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665" tabRatio="835" firstSheet="25" activeTab="25"/>
  </bookViews>
  <sheets>
    <sheet name="KH-2021" sheetId="1" state="hidden" r:id="rId1"/>
    <sheet name="HT2021" sheetId="3" state="hidden" r:id="rId2"/>
    <sheet name="CT2022 THXONG" sheetId="2" state="hidden" r:id="rId3"/>
    <sheet name="B01CH" sheetId="11" state="hidden" r:id="rId4"/>
    <sheet name="B2CH " sheetId="12" state="hidden" r:id="rId5"/>
    <sheet name="danhmuccongtrinh" sheetId="14" state="hidden" r:id="rId6"/>
    <sheet name="B6CH " sheetId="13" state="hidden" r:id="rId7"/>
    <sheet name="B7CH" sheetId="5" state="hidden" r:id="rId8"/>
    <sheet name="B8CH" sheetId="6" state="hidden" r:id="rId9"/>
    <sheet name="B9CH" sheetId="7" state="hidden" r:id="rId10"/>
    <sheet name="CT_danhgia" sheetId="36" state="hidden" r:id="rId11"/>
    <sheet name="B10CHkytruoc" sheetId="31" state="hidden" r:id="rId12"/>
    <sheet name="B2CH  (3)" sheetId="26" state="hidden" r:id="rId13"/>
    <sheet name="thuchi" sheetId="20" state="hidden" r:id="rId14"/>
    <sheet name="B2CH  (2)" sheetId="24" state="hidden" r:id="rId15"/>
    <sheet name="B6CH  (2)" sheetId="21" state="hidden" r:id="rId16"/>
    <sheet name="Sheet4" sheetId="19" state="hidden" r:id="rId17"/>
    <sheet name="Sheet1" sheetId="22" state="hidden" r:id="rId18"/>
    <sheet name="B11CH" sheetId="9" state="hidden" r:id="rId19"/>
    <sheet name="B13CH" sheetId="35" state="hidden" r:id="rId20"/>
    <sheet name="bang_word" sheetId="25" state="hidden" r:id="rId21"/>
    <sheet name="dmct_luu" sheetId="30" state="hidden" r:id="rId22"/>
    <sheet name="Sheet3" sheetId="32" state="hidden" r:id="rId23"/>
    <sheet name="Sheet5" sheetId="34" state="hidden" r:id="rId24"/>
    <sheet name="Sheet7" sheetId="37" state="hidden" r:id="rId25"/>
    <sheet name="dự án chuyen muc dich dat rưng" sheetId="39" r:id="rId26"/>
    <sheet name="datrinh" sheetId="41" state="hidden" r:id="rId27"/>
    <sheet name="Sheet9" sheetId="42" state="hidden" r:id="rId28"/>
    <sheet name="BO" sheetId="43" state="hidden" r:id="rId29"/>
    <sheet name="đã có nghị quyết" sheetId="44" state="hidden" r:id="rId30"/>
  </sheets>
  <externalReferences>
    <externalReference r:id="rId31"/>
  </externalReferences>
  <definedNames>
    <definedName name="_Fill" localSheetId="3" hidden="1">#REF!</definedName>
    <definedName name="_Fill" localSheetId="18" hidden="1">#REF!</definedName>
    <definedName name="_Fill" localSheetId="4" hidden="1">#REF!</definedName>
    <definedName name="_Fill" localSheetId="14" hidden="1">#REF!</definedName>
    <definedName name="_Fill" localSheetId="12" hidden="1">#REF!</definedName>
    <definedName name="_Fill" localSheetId="6" hidden="1">#REF!</definedName>
    <definedName name="_Fill" localSheetId="15" hidden="1">#REF!</definedName>
    <definedName name="_Fill" localSheetId="7" hidden="1">#REF!</definedName>
    <definedName name="_Fill" localSheetId="8" hidden="1">#REF!</definedName>
    <definedName name="_Fill" localSheetId="9" hidden="1">#REF!</definedName>
    <definedName name="_Fill" localSheetId="1" hidden="1">#REF!</definedName>
    <definedName name="_Fill" hidden="1">#REF!</definedName>
    <definedName name="_xlnm._FilterDatabase" localSheetId="3" hidden="1">B01CH!$A$8:$WVC$65</definedName>
    <definedName name="_xlnm._FilterDatabase" localSheetId="11" hidden="1">B10CHkytruoc!$7:$133</definedName>
    <definedName name="_xlnm._FilterDatabase" localSheetId="18" hidden="1">B11CH!$A$7:$WXB$63</definedName>
    <definedName name="_xlnm._FilterDatabase" localSheetId="4" hidden="1">'B2CH '!$A$8:$G$65</definedName>
    <definedName name="_xlnm._FilterDatabase" localSheetId="14" hidden="1">'B2CH  (2)'!$A$6:$G$63</definedName>
    <definedName name="_xlnm._FilterDatabase" localSheetId="12" hidden="1">'B2CH  (3)'!$A$2:$F$59</definedName>
    <definedName name="_xlnm._FilterDatabase" localSheetId="6" hidden="1">'B6CH '!$A$8:$WVT$77</definedName>
    <definedName name="_xlnm._FilterDatabase" localSheetId="15" hidden="1">'B6CH  (2)'!$A$8:$WWE$77</definedName>
    <definedName name="_xlnm._FilterDatabase" localSheetId="7" hidden="1">B7CH!$A$6:$WWK$29</definedName>
    <definedName name="_xlnm._FilterDatabase" localSheetId="8" hidden="1">B8CH!$A$8:$WWD$77</definedName>
    <definedName name="_xlnm._FilterDatabase" localSheetId="9" hidden="1">B9CH!$A$7:$WWH$76</definedName>
    <definedName name="_xlnm._FilterDatabase" localSheetId="10" hidden="1">CT_danhgia!$6:$133</definedName>
    <definedName name="_xlnm._FilterDatabase" localSheetId="2" hidden="1">'CT2022 THXONG'!$A$4:$WWT$33</definedName>
    <definedName name="_xlnm._FilterDatabase" localSheetId="5" hidden="1">danhmuccongtrinh!$A$3:$ET$203</definedName>
    <definedName name="_xlnm._FilterDatabase" localSheetId="25" hidden="1">'dự án chuyen muc dich dat rưng'!$A$5:$H$5</definedName>
    <definedName name="_xlnm._FilterDatabase" localSheetId="1" hidden="1">'HT2021'!$A$7:$WVR$64</definedName>
    <definedName name="_xlnm._FilterDatabase" localSheetId="0" hidden="1">'KH-2021'!$A$7:$WWR$45</definedName>
    <definedName name="_xlnm._FilterDatabase" localSheetId="16" hidden="1">Sheet4!$A$6:$H$44</definedName>
    <definedName name="CLN">'CT2022 THXONG'!$K$8:$K$18</definedName>
    <definedName name="CSD">'CT2022 THXONG'!$U$8:$U$18</definedName>
    <definedName name="DHT">'CT2022 THXONG'!$N$8:$N$18</definedName>
    <definedName name="DTS">'CT2022 THXONG'!$P$8:$P$18</definedName>
    <definedName name="HNK">'CT2022 THXONG'!$J$8:$J$18</definedName>
    <definedName name="LUA">'CT2022 THXONG'!$I$8:$I$18</definedName>
    <definedName name="nhk">'CT2022 THXONG'!$L$10</definedName>
    <definedName name="NTS" localSheetId="14">'CT2022 THXONG'!#REF!</definedName>
    <definedName name="NTS" localSheetId="12">'CT2022 THXONG'!#REF!</definedName>
    <definedName name="NTS" localSheetId="15">'CT2022 THXONG'!#REF!</definedName>
    <definedName name="NTS">'CT2022 THXONG'!#REF!</definedName>
    <definedName name="ODT">'CT2022 THXONG'!$S$8:$S$18</definedName>
    <definedName name="ONT">'CT2022 THXONG'!$R$8:$R$18</definedName>
    <definedName name="_xlnm.Print_Area" localSheetId="25">'dự án chuyen muc dich dat rưng'!$A$1:$H$10</definedName>
    <definedName name="_xlnm.Print_Titles" localSheetId="3">B01CH!$6:$8</definedName>
    <definedName name="_xlnm.Print_Titles" localSheetId="18">B11CH!$6:$7</definedName>
    <definedName name="_xlnm.Print_Titles" localSheetId="4">'B2CH '!$5:$8</definedName>
    <definedName name="_xlnm.Print_Titles" localSheetId="14">'B2CH  (2)'!$5:$6</definedName>
    <definedName name="_xlnm.Print_Titles" localSheetId="12">'B2CH  (3)'!$1:$2</definedName>
    <definedName name="_xlnm.Print_Titles" localSheetId="6">'B6CH '!$6:$8</definedName>
    <definedName name="_xlnm.Print_Titles" localSheetId="15">'B6CH  (2)'!$6:$8</definedName>
    <definedName name="_xlnm.Print_Titles" localSheetId="7">B7CH!$5:$7</definedName>
    <definedName name="_xlnm.Print_Titles" localSheetId="8">B8CH!$5:$7</definedName>
    <definedName name="_xlnm.Print_Titles" localSheetId="9">B9CH!$5:$7</definedName>
    <definedName name="_xlnm.Print_Titles" localSheetId="2">'CT2022 THXONG'!$4:$5</definedName>
    <definedName name="_xlnm.Print_Titles" localSheetId="25">'dự án chuyen muc dich dat rưng'!$3:$4</definedName>
    <definedName name="_xlnm.Print_Titles" localSheetId="1">'HT2021'!$5:$7</definedName>
    <definedName name="_xlnm.Print_Titles">#N/A</definedName>
    <definedName name="RSX">'CT2022 THXONG'!$L$8:$L$18</definedName>
    <definedName name="SKC">'CT2022 THXONG'!$Q$8:$Q$18</definedName>
    <definedName name="SON">'CT2022 THXONG'!$T$8:$T$18</definedName>
    <definedName name="TSC">'CT2022 THXONG'!$O$8:$O$18</definedName>
    <definedName name="xatt">'CT2022 THXONG'!$V$8:$V$18</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39" l="1"/>
  <c r="F10" i="39"/>
  <c r="D10" i="39"/>
  <c r="D14" i="44"/>
  <c r="E14" i="44"/>
  <c r="F10" i="44"/>
  <c r="F14" i="44" s="1"/>
  <c r="AS7" i="42" l="1"/>
  <c r="AR7" i="42"/>
  <c r="AP7" i="42"/>
  <c r="AO7" i="42"/>
  <c r="AN7" i="42"/>
  <c r="AM7" i="42"/>
  <c r="AK7" i="42"/>
  <c r="AJ7" i="42"/>
  <c r="AI7" i="42"/>
  <c r="AH7" i="42"/>
  <c r="AG7" i="42"/>
  <c r="AF7" i="42"/>
  <c r="AC7" i="42"/>
  <c r="AB7" i="42"/>
  <c r="AA7" i="42"/>
  <c r="Z7" i="42"/>
  <c r="Y7" i="42"/>
  <c r="X7" i="42"/>
  <c r="W7" i="42"/>
  <c r="U7" i="42"/>
  <c r="T7" i="42"/>
  <c r="P7" i="42"/>
  <c r="O7" i="42"/>
  <c r="N7" i="42"/>
  <c r="M7" i="42"/>
  <c r="L7" i="42"/>
  <c r="K7" i="42"/>
  <c r="J7" i="42"/>
  <c r="F68" i="41"/>
  <c r="E68" i="41"/>
  <c r="D68" i="41"/>
  <c r="E9" i="3"/>
  <c r="E5" i="25"/>
  <c r="E6" i="25"/>
  <c r="E7" i="25"/>
  <c r="E8" i="25"/>
  <c r="E9" i="25"/>
  <c r="E10" i="25"/>
  <c r="E11" i="25"/>
  <c r="E12"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N5" i="36"/>
  <c r="K165" i="34"/>
  <c r="K164" i="34"/>
  <c r="O163" i="34"/>
  <c r="K163" i="34"/>
  <c r="K162" i="34"/>
  <c r="N128" i="34"/>
  <c r="K127" i="34"/>
  <c r="K126" i="34"/>
  <c r="K125" i="34"/>
  <c r="K124" i="34"/>
  <c r="K123" i="34"/>
  <c r="K122" i="34"/>
  <c r="K121" i="34"/>
  <c r="K120" i="34"/>
  <c r="K119" i="34"/>
  <c r="K118" i="34"/>
  <c r="K117" i="34"/>
  <c r="K116" i="34"/>
  <c r="K115" i="34"/>
  <c r="K114" i="34"/>
  <c r="K113" i="34"/>
  <c r="K112" i="34"/>
  <c r="K111" i="34"/>
  <c r="K110" i="34"/>
  <c r="K109" i="34"/>
  <c r="K108" i="34"/>
  <c r="K105" i="34"/>
  <c r="K104" i="34"/>
  <c r="K103" i="34"/>
  <c r="K102" i="34"/>
  <c r="K101" i="34"/>
  <c r="K100" i="34"/>
  <c r="K99" i="34"/>
  <c r="E99" i="34"/>
  <c r="K98" i="34"/>
  <c r="E98" i="34"/>
  <c r="K97" i="34"/>
  <c r="E97" i="34"/>
  <c r="K96" i="34"/>
  <c r="E96" i="34"/>
  <c r="K95" i="34"/>
  <c r="E95" i="34"/>
  <c r="K94" i="34"/>
  <c r="E94" i="34"/>
  <c r="K93" i="34"/>
  <c r="E93" i="34"/>
  <c r="K92" i="34"/>
  <c r="E92" i="34"/>
  <c r="K91" i="34"/>
  <c r="E91" i="34"/>
  <c r="K90" i="34"/>
  <c r="E90" i="34"/>
  <c r="K89" i="34"/>
  <c r="E89" i="34"/>
  <c r="K88" i="34"/>
  <c r="E88" i="34"/>
  <c r="K87" i="34"/>
  <c r="K86" i="34"/>
  <c r="K85" i="34"/>
  <c r="K84" i="34"/>
  <c r="K83" i="34"/>
  <c r="K82" i="34"/>
  <c r="K81" i="34"/>
  <c r="K80" i="34"/>
  <c r="K78" i="34"/>
  <c r="K77" i="34"/>
  <c r="N74" i="34"/>
  <c r="K74" i="34"/>
  <c r="K73" i="34"/>
  <c r="K72" i="34"/>
  <c r="K71" i="34"/>
  <c r="K70" i="34"/>
  <c r="K69" i="34"/>
  <c r="K68" i="34"/>
  <c r="K67" i="34"/>
  <c r="K66" i="34"/>
  <c r="K65" i="34"/>
  <c r="K64" i="34"/>
  <c r="K63" i="34"/>
  <c r="K62" i="34"/>
  <c r="K61" i="34"/>
  <c r="K60" i="34"/>
  <c r="K59" i="34"/>
  <c r="K58" i="34"/>
  <c r="K57" i="34"/>
  <c r="K53" i="34"/>
  <c r="K52"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3" i="34"/>
  <c r="K22" i="34"/>
  <c r="K21" i="34"/>
  <c r="K14" i="34"/>
  <c r="K13" i="34"/>
  <c r="K12" i="34"/>
  <c r="K11" i="34"/>
  <c r="K10" i="34"/>
  <c r="K9" i="34"/>
  <c r="K8" i="34"/>
  <c r="K133" i="36"/>
  <c r="K132" i="36"/>
  <c r="O131" i="36"/>
  <c r="K131" i="36"/>
  <c r="K130" i="36"/>
  <c r="K128" i="36"/>
  <c r="K127" i="36"/>
  <c r="K126" i="36"/>
  <c r="K125" i="36"/>
  <c r="K124" i="36"/>
  <c r="K123" i="36"/>
  <c r="K122" i="36"/>
  <c r="K121" i="36"/>
  <c r="K120" i="36"/>
  <c r="K119" i="36"/>
  <c r="K118" i="36"/>
  <c r="K117" i="36"/>
  <c r="K116" i="36"/>
  <c r="K115" i="36"/>
  <c r="K114" i="36"/>
  <c r="K113" i="36"/>
  <c r="K112" i="36"/>
  <c r="K111" i="36"/>
  <c r="K110" i="36"/>
  <c r="K109" i="36"/>
  <c r="K106" i="36"/>
  <c r="K105" i="36"/>
  <c r="K104" i="36"/>
  <c r="K103" i="36"/>
  <c r="K102" i="36"/>
  <c r="K101" i="36"/>
  <c r="K100" i="36"/>
  <c r="E100" i="36"/>
  <c r="K99" i="36"/>
  <c r="E99" i="36"/>
  <c r="K98" i="36"/>
  <c r="E98" i="36"/>
  <c r="K97" i="36"/>
  <c r="E97" i="36"/>
  <c r="K96" i="36"/>
  <c r="E96" i="36"/>
  <c r="K95" i="36"/>
  <c r="E95" i="36"/>
  <c r="K94" i="36"/>
  <c r="E94" i="36"/>
  <c r="K93" i="36"/>
  <c r="E93" i="36"/>
  <c r="K92" i="36"/>
  <c r="E92" i="36"/>
  <c r="K91" i="36"/>
  <c r="E91" i="36"/>
  <c r="K90" i="36"/>
  <c r="E90" i="36"/>
  <c r="K89" i="36"/>
  <c r="E89" i="36"/>
  <c r="K88" i="36"/>
  <c r="N87" i="36"/>
  <c r="K86" i="36"/>
  <c r="K85" i="36"/>
  <c r="K84" i="36"/>
  <c r="K83" i="36"/>
  <c r="K82" i="36"/>
  <c r="K81" i="36"/>
  <c r="K80" i="36"/>
  <c r="K78" i="36"/>
  <c r="K77" i="36"/>
  <c r="N74" i="36"/>
  <c r="K74" i="36"/>
  <c r="K73" i="36"/>
  <c r="K72" i="36"/>
  <c r="K71" i="36"/>
  <c r="K70" i="36"/>
  <c r="K69" i="36"/>
  <c r="K68" i="36"/>
  <c r="K67" i="36"/>
  <c r="K66" i="36"/>
  <c r="K65" i="36"/>
  <c r="K64" i="36"/>
  <c r="K63" i="36"/>
  <c r="K62" i="36"/>
  <c r="K61" i="36"/>
  <c r="K60" i="36"/>
  <c r="K59" i="36"/>
  <c r="K58" i="36"/>
  <c r="K57" i="36"/>
  <c r="K53" i="36"/>
  <c r="K52"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14" i="36"/>
  <c r="K13" i="36"/>
  <c r="K12" i="36"/>
  <c r="K11" i="36"/>
  <c r="K10" i="36"/>
  <c r="K9" i="36"/>
  <c r="K8" i="36"/>
  <c r="M27" i="14"/>
  <c r="J7" i="14"/>
  <c r="J8" i="14"/>
  <c r="J24" i="14"/>
  <c r="J122"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K125" i="14"/>
  <c r="K26" i="14" s="1"/>
  <c r="J127" i="14"/>
  <c r="J126" i="14"/>
  <c r="J17" i="14"/>
  <c r="J9" i="14"/>
  <c r="J192" i="14"/>
  <c r="J99" i="14"/>
  <c r="J101" i="14"/>
  <c r="J100" i="14"/>
  <c r="J102" i="14"/>
  <c r="J171" i="14"/>
  <c r="J51" i="14"/>
  <c r="J193" i="14"/>
  <c r="J194" i="14"/>
  <c r="G194" i="14"/>
  <c r="J152" i="14"/>
  <c r="J151" i="14"/>
  <c r="J150" i="14"/>
  <c r="J149" i="14"/>
  <c r="F24" i="25"/>
  <c r="F14" i="25"/>
  <c r="G14" i="25" s="1"/>
  <c r="J14" i="25" s="1"/>
  <c r="F8" i="25"/>
  <c r="G8" i="25" s="1"/>
  <c r="J8" i="25" s="1"/>
  <c r="F54" i="25"/>
  <c r="F6" i="25"/>
  <c r="G6" i="25" s="1"/>
  <c r="J6" i="25" s="1"/>
  <c r="F55" i="25"/>
  <c r="G55" i="25" s="1"/>
  <c r="J55" i="25" s="1"/>
  <c r="F15" i="25"/>
  <c r="F52" i="25"/>
  <c r="F36" i="25"/>
  <c r="F43" i="25"/>
  <c r="G43" i="25" s="1"/>
  <c r="J43" i="25" s="1"/>
  <c r="F53" i="25"/>
  <c r="G53" i="25" s="1"/>
  <c r="J53" i="25" s="1"/>
  <c r="F46" i="25"/>
  <c r="F41" i="25"/>
  <c r="G41" i="25" s="1"/>
  <c r="J41" i="25" s="1"/>
  <c r="F37" i="25"/>
  <c r="F7" i="25"/>
  <c r="G7" i="25" s="1"/>
  <c r="J7" i="25" s="1"/>
  <c r="F45" i="25"/>
  <c r="G45" i="25"/>
  <c r="J45" i="25" s="1"/>
  <c r="F56" i="25"/>
  <c r="G56" i="25" s="1"/>
  <c r="J56" i="25" s="1"/>
  <c r="F42" i="25"/>
  <c r="G42" i="25" s="1"/>
  <c r="J42" i="25" s="1"/>
  <c r="F38" i="25"/>
  <c r="F57" i="25"/>
  <c r="G57" i="25" s="1"/>
  <c r="J57" i="25" s="1"/>
  <c r="F11" i="25"/>
  <c r="G11" i="25" s="1"/>
  <c r="J11" i="25" s="1"/>
  <c r="F31" i="25"/>
  <c r="G31" i="25" s="1"/>
  <c r="J31" i="25" s="1"/>
  <c r="F10" i="25"/>
  <c r="G10" i="25" s="1"/>
  <c r="J10" i="25" s="1"/>
  <c r="J195" i="14"/>
  <c r="J196" i="14"/>
  <c r="J103" i="14"/>
  <c r="J104" i="14"/>
  <c r="J153" i="14"/>
  <c r="J197" i="14"/>
  <c r="G197" i="14"/>
  <c r="J52" i="14"/>
  <c r="G52" i="14"/>
  <c r="J172" i="14"/>
  <c r="G172" i="14"/>
  <c r="J173" i="14"/>
  <c r="G173" i="14"/>
  <c r="J105" i="14"/>
  <c r="G105" i="14"/>
  <c r="J107" i="14"/>
  <c r="G107" i="14"/>
  <c r="ER106" i="14"/>
  <c r="J106" i="14"/>
  <c r="G106" i="14"/>
  <c r="J108" i="14"/>
  <c r="G108" i="14"/>
  <c r="J109" i="14"/>
  <c r="G109" i="14"/>
  <c r="J123" i="14"/>
  <c r="E123" i="14"/>
  <c r="J53" i="14"/>
  <c r="G53" i="14"/>
  <c r="M44" i="14"/>
  <c r="J54" i="14"/>
  <c r="E54" i="14"/>
  <c r="M77" i="14"/>
  <c r="J110" i="14"/>
  <c r="G110" i="14"/>
  <c r="L120" i="14"/>
  <c r="M120" i="14"/>
  <c r="N120" i="14"/>
  <c r="O120" i="14"/>
  <c r="P120" i="14"/>
  <c r="Q120" i="14"/>
  <c r="R120" i="14"/>
  <c r="S120" i="14"/>
  <c r="T120" i="14"/>
  <c r="T4" i="14" s="1"/>
  <c r="U120" i="14"/>
  <c r="U4" i="14" s="1"/>
  <c r="V120" i="14"/>
  <c r="W120" i="14"/>
  <c r="X120" i="14"/>
  <c r="X4" i="14" s="1"/>
  <c r="Y120" i="14"/>
  <c r="Z120" i="14"/>
  <c r="AA120" i="14"/>
  <c r="AB120" i="14"/>
  <c r="AC120" i="14"/>
  <c r="AD120" i="14"/>
  <c r="AE120" i="14"/>
  <c r="AF120" i="14"/>
  <c r="AF26" i="14" s="1"/>
  <c r="AG120" i="14"/>
  <c r="AG26" i="14" s="1"/>
  <c r="AH120" i="14"/>
  <c r="AI120" i="14"/>
  <c r="AJ120" i="14"/>
  <c r="AK120" i="14"/>
  <c r="AL120" i="14"/>
  <c r="AM120" i="14"/>
  <c r="AN120" i="14"/>
  <c r="AN4" i="14" s="1"/>
  <c r="AO120" i="14"/>
  <c r="AP120" i="14"/>
  <c r="AQ120" i="14"/>
  <c r="AR120" i="14"/>
  <c r="AS120" i="14"/>
  <c r="AS26" i="14" s="1"/>
  <c r="AT120" i="14"/>
  <c r="AU120" i="14"/>
  <c r="J124" i="14"/>
  <c r="G124" i="14"/>
  <c r="U26" i="14"/>
  <c r="AF4" i="14"/>
  <c r="K5" i="14"/>
  <c r="L5" i="14"/>
  <c r="J1" i="2"/>
  <c r="U1"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H31" i="2"/>
  <c r="H30" i="2" s="1"/>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H29" i="2"/>
  <c r="H28" i="2" s="1"/>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H27" i="2"/>
  <c r="H26" i="2" s="1"/>
  <c r="H20" i="2"/>
  <c r="H33" i="2"/>
  <c r="AK32" i="2"/>
  <c r="AJ32" i="2"/>
  <c r="AI32" i="2"/>
  <c r="AH32" i="2"/>
  <c r="AG32" i="2"/>
  <c r="AF32" i="2"/>
  <c r="AE32" i="2"/>
  <c r="AD32" i="2"/>
  <c r="AC32" i="2"/>
  <c r="AB32" i="2"/>
  <c r="AA32" i="2"/>
  <c r="Z32" i="2"/>
  <c r="Y32" i="2"/>
  <c r="X32" i="2"/>
  <c r="W32" i="2"/>
  <c r="V32" i="2"/>
  <c r="U32" i="2"/>
  <c r="T32" i="2"/>
  <c r="S32" i="2"/>
  <c r="R32" i="2"/>
  <c r="Q32" i="2"/>
  <c r="P32" i="2"/>
  <c r="O32" i="2"/>
  <c r="M32" i="2"/>
  <c r="L32" i="2"/>
  <c r="K32" i="2"/>
  <c r="J32" i="2"/>
  <c r="I32" i="2"/>
  <c r="G32" i="2"/>
  <c r="F32" i="2"/>
  <c r="E32" i="2"/>
  <c r="H25" i="2"/>
  <c r="H24" i="2"/>
  <c r="H23" i="2"/>
  <c r="H22" i="2"/>
  <c r="H21" i="2"/>
  <c r="G19" i="2"/>
  <c r="AK19" i="2"/>
  <c r="AJ19" i="2"/>
  <c r="AI19" i="2"/>
  <c r="AH19" i="2"/>
  <c r="AG19" i="2"/>
  <c r="AF19" i="2"/>
  <c r="AE19" i="2"/>
  <c r="AD19" i="2"/>
  <c r="AC19" i="2"/>
  <c r="AB19" i="2"/>
  <c r="AA19" i="2"/>
  <c r="Z19" i="2"/>
  <c r="Y19" i="2"/>
  <c r="X19" i="2"/>
  <c r="W19" i="2"/>
  <c r="V19" i="2"/>
  <c r="U19" i="2"/>
  <c r="T19" i="2"/>
  <c r="S19" i="2"/>
  <c r="R19" i="2"/>
  <c r="Q19" i="2"/>
  <c r="P19" i="2"/>
  <c r="O19" i="2"/>
  <c r="M19" i="2"/>
  <c r="L19" i="2"/>
  <c r="K19" i="2"/>
  <c r="J19" i="2"/>
  <c r="I19" i="2"/>
  <c r="F19" i="2"/>
  <c r="E19" i="2"/>
  <c r="H18" i="2"/>
  <c r="AS17" i="2"/>
  <c r="AR17" i="2"/>
  <c r="AQ17" i="2"/>
  <c r="AP17" i="2"/>
  <c r="AO17" i="2"/>
  <c r="AN17" i="2"/>
  <c r="AM17" i="2"/>
  <c r="AL17" i="2"/>
  <c r="AK17" i="2"/>
  <c r="AJ17" i="2"/>
  <c r="AI17" i="2"/>
  <c r="AH17" i="2"/>
  <c r="AG17" i="2"/>
  <c r="AF17" i="2"/>
  <c r="AE17" i="2"/>
  <c r="AD17" i="2"/>
  <c r="AC17" i="2"/>
  <c r="AC16" i="2" s="1"/>
  <c r="AB17" i="2"/>
  <c r="AA17" i="2"/>
  <c r="AA16" i="2" s="1"/>
  <c r="Z17" i="2"/>
  <c r="Y17" i="2"/>
  <c r="Y16" i="2" s="1"/>
  <c r="X17" i="2"/>
  <c r="W17" i="2"/>
  <c r="V17" i="2"/>
  <c r="U17" i="2"/>
  <c r="U16" i="2" s="1"/>
  <c r="T17" i="2"/>
  <c r="S17" i="2"/>
  <c r="S16" i="2" s="1"/>
  <c r="R17" i="2"/>
  <c r="Q17" i="2"/>
  <c r="Q16" i="2" s="1"/>
  <c r="P17" i="2"/>
  <c r="O17" i="2"/>
  <c r="N17" i="2"/>
  <c r="M17" i="2"/>
  <c r="M16" i="2" s="1"/>
  <c r="L17" i="2"/>
  <c r="K17" i="2"/>
  <c r="K16" i="2" s="1"/>
  <c r="J17" i="2"/>
  <c r="I17" i="2"/>
  <c r="F17" i="2"/>
  <c r="E17" i="2"/>
  <c r="H15" i="2"/>
  <c r="H14" i="2"/>
  <c r="H13" i="2"/>
  <c r="H12" i="2"/>
  <c r="H11" i="2"/>
  <c r="H10" i="2"/>
  <c r="H9" i="2"/>
  <c r="AK8" i="2"/>
  <c r="AJ8" i="2"/>
  <c r="AI8" i="2"/>
  <c r="AH8" i="2"/>
  <c r="AG8" i="2"/>
  <c r="AG5" i="2" s="1"/>
  <c r="AF8" i="2"/>
  <c r="AE8" i="2"/>
  <c r="AD8" i="2"/>
  <c r="AC8" i="2"/>
  <c r="AC5" i="2" s="1"/>
  <c r="AB8" i="2"/>
  <c r="AA8" i="2"/>
  <c r="Z8" i="2"/>
  <c r="Y8" i="2"/>
  <c r="Y5" i="2" s="1"/>
  <c r="X8" i="2"/>
  <c r="W8" i="2"/>
  <c r="V8" i="2"/>
  <c r="U8" i="2"/>
  <c r="U5" i="2" s="1"/>
  <c r="T8" i="2"/>
  <c r="S8" i="2"/>
  <c r="R8" i="2"/>
  <c r="Q8" i="2"/>
  <c r="Q5" i="2" s="1"/>
  <c r="Q4" i="2" s="1"/>
  <c r="P8" i="2"/>
  <c r="O8" i="2"/>
  <c r="N8" i="2"/>
  <c r="M8" i="2"/>
  <c r="L8" i="2"/>
  <c r="K8" i="2"/>
  <c r="J8" i="2"/>
  <c r="I8" i="2"/>
  <c r="G8" i="2"/>
  <c r="F8" i="2"/>
  <c r="E8" i="2"/>
  <c r="AL7" i="2"/>
  <c r="H7" i="2"/>
  <c r="AK6" i="2"/>
  <c r="AJ6" i="2"/>
  <c r="AI6" i="2"/>
  <c r="AI5" i="2" s="1"/>
  <c r="AI4" i="2" s="1"/>
  <c r="AH6" i="2"/>
  <c r="AH5" i="2" s="1"/>
  <c r="AG6" i="2"/>
  <c r="AF6" i="2"/>
  <c r="AE6" i="2"/>
  <c r="AE5" i="2" s="1"/>
  <c r="AD6" i="2"/>
  <c r="AD5" i="2" s="1"/>
  <c r="AC6" i="2"/>
  <c r="AB6" i="2"/>
  <c r="AA6" i="2"/>
  <c r="AA5" i="2" s="1"/>
  <c r="AA4" i="2" s="1"/>
  <c r="Z6" i="2"/>
  <c r="Z5" i="2" s="1"/>
  <c r="Y6" i="2"/>
  <c r="X6" i="2"/>
  <c r="W6" i="2"/>
  <c r="W5" i="2" s="1"/>
  <c r="V6" i="2"/>
  <c r="V5" i="2" s="1"/>
  <c r="U6" i="2"/>
  <c r="T6" i="2"/>
  <c r="S6" i="2"/>
  <c r="S5" i="2" s="1"/>
  <c r="S4" i="2" s="1"/>
  <c r="R6" i="2"/>
  <c r="R5" i="2" s="1"/>
  <c r="Q6" i="2"/>
  <c r="P6" i="2"/>
  <c r="O6" i="2"/>
  <c r="O5" i="2" s="1"/>
  <c r="N6" i="2"/>
  <c r="M6" i="2"/>
  <c r="L6" i="2"/>
  <c r="K6" i="2"/>
  <c r="K5" i="2" s="1"/>
  <c r="J6" i="2"/>
  <c r="I6" i="2"/>
  <c r="G6" i="2"/>
  <c r="F6" i="2"/>
  <c r="E6" i="2"/>
  <c r="AI16" i="2"/>
  <c r="AK16" i="2"/>
  <c r="J5" i="2"/>
  <c r="L5" i="2"/>
  <c r="X5" i="2"/>
  <c r="AF5" i="2"/>
  <c r="AJ5" i="2"/>
  <c r="G17" i="2"/>
  <c r="F13" i="25"/>
  <c r="D62" i="3"/>
  <c r="D60" i="3"/>
  <c r="D40" i="3"/>
  <c r="D34" i="3"/>
  <c r="D29" i="3"/>
  <c r="D38" i="3"/>
  <c r="D37" i="3"/>
  <c r="D36" i="3"/>
  <c r="D56" i="3"/>
  <c r="D24" i="3"/>
  <c r="D55" i="3"/>
  <c r="D53" i="3"/>
  <c r="D16" i="3"/>
  <c r="D14" i="3"/>
  <c r="L32" i="3"/>
  <c r="L9" i="3"/>
  <c r="K9" i="3"/>
  <c r="J9" i="3"/>
  <c r="H9" i="3"/>
  <c r="G9" i="3"/>
  <c r="D25" i="3"/>
  <c r="D26" i="3"/>
  <c r="D27" i="3"/>
  <c r="D28" i="3"/>
  <c r="D30" i="3"/>
  <c r="D31" i="3"/>
  <c r="D33" i="3"/>
  <c r="D35" i="3"/>
  <c r="D39" i="3"/>
  <c r="D41" i="3"/>
  <c r="D42" i="3"/>
  <c r="D43" i="3"/>
  <c r="D44" i="3"/>
  <c r="D45" i="3"/>
  <c r="D46" i="3"/>
  <c r="D47" i="3"/>
  <c r="D48" i="3"/>
  <c r="D49" i="3"/>
  <c r="D50" i="3"/>
  <c r="D51" i="3"/>
  <c r="D52" i="3"/>
  <c r="D54" i="3"/>
  <c r="D57" i="3"/>
  <c r="D58" i="3"/>
  <c r="D59" i="3"/>
  <c r="D61" i="3"/>
  <c r="D12" i="3"/>
  <c r="D13" i="3"/>
  <c r="D15" i="3"/>
  <c r="D17" i="3"/>
  <c r="D18" i="3"/>
  <c r="D19" i="3"/>
  <c r="D20" i="3"/>
  <c r="D21" i="3"/>
  <c r="D11" i="3"/>
  <c r="E13" i="25"/>
  <c r="J132" i="31"/>
  <c r="J131" i="31"/>
  <c r="J130" i="31"/>
  <c r="J129" i="31"/>
  <c r="J119" i="31"/>
  <c r="J118" i="31"/>
  <c r="J117" i="31"/>
  <c r="J116" i="31"/>
  <c r="J115" i="31"/>
  <c r="J113" i="31"/>
  <c r="J112" i="31"/>
  <c r="J111" i="31"/>
  <c r="J109" i="31"/>
  <c r="J108" i="31"/>
  <c r="J107" i="31"/>
  <c r="J106" i="31"/>
  <c r="J105" i="31"/>
  <c r="E100" i="31"/>
  <c r="E99" i="31"/>
  <c r="J98" i="31"/>
  <c r="E98" i="31"/>
  <c r="J97" i="31"/>
  <c r="E97" i="31"/>
  <c r="J96" i="31"/>
  <c r="E96" i="31"/>
  <c r="J95" i="31"/>
  <c r="E95" i="31"/>
  <c r="J94" i="31"/>
  <c r="E94" i="31"/>
  <c r="J93" i="31"/>
  <c r="E93" i="31"/>
  <c r="J92" i="31"/>
  <c r="E92" i="31"/>
  <c r="J91" i="31"/>
  <c r="E91" i="31"/>
  <c r="J90" i="31"/>
  <c r="E90" i="31"/>
  <c r="J89" i="31"/>
  <c r="E89" i="31"/>
  <c r="J88" i="31"/>
  <c r="J86" i="31"/>
  <c r="J85" i="31"/>
  <c r="J84" i="31"/>
  <c r="J83" i="31"/>
  <c r="J82" i="31"/>
  <c r="J81" i="31"/>
  <c r="J80" i="31"/>
  <c r="J79" i="31"/>
  <c r="J78" i="31"/>
  <c r="J77" i="31"/>
  <c r="J75" i="31"/>
  <c r="J74" i="31"/>
  <c r="J73" i="31"/>
  <c r="J71" i="31"/>
  <c r="J68" i="31"/>
  <c r="J67" i="31"/>
  <c r="J65" i="31"/>
  <c r="J64" i="31"/>
  <c r="J63" i="31"/>
  <c r="J62" i="31"/>
  <c r="J61" i="31"/>
  <c r="J60" i="31"/>
  <c r="J59" i="31"/>
  <c r="J57" i="31"/>
  <c r="J56" i="31"/>
  <c r="J55" i="31"/>
  <c r="J54" i="31"/>
  <c r="J53" i="31"/>
  <c r="J52" i="31"/>
  <c r="J50" i="31"/>
  <c r="J49" i="31"/>
  <c r="J48" i="31"/>
  <c r="J47" i="31"/>
  <c r="J46" i="31"/>
  <c r="J45" i="31"/>
  <c r="J43" i="31"/>
  <c r="J42" i="31"/>
  <c r="J41" i="31"/>
  <c r="J40" i="31"/>
  <c r="J39" i="31"/>
  <c r="J38" i="31"/>
  <c r="J37" i="31"/>
  <c r="J36" i="31"/>
  <c r="J34" i="31"/>
  <c r="J33" i="31"/>
  <c r="J32" i="31"/>
  <c r="J31" i="31"/>
  <c r="J30" i="31"/>
  <c r="J29" i="31"/>
  <c r="J28" i="31"/>
  <c r="J27" i="31"/>
  <c r="J26" i="31"/>
  <c r="J25" i="31"/>
  <c r="J24" i="31"/>
  <c r="J23" i="31"/>
  <c r="J22" i="31"/>
  <c r="J21" i="31"/>
  <c r="J19" i="31"/>
  <c r="J18" i="31"/>
  <c r="J17" i="31"/>
  <c r="J16" i="31"/>
  <c r="J15" i="31"/>
  <c r="J14" i="31"/>
  <c r="J13" i="31"/>
  <c r="J12" i="31"/>
  <c r="J8" i="31"/>
  <c r="E4" i="25"/>
  <c r="F341" i="30"/>
  <c r="D332" i="30"/>
  <c r="F331" i="30"/>
  <c r="H323" i="30"/>
  <c r="H322" i="30"/>
  <c r="H320" i="30"/>
  <c r="G320" i="30"/>
  <c r="G318" i="30" s="1"/>
  <c r="H319" i="30"/>
  <c r="AS318" i="30"/>
  <c r="AR318" i="30"/>
  <c r="AQ318" i="30"/>
  <c r="AP318" i="30"/>
  <c r="AO318" i="30"/>
  <c r="AN318" i="30"/>
  <c r="AM318" i="30"/>
  <c r="AL318"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M318" i="30"/>
  <c r="L318" i="30"/>
  <c r="K318" i="30"/>
  <c r="J318" i="30"/>
  <c r="I318" i="30"/>
  <c r="F318" i="30"/>
  <c r="E318" i="30"/>
  <c r="H317" i="30"/>
  <c r="H316" i="30"/>
  <c r="H315" i="30"/>
  <c r="H314" i="30"/>
  <c r="H313" i="30"/>
  <c r="H312" i="30"/>
  <c r="G312" i="30"/>
  <c r="G309" i="30"/>
  <c r="H310" i="30"/>
  <c r="AK309" i="30"/>
  <c r="AJ309" i="30"/>
  <c r="AI309" i="30"/>
  <c r="AH309" i="30"/>
  <c r="AG309" i="30"/>
  <c r="AF309" i="30"/>
  <c r="AE309" i="30"/>
  <c r="AD309" i="30"/>
  <c r="AC309" i="30"/>
  <c r="AB309" i="30"/>
  <c r="AA309" i="30"/>
  <c r="Z309" i="30"/>
  <c r="Y309" i="30"/>
  <c r="X309" i="30"/>
  <c r="W309" i="30"/>
  <c r="V309" i="30"/>
  <c r="U309" i="30"/>
  <c r="T309" i="30"/>
  <c r="S309" i="30"/>
  <c r="R309" i="30"/>
  <c r="Q309" i="30"/>
  <c r="P309" i="30"/>
  <c r="O309" i="30"/>
  <c r="M309" i="30"/>
  <c r="L309" i="30"/>
  <c r="K309" i="30"/>
  <c r="J309" i="30"/>
  <c r="I309" i="30"/>
  <c r="F309" i="30"/>
  <c r="E309" i="30"/>
  <c r="H308" i="30"/>
  <c r="H307" i="30"/>
  <c r="H306" i="30"/>
  <c r="H305" i="30"/>
  <c r="H299" i="30"/>
  <c r="H298" i="30"/>
  <c r="H297" i="30"/>
  <c r="H296" i="30"/>
  <c r="H295" i="30"/>
  <c r="H294" i="30"/>
  <c r="H293" i="30"/>
  <c r="H292" i="30"/>
  <c r="H291" i="30"/>
  <c r="H290"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M289" i="30"/>
  <c r="L289" i="30"/>
  <c r="K289" i="30"/>
  <c r="J289" i="30"/>
  <c r="I289" i="30"/>
  <c r="G289" i="30"/>
  <c r="F289" i="30"/>
  <c r="E289" i="30"/>
  <c r="H288" i="30"/>
  <c r="H287" i="30"/>
  <c r="H286" i="30"/>
  <c r="H285" i="30"/>
  <c r="H284" i="30"/>
  <c r="H283" i="30"/>
  <c r="H282" i="30"/>
  <c r="H281" i="30"/>
  <c r="H280" i="30"/>
  <c r="H279" i="30"/>
  <c r="H278" i="30"/>
  <c r="H277" i="30"/>
  <c r="H276" i="30"/>
  <c r="H275" i="30"/>
  <c r="H274" i="30"/>
  <c r="H273"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M272" i="30"/>
  <c r="L272" i="30"/>
  <c r="K272" i="30"/>
  <c r="J272" i="30"/>
  <c r="I272" i="30"/>
  <c r="G272" i="30"/>
  <c r="F272" i="30"/>
  <c r="E272" i="30"/>
  <c r="H271" i="30"/>
  <c r="H270" i="30"/>
  <c r="H269" i="30"/>
  <c r="H268" i="30"/>
  <c r="H267" i="30"/>
  <c r="H266" i="30"/>
  <c r="H265" i="30"/>
  <c r="H263" i="30"/>
  <c r="H262" i="30"/>
  <c r="H261" i="30"/>
  <c r="H260"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M259" i="30"/>
  <c r="L259" i="30"/>
  <c r="K259" i="30"/>
  <c r="J259" i="30"/>
  <c r="I259" i="30"/>
  <c r="G259" i="30"/>
  <c r="F259" i="30"/>
  <c r="E259" i="30"/>
  <c r="H255" i="30"/>
  <c r="H254"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M253" i="30"/>
  <c r="L253" i="30"/>
  <c r="K253" i="30"/>
  <c r="J253" i="30"/>
  <c r="I253" i="30"/>
  <c r="G253" i="30"/>
  <c r="F253" i="30"/>
  <c r="E253" i="30"/>
  <c r="H252" i="30"/>
  <c r="H251" i="30"/>
  <c r="H250" i="30"/>
  <c r="H249" i="30"/>
  <c r="H247" i="30"/>
  <c r="G247" i="30"/>
  <c r="G246" i="30" s="1"/>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M246" i="30"/>
  <c r="L246" i="30"/>
  <c r="K246" i="30"/>
  <c r="J246" i="30"/>
  <c r="I246" i="30"/>
  <c r="F246" i="30"/>
  <c r="E246" i="30"/>
  <c r="H245" i="30"/>
  <c r="H244" i="30"/>
  <c r="H243" i="30"/>
  <c r="H242" i="30"/>
  <c r="H241"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M240" i="30"/>
  <c r="L240" i="30"/>
  <c r="K240" i="30"/>
  <c r="J240" i="30"/>
  <c r="I240" i="30"/>
  <c r="G240" i="30"/>
  <c r="F240" i="30"/>
  <c r="E240" i="30"/>
  <c r="H239" i="30"/>
  <c r="H238" i="30"/>
  <c r="H237" i="30"/>
  <c r="H236" i="30"/>
  <c r="H235"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M233" i="30"/>
  <c r="L233" i="30"/>
  <c r="K233" i="30"/>
  <c r="J233" i="30"/>
  <c r="I233" i="30"/>
  <c r="G233" i="30"/>
  <c r="F233" i="30"/>
  <c r="E233" i="30"/>
  <c r="H228"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M227" i="30"/>
  <c r="L227" i="30"/>
  <c r="K227" i="30"/>
  <c r="J227" i="30"/>
  <c r="I227" i="30"/>
  <c r="G227" i="30"/>
  <c r="F227" i="30"/>
  <c r="E227" i="30"/>
  <c r="H223" i="30"/>
  <c r="H222"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G221" i="30"/>
  <c r="F221" i="30"/>
  <c r="E221" i="30"/>
  <c r="H220" i="30"/>
  <c r="H219" i="30"/>
  <c r="H218" i="30"/>
  <c r="H217" i="30"/>
  <c r="H215" i="30"/>
  <c r="H214" i="30"/>
  <c r="H213" i="30"/>
  <c r="H212" i="30"/>
  <c r="H211" i="30"/>
  <c r="H210" i="30"/>
  <c r="H209" i="30"/>
  <c r="H208" i="30"/>
  <c r="H207" i="30"/>
  <c r="H206" i="30"/>
  <c r="H205" i="30"/>
  <c r="H204" i="30"/>
  <c r="H202" i="30"/>
  <c r="H200" i="30"/>
  <c r="H199" i="30"/>
  <c r="H195" i="30"/>
  <c r="G195" i="30"/>
  <c r="L194" i="30"/>
  <c r="H194" i="30" s="1"/>
  <c r="H193" i="30"/>
  <c r="H192" i="30"/>
  <c r="G192" i="30"/>
  <c r="G191" i="30" s="1"/>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M191" i="30"/>
  <c r="K191" i="30"/>
  <c r="J191" i="30"/>
  <c r="I191" i="30"/>
  <c r="F191" i="30"/>
  <c r="E191" i="30"/>
  <c r="H190" i="30"/>
  <c r="H189" i="30"/>
  <c r="H188" i="30"/>
  <c r="H187" i="30"/>
  <c r="H186" i="30"/>
  <c r="H185" i="30"/>
  <c r="H184"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M183" i="30"/>
  <c r="L183" i="30"/>
  <c r="K183" i="30"/>
  <c r="J183" i="30"/>
  <c r="I183" i="30"/>
  <c r="G183" i="30"/>
  <c r="F183" i="30"/>
  <c r="E183" i="30"/>
  <c r="H179"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G178" i="30"/>
  <c r="F178" i="30"/>
  <c r="E178" i="30"/>
  <c r="H172"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M171" i="30"/>
  <c r="L171" i="30"/>
  <c r="K171" i="30"/>
  <c r="J171" i="30"/>
  <c r="I171" i="30"/>
  <c r="G171" i="30"/>
  <c r="F171" i="30"/>
  <c r="E171" i="30"/>
  <c r="H170" i="30"/>
  <c r="H169" i="30"/>
  <c r="H168" i="30"/>
  <c r="H167" i="30"/>
  <c r="H164" i="30"/>
  <c r="G164" i="30"/>
  <c r="H163" i="30"/>
  <c r="G163" i="30"/>
  <c r="H162" i="30"/>
  <c r="H161" i="30"/>
  <c r="H160" i="30"/>
  <c r="G160" i="30"/>
  <c r="H159"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F158" i="30"/>
  <c r="E158" i="30"/>
  <c r="H157" i="30"/>
  <c r="G157" i="30"/>
  <c r="H156" i="30"/>
  <c r="H155" i="30"/>
  <c r="H154" i="30"/>
  <c r="H153" i="30"/>
  <c r="H152" i="30"/>
  <c r="H151" i="30"/>
  <c r="H150" i="30"/>
  <c r="H149" i="30"/>
  <c r="H148" i="30"/>
  <c r="H147" i="30"/>
  <c r="H146" i="30"/>
  <c r="H145" i="30"/>
  <c r="H144" i="30"/>
  <c r="H140" i="30"/>
  <c r="H139" i="30"/>
  <c r="H137" i="30"/>
  <c r="H136" i="30"/>
  <c r="H135" i="30"/>
  <c r="H132" i="30"/>
  <c r="H131" i="30"/>
  <c r="H129" i="30"/>
  <c r="H128" i="30"/>
  <c r="H126" i="30"/>
  <c r="G126" i="30"/>
  <c r="H125" i="30"/>
  <c r="H124" i="30"/>
  <c r="H123" i="30"/>
  <c r="G123" i="30"/>
  <c r="H122" i="30"/>
  <c r="G122" i="30"/>
  <c r="H121" i="30"/>
  <c r="H119" i="30"/>
  <c r="G119" i="30"/>
  <c r="H118" i="30"/>
  <c r="H117" i="30"/>
  <c r="H116" i="30"/>
  <c r="G116" i="30"/>
  <c r="AS115" i="30"/>
  <c r="AR115" i="30"/>
  <c r="AQ115" i="30"/>
  <c r="AP115" i="30"/>
  <c r="AO115" i="30"/>
  <c r="AN115" i="30"/>
  <c r="AM115" i="30"/>
  <c r="AL115" i="30"/>
  <c r="AK115" i="30"/>
  <c r="AJ115" i="30"/>
  <c r="AI115" i="30"/>
  <c r="AH115" i="30"/>
  <c r="AG115" i="30"/>
  <c r="AF115" i="30"/>
  <c r="AE115" i="30"/>
  <c r="AD115" i="30"/>
  <c r="AC115" i="30"/>
  <c r="AB115" i="30"/>
  <c r="AA115" i="30"/>
  <c r="Z115" i="30"/>
  <c r="Y115" i="30"/>
  <c r="X115" i="30"/>
  <c r="W115" i="30"/>
  <c r="V115" i="30"/>
  <c r="U115" i="30"/>
  <c r="T115" i="30"/>
  <c r="S115" i="30"/>
  <c r="R115" i="30"/>
  <c r="Q115" i="30"/>
  <c r="P115" i="30"/>
  <c r="O115" i="30"/>
  <c r="N115" i="30"/>
  <c r="M115" i="30"/>
  <c r="L115" i="30"/>
  <c r="K115" i="30"/>
  <c r="J115" i="30"/>
  <c r="I115" i="30"/>
  <c r="F115" i="30"/>
  <c r="E115" i="30"/>
  <c r="H114" i="30"/>
  <c r="H113"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N112" i="30"/>
  <c r="M112" i="30"/>
  <c r="L112" i="30"/>
  <c r="K112" i="30"/>
  <c r="J112" i="30"/>
  <c r="I112" i="30"/>
  <c r="G112" i="30"/>
  <c r="F112" i="30"/>
  <c r="E112" i="30"/>
  <c r="H110" i="30"/>
  <c r="H109" i="30"/>
  <c r="J108" i="30"/>
  <c r="H106" i="30"/>
  <c r="H105" i="30"/>
  <c r="H104" i="30"/>
  <c r="H103" i="30"/>
  <c r="H102" i="30"/>
  <c r="H101" i="30"/>
  <c r="H100" i="30"/>
  <c r="H99" i="30"/>
  <c r="H98" i="30"/>
  <c r="H97" i="30"/>
  <c r="H96" i="30"/>
  <c r="H95" i="30"/>
  <c r="H94" i="30"/>
  <c r="AL93" i="30"/>
  <c r="AL90" i="30" s="1"/>
  <c r="H93" i="30"/>
  <c r="AS90" i="30"/>
  <c r="AR90" i="30"/>
  <c r="AQ90" i="30"/>
  <c r="AP90" i="30"/>
  <c r="AO90" i="30"/>
  <c r="AN90" i="30"/>
  <c r="AM90" i="30"/>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I90" i="30"/>
  <c r="G90" i="30"/>
  <c r="F90" i="30"/>
  <c r="E90" i="30"/>
  <c r="H89" i="30"/>
  <c r="H88" i="30"/>
  <c r="H87" i="30"/>
  <c r="H86" i="30"/>
  <c r="AL85" i="30"/>
  <c r="AL83" i="30"/>
  <c r="H83" i="30"/>
  <c r="AL82" i="30"/>
  <c r="H82"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G81" i="30"/>
  <c r="F81" i="30"/>
  <c r="E81" i="30"/>
  <c r="H80" i="30"/>
  <c r="H79" i="30"/>
  <c r="H78" i="30"/>
  <c r="H77" i="30"/>
  <c r="AL75" i="30"/>
  <c r="H75" i="30"/>
  <c r="AL74" i="30"/>
  <c r="H74" i="30"/>
  <c r="G74" i="30"/>
  <c r="AL73" i="30"/>
  <c r="H73" i="30"/>
  <c r="G73" i="30"/>
  <c r="AL72" i="30"/>
  <c r="H72" i="30"/>
  <c r="G72" i="30"/>
  <c r="AL71" i="30"/>
  <c r="H71" i="30"/>
  <c r="G71" i="30"/>
  <c r="AK70" i="30"/>
  <c r="AJ70" i="30"/>
  <c r="AI70"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F70" i="30"/>
  <c r="E70" i="30"/>
  <c r="AL69" i="30"/>
  <c r="H69" i="30"/>
  <c r="H68" i="30"/>
  <c r="H67" i="30"/>
  <c r="H66" i="30"/>
  <c r="H65" i="30"/>
  <c r="AL64" i="30"/>
  <c r="H64" i="30"/>
  <c r="AL62" i="30"/>
  <c r="H62" i="30"/>
  <c r="AK61" i="30"/>
  <c r="AJ61" i="30"/>
  <c r="AI61" i="30"/>
  <c r="AH61" i="30"/>
  <c r="AG61" i="30"/>
  <c r="AF61" i="30"/>
  <c r="AE61" i="30"/>
  <c r="AD61" i="30"/>
  <c r="AC61" i="30"/>
  <c r="AB61" i="30"/>
  <c r="AA61" i="30"/>
  <c r="Z61" i="30"/>
  <c r="Y61" i="30"/>
  <c r="X61" i="30"/>
  <c r="W61" i="30"/>
  <c r="V61" i="30"/>
  <c r="U61" i="30"/>
  <c r="T61" i="30"/>
  <c r="S61" i="30"/>
  <c r="R61" i="30"/>
  <c r="Q61" i="30"/>
  <c r="P61" i="30"/>
  <c r="O61" i="30"/>
  <c r="N61" i="30"/>
  <c r="M61" i="30"/>
  <c r="L61" i="30"/>
  <c r="K61" i="30"/>
  <c r="J61" i="30"/>
  <c r="I61" i="30"/>
  <c r="G61" i="30"/>
  <c r="F61" i="30"/>
  <c r="E61" i="30"/>
  <c r="H60" i="30"/>
  <c r="AL59" i="30"/>
  <c r="H59"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G58" i="30"/>
  <c r="F58" i="30"/>
  <c r="E58" i="30"/>
  <c r="H57" i="30"/>
  <c r="H56" i="30"/>
  <c r="H55" i="30"/>
  <c r="H54" i="30"/>
  <c r="H53" i="30"/>
  <c r="AL52" i="30"/>
  <c r="H52"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G51" i="30"/>
  <c r="F51" i="30"/>
  <c r="E51" i="30"/>
  <c r="H50" i="30"/>
  <c r="H47" i="30"/>
  <c r="H46" i="30"/>
  <c r="H45" i="30"/>
  <c r="H44" i="30"/>
  <c r="AL43" i="30"/>
  <c r="H43" i="30"/>
  <c r="AL42" i="30"/>
  <c r="H42" i="30"/>
  <c r="AK41" i="30"/>
  <c r="AJ41"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G41" i="30"/>
  <c r="F41" i="30"/>
  <c r="E41" i="30"/>
  <c r="H40" i="30"/>
  <c r="H39" i="30"/>
  <c r="H33" i="30"/>
  <c r="H32" i="30"/>
  <c r="H31" i="30"/>
  <c r="H30" i="30"/>
  <c r="H29" i="30"/>
  <c r="H28" i="30"/>
  <c r="H27" i="30"/>
  <c r="H26" i="30"/>
  <c r="H25" i="30"/>
  <c r="H24" i="30"/>
  <c r="H23" i="30"/>
  <c r="H22" i="30"/>
  <c r="AL21" i="30"/>
  <c r="H21" i="30"/>
  <c r="AK20" i="30"/>
  <c r="AJ20" i="30"/>
  <c r="AI20" i="30"/>
  <c r="AH20" i="30"/>
  <c r="AG20" i="30"/>
  <c r="AF20" i="30"/>
  <c r="AE20" i="30"/>
  <c r="AD20" i="30"/>
  <c r="AC20" i="30"/>
  <c r="AB20" i="30"/>
  <c r="AA20" i="30"/>
  <c r="Z20" i="30"/>
  <c r="Y20" i="30"/>
  <c r="X20" i="30"/>
  <c r="W20" i="30"/>
  <c r="V20" i="30"/>
  <c r="U20" i="30"/>
  <c r="T20" i="30"/>
  <c r="S20" i="30"/>
  <c r="R20" i="30"/>
  <c r="Q20" i="30"/>
  <c r="P20" i="30"/>
  <c r="O20" i="30"/>
  <c r="N20" i="30"/>
  <c r="M20" i="30"/>
  <c r="L20" i="30"/>
  <c r="K20" i="30"/>
  <c r="J20" i="30"/>
  <c r="I20" i="30"/>
  <c r="G20" i="30"/>
  <c r="F20" i="30"/>
  <c r="E20" i="30"/>
  <c r="H19" i="30"/>
  <c r="H18" i="30"/>
  <c r="H17" i="30"/>
  <c r="H16" i="30"/>
  <c r="AL15" i="30"/>
  <c r="H15" i="30"/>
  <c r="AL14" i="30"/>
  <c r="H14" i="30"/>
  <c r="AK13" i="30"/>
  <c r="AJ13" i="30"/>
  <c r="AI13" i="30"/>
  <c r="AH13" i="30"/>
  <c r="AG13" i="30"/>
  <c r="AF13" i="30"/>
  <c r="AE13" i="30"/>
  <c r="AD13" i="30"/>
  <c r="AC13" i="30"/>
  <c r="AB13" i="30"/>
  <c r="AA13" i="30"/>
  <c r="Z13" i="30"/>
  <c r="Y13" i="30"/>
  <c r="X13" i="30"/>
  <c r="W13" i="30"/>
  <c r="V13" i="30"/>
  <c r="U13" i="30"/>
  <c r="T13" i="30"/>
  <c r="S13" i="30"/>
  <c r="R13" i="30"/>
  <c r="Q13" i="30"/>
  <c r="P13" i="30"/>
  <c r="O13" i="30"/>
  <c r="N13" i="30"/>
  <c r="M13" i="30"/>
  <c r="L13" i="30"/>
  <c r="K13" i="30"/>
  <c r="J13" i="30"/>
  <c r="I13" i="30"/>
  <c r="G13" i="30"/>
  <c r="F13" i="30"/>
  <c r="E13" i="30"/>
  <c r="H12" i="30"/>
  <c r="H11" i="30"/>
  <c r="H10" i="30"/>
  <c r="H9" i="30"/>
  <c r="AL8" i="30"/>
  <c r="H8" i="30"/>
  <c r="H7" i="30"/>
  <c r="AK6" i="30"/>
  <c r="AK5" i="30" s="1"/>
  <c r="AJ6" i="30"/>
  <c r="AI6" i="30"/>
  <c r="AH6" i="30"/>
  <c r="AG6" i="30"/>
  <c r="AF6" i="30"/>
  <c r="AE6" i="30"/>
  <c r="AD6" i="30"/>
  <c r="AC6" i="30"/>
  <c r="AB6" i="30"/>
  <c r="AA6" i="30"/>
  <c r="Z6" i="30"/>
  <c r="Y6" i="30"/>
  <c r="X6" i="30"/>
  <c r="W6" i="30"/>
  <c r="V6" i="30"/>
  <c r="U6" i="30"/>
  <c r="T6" i="30"/>
  <c r="S6" i="30"/>
  <c r="R6" i="30"/>
  <c r="Q6" i="30"/>
  <c r="P6" i="30"/>
  <c r="O6" i="30"/>
  <c r="N6" i="30"/>
  <c r="M6" i="30"/>
  <c r="L6" i="30"/>
  <c r="K6" i="30"/>
  <c r="J6" i="30"/>
  <c r="I6" i="30"/>
  <c r="G6" i="30"/>
  <c r="F6" i="30"/>
  <c r="E6" i="30"/>
  <c r="D1" i="30"/>
  <c r="L191" i="30"/>
  <c r="E3" i="25"/>
  <c r="M71" i="14"/>
  <c r="D28" i="20"/>
  <c r="F28" i="20" s="1"/>
  <c r="G28" i="20" s="1"/>
  <c r="D30" i="20"/>
  <c r="F30" i="20" s="1"/>
  <c r="G30" i="20" s="1"/>
  <c r="D29" i="20"/>
  <c r="F29" i="20" s="1"/>
  <c r="G29" i="20"/>
  <c r="D25" i="20"/>
  <c r="D27" i="20" s="1"/>
  <c r="D24" i="20"/>
  <c r="F24" i="20" s="1"/>
  <c r="G24" i="20"/>
  <c r="D15" i="20"/>
  <c r="F15" i="20" s="1"/>
  <c r="G15" i="20" s="1"/>
  <c r="H15" i="20" s="1"/>
  <c r="D14" i="20"/>
  <c r="F14" i="20" s="1"/>
  <c r="G14" i="20" s="1"/>
  <c r="D13" i="20"/>
  <c r="F13" i="20" s="1"/>
  <c r="G13" i="20" s="1"/>
  <c r="D12" i="20"/>
  <c r="F12" i="20"/>
  <c r="G12" i="20" s="1"/>
  <c r="H12" i="20" s="1"/>
  <c r="D11" i="20"/>
  <c r="F11" i="20" s="1"/>
  <c r="G11" i="20" s="1"/>
  <c r="H11" i="20" s="1"/>
  <c r="D10" i="20"/>
  <c r="F10" i="20" s="1"/>
  <c r="G10" i="20" s="1"/>
  <c r="H10" i="20" s="1"/>
  <c r="D9" i="20"/>
  <c r="F9" i="20" s="1"/>
  <c r="G9" i="20"/>
  <c r="D8" i="20"/>
  <c r="F8" i="20" s="1"/>
  <c r="G8" i="20"/>
  <c r="D7" i="20"/>
  <c r="F7" i="20" s="1"/>
  <c r="G7" i="20" s="1"/>
  <c r="J198" i="14"/>
  <c r="J121" i="14"/>
  <c r="F120" i="14"/>
  <c r="G120" i="14"/>
  <c r="E120" i="14"/>
  <c r="F33" i="25"/>
  <c r="G33" i="25"/>
  <c r="J33" i="25" s="1"/>
  <c r="J34" i="14"/>
  <c r="J33" i="14"/>
  <c r="J119" i="14"/>
  <c r="J25" i="14"/>
  <c r="J76" i="14"/>
  <c r="J29" i="14"/>
  <c r="F32" i="25"/>
  <c r="G32" i="25" s="1"/>
  <c r="J32" i="25" s="1"/>
  <c r="J23" i="14"/>
  <c r="J35" i="14"/>
  <c r="J133" i="14"/>
  <c r="O134" i="14"/>
  <c r="J134" i="14" s="1"/>
  <c r="J73" i="14"/>
  <c r="J147" i="14"/>
  <c r="AV43" i="14"/>
  <c r="J43" i="14"/>
  <c r="J66" i="14"/>
  <c r="J67" i="14"/>
  <c r="J68" i="14"/>
  <c r="J69" i="14"/>
  <c r="M74" i="14"/>
  <c r="N74" i="14"/>
  <c r="O74" i="14"/>
  <c r="Q74" i="14"/>
  <c r="P74" i="14"/>
  <c r="R74" i="14"/>
  <c r="AU74" i="14"/>
  <c r="W74" i="14"/>
  <c r="V74" i="14"/>
  <c r="Y74" i="14"/>
  <c r="AA74" i="14"/>
  <c r="Z74" i="14"/>
  <c r="AB74" i="14"/>
  <c r="AC74" i="14"/>
  <c r="AD74" i="14"/>
  <c r="AE74" i="14"/>
  <c r="AI74" i="14"/>
  <c r="AJ74" i="14"/>
  <c r="AR74" i="14"/>
  <c r="AH74" i="14"/>
  <c r="AL74" i="14"/>
  <c r="AK74" i="14"/>
  <c r="AT74" i="14"/>
  <c r="AM74" i="14"/>
  <c r="AP74" i="14"/>
  <c r="AO74" i="14"/>
  <c r="AQ74" i="14"/>
  <c r="L74" i="14"/>
  <c r="G74" i="14"/>
  <c r="F74" i="14"/>
  <c r="E74" i="14"/>
  <c r="J75" i="14"/>
  <c r="F25" i="25"/>
  <c r="G25" i="25" s="1"/>
  <c r="J25" i="25" s="1"/>
  <c r="J168" i="14"/>
  <c r="J70" i="14"/>
  <c r="M155" i="14"/>
  <c r="N155" i="14"/>
  <c r="O155" i="14"/>
  <c r="Q155" i="14"/>
  <c r="P155" i="14"/>
  <c r="R155" i="14"/>
  <c r="AU155" i="14"/>
  <c r="W155" i="14"/>
  <c r="V155" i="14"/>
  <c r="Y155" i="14"/>
  <c r="AA155" i="14"/>
  <c r="Z155" i="14"/>
  <c r="AB155" i="14"/>
  <c r="AC155" i="14"/>
  <c r="AD155" i="14"/>
  <c r="AE155" i="14"/>
  <c r="AI155" i="14"/>
  <c r="AJ155" i="14"/>
  <c r="AR155" i="14"/>
  <c r="AH155" i="14"/>
  <c r="AL155" i="14"/>
  <c r="AK155" i="14"/>
  <c r="AT155" i="14"/>
  <c r="AM155" i="14"/>
  <c r="AP155" i="14"/>
  <c r="AO155" i="14"/>
  <c r="AQ155" i="14"/>
  <c r="L155" i="14"/>
  <c r="F155" i="14"/>
  <c r="G155" i="14"/>
  <c r="E155" i="14"/>
  <c r="J156" i="14"/>
  <c r="J98" i="14"/>
  <c r="J39" i="14"/>
  <c r="F40" i="25"/>
  <c r="G40" i="25" s="1"/>
  <c r="J40" i="25" s="1"/>
  <c r="F22" i="25"/>
  <c r="G22" i="25" s="1"/>
  <c r="J22" i="25" s="1"/>
  <c r="J22" i="14"/>
  <c r="M112" i="14"/>
  <c r="N112" i="14"/>
  <c r="O112" i="14"/>
  <c r="Q112" i="14"/>
  <c r="P112" i="14"/>
  <c r="R112" i="14"/>
  <c r="AU112" i="14"/>
  <c r="W112" i="14"/>
  <c r="V112" i="14"/>
  <c r="Y112" i="14"/>
  <c r="AA112" i="14"/>
  <c r="Z112" i="14"/>
  <c r="AB112" i="14"/>
  <c r="AC112" i="14"/>
  <c r="AD112" i="14"/>
  <c r="AE112" i="14"/>
  <c r="AI112" i="14"/>
  <c r="AJ112" i="14"/>
  <c r="AR112" i="14"/>
  <c r="AH112" i="14"/>
  <c r="AL112" i="14"/>
  <c r="AK112" i="14"/>
  <c r="AT112" i="14"/>
  <c r="AM112" i="14"/>
  <c r="AP112" i="14"/>
  <c r="AO112" i="14"/>
  <c r="AQ112" i="14"/>
  <c r="J201" i="14"/>
  <c r="J40" i="14"/>
  <c r="J41" i="14"/>
  <c r="F27" i="20"/>
  <c r="G27" i="20"/>
  <c r="D26" i="20"/>
  <c r="F26" i="20" s="1"/>
  <c r="G26" i="20" s="1"/>
  <c r="J111" i="14"/>
  <c r="G111" i="14"/>
  <c r="D61" i="24"/>
  <c r="D60" i="24"/>
  <c r="D53" i="24"/>
  <c r="D52" i="24"/>
  <c r="D48" i="24"/>
  <c r="D47" i="24"/>
  <c r="D46" i="24"/>
  <c r="D45" i="24"/>
  <c r="D43" i="24"/>
  <c r="D42" i="24"/>
  <c r="D40" i="24"/>
  <c r="D39" i="24"/>
  <c r="D38" i="24"/>
  <c r="D37" i="24"/>
  <c r="D36" i="24"/>
  <c r="D35" i="24"/>
  <c r="D34" i="24"/>
  <c r="D33" i="24"/>
  <c r="D31" i="24" s="1"/>
  <c r="D30" i="24"/>
  <c r="D29" i="24"/>
  <c r="D26" i="24"/>
  <c r="D24" i="24"/>
  <c r="D23" i="24"/>
  <c r="D21" i="24"/>
  <c r="D20" i="24"/>
  <c r="D19" i="24"/>
  <c r="D18" i="24"/>
  <c r="D16" i="24"/>
  <c r="D15" i="24"/>
  <c r="D14" i="24"/>
  <c r="D13" i="24"/>
  <c r="D11" i="24"/>
  <c r="D10" i="24"/>
  <c r="D8" i="24"/>
  <c r="P77" i="14"/>
  <c r="P59" i="14"/>
  <c r="P56" i="14"/>
  <c r="P44" i="14"/>
  <c r="P38" i="14"/>
  <c r="P36" i="14"/>
  <c r="P30" i="14"/>
  <c r="P27" i="14"/>
  <c r="P20" i="14"/>
  <c r="P15" i="14"/>
  <c r="P5" i="14"/>
  <c r="J37" i="14"/>
  <c r="AV37" i="14"/>
  <c r="J57" i="14"/>
  <c r="AV57" i="14"/>
  <c r="M36" i="14"/>
  <c r="N36" i="14"/>
  <c r="O36" i="14"/>
  <c r="Q36" i="14"/>
  <c r="R36" i="14"/>
  <c r="AU36" i="14"/>
  <c r="W36" i="14"/>
  <c r="V36" i="14"/>
  <c r="Y36" i="14"/>
  <c r="AA36" i="14"/>
  <c r="Z36" i="14"/>
  <c r="AB36" i="14"/>
  <c r="AC36" i="14"/>
  <c r="AD36" i="14"/>
  <c r="AE36" i="14"/>
  <c r="AI36" i="14"/>
  <c r="AJ36" i="14"/>
  <c r="AR36" i="14"/>
  <c r="AH36" i="14"/>
  <c r="AL36" i="14"/>
  <c r="AK36" i="14"/>
  <c r="AT36" i="14"/>
  <c r="AM36" i="14"/>
  <c r="AP36" i="14"/>
  <c r="AO36" i="14"/>
  <c r="AQ36" i="14"/>
  <c r="L36" i="14"/>
  <c r="F36" i="14"/>
  <c r="G36" i="14"/>
  <c r="E36" i="14"/>
  <c r="F21" i="25"/>
  <c r="G21" i="25" s="1"/>
  <c r="J21" i="25"/>
  <c r="H1" i="14"/>
  <c r="J203" i="14"/>
  <c r="G203" i="14"/>
  <c r="G202" i="14" s="1"/>
  <c r="F51" i="25"/>
  <c r="G51" i="25" s="1"/>
  <c r="J51" i="25" s="1"/>
  <c r="H76" i="21"/>
  <c r="D73" i="21"/>
  <c r="N73" i="21" s="1"/>
  <c r="N71" i="21"/>
  <c r="D70" i="21"/>
  <c r="N70" i="21"/>
  <c r="F66" i="21"/>
  <c r="D66" i="21" s="1"/>
  <c r="N66" i="21" s="1"/>
  <c r="N65" i="21"/>
  <c r="N64" i="21"/>
  <c r="H55" i="20"/>
  <c r="K30" i="20"/>
  <c r="K29" i="20"/>
  <c r="O22" i="20"/>
  <c r="K2" i="20"/>
  <c r="C11" i="20"/>
  <c r="C14" i="20"/>
  <c r="C9" i="20"/>
  <c r="G17" i="19"/>
  <c r="W56" i="14"/>
  <c r="C7" i="20"/>
  <c r="C16" i="20"/>
  <c r="C12" i="20"/>
  <c r="C8" i="20"/>
  <c r="C10" i="20"/>
  <c r="C15" i="20"/>
  <c r="C13" i="20"/>
  <c r="J93" i="14"/>
  <c r="BC202" i="14"/>
  <c r="BB202" i="14"/>
  <c r="BA202" i="14"/>
  <c r="AZ202" i="14"/>
  <c r="AY202" i="14"/>
  <c r="AX202" i="14"/>
  <c r="AW202" i="14"/>
  <c r="AV202" i="14"/>
  <c r="AQ202" i="14"/>
  <c r="AO202" i="14"/>
  <c r="AP202" i="14"/>
  <c r="AM202" i="14"/>
  <c r="AT202" i="14"/>
  <c r="AK202" i="14"/>
  <c r="AL202" i="14"/>
  <c r="AH202" i="14"/>
  <c r="AR202" i="14"/>
  <c r="AJ202" i="14"/>
  <c r="AI202" i="14"/>
  <c r="AE202" i="14"/>
  <c r="AD202" i="14"/>
  <c r="AC202" i="14"/>
  <c r="AB202" i="14"/>
  <c r="Z202" i="14"/>
  <c r="AA202" i="14"/>
  <c r="Y202" i="14"/>
  <c r="V202" i="14"/>
  <c r="W202" i="14"/>
  <c r="AU202" i="14"/>
  <c r="R202" i="14"/>
  <c r="Q202" i="14"/>
  <c r="O202" i="14"/>
  <c r="N202" i="14"/>
  <c r="M202" i="14"/>
  <c r="L202" i="14"/>
  <c r="F202" i="14"/>
  <c r="E202" i="14"/>
  <c r="J200" i="14"/>
  <c r="J56" i="21" s="1"/>
  <c r="G200" i="14"/>
  <c r="G199" i="14" s="1"/>
  <c r="AQ199" i="14"/>
  <c r="AO199" i="14"/>
  <c r="AP199" i="14"/>
  <c r="AM199" i="14"/>
  <c r="AT199" i="14"/>
  <c r="AK199" i="14"/>
  <c r="AL199" i="14"/>
  <c r="AH199" i="14"/>
  <c r="AR199" i="14"/>
  <c r="AJ199" i="14"/>
  <c r="AI199" i="14"/>
  <c r="AE199" i="14"/>
  <c r="AD199" i="14"/>
  <c r="AC199" i="14"/>
  <c r="AB199" i="14"/>
  <c r="Z199" i="14"/>
  <c r="AA199" i="14"/>
  <c r="Y199" i="14"/>
  <c r="V199" i="14"/>
  <c r="W199" i="14"/>
  <c r="AU199" i="14"/>
  <c r="R199" i="14"/>
  <c r="Q199" i="14"/>
  <c r="O199" i="14"/>
  <c r="N199" i="14"/>
  <c r="M199" i="14"/>
  <c r="L199" i="14"/>
  <c r="F199" i="14"/>
  <c r="E199" i="14"/>
  <c r="J191" i="14"/>
  <c r="J190" i="14"/>
  <c r="J189" i="14"/>
  <c r="J188" i="14"/>
  <c r="J187" i="14"/>
  <c r="J186" i="14"/>
  <c r="E55" i="21" s="1"/>
  <c r="AQ185" i="14"/>
  <c r="AO185" i="14"/>
  <c r="AP185" i="14"/>
  <c r="AM185" i="14"/>
  <c r="AT185" i="14"/>
  <c r="AK185" i="14"/>
  <c r="AL185" i="14"/>
  <c r="AH185" i="14"/>
  <c r="AR185" i="14"/>
  <c r="AJ185" i="14"/>
  <c r="AI185" i="14"/>
  <c r="AE185" i="14"/>
  <c r="AD185" i="14"/>
  <c r="AC185" i="14"/>
  <c r="AB185" i="14"/>
  <c r="Z185" i="14"/>
  <c r="AA185" i="14"/>
  <c r="Y185" i="14"/>
  <c r="V185" i="14"/>
  <c r="W185" i="14"/>
  <c r="AU185" i="14"/>
  <c r="R185" i="14"/>
  <c r="Q185" i="14"/>
  <c r="O185" i="14"/>
  <c r="N185" i="14"/>
  <c r="M185" i="14"/>
  <c r="L185" i="14"/>
  <c r="G185" i="14"/>
  <c r="F185" i="14"/>
  <c r="E185" i="14"/>
  <c r="J184" i="14"/>
  <c r="J181" i="14"/>
  <c r="J180" i="14"/>
  <c r="J179" i="14"/>
  <c r="J76" i="21" s="1"/>
  <c r="J178" i="14"/>
  <c r="J177" i="14"/>
  <c r="G76" i="21" s="1"/>
  <c r="J176" i="14"/>
  <c r="F76" i="21" s="1"/>
  <c r="BC175" i="14"/>
  <c r="BB175" i="14"/>
  <c r="BA175" i="14"/>
  <c r="AZ175" i="14"/>
  <c r="AY175" i="14"/>
  <c r="AX175" i="14"/>
  <c r="AW175" i="14"/>
  <c r="AV175" i="14"/>
  <c r="AQ175" i="14"/>
  <c r="AO175" i="14"/>
  <c r="AP175" i="14"/>
  <c r="AM175" i="14"/>
  <c r="AT175" i="14"/>
  <c r="AK175" i="14"/>
  <c r="AL175" i="14"/>
  <c r="AH175" i="14"/>
  <c r="AR175" i="14"/>
  <c r="AJ175" i="14"/>
  <c r="AI175" i="14"/>
  <c r="AE175" i="14"/>
  <c r="AD175" i="14"/>
  <c r="AC175" i="14"/>
  <c r="AB175" i="14"/>
  <c r="Z175" i="14"/>
  <c r="AA175" i="14"/>
  <c r="Y175" i="14"/>
  <c r="V175" i="14"/>
  <c r="W175" i="14"/>
  <c r="AU175" i="14"/>
  <c r="R175" i="14"/>
  <c r="Q175" i="14"/>
  <c r="O175" i="14"/>
  <c r="N175" i="14"/>
  <c r="M175" i="14"/>
  <c r="L175" i="14"/>
  <c r="G175" i="14"/>
  <c r="F175" i="14"/>
  <c r="E175" i="14"/>
  <c r="J174" i="14"/>
  <c r="E53" i="21" s="1"/>
  <c r="M53" i="21" s="1"/>
  <c r="J170" i="14"/>
  <c r="G169" i="14"/>
  <c r="AQ169" i="14"/>
  <c r="AO169" i="14"/>
  <c r="AP169" i="14"/>
  <c r="AM169" i="14"/>
  <c r="AT169" i="14"/>
  <c r="AK169" i="14"/>
  <c r="AL169" i="14"/>
  <c r="AH169" i="14"/>
  <c r="AR169" i="14"/>
  <c r="AJ169" i="14"/>
  <c r="AI169" i="14"/>
  <c r="AE169" i="14"/>
  <c r="AD169" i="14"/>
  <c r="AC169" i="14"/>
  <c r="AB169" i="14"/>
  <c r="Z169" i="14"/>
  <c r="AA169" i="14"/>
  <c r="Y169" i="14"/>
  <c r="V169" i="14"/>
  <c r="W169" i="14"/>
  <c r="AU169" i="14"/>
  <c r="R169" i="14"/>
  <c r="Q169" i="14"/>
  <c r="O169" i="14"/>
  <c r="N169" i="14"/>
  <c r="M169" i="14"/>
  <c r="L169" i="14"/>
  <c r="F169" i="14"/>
  <c r="E169" i="14"/>
  <c r="J167" i="14"/>
  <c r="J52" i="21" s="1"/>
  <c r="AQ166" i="14"/>
  <c r="AO166" i="14"/>
  <c r="AP166" i="14"/>
  <c r="AM166" i="14"/>
  <c r="AT166" i="14"/>
  <c r="AK166" i="14"/>
  <c r="AL166" i="14"/>
  <c r="AH166" i="14"/>
  <c r="AR166" i="14"/>
  <c r="AJ166" i="14"/>
  <c r="AI166" i="14"/>
  <c r="AE166" i="14"/>
  <c r="AD166" i="14"/>
  <c r="AC166" i="14"/>
  <c r="AB166" i="14"/>
  <c r="Z166" i="14"/>
  <c r="AA166" i="14"/>
  <c r="Y166" i="14"/>
  <c r="V166" i="14"/>
  <c r="W166" i="14"/>
  <c r="AU166" i="14"/>
  <c r="R166" i="14"/>
  <c r="Q166" i="14"/>
  <c r="O166" i="14"/>
  <c r="N166" i="14"/>
  <c r="M166" i="14"/>
  <c r="L166" i="14"/>
  <c r="G166" i="14"/>
  <c r="F166" i="14"/>
  <c r="E166" i="14"/>
  <c r="J165" i="14"/>
  <c r="E50" i="21" s="1"/>
  <c r="G165" i="14"/>
  <c r="G164" i="14" s="1"/>
  <c r="AQ164" i="14"/>
  <c r="AO164" i="14"/>
  <c r="AP164" i="14"/>
  <c r="AM164" i="14"/>
  <c r="AT164" i="14"/>
  <c r="AK164" i="14"/>
  <c r="AL164" i="14"/>
  <c r="AH164" i="14"/>
  <c r="AR164" i="14"/>
  <c r="AJ164" i="14"/>
  <c r="AI164" i="14"/>
  <c r="AE164" i="14"/>
  <c r="AD164" i="14"/>
  <c r="AC164" i="14"/>
  <c r="AB164" i="14"/>
  <c r="Z164" i="14"/>
  <c r="AA164" i="14"/>
  <c r="Y164" i="14"/>
  <c r="V164" i="14"/>
  <c r="W164" i="14"/>
  <c r="AU164" i="14"/>
  <c r="R164" i="14"/>
  <c r="Q164" i="14"/>
  <c r="O164" i="14"/>
  <c r="N164" i="14"/>
  <c r="M164" i="14"/>
  <c r="L164" i="14"/>
  <c r="F164" i="14"/>
  <c r="E164" i="14"/>
  <c r="J163" i="14"/>
  <c r="F47" i="21" s="1"/>
  <c r="G162" i="14"/>
  <c r="AQ162" i="14"/>
  <c r="AO162" i="14"/>
  <c r="AP162" i="14"/>
  <c r="AM162" i="14"/>
  <c r="AT162" i="14"/>
  <c r="AK162" i="14"/>
  <c r="AL162" i="14"/>
  <c r="AH162" i="14"/>
  <c r="AR162" i="14"/>
  <c r="AJ162" i="14"/>
  <c r="AI162" i="14"/>
  <c r="AE162" i="14"/>
  <c r="AD162" i="14"/>
  <c r="AC162" i="14"/>
  <c r="AB162" i="14"/>
  <c r="Z162" i="14"/>
  <c r="AA162" i="14"/>
  <c r="Y162" i="14"/>
  <c r="V162" i="14"/>
  <c r="W162" i="14"/>
  <c r="AU162" i="14"/>
  <c r="R162" i="14"/>
  <c r="Q162" i="14"/>
  <c r="O162" i="14"/>
  <c r="N162" i="14"/>
  <c r="M162" i="14"/>
  <c r="L162" i="14"/>
  <c r="F162" i="14"/>
  <c r="E162" i="14"/>
  <c r="J161" i="14"/>
  <c r="J160" i="14"/>
  <c r="AQ159" i="14"/>
  <c r="AO159" i="14"/>
  <c r="AP159" i="14"/>
  <c r="AM159" i="14"/>
  <c r="AT159" i="14"/>
  <c r="AK159" i="14"/>
  <c r="AL159" i="14"/>
  <c r="AH159" i="14"/>
  <c r="AR159" i="14"/>
  <c r="AJ159" i="14"/>
  <c r="AI159" i="14"/>
  <c r="AE159" i="14"/>
  <c r="AD159" i="14"/>
  <c r="AC159" i="14"/>
  <c r="AB159" i="14"/>
  <c r="Z159" i="14"/>
  <c r="AA159" i="14"/>
  <c r="Y159" i="14"/>
  <c r="V159" i="14"/>
  <c r="W159" i="14"/>
  <c r="AU159" i="14"/>
  <c r="R159" i="14"/>
  <c r="Q159" i="14"/>
  <c r="O159" i="14"/>
  <c r="N159" i="14"/>
  <c r="M159" i="14"/>
  <c r="L159" i="14"/>
  <c r="G159" i="14"/>
  <c r="F159" i="14"/>
  <c r="E159" i="14"/>
  <c r="J158" i="14"/>
  <c r="J42" i="21" s="1"/>
  <c r="AQ157" i="14"/>
  <c r="AO157" i="14"/>
  <c r="AP157" i="14"/>
  <c r="AM157" i="14"/>
  <c r="AT157" i="14"/>
  <c r="AK157" i="14"/>
  <c r="AL157" i="14"/>
  <c r="AH157" i="14"/>
  <c r="AR157" i="14"/>
  <c r="AJ157" i="14"/>
  <c r="AI157" i="14"/>
  <c r="AE157" i="14"/>
  <c r="AD157" i="14"/>
  <c r="AC157" i="14"/>
  <c r="AB157" i="14"/>
  <c r="Z157" i="14"/>
  <c r="AA157" i="14"/>
  <c r="Y157" i="14"/>
  <c r="V157" i="14"/>
  <c r="W157" i="14"/>
  <c r="AU157" i="14"/>
  <c r="R157" i="14"/>
  <c r="Q157" i="14"/>
  <c r="O157" i="14"/>
  <c r="N157" i="14"/>
  <c r="M157" i="14"/>
  <c r="L157" i="14"/>
  <c r="G157" i="14"/>
  <c r="F157" i="14"/>
  <c r="E157" i="14"/>
  <c r="J154" i="14"/>
  <c r="J148" i="14"/>
  <c r="J146" i="14"/>
  <c r="G41" i="21" s="1"/>
  <c r="J145" i="14"/>
  <c r="L41" i="21" s="1"/>
  <c r="J144" i="14"/>
  <c r="J143" i="14"/>
  <c r="J142" i="14"/>
  <c r="J141" i="14"/>
  <c r="J140" i="14"/>
  <c r="K41" i="21" s="1"/>
  <c r="J139" i="14"/>
  <c r="J138" i="14"/>
  <c r="J137" i="14"/>
  <c r="J136" i="14"/>
  <c r="E41" i="21" s="1"/>
  <c r="J135" i="14"/>
  <c r="G135" i="14"/>
  <c r="J132" i="14"/>
  <c r="G132" i="14"/>
  <c r="G131" i="14" s="1"/>
  <c r="AQ131" i="14"/>
  <c r="AO131" i="14"/>
  <c r="AP131" i="14"/>
  <c r="AM131" i="14"/>
  <c r="AT131" i="14"/>
  <c r="AK131" i="14"/>
  <c r="AL131" i="14"/>
  <c r="AH131" i="14"/>
  <c r="AR131" i="14"/>
  <c r="AJ131" i="14"/>
  <c r="AI131" i="14"/>
  <c r="AE131" i="14"/>
  <c r="AD131" i="14"/>
  <c r="AC131" i="14"/>
  <c r="AB131" i="14"/>
  <c r="Z131" i="14"/>
  <c r="AA131" i="14"/>
  <c r="Y131" i="14"/>
  <c r="V131" i="14"/>
  <c r="W131" i="14"/>
  <c r="AU131" i="14"/>
  <c r="R131" i="14"/>
  <c r="Q131" i="14"/>
  <c r="O131" i="14"/>
  <c r="N131" i="14"/>
  <c r="M131" i="14"/>
  <c r="L131" i="14"/>
  <c r="F131" i="14"/>
  <c r="E131" i="14"/>
  <c r="J130" i="14"/>
  <c r="H40" i="21" s="1"/>
  <c r="BC129" i="14"/>
  <c r="BB129" i="14"/>
  <c r="BA129" i="14"/>
  <c r="AZ129" i="14"/>
  <c r="AY129" i="14"/>
  <c r="AX129" i="14"/>
  <c r="AW129" i="14"/>
  <c r="AV129" i="14"/>
  <c r="AQ129" i="14"/>
  <c r="AO129" i="14"/>
  <c r="AP129" i="14"/>
  <c r="AM129" i="14"/>
  <c r="AT129" i="14"/>
  <c r="AK129" i="14"/>
  <c r="AL129" i="14"/>
  <c r="AH129" i="14"/>
  <c r="AR129" i="14"/>
  <c r="AJ129" i="14"/>
  <c r="AI129" i="14"/>
  <c r="AE129" i="14"/>
  <c r="AD129" i="14"/>
  <c r="AC129" i="14"/>
  <c r="AB129" i="14"/>
  <c r="Z129" i="14"/>
  <c r="AA129" i="14"/>
  <c r="Y129" i="14"/>
  <c r="V129" i="14"/>
  <c r="W129" i="14"/>
  <c r="AU129" i="14"/>
  <c r="R129" i="14"/>
  <c r="Q129" i="14"/>
  <c r="O129" i="14"/>
  <c r="N129" i="14"/>
  <c r="M129" i="14"/>
  <c r="L129" i="14"/>
  <c r="F129" i="14"/>
  <c r="E129" i="14"/>
  <c r="AQ118" i="14"/>
  <c r="AO118" i="14"/>
  <c r="AP118" i="14"/>
  <c r="AM118" i="14"/>
  <c r="AT118" i="14"/>
  <c r="AK118" i="14"/>
  <c r="AL118" i="14"/>
  <c r="AH118" i="14"/>
  <c r="AR118" i="14"/>
  <c r="AJ118" i="14"/>
  <c r="AI118" i="14"/>
  <c r="AE118" i="14"/>
  <c r="AD118" i="14"/>
  <c r="AC118" i="14"/>
  <c r="AB118" i="14"/>
  <c r="Z118" i="14"/>
  <c r="AA118" i="14"/>
  <c r="Y118" i="14"/>
  <c r="V118" i="14"/>
  <c r="W118" i="14"/>
  <c r="AU118" i="14"/>
  <c r="R118" i="14"/>
  <c r="Q118" i="14"/>
  <c r="O118" i="14"/>
  <c r="N118" i="14"/>
  <c r="M118" i="14"/>
  <c r="L118" i="14"/>
  <c r="G118" i="14"/>
  <c r="F118" i="14"/>
  <c r="E118" i="14"/>
  <c r="J117" i="14"/>
  <c r="G117" i="14"/>
  <c r="J116" i="14"/>
  <c r="F36" i="21" s="1"/>
  <c r="G116" i="14"/>
  <c r="J115" i="14"/>
  <c r="J114" i="14"/>
  <c r="G114" i="14"/>
  <c r="J113" i="14"/>
  <c r="L112" i="14"/>
  <c r="F112" i="14"/>
  <c r="E112" i="14"/>
  <c r="J97" i="14"/>
  <c r="J96" i="14"/>
  <c r="J95" i="14"/>
  <c r="J94" i="14"/>
  <c r="J92" i="14"/>
  <c r="J91" i="14"/>
  <c r="J90" i="14"/>
  <c r="K35" i="21" s="1"/>
  <c r="J89" i="14"/>
  <c r="L35" i="21" s="1"/>
  <c r="L33" i="21" s="1"/>
  <c r="J88" i="14"/>
  <c r="I35" i="21" s="1"/>
  <c r="J87" i="14"/>
  <c r="J86" i="14"/>
  <c r="J85" i="14"/>
  <c r="G85" i="14"/>
  <c r="J84" i="14"/>
  <c r="J83" i="14"/>
  <c r="J82" i="14"/>
  <c r="G82" i="14"/>
  <c r="J81" i="14"/>
  <c r="G81" i="14"/>
  <c r="J80" i="14"/>
  <c r="J79" i="14"/>
  <c r="G79" i="14"/>
  <c r="J78" i="14"/>
  <c r="G78" i="14"/>
  <c r="BC77" i="14"/>
  <c r="BB77" i="14"/>
  <c r="BA77" i="14"/>
  <c r="AZ77" i="14"/>
  <c r="AY77" i="14"/>
  <c r="AX77" i="14"/>
  <c r="AW77" i="14"/>
  <c r="AV77" i="14"/>
  <c r="AQ77" i="14"/>
  <c r="AO77" i="14"/>
  <c r="AP77" i="14"/>
  <c r="AM77" i="14"/>
  <c r="AT77" i="14"/>
  <c r="AK77" i="14"/>
  <c r="AL77" i="14"/>
  <c r="AH77" i="14"/>
  <c r="AR77" i="14"/>
  <c r="AJ77" i="14"/>
  <c r="AI77" i="14"/>
  <c r="AE77" i="14"/>
  <c r="AD77" i="14"/>
  <c r="AC77" i="14"/>
  <c r="AB77" i="14"/>
  <c r="Z77" i="14"/>
  <c r="AA77" i="14"/>
  <c r="Y77" i="14"/>
  <c r="V77" i="14"/>
  <c r="W77" i="14"/>
  <c r="AU77" i="14"/>
  <c r="R77" i="14"/>
  <c r="Q77" i="14"/>
  <c r="O77" i="14"/>
  <c r="N77" i="14"/>
  <c r="L77" i="14"/>
  <c r="F77" i="14"/>
  <c r="E77" i="14"/>
  <c r="J72" i="14"/>
  <c r="J65" i="14"/>
  <c r="J64" i="14"/>
  <c r="J63" i="14"/>
  <c r="J62" i="14"/>
  <c r="J61" i="14"/>
  <c r="F32" i="21" s="1"/>
  <c r="AV60" i="14"/>
  <c r="AV59" i="14"/>
  <c r="J60" i="14"/>
  <c r="BC59" i="14"/>
  <c r="BB59" i="14"/>
  <c r="BA59" i="14"/>
  <c r="AZ59" i="14"/>
  <c r="AY59" i="14"/>
  <c r="AX59" i="14"/>
  <c r="AW59" i="14"/>
  <c r="AQ59" i="14"/>
  <c r="AO59" i="14"/>
  <c r="AP59" i="14"/>
  <c r="AM59" i="14"/>
  <c r="AT59" i="14"/>
  <c r="AK59" i="14"/>
  <c r="AL59" i="14"/>
  <c r="AH59" i="14"/>
  <c r="AR59" i="14"/>
  <c r="AJ59" i="14"/>
  <c r="AI59" i="14"/>
  <c r="AE59" i="14"/>
  <c r="AD59" i="14"/>
  <c r="AC59" i="14"/>
  <c r="AB59" i="14"/>
  <c r="Z59" i="14"/>
  <c r="AA59" i="14"/>
  <c r="Y59" i="14"/>
  <c r="V59" i="14"/>
  <c r="W59" i="14"/>
  <c r="AU59" i="14"/>
  <c r="R59" i="14"/>
  <c r="Q59" i="14"/>
  <c r="O59" i="14"/>
  <c r="N59" i="14"/>
  <c r="L59" i="14"/>
  <c r="G59" i="14"/>
  <c r="F59" i="14"/>
  <c r="E59" i="14"/>
  <c r="AV58" i="14"/>
  <c r="J58" i="14"/>
  <c r="G56" i="14"/>
  <c r="AQ56" i="14"/>
  <c r="AO56" i="14"/>
  <c r="AP56" i="14"/>
  <c r="AM56" i="14"/>
  <c r="AT56" i="14"/>
  <c r="AK56" i="14"/>
  <c r="AL56" i="14"/>
  <c r="AH56" i="14"/>
  <c r="AR56" i="14"/>
  <c r="AJ56" i="14"/>
  <c r="AI56" i="14"/>
  <c r="AE56" i="14"/>
  <c r="AD56" i="14"/>
  <c r="AC56" i="14"/>
  <c r="AB56" i="14"/>
  <c r="Z56" i="14"/>
  <c r="AA56" i="14"/>
  <c r="Y56" i="14"/>
  <c r="V56" i="14"/>
  <c r="AU56" i="14"/>
  <c r="R56" i="14"/>
  <c r="Q56" i="14"/>
  <c r="O56" i="14"/>
  <c r="N56" i="14"/>
  <c r="M56" i="14"/>
  <c r="L56" i="14"/>
  <c r="F56" i="14"/>
  <c r="E56" i="14"/>
  <c r="J55" i="14"/>
  <c r="AV49" i="14"/>
  <c r="J49" i="14"/>
  <c r="AV48" i="14"/>
  <c r="J48" i="14"/>
  <c r="G48" i="14"/>
  <c r="AV47" i="14"/>
  <c r="J47" i="14"/>
  <c r="G47" i="14"/>
  <c r="AV46" i="14"/>
  <c r="J46" i="14"/>
  <c r="G46" i="14"/>
  <c r="AV45" i="14"/>
  <c r="J45" i="14"/>
  <c r="K29" i="21" s="1"/>
  <c r="K74" i="21" s="1"/>
  <c r="G45" i="14"/>
  <c r="AQ44" i="14"/>
  <c r="AO44" i="14"/>
  <c r="AP44" i="14"/>
  <c r="AM44" i="14"/>
  <c r="AT44" i="14"/>
  <c r="AK44" i="14"/>
  <c r="AL44" i="14"/>
  <c r="AH44" i="14"/>
  <c r="AR44" i="14"/>
  <c r="AJ44" i="14"/>
  <c r="AI44" i="14"/>
  <c r="AE44" i="14"/>
  <c r="AD44" i="14"/>
  <c r="AC44" i="14"/>
  <c r="AB44" i="14"/>
  <c r="Z44" i="14"/>
  <c r="AA44" i="14"/>
  <c r="Y44" i="14"/>
  <c r="V44" i="14"/>
  <c r="W44" i="14"/>
  <c r="AU44" i="14"/>
  <c r="R44" i="14"/>
  <c r="Q44" i="14"/>
  <c r="O44" i="14"/>
  <c r="N44" i="14"/>
  <c r="L44" i="14"/>
  <c r="F44" i="14"/>
  <c r="E44" i="14"/>
  <c r="J42" i="14"/>
  <c r="AQ38" i="14"/>
  <c r="AO38" i="14"/>
  <c r="AP38" i="14"/>
  <c r="AM38" i="14"/>
  <c r="AT38" i="14"/>
  <c r="AK38" i="14"/>
  <c r="AL38" i="14"/>
  <c r="AH38" i="14"/>
  <c r="AR38" i="14"/>
  <c r="AJ38" i="14"/>
  <c r="AI38" i="14"/>
  <c r="AE38" i="14"/>
  <c r="AD38" i="14"/>
  <c r="AC38" i="14"/>
  <c r="AB38" i="14"/>
  <c r="Z38" i="14"/>
  <c r="AA38" i="14"/>
  <c r="Y38" i="14"/>
  <c r="V38" i="14"/>
  <c r="W38" i="14"/>
  <c r="AU38" i="14"/>
  <c r="R38" i="14"/>
  <c r="Q38" i="14"/>
  <c r="O38" i="14"/>
  <c r="N38" i="14"/>
  <c r="M38" i="14"/>
  <c r="L38" i="14"/>
  <c r="G38" i="14"/>
  <c r="F38" i="14"/>
  <c r="E38" i="14"/>
  <c r="J32" i="14"/>
  <c r="AV31" i="14"/>
  <c r="J31" i="14"/>
  <c r="AQ30" i="14"/>
  <c r="AO30" i="14"/>
  <c r="AP30" i="14"/>
  <c r="AM30" i="14"/>
  <c r="AT30" i="14"/>
  <c r="AK30" i="14"/>
  <c r="AL30" i="14"/>
  <c r="AH30" i="14"/>
  <c r="AR30" i="14"/>
  <c r="AJ30" i="14"/>
  <c r="AI30" i="14"/>
  <c r="AE30" i="14"/>
  <c r="AD30" i="14"/>
  <c r="AC30" i="14"/>
  <c r="AB30" i="14"/>
  <c r="Z30" i="14"/>
  <c r="AA30" i="14"/>
  <c r="Y30" i="14"/>
  <c r="V30" i="14"/>
  <c r="W30" i="14"/>
  <c r="AU30" i="14"/>
  <c r="R30" i="14"/>
  <c r="Q30" i="14"/>
  <c r="O30" i="14"/>
  <c r="N30" i="14"/>
  <c r="M30" i="14"/>
  <c r="L30" i="14"/>
  <c r="G30" i="14"/>
  <c r="F30" i="14"/>
  <c r="E30" i="14"/>
  <c r="J28" i="14"/>
  <c r="AQ27" i="14"/>
  <c r="AO27" i="14"/>
  <c r="AP27" i="14"/>
  <c r="AM27" i="14"/>
  <c r="AT27" i="14"/>
  <c r="AK27" i="14"/>
  <c r="AL27" i="14"/>
  <c r="AH27" i="14"/>
  <c r="AR27" i="14"/>
  <c r="AJ27" i="14"/>
  <c r="AI27" i="14"/>
  <c r="AE27" i="14"/>
  <c r="AD27" i="14"/>
  <c r="AC27" i="14"/>
  <c r="AB27" i="14"/>
  <c r="Z27" i="14"/>
  <c r="AA27" i="14"/>
  <c r="Y27" i="14"/>
  <c r="V27" i="14"/>
  <c r="W27" i="14"/>
  <c r="AU27" i="14"/>
  <c r="R27" i="14"/>
  <c r="Q27" i="14"/>
  <c r="O27" i="14"/>
  <c r="N27" i="14"/>
  <c r="L27" i="14"/>
  <c r="G27" i="14"/>
  <c r="F27" i="14"/>
  <c r="E27" i="14"/>
  <c r="AV21" i="14"/>
  <c r="J21" i="14"/>
  <c r="I22" i="21" s="1"/>
  <c r="AQ20" i="14"/>
  <c r="AO20" i="14"/>
  <c r="AP20" i="14"/>
  <c r="AM20" i="14"/>
  <c r="AT20" i="14"/>
  <c r="AK20" i="14"/>
  <c r="AL20" i="14"/>
  <c r="AH20" i="14"/>
  <c r="AR20" i="14"/>
  <c r="AJ20" i="14"/>
  <c r="AI20" i="14"/>
  <c r="AE20" i="14"/>
  <c r="AD20" i="14"/>
  <c r="AC20" i="14"/>
  <c r="AB20" i="14"/>
  <c r="Z20" i="14"/>
  <c r="AA20" i="14"/>
  <c r="Y20" i="14"/>
  <c r="V20" i="14"/>
  <c r="W20" i="14"/>
  <c r="AU20" i="14"/>
  <c r="R20" i="14"/>
  <c r="Q20" i="14"/>
  <c r="O20" i="14"/>
  <c r="N20" i="14"/>
  <c r="M20" i="14"/>
  <c r="L20" i="14"/>
  <c r="G20" i="14"/>
  <c r="F20" i="14"/>
  <c r="E20" i="14"/>
  <c r="J19" i="14"/>
  <c r="AV16" i="14"/>
  <c r="J16" i="14"/>
  <c r="H15" i="21" s="1"/>
  <c r="AQ15" i="14"/>
  <c r="AO15" i="14"/>
  <c r="AP15" i="14"/>
  <c r="AM15" i="14"/>
  <c r="AT15" i="14"/>
  <c r="AK15" i="14"/>
  <c r="AL15" i="14"/>
  <c r="AH15" i="14"/>
  <c r="AR15" i="14"/>
  <c r="AJ15" i="14"/>
  <c r="AI15" i="14"/>
  <c r="AE15" i="14"/>
  <c r="AD15" i="14"/>
  <c r="AC15" i="14"/>
  <c r="AB15" i="14"/>
  <c r="Z15" i="14"/>
  <c r="AA15" i="14"/>
  <c r="Y15" i="14"/>
  <c r="V15" i="14"/>
  <c r="W15" i="14"/>
  <c r="AU15" i="14"/>
  <c r="R15" i="14"/>
  <c r="Q15" i="14"/>
  <c r="O15" i="14"/>
  <c r="N15" i="14"/>
  <c r="M15" i="14"/>
  <c r="L15" i="14"/>
  <c r="G15" i="14"/>
  <c r="F15" i="14"/>
  <c r="E15" i="14"/>
  <c r="J14" i="14"/>
  <c r="J13" i="14"/>
  <c r="J12" i="14"/>
  <c r="J11" i="14"/>
  <c r="AV10" i="14"/>
  <c r="J10" i="14"/>
  <c r="F14" i="21" s="1"/>
  <c r="J6" i="14"/>
  <c r="H14" i="21" s="1"/>
  <c r="AQ5" i="14"/>
  <c r="AO5" i="14"/>
  <c r="AP5" i="14"/>
  <c r="AM5" i="14"/>
  <c r="AT5" i="14"/>
  <c r="AK5" i="14"/>
  <c r="AL5" i="14"/>
  <c r="AH5" i="14"/>
  <c r="AR5" i="14"/>
  <c r="AJ5" i="14"/>
  <c r="AI5" i="14"/>
  <c r="AE5" i="14"/>
  <c r="AD5" i="14"/>
  <c r="AC5" i="14"/>
  <c r="AB5" i="14"/>
  <c r="Z5" i="14"/>
  <c r="AA5" i="14"/>
  <c r="Y5" i="14"/>
  <c r="V5" i="14"/>
  <c r="W5" i="14"/>
  <c r="AU5" i="14"/>
  <c r="R5" i="14"/>
  <c r="Q5" i="14"/>
  <c r="O5" i="14"/>
  <c r="N5" i="14"/>
  <c r="M5" i="14"/>
  <c r="G5" i="14"/>
  <c r="F5" i="14"/>
  <c r="E5" i="14"/>
  <c r="F50" i="25"/>
  <c r="G50" i="25"/>
  <c r="J50" i="25" s="1"/>
  <c r="F34" i="25"/>
  <c r="G34" i="25" s="1"/>
  <c r="J34" i="25" s="1"/>
  <c r="F44" i="25"/>
  <c r="G44" i="25"/>
  <c r="J44" i="25" s="1"/>
  <c r="F20" i="25"/>
  <c r="G20" i="25" s="1"/>
  <c r="J20" i="25" s="1"/>
  <c r="F16" i="25"/>
  <c r="G16" i="25"/>
  <c r="J16" i="25" s="1"/>
  <c r="F19" i="25"/>
  <c r="G19" i="25" s="1"/>
  <c r="J19" i="25" s="1"/>
  <c r="C25" i="20"/>
  <c r="C24" i="20"/>
  <c r="K76" i="21"/>
  <c r="G129" i="14"/>
  <c r="F47" i="25"/>
  <c r="G47" i="25" s="1"/>
  <c r="J47" i="25" s="1"/>
  <c r="F49" i="25"/>
  <c r="G49" i="25" s="1"/>
  <c r="J49" i="25" s="1"/>
  <c r="F9" i="25"/>
  <c r="G9" i="25" s="1"/>
  <c r="J9" i="25" s="1"/>
  <c r="F12" i="25"/>
  <c r="G12" i="25" s="1"/>
  <c r="J12" i="25" s="1"/>
  <c r="F39" i="25"/>
  <c r="G39" i="25" s="1"/>
  <c r="J39" i="25" s="1"/>
  <c r="C17" i="20"/>
  <c r="F48" i="25"/>
  <c r="G48" i="25" s="1"/>
  <c r="J48" i="25" s="1"/>
  <c r="F29" i="25"/>
  <c r="G29" i="25" s="1"/>
  <c r="J29" i="25" s="1"/>
  <c r="F30" i="25"/>
  <c r="G30" i="25"/>
  <c r="J30" i="25" s="1"/>
  <c r="F35" i="25"/>
  <c r="G35" i="25" s="1"/>
  <c r="J35" i="25" s="1"/>
  <c r="F23" i="25"/>
  <c r="G23" i="25" s="1"/>
  <c r="J23" i="25" s="1"/>
  <c r="F4" i="25"/>
  <c r="F26" i="25"/>
  <c r="G26" i="25" s="1"/>
  <c r="J26" i="25" s="1"/>
  <c r="F27" i="25"/>
  <c r="G27" i="25" s="1"/>
  <c r="J27" i="25"/>
  <c r="F32" i="3"/>
  <c r="F22" i="3" s="1"/>
  <c r="G32" i="3"/>
  <c r="G22" i="3" s="1"/>
  <c r="G8" i="3" s="1"/>
  <c r="G4" i="3" s="1"/>
  <c r="H32" i="3"/>
  <c r="H22" i="3" s="1"/>
  <c r="H8" i="3" s="1"/>
  <c r="H4" i="3" s="1"/>
  <c r="I32" i="3"/>
  <c r="I22" i="3" s="1"/>
  <c r="J32" i="3"/>
  <c r="J22" i="3" s="1"/>
  <c r="J8" i="3" s="1"/>
  <c r="J4" i="3" s="1"/>
  <c r="K32" i="3"/>
  <c r="K22" i="3" s="1"/>
  <c r="K8" i="3" s="1"/>
  <c r="K4" i="3" s="1"/>
  <c r="L22" i="3"/>
  <c r="L8" i="3" s="1"/>
  <c r="L4" i="3" s="1"/>
  <c r="F9" i="3"/>
  <c r="F8" i="3" s="1"/>
  <c r="F4" i="3" s="1"/>
  <c r="I9" i="3"/>
  <c r="N63" i="3"/>
  <c r="N64" i="3"/>
  <c r="M10" i="3"/>
  <c r="N10" i="3" s="1"/>
  <c r="M11" i="3"/>
  <c r="N11" i="3" s="1"/>
  <c r="M12" i="3"/>
  <c r="N12" i="3" s="1"/>
  <c r="M13" i="3"/>
  <c r="N13" i="3" s="1"/>
  <c r="M14" i="3"/>
  <c r="N14" i="3" s="1"/>
  <c r="M15" i="3"/>
  <c r="N15" i="3"/>
  <c r="M16" i="3"/>
  <c r="N16" i="3" s="1"/>
  <c r="M17" i="3"/>
  <c r="N17" i="3" s="1"/>
  <c r="M18" i="3"/>
  <c r="N18" i="3" s="1"/>
  <c r="M19" i="3"/>
  <c r="M20" i="3"/>
  <c r="N20" i="3" s="1"/>
  <c r="M21" i="3"/>
  <c r="N21" i="3" s="1"/>
  <c r="M23" i="3"/>
  <c r="N23" i="3"/>
  <c r="M24" i="3"/>
  <c r="N24" i="3" s="1"/>
  <c r="M25" i="3"/>
  <c r="N25" i="3" s="1"/>
  <c r="M26" i="3"/>
  <c r="N26" i="3" s="1"/>
  <c r="M27" i="3"/>
  <c r="N27" i="3" s="1"/>
  <c r="M28" i="3"/>
  <c r="N28" i="3"/>
  <c r="M29" i="3"/>
  <c r="N29" i="3" s="1"/>
  <c r="M30" i="3"/>
  <c r="N30" i="3"/>
  <c r="M31" i="3"/>
  <c r="N31" i="3" s="1"/>
  <c r="M33" i="3"/>
  <c r="N33" i="3"/>
  <c r="M34" i="3"/>
  <c r="N34" i="3" s="1"/>
  <c r="M35" i="3"/>
  <c r="N35" i="3" s="1"/>
  <c r="M36" i="3"/>
  <c r="N36" i="3"/>
  <c r="M37" i="3"/>
  <c r="N37" i="3" s="1"/>
  <c r="M38" i="3"/>
  <c r="N38" i="3" s="1"/>
  <c r="M39" i="3"/>
  <c r="N39" i="3" s="1"/>
  <c r="M40" i="3"/>
  <c r="N40" i="3" s="1"/>
  <c r="M41" i="3"/>
  <c r="N41" i="3"/>
  <c r="M42" i="3"/>
  <c r="N42" i="3" s="1"/>
  <c r="M43" i="3"/>
  <c r="N43" i="3" s="1"/>
  <c r="M44" i="3"/>
  <c r="N44" i="3"/>
  <c r="M45" i="3"/>
  <c r="N45" i="3" s="1"/>
  <c r="M46" i="3"/>
  <c r="N46" i="3" s="1"/>
  <c r="M47" i="3"/>
  <c r="N47" i="3"/>
  <c r="M48" i="3"/>
  <c r="N48" i="3"/>
  <c r="M49" i="3"/>
  <c r="N49" i="3" s="1"/>
  <c r="M50" i="3"/>
  <c r="N50" i="3" s="1"/>
  <c r="M51" i="3"/>
  <c r="N51" i="3" s="1"/>
  <c r="M52" i="3"/>
  <c r="N52" i="3" s="1"/>
  <c r="M53" i="3"/>
  <c r="N53" i="3"/>
  <c r="M54" i="3"/>
  <c r="N54" i="3" s="1"/>
  <c r="M55" i="3"/>
  <c r="N55" i="3" s="1"/>
  <c r="M56" i="3"/>
  <c r="N56" i="3" s="1"/>
  <c r="M57" i="3"/>
  <c r="N57" i="3" s="1"/>
  <c r="M58" i="3"/>
  <c r="N58" i="3" s="1"/>
  <c r="M59" i="3"/>
  <c r="N59" i="3" s="1"/>
  <c r="M60" i="3"/>
  <c r="N60" i="3"/>
  <c r="M61" i="3"/>
  <c r="N61" i="3" s="1"/>
  <c r="M62" i="3"/>
  <c r="N62" i="3" s="1"/>
  <c r="G63" i="21"/>
  <c r="F62" i="21"/>
  <c r="F61" i="21"/>
  <c r="L59" i="21"/>
  <c r="L58" i="21"/>
  <c r="L57" i="21"/>
  <c r="H56" i="21"/>
  <c r="G55" i="21"/>
  <c r="G53" i="21"/>
  <c r="G52" i="21"/>
  <c r="K50" i="21"/>
  <c r="K49" i="21"/>
  <c r="K48" i="21"/>
  <c r="K47" i="21"/>
  <c r="K46" i="21"/>
  <c r="K45" i="21"/>
  <c r="G45" i="21"/>
  <c r="G44" i="21"/>
  <c r="G43" i="21"/>
  <c r="G42" i="21"/>
  <c r="F40" i="21"/>
  <c r="E39" i="21"/>
  <c r="M39" i="21" s="1"/>
  <c r="E38" i="21"/>
  <c r="E37" i="21"/>
  <c r="J34" i="21"/>
  <c r="H32" i="21"/>
  <c r="H31" i="21"/>
  <c r="H30" i="21"/>
  <c r="H77" i="21" s="1"/>
  <c r="F28" i="21"/>
  <c r="F27" i="21"/>
  <c r="F26" i="21"/>
  <c r="J25" i="21"/>
  <c r="J24" i="21"/>
  <c r="F22" i="21"/>
  <c r="F21" i="21"/>
  <c r="F20" i="21"/>
  <c r="E19" i="21"/>
  <c r="E18" i="21"/>
  <c r="E17" i="21"/>
  <c r="E16" i="21"/>
  <c r="J13" i="21"/>
  <c r="J12" i="21"/>
  <c r="I11" i="21"/>
  <c r="E11" i="21"/>
  <c r="E30" i="21"/>
  <c r="E77" i="21" s="1"/>
  <c r="D77" i="21" s="1"/>
  <c r="N77" i="21" s="1"/>
  <c r="L14" i="21"/>
  <c r="K63" i="21"/>
  <c r="I62" i="21"/>
  <c r="I61" i="21"/>
  <c r="K59" i="21"/>
  <c r="K58" i="21"/>
  <c r="K57" i="21"/>
  <c r="G57" i="21"/>
  <c r="G56" i="21"/>
  <c r="F55" i="21"/>
  <c r="F54" i="21"/>
  <c r="F53" i="21"/>
  <c r="F52" i="21"/>
  <c r="F51" i="21"/>
  <c r="F50" i="21"/>
  <c r="F49" i="21"/>
  <c r="J47" i="21"/>
  <c r="J46" i="21"/>
  <c r="J45" i="21"/>
  <c r="J44" i="21"/>
  <c r="J43" i="21"/>
  <c r="I40" i="21"/>
  <c r="E40" i="21"/>
  <c r="M40" i="21" s="1"/>
  <c r="L38" i="21"/>
  <c r="I34" i="21"/>
  <c r="G32" i="21"/>
  <c r="G31" i="21"/>
  <c r="G30" i="21"/>
  <c r="G77" i="21" s="1"/>
  <c r="E28" i="21"/>
  <c r="M28" i="21" s="1"/>
  <c r="E27" i="21"/>
  <c r="I25" i="21"/>
  <c r="I24" i="21"/>
  <c r="E24" i="21"/>
  <c r="I21" i="21"/>
  <c r="I20" i="21"/>
  <c r="H19" i="21"/>
  <c r="H18" i="21"/>
  <c r="H17" i="21"/>
  <c r="H16" i="21"/>
  <c r="I15" i="21"/>
  <c r="I13" i="21"/>
  <c r="I12" i="21"/>
  <c r="E56" i="21"/>
  <c r="M56" i="21" s="1"/>
  <c r="E60" i="21"/>
  <c r="J15" i="21"/>
  <c r="J63" i="21"/>
  <c r="L62" i="21"/>
  <c r="H62" i="21"/>
  <c r="L61" i="21"/>
  <c r="H61" i="21"/>
  <c r="K60" i="21"/>
  <c r="G60" i="21"/>
  <c r="J59" i="21"/>
  <c r="F59" i="21"/>
  <c r="J58" i="21"/>
  <c r="F58" i="21"/>
  <c r="J57" i="21"/>
  <c r="F57" i="21"/>
  <c r="F56" i="21"/>
  <c r="I55" i="21"/>
  <c r="E54" i="21"/>
  <c r="I53" i="21"/>
  <c r="I52" i="21"/>
  <c r="E52" i="21"/>
  <c r="I51" i="21"/>
  <c r="E51" i="21"/>
  <c r="I50" i="21"/>
  <c r="I49" i="21"/>
  <c r="E49" i="21"/>
  <c r="I48" i="21"/>
  <c r="E48" i="21"/>
  <c r="I47" i="21"/>
  <c r="E47" i="21"/>
  <c r="M47" i="21" s="1"/>
  <c r="I46" i="21"/>
  <c r="E46" i="21"/>
  <c r="I45" i="21"/>
  <c r="E45" i="21"/>
  <c r="I44" i="21"/>
  <c r="E44" i="21"/>
  <c r="I43" i="21"/>
  <c r="E43" i="21"/>
  <c r="I42" i="21"/>
  <c r="E42" i="21"/>
  <c r="I41" i="21"/>
  <c r="L40" i="21"/>
  <c r="L39" i="21"/>
  <c r="G39" i="21"/>
  <c r="K38" i="21"/>
  <c r="G38" i="21"/>
  <c r="G37" i="21"/>
  <c r="J36" i="21"/>
  <c r="L34" i="21"/>
  <c r="H34" i="21"/>
  <c r="K32" i="21"/>
  <c r="J31" i="21"/>
  <c r="F31" i="21"/>
  <c r="J30" i="21"/>
  <c r="J77" i="21"/>
  <c r="L29" i="21"/>
  <c r="L74" i="21"/>
  <c r="H29" i="21"/>
  <c r="H74" i="21" s="1"/>
  <c r="L28" i="21"/>
  <c r="H28" i="21"/>
  <c r="L27" i="21"/>
  <c r="H27" i="21"/>
  <c r="L26" i="21"/>
  <c r="H26" i="21"/>
  <c r="L25" i="21"/>
  <c r="H25" i="21"/>
  <c r="L24" i="21"/>
  <c r="H24" i="21"/>
  <c r="L21" i="21"/>
  <c r="H21" i="21"/>
  <c r="L20" i="21"/>
  <c r="H20" i="21"/>
  <c r="K19" i="21"/>
  <c r="G19" i="21"/>
  <c r="K18" i="21"/>
  <c r="G18" i="21"/>
  <c r="K17" i="21"/>
  <c r="G17" i="21"/>
  <c r="K16" i="21"/>
  <c r="G16" i="21"/>
  <c r="G69" i="21" s="1"/>
  <c r="G15" i="21"/>
  <c r="L13" i="21"/>
  <c r="H13" i="21"/>
  <c r="L12" i="21"/>
  <c r="H12" i="21"/>
  <c r="K11" i="21"/>
  <c r="G11" i="21"/>
  <c r="E15" i="21"/>
  <c r="M15" i="21" s="1"/>
  <c r="E63" i="21"/>
  <c r="K14" i="21"/>
  <c r="L60" i="21"/>
  <c r="J62" i="21"/>
  <c r="J61" i="21"/>
  <c r="I60" i="21"/>
  <c r="H59" i="21"/>
  <c r="H58" i="21"/>
  <c r="H57" i="21"/>
  <c r="L56" i="21"/>
  <c r="K55" i="21"/>
  <c r="K54" i="21"/>
  <c r="K53" i="21"/>
  <c r="K52" i="21"/>
  <c r="K51" i="21"/>
  <c r="G51" i="21"/>
  <c r="G50" i="21"/>
  <c r="G49" i="21"/>
  <c r="G48" i="21"/>
  <c r="G47" i="21"/>
  <c r="G46" i="21"/>
  <c r="K43" i="21"/>
  <c r="K42" i="21"/>
  <c r="J40" i="21"/>
  <c r="J39" i="21"/>
  <c r="I38" i="21"/>
  <c r="I37" i="21"/>
  <c r="H36" i="21"/>
  <c r="F34" i="21"/>
  <c r="L31" i="21"/>
  <c r="L30" i="21"/>
  <c r="L77" i="21" s="1"/>
  <c r="J29" i="21"/>
  <c r="J74" i="21" s="1"/>
  <c r="J28" i="21"/>
  <c r="J27" i="21"/>
  <c r="J72" i="21" s="1"/>
  <c r="J26" i="21"/>
  <c r="F25" i="21"/>
  <c r="F24" i="21"/>
  <c r="J21" i="21"/>
  <c r="J20" i="21"/>
  <c r="I19" i="21"/>
  <c r="I18" i="21"/>
  <c r="I17" i="21"/>
  <c r="I16" i="21"/>
  <c r="G14" i="21"/>
  <c r="F13" i="21"/>
  <c r="F12" i="21"/>
  <c r="E12" i="21"/>
  <c r="I14" i="21"/>
  <c r="J14" i="21"/>
  <c r="F63" i="21"/>
  <c r="E62" i="21"/>
  <c r="E61" i="21"/>
  <c r="H60" i="21"/>
  <c r="G59" i="21"/>
  <c r="G58" i="21"/>
  <c r="K56" i="21"/>
  <c r="J55" i="21"/>
  <c r="J54" i="21"/>
  <c r="J53" i="21"/>
  <c r="J51" i="21"/>
  <c r="J50" i="21"/>
  <c r="J49" i="21"/>
  <c r="J48" i="21"/>
  <c r="F48" i="21"/>
  <c r="F46" i="21"/>
  <c r="F45" i="21"/>
  <c r="F44" i="21"/>
  <c r="F43" i="21"/>
  <c r="F42" i="21"/>
  <c r="F41" i="21"/>
  <c r="H39" i="21"/>
  <c r="H38" i="21"/>
  <c r="L37" i="21"/>
  <c r="K36" i="21"/>
  <c r="E34" i="21"/>
  <c r="M34" i="21" s="1"/>
  <c r="K31" i="21"/>
  <c r="K30" i="21"/>
  <c r="K77" i="21" s="1"/>
  <c r="I29" i="21"/>
  <c r="I74" i="21"/>
  <c r="I28" i="21"/>
  <c r="I27" i="21"/>
  <c r="I72" i="21" s="1"/>
  <c r="I26" i="21"/>
  <c r="E26" i="21"/>
  <c r="E25" i="21"/>
  <c r="E22" i="21"/>
  <c r="E21" i="21"/>
  <c r="L19" i="21"/>
  <c r="L18" i="21"/>
  <c r="L17" i="21"/>
  <c r="L16" i="21"/>
  <c r="E13" i="21"/>
  <c r="L11" i="21"/>
  <c r="H11" i="21"/>
  <c r="E14" i="21"/>
  <c r="M14" i="21" s="1"/>
  <c r="N14" i="21" s="1"/>
  <c r="I63" i="21"/>
  <c r="L15" i="21"/>
  <c r="H63" i="21"/>
  <c r="K62" i="21"/>
  <c r="G62" i="21"/>
  <c r="K61" i="21"/>
  <c r="G61" i="21"/>
  <c r="J60" i="21"/>
  <c r="F60" i="21"/>
  <c r="I59" i="21"/>
  <c r="E59" i="21"/>
  <c r="I58" i="21"/>
  <c r="E58" i="21"/>
  <c r="I57" i="21"/>
  <c r="E57" i="21"/>
  <c r="M57" i="21" s="1"/>
  <c r="I56" i="21"/>
  <c r="L55" i="21"/>
  <c r="H55" i="21"/>
  <c r="H54" i="21"/>
  <c r="L53" i="21"/>
  <c r="H53" i="21"/>
  <c r="L52" i="21"/>
  <c r="H52" i="21"/>
  <c r="L51" i="21"/>
  <c r="H51" i="21"/>
  <c r="L50" i="21"/>
  <c r="H50" i="21"/>
  <c r="L49" i="21"/>
  <c r="H49" i="21"/>
  <c r="L48" i="21"/>
  <c r="H48" i="21"/>
  <c r="L47" i="21"/>
  <c r="H47" i="21"/>
  <c r="L46" i="21"/>
  <c r="H46" i="21"/>
  <c r="L45" i="21"/>
  <c r="H45" i="21"/>
  <c r="L44" i="21"/>
  <c r="L43" i="21"/>
  <c r="H43" i="21"/>
  <c r="L42" i="21"/>
  <c r="H42" i="21"/>
  <c r="K40" i="21"/>
  <c r="G40" i="21"/>
  <c r="K39" i="21"/>
  <c r="F39" i="21"/>
  <c r="J38" i="21"/>
  <c r="F38" i="21"/>
  <c r="J37" i="21"/>
  <c r="F37" i="21"/>
  <c r="I36" i="21"/>
  <c r="E36" i="21"/>
  <c r="G35" i="21"/>
  <c r="K34" i="21"/>
  <c r="G34" i="21"/>
  <c r="J32" i="21"/>
  <c r="I31" i="21"/>
  <c r="E31" i="21"/>
  <c r="I30" i="21"/>
  <c r="I77" i="21" s="1"/>
  <c r="G29" i="21"/>
  <c r="G74" i="21" s="1"/>
  <c r="K28" i="21"/>
  <c r="G28" i="21"/>
  <c r="K27" i="21"/>
  <c r="G27" i="21"/>
  <c r="G72" i="21" s="1"/>
  <c r="K26" i="21"/>
  <c r="G26" i="21"/>
  <c r="K25" i="21"/>
  <c r="G25" i="21"/>
  <c r="K24" i="21"/>
  <c r="G24" i="21"/>
  <c r="G22" i="21"/>
  <c r="K21" i="21"/>
  <c r="G21" i="21"/>
  <c r="K20" i="21"/>
  <c r="G20" i="21"/>
  <c r="J19" i="21"/>
  <c r="F19" i="21"/>
  <c r="J18" i="21"/>
  <c r="F18" i="21"/>
  <c r="J17" i="21"/>
  <c r="F17" i="21"/>
  <c r="J16" i="21"/>
  <c r="F16" i="21"/>
  <c r="K13" i="21"/>
  <c r="G13" i="21"/>
  <c r="K12" i="21"/>
  <c r="G12" i="21"/>
  <c r="J11" i="21"/>
  <c r="F11" i="21"/>
  <c r="E20" i="21"/>
  <c r="D11" i="26"/>
  <c r="E15" i="24"/>
  <c r="P17" i="21"/>
  <c r="F15" i="21"/>
  <c r="K15" i="21"/>
  <c r="L63" i="21"/>
  <c r="K37" i="21"/>
  <c r="H37" i="21"/>
  <c r="K44" i="21"/>
  <c r="H44" i="21"/>
  <c r="E32" i="3"/>
  <c r="AD14" i="1"/>
  <c r="G45" i="1"/>
  <c r="D15" i="19"/>
  <c r="G15" i="19"/>
  <c r="J35" i="21"/>
  <c r="J33" i="21" s="1"/>
  <c r="P20" i="21"/>
  <c r="E18" i="24"/>
  <c r="D14" i="26"/>
  <c r="E14" i="26"/>
  <c r="F14" i="26" s="1"/>
  <c r="D17" i="21"/>
  <c r="K72" i="21"/>
  <c r="L68" i="21"/>
  <c r="L36" i="21"/>
  <c r="D10" i="26"/>
  <c r="E14" i="24"/>
  <c r="P16" i="21"/>
  <c r="D14" i="19"/>
  <c r="D18" i="26"/>
  <c r="P24" i="21"/>
  <c r="D22" i="26"/>
  <c r="E26" i="24"/>
  <c r="P28" i="21"/>
  <c r="P34" i="21"/>
  <c r="D36" i="26"/>
  <c r="E40" i="24"/>
  <c r="P42" i="21"/>
  <c r="D40" i="26"/>
  <c r="E44" i="24"/>
  <c r="P46" i="21"/>
  <c r="D44" i="26"/>
  <c r="E48" i="24"/>
  <c r="P50" i="21"/>
  <c r="D48" i="26"/>
  <c r="E52" i="24"/>
  <c r="G52" i="24" s="1"/>
  <c r="P54" i="21"/>
  <c r="D35" i="19"/>
  <c r="D53" i="26"/>
  <c r="E57" i="24"/>
  <c r="P59" i="21"/>
  <c r="I32" i="21"/>
  <c r="D12" i="26"/>
  <c r="E16" i="24"/>
  <c r="P18" i="21"/>
  <c r="D19" i="26"/>
  <c r="E23" i="24"/>
  <c r="G23" i="24" s="1"/>
  <c r="P25" i="21"/>
  <c r="D23" i="26"/>
  <c r="E27" i="24"/>
  <c r="P29" i="21"/>
  <c r="D27" i="19"/>
  <c r="D37" i="26"/>
  <c r="E41" i="24"/>
  <c r="P43" i="21"/>
  <c r="Q43" i="21" s="1"/>
  <c r="D41" i="26"/>
  <c r="E45" i="24"/>
  <c r="P47" i="21"/>
  <c r="D45" i="26"/>
  <c r="F45" i="26" s="1"/>
  <c r="E49" i="24"/>
  <c r="P51" i="21"/>
  <c r="D49" i="26"/>
  <c r="F49" i="26" s="1"/>
  <c r="E53" i="24"/>
  <c r="P55" i="21"/>
  <c r="D36" i="19"/>
  <c r="D55" i="26"/>
  <c r="E59" i="24"/>
  <c r="P61" i="21"/>
  <c r="D42" i="19"/>
  <c r="E11" i="26"/>
  <c r="F11" i="26" s="1"/>
  <c r="F15" i="24"/>
  <c r="D5" i="26"/>
  <c r="P11" i="21"/>
  <c r="D13" i="26"/>
  <c r="E17" i="24"/>
  <c r="P19" i="21"/>
  <c r="D20" i="26"/>
  <c r="E24" i="24"/>
  <c r="P26" i="21"/>
  <c r="D25" i="26"/>
  <c r="E29" i="24"/>
  <c r="P31" i="21"/>
  <c r="D32" i="26"/>
  <c r="E36" i="24"/>
  <c r="P38" i="21"/>
  <c r="D42" i="26"/>
  <c r="E46" i="24"/>
  <c r="P48" i="21"/>
  <c r="D46" i="26"/>
  <c r="E50" i="24"/>
  <c r="P52" i="21"/>
  <c r="D33" i="19"/>
  <c r="D51" i="26"/>
  <c r="E55" i="24"/>
  <c r="P57" i="21"/>
  <c r="D38" i="19"/>
  <c r="D56" i="26"/>
  <c r="E60" i="24"/>
  <c r="P62" i="21"/>
  <c r="D43" i="19"/>
  <c r="I39" i="21"/>
  <c r="D7" i="26"/>
  <c r="E11" i="24"/>
  <c r="P13" i="21"/>
  <c r="D11" i="19"/>
  <c r="D15" i="26"/>
  <c r="E19" i="24"/>
  <c r="P21" i="21"/>
  <c r="D21" i="26"/>
  <c r="E25" i="24"/>
  <c r="P27" i="21"/>
  <c r="D34" i="26"/>
  <c r="E38" i="24"/>
  <c r="G38" i="24" s="1"/>
  <c r="P40" i="21"/>
  <c r="D39" i="26"/>
  <c r="E43" i="24"/>
  <c r="P45" i="21"/>
  <c r="D43" i="26"/>
  <c r="E47" i="24"/>
  <c r="P49" i="21"/>
  <c r="D47" i="26"/>
  <c r="E51" i="24"/>
  <c r="P53" i="21"/>
  <c r="D34" i="19"/>
  <c r="D52" i="26"/>
  <c r="E56" i="24"/>
  <c r="P58" i="21"/>
  <c r="G33" i="21"/>
  <c r="M12" i="21"/>
  <c r="N12" i="21" s="1"/>
  <c r="D31" i="26"/>
  <c r="E35" i="24"/>
  <c r="P37" i="21"/>
  <c r="D38" i="26"/>
  <c r="E42" i="24"/>
  <c r="P44" i="21"/>
  <c r="D26" i="19"/>
  <c r="E13" i="26"/>
  <c r="F13" i="26" s="1"/>
  <c r="D17" i="19"/>
  <c r="K22" i="21"/>
  <c r="N19" i="3"/>
  <c r="F28" i="25"/>
  <c r="G28" i="25" s="1"/>
  <c r="J28" i="25" s="1"/>
  <c r="D24" i="19"/>
  <c r="F5" i="25"/>
  <c r="G5" i="25"/>
  <c r="J5" i="25" s="1"/>
  <c r="D23" i="19"/>
  <c r="F18" i="25"/>
  <c r="G18" i="25" s="1"/>
  <c r="J18" i="25" s="1"/>
  <c r="F15" i="19"/>
  <c r="D18" i="19"/>
  <c r="D16" i="19"/>
  <c r="E15" i="19"/>
  <c r="G18" i="19"/>
  <c r="F18" i="24"/>
  <c r="D20" i="21"/>
  <c r="Q20" i="21" s="1"/>
  <c r="E12" i="26"/>
  <c r="E22" i="26"/>
  <c r="F22" i="26" s="1"/>
  <c r="D29" i="26"/>
  <c r="E33" i="24"/>
  <c r="G33" i="24" s="1"/>
  <c r="P35" i="21"/>
  <c r="D26" i="26"/>
  <c r="E30" i="24"/>
  <c r="P32" i="21"/>
  <c r="J22" i="21"/>
  <c r="D33" i="26"/>
  <c r="E37" i="24"/>
  <c r="P39" i="21"/>
  <c r="E47" i="26"/>
  <c r="D53" i="21"/>
  <c r="F51" i="24"/>
  <c r="G51" i="24" s="1"/>
  <c r="E38" i="19"/>
  <c r="G38" i="19"/>
  <c r="E25" i="26"/>
  <c r="F29" i="24"/>
  <c r="D31" i="21"/>
  <c r="Q31" i="21" s="1"/>
  <c r="E55" i="26"/>
  <c r="F55" i="26" s="1"/>
  <c r="D61" i="21"/>
  <c r="F59" i="24"/>
  <c r="E37" i="26"/>
  <c r="F37" i="26" s="1"/>
  <c r="F41" i="24"/>
  <c r="G41" i="24" s="1"/>
  <c r="D43" i="21"/>
  <c r="E23" i="19"/>
  <c r="F23" i="19"/>
  <c r="G23" i="19"/>
  <c r="G35" i="19"/>
  <c r="E44" i="26"/>
  <c r="D50" i="21"/>
  <c r="Q50" i="21" s="1"/>
  <c r="F48" i="24"/>
  <c r="D35" i="26"/>
  <c r="E39" i="24"/>
  <c r="P41" i="21"/>
  <c r="L32" i="21"/>
  <c r="E52" i="26"/>
  <c r="D58" i="21"/>
  <c r="Q58" i="21" s="1"/>
  <c r="F56" i="24"/>
  <c r="E34" i="26"/>
  <c r="D40" i="21"/>
  <c r="Q40" i="21" s="1"/>
  <c r="F38" i="24"/>
  <c r="G11" i="19"/>
  <c r="H22" i="21"/>
  <c r="E51" i="26"/>
  <c r="D57" i="21"/>
  <c r="Q57" i="21" s="1"/>
  <c r="F55" i="24"/>
  <c r="G55" i="24" s="1"/>
  <c r="E32" i="26"/>
  <c r="D38" i="21"/>
  <c r="F36" i="24"/>
  <c r="E5" i="26"/>
  <c r="D11" i="21"/>
  <c r="E41" i="26"/>
  <c r="D47" i="21"/>
  <c r="F45" i="24"/>
  <c r="E27" i="19"/>
  <c r="G27" i="19"/>
  <c r="E19" i="26"/>
  <c r="F19" i="26"/>
  <c r="D25" i="21"/>
  <c r="F23" i="24"/>
  <c r="E48" i="26"/>
  <c r="F48" i="26" s="1"/>
  <c r="D54" i="21"/>
  <c r="F52" i="24"/>
  <c r="E28" i="26"/>
  <c r="F28" i="26"/>
  <c r="D34" i="21"/>
  <c r="E18" i="26"/>
  <c r="D24" i="21"/>
  <c r="Q24" i="21" s="1"/>
  <c r="G14" i="19"/>
  <c r="D30" i="26"/>
  <c r="E34" i="24"/>
  <c r="P36" i="21"/>
  <c r="L22" i="21"/>
  <c r="E39" i="26"/>
  <c r="D45" i="21"/>
  <c r="F43" i="24"/>
  <c r="E21" i="26"/>
  <c r="F21" i="26"/>
  <c r="F25" i="24"/>
  <c r="D27" i="21"/>
  <c r="Q27" i="21" s="1"/>
  <c r="E7" i="26"/>
  <c r="F7" i="26" s="1"/>
  <c r="F11" i="24"/>
  <c r="D13" i="21"/>
  <c r="G43" i="19"/>
  <c r="E43" i="19"/>
  <c r="G33" i="19"/>
  <c r="E42" i="26"/>
  <c r="F42" i="26"/>
  <c r="F46" i="24"/>
  <c r="G46" i="24"/>
  <c r="D48" i="21"/>
  <c r="G24" i="19"/>
  <c r="E36" i="19"/>
  <c r="G36" i="19"/>
  <c r="E45" i="26"/>
  <c r="D51" i="21"/>
  <c r="F49" i="24"/>
  <c r="G49" i="24" s="1"/>
  <c r="E23" i="26"/>
  <c r="D29" i="21"/>
  <c r="F27" i="24"/>
  <c r="G27" i="24" s="1"/>
  <c r="E53" i="26"/>
  <c r="D59" i="21"/>
  <c r="Q59" i="21" s="1"/>
  <c r="F57" i="24"/>
  <c r="E36" i="26"/>
  <c r="D42" i="21"/>
  <c r="F40" i="24"/>
  <c r="E10" i="26"/>
  <c r="F14" i="24"/>
  <c r="G14" i="24" s="1"/>
  <c r="D16" i="21"/>
  <c r="D16" i="26"/>
  <c r="E20" i="24"/>
  <c r="P22" i="21"/>
  <c r="G34" i="19"/>
  <c r="E43" i="26"/>
  <c r="D49" i="21"/>
  <c r="F47" i="24"/>
  <c r="E15" i="26"/>
  <c r="F15" i="26"/>
  <c r="D21" i="21"/>
  <c r="Q21" i="21" s="1"/>
  <c r="F19" i="24"/>
  <c r="E56" i="26"/>
  <c r="F60" i="24"/>
  <c r="G60" i="24" s="1"/>
  <c r="D62" i="21"/>
  <c r="Q62" i="21" s="1"/>
  <c r="E46" i="26"/>
  <c r="D52" i="21"/>
  <c r="Q52" i="21" s="1"/>
  <c r="F50" i="24"/>
  <c r="G50" i="24" s="1"/>
  <c r="E20" i="26"/>
  <c r="F20" i="26" s="1"/>
  <c r="D26" i="21"/>
  <c r="F24" i="24"/>
  <c r="G24" i="24"/>
  <c r="G42" i="19"/>
  <c r="E49" i="26"/>
  <c r="D55" i="21"/>
  <c r="F53" i="24"/>
  <c r="E40" i="26"/>
  <c r="F44" i="24"/>
  <c r="G44" i="24"/>
  <c r="D46" i="21"/>
  <c r="E31" i="26"/>
  <c r="F31" i="26" s="1"/>
  <c r="D37" i="21"/>
  <c r="Q37" i="21"/>
  <c r="F35" i="24"/>
  <c r="G35" i="24" s="1"/>
  <c r="E38" i="26"/>
  <c r="D44" i="21"/>
  <c r="F42" i="24"/>
  <c r="G42" i="24" s="1"/>
  <c r="D18" i="21"/>
  <c r="Q18" i="21"/>
  <c r="F16" i="24"/>
  <c r="D19" i="21"/>
  <c r="F17" i="24"/>
  <c r="G17" i="24" s="1"/>
  <c r="F17" i="19"/>
  <c r="D28" i="21"/>
  <c r="Q28" i="21" s="1"/>
  <c r="F26" i="24"/>
  <c r="G26" i="24"/>
  <c r="G26" i="19"/>
  <c r="F26" i="19"/>
  <c r="E16" i="19"/>
  <c r="G16" i="19"/>
  <c r="E33" i="26"/>
  <c r="F14" i="19"/>
  <c r="E26" i="19"/>
  <c r="F35" i="19"/>
  <c r="E35" i="19"/>
  <c r="F34" i="19"/>
  <c r="F11" i="19"/>
  <c r="F18" i="19"/>
  <c r="E11" i="19"/>
  <c r="E14" i="19"/>
  <c r="F42" i="19"/>
  <c r="F24" i="19"/>
  <c r="D20" i="19"/>
  <c r="F33" i="19"/>
  <c r="E34" i="19"/>
  <c r="E24" i="19"/>
  <c r="E33" i="19"/>
  <c r="F38" i="19"/>
  <c r="D30" i="19"/>
  <c r="F36" i="19"/>
  <c r="F27" i="19"/>
  <c r="F16" i="19"/>
  <c r="E17" i="19"/>
  <c r="E42" i="19"/>
  <c r="F43" i="19"/>
  <c r="E18" i="19"/>
  <c r="E35" i="26"/>
  <c r="F35" i="26" s="1"/>
  <c r="E16" i="26"/>
  <c r="F16" i="26"/>
  <c r="E26" i="26"/>
  <c r="F26" i="26" s="1"/>
  <c r="E29" i="26"/>
  <c r="F29" i="26" s="1"/>
  <c r="E30" i="26"/>
  <c r="F30" i="26"/>
  <c r="Q16" i="21"/>
  <c r="Q42" i="21"/>
  <c r="D27" i="26"/>
  <c r="E31" i="24"/>
  <c r="P33" i="21"/>
  <c r="D41" i="21"/>
  <c r="F39" i="24"/>
  <c r="G39" i="24" s="1"/>
  <c r="D36" i="21"/>
  <c r="F34" i="24"/>
  <c r="G34" i="24" s="1"/>
  <c r="D32" i="21"/>
  <c r="F30" i="24"/>
  <c r="G30" i="24"/>
  <c r="D39" i="21"/>
  <c r="Q39" i="21" s="1"/>
  <c r="F37" i="24"/>
  <c r="D22" i="21"/>
  <c r="F20" i="24"/>
  <c r="G20" i="24"/>
  <c r="D35" i="21"/>
  <c r="F33" i="24"/>
  <c r="G20" i="19"/>
  <c r="G30" i="19"/>
  <c r="F20" i="19"/>
  <c r="F30" i="19"/>
  <c r="D31" i="19"/>
  <c r="E30" i="19"/>
  <c r="E20" i="19"/>
  <c r="E27" i="26"/>
  <c r="F27" i="26" s="1"/>
  <c r="Q36" i="21"/>
  <c r="D33" i="21"/>
  <c r="Q33" i="21" s="1"/>
  <c r="F31" i="24"/>
  <c r="G31" i="19"/>
  <c r="E31" i="19"/>
  <c r="F31" i="19"/>
  <c r="D50" i="26"/>
  <c r="E54" i="24"/>
  <c r="P56" i="21"/>
  <c r="D37" i="19"/>
  <c r="D8" i="26"/>
  <c r="P14" i="21"/>
  <c r="Q14" i="21" s="1"/>
  <c r="D57" i="26"/>
  <c r="P63" i="21"/>
  <c r="E10" i="24"/>
  <c r="P30" i="21"/>
  <c r="D24" i="26"/>
  <c r="E21" i="24"/>
  <c r="E28" i="24"/>
  <c r="E24" i="26"/>
  <c r="D54" i="26"/>
  <c r="E54" i="26"/>
  <c r="E58" i="24"/>
  <c r="P60" i="21"/>
  <c r="D15" i="21"/>
  <c r="Q15" i="21" s="1"/>
  <c r="D9" i="26"/>
  <c r="P15" i="21"/>
  <c r="E13" i="24"/>
  <c r="D63" i="21"/>
  <c r="E12" i="24"/>
  <c r="E61" i="24"/>
  <c r="E50" i="26"/>
  <c r="D56" i="21"/>
  <c r="Q56" i="21" s="1"/>
  <c r="F54" i="24"/>
  <c r="G37" i="19"/>
  <c r="F37" i="19"/>
  <c r="E37" i="19"/>
  <c r="D41" i="19"/>
  <c r="D13" i="19"/>
  <c r="D12" i="19"/>
  <c r="G44" i="19"/>
  <c r="D44" i="19"/>
  <c r="D28" i="19"/>
  <c r="G28" i="19"/>
  <c r="F58" i="24"/>
  <c r="G13" i="19"/>
  <c r="D4" i="26"/>
  <c r="G12" i="19"/>
  <c r="F13" i="24"/>
  <c r="G13" i="24" s="1"/>
  <c r="D30" i="21"/>
  <c r="E9" i="26"/>
  <c r="F28" i="24"/>
  <c r="G28" i="24" s="1"/>
  <c r="P12" i="21"/>
  <c r="D6" i="26"/>
  <c r="F12" i="24"/>
  <c r="E12" i="19"/>
  <c r="D60" i="21"/>
  <c r="D17" i="26"/>
  <c r="F17" i="26" s="1"/>
  <c r="D14" i="21"/>
  <c r="E8" i="26"/>
  <c r="F8" i="26" s="1"/>
  <c r="E57" i="26"/>
  <c r="G57" i="26" s="1"/>
  <c r="F61" i="24"/>
  <c r="P23" i="21"/>
  <c r="G41" i="19"/>
  <c r="N56" i="21"/>
  <c r="F28" i="19"/>
  <c r="F17" i="25"/>
  <c r="G17" i="25" s="1"/>
  <c r="J17" i="25" s="1"/>
  <c r="D23" i="21"/>
  <c r="Q23" i="21" s="1"/>
  <c r="F13" i="19"/>
  <c r="E28" i="19"/>
  <c r="F41" i="19"/>
  <c r="D10" i="19"/>
  <c r="E13" i="19"/>
  <c r="G21" i="19"/>
  <c r="D21" i="19"/>
  <c r="F12" i="19"/>
  <c r="F44" i="19"/>
  <c r="E44" i="19"/>
  <c r="E41" i="19"/>
  <c r="D3" i="26"/>
  <c r="F21" i="24"/>
  <c r="E17" i="26"/>
  <c r="G10" i="19"/>
  <c r="P10" i="21"/>
  <c r="E8" i="24"/>
  <c r="E10" i="19"/>
  <c r="E6" i="26"/>
  <c r="F10" i="24"/>
  <c r="D12" i="21"/>
  <c r="E8" i="19"/>
  <c r="F21" i="19"/>
  <c r="E21" i="19"/>
  <c r="F10" i="19"/>
  <c r="G8" i="19"/>
  <c r="D8" i="19"/>
  <c r="P9" i="21"/>
  <c r="F7" i="24"/>
  <c r="D10" i="21"/>
  <c r="E4" i="26"/>
  <c r="F4" i="26"/>
  <c r="F8" i="24"/>
  <c r="Q12" i="21"/>
  <c r="F3" i="25"/>
  <c r="F8" i="19"/>
  <c r="E3" i="26"/>
  <c r="D9" i="21"/>
  <c r="G17" i="26"/>
  <c r="AN26" i="14" l="1"/>
  <c r="N28" i="21"/>
  <c r="N15" i="21"/>
  <c r="G112" i="14"/>
  <c r="I5" i="2"/>
  <c r="AK5" i="2"/>
  <c r="AK4" i="2" s="1"/>
  <c r="AG16" i="2"/>
  <c r="G52" i="25"/>
  <c r="J52" i="25" s="1"/>
  <c r="F6" i="26"/>
  <c r="F24" i="26"/>
  <c r="F10" i="26"/>
  <c r="K68" i="21"/>
  <c r="I69" i="21"/>
  <c r="G4" i="26"/>
  <c r="Q10" i="21"/>
  <c r="F38" i="26"/>
  <c r="G43" i="24"/>
  <c r="Q47" i="21"/>
  <c r="G59" i="24"/>
  <c r="L69" i="21"/>
  <c r="M44" i="21"/>
  <c r="N44" i="21" s="1"/>
  <c r="G54" i="21"/>
  <c r="AD4" i="14"/>
  <c r="H35" i="21"/>
  <c r="G36" i="21"/>
  <c r="H9" i="20"/>
  <c r="H183" i="30"/>
  <c r="P5" i="2"/>
  <c r="T5" i="2"/>
  <c r="AB5" i="2"/>
  <c r="J16" i="2"/>
  <c r="G46" i="25"/>
  <c r="J46" i="25" s="1"/>
  <c r="G24" i="25"/>
  <c r="J24" i="25" s="1"/>
  <c r="G53" i="24"/>
  <c r="G57" i="24"/>
  <c r="Q29" i="21"/>
  <c r="M21" i="21"/>
  <c r="N21" i="21" s="1"/>
  <c r="U5" i="30"/>
  <c r="G40" i="24"/>
  <c r="F44" i="26"/>
  <c r="Q44" i="21"/>
  <c r="E72" i="21"/>
  <c r="D72" i="21" s="1"/>
  <c r="N72" i="21" s="1"/>
  <c r="M48" i="21"/>
  <c r="G54" i="24"/>
  <c r="G37" i="24"/>
  <c r="Q32" i="21"/>
  <c r="Q26" i="21"/>
  <c r="G47" i="24"/>
  <c r="N48" i="21"/>
  <c r="Q45" i="21"/>
  <c r="F51" i="26"/>
  <c r="F52" i="26"/>
  <c r="Q53" i="21"/>
  <c r="F12" i="26"/>
  <c r="G56" i="24"/>
  <c r="Q61" i="21"/>
  <c r="Q55" i="21"/>
  <c r="Q25" i="21"/>
  <c r="O4" i="14"/>
  <c r="AT26" i="14"/>
  <c r="H41" i="21"/>
  <c r="D76" i="21"/>
  <c r="N76" i="21" s="1"/>
  <c r="H7" i="20"/>
  <c r="H81" i="30"/>
  <c r="Y4" i="2"/>
  <c r="H32" i="2"/>
  <c r="F57" i="26"/>
  <c r="M37" i="21"/>
  <c r="N37" i="21" s="1"/>
  <c r="Q11" i="21"/>
  <c r="AB4" i="14"/>
  <c r="I76" i="21"/>
  <c r="I54" i="21"/>
  <c r="AG4" i="2"/>
  <c r="M60" i="21"/>
  <c r="N60" i="21" s="1"/>
  <c r="M63" i="21"/>
  <c r="M54" i="21"/>
  <c r="N54" i="21" s="1"/>
  <c r="AU4" i="14"/>
  <c r="F46" i="26"/>
  <c r="F53" i="26"/>
  <c r="G10" i="21"/>
  <c r="M16" i="21"/>
  <c r="N16" i="21" s="1"/>
  <c r="AD26" i="14"/>
  <c r="J169" i="14"/>
  <c r="J175" i="14"/>
  <c r="J185" i="14"/>
  <c r="J199" i="14"/>
  <c r="Q48" i="21"/>
  <c r="G45" i="24"/>
  <c r="M32" i="3"/>
  <c r="G68" i="21"/>
  <c r="M25" i="21"/>
  <c r="N25" i="21" s="1"/>
  <c r="I10" i="21"/>
  <c r="AL4" i="14"/>
  <c r="E29" i="21"/>
  <c r="M29" i="21" s="1"/>
  <c r="N29" i="21" s="1"/>
  <c r="C26" i="20"/>
  <c r="H26" i="20" s="1"/>
  <c r="J71" i="14"/>
  <c r="M59" i="14"/>
  <c r="M26" i="14" s="1"/>
  <c r="G21" i="24"/>
  <c r="N63" i="21"/>
  <c r="M30" i="21"/>
  <c r="N30" i="21" s="1"/>
  <c r="Q60" i="21"/>
  <c r="Q30" i="21"/>
  <c r="F56" i="26"/>
  <c r="J120" i="14"/>
  <c r="G36" i="25"/>
  <c r="J36" i="25" s="1"/>
  <c r="G19" i="24"/>
  <c r="F25" i="26"/>
  <c r="F5" i="26"/>
  <c r="F68" i="21"/>
  <c r="F69" i="21"/>
  <c r="N40" i="21"/>
  <c r="M11" i="21"/>
  <c r="N11" i="21" s="1"/>
  <c r="M20" i="21"/>
  <c r="J155" i="14"/>
  <c r="H14" i="20"/>
  <c r="H51" i="30"/>
  <c r="H191" i="30"/>
  <c r="J4" i="2"/>
  <c r="K4" i="2"/>
  <c r="X26" i="14"/>
  <c r="S4" i="14"/>
  <c r="G38" i="25"/>
  <c r="J38" i="25" s="1"/>
  <c r="L5" i="30"/>
  <c r="G25" i="24"/>
  <c r="L10" i="21"/>
  <c r="H72" i="21"/>
  <c r="M38" i="21"/>
  <c r="M46" i="21"/>
  <c r="N46" i="21" s="1"/>
  <c r="M50" i="21"/>
  <c r="N50" i="21" s="1"/>
  <c r="H69" i="21"/>
  <c r="H178" i="30"/>
  <c r="G13" i="25"/>
  <c r="J13" i="25" s="1"/>
  <c r="K4" i="14"/>
  <c r="G37" i="25"/>
  <c r="J37" i="25" s="1"/>
  <c r="J125" i="14"/>
  <c r="H221" i="30"/>
  <c r="G36" i="24"/>
  <c r="M24" i="21"/>
  <c r="N24" i="21" s="1"/>
  <c r="G58" i="24"/>
  <c r="G10" i="24"/>
  <c r="N57" i="21"/>
  <c r="F33" i="26"/>
  <c r="M49" i="21"/>
  <c r="N49" i="21" s="1"/>
  <c r="H68" i="21"/>
  <c r="M43" i="21"/>
  <c r="N43" i="21" s="1"/>
  <c r="M51" i="21"/>
  <c r="J159" i="14"/>
  <c r="J162" i="14"/>
  <c r="D9" i="3"/>
  <c r="AF16" i="2"/>
  <c r="AF4" i="2" s="1"/>
  <c r="X16" i="2"/>
  <c r="X4" i="2" s="1"/>
  <c r="P16" i="2"/>
  <c r="P4" i="2" s="1"/>
  <c r="AJ16" i="2"/>
  <c r="AJ4" i="2" s="1"/>
  <c r="AB16" i="2"/>
  <c r="AB4" i="2" s="1"/>
  <c r="T16" i="2"/>
  <c r="T4" i="2" s="1"/>
  <c r="L16" i="2"/>
  <c r="AG4" i="14"/>
  <c r="G15" i="25"/>
  <c r="J15" i="25" s="1"/>
  <c r="H115" i="30"/>
  <c r="M42" i="21"/>
  <c r="N42" i="21" s="1"/>
  <c r="J10" i="21"/>
  <c r="H21" i="24"/>
  <c r="F9" i="26"/>
  <c r="F54" i="26"/>
  <c r="Q46" i="21"/>
  <c r="F36" i="26"/>
  <c r="F23" i="26"/>
  <c r="F32" i="26"/>
  <c r="N39" i="21"/>
  <c r="Q17" i="21"/>
  <c r="R4" i="14"/>
  <c r="AC4" i="14"/>
  <c r="AK4" i="14"/>
  <c r="J15" i="14"/>
  <c r="G44" i="14"/>
  <c r="J77" i="14"/>
  <c r="Q2" i="14" s="1"/>
  <c r="G77" i="14"/>
  <c r="F35" i="21"/>
  <c r="F33" i="21" s="1"/>
  <c r="E4" i="14"/>
  <c r="J118" i="14"/>
  <c r="AC26" i="14"/>
  <c r="J166" i="14"/>
  <c r="M52" i="21"/>
  <c r="N52" i="21" s="1"/>
  <c r="N53" i="21"/>
  <c r="K26" i="20"/>
  <c r="AB26" i="14"/>
  <c r="D17" i="20"/>
  <c r="F17" i="20" s="1"/>
  <c r="G17" i="20" s="1"/>
  <c r="H17" i="20" s="1"/>
  <c r="E5" i="30"/>
  <c r="N5" i="30"/>
  <c r="H6" i="2"/>
  <c r="H17" i="2"/>
  <c r="V16" i="2"/>
  <c r="V4" i="2" s="1"/>
  <c r="AD16" i="2"/>
  <c r="AD4" i="2" s="1"/>
  <c r="H19" i="2"/>
  <c r="W16" i="2"/>
  <c r="AE16" i="2"/>
  <c r="I16" i="2"/>
  <c r="I4" i="2" s="1"/>
  <c r="R16" i="2"/>
  <c r="R4" i="2" s="1"/>
  <c r="Z16" i="2"/>
  <c r="AH16" i="2"/>
  <c r="AH4" i="2" s="1"/>
  <c r="L4" i="2"/>
  <c r="H8" i="2"/>
  <c r="G54" i="25"/>
  <c r="J54" i="25" s="1"/>
  <c r="Q19" i="21"/>
  <c r="F18" i="26"/>
  <c r="Q13" i="21"/>
  <c r="E35" i="21"/>
  <c r="Q26" i="14"/>
  <c r="H8" i="20"/>
  <c r="G31" i="24"/>
  <c r="G16" i="24"/>
  <c r="F43" i="26"/>
  <c r="N51" i="21"/>
  <c r="F39" i="26"/>
  <c r="G48" i="24"/>
  <c r="G11" i="24"/>
  <c r="G15" i="24"/>
  <c r="Q54" i="21"/>
  <c r="M9" i="3"/>
  <c r="M26" i="21"/>
  <c r="N26" i="21" s="1"/>
  <c r="I68" i="21"/>
  <c r="F72" i="21"/>
  <c r="J74" i="14"/>
  <c r="H233" i="30"/>
  <c r="H240" i="30"/>
  <c r="H253" i="30"/>
  <c r="H259" i="30"/>
  <c r="S5" i="30"/>
  <c r="H289" i="30"/>
  <c r="H309" i="30"/>
  <c r="H108" i="30"/>
  <c r="J90" i="30"/>
  <c r="H90" i="30" s="1"/>
  <c r="L72" i="21"/>
  <c r="J23" i="21"/>
  <c r="J9" i="21" s="1"/>
  <c r="L4" i="14"/>
  <c r="V4" i="14"/>
  <c r="AI4" i="14"/>
  <c r="AP4" i="14"/>
  <c r="AM4" i="14"/>
  <c r="V26" i="14"/>
  <c r="AI26" i="14"/>
  <c r="AP26" i="14"/>
  <c r="J30" i="14"/>
  <c r="AJ26" i="14"/>
  <c r="AO26" i="14"/>
  <c r="J38" i="14"/>
  <c r="L26" i="14"/>
  <c r="AE26" i="14"/>
  <c r="AM26" i="14"/>
  <c r="C29" i="20"/>
  <c r="C30" i="20" s="1"/>
  <c r="E32" i="21"/>
  <c r="M32" i="21" s="1"/>
  <c r="AA5" i="30"/>
  <c r="N34" i="21"/>
  <c r="Q34" i="21"/>
  <c r="F34" i="26"/>
  <c r="F47" i="26"/>
  <c r="M59" i="21"/>
  <c r="N59" i="21" s="1"/>
  <c r="F10" i="21"/>
  <c r="J41" i="21"/>
  <c r="J112" i="14"/>
  <c r="T5" i="30"/>
  <c r="Y5" i="30"/>
  <c r="H8" i="24"/>
  <c r="G12" i="24"/>
  <c r="F4" i="14"/>
  <c r="AE4" i="14"/>
  <c r="N4" i="14"/>
  <c r="AA4" i="14"/>
  <c r="J20" i="14"/>
  <c r="R26" i="14"/>
  <c r="M35" i="21"/>
  <c r="N35" i="21" s="1"/>
  <c r="E33" i="21"/>
  <c r="M33" i="21" s="1"/>
  <c r="N33" i="21" s="1"/>
  <c r="J131" i="14"/>
  <c r="Q41" i="21"/>
  <c r="Q9" i="21"/>
  <c r="Q35" i="21"/>
  <c r="I33" i="21"/>
  <c r="M45" i="21"/>
  <c r="N45" i="21" s="1"/>
  <c r="M58" i="21"/>
  <c r="N58" i="21" s="1"/>
  <c r="M62" i="21"/>
  <c r="N62" i="21" s="1"/>
  <c r="M13" i="21"/>
  <c r="N13" i="21" s="1"/>
  <c r="E68" i="21"/>
  <c r="D68" i="21" s="1"/>
  <c r="N68" i="21" s="1"/>
  <c r="AA26" i="14"/>
  <c r="N26" i="14"/>
  <c r="AD5" i="30"/>
  <c r="AE5" i="30"/>
  <c r="H318" i="30"/>
  <c r="H33" i="21"/>
  <c r="G61" i="24"/>
  <c r="H61" i="24"/>
  <c r="E23" i="21"/>
  <c r="M23" i="21" s="1"/>
  <c r="N23" i="21" s="1"/>
  <c r="E22" i="3"/>
  <c r="D32" i="3"/>
  <c r="J69" i="21"/>
  <c r="M17" i="21"/>
  <c r="M31" i="21"/>
  <c r="M18" i="21"/>
  <c r="N18" i="21" s="1"/>
  <c r="J36" i="14"/>
  <c r="H29" i="20"/>
  <c r="O5" i="30"/>
  <c r="W5" i="30"/>
  <c r="AF5" i="30"/>
  <c r="I5" i="30"/>
  <c r="M55" i="21"/>
  <c r="N55" i="21" s="1"/>
  <c r="E75" i="21"/>
  <c r="D75" i="21" s="1"/>
  <c r="N75" i="21" s="1"/>
  <c r="AI5" i="30"/>
  <c r="F50" i="26"/>
  <c r="N38" i="21"/>
  <c r="Q38" i="21"/>
  <c r="K10" i="21"/>
  <c r="M22" i="21"/>
  <c r="N22" i="21" s="1"/>
  <c r="AJ4" i="14"/>
  <c r="Q5" i="30"/>
  <c r="AG5" i="30"/>
  <c r="V5" i="30"/>
  <c r="Q63" i="21"/>
  <c r="N32" i="21"/>
  <c r="Q22" i="21"/>
  <c r="Q51" i="21"/>
  <c r="F41" i="26"/>
  <c r="N31" i="21"/>
  <c r="M19" i="21"/>
  <c r="N19" i="21" s="1"/>
  <c r="M61" i="21"/>
  <c r="N61" i="21" s="1"/>
  <c r="F30" i="21"/>
  <c r="F77" i="21" s="1"/>
  <c r="D16" i="20"/>
  <c r="F16" i="20" s="1"/>
  <c r="G16" i="20" s="1"/>
  <c r="H16" i="20" s="1"/>
  <c r="H13" i="20"/>
  <c r="H24" i="20"/>
  <c r="P5" i="30"/>
  <c r="X5" i="30"/>
  <c r="H13" i="30"/>
  <c r="H20" i="30"/>
  <c r="G158" i="30"/>
  <c r="F40" i="26"/>
  <c r="H23" i="21"/>
  <c r="W4" i="14"/>
  <c r="AR4" i="14"/>
  <c r="AQ4" i="14"/>
  <c r="AR26" i="14"/>
  <c r="AQ26" i="14"/>
  <c r="O26" i="14"/>
  <c r="Z26" i="14"/>
  <c r="AH26" i="14"/>
  <c r="J56" i="14"/>
  <c r="H30" i="20"/>
  <c r="F5" i="30"/>
  <c r="H171" i="30"/>
  <c r="G29" i="24"/>
  <c r="N17" i="21"/>
  <c r="H10" i="21"/>
  <c r="H9" i="21" s="1"/>
  <c r="G23" i="21"/>
  <c r="G9" i="21" s="1"/>
  <c r="J5" i="14"/>
  <c r="Y4" i="14"/>
  <c r="AO4" i="14"/>
  <c r="AL26" i="14"/>
  <c r="AK26" i="14"/>
  <c r="F29" i="21"/>
  <c r="J129" i="14"/>
  <c r="K27" i="20"/>
  <c r="H41" i="30"/>
  <c r="H58" i="30"/>
  <c r="P26" i="14"/>
  <c r="H227" i="30"/>
  <c r="H246" i="30"/>
  <c r="H272" i="30"/>
  <c r="C18" i="20"/>
  <c r="K69" i="21"/>
  <c r="AH4" i="14"/>
  <c r="J202" i="14"/>
  <c r="R5" i="30"/>
  <c r="Z5" i="30"/>
  <c r="AH5" i="30"/>
  <c r="K5" i="30"/>
  <c r="H158" i="30"/>
  <c r="G8" i="24"/>
  <c r="N47" i="21"/>
  <c r="Q49" i="21"/>
  <c r="N20" i="21"/>
  <c r="K33" i="21"/>
  <c r="K23" i="21" s="1"/>
  <c r="I23" i="21"/>
  <c r="I9" i="21" s="1"/>
  <c r="E69" i="21"/>
  <c r="D69" i="21" s="1"/>
  <c r="N69" i="21" s="1"/>
  <c r="Z4" i="14"/>
  <c r="AT4" i="14"/>
  <c r="AU26" i="14"/>
  <c r="J44" i="14"/>
  <c r="J164" i="14"/>
  <c r="P4" i="14"/>
  <c r="F18" i="20"/>
  <c r="G18" i="20" s="1"/>
  <c r="F25" i="20"/>
  <c r="G25" i="20" s="1"/>
  <c r="H25" i="20" s="1"/>
  <c r="J68" i="21"/>
  <c r="L76" i="21"/>
  <c r="L54" i="21"/>
  <c r="L23" i="21" s="1"/>
  <c r="H6" i="30"/>
  <c r="G18" i="24"/>
  <c r="M41" i="21"/>
  <c r="N41" i="21" s="1"/>
  <c r="M36" i="21"/>
  <c r="N36" i="21" s="1"/>
  <c r="M27" i="21"/>
  <c r="N27" i="21" s="1"/>
  <c r="C27" i="20"/>
  <c r="H27" i="20" s="1"/>
  <c r="C28" i="20"/>
  <c r="H28" i="20" s="1"/>
  <c r="AB5" i="30"/>
  <c r="AJ5" i="30"/>
  <c r="H61" i="30"/>
  <c r="G70" i="30"/>
  <c r="G4" i="25"/>
  <c r="J4" i="25" s="1"/>
  <c r="Q4" i="14"/>
  <c r="W26" i="14"/>
  <c r="G115" i="30"/>
  <c r="E10" i="21"/>
  <c r="I8" i="3"/>
  <c r="I4" i="3" s="1"/>
  <c r="J27" i="14"/>
  <c r="Y26" i="14"/>
  <c r="J157" i="14"/>
  <c r="M5" i="30"/>
  <c r="AC5" i="30"/>
  <c r="H70" i="30"/>
  <c r="H112" i="30"/>
  <c r="W4" i="2"/>
  <c r="AE4" i="2"/>
  <c r="U4" i="2"/>
  <c r="AC4" i="2"/>
  <c r="Z4" i="2"/>
  <c r="M5" i="2"/>
  <c r="M4" i="2" s="1"/>
  <c r="O16" i="2"/>
  <c r="O4" i="2" s="1"/>
  <c r="AS4" i="14"/>
  <c r="N5" i="2"/>
  <c r="S26" i="14"/>
  <c r="N16" i="2"/>
  <c r="T26" i="14"/>
  <c r="H18" i="20" l="1"/>
  <c r="H16" i="2"/>
  <c r="G5" i="30"/>
  <c r="H6" i="20"/>
  <c r="L9" i="21"/>
  <c r="M4" i="14"/>
  <c r="J59" i="14"/>
  <c r="J5" i="30"/>
  <c r="H5" i="30" s="1"/>
  <c r="G4" i="14"/>
  <c r="N9" i="3"/>
  <c r="H5" i="2"/>
  <c r="H4" i="2" s="1"/>
  <c r="E8" i="3"/>
  <c r="M22" i="3"/>
  <c r="F74" i="21"/>
  <c r="D74" i="21" s="1"/>
  <c r="N74" i="21" s="1"/>
  <c r="F23" i="21"/>
  <c r="F9" i="21" s="1"/>
  <c r="J26" i="14"/>
  <c r="H23" i="20"/>
  <c r="N4" i="2"/>
  <c r="K9" i="21"/>
  <c r="E9" i="21"/>
  <c r="M10" i="21"/>
  <c r="N10" i="21" s="1"/>
  <c r="N32" i="3"/>
  <c r="D22" i="3"/>
  <c r="J4" i="14"/>
  <c r="H32" i="20" l="1"/>
  <c r="D8" i="3"/>
  <c r="N22" i="3"/>
  <c r="M9" i="21"/>
  <c r="N9" i="21" s="1"/>
  <c r="E67" i="21"/>
  <c r="D67" i="21" s="1"/>
  <c r="N67" i="21" s="1"/>
  <c r="E4" i="3"/>
  <c r="M8" i="3"/>
  <c r="N8" i="3" l="1"/>
</calcChain>
</file>

<file path=xl/sharedStrings.xml><?xml version="1.0" encoding="utf-8"?>
<sst xmlns="http://schemas.openxmlformats.org/spreadsheetml/2006/main" count="7450" uniqueCount="1091">
  <si>
    <t>Biểu 10/CH</t>
  </si>
  <si>
    <t>DANH MỤC CÔNG TRÌNH, DỰ ÁN THỰC HIỆN
 TRONG NĂM 2021 HUYỆN NGỌC HỒI  - TỈNH KON TUM</t>
  </si>
  <si>
    <t>(Kèm theo Tờ trình số: . . . . . /TTr-UBND ngày . . . / . . . /2021 của UBND huyện Ngọc Hồi)</t>
  </si>
  <si>
    <t>Đơn vị tính: ha</t>
  </si>
  <si>
    <t>STT</t>
  </si>
  <si>
    <t>Hạng mục</t>
  </si>
  <si>
    <t>Mã</t>
  </si>
  <si>
    <t xml:space="preserve">Diện tích quy hoạch </t>
  </si>
  <si>
    <t>Diện tích hiện trạng</t>
  </si>
  <si>
    <t>Diện tích tăng thêm</t>
  </si>
  <si>
    <t>Sử dụng vào các loại đất</t>
  </si>
  <si>
    <t>Địa điểm 
(đến cấp xã)</t>
  </si>
  <si>
    <t xml:space="preserve">
Vị trí trên bản đồ địa chính (tờ bản đồ số, thửa số) hoặc vị trí trên bản đồ hiện trạng sử dụng đất cấp xã
</t>
  </si>
  <si>
    <t>Cơ sở pháp lý</t>
  </si>
  <si>
    <t>Năm đăng ký KH</t>
  </si>
  <si>
    <t>Công trình, dự án được phân bổ từ quy hoạch cấp quốc gia, tỉnh</t>
  </si>
  <si>
    <t>1.1</t>
  </si>
  <si>
    <t>Công trình, dự án mục đích quốc phòng, an ninh</t>
  </si>
  <si>
    <t>CQP</t>
  </si>
  <si>
    <t>xã Đăk Kan</t>
  </si>
  <si>
    <t>dakkan</t>
  </si>
  <si>
    <t>Có trong QH 2021-2030</t>
  </si>
  <si>
    <t>xã Đăk Dục</t>
  </si>
  <si>
    <t>dakduc</t>
  </si>
  <si>
    <t>xã Pờ Y</t>
  </si>
  <si>
    <t>poy</t>
  </si>
  <si>
    <t>TT Plei Kần</t>
  </si>
  <si>
    <t>ttpleikan</t>
  </si>
  <si>
    <t>Nhà trực quản giáo, hỏi cung, thăm gặp và tiếp tế tại Công an huyện Ngọc Hồi</t>
  </si>
  <si>
    <t>CAN</t>
  </si>
  <si>
    <t>1.2</t>
  </si>
  <si>
    <t>Công trình, dự án để phát triển kinh tế - xã hội vì lợi ích quốc gia, công cộng</t>
  </si>
  <si>
    <t>1.2.1</t>
  </si>
  <si>
    <t xml:space="preserve">Công trình, dự án quang trọng quốc gia do Quốc hội quyết định chủ trương đầu tư mà phải thu hồi đất </t>
  </si>
  <si>
    <t>1.2.2</t>
  </si>
  <si>
    <t xml:space="preserve">Công trình, dự án do Thủ tướng Chính phủ chấp thuận, quyết định đầu tư mà phải thu hồi đất </t>
  </si>
  <si>
    <t>1.2.3</t>
  </si>
  <si>
    <t xml:space="preserve">Công trình, dự án do Hội đồng nhân dân cấp tỉnh chấp thuận mà phải thu hồi đất </t>
  </si>
  <si>
    <t>1.2.3.1</t>
  </si>
  <si>
    <t>Dự án chưa thực hiện trong năm 2020 chuyển sang thực hiện trong năm 2021</t>
  </si>
  <si>
    <t>1.2.3.1.1</t>
  </si>
  <si>
    <t>Công trình, dự án thuộc đối tượng thu hồi đất của năm 2020 tiếp tục chuyển sang năm 2021</t>
  </si>
  <si>
    <t>1</t>
  </si>
  <si>
    <t>Trụ sở Bảo hiểm xã hội huyện Ngọc Hồi</t>
  </si>
  <si>
    <t>TSC</t>
  </si>
  <si>
    <t>Quyết định 1236/QĐ-UBND ngày 10/12/2020 của UBND tỉnh Kon Tum về việc  chuyển mục đích sử dụng và giao đất chobaor hiểm xã hội tỉnh Kon Tum</t>
  </si>
  <si>
    <t>chưa có file đưa vào để làm thủ tục giao đất</t>
  </si>
  <si>
    <t>Thực hiện xong</t>
  </si>
  <si>
    <t>SKK</t>
  </si>
  <si>
    <t>ODT</t>
  </si>
  <si>
    <t xml:space="preserve">Thủy điện Plei Kần </t>
  </si>
  <si>
    <t>DHT</t>
  </si>
  <si>
    <t>DNL</t>
  </si>
  <si>
    <t xml:space="preserve">Nghị quyết số 88/2016/NQ-HĐND ngày 09/12/2016 của Hội đồng nhân dân tỉnh Kon Tum </t>
  </si>
  <si>
    <t>Xã Đăk Kan</t>
  </si>
  <si>
    <t>xã Đăk Xú</t>
  </si>
  <si>
    <t>dakxu</t>
  </si>
  <si>
    <t>xã Đăk Nông</t>
  </si>
  <si>
    <t>daknong</t>
  </si>
  <si>
    <t>DGT</t>
  </si>
  <si>
    <t>Đường lên cột mốc biên giới Việt Nam - Lào - Campuchia</t>
  </si>
  <si>
    <t>Đường trục chính nội đồng thôn Chả Nội 1 nối dài</t>
  </si>
  <si>
    <t xml:space="preserve">QĐ số 1138/QĐ-UBND ngày 17/1/2019 về việc phê duyệt chủ trương đầu tư danh mực dự án nhóm C quy mô nhỏ thuộc chương trình mục tiêu quốc gia xây dựng NTM trên địa bàn huyện Ngọc Hồi </t>
  </si>
  <si>
    <t>Đã thực hiện xong</t>
  </si>
  <si>
    <t>Dự án hỗ trợ phát triển KT-XH dân tộc thiểu số rất ít người Brâu, thôn Đăk Mế - đường giao thông</t>
  </si>
  <si>
    <t>Đường vào đồn Biên phòng 675</t>
  </si>
  <si>
    <t>Quyết định số 536/QĐ-UBND 25/10/2018 xã Đăk Dục</t>
  </si>
  <si>
    <t>Trường mầm non trung tâm xã Đăk Nông</t>
  </si>
  <si>
    <t>DGD</t>
  </si>
  <si>
    <t>Quyết định số 504/QĐ-UBND ngày 25/10/2018 phê duyệt Báo cáo kinh tế - kĩ thuật xây dựng</t>
  </si>
  <si>
    <t>đưa vào để làm thủ tục giao đất</t>
  </si>
  <si>
    <t>Nâng cấp mở rộng hệ thống nước sinh hoạt thôn Đăk Sút 2</t>
  </si>
  <si>
    <t>DTL</t>
  </si>
  <si>
    <t>xã Đăk Ang</t>
  </si>
  <si>
    <t>dakang</t>
  </si>
  <si>
    <t>Quyết định số 504/QĐ-UBND vê phê duyệt nâng cấp mở rộng hệ thống nước sinh hoạt thôn Đăk Sút, xã Đăk Ang</t>
  </si>
  <si>
    <t>DTS</t>
  </si>
  <si>
    <t>DRA</t>
  </si>
  <si>
    <t>NTD</t>
  </si>
  <si>
    <t>1.2.3.1.2</t>
  </si>
  <si>
    <t>Công trình, dự án không thuộc đối tượng thu hồi đất của năm 2020 tiếp tục chuyển sang năm 2021</t>
  </si>
  <si>
    <t>Dự án đầu tư khai thác khoáng sản cát làm VLXDTT tại thôn Chả Nội 2, xã Đăk Nông và thôn Đăk Rơ Me, xã Đăk Ang huyện Ngọc Hồi của HTX Vạn Thành.</t>
  </si>
  <si>
    <t>SKX</t>
  </si>
  <si>
    <t>Quyết định số 396/QĐ-UBND của UBND tỉnh ngày 18/4/2018 V/V Dự án Đầu tư khai thác khoáng sản cát làm vật liệu xây dựng thông thường tại điểm mỏ số 17 trên sông Pô Kô ranh giới hành chính thôn trả nội 2, thôn Đăk Rơmea, xã Đăk Anh, huyện Ngọc Hồi và thôn Đăk Kon, xã Đăk Rơ Nga, huyện Đăk Tô, tỉnh Kon Tum của công ty TNHH MTV thành phú Ngọc Hồi</t>
  </si>
  <si>
    <t>4</t>
  </si>
  <si>
    <t>Dự án khai thác khoáng sản cát làm vật liệu xây dựng thông thường tại ranh giới hành chính thôn Chả Nội 1, xã Đăk Dục; Thôn Long Dôn xã Đăk Ang, huyện Ngọc Hồi và xã Đăk Môn, huyện Đăk Glei</t>
  </si>
  <si>
    <t>Quyết định số 57/QĐ-UBND ngày 15/01/2019 về việc công nhận kết quả trúng thầu đấu giá quyền khai thác khoáng sản</t>
  </si>
  <si>
    <t>SKC</t>
  </si>
  <si>
    <t>TMD</t>
  </si>
  <si>
    <t>Dự án trang trại hỗn hợp CLC Đăk Ang 1</t>
  </si>
  <si>
    <t>NKH</t>
  </si>
  <si>
    <t>Quyết định chấp thuận chủ trương đầu tư số 779/QĐ-UBND ngày 13/8/2020 của UBND tỉnh Kon Tum; Công văn số 3150/UBND-NNTN ngày 25/8/2020 của UBND tỉnh về việc điều chỉnh chỉ tiêu quy hoạch sử dụng đất đến năm 2020 của huyện Ngọc Hồi</t>
  </si>
  <si>
    <t>Dự án trang trại hỗn hợp CLC Đăk Ang 2</t>
  </si>
  <si>
    <t>Quyết định chấp thuận chủ trương đầu tư  số 782/QĐ-UBND ngày 13/8/2020 của UBND tỉnh Kon Tum; Công văn số 3150/UBND-NNTN ngày 25/8/2020 của UBND tỉnh về việc điều chỉnh chỉ tiêu quy hoạch sử dụng đất đến năm 2020 của huyện Ngọc Hồi</t>
  </si>
  <si>
    <t>Dự án trang trại hỗn hợp CLC Đăk Kan 1</t>
  </si>
  <si>
    <t>Giấy chứng nhận đăng ký đầu tư số 4871442673 ngày 21/7/2020 của Ban quản lý khu kinh tế tỉnh Kon Tum; Công văn số 3150/UBND-NNTN ngày 25/8/2020 của UBND tỉnh về việc điều chỉnh chỉ tiêu quy hoạch sử dụng đất đến năm 2020 của huyện Ngọc Hồi</t>
  </si>
  <si>
    <t>Dự án trang trại hỗn hợp CLC Đăk Kan 2</t>
  </si>
  <si>
    <t>Giấy chứng nhận đăng ký đầu tư số 0457514645 ngày 21/7/2020 của Ban quản lý khu kinh tế tỉnh Kon Tum; Công văn số 3150/UBND-NNTN ngày 25/8/2020 của UBND tỉnh về việc điều chỉnh chỉ tiêu quy hoạch sử dụng đất đến năm 2020 của huyện Ngọc Hồi</t>
  </si>
  <si>
    <t>Dự án trang trại nông nghiệp hữu cơ kết hợp năng lượng  tái tạo mặt trời áp mái của Công ty CP năng lượng Tây Nguyên Xanh</t>
  </si>
  <si>
    <t>Giấy chứng nhận đăng ký đầy tư của Ban quản lý khu kinh tế huyện Ngọc Hồi ( Mã số dự án: 6027 206 366 )</t>
  </si>
  <si>
    <t>Dự án trang trại nông nghiệp hữu cơ kết hợp năng lượng  tái tạo mặt trời áp mái của Công ty CP năng lượng Hoa Tây Nguyên</t>
  </si>
  <si>
    <t>Giấy chứng nhận đăng ký đầy tư của Ban quản lý khu kinh tế huyện Ngọc Hồi ( Mã số dự án: 6416 671 123 )</t>
  </si>
  <si>
    <t>Dự án trang trại nông nghiệp hữu cơ kết hợp năng lượng tái tạo mặt trời áp mái của Công ty CP năng lượng High Land</t>
  </si>
  <si>
    <t>Giấy chứng nhận đăng ký đầy tư của Ban quản lý khu kinh tế huyện Ngọc Hồi ( Mã số dự án: 0506 247 500)</t>
  </si>
  <si>
    <t>Dự án trang trại nông nghiệp CLC Ngọc Tiền của Công ty TNHH năng lượng xanh Châu Nguyên Phát</t>
  </si>
  <si>
    <t>Giấy chứng nhận đăng ký đầy tư của Ban quản lý khu kinh tế huyện Ngọc Hồi (Mã số dự án: 2415350542)</t>
  </si>
  <si>
    <t xml:space="preserve">Dự án trang trại nông nghiệp xanh Khuê Minh Phát của Công ty TNHH Khuê Minh Phát </t>
  </si>
  <si>
    <t>Giấy chứng nhận đăng ký đầy tư của Ban quản lý khu kinh tế huyện Ngọc Hồi ( Mã số dự án:  2672582468)</t>
  </si>
  <si>
    <t>Dự án trang trại nông nghiệp CLC Ngọc Hồi của Công ty An Nam Phát</t>
  </si>
  <si>
    <t>Giấy chứng nhận đăng ký đầy tư của Ban quản lý khu kinh tế huyện Ngọc Hồi ( Mã số dự án:  5505012136 )</t>
  </si>
  <si>
    <t>Dự án trang trại nông nghiệp CLC Ngọc Hồi của Công ty TNHH MTV Năng lượng xanh An Minh Phát</t>
  </si>
  <si>
    <t>Giấy chứng nhận đăng ký đầy tư của Ban quản lý khu kinh tế huyện Ngọc Hồi ( Mã số dự án:  8817007718  )</t>
  </si>
  <si>
    <t>Dự án nông nghiệp công nghệ cao trồng cây dược liệu, trồng nấm của ông Trần Văn Trưởng</t>
  </si>
  <si>
    <t>Giấy chứng nhận đăng ký đầy tư của Ban quản lý khu kinh tế huyện Ngọc Hồi ( Mã số dự án: 0430312017)</t>
  </si>
  <si>
    <t>Dự án trang trại nông nghiệp hữu cơ kết hợp năng lượng tái tạo cuả Công ty TNHH MTV Ngọc Huy Ngọc Hồi</t>
  </si>
  <si>
    <t>Giấy chứng nhận đăng ký đầy tư của Ban quản lý khu kinh tế huyện Ngọc Hồi ( Mã số dự án: 7387 622 101)</t>
  </si>
  <si>
    <t>Kế hoạch 2021</t>
  </si>
  <si>
    <t>Dự án trang trại nông nghiệp hữu cơ kết hợp năng lượng tái tạo cuả Công ty TNHH Hoàng Gia</t>
  </si>
  <si>
    <t>Giấy chứng nhận đăng ký đầy tư của Ban quản lý khu kinh tế huyện Ngọc Hồi ( Mã số dự án:  8124 078 207)</t>
  </si>
  <si>
    <t>Dự án trang trại nông nghiệp hữu cơ kết hợp năng lượng tái tạo cuả Công ty TNHH tư vấn Đầu tư và Xây dựng Thanh Hà</t>
  </si>
  <si>
    <t>Giấy chứng nhận đăng ký đầy tư của Ban quản lý khu kinh tế huyện Ngọc Hồi (Mã số dự án:  0615 110 881)</t>
  </si>
  <si>
    <t>ONT</t>
  </si>
  <si>
    <t>DVH</t>
  </si>
  <si>
    <t>CLN</t>
  </si>
  <si>
    <t>1.2.3.2.2</t>
  </si>
  <si>
    <t>Công trình đăng ký mới năm 2021</t>
  </si>
  <si>
    <t>1.2.3.2.1</t>
  </si>
  <si>
    <t>Công trình, dự án thuộc đối tượng thu hồi đất của năm 2021</t>
  </si>
  <si>
    <t>SKN</t>
  </si>
  <si>
    <t>Khu liên hợp thể dục thể thao huyện Ngọc Hồi</t>
  </si>
  <si>
    <t>DTT</t>
  </si>
  <si>
    <t>Nâng cấp, mở rộng đường vào khu sản xuất thôn Ngọc Tặng (đi tiểu khu 178) xã Đak Kan</t>
  </si>
  <si>
    <t>Quyết định số 810/QĐ-UBND ngày 15/6/2020 của UBND huyện Ngọc Hồi về phê duyệt chủ trương đầu tư dự án Nâng cấp, mở rộng đường vào khu sản xuất thôn Ngọc Tặng (đi tiểu khu 178), xã Đăk Kan</t>
  </si>
  <si>
    <t>Thưc hiện xong</t>
  </si>
  <si>
    <t>Dự án hỗ trợ phát triển KT-XH dân tộc thiểu số rất ít người Brâu, thôn Đăk Mế_ công trình thủy lợi</t>
  </si>
  <si>
    <t>Kênh nhánh cấp 1 thuộc dự án đầu tư xây dựng công trình thủy lợi Đăk Long 1, huyện Ngọc Hồi</t>
  </si>
  <si>
    <t>Dự án nhà máy điện gió Tân Tấn Nhật - Đăk Glei của công ty cổ phần Tân Tấn Nhật.</t>
  </si>
  <si>
    <t>Đường Hoàng Thị Loan nối dài</t>
  </si>
  <si>
    <t>Đường trung tâm phía Nam thị trấn Plei Kần</t>
  </si>
  <si>
    <t>Nâng cấp, sửa chữa tuyến đường từ Quốc lộ 40 vào cửa khẩu Đăk Kôi -Kon Tuy Neak (Việt Nam - Cam Pu Chia)</t>
  </si>
  <si>
    <t>Đường đi khu sản xuất Dục Nội - Đăk Giang</t>
  </si>
  <si>
    <t>Quyết định số 1125/QĐ-UBND ngày 5/8/2020 của UBND huyện Ngọc Hồi</t>
  </si>
  <si>
    <t>DCH</t>
  </si>
  <si>
    <t>Trường mầm non Họa Mi chuyển mục đích sang đất khu vui chơi giải trí</t>
  </si>
  <si>
    <t>DKV</t>
  </si>
  <si>
    <t>Trường mầm non Giang Lô II chuyển mục đích sang đất khu vui chơi giải trí</t>
  </si>
  <si>
    <t>Điểm trường tiểu học huyện chuyển mục đích sang đất khu vui chơi giải trí</t>
  </si>
  <si>
    <t>Công trình, dự án không thuộc đối tượng thu hồi đất của năm 2021</t>
  </si>
  <si>
    <t>Kho chứa hàng Kon Tum (của Công ty cổ phần thiết bị điện  E-BRIGHT Việt Nam)</t>
  </si>
  <si>
    <t xml:space="preserve">Quết định chủ trương đầu tư số 121/QQD-BQLKKT ngày 20/10/2020 của Ban quản lý khu kinh tế </t>
  </si>
  <si>
    <t>Tổng cộng</t>
  </si>
  <si>
    <t>LUA</t>
  </si>
  <si>
    <t>HNK</t>
  </si>
  <si>
    <t>RSX</t>
  </si>
  <si>
    <t>NTS</t>
  </si>
  <si>
    <t>SON</t>
  </si>
  <si>
    <t>CSD</t>
  </si>
  <si>
    <t>I</t>
  </si>
  <si>
    <t>II</t>
  </si>
  <si>
    <t>III</t>
  </si>
  <si>
    <t>IV</t>
  </si>
  <si>
    <t>ĐẤT GIAO THÔNG</t>
  </si>
  <si>
    <t>V</t>
  </si>
  <si>
    <t>ĐẤT THỦY LỢI</t>
  </si>
  <si>
    <t>VI</t>
  </si>
  <si>
    <t>ĐẤT GIÁO DỤC</t>
  </si>
  <si>
    <t>VII</t>
  </si>
  <si>
    <t>ĐẤT NĂNG LƯỢNG</t>
  </si>
  <si>
    <t>VIII</t>
  </si>
  <si>
    <t>Biểu 01/CH</t>
  </si>
  <si>
    <t>Thứ tự</t>
  </si>
  <si>
    <t>Chỉ tiêu sử dụng đất</t>
  </si>
  <si>
    <t xml:space="preserve">Tổng diện tích </t>
  </si>
  <si>
    <t xml:space="preserve">Diện tích phân theo đơn vị hành chính </t>
  </si>
  <si>
    <t>Thị trấn Plei Kần</t>
  </si>
  <si>
    <t>Xã Pờ Y</t>
  </si>
  <si>
    <t>Xã Sa Loong</t>
  </si>
  <si>
    <t>Xã Đắk Xú</t>
  </si>
  <si>
    <t>Xã Đắk Nông</t>
  </si>
  <si>
    <t>Xã Đắk Kan</t>
  </si>
  <si>
    <t>Xã Đắk Dục</t>
  </si>
  <si>
    <t>Xã Đắk Ang</t>
  </si>
  <si>
    <t>(1)</t>
  </si>
  <si>
    <t>(2)</t>
  </si>
  <si>
    <t>(3)</t>
  </si>
  <si>
    <t>(4)=(5)+….+(12)</t>
  </si>
  <si>
    <t>(5)</t>
  </si>
  <si>
    <t>(6)</t>
  </si>
  <si>
    <t>(7)</t>
  </si>
  <si>
    <t>(8)</t>
  </si>
  <si>
    <t>(9)</t>
  </si>
  <si>
    <t>(10)</t>
  </si>
  <si>
    <t>(11)</t>
  </si>
  <si>
    <t>(12)</t>
  </si>
  <si>
    <t xml:space="preserve">Tổng diện tích tự nhiên </t>
  </si>
  <si>
    <t>Đất nông nghiệp</t>
  </si>
  <si>
    <t>NNP</t>
  </si>
  <si>
    <t>Trong đó:</t>
  </si>
  <si>
    <t xml:space="preserve">Đất trồng lúa </t>
  </si>
  <si>
    <t>Trong đó: Đất chuyên trồng lúa nước</t>
  </si>
  <si>
    <t>LUC</t>
  </si>
  <si>
    <t>Đất trồng cây hàng năm khác</t>
  </si>
  <si>
    <t>1.3</t>
  </si>
  <si>
    <t>Đất trồng cây lâu năm</t>
  </si>
  <si>
    <t>1.4</t>
  </si>
  <si>
    <t>Đất rừng phòng hộ</t>
  </si>
  <si>
    <t>RPH</t>
  </si>
  <si>
    <t>1.5</t>
  </si>
  <si>
    <t>Đất rừng đặc dụng</t>
  </si>
  <si>
    <t>RDD</t>
  </si>
  <si>
    <t>1.6</t>
  </si>
  <si>
    <t>Đất rừng sản xuất</t>
  </si>
  <si>
    <t>Trong đó: Đất có rừng sản xuất là rừng tự nhiên</t>
  </si>
  <si>
    <t>RSN</t>
  </si>
  <si>
    <t>1.7</t>
  </si>
  <si>
    <t>Đất nuôi trồng thủy sản</t>
  </si>
  <si>
    <t>1.8</t>
  </si>
  <si>
    <t>Đất làm muối</t>
  </si>
  <si>
    <t>LMU</t>
  </si>
  <si>
    <t>1.9</t>
  </si>
  <si>
    <t>Đất nông nghiệp khác</t>
  </si>
  <si>
    <t>Đất phi nông nghiệp</t>
  </si>
  <si>
    <t>PNN</t>
  </si>
  <si>
    <t>2.1</t>
  </si>
  <si>
    <t>Đất quốc phòng</t>
  </si>
  <si>
    <t>2.2</t>
  </si>
  <si>
    <t>Đất an ninh</t>
  </si>
  <si>
    <t>2.3</t>
  </si>
  <si>
    <t>Đất khu công nghiệp</t>
  </si>
  <si>
    <t>2.4</t>
  </si>
  <si>
    <t>Đất cụm công nghiệp</t>
  </si>
  <si>
    <t>2.5</t>
  </si>
  <si>
    <t>Đất thương mại, dịch vụ</t>
  </si>
  <si>
    <t>2.6</t>
  </si>
  <si>
    <t>Đất cơ sở sản xuất phi nông nghiệp</t>
  </si>
  <si>
    <t>2.7</t>
  </si>
  <si>
    <t>Đất sử dụng cho hoạt động khoáng sản</t>
  </si>
  <si>
    <t>SKS</t>
  </si>
  <si>
    <t>2.8</t>
  </si>
  <si>
    <t>Đất sản xuất vật liệu xây dựng, làm đồ gốm</t>
  </si>
  <si>
    <t>2.9</t>
  </si>
  <si>
    <t>Đất phát triển hạ tầng cấp quốc gia, cấp tỉnh, cấp huyện, cấp xã</t>
  </si>
  <si>
    <t>-</t>
  </si>
  <si>
    <t>Đất giao thông</t>
  </si>
  <si>
    <t>Đất thuỷ lợi</t>
  </si>
  <si>
    <t>Đất xây dựng cơ sở văn hoá</t>
  </si>
  <si>
    <t>Đất xây dựng cơ sở y tế</t>
  </si>
  <si>
    <t>DYT</t>
  </si>
  <si>
    <t>Đất xây dựng cơ sở giáo dục và đạo tạo</t>
  </si>
  <si>
    <t>Đất xây dựng cơ sở thể dục thể thao</t>
  </si>
  <si>
    <t>Đất công trình năng lượng</t>
  </si>
  <si>
    <t>Đất công trình bưu chính, viễn thông</t>
  </si>
  <si>
    <t>DBV</t>
  </si>
  <si>
    <t>Đất xây dựng kho dự trữ quốc gia</t>
  </si>
  <si>
    <t>DKG</t>
  </si>
  <si>
    <t>Đất có di tích lịch sử - văn hoá</t>
  </si>
  <si>
    <t>DDT</t>
  </si>
  <si>
    <t>Đất bãi thải, xử lý chất thải</t>
  </si>
  <si>
    <t>Đất cơ sở tôn giáo</t>
  </si>
  <si>
    <t>TON</t>
  </si>
  <si>
    <t>Đất làm nghĩa trang, nhà tang lễ, nhà hoả táng</t>
  </si>
  <si>
    <t>Đất xây dựng cơ sở khoa học công nghệ</t>
  </si>
  <si>
    <t>DKH</t>
  </si>
  <si>
    <t>Đất xây dựng cơ sở dịch vụ xã hội</t>
  </si>
  <si>
    <t>DXH</t>
  </si>
  <si>
    <t>Đất chợ</t>
  </si>
  <si>
    <t>2.10</t>
  </si>
  <si>
    <t>Đất danh lam thắng cảnh</t>
  </si>
  <si>
    <t>DDL</t>
  </si>
  <si>
    <t>2.11</t>
  </si>
  <si>
    <t>Đất sinh hoạt cộng đồng</t>
  </si>
  <si>
    <t>DSH</t>
  </si>
  <si>
    <t>2.12</t>
  </si>
  <si>
    <t>Đất khu vui chơi, giải trí công cộng</t>
  </si>
  <si>
    <t>2.13</t>
  </si>
  <si>
    <t>Đất ở tại nông thôn</t>
  </si>
  <si>
    <t>2.14</t>
  </si>
  <si>
    <t>Đất ở tại đô thị</t>
  </si>
  <si>
    <t>2.15</t>
  </si>
  <si>
    <t xml:space="preserve">Đất xây dựng trụ sở cơ quan </t>
  </si>
  <si>
    <t>2.16</t>
  </si>
  <si>
    <t>Đất xây dựng trụ sở của tổ chức sự nghiệp</t>
  </si>
  <si>
    <t>2.17</t>
  </si>
  <si>
    <t>Đất xây dựng cơ sở ngoại giao</t>
  </si>
  <si>
    <t>DNG</t>
  </si>
  <si>
    <t>2.18</t>
  </si>
  <si>
    <t>Đất tín ngưỡng</t>
  </si>
  <si>
    <t>TIN</t>
  </si>
  <si>
    <t>2.19</t>
  </si>
  <si>
    <t>Đất sông, ngòi, kênh, rạch, suối</t>
  </si>
  <si>
    <t>2.20</t>
  </si>
  <si>
    <t>Đất có mặt nước chuyên dùng</t>
  </si>
  <si>
    <t>MNC</t>
  </si>
  <si>
    <t>2.21</t>
  </si>
  <si>
    <t>Đất phi nông nghiệp khác</t>
  </si>
  <si>
    <t>PNK</t>
  </si>
  <si>
    <t xml:space="preserve"> Đất chưa sử dụng</t>
  </si>
  <si>
    <t>Biểu 06/CH</t>
  </si>
  <si>
    <t>Tổng diện tích</t>
  </si>
  <si>
    <t>Diện tích phân theo đơn vị hành chính</t>
  </si>
  <si>
    <t>Đất trồng lúa</t>
  </si>
  <si>
    <t>Đất nuôi trồng thuỷ sản</t>
  </si>
  <si>
    <t>Đất có di tích lịch sử - văn hóa</t>
  </si>
  <si>
    <t>Đất xây dựng trụ sở cơ quan</t>
  </si>
  <si>
    <t>Đất chưa sử dụng</t>
  </si>
  <si>
    <t>KCN</t>
  </si>
  <si>
    <t>KKT</t>
  </si>
  <si>
    <t>KDT</t>
  </si>
  <si>
    <t>Biểu 07/CH</t>
  </si>
  <si>
    <t>(4)=(5)+…(12)</t>
  </si>
  <si>
    <t>Đất nông nghiệp chuyển sang phi nông nghiệp</t>
  </si>
  <si>
    <t>NNP/PNN</t>
  </si>
  <si>
    <t>LUA/PNN</t>
  </si>
  <si>
    <t>LUC/PNN</t>
  </si>
  <si>
    <t>HNK/PNN</t>
  </si>
  <si>
    <t>CLN/PNN</t>
  </si>
  <si>
    <t>RPH/PNN</t>
  </si>
  <si>
    <t>RDD/PNN</t>
  </si>
  <si>
    <t>RSX/PNN</t>
  </si>
  <si>
    <t>Trong đó: đất có rừng sản xuất là rừng tự nhiên</t>
  </si>
  <si>
    <t>RSN/PNN</t>
  </si>
  <si>
    <t>NTS/PNN</t>
  </si>
  <si>
    <t>LMU/PNN</t>
  </si>
  <si>
    <t>NKH/PNN</t>
  </si>
  <si>
    <t>Chuyển đổi cơ cấu sử dụng đất trong nội bộ đất nông nghiệp</t>
  </si>
  <si>
    <t>Đất trồng lúa chuyển sang đất trồng cây lâu năm</t>
  </si>
  <si>
    <t>LUA/CLN</t>
  </si>
  <si>
    <t>Đất trồng lúa chuyển sang đất trồng rừng</t>
  </si>
  <si>
    <t>LUA/LNP</t>
  </si>
  <si>
    <t>Đất trồng lúa chuyển sang đất nuôi trồng thuỷ sản</t>
  </si>
  <si>
    <t>LUA/NTS</t>
  </si>
  <si>
    <t>Đất trồng lúa chuyển sang đất làm muối</t>
  </si>
  <si>
    <t>LUA/LMU</t>
  </si>
  <si>
    <t>Đất trồng cây hàng năm khác chuyển sang đất nuôi trồng thuỷ sản</t>
  </si>
  <si>
    <t>HNK/NTS</t>
  </si>
  <si>
    <t>Đất trồng cây hàng năm khác chuyển sang đất làm muối</t>
  </si>
  <si>
    <t>HNK/LMU</t>
  </si>
  <si>
    <t>Đất rừng phòng hộ chuyển sang đất nông nghiệp không phải là rừng</t>
  </si>
  <si>
    <t>RDD/NKR(a)</t>
  </si>
  <si>
    <t>Đất rừng đặc dụng chuyển sang đất nông nghiệp không phải là rừng</t>
  </si>
  <si>
    <t>RPH/NKR(a)</t>
  </si>
  <si>
    <t>Đất rừng sản xuất chuyển sang đất nông nghiệp không phải là rừng</t>
  </si>
  <si>
    <r>
      <t>RSN/NKR</t>
    </r>
    <r>
      <rPr>
        <vertAlign val="superscript"/>
        <sz val="11"/>
        <rFont val="Times New Roman"/>
        <family val="1"/>
      </rPr>
      <t>(a)</t>
    </r>
  </si>
  <si>
    <t>Đất phi nông nghiệp không phải là đất ở
chuyển sang đất ở</t>
  </si>
  <si>
    <t>PKO/OCT</t>
  </si>
  <si>
    <t>Biểu 08/CH</t>
  </si>
  <si>
    <t>(4)=(5)+..(12)</t>
  </si>
  <si>
    <t xml:space="preserve">Tổng </t>
  </si>
  <si>
    <t>Biểu 09/CH</t>
  </si>
  <si>
    <t>Diện tích quy hoạch (ha)</t>
  </si>
  <si>
    <t>Diện tích hiện trạng (ha)</t>
  </si>
  <si>
    <t>Tăng thêm</t>
  </si>
  <si>
    <t>Địa điểm (đến cấp xã)</t>
  </si>
  <si>
    <t>Ghi chú</t>
  </si>
  <si>
    <t>Diện tích (ha)</t>
  </si>
  <si>
    <t>Sử dụng vào loại đất</t>
  </si>
  <si>
    <t>loaidat</t>
  </si>
  <si>
    <t xml:space="preserve">Công trình, dự án trong quy hoạch sử dụng đất cấp tỉnh </t>
  </si>
  <si>
    <t xml:space="preserve">Công trình, dự án để phát triển kinh tế - xã hội vì lợi ích quốc gia, cộng đồng </t>
  </si>
  <si>
    <t>Công trình, dự án quan trọng quốc gia do Quốc hội quyết định chủ trương đầu tư mà phải thu hồi đất</t>
  </si>
  <si>
    <t>Công trình, dự án do Thủ tướng Chính phủ chấp thuận, quyết định đầu tư mà phải thu hồi đất</t>
  </si>
  <si>
    <t>Các công trình dự án còn lại</t>
  </si>
  <si>
    <t>Công trình, dự án do Hội đồng nhân dân cấp tỉnh chấp thuận mà phải thu hồi đất</t>
  </si>
  <si>
    <t>Công trình, dự án chuyển mục đích sử dụng đất</t>
  </si>
  <si>
    <t>Xã Đăk Ang</t>
  </si>
  <si>
    <t>Xã Đăk Dục</t>
  </si>
  <si>
    <t>Chuyển tiếp</t>
  </si>
  <si>
    <t>Trụ sở cơ quan, doanh nghiệp</t>
  </si>
  <si>
    <t>Công trình thương mại, dịch vụ</t>
  </si>
  <si>
    <t>Khu nhà phố thương mại trung tâm huyện Ngọc Hồi</t>
  </si>
  <si>
    <t>Mở rộng trụ sở bưu điện (thu hồi đất ông Đặng Hiếu Trung)</t>
  </si>
  <si>
    <t xml:space="preserve"> Chợ mới thị trấn Plei Kần (thực hiện công tác bồi thường, giải phóng mặt bằng, CSHT)</t>
  </si>
  <si>
    <t>Mở rộng đường bao phía tây thị trấn Plei Kần (điểm đầu giao với đường Nguyễn Văn Linh, điểm cuối giao tại Km0+882,5 đường bao phía Tây)</t>
  </si>
  <si>
    <t>Đường quy hoạch khu trung tâm hành chính mới (tuyến số 2)</t>
  </si>
  <si>
    <t>Đường QH thị trấn Plei Kần( điểm đầu giao đường Phan Bội Châu- điểm cuối giao đường TT phía tây thị trấn Plei Kần)</t>
  </si>
  <si>
    <t>Công viên TDP 7 (khuôn viên Đài TT-TH)</t>
  </si>
  <si>
    <t>Nhà làm việc Trung tâm môi trường và Dịch vụ đô thị</t>
  </si>
  <si>
    <t xml:space="preserve"> Mở rộng Khu dân cư trung tâm hành chính mới huyện</t>
  </si>
  <si>
    <t>Sắp xếp, ổn định dân cư vùng đặc biệt khó khăn xã Đăk Ang, huyện Ngọc Hồi</t>
  </si>
  <si>
    <t>Ổn định di dân vùng biên giới có ảnh hưởng bởi thiên tai tại xã Sa Loong</t>
  </si>
  <si>
    <t>Biểu 11/CH</t>
  </si>
  <si>
    <t>DIỆN TÍCH CƠ CẤU SỬ DỤNG ĐẤT CÁC KHU CHỨC NĂNG HUYỆN NGỌC HỒI</t>
  </si>
  <si>
    <t>Loại đất</t>
  </si>
  <si>
    <t>Đất khu công nghiệp cao</t>
  </si>
  <si>
    <t>Đất khu kinh tế</t>
  </si>
  <si>
    <t>Đất đô thị</t>
  </si>
  <si>
    <t>Khu sản xuất nông nghiệp (Khu vực chuyên trồng lúa nước, khu vực chuyên trồng cây công nghiệp lâu năm)</t>
  </si>
  <si>
    <t>Khu lâm nghiệp (Khu vực rừng phòng hộ, rừng đặc dụng, rừng sản xuất)</t>
  </si>
  <si>
    <t>Khu du lịch</t>
  </si>
  <si>
    <t>Khu bảo tồn thiên nhiên và đa dạng sinh học</t>
  </si>
  <si>
    <t>Khu phát triển công nghiệp (Khu công nghiệp, cụm công nghiệp)</t>
  </si>
  <si>
    <t>Khu đô thị (trong đó có khu đô thị mới)</t>
  </si>
  <si>
    <t>Khu đô thị - thương mại - dịch vụ</t>
  </si>
  <si>
    <t>Khu thương mại dịch vụ</t>
  </si>
  <si>
    <t xml:space="preserve">Khu dân cư nông thôn </t>
  </si>
  <si>
    <t>Khu ở, làng nghề, sản xuất phi nông nghiệp nông thôn</t>
  </si>
  <si>
    <t>Cơ cấu (%)</t>
  </si>
  <si>
    <t>DNT KK2019</t>
  </si>
  <si>
    <t>Biểu 13/CH</t>
  </si>
  <si>
    <t>TỔNG DIỆN TÍCH ĐẤT TỰ NHIÊN</t>
  </si>
  <si>
    <t>Cộng tăng</t>
  </si>
  <si>
    <t>Biểu 02/CH</t>
  </si>
  <si>
    <t>CỘNG HÒA XÃ HỘI CHỦ NGHĨA VIỆT NAM</t>
  </si>
  <si>
    <t>Độc lập - Tự do - Hạnh Phúc</t>
  </si>
  <si>
    <t xml:space="preserve">Kết quả thực hiện </t>
  </si>
  <si>
    <t>Diện tích  (ha)</t>
  </si>
  <si>
    <t>So sánh</t>
  </si>
  <si>
    <t>Tăng (+), giảm (-) ha</t>
  </si>
  <si>
    <t>Tỷ lệ %</t>
  </si>
  <si>
    <t>(4)</t>
  </si>
  <si>
    <t>(6)=(5)-(4)</t>
  </si>
  <si>
    <t>(7)=(5)/(4)*100%</t>
  </si>
  <si>
    <t>3.</t>
  </si>
  <si>
    <t>Diện tích kế hoạch được duyệt</t>
  </si>
  <si>
    <t>KẾT QUẢ THỰC HIỆN KẾ HOẠCH SỬ DỤNG ĐẤT NĂM TRƯỚC HUYỆN NGỌC HỒI</t>
  </si>
  <si>
    <t>Khu chức năng</t>
  </si>
  <si>
    <t>Đất khu công nghệ cao</t>
  </si>
  <si>
    <t>KNN</t>
  </si>
  <si>
    <t>KLN</t>
  </si>
  <si>
    <t>KDL</t>
  </si>
  <si>
    <t>KBT</t>
  </si>
  <si>
    <t>KPC</t>
  </si>
  <si>
    <t>DTC</t>
  </si>
  <si>
    <t>KTM</t>
  </si>
  <si>
    <t>KDV</t>
  </si>
  <si>
    <t>DNT</t>
  </si>
  <si>
    <t>KON</t>
  </si>
  <si>
    <t>(6)=(7)+…+(20) hoặc  (6)=(4)+(5)</t>
  </si>
  <si>
    <t>(13)</t>
  </si>
  <si>
    <t>(14)</t>
  </si>
  <si>
    <t xml:space="preserve">   Đất trồng lúa </t>
  </si>
  <si>
    <t xml:space="preserve">   Đất trồng cây hàng năm khác</t>
  </si>
  <si>
    <t xml:space="preserve">  Đất rừng phòng hộ</t>
  </si>
  <si>
    <t xml:space="preserve">  Đất rừng đặc dụng</t>
  </si>
  <si>
    <t xml:space="preserve">  Đất rừng sản xuất</t>
  </si>
  <si>
    <t xml:space="preserve">  Đất quốc phòng</t>
  </si>
  <si>
    <t xml:space="preserve">  Đất an ninh</t>
  </si>
  <si>
    <t xml:space="preserve">   Đất ở tại nông thôn</t>
  </si>
  <si>
    <t xml:space="preserve">   Đất ở tại đô thị</t>
  </si>
  <si>
    <t xml:space="preserve">  Đất xây dựng trụ sở cơ quan </t>
  </si>
  <si>
    <t xml:space="preserve"> Đất tín ngưỡng</t>
  </si>
  <si>
    <t>KẾ HOẠCH SỬ DỤNG ĐẤT NĂM 2022 HUYỆN NGỌC HỒI</t>
  </si>
  <si>
    <t xml:space="preserve"> CÔNG TRÌNH, DỰ ÁN ĐƯA VÀO KẾ HOẠCH SỬ DỤNG ĐẤT NĂM 2022 TRÊN ĐỊA BÀN HUYỆN NGỌC HỒI </t>
  </si>
  <si>
    <t>HẠNG MỤC CÔNG TRÌNH TRÊN ĐỊA BÀN HUYỆN</t>
  </si>
  <si>
    <t>xã, thị trấn</t>
  </si>
  <si>
    <t>Diện tích tăng thêm (ha)</t>
  </si>
  <si>
    <t>Vị trí trên bản đồ địa chính (tờ bản đồ số, thửa số) hoặc vị trí trên bản đồ hiện trạng sử dụng đất cấp xã</t>
  </si>
  <si>
    <t>LUK</t>
  </si>
  <si>
    <t xml:space="preserve">ĐẤT TRỒNG CÂY HÀNG NĂM </t>
  </si>
  <si>
    <t>Chuyển mục đích đất chuyên trồng lúa nước ( LUC ) sang đất trồng cây hàng năm khác (NHK ), đất trồng cây lâu năm ( CLN )</t>
  </si>
  <si>
    <t>NHK</t>
  </si>
  <si>
    <t>Chuyển mục đích đất lúa sang đất trồng cây hằng năm khác</t>
  </si>
  <si>
    <t>ĐẤT TRỒNG CÂY LÂU NĂM</t>
  </si>
  <si>
    <t>Chuyển mục đích đất lúa sang đất trồng cây lâu năm</t>
  </si>
  <si>
    <t>xã SaLoong</t>
  </si>
  <si>
    <t>ĐẤT NÔNG NGHIỆP KHÁC</t>
  </si>
  <si>
    <t>Trang trại nông nghiệptổng hợp SHP của công ty CPĐTTP thương mại SHP</t>
  </si>
  <si>
    <t>ĐẤT QUỐC PHÒNG</t>
  </si>
  <si>
    <t>Đồn biên phòng Đắk Long (673)</t>
  </si>
  <si>
    <t>xã Đắk Long</t>
  </si>
  <si>
    <t>Đồn biên phòng Sa Loong (701)</t>
  </si>
  <si>
    <t>xã Sa Loong</t>
  </si>
  <si>
    <t>ĐẤT AN NINH</t>
  </si>
  <si>
    <t>ĐẤT CỤM CÔNG NGHIỆP</t>
  </si>
  <si>
    <t xml:space="preserve">
Mở rộng Cụm công nghiệp - Tiểu thủ công nghiệp xã Đăk Xú</t>
  </si>
  <si>
    <t xml:space="preserve"> </t>
  </si>
  <si>
    <t>ĐẤT THƯƠNG MẠI DỊCH VỤ</t>
  </si>
  <si>
    <t>Cửa hàng xăng dầu và dịch vụ thương mại.</t>
  </si>
  <si>
    <t>3.1</t>
  </si>
  <si>
    <t>Khu trưng bày, giới thiệu sản phẩm và dịch vụ</t>
  </si>
  <si>
    <t>3.2</t>
  </si>
  <si>
    <t>Đầu tư xây dựng Trung tâm Logistics, kho bãi, dịch vụ CKQT Pờ Y</t>
  </si>
  <si>
    <t>Đề án Khai thác quỹ đất để tạo vốn phát triển tài sản kết cấu hạ tầng giao thông dọc tuyến đường N5 kết nối từ đường Hồ Chí Minh đi cửa khẩu quốc tế Pờ Y (Giai đoạn 1)</t>
  </si>
  <si>
    <t>Khu dân cư  mới  thị trấn Plei Kần</t>
  </si>
  <si>
    <t>ĐẤT SẢN XUẨT PHI NÔNG NGHIỆP</t>
  </si>
  <si>
    <t>Khu công nghiệp Pờ Y - Khu kinh tế cửa khẩu quốc tế Pờ Y</t>
  </si>
  <si>
    <t>Công nghiệp, tiểu thủ công nghiệp</t>
  </si>
  <si>
    <t xml:space="preserve"> Thị trấn Plei Kần</t>
  </si>
  <si>
    <t>IX</t>
  </si>
  <si>
    <t>ĐẤT SẢN XUẤT VẬT LIỆU XÂY DỰNG LÀM ĐỒ GỐM</t>
  </si>
  <si>
    <t>Dự án Khai thác khoáng sản đá làm vật liệu xây dựng thông thường (2 vị trí)</t>
  </si>
  <si>
    <t xml:space="preserve">Dự án thai thác đá làm vật liệu xây dựng thông thường </t>
  </si>
  <si>
    <t>Mở rộng mỏ khai thác cát hợp tác xã Vạn Thành</t>
  </si>
  <si>
    <t xml:space="preserve">Thuê đất để làm mặt bằng sân công nghiệp và xây dựng công trình tạm để khai thác cát làm VLXD thông thường tại thôn 5, thị trấn Plei Kần, huyện Ngọc Hồi </t>
  </si>
  <si>
    <t>Cát làm vật liệu xây dựng thông thường</t>
  </si>
  <si>
    <t>Trạm trộn Bê tông tươi (công ty TNHH Chí Thành)</t>
  </si>
  <si>
    <t>XI</t>
  </si>
  <si>
    <t>Khắc phục đoạn sạt lở mái taluy dương và nền mặt đường N5 - KKT CKQT Pờ Y.</t>
  </si>
  <si>
    <t>Đường nội bộ khu đấu giá (khu bệnh viện cũ)</t>
  </si>
  <si>
    <t>Đường vào khu Trung tâm xã Đăk Ang (Chiều dài 1350m; Chiều rộng 6m)</t>
  </si>
  <si>
    <t>Công trình đường vào chợ xã Pờ Y</t>
  </si>
  <si>
    <t>Đường trung tâm thị trấn Plei Kần (điểm đầu giao tại Km 1485+850 đường HCM, điểm cuối giao với Km1489+500 đường HCM)</t>
  </si>
  <si>
    <t>Đường vào xã Sa Loong Đồn Biên phòng 701</t>
  </si>
  <si>
    <t xml:space="preserve">Đường trung tâm thị trấn Plei Kần (điểm đầu tại Km 1486+300 đường HCM, điểm cuối giao với Km1489+500 đường HCM)  (giai đoạn 2) </t>
  </si>
  <si>
    <t xml:space="preserve"> Đường quy hoạch khu trung tâm hành chính mới tuyến số 1 (nền, mặt đường và công trình thoát nước) </t>
  </si>
  <si>
    <t>Đường liên xã Đăk Ang, Đăk Nông, Đăk Rơ Nga</t>
  </si>
  <si>
    <t>Đường vào trường THCS xã Đăk Dục</t>
  </si>
  <si>
    <t xml:space="preserve">Mở rộng khu dân cư phía Đông thị trấn Plei Kần (Hai bên đường trung tâm TT Plei Kần)
</t>
  </si>
  <si>
    <t>XII</t>
  </si>
  <si>
    <t>Nạo vét lòng hồ cung cấp nước cho Nhà máy nước sạch Khu kinh tế cửa khẩu quốc tế Pờ Y (Hồ Lạc Long Quân)</t>
  </si>
  <si>
    <t>Hiện đại hóa thủy lợi trên địa bàn huyện Đăk Tô - Ngọc Hồi thuộc dự án "Hiện đại hóa thủy lợi thích ứng biến đổi khí hậu"</t>
  </si>
  <si>
    <t>Hồ Ia Tun (Dự án Cụm hồ Đắk Rô Gia - Ia Tun)</t>
  </si>
  <si>
    <t>XIII</t>
  </si>
  <si>
    <t>ĐẤT THỂ THAO</t>
  </si>
  <si>
    <t>Sân vận động thôn Giang Lố 1 xã Sa Loong</t>
  </si>
  <si>
    <t>Khu liên hợp thể dục thể thao huyện Ngọc Hồi (Sân vận động huyện Ngọc Hồi)</t>
  </si>
  <si>
    <t>XIV</t>
  </si>
  <si>
    <t>Nhà máy điện sinh khối 1,2,3 (thuộc KCN Pờ Y) (Thuộc Khu công nghiệp Pờ Y - Khu kinh tế cửa khẩu quốc tế Pờ Y)</t>
  </si>
  <si>
    <t>Trạm cắt 220kV Pờ Y và các đường dây 220kV đấu nối từ cụm nhà máy thủy điện Nam Kong 1, 2, 3 (Lào) vào Hệ thống điện Việt Nam</t>
  </si>
  <si>
    <t>Thủy điện Đăk Sú 2</t>
  </si>
  <si>
    <t>Thủy điện Plei Kần Hạ</t>
  </si>
  <si>
    <t>Tiểu dự án cải tạo và phát triển lưới điện trung hạ áp khu vực trung tâm huyện lỵ, thành phố, thành phố của tỉnh Kon Tum (KfW 3.1)</t>
  </si>
  <si>
    <t>Tiểu dự án cấp điện nông thôn từ lưới điện quốc gia tỉnh Kon Tum sử dụng vốn ODA, vay ưu đãi (Hạng mục: Thi công xây dựng lưới điện huyện Ngọc Hồi sử dụng vốn ODA, vay ưu đãi)</t>
  </si>
  <si>
    <t>ĐẤT BƯU CHÍNH VIỄN THÔNG</t>
  </si>
  <si>
    <t>XV</t>
  </si>
  <si>
    <t>ĐẤT RÁC THẢI</t>
  </si>
  <si>
    <t xml:space="preserve">Khu liên hiệp xử lý chất thải rắn liên hợp huyện Ngọc Hồi (bãi rác  huyện Ngọc Hồi) 
</t>
  </si>
  <si>
    <t>XVI</t>
  </si>
  <si>
    <t>ĐẤT NGHĨA TRANG NGHĨA ĐỊA</t>
  </si>
  <si>
    <t xml:space="preserve"> Nghĩa trang nhân dân xã Pờ Y</t>
  </si>
  <si>
    <t>XVII</t>
  </si>
  <si>
    <t>ĐẤT CHỢ</t>
  </si>
  <si>
    <t>ĐẤT SINH HOẠT CÔNG ĐỒNG</t>
  </si>
  <si>
    <t>Nhà sinh hoạt văn hóa thôn Tân Bình</t>
  </si>
  <si>
    <t>XVIII</t>
  </si>
  <si>
    <t>ĐẤT KHU VUI CHƠI GIẢI TRÍ</t>
  </si>
  <si>
    <t>XIX</t>
  </si>
  <si>
    <t>ĐẤT Ở TẠI NÔNG THÔN</t>
  </si>
  <si>
    <t>Chuyển mục đích đất nông nghiệp sang đất ở nông thôn</t>
  </si>
  <si>
    <t>XX</t>
  </si>
  <si>
    <t>ĐẤT Ở TẠI ĐÔ THỊ</t>
  </si>
  <si>
    <t>Đấu giá quyền sử dụng đất Khu bệnh viện cũ - Đường Nguyễn Huệ</t>
  </si>
  <si>
    <t>Đấu giá quyền sử dụng đất Khu dân cư mới - Khu trung tâm hành chính mới huyện Ngọc Hồi</t>
  </si>
  <si>
    <t>Đấu giá quyền sử dụng lô đất Đường Nguyễn trung trực - Tô Vĩnh Diện</t>
  </si>
  <si>
    <t>Đấu giá lô đất quy hoạch trung tâm hành chính (Khu dân cư mới)</t>
  </si>
  <si>
    <t>XXI</t>
  </si>
  <si>
    <t>ĐẤT TRỤ SỞ CƠ QUAN</t>
  </si>
  <si>
    <t>Quốc môn cửa khẩu Quốc tế Pờ Y, tỉnh Kon Tum</t>
  </si>
  <si>
    <t xml:space="preserve">Mở rộng khuôn viên Hội trường UBND xã Đăk Kan </t>
  </si>
  <si>
    <t>XXII</t>
  </si>
  <si>
    <t>ĐẤT XÂY DỰNG TRỤ SỞ CỦA TỔ CHỨC SỰ NGHIỆP</t>
  </si>
  <si>
    <t>Thủy điện Đăk sú 2</t>
  </si>
  <si>
    <t>Đập Đăk Long (TUYẾN KÊNH)</t>
  </si>
  <si>
    <t>Cộng giảm</t>
  </si>
  <si>
    <t>DKQ</t>
  </si>
  <si>
    <t>Trong đó</t>
  </si>
  <si>
    <t>Đất thủy lợi</t>
  </si>
  <si>
    <t>Đất xây dựng cơ sở văn hóa</t>
  </si>
  <si>
    <t>Đất xây dựng cơ sở giáo dục và đào tạo</t>
  </si>
  <si>
    <t>Đất làm nghĩa trang, nhà tang lễ, nhà hỏa táng</t>
  </si>
  <si>
    <t>Đất xây dựng cơ sở khoa học, công nghệ</t>
  </si>
  <si>
    <t>Đất cơ sở tín ngưỡng</t>
  </si>
  <si>
    <t>HUYỆN NGỌC HỒI</t>
  </si>
  <si>
    <t>Đường giao thông nối từ đường NT18 ra Quốc lộ 40 - KKT CKQT Pờ Y</t>
  </si>
  <si>
    <t>xã Đăk Nông, xã Đăk Ang</t>
  </si>
  <si>
    <t>xã Đăk Xú, xã Đăk Nông</t>
  </si>
  <si>
    <t>TT Plei Kần, Xã Đăk Kan</t>
  </si>
  <si>
    <t>xã Đăk Dục, xã Đăk Nông</t>
  </si>
  <si>
    <t>xã Đăk Kan, xã Đăk Xú, xã Đăk Ang, xã SaLoong, xã Đăk Dục</t>
  </si>
  <si>
    <t>TT</t>
  </si>
  <si>
    <t>Diện tích kế hoạch được duyệt năm 2021 (ha)</t>
  </si>
  <si>
    <t>Kết quả thực hiện</t>
  </si>
  <si>
    <t>Diện tích năm 2021 (ha)</t>
  </si>
  <si>
    <t>Tăng (+), giảm (-)</t>
  </si>
  <si>
    <t>Tỷ lệ (%)</t>
  </si>
  <si>
    <t>Tổng diện tích tự nhiên</t>
  </si>
  <si>
    <t>trùng</t>
  </si>
  <si>
    <t>hiện trạng</t>
  </si>
  <si>
    <t>Không chu chuyển</t>
  </si>
  <si>
    <t>Đường trung tâm phía Nam thị trấn Plei Kần, Đăk Xú (12 ha) ở TT Plei Kần, Đăk Xú</t>
  </si>
  <si>
    <t>Diện tích</t>
  </si>
  <si>
    <t>Thành tiền</t>
  </si>
  <si>
    <t>Dự kiến các khoản chi:</t>
  </si>
  <si>
    <t>Chi cho thu hồi đất trồng lúa còn lại</t>
  </si>
  <si>
    <t>Các xã</t>
  </si>
  <si>
    <t>Chi cho thu hồi đất trồng cây hàng năm còn lại</t>
  </si>
  <si>
    <t>Chi cho thu hồi đất trồng cây lâu năm</t>
  </si>
  <si>
    <t>Chi cho thu hồi đất rừng sản xuất, phòng hộ, đặc dụng</t>
  </si>
  <si>
    <t>Chi cho thu hồi đất nuôi trồng thủy sản</t>
  </si>
  <si>
    <t>Chi cho thu hồi đất ở tại nông thôn</t>
  </si>
  <si>
    <t>Chi cho thu hồi đất ở tại đô thị</t>
  </si>
  <si>
    <t>Chi hỗ trợ cho thu hồi đất nông nghiệp</t>
  </si>
  <si>
    <t>(gấp 3 lần giá đất thu hồi)</t>
  </si>
  <si>
    <t>trung binh</t>
  </si>
  <si>
    <t>dak xú</t>
  </si>
  <si>
    <t>Dự kiến các nguồn thu:</t>
  </si>
  <si>
    <t>pờ y</t>
  </si>
  <si>
    <t>Thu từ giao đất ở tại đô thị</t>
  </si>
  <si>
    <t>nông</t>
  </si>
  <si>
    <t>Thu từ giao đất ở tại nông thôn</t>
  </si>
  <si>
    <t>dục</t>
  </si>
  <si>
    <r>
      <t xml:space="preserve">Thu từ thuê đất thương mại dịch vụ, đất cơ sở sản xuất phi nông nghiệp, đất cụm công nghiệp </t>
    </r>
    <r>
      <rPr>
        <i/>
        <sz val="11"/>
        <rFont val="Times New Roman"/>
        <family val="1"/>
      </rPr>
      <t>(TMD, SKC, SKN)</t>
    </r>
  </si>
  <si>
    <t>80% đất ở*1%*50 năm</t>
  </si>
  <si>
    <t>kan</t>
  </si>
  <si>
    <t>saloong</t>
  </si>
  <si>
    <t>Thu từ thuê đất sử dụng cho hoạt động khoáng sản</t>
  </si>
  <si>
    <t>Thu từ thuê đất sản xuất vật liệu xây dựng, làm đồ gốm</t>
  </si>
  <si>
    <t>(Giá đất*50%*1%/năm)</t>
  </si>
  <si>
    <t>tham khao 2021</t>
  </si>
  <si>
    <t>Đơn giá</t>
  </si>
  <si>
    <t xml:space="preserve"> (ha)</t>
  </si>
  <si>
    <t>đồng/ha</t>
  </si>
  <si>
    <t>( đồng)</t>
  </si>
  <si>
    <t>Các khoản thu = (1+…+8)</t>
  </si>
  <si>
    <t>Thu tiền cho thuê đất cơ sở SKK,SKN, SKC, TMD, SKX (tính thuê 50 năm)</t>
  </si>
  <si>
    <t>(2.200.000.000*80%*1,0%)*50 năm</t>
  </si>
  <si>
    <t>=880.000.000</t>
  </si>
  <si>
    <t>Xã Bờ Y</t>
  </si>
  <si>
    <t>(1.600.000.000*80%*1,0%)*50 năm</t>
  </si>
  <si>
    <t>=640.000.000</t>
  </si>
  <si>
    <t>(700.000.000*80%*1,0%)*50 năm</t>
  </si>
  <si>
    <t xml:space="preserve">                                -   </t>
  </si>
  <si>
    <t>=280.000.000</t>
  </si>
  <si>
    <t>(1.400.000.000*80%*1,0%)*50 năm</t>
  </si>
  <si>
    <t>=560.000.000</t>
  </si>
  <si>
    <t>(750.000.000*80%*1,0%)*50 năm</t>
  </si>
  <si>
    <t>=300.000.000</t>
  </si>
  <si>
    <t>Các khoản chi = (1+…+8)</t>
  </si>
  <si>
    <t>Chi bồi thường khi thu hồi đất trồng cây hàng năm</t>
  </si>
  <si>
    <t>Chi bồi thường khi thu hồi  đất nuôi trồng thuỷ sản</t>
  </si>
  <si>
    <t>Chi bồi thường khi thu hồi đất trồng cây lâu năm</t>
  </si>
  <si>
    <t>Chi bồi thường khi thu hồi đất lúa</t>
  </si>
  <si>
    <t>Chi bồi thường khi thu hồi đất rừng sản xuất</t>
  </si>
  <si>
    <t>Chi hỗ trợ người dân khi bị thu hồi đất nông nghiệp (gấp 2,5 lần giá đất thu hồi)</t>
  </si>
  <si>
    <t>Chi bồi thường đất ở nông thôn</t>
  </si>
  <si>
    <t>xã Bờ Y</t>
  </si>
  <si>
    <t>Chi bồi thường đất ở đô thị</t>
  </si>
  <si>
    <t>Cân đối thu, chi = (I - II)</t>
  </si>
  <si>
    <t>HIỆN TRẠNG SỬ DỤNG ĐẤT NĂM 2021 HUYỆN NGỌC HỒI</t>
  </si>
  <si>
    <t>2021</t>
  </si>
  <si>
    <t>KHSDD 2020</t>
  </si>
  <si>
    <t xml:space="preserve">Cụm CN-TTCN thị trấn Plei Kần </t>
  </si>
  <si>
    <t>KHSDD 2021</t>
  </si>
  <si>
    <t>KHSDD 2019</t>
  </si>
  <si>
    <t>Cát làm vật liệu xây dựng thông thường (Công ty TNHH Đức Tiến)</t>
  </si>
  <si>
    <t>TT Plei Kần, xã Đăk Xú</t>
  </si>
  <si>
    <t>ĐẤT KHU CÔNG NGHIỆP</t>
  </si>
  <si>
    <t>Diện tích cuối năm 2022</t>
  </si>
  <si>
    <t>Diện tích đầu năm 2022</t>
  </si>
  <si>
    <t>a</t>
  </si>
  <si>
    <t>Nhà máy chế biến quặng đa kim ( Công ty CP Đa Kim Đại Thắng)</t>
  </si>
  <si>
    <t>Nhà máy sản xuất dây thun cao su xuất khẩu ( Công ty TNHH MTV Vận tải Minh Khôi Ngọc Hồi)</t>
  </si>
  <si>
    <t>Nhà máy sản xuất phân bón hữu cơ vi sinh bản địa ( HTX Kiên Thảo Phát)</t>
  </si>
  <si>
    <t>Đăk Nông</t>
  </si>
  <si>
    <t>Sân công nghiệp phục vụ khai thác khoáng sản đá làm VLXDTT ( Thanh Ngọc)</t>
  </si>
  <si>
    <t>Pờ Y</t>
  </si>
  <si>
    <t>Đăk Ang</t>
  </si>
  <si>
    <t>Liên đoàn lao động huyện ngọc hồi</t>
  </si>
  <si>
    <t>thăm dò, khai thác và xây dựng sân công nghiệp phục vụ khai thác khoáng sản cát làm VLXDTT(Công ty TNHH 87) (sân phơi 0,24 ha)</t>
  </si>
  <si>
    <t>Nhà máy sản xuất dây thun cao su xuất khẩu (Công ty TNHH MTV Vận tải Minh Khôi Ngọc Hồi)</t>
  </si>
  <si>
    <t>Công trình, dự án không chuyển mục đích sử dụng đất</t>
  </si>
  <si>
    <t>Trạm trộn Bê tông tươi (Công ty TNHH Chí Thành)</t>
  </si>
  <si>
    <t>Diện tích đầu năm 2022 (ha)</t>
  </si>
  <si>
    <t>Diện tích cuối năm 2022 (ha)</t>
  </si>
  <si>
    <t>Trang trại nông nghiệp tổng hợp SHP của công ty CPĐTTP thương mại SHP</t>
  </si>
  <si>
    <t>Trang trại nuôi heo Dương Thị Vân</t>
  </si>
  <si>
    <t>Trang trại nuôi heo Vũ Thị Rộng</t>
  </si>
  <si>
    <t>Trang trại nuôi heo Đồng Ngọc Vương</t>
  </si>
  <si>
    <t>Trang trại nuôi heo Nguyễn Văn Thanh</t>
  </si>
  <si>
    <t>Trang trại nuôi heo Hồ xuân Lâm</t>
  </si>
  <si>
    <t>Trang trại nuôi heo Đồng Ngọc Nhượng</t>
  </si>
  <si>
    <t>Trang trại nuôi heo Nguyễn Thao</t>
  </si>
  <si>
    <t>Trang trại nuôi heo Huy Tuấn</t>
  </si>
  <si>
    <t>Trang trại nuôi heo Thành Phát</t>
  </si>
  <si>
    <t>Trang trại nuôi heo Thành Thoa</t>
  </si>
  <si>
    <t>Mở rộng nhà thờ Đăk Mốt</t>
  </si>
  <si>
    <t>Nhà thờ Sa Loong</t>
  </si>
  <si>
    <t>Sa Loong</t>
  </si>
  <si>
    <t>Xây dựng trụ sở Văn phòng Ban trồng rừng ( Nhà làm việc trồng rừng nguyên liệu giấy)</t>
  </si>
  <si>
    <t>Trạm biến áp 220kV và đường dây đấu nối</t>
  </si>
  <si>
    <t>Đường lên chốt dân quân thường trực xã Pờ Y</t>
  </si>
  <si>
    <t>Chuyển mục đích đất trồng lúa nước còn lại (LUK) sang đất trồng cây lâu năm ( CLN )</t>
  </si>
  <si>
    <t>Chuyển mục đích đất trồng lúa nước còn lại (LUK) sang đất trồng cây hàng năm khác (NHK )</t>
  </si>
  <si>
    <t xml:space="preserve">Trang trại nuôi heo Huy Tuấn </t>
  </si>
  <si>
    <t>Cụm CN Nông Nhầy II, xã Đăk Nông</t>
  </si>
  <si>
    <t>ĐẤT CƠ SỞ TÔN GIÁO</t>
  </si>
  <si>
    <t>QH đất GD nhưng HT đã có</t>
  </si>
  <si>
    <t>Đất quốc phòng xã Plei Kần</t>
  </si>
  <si>
    <t>Đất quốc phòng xã Đăk Xú</t>
  </si>
  <si>
    <t xml:space="preserve"> TT Plei Kần</t>
  </si>
  <si>
    <t>Xã Đăk Xú</t>
  </si>
  <si>
    <t>Mỏ cát Minh Khôi</t>
  </si>
  <si>
    <t>CMD NTS sang CLN thôn Ngọc Tặng</t>
  </si>
  <si>
    <t xml:space="preserve">Nhà sinh hoạt văn hóa thôn 2 </t>
  </si>
  <si>
    <t>Nhà làm việc công an xã Đăk Ang</t>
  </si>
  <si>
    <t>Nhà làm việc công an xã Đăk Nông</t>
  </si>
  <si>
    <t>Xã Đăk Nông</t>
  </si>
  <si>
    <t>Đường vào khu sản xuất thôn Đăk Vang đi A7 (đoạn 3), xã Sa Loong</t>
  </si>
  <si>
    <t>Dự án khai thác đá Secpentic</t>
  </si>
  <si>
    <t>KHSDD 2020 (bổ sung)</t>
  </si>
  <si>
    <t>b</t>
  </si>
  <si>
    <t>c</t>
  </si>
  <si>
    <t>d</t>
  </si>
  <si>
    <t xml:space="preserve">ĐẤT SỬ DỤNG CHO HOẠT ĐỘNG KHOÁNG SẢN </t>
  </si>
  <si>
    <t>ONT Cụm công nghiệp Đăk Xú</t>
  </si>
  <si>
    <t>Chuyển mục đích đất nuôi trồng thủy sản (NTS) sang cây lâu năm (CLN)</t>
  </si>
  <si>
    <t xml:space="preserve">Khai thác đất làm VLXD thông thường xã Đăk Xú </t>
  </si>
  <si>
    <t xml:space="preserve">Khai thác đất làm VLXD thông thường xã Pờ Y </t>
  </si>
  <si>
    <t xml:space="preserve">Khai thác đất làm VLXD thông thường xã Sa Loong </t>
  </si>
  <si>
    <t>KHSDD 2021 (không chu chuyển loại đất)</t>
  </si>
  <si>
    <t>Không chu chuyển loại đất</t>
  </si>
  <si>
    <t>Chuyển mục đích đất trồng lúa nước còn lại (LUK) sang đất trồng cây lâu năm (CLN)</t>
  </si>
  <si>
    <t>Chuyển mục đích đất trồng lúa nước còn lại (LUK) sang đất trồng cây hàng năm (NHK)</t>
  </si>
  <si>
    <t>DANH MỤC CÔNG TRÌNH, DỰ ÁN THỰC HIỆN TRONG NĂM 2022 HUYỆN NGỌC HỒI</t>
  </si>
  <si>
    <t>Thủy điện Đăk Roong</t>
  </si>
  <si>
    <t xml:space="preserve">Thủy điện Đăk Pô Cô 1 </t>
  </si>
  <si>
    <t>Thủy điện Đăk Na</t>
  </si>
  <si>
    <t>KHSDD 2017  (Nghị quyết số 66/NQ-HĐND ngày 09/12/2021 của HĐND tỉnh Kon Tum)</t>
  </si>
  <si>
    <t>KHSDD 2021  (Nghị quyết số 66/NQ-HĐND ngày 09/12/2021 của HĐND tỉnh Kon Tum)</t>
  </si>
  <si>
    <t xml:space="preserve"> (Nghị quyết số 66/NQ-HĐND ngày 09/12/2021 của HĐND tỉnh Kon Tum)</t>
  </si>
  <si>
    <t>KHSDD 2019  (Nghị quyết số 66/NQ-HĐND ngày 09/12/2021 của HĐND tỉnh Kon Tum)</t>
  </si>
  <si>
    <t xml:space="preserve">Mở rộng Trường mầm non Giang Lô II </t>
  </si>
  <si>
    <t>xã Đăk Xú; xã Pờ Y</t>
  </si>
  <si>
    <t>Mở rộng khu dân cư phía Đông thị trấn Plei Kần (Hai bên đường trung tâm TT Plei Kần)</t>
  </si>
  <si>
    <t>Xây dựng trung tâm VHTT phục vụ công nhân lao động và đoàn viên công đoàn kết hợp xây dựng trụ sở làm việc của liên đoàn lao động huyện Ngọc Hồi</t>
  </si>
  <si>
    <t>Các xã, thị trấn</t>
  </si>
  <si>
    <t>Mở rộng mỏ khai thác đá (4,0 ha) và sân công nghiệp hợp tác xã Vạn Thành (1,0 ha)</t>
  </si>
  <si>
    <t xml:space="preserve">KHSDD 2020 </t>
  </si>
  <si>
    <t xml:space="preserve">Khai thác cát và xây dựng sân công nghiệp phục vụ khai thác khoáng sản cát làm VLXDTT (Công ty TNHH 87) </t>
  </si>
  <si>
    <t>Xã Đăk Dục, xã Đăk Ang</t>
  </si>
  <si>
    <t>Khắc phục sửa chửa đường lên chốt dân quân thường trực Pờ Y</t>
  </si>
  <si>
    <t>Đường vào khu sản xuất thôn Bun Ngai (đoạn 3), xã Sa Loong</t>
  </si>
  <si>
    <t>Đường lô 2 thôn Giang Lô 1 (Nhánh 2), xã Sa Loong</t>
  </si>
  <si>
    <t>Nhà làm việc công an xã Sa Loong</t>
  </si>
  <si>
    <t>85.1</t>
  </si>
  <si>
    <t>85.2</t>
  </si>
  <si>
    <t>Bỏ sau TĐ</t>
  </si>
  <si>
    <t>Dự án chăn nuôi heo ứng dụng công nghệ cao Công ty TNHH chăn nuôi Thắng Lợi Kon Tum</t>
  </si>
  <si>
    <t>Chốt dân quân thường trực xã Sa Loong</t>
  </si>
  <si>
    <t>Nhà máy xử lý rác thải huyện Ngọc Hồi và vùng phụ cận</t>
  </si>
  <si>
    <t>Dự án khai thác vàng gốc ( 2 mỏ)</t>
  </si>
  <si>
    <t>Đăk Kan</t>
  </si>
  <si>
    <t>Công an xã Đắk Dục</t>
  </si>
  <si>
    <t>Công an xã Đắk Nông</t>
  </si>
  <si>
    <t>Dự án đầu tư xây dựng trang trại nuôi heo công nghệ cao ( công ty CP Nông Nghiệp GREENFARM Kon TUM)</t>
  </si>
  <si>
    <t>ĐẤT Y TẾ</t>
  </si>
  <si>
    <t>Mở rộng bệnh viện đa khoa khu vực Ngọc Hồi</t>
  </si>
  <si>
    <t>Đăk Xú</t>
  </si>
  <si>
    <t>Đăk Dục</t>
  </si>
  <si>
    <t>RSX/NHR(a)</t>
  </si>
  <si>
    <t>Thủy điện Đăk Piu 1 và đường dây 110kV - trạm Pờ Y 1</t>
  </si>
  <si>
    <t>Nhà máy điện gió Sac ly Kon Tum và chuyển tiếp 1 mạch đường dây 220kV Bờ Y - KonTum</t>
  </si>
  <si>
    <t>Nhà máy điện mặt trời Ngọc Hồi</t>
  </si>
  <si>
    <t xml:space="preserve">Nâng cấp, mở rộng Trường Tiểu học
Đăk Ang, huyện Ngọc Hồi </t>
  </si>
  <si>
    <t>Mở rộng khu dân cư phía Nam thị trấn Plei Kần (dọc 2 bên đường)</t>
  </si>
  <si>
    <t>Tuyến điện 110kV - trạm Pờ Y 1 (Thủy điện Plei Kần hạ)</t>
  </si>
  <si>
    <t>Đ.giá (1.000 đ/m2)</t>
  </si>
  <si>
    <t>Đ.giá (1.000 đ/ha)</t>
  </si>
  <si>
    <t>Thành tiền (1.000 đ/ha)</t>
  </si>
  <si>
    <t>Hệ sinh điều chỉnh năm 2022</t>
  </si>
  <si>
    <t>Đ.giá năm 2022 (1.000đ/m2)</t>
  </si>
  <si>
    <t>Đất quốc phòng xã Đăk Kan ( Trường bắn , thao trường huấn luyện huyện Ngọc Hồi)</t>
  </si>
  <si>
    <t>Chuyển mục đích đất nông nghiệp sang đất ở đô thị</t>
  </si>
  <si>
    <t>Bỏ (sau BTV)</t>
  </si>
  <si>
    <t>Đầu tư khai thác và chế biến khoáng sản đá làm vật liệu xây dựng thông thường (+ Cty Hoàng Quân 1,80 ha)</t>
  </si>
  <si>
    <t>xong</t>
  </si>
  <si>
    <t>xã  Sa Loong</t>
  </si>
  <si>
    <t>Nhà làm việc công an xã Đăk Dục</t>
  </si>
  <si>
    <t>2.1.1</t>
  </si>
  <si>
    <t>Công trình dự án được chuyển tiếp từ năm 2021 sang thực hiện năm 2022</t>
  </si>
  <si>
    <t>KHSDD 2019 (Đã thu hồi, bồi thường 90% khối lượng, đang triển khai công tác bồi thường khối lượng còn lại. Đề nghị tiếp tục chuyển tiếp để thực hiện công tác thu hồi, bồi thường và lập hồ sơ đề nghị giao đất.)</t>
  </si>
  <si>
    <t>KHSDD 2019 (Đang thực hiện công tác thu hồi, bồi thường. Đề nghị chuyển tiếp để thực hiện)</t>
  </si>
  <si>
    <t xml:space="preserve">Nâng cấp, mở rộng Trường Tiểu học Đăk Ang, huyện Ngọc Hồi </t>
  </si>
  <si>
    <t>KHSDD 2021 (bổ sung)</t>
  </si>
  <si>
    <t>TT Plei Kần, Đăk Kan</t>
  </si>
  <si>
    <t>KHSDD 2018 (Đang thực hiện công tác thu hồi, bồi thường. Đề nghị chuyển tiếp để thực hiện)</t>
  </si>
  <si>
    <t xml:space="preserve"> Khu xử lý chất thải rắn liên hợp huyện Ngọc Hồi</t>
  </si>
  <si>
    <t>KHSDD 2017 (Quyết định 144/QĐ-UBND ngày 03/03/2021 của UBND tỉnh Kon Tum Về việc điều chỉnh Quyết định số 504/QĐ-UBND ngày 09 tháng 6 năm 2017
của Ủy ban nhân dân tỉnh Kon Tum về việc phê duyệt chủ trương đầu tư xây dựng công trình: Khu xử lý chất thải rắn liên hợp huyện Ngọc Hồi)</t>
  </si>
  <si>
    <t>KHSDD 2017 (Công trình đã thực hiện xong công tác bồi thường, giải phóng mặt bằng. Đề nghị chuyển tiếp để thực hiện)</t>
  </si>
  <si>
    <t>KHSDD 2019 (Công trình đã thực hiện xong công tác bồi thường, giải phóng mặt bằng. Đề nghị chuyển tiếp để thực hiện)</t>
  </si>
  <si>
    <t>Mở rộng trụ sở Đảng ủy, HĐND-UBND xã Đăk Kan ( Nhà làm việc ban chỉ huy quân sự xã Đăk Kan)</t>
  </si>
  <si>
    <t>2.1.2</t>
  </si>
  <si>
    <t>Công trình, dự án đăng ký thực hiện trong năm 2022</t>
  </si>
  <si>
    <t>Cụm công nghiệp Nông Nhầy II (Nhà máy xử lý nước thải 2,4 ha)</t>
  </si>
  <si>
    <t>39.1</t>
  </si>
  <si>
    <t>2,30</t>
  </si>
  <si>
    <t>39.2</t>
  </si>
  <si>
    <t>1,50</t>
  </si>
  <si>
    <t>39.3</t>
  </si>
  <si>
    <t>2,00</t>
  </si>
  <si>
    <t>Dự án khai thác vàng gốc (2 mỏ)</t>
  </si>
  <si>
    <t>Xã Đăk Dục, Xã Đăk Ang, Đăk Nông</t>
  </si>
  <si>
    <t>Quyết định số 896/QĐ-UBND ngày 29/9/2021 của UBND tỉnh Kon Tum về việc Quyết định chấp thuận chủ trương đầu tư đồng thời chấp thuận nhà đầu tư</t>
  </si>
  <si>
    <t>Dự án Thủy điện Plei Kần</t>
  </si>
  <si>
    <t>Nhà máy xử lý rác thải huyện Ngọc Hồi và vùng phụ cận (Công ty CP ECO-H)</t>
  </si>
  <si>
    <t>Mở rộng khu dân cư phía Nam thị trấn Plei Kần</t>
  </si>
  <si>
    <t>2.2.1</t>
  </si>
  <si>
    <t>Thuê đất để làm mặt bằng sân công nghiệp và xây dựng công trình tạm để khai thác cát làm VLXD thông thường tại thị trấn Plei Kần, huyện Ngọc Hồi (Công ty TNHH Đức Tiến)</t>
  </si>
  <si>
    <t>2.2.2</t>
  </si>
  <si>
    <t>Bổ sung</t>
  </si>
  <si>
    <t>Dự án đầu tư xây dựng trang trại nuôi heo công nghệ cao ( công ty CP Nông Nghiệp GREENFARM Kon Tum)</t>
  </si>
  <si>
    <t>Cửa hàng xăng dầu Đăk Dục</t>
  </si>
  <si>
    <t>Cửa hàng xăng dầu Pờ Y</t>
  </si>
  <si>
    <t>Cửa hàng xăng dầu Plei Kần 02</t>
  </si>
  <si>
    <t>Cửa hàng xăng dầu Plei Kần 01</t>
  </si>
  <si>
    <t>1,63</t>
  </si>
  <si>
    <t>12,00</t>
  </si>
  <si>
    <t>Sửa diện tích (thêm 2,5 ha)</t>
  </si>
  <si>
    <t>Không chu chuyển loại đất 1,6 ha</t>
  </si>
  <si>
    <t>Mỏ cát Minh Khôi và xây dựng sân công nghiệp phục vụ khai thác khoáng sản làm VLXDTT</t>
  </si>
  <si>
    <t>Đầu tư khai thác và chế biến khoáng sản đá làm vật liệu xây dựng thông thường (Cty CP khoáng sản Sài Gòn - Pờ Y)</t>
  </si>
  <si>
    <t xml:space="preserve">Khai thác đá làm VLXD thông thường (Công ty TNHH xây lắp và thương mại Hoàng Quân) </t>
  </si>
  <si>
    <t>chuyển tiếp</t>
  </si>
  <si>
    <t>tkkk@123</t>
  </si>
  <si>
    <t>Khu dân cư  mới  thị trấn Plei Kần (%dkv trong KDC)</t>
  </si>
  <si>
    <t>DAT NÔNG NGHIỆP</t>
  </si>
  <si>
    <t>ĐẤT PHI NÔNG NGHIẸP</t>
  </si>
  <si>
    <t>LAY</t>
  </si>
  <si>
    <t>HIỆN TRẠNG SỬ DỤNG ĐẤT NĂM 2022 HUYỆN NGỌC HỒI</t>
  </si>
  <si>
    <t>KẾ HOẠCH SỬ DỤNG ĐẤT NĂM 2023 HUYỆN NGỌC HỒI</t>
  </si>
  <si>
    <t>ct1</t>
  </si>
  <si>
    <t>ct2</t>
  </si>
  <si>
    <t>ct3</t>
  </si>
  <si>
    <t>Trường Mầm non Đăk Ang (thôn Đăk Giá 1)</t>
  </si>
  <si>
    <t>ok</t>
  </si>
  <si>
    <t>R</t>
  </si>
  <si>
    <t>KH23</t>
  </si>
  <si>
    <t>Khu kinh tế</t>
  </si>
  <si>
    <t>Đường giao thông nối từ đường NT18 ra Quốc lộ 40 - Khu kinh tế cửa khẩu quốc tế Bờ Y</t>
  </si>
  <si>
    <t>Ban quản lý Khu Kinh tế</t>
  </si>
  <si>
    <t>Khu kinh tế (KH 2021) (tinh tmd)</t>
  </si>
  <si>
    <t>Đất thương mại, dịch vụ trong khu I,II,III (52,22ha)</t>
  </si>
  <si>
    <t>CHƯA CÓ VỊ TRÍ</t>
  </si>
  <si>
    <t>Đầu tư cơ sở hạ tầng điểm du lịch cộng đồng thôn Đăk Răng, xã Đăk Dục (GPMB mở rộng khuôn viên và chỉnh trang một số hạng mục…)</t>
  </si>
  <si>
    <t>bs</t>
  </si>
  <si>
    <t>Mở rộng Trường PT DTBT THCS Ngô Quyền</t>
  </si>
  <si>
    <t>Đường QH thị trấn Plei Kần( điểm đầu giao đường Phan Bội Châu- điểm cuối giáp với đường từ trung tâm huyện đến xã Đăk Xú)</t>
  </si>
  <si>
    <t>CT Chuyển tiếp</t>
  </si>
  <si>
    <t>Đường liên xã Pờ Y - Sa Loong (47,50 ha), xã Pờ Y, Sa Loong</t>
  </si>
  <si>
    <t>Ban QLDA ĐTXD</t>
  </si>
  <si>
    <t>Đường liên xã Pờ Y - Sa Loong</t>
  </si>
  <si>
    <t>Khắc phục, sửa chữa tuyến đường từ xã Sa Loong đi đồn Biên phòng 701, huyện Ngọc Hồi do mưa bão gây ra</t>
  </si>
  <si>
    <t>LV</t>
  </si>
  <si>
    <t>Công viên Đăk Mốt</t>
  </si>
  <si>
    <t>Nghị Quyết số 32/NQ-HĐND ngày 17/12/2020 của UBND huyện Ngọc Hồi</t>
  </si>
  <si>
    <t>Đấu giá quyền sử dụng đất theo Đề án Khai thác quỹ đất để tạo vốn phát triển tài sản kết cấu hạ tầng giao thông dọc tuyến đường N5 kết nối từ đường Hồ Chí Minh đi cửa khẩu quốc tế Pờ Y (Nằm trong QH 31,82 ha) 15%</t>
  </si>
  <si>
    <t>Đấu giá quyền sử dụng đất theo Đề án Khai thác quỹ đất để tạo vốn phát triển tài sản kết cấu hạ tầng giao thông dọc tuyến đường N5 kết nối từ đường Hồ Chí Minh đi cửa khẩu quốc tế Pờ Y (Nằm trong QH 31,82 ha) 85%</t>
  </si>
  <si>
    <t>Trạm biến áp 220kV Bờ Y và nhánh rẽ 220kV đất nối, đường dây 220kV Kon Tum - Bờ Y  (đoạn qua huyện Ngọc Hồi)</t>
  </si>
  <si>
    <t>hiệp tự vạch</t>
  </si>
  <si>
    <t>hiện trang</t>
  </si>
  <si>
    <t>Khắc phục, sửa chữa đường vào Đồn biên phòng 679, xã Đăk Xú, huyện Ngọc Hồi do ảnh hưởng của mưa bão</t>
  </si>
  <si>
    <t>Hiệp nhớ áp bản đồ</t>
  </si>
  <si>
    <r>
      <t xml:space="preserve">Đấu giá quyền sử dung đất khu dân cư phía Nam  thị trấn Plei Kần </t>
    </r>
    <r>
      <rPr>
        <i/>
        <sz val="10"/>
        <rFont val="Times New Roman"/>
        <family val="1"/>
      </rPr>
      <t>(khu vực tiếp giáp với đường Hai Bà Trưng)</t>
    </r>
  </si>
  <si>
    <t>Bồi thường bằng đất khi Nhà nước thu hồi đất thực hiện các dự án; Loại đất ở đô thị</t>
  </si>
  <si>
    <t>TỔNG LẤY</t>
  </si>
  <si>
    <t>Trạm biến áp 110kV Pờ Y &amp; đấu nối</t>
  </si>
  <si>
    <t>Trạm biến áp 110kV Đăk Glei &amp; đấu nối</t>
  </si>
  <si>
    <t>chỉnh tên</t>
  </si>
  <si>
    <t>Đề án Khai thác quỹ đất để tạo vốn phát triển tài sản kết cấu hạ tầng giao thông khu vực phía Nam thị trấn Plei Kần (Khu dân cư Phía Nam thị trấn Plei Kần)</t>
  </si>
  <si>
    <t>KH23(Qhchinhten)</t>
  </si>
  <si>
    <t>Đề án Khai thác quỹ đất để tạo vốn phát triển tài sản kết cấu hạ tầng giao thông khu vực phía Đông Nam thị trấn Plei Kần 35 ha (35%ODT)</t>
  </si>
  <si>
    <t>KH23(QHBS)</t>
  </si>
  <si>
    <t>Đề án Khai thác quỹ đất để tạo vốn phát triển tài sản kết cấu hạ tầng giao thông khu vực phía Đông Nam thị trấn Plei Kần (15%TMD)</t>
  </si>
  <si>
    <t>Đề án Khai thác quỹ đất để tạo vốn phát triển tài sản kết cấu hạ tầng giao thông khu vực phía Đông Nam thị trấn Plei Kần (15%DKV)</t>
  </si>
  <si>
    <t>Đề án Khai thác quỹ đất để tạo vốn phát triển tài sản kết cấu hạ tầng giao thông khu vực phía Đông Nam thị trấn Plei Kần (35%DGT)</t>
  </si>
  <si>
    <t>Đường vào khu xử lý bãi rác tập trung của huyện</t>
  </si>
  <si>
    <t>Sắp xếp, ổn định dân cư tại chỗ xã Sa Loong, huyện Ngọc Hồi</t>
  </si>
  <si>
    <t>Bồi thường bằng đất khi Nhà nước thu hồi đất thực hiện các dự án; Loại đất trồng cây lâu năm</t>
  </si>
  <si>
    <t>Bồi thường bằng đất khi Nhà nước thu hồi đất thực hiện dự các án; Loại đất trồng cây hàng năm khác</t>
  </si>
  <si>
    <t>Bồi thường bằng đất khi Nhà nước thu hồi đất để thực hiện các dự án; Loại đất trồng cây lâu năm</t>
  </si>
  <si>
    <t>bs (hientrang)</t>
  </si>
  <si>
    <t>Bồi thường bằng đất khi Nhà nước thu hồi đất thực hiện các dự án thu hồi đất; Loại đất ở tại nông thôn</t>
  </si>
  <si>
    <t>ĐẤT VĂN HÓA</t>
  </si>
  <si>
    <t>X</t>
  </si>
  <si>
    <t xml:space="preserve">Nhà bia, Nhà tưởng niệm tại di tích chiến thắng Đăk Tô năm 1967 </t>
  </si>
  <si>
    <t>Nhà bia di tích điểm cao 875 lịch sử</t>
  </si>
  <si>
    <t>Trường lái xe huyện Ngọc Hồi</t>
  </si>
  <si>
    <t>Dự án nông nghiệp công nghệ cao trồng cây dược liệu, trồng nấm của ông Trần Văn Thưởng</t>
  </si>
  <si>
    <t>Bồi thường bằng đất khi Nhà nước thu hồi đất thực hiện các dự án thu hồi đất; Loại đất trồng cây hàng năm khác</t>
  </si>
  <si>
    <t>Chu chuyển đất đai trong năm 2023</t>
  </si>
  <si>
    <t>CHU CHUYỂN ĐẤT ĐAI TRONG KẾ HOẠCH  SỬ DỤNG ĐẤT NĂM 2023</t>
  </si>
  <si>
    <t xml:space="preserve"> -</t>
  </si>
  <si>
    <t>ĐẤT PHI NÔNG NGHIỆP</t>
  </si>
  <si>
    <t>KTT</t>
  </si>
  <si>
    <t xml:space="preserve">KẾ HOẠCH CHUYỂN MỤC ĐÍCH SỬ DỤNG ĐẤT NĂM 2023 CỦA HUYỆN NGỌC HỒI </t>
  </si>
  <si>
    <t>KẾ HOẠCH THU HỒI ĐẤT NĂM 2023 CỦA  HUYỆN NGỌC HỒI</t>
  </si>
  <si>
    <t>đánh giá</t>
  </si>
  <si>
    <t>dtich 109 CT</t>
  </si>
  <si>
    <t>quá 3 năm</t>
  </si>
  <si>
    <t>Nội dung điều chỉnh</t>
  </si>
  <si>
    <t>KHSDD 2022 (Quyết định số 2281/QĐ-UBND ngày 12/11/2021 của UBND huyện Ngọc Hồi về việc phê duyệt chủ trương đầu tư dự án Trường bắn, thao trường huấn luyện huyện Ngọc Hồi; Quyết định số 216/QĐ-UBND ngày 25/2/2022 của UBND huyện Ngọc Hồi về việc phê duyệt điều chỉnh chủ trương đầu tư dự án Trường bắn, thao trường huấn luyện huyện Ngọc Hồi)</t>
  </si>
  <si>
    <t>CT</t>
  </si>
  <si>
    <t>KHSDD 2022 (Nghị quyết số 79/NQ-HĐND ngày 14/12/2022 của Hội đồng nhân dân tỉnh Kon Tum về việc ban hành Đề án tổ chức lực lượng, huấn luyện, hoạt động và chế độ, chính sách cho dân quân tự vệ trên địa bàn tỉnh Kon Tum giai đoạn 2021-2025)</t>
  </si>
  <si>
    <t>KHSDD 2022 (Công văn 166/BCA-H2 ngày 26/3/2022 vê việc quy hoạch, bố trí quỹ đất an ninh để xây dựng trụ sở Công an xã, thị trấn thuộc Bộ Công an trên toàn quốc)</t>
  </si>
  <si>
    <t>KHSDD 2020 (Quyết định số 255/QĐ - CAT-PH41 phê duyệt Báo cáo kinh tế kỹ thuật đầu tư xây dựng công trình: Nhà trực giáo, hỏi cung, thăm gặp và tiếp tế tại Công an huyện Ngọc Hồi, tỉnh Kon Tum.)</t>
  </si>
  <si>
    <t>3 năm</t>
  </si>
  <si>
    <t>KHSDD 2021 (bổ sung) Quyết định số 134/QĐ-UBND ngày 8/11/2021 của UBND tỉnh Kon Tum V/v bổ sung dự án vào điều chỉnh quy hoạch sử dụng đất đến năm 2020 và
cập nhật vào Kế hoạch sử dụng đất năm 2021 của huyện Ngọc Hồi)</t>
  </si>
  <si>
    <t>2020 (bổ sung)</t>
  </si>
  <si>
    <t>KHSDD 2021 (Nghị quyết số 32/NQ-HĐND ngày 17/12/2020 của Hội đồng nhân dân huyện Ngọc Hồi về Kế hoạch đầu tư công trung hạn giai đoạn 2021-2025 huyện Ngọc Hồi. (Tọa độ (1): 1625122,48 519582,64; (2): 1625246, 519616,87; (3): 1625255,69 519619,56; 4: 1625489,25 519684,27; (5): 1625555,82 1972,72))</t>
  </si>
  <si>
    <t>ct</t>
  </si>
  <si>
    <t>chưa hoan thanh gao dat</t>
  </si>
  <si>
    <t>KHSDD 2021 (Kế hoạch đầu tư công năm 2021 của huyện Ngọc Hồi)</t>
  </si>
  <si>
    <t>KHSDD 2019 (Quyết định số 356/QĐ-UBND ngày 18/3/2020 của UBND huyện Ngọc Hồi về việc Phê duyệt thiết kế bản vẽ thi công và dự toán xây dựng Công trình: Đường trung tâm thị trấn Plei Kần (điểm đầu giao tại Km 1485+85 Đường Hồ Chí Minh, điểm cuối giao tại Km 1489+5 đường Hồ Chí Minh).)</t>
  </si>
  <si>
    <t>KHSDD 2021 (Nghị Quyết số 32/NQ-HĐND ngày 17/12/2020 của UBND huyện Ngọc Hồi)</t>
  </si>
  <si>
    <t>KHSDD 2019 (Quyết định số 818/QĐ-UBND ngày 24/8/2022 của Ủy ban nhân dân tỉnh Kon Tum về việc phê duyệt Báo cáo kinh tế - kỹ thuật và Kế hoạch lựa chọn nhà thầu xây dựng công trình: Xây dựng các công trình thực hiện Đề án “Hỗ trợ phát triển kinh tế - xã hội dân tộc thiểu số rất ít người Brâu tỉnh Kon Tum đến năm 2025”)</t>
  </si>
  <si>
    <t>KHSDD 2021 (Quyết định 392/QĐ-UBND ngày 14 tháng 5 năm 2021 của UBND tỉnh Kon Tum về việc giao triển khai chủ trương đầu tư dự án )</t>
  </si>
  <si>
    <t>Điều chỉnh lên 21ha ( quy hoạch chỉ 13ha)</t>
  </si>
  <si>
    <t>KHSDD 2021 (Quyết định số 728/QĐ-UBND ngày 19/5/2020 của UBND huyện Ngọc Hồi về việc phê duyệt chủ trương đầu tư xây dựng công trình đường vào trường THCS xã Đăk Dục)</t>
  </si>
  <si>
    <t>KHSDD 2019  (Nghị quyết số 66/NQ-HĐND ngày 09/12/2021 của HĐND tỉnh Kon Tum) 
Quyết định số 818/QĐ-UBND ngày 24/8/2020 của ỦY ban nhân dân tỉnh Kon Tum về việc phê duyệt Báo cáo kinh tế - kỹ thuật và Kế hoạch lựa chọn nhà thầu xây dựng công trình: Xây dựng các công trình thực hiện Đề án “Hỗ trợ phát triển kinh tế - xã hội dân tộc thiểu số rất ít người Brâu tỉnh Kon Tum đến năm 2025”</t>
  </si>
  <si>
    <t>KHSDD 2021 (Quyết định số 489/QĐ-BNNTCTL ngày 19/1/2020 về việt phê duyệt điều chỉnh, bổ sung dự án: Thiết kế BVTC-DT, KH lựu chọ nhà thầu hạng mục Kênh nhánh cấp 1 thuộc dự án đầu tư xây dựng công  trình thủy lợi Đăk Long 1)</t>
  </si>
  <si>
    <t>KHSDD 2021(Quyết định số 913/QĐ-UBND ngày 5/1/2021 của UBND tỉnh Kon Tum về việc Chấp thuận bổ sung dự án vào điều chỉnh quy hoạch sử dụng đất đến năm 2020
và cập nhật vào Kế hoạch sử dụng đất năm 2021 của huyện Ngọc Hồi)</t>
  </si>
  <si>
    <t>Bỏ</t>
  </si>
  <si>
    <t>KHSDD 2021 (Nghị Quyết số 32/NQ-HĐND ngày 17/12/22 của UBND huyện Ngọc Hồi)</t>
  </si>
  <si>
    <t>KHSDD 2019 (Căn cứ văn bản số 1214/TTg-CN ngày 30/9/2019 của Thủ tướng Chính phủ về việc chủ trương nhập khẩu điện từ cụm Nhà máy Thủy điện NamKong 1,2, 3 và Nhà máy Thủy điện Emoun (Lào), và các công trình lưới điện 220kV phục vụ đấu nối)</t>
  </si>
  <si>
    <t>KHSDD 2020 (Công văn 4196/UBND-HTKT ngày 9/11/2020 của UBND tỉnh Kon Tum vê việc lựa chọn chủ đầu tư thực hiện dự án thủy điện Đăk Sú 2, huyện Ngọc Hồi, tỉnh Kon Tum)</t>
  </si>
  <si>
    <t>KHSDD 2019 (Quyết định số 148/QĐ-UBND ngày 31/1/2019 của UBND tỉnh Kon Tum quyết định chủ trương đầu tư Dự án: thủy điện Plei Kần Hạ của Công ty Cổ phần Tư vấn và Xây dựng Tân Phước
Quyết định số 674/QĐ-UBND ngày 16/7/2020 của UBND tỉnh Kon Tum về việc điều chỉnh chủ trương đầu tư dự án Thủy điện Plei Kần Hạ)</t>
  </si>
  <si>
    <t>KHSDD 2021 (Quyết định số 866/QĐ-UBND ngày 8/9/2020 chủ trương đầu tư và công văn 4191/UBND-KTHT ngày 9/11/2020 về thỏa thuận vị trí xây dựng trạm biến áp 110kV và hướng tuyến đường dây 110kV đấu nối nhà máy điện gió Tân Tấn Nhật)</t>
  </si>
  <si>
    <t>KHSDD 2021 (Nghị Quyết số 32/NQ-HĐND ngày 17/12/2022 của UBND huyện Ngọc Hồi)</t>
  </si>
  <si>
    <t>đăng ký 5.2ha (quy hoạch chỉ 3.4ha)</t>
  </si>
  <si>
    <t>Xong</t>
  </si>
  <si>
    <t>KHSDD 2017 (Công trình đã thực hiện xong công tác bồi thường, giải phóng mặt bằng. Đề nghị chuyển tiếp để thực hiện) Quyết định số 2287/QĐ-UBND ngày 12/11/2021 của UBND huyện Ngọc Hồi về việc phê duyệt chủ trương đầu tư Dự án : Mở rộng khu dân cư phía Đông thị trấn Plei Kần ( Hai bên đường trung tâm TT Plei Kần)</t>
  </si>
  <si>
    <t>KHSDD 2019 (Công trình đã thực hiện xong công tác bồi thường, giải phóng mặt bằng. Đề nghị chuyển tiếp để thực hiện) Quyết định số 1544/QĐ-UBND ngày 5/8/2021 của Ủy ban nhân dân huyện Ngọc Hồi về việc triển khai Nghị quyết số 33/NQ-HĐND ngày 3 tháng 7 năm 2021 của Hội đồng nhân dân huyện về việc phê duyệt chủ trương đầu tư dự án Khu dân cư mới thị trấn Plei Kần.</t>
  </si>
  <si>
    <t>KHSDD 2022 ( Quyết định số 684/QĐ-UBND ngày 2/8/2021 của UBND tỉnh Kon Tum ban hành Danh mục dự án thu hút đầu tư vào tỉnh Kon Tum giai đoạn 2021–2025)</t>
  </si>
  <si>
    <t>KHSDD 2022 (Quyết định só 1213/QĐ-UBND ngày 23/12/2021 của UBND tỉnh Kon Tum V/v ban hành Đề án “Phát triển Khu kinh tế, các khu công nghiệp, cụm công nghiệp trên địa tỉnh giai đoạn 2021-2025, có tính đến năm 2030”)</t>
  </si>
  <si>
    <t>KHSDD 2022</t>
  </si>
  <si>
    <t>KHSDD 2022 (Quyết định chấp thuận chủ trương đầu tư số 19/QĐ-BQLKKT ngày 17/2/2022 của BQLKKT tỉnh
QĐ 1213/QĐ-UBND ngày 23/12/2021 của UBND tỉnh Ban hành đề án Phát triển KKT, các KCN, CCN trên địa bàn tỉnh giai đoạn 2021-2025, có tính đến 2030)</t>
  </si>
  <si>
    <t>KHSDD 2022 (Quyết định số 6/QĐ-UBND ngày 14/3/2022 của UBND tỉnh Kon Tum về việc phê duyệt điều chỉnh, bổ sung quy hoạch thăm dò, khai thác sử dụng khoáng sản trên địa bàn tỉnh Kon Tum đến năm 2020, tầm nhìn đến 2030)</t>
  </si>
  <si>
    <t>KHSDD 2022 (Quyết định số 155/QĐ-UBND ngày 26/9/2019 của UBND huyện về việc triển khai thực hiện điều chỉnh chủ trương đầu tư xây dựng công trình Đường trung tâm thị trấn PleiKần)</t>
  </si>
  <si>
    <t>KHSDD 2022 (QĐ 2682/QĐ-UBND ngày 3/12/2021 của UBND huyện phê duyệt chủ trương nâng cấp sửa chữa đường lên chốt dân quân thường trực xã Pờ Y)</t>
  </si>
  <si>
    <t>KHSDD 2022 (Kế hoạch số 6/KH-BQLKKT ngày 5/8/2021 của BQL Khu kinh tế)</t>
  </si>
  <si>
    <t>KHSDD 2022 (Nghị quyết số 59/NQ-HDND ngày 8/12/2020 Về điều chỉnh chủ trương đầu tư dự án Quốc môn Cửa khẩu quốc tế Bờ Y, tỉnh Kon Tum )</t>
  </si>
  <si>
    <t>KHSDD 2022 (Nghị quyết số 7/NQ-HDND ngày 29/4/2022 của UBND tỉnh Kon Tum Về việc đăng ký Danh mục dự án bố trí Kế hoạch đầu tư trung hạn vốn ODA và vốn vay ưu đãi của các nhà tài trợ nước ngoài nguồn NSTW cấp phát giai đoạn 2021-2025 đối với Dự án "Hiện đại hóa thủy lợi thích ứng biến đổi khí hậu tỉnh Kon Tum")</t>
  </si>
  <si>
    <t xml:space="preserve"> (Nghị quyết số 66/NQ-HĐND ngày 09/12/2021 của HĐND tỉnh Kon Tum) 
Căn cứ Quyết định số 3189/QĐ-BNN-KH, ngày 19/7/2021. Về việc chủ trương đầu tư Dự án Cụm hồ Đắk Rô Gia - Ia Tun. </t>
  </si>
  <si>
    <t>Điều chỉnh lên 63ha (quy hoạch chỉ 35.2ha)</t>
  </si>
  <si>
    <t>KHSDD 2022 (Quyết định số 111/QĐ-UBND Phê duyệt chủ trương đầu tư dự án Nạo vét lòng hồ cung cấp nước cho Nhà máy nước sạch Khu kinh tế cửa khẩu quốc tế Bờ Y (Hồ Lạc Long Quân))</t>
  </si>
  <si>
    <t>KHSDD 2022 (Công văn số 719/UBND-NNTN ngày 15/3/2022 của UBND tỉnh Kon Tum V/v thủ tục đất đai để thực 
hiện dự án mở rộng Bệnh viện )</t>
  </si>
  <si>
    <t>KHSDD 2022 (Quyết định số 147/QĐ-UBND ngày 5/12/2016 của UBND tỉnh Kon Tum về việc phê duyệt đồ án quy hoạch chi tiết khu công nghiệp Pờ Y (tỷ lệ 1/2) Khu kinh tế cửa khẩu quốc tế Pờ Y, tỉnh Kon Tum;Văn bản số 39/CV-HAGL ngày 21/5/2021 của Công ty CP Hoàng Anh Gia Lai;Thông báo số 34/TB-BQLKKT ngày 15/6/2021 của BQLKKT tỉnh Kon Tum về việc giới thiệu địa điểm đầu tư và cung cấp thông tin quy hoạch xây dựng; Quyết định số 684/QĐ-UBND ngày 2/8/0221 của UBND tỉnh.)</t>
  </si>
  <si>
    <t>Dự án Thủy điện Plei Kần hạ</t>
  </si>
  <si>
    <r>
      <t xml:space="preserve">Nghị quyết số 88/216/NQ-HĐND ngày 9/12/2016 của Hội đồng nhân dân tỉnh Kon Tum </t>
    </r>
    <r>
      <rPr>
        <i/>
        <sz val="10"/>
        <rFont val="Times New Roman"/>
        <family val="1"/>
      </rPr>
      <t>(Đang thực hiện đấu nối đường dây điện)</t>
    </r>
  </si>
  <si>
    <t>Đổi vị trí - đăng ký lên 14.8ha</t>
  </si>
  <si>
    <t>KHSDD 2022 (Văn bản số 143/SNV-TG ngày 22/7/2020 của Sở Nội vụ tỉnh Kon Tum)</t>
  </si>
  <si>
    <t>KHSDD 2022 (Quyết định số 2288/QĐ-UBND ngày 12/11/221 của UBND huyện Ngọc Hồi về việc phê duyệt chủ trương đầu tư dự án : Mở rộng khu dân cư phía nam thị trấn Plei Kần)</t>
  </si>
  <si>
    <t>Quyết định số 1359/QĐ-UBND ngày 31/12/2020 của UBND tỉnh Kon Tum; Quyết định số 1092/QĐ-UBND ngày 24/10/2014 của UBND tỉnh; Quyết định số 1093/QĐ-UBND ngày 24/10/2014 của UBND tỉnh</t>
  </si>
  <si>
    <t>Bổ sung thêm 6,8 ha</t>
  </si>
  <si>
    <t>KHSDD 2020 (Nhu cầu hộ gia đình cá nhân)</t>
  </si>
  <si>
    <t>bỏ</t>
  </si>
  <si>
    <t>KHSDD 2021 (Nghị Quyết số 32/NQ-HDND ngày 17/12/2020 của HĐND huyện)</t>
  </si>
  <si>
    <t xml:space="preserve">KHSDD 2019 </t>
  </si>
  <si>
    <t>KHSDD 2022 (Nhu cầu của doanh nghiệp)</t>
  </si>
  <si>
    <t>KHSDD 2020 (Quyết định số 58/QĐ-UBND ngày 15/1/2019 về việc công nhận kết quả trúng đấu giá quyền khai thác khoáng sản của công ty TNHH Đức Tiến, Đăk Glei Tọa độ dự án: (1: 1628949; 521652) ; (2: 1628937; 521674); (3: 162892; 521653); (4: 1628915; 521632)</t>
  </si>
  <si>
    <t>KHSDD 2021(Nhu cầu của doanh nghiệp)</t>
  </si>
  <si>
    <t>KHSDD 2022 (Nhu cầu hộ gia đình cá nhân)</t>
  </si>
  <si>
    <t>KHSDD 2022 (Quyết định số 1359/QĐ-UBND ngày 31/12/2020 của UBND tỉnh Kon Tum; Quyết định số 1092/QĐ-UBND ngày 24/10/2014 của UBND tỉnh; Quyết định số 1093/QĐ-UBND ngày 24/10/2014 của UBND tỉnh)</t>
  </si>
  <si>
    <t>KHSDD 2022 (Quyết định số 84/QĐ-UBND ngày 2/2/2021 Về việc chấp thuận chủ trương đầu tư khai thác mỏ đá xây dựng thôn I ệc , xã Pờ Y, Tỉnh Kon Tum)</t>
  </si>
  <si>
    <t>Tăng thêm 2ha</t>
  </si>
  <si>
    <t>KHSDD 2019 (Quyết định 1571/QĐ-UBND của UBND huyện Ngọc Hồi về việc đấu giá quyền sử dụng đất để giao đất có thu tiền sử dụng đất năm 2021)</t>
  </si>
  <si>
    <t>hoan thành 0,5 ha</t>
  </si>
  <si>
    <t>KHSDD 2019 (Quyết định số 694/QĐ-UBND ngày 23/7/2020 của UBND tỉnh Kon Tum về việc chuyển mục đích sử dụng đất và giao đất cho UBND huyện Ngọc Hồi để xây dựng công trình Mở rộng khu dân cư trung tâmhành chính mới huyện Ngọc Hồi; Quyết định đấu giá quyền sử dụng đất số 496/QĐ-UBND ngày 01/4/2020 của UBND huyện Ngọc Hồi)</t>
  </si>
  <si>
    <t>Mở rộng trường mầm non Đăk Ang</t>
  </si>
  <si>
    <t>0,16</t>
  </si>
  <si>
    <t>KHSDD 2023 (QĐ431/QĐ-UBND ngày 21/7/2022 về việc giao danh mục đầu tư)</t>
  </si>
  <si>
    <t>QH</t>
  </si>
  <si>
    <t>MOI</t>
  </si>
  <si>
    <t>Đường giao thông nối từ đường NT18 ra quốc lộ 40- KKT CKQT Pờ Y</t>
  </si>
  <si>
    <t>90</t>
  </si>
  <si>
    <t>KHSDD 2023</t>
  </si>
  <si>
    <t>Đấu giá quyền sử dụng đất theo Đề án Khai thác quỹ đất để tạo vốn phát triển tài sản kết cấu hạ tầng giao thông dọc tuyến đường N5 kết nối từ đường Hồ Chí Minh đi cửa khẩu quốc tế Pờ Y</t>
  </si>
  <si>
    <t>ODT+TMD</t>
  </si>
  <si>
    <t>KHSDD 2023 (Văn bản số 122-CV/TU ngày 26/1/2021 về việc chủ trương đầu tư dự án: Chỉnh trang đô thị khu vực phía Đông khu kinh tế cửa khẩu quốc tế Pờ Y -Giai đoạn I))</t>
  </si>
  <si>
    <t>Đất thương mại dịch vụ khu I,II , III</t>
  </si>
  <si>
    <t>52,22</t>
  </si>
  <si>
    <t>KHSDD 2023 (Quyết định số 1359/QĐ-UBND ngày 31/12/2020 của UBND tỉnh Kon Tum; Quyết định số 1092/QĐ-UBND ngày 24/10/2014 của UBND Tỉnh; Quyết định số 1093/QĐ-UBND ngày 24/10/2014 của UBND Tỉnh)</t>
  </si>
  <si>
    <t>Trạm biến áp 220kV Pờ Y và nhánh rẽ 220kV đất nối, đường dây 220kV Kon Tum - Pờ Y  (đoạn qua huyện Ngọc Hồi)</t>
  </si>
  <si>
    <t>KHSDD 2023 (1487/UBND-HTKT ngày 13/6/2019; 840/UBND-HTKT Ngày 28/3/2022; Quyết định 428/QĐ-TTg ngày 18/3/2016)</t>
  </si>
  <si>
    <t>KHSDD 2023 (Quyết định số 2289/QĐ-UBND ngày 12/11/2021 của UBND huyện Ngọc Hồi))</t>
  </si>
  <si>
    <t>Đổi tên</t>
  </si>
  <si>
    <t>sai vị trí</t>
  </si>
  <si>
    <t>Đường quy hoạch thị trấn Plei Kần (điểm đầu giáp với đường Phan Bội Châu, điểm cuối giáp với đường từ trung tâm huyện đến xã Đăk Xú)</t>
  </si>
  <si>
    <t>KHSDD 2023 (Quyết định số 1053/QĐ-UBND ngày 30/10/2015 của UBND tỉnh Kon Tu phê duyệt Báo cáo KTKT)</t>
  </si>
  <si>
    <t>Đường quy hoạch trung tâm hành chính mới (tuyến số 1)</t>
  </si>
  <si>
    <t>KHSDD 2023 (Quyết định số 532/QĐ-UBND ngày 30/10/2017 của UBND huyện Ngọc Hồi phê duyệt Báo cáo KTKT)</t>
  </si>
  <si>
    <t>KHSDD 2023 (Quyết định số 1279/QĐ-UBND ngày 30/10/2016 của UBND tỉnh Kon Tum phê duyệt Báo cáo KTKT)</t>
  </si>
  <si>
    <t>Pờ Y, Sa Loong</t>
  </si>
  <si>
    <t>KHSDD 2023 (Văn bản số 1755/UBND-TH ngày 09/6/2021 của UBND huyện Ngọc Hồi về việc triển khai kết luận của đồng chí Bí thư Tỉnh uỷ tại buổi làm việc với các xã Biên giới)</t>
  </si>
  <si>
    <t>Khắc phục, sửa chữa đường vào Đồn biên phòng 679, xã Đăk Xú, huyện Ngọc Hồi, tỉnh Kon Tum do ảnh hưởng của mưa bão</t>
  </si>
  <si>
    <t>KHSDD 2023 (Tờ trình số 155/TTr-UBND ngày 14/10/2022 của UBND tỉnh Kon Tum )</t>
  </si>
  <si>
    <t>Khắc phục, sửa chữa đường từ xã Sa Loong đi đồn Biên phòng 701, huyện Ngọc Hồi do mưa bão gây ra</t>
  </si>
  <si>
    <t>KHSDD 2023 (Tờ trình số 219/TTr-UBND ngày 23/11/2021 của UBND tỉnh Kon Tum)</t>
  </si>
  <si>
    <t>KHSDD 2023 (Nghị Quyết số 32/NQ-HĐND ngày 17/12/2020 của UBND huyện Ngọc Hồi)</t>
  </si>
  <si>
    <t>Trạm biên áp 110kV Đăk Glei &amp; đấu nối</t>
  </si>
  <si>
    <t>xã Đăk Dục; xã Đăk Nông</t>
  </si>
  <si>
    <t>Quyết định số 428/QĐ-TTg ngày 18/3/2016 phê duyệt điều chỉnh quy hoạch phát triển điện lực quốc gia 2011-2020 có xét đến năm 2030)</t>
  </si>
  <si>
    <t>QHBS</t>
  </si>
  <si>
    <t>Trạm biên áp 110kV Pờ Y &amp; đấu nối</t>
  </si>
  <si>
    <t>DLN</t>
  </si>
  <si>
    <t>TT Plei Kần; xã Đăk Nông</t>
  </si>
  <si>
    <r>
      <t xml:space="preserve">Đề án Khai thác quỹ đất để tạo vốn phát triển tài sản kết cấu hạ tầng giao thông khu vực phía Nam thị trấn Plei Kần </t>
    </r>
    <r>
      <rPr>
        <i/>
        <sz val="10"/>
        <rFont val="Times New Roman"/>
        <family val="1"/>
      </rPr>
      <t>(Khu dân cư Phía Nam thị trấn Plei Kần)</t>
    </r>
  </si>
  <si>
    <t>Quyết định số 2288/QĐ-UBND ngày 12/11/2021 của UBND huyện Ngọc Hồi</t>
  </si>
  <si>
    <t>QHBS (chỉnh tên)</t>
  </si>
  <si>
    <t>Tên cũ (Mở rộng khu dân cư phía Nam thị trấn Plei Kần)</t>
  </si>
  <si>
    <t xml:space="preserve">Đề án Khai thác quỹ đất để tạo vốn phát triển tài sản kết cấu hạ tầng giao thông khu vực phía Đông Nam thị trấn Plei Kần </t>
  </si>
  <si>
    <t>TT Plei Kần, xã Đăk Kan</t>
  </si>
  <si>
    <t>KHSDD 2023 (Kế hoạch năm 2023. Quyết định số 1122/QĐ-UBND ngày 09/8/2022 của Ủy ban nhân dân huyện Ngọc Hồi về việc phê duyệt Báo cáo kinh tế kỹ thuật xây dựng công trình)</t>
  </si>
  <si>
    <t>KHSDD 2023 (Quyết định số 572/QĐ-UBND ngày 07 tháng 9 năm 2022 của Uỷ ban nhân dân tỉnh Kon Tum về việc giao danh mục dự án đầu tư năm 2022 thuộc Chương trình mục tiêu quốc gia phát triển kinh tế - xã hội vùng đồng bào dân tộc thiểu số và miền núi giai đoạn 2021-2030, giai đoạn I: từ năm 2021 đến năm 2025 trên địa bàn tỉnh Kon Tum)</t>
  </si>
  <si>
    <t>KHSDD 2023 (Văn bản số 1914/UBND-TNMT ngày 05/7/2022
của UBND huyện Ngọc Hồi về thống nhất phương án bồi thường công trình Đường trung tâm phía Nam thị trấn Plei Kần )</t>
  </si>
  <si>
    <t>KHSDD 2023 (Văn bản số 965/UBND-TNMT ngày02/4/2021 của UBND huyện Ngọc Hồi về thống nhất phương án bồi thường công trình Đường trung tâm thị trấn Plei Kần )</t>
  </si>
  <si>
    <t>hoi</t>
  </si>
  <si>
    <t>Bồi thường bằng đất khi Nhà nước thu hồi đất thực hiện dự các dự án; Loại đất trồng cây hàng năm khác</t>
  </si>
  <si>
    <t>KHSDD 2023 (Văn bản số 1914/UBND-TNMT ngày 05/7/2022 của UBND huyện Ngọc Hồi về thống nhất phương án bồi thường công trình Đường trung tâm phía Nam thị trấn Plei Kần )</t>
  </si>
  <si>
    <t>Bồi thường bằng đất khi Nhà nước thu hồi đất thực hiện dự án thu hồi đất trên địa bàn xã Đăk Xú; Loại đất ở tại nông thôn</t>
  </si>
  <si>
    <t>KHSDD 2023 (Kế hoạch năm 2023. Tờ trình số 720/TTr-BCSĐ ngày 14/10/2022 của Ban cán sự Đảng UBND tỉnh về việc xin ý kiến chủ trương đầu tư)</t>
  </si>
  <si>
    <t xml:space="preserve">Bồi thường bằng đất khi Nhà nước thu hồi đất để thực hiện các dự án; Loại đất trồng hàng năm </t>
  </si>
  <si>
    <t>KHSDD 2021 (bổ sung) Quyết định số 134/QĐ-UBND ngày 8/11/2021 của UBND tỉnh Kon Tum V/v bổ sung dự án vào điều chỉnh quy hoạch sử dụng đất đến năm 2020 và cập nhật vào Kế hoạch sử dụng đất năm 2021 của huyện Ngọc Hồi)</t>
  </si>
  <si>
    <t>Công trình dự án được chuyển tiếp từ năm 2022 sang thực hiện năm 2023</t>
  </si>
  <si>
    <t>Công trình, dự án đăng ký thực hiện trong năm 2023</t>
  </si>
  <si>
    <t>KHSDD 2023 (Quyết định số 572/QĐ-UBND ngày 07/9/2022 của UBND tỉnh Kon Tum về việc giao danh mục đầu tư dự án)</t>
  </si>
  <si>
    <t>Đất quốc phòng xã Đăk Kan (Trường bắn , thao trường huấn luyện huyện Ngọc Hồi)</t>
  </si>
  <si>
    <t>ky truoc</t>
  </si>
  <si>
    <t>còn</t>
  </si>
  <si>
    <t>Dự án đầu tư xây dựng trang trại nuôi heo công nghệ cao (công ty CP Nông Nghiệp GREENFARM Kon Tum)</t>
  </si>
  <si>
    <t>Bồi thường bằng đất khi Nhà nước thu hồi đất thực hiện các dự án; Loại đất ở tại nông thôn</t>
  </si>
  <si>
    <t>Bồi thường bằng đất khi Nhà nước thu hồi đất thực hiện các dự án; Loại đất trồng cây hàng năm khác</t>
  </si>
  <si>
    <t>Đất làm nghĩa trang, nhà tang lễ, NHT</t>
  </si>
  <si>
    <t>Diện tích đầu năm 2023 (ha)</t>
  </si>
  <si>
    <t>Diện tích cuối năm 2023 (ha)</t>
  </si>
  <si>
    <t>KHSDĐ 2019</t>
  </si>
  <si>
    <t>Đăng ký 2023</t>
  </si>
  <si>
    <t>Nhà máy chế biến quặng đa kim (Công ty CP Đa Kim Đại Thắng)</t>
  </si>
  <si>
    <t xml:space="preserve">KẾ HOẠCH ĐƯA ĐẤT CHƯA SỬ DỤNG VÀO SỬ DỤNG NĂM 2023 CỦA HUYỆN NGỌC HỒI </t>
  </si>
  <si>
    <t>(7)=(5)/(4)
*100%</t>
  </si>
  <si>
    <t>DANH MỤC CÔNG TRÌNH, DỰ ÁN THỰC HIỆN TRONG NĂM 2023 HUYỆN NGỌC HỒI</t>
  </si>
  <si>
    <t>Diện tích cuối năm 2023</t>
  </si>
  <si>
    <t>Diện tích đầu năm 2023</t>
  </si>
  <si>
    <t>hôm sau chia dat gt</t>
  </si>
  <si>
    <t>Khu dân cư  mới  thị trấn Plei Kần (%DGT)</t>
  </si>
  <si>
    <t xml:space="preserve">Mở rộng khu dân cư phía Đông thị trấn Plei Kần (Hai bên đường trung tâm TT Plei Kần) (%DGT)
</t>
  </si>
  <si>
    <t xml:space="preserve"> Mở rộng Khu dân cư trung tâm hành chính mới huyện (%DGT)</t>
  </si>
  <si>
    <t>2.2.2.1</t>
  </si>
  <si>
    <t>Công trình, dự án thuộc khoản 3 điều 62</t>
  </si>
  <si>
    <t>Công trình, dự án không thuộc khoản 3 điều 62</t>
  </si>
  <si>
    <t>2.2.1.1</t>
  </si>
  <si>
    <t>2.2.1.2</t>
  </si>
  <si>
    <t>Dự án chưa thực hiện trong năm 2022 chuyển sang thực hiện năm 2023</t>
  </si>
  <si>
    <t>Dự án đăng ký mới thực hiện trong năm 2023</t>
  </si>
  <si>
    <t>II.1</t>
  </si>
  <si>
    <t>C</t>
  </si>
  <si>
    <t>T</t>
  </si>
  <si>
    <t>DANH MỤC DỰ ÁN CÓ NHU CẦU CHUYỂN MỤC ĐÍCH SỬ DỤNG ĐẤT TRỒNG LÚA, ĐẤT RỪNG PHÒNG HỘ VÀO MỤC ĐÍCH KHÁC NĂM 2023 TRÊN ĐỊA BÀN HUYỆN NGỌC HỒI</t>
  </si>
  <si>
    <t>Tên công trình, dự án</t>
  </si>
  <si>
    <t>Vị trí thực hiện dự án</t>
  </si>
  <si>
    <t>Các văn bản pháp lý (Ghi số, thời gian, thẩm quyền, trích yếu văn bản)</t>
  </si>
  <si>
    <t>Văn bản bố trí vốn trong năm 2022-2023</t>
  </si>
  <si>
    <t>Đất trồng lúa (ha)</t>
  </si>
  <si>
    <t>Đất rừng phòng hộ (ha)</t>
  </si>
  <si>
    <t>Đất rừng đặc dụng (ha)</t>
  </si>
  <si>
    <t>Đất trồng lúa (LUK) (ha)</t>
  </si>
  <si>
    <t>R tại NQ số 41 ngày 12/7/2022</t>
  </si>
  <si>
    <t>R tại NQ số 41 ngày 12/7/2023</t>
  </si>
  <si>
    <t>R tại NQ số 41 ngày 12/7/2024</t>
  </si>
  <si>
    <t>xã Đăk Dục, Xã Đăk Ang</t>
  </si>
  <si>
    <t>R tại NQ số 41 ngày 12/7/2025</t>
  </si>
  <si>
    <t>Đường giao thông từ TT huyện Sa Thầy đi nhà máy thủy điện Ia Ly</t>
  </si>
  <si>
    <t>Xã Ya Tăng, Ya Xiêr, thị trấn Sa Thầy</t>
  </si>
  <si>
    <t>Quyết định số 85/QĐ-UBND ngày 02 tháng 02 năm 2021 của UBND tỉnh Kon Tum về việc phê duyệt chủ trương đầu tư dự án Đường giao thông từ trung tâm huyện Sa Thầy đến Nhà máy thủy điện IaLy</t>
  </si>
  <si>
    <t xml:space="preserve">Quyết định số 800 ngày 23/5/2022  của UBND huyện Sa Thầy về việc giao điều chỉnh, bổ sung kế hoạch đầu tư công nguồn ngân sách địa phương năm 2022 huyện Sa Thầy ( lần 1). </t>
  </si>
  <si>
    <t>Dự án Kè chống sạt lở suối Đăk Sia đoạn qua xã Sa Nhơn, Sa Nghĩa và thị trấn Sa Thầy, huyện Sa Thầy (giai đoạn 1)</t>
  </si>
  <si>
    <t>Thị trấn Sa Thầy, xã Sa Nghĩa</t>
  </si>
  <si>
    <t>Nghị quyết số 28/NQ-HĐND ngày 09 tháng 7 năm 2021 của Hội đồng nhân dân tỉnh về chủ trương đầu tư dự án Kè chống sạt lở suối Đăk Sia đoạn qua xã Sa Nhơn, Sa Nghĩa và thị trấn Sa Thầy, huyện Sa Thầy (giai đoạn 1)</t>
  </si>
  <si>
    <t>Quyết định số 800/QĐ-UBND ngày 23 tháng 05 năm 2022 của Ủy ban nhân dân huyện Sa Thầy về việc giao điều chỉnh, bổ sung Kế hoạch đầu tưcông nguồn ngân sách địa phương năm 2022 huyện Sa Thầy (lần 1)</t>
  </si>
  <si>
    <t>Hệ thống tưới hồ chứa nước Đăk Car và Đập Đăk Sia II, huyện Sa Thầy</t>
  </si>
  <si>
    <t>Xã Rờ Kơi</t>
  </si>
  <si>
    <t>Căn cứ Quyết định số 408/QĐ-UBND, ngày 14/5/2021 về việc giao triển khai chủ trương đầu tư dự án Sửa chữa nâng Hệ thống tưới Hồ chứa nước Đăk Car và đập Đăk Sia II, huyện Sa Thầy.</t>
  </si>
  <si>
    <t>Căn cứ thông báo số 53/TB-SKHĐT ngày 30/9/2021 của Sở Kế hoạch và đầu tư Thông báo chi tiết kế hoạch đầu tư công trung hạn vốn ngân sách trung ương giai đoạn 2021-2025 tỉnh Kon Tum</t>
  </si>
  <si>
    <t>Quyết định số 684/QĐ-UBND ngày 2/8/2021 của UBND tỉnh Kon Tum ban hành Danh mục dự án thu hút đầu tư vào tỉnh Kon Tum giai đoạn 2021–2025</t>
  </si>
  <si>
    <t>Quyết định số 147/QĐ-UBND ngày 5/12/2016 của UBND tỉnh Kon Tum về việc phê duyệt đồ án quy hoạch chi tiết khu công nghiệp Pờ Y (tỷ lệ 1/2) Khu kinh tế cửa khẩu quốc tế Pờ Y, tỉnh Kon Tum;Văn bản số 39/CV-HAGL ngày 21/5/2021 của Công ty CP Hoàng Anh Gia Lai;Thông báo số 34/TB-BQLKKT ngày 15/6/2021 của BQLKKT tỉnh Kon Tum về việc giới thiệu địa điểm đầu tư và cung cấp thông tin quy hoạch xây dựng; Quyết định số 684/QĐ-UBND ngày 2/8/0221 của UBND tỉnh.</t>
  </si>
  <si>
    <t>Chưa phù hợp Quy hoạch SDĐ thới kỳ 2021-2030, UBND huyện điều chỉnh QH tại Công văn số….</t>
  </si>
  <si>
    <t>SA THẦY</t>
  </si>
  <si>
    <t xml:space="preserve">Quyết định số 800 ngày 23/5/2022  của UBND huyện Sa Thầy về việc giao điều chỉnh, bổ sung kế hoạch đầu tư công nguồn ngân sách địa phương năm 2022 huyện Sa Thầy ( lần 1); Quyết định số 2115/QĐ-UBND ngày 23/12/2021 của UBND huyện Sa Thầy Về việc giao chi tiết Kế hoạch đầu tư công nguồn ngân sách  địa phương năm 2022 huyện Sa Thầy </t>
  </si>
  <si>
    <t>ĐĂK HÀ</t>
  </si>
  <si>
    <t>Dự án nâng cấp sử chữa đập Đăk Cấm, TP Kon Tum</t>
  </si>
  <si>
    <t>Xã Ngọc Wang</t>
  </si>
  <si>
    <t>Quyết định số 215/QĐ-UBND ngày04/05/2021 của UBND tỉnh Kon Tum Về việc giao chủ trương triển khai đầu tư dự án sử chữa nâng cấp đập Đăk Cấm, thành phố Kon Tum</t>
  </si>
  <si>
    <t>Vốn bố trí tại Quyết định số 215/QĐ-UBND ngày 04/05/2021 của UBND tỉnh Kon Tum của Ủy ban nhân dân tỉnh Kon Tum  là: 299.000 triệu đồng</t>
  </si>
  <si>
    <t>Bưu điện Văn hóa xã Đăk Ngọk</t>
  </si>
  <si>
    <t>xã Đắk Ngọk</t>
  </si>
  <si>
    <t>Nghị quyết số 01/NQ-CP ngày 01 tháng 01 năm 2021 của Chính phủ, về nhiệm vụ, giải pháp chủ yếu thực hiện kế hoạch phát triển kinh tế - xã hội và dự toán ngân sách nhà nước năm 2021 và Văn bản số 1131/UBND-KGVX ngày 07 tháng 5 năm 2021 và Văn bản số 1751/BĐVN-KHĐT ngày 12/5/2021 của Tổng công ty Bưu điện Việt Nam V/v phê duyệt chủ trương đầu tư “Xây mới BĐ-VHXĐăk Ngọk, huyện Đăk Hà, tỉnh Kon Tum</t>
  </si>
  <si>
    <t>Đất do UBND huyện quản lý, Vốn do Tổng công ty Bưu điện Việt Nam  bố trí đã thực hiện xong công tác hỗ trợ; phu vụ thu hồi đất và giao đất</t>
  </si>
  <si>
    <t>ĐĂK GLEI</t>
  </si>
  <si>
    <t>Ngân sách tỉnh không bố trí</t>
  </si>
  <si>
    <t>Thủy Điện Đăk Pru 3</t>
  </si>
  <si>
    <t>xã Đăk Nhoong</t>
  </si>
  <si>
    <t xml:space="preserve">Quyết định số 751/QĐ-UBND ngày 19/7/2019 của UBND tỉnh Kon Tum về việc Quyết định chủ trương đầu tư Dư án thủy điện Đăk Pru3 của Công ty cổ phần thủy điện Đăk Pru3. </t>
  </si>
  <si>
    <t>TỔNG</t>
  </si>
  <si>
    <t>đã chuyển mục đích tại Nghị quyết số 56/NQ-HĐND Đã ký số 30/04/2021</t>
  </si>
  <si>
    <t>KON PLÔNG</t>
  </si>
  <si>
    <t>Đã chuyển tại Nghị quyết số 66/NQ-HĐND</t>
  </si>
  <si>
    <t>đã chuyển mục đích tại Nghị quyết số 41/NQ-HĐND ngày 12/7/2022</t>
  </si>
  <si>
    <t>Văn bản bố trí vốn trong năm 2023, Văn bản cho phép chuyển đổi rừng tự nhiên sang mục đích khác</t>
  </si>
  <si>
    <t>…</t>
  </si>
  <si>
    <t>DANH MỤC DỰ ÁN CÓ NHU CẦU CHUYỂN MỤC ĐÍCH SỬ DỤNG ĐẤT TRỒNG LÚA, ĐẤT RỪNG PHÒNG HỘ, ĐẤT RỪNG ĐẶC DỤNG VÀO MỤC ĐÍCH KHÁC TRÊN ĐỊA BÀN TỈNH KON TUM</t>
  </si>
  <si>
    <t>Phụ lục 02</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</si>
</sst>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43" formatCode="_(* #,##0.00_);_(* \(#,##0.00\);_(* &quot;-&quot;??_);_(@_)"/>
    <numFmt numFmtId="164" formatCode="_-* #,##0.00\ _₫_-;\-* #,##0.00\ _₫_-;_-* &quot;-&quot;??\ _₫_-;_-@_-"/>
    <numFmt numFmtId="165" formatCode="#,##0.00\ _₫"/>
    <numFmt numFmtId="166" formatCode="_-* #,##0.000\ _₫_-;\-* #,##0.000\ _₫_-;_-* &quot;-&quot;??\ _₫_-;_-@_-"/>
    <numFmt numFmtId="167" formatCode="0_);\(0\)"/>
    <numFmt numFmtId="168" formatCode="\$#,##0\ ;\(\$#,##0\)"/>
    <numFmt numFmtId="169" formatCode="#,###"/>
    <numFmt numFmtId="170" formatCode="0##,###.00"/>
    <numFmt numFmtId="171" formatCode="&quot;\&quot;#,##0;[Red]&quot;\&quot;&quot;\&quot;\-#,##0"/>
    <numFmt numFmtId="172" formatCode="&quot;\&quot;#,##0.00;[Red]&quot;\&quot;&quot;\&quot;&quot;\&quot;&quot;\&quot;&quot;\&quot;&quot;\&quot;\-#,##0.00"/>
    <numFmt numFmtId="173" formatCode="&quot;\&quot;#,##0.00;[Red]&quot;\&quot;\-#,##0.00"/>
    <numFmt numFmtId="174" formatCode="&quot;\&quot;#,##0;[Red]&quot;\&quot;\-#,##0"/>
    <numFmt numFmtId="175" formatCode="_-* #,##0_-;\-* #,##0_-;_-* &quot;-&quot;_-;_-@_-"/>
    <numFmt numFmtId="176" formatCode="_-* #,##0.00_-;\-* #,##0.00_-;_-* &quot;-&quot;??_-;_-@_-"/>
    <numFmt numFmtId="177" formatCode="_-&quot;$&quot;* #,##0_-;\-&quot;$&quot;* #,##0_-;_-&quot;$&quot;* &quot;-&quot;_-;_-@_-"/>
    <numFmt numFmtId="178" formatCode="&quot;$&quot;\ #,##0;[Red]\-&quot;$&quot;\ #,##0"/>
    <numFmt numFmtId="179" formatCode="_-&quot;$&quot;* #,##0.00_-;\-&quot;$&quot;* #,##0.00_-;_-&quot;$&quot;* &quot;-&quot;??_-;_-@_-"/>
    <numFmt numFmtId="180" formatCode="#,##0\ &quot;$&quot;_);[Red]\(#,##0\ &quot;$&quot;\)"/>
    <numFmt numFmtId="181" formatCode="&quot;$&quot;###,0&quot;.&quot;00_);[Red]\(&quot;$&quot;###,0&quot;.&quot;00\)"/>
    <numFmt numFmtId="182" formatCode="0.00_);\(0.00\)"/>
    <numFmt numFmtId="183" formatCode="0.0_);\(0.0\)"/>
    <numFmt numFmtId="184" formatCode="#,##0.000"/>
  </numFmts>
  <fonts count="153">
    <font>
      <sz val="11"/>
      <color theme="1"/>
      <name val="Calibri"/>
      <family val="2"/>
      <scheme val="minor"/>
    </font>
    <font>
      <sz val="11"/>
      <color theme="1"/>
      <name val="Calibri"/>
      <family val="2"/>
      <scheme val="minor"/>
    </font>
    <font>
      <sz val="10"/>
      <name val=".VnTime"/>
      <family val="2"/>
    </font>
    <font>
      <b/>
      <sz val="14"/>
      <color theme="1"/>
      <name val="Times New Roman"/>
      <family val="1"/>
    </font>
    <font>
      <sz val="14"/>
      <color theme="1"/>
      <name val="Times New Roman"/>
      <family val="1"/>
    </font>
    <font>
      <sz val="14"/>
      <name val="Times New Roman"/>
      <family val="1"/>
    </font>
    <font>
      <b/>
      <sz val="20"/>
      <color theme="1"/>
      <name val="Times New Roman"/>
      <family val="1"/>
    </font>
    <font>
      <i/>
      <sz val="14"/>
      <color theme="1"/>
      <name val="Times New Roman"/>
      <family val="1"/>
    </font>
    <font>
      <sz val="10"/>
      <name val="Arial"/>
      <family val="2"/>
    </font>
    <font>
      <b/>
      <sz val="14"/>
      <name val="Times New Roman"/>
      <family val="1"/>
    </font>
    <font>
      <sz val="14"/>
      <name val=".VnTime"/>
      <family val="2"/>
    </font>
    <font>
      <b/>
      <i/>
      <sz val="14"/>
      <color theme="1"/>
      <name val="Times New Roman"/>
      <family val="1"/>
    </font>
    <font>
      <sz val="12"/>
      <name val=".VnArial"/>
      <family val="2"/>
    </font>
    <font>
      <sz val="10"/>
      <name val="Times New Roman"/>
      <family val="1"/>
    </font>
    <font>
      <sz val="14"/>
      <color rgb="FFFF0000"/>
      <name val="Times New Roman"/>
      <family val="1"/>
    </font>
    <font>
      <sz val="10"/>
      <name val="Arial"/>
      <family val="2"/>
      <charset val="163"/>
    </font>
    <font>
      <sz val="12"/>
      <color theme="1"/>
      <name val="Times New Roman"/>
      <family val="2"/>
    </font>
    <font>
      <b/>
      <sz val="11"/>
      <name val="Times New Roman"/>
      <family val="1"/>
    </font>
    <font>
      <sz val="11"/>
      <name val="Times New Roman"/>
      <family val="1"/>
    </font>
    <font>
      <sz val="10"/>
      <name val=".VnTime"/>
      <family val="2"/>
    </font>
    <font>
      <i/>
      <sz val="11"/>
      <name val="Times New Roman"/>
      <family val="1"/>
    </font>
    <font>
      <b/>
      <sz val="9"/>
      <name val="Times New Roman"/>
      <family val="1"/>
    </font>
    <font>
      <b/>
      <i/>
      <sz val="11"/>
      <name val="Times New Roman"/>
      <family val="1"/>
    </font>
    <font>
      <sz val="11"/>
      <color rgb="FFFF0000"/>
      <name val="Times New Roman"/>
      <family val="1"/>
    </font>
    <font>
      <b/>
      <sz val="10"/>
      <name val=".VnTimeH"/>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¹UAAA¼"/>
      <family val="3"/>
      <charset val="129"/>
    </font>
    <font>
      <sz val="12"/>
      <name val="VNI-Times"/>
    </font>
    <font>
      <sz val="11"/>
      <color indexed="8"/>
      <name val="Calibri"/>
      <family val="2"/>
    </font>
    <font>
      <sz val="8"/>
      <name val="Arial"/>
      <family val="2"/>
    </font>
    <font>
      <b/>
      <sz val="12"/>
      <name val="Arial"/>
      <family val="2"/>
    </font>
    <font>
      <b/>
      <sz val="14"/>
      <name val=".VnTimeH"/>
      <family val="2"/>
    </font>
    <font>
      <u/>
      <sz val="9"/>
      <color indexed="12"/>
      <name val=".VnTime"/>
      <family val="2"/>
    </font>
    <font>
      <sz val="10"/>
      <name val=".VnAvant"/>
      <family val="2"/>
    </font>
    <font>
      <sz val="12"/>
      <name val="Arial"/>
      <family val="2"/>
    </font>
    <font>
      <sz val="12"/>
      <name val="VNtimes new roman"/>
      <family val="2"/>
    </font>
    <font>
      <sz val="11"/>
      <color theme="1"/>
      <name val="Calibri"/>
      <family val="2"/>
      <charset val="163"/>
      <scheme val="minor"/>
    </font>
    <font>
      <sz val="14"/>
      <name val="System"/>
      <family val="2"/>
    </font>
    <font>
      <sz val="10"/>
      <name val=" "/>
      <family val="1"/>
      <charset val="136"/>
    </font>
    <font>
      <sz val="12"/>
      <name val="Times New Roman"/>
      <family val="1"/>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9"/>
      <name val="Arial"/>
      <family val="2"/>
    </font>
    <font>
      <sz val="12"/>
      <name val="Courier"/>
      <family val="3"/>
    </font>
    <font>
      <sz val="9"/>
      <name val="Times New Roman"/>
      <family val="1"/>
      <charset val="163"/>
    </font>
    <font>
      <b/>
      <sz val="9"/>
      <name val="Times New Roman"/>
      <family val="1"/>
      <charset val="163"/>
    </font>
    <font>
      <sz val="10"/>
      <color theme="1"/>
      <name val="Times New Roman"/>
      <family val="1"/>
    </font>
    <font>
      <sz val="12"/>
      <name val="Times New Roman"/>
      <family val="1"/>
      <charset val="163"/>
    </font>
    <font>
      <b/>
      <sz val="12"/>
      <name val="Times New Roman"/>
      <family val="1"/>
      <charset val="163"/>
    </font>
    <font>
      <sz val="9"/>
      <color theme="1"/>
      <name val="Times New Roman"/>
      <family val="1"/>
      <charset val="163"/>
    </font>
    <font>
      <sz val="12"/>
      <color theme="1"/>
      <name val="Times New Roman"/>
      <family val="1"/>
      <charset val="163"/>
    </font>
    <font>
      <i/>
      <sz val="10"/>
      <name val="Times New Roman"/>
      <family val="1"/>
    </font>
    <font>
      <b/>
      <sz val="11"/>
      <name val="Times New Roman"/>
      <family val="1"/>
      <charset val="163"/>
    </font>
    <font>
      <b/>
      <sz val="11"/>
      <color theme="1"/>
      <name val="Times New Roman"/>
      <family val="1"/>
      <charset val="163"/>
    </font>
    <font>
      <b/>
      <sz val="10"/>
      <color theme="1"/>
      <name val="Times New Roman"/>
      <family val="1"/>
    </font>
    <font>
      <i/>
      <sz val="11"/>
      <name val="Times New Roman"/>
      <family val="1"/>
      <charset val="163"/>
    </font>
    <font>
      <i/>
      <sz val="9"/>
      <name val="Times New Roman"/>
      <family val="1"/>
    </font>
    <font>
      <b/>
      <i/>
      <sz val="9"/>
      <color theme="1"/>
      <name val="Times New Roman"/>
      <family val="1"/>
    </font>
    <font>
      <b/>
      <sz val="9"/>
      <color theme="1"/>
      <name val="Times New Roman"/>
      <family val="1"/>
    </font>
    <font>
      <sz val="9"/>
      <color theme="1"/>
      <name val="Times New Roman"/>
      <family val="1"/>
    </font>
    <font>
      <sz val="11"/>
      <color theme="1"/>
      <name val="Times New Roman"/>
      <family val="1"/>
      <charset val="163"/>
    </font>
    <font>
      <b/>
      <sz val="9"/>
      <color theme="1"/>
      <name val="Times New Roman"/>
      <family val="1"/>
      <charset val="163"/>
    </font>
    <font>
      <sz val="11"/>
      <name val="Times New Roman"/>
      <family val="1"/>
      <charset val="163"/>
    </font>
    <font>
      <sz val="10"/>
      <name val="?? ??"/>
      <family val="1"/>
      <charset val="136"/>
    </font>
    <font>
      <sz val="14"/>
      <name val="??"/>
      <family val="3"/>
      <charset val="129"/>
    </font>
    <font>
      <sz val="12"/>
      <name val="????"/>
      <charset val="136"/>
    </font>
    <font>
      <sz val="12"/>
      <name val="???"/>
      <family val="3"/>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VNbook-Antiqua"/>
      <family val="2"/>
    </font>
    <font>
      <i/>
      <sz val="11"/>
      <color indexed="23"/>
      <name val="Calibri"/>
      <family val="2"/>
    </font>
    <font>
      <sz val="11"/>
      <color indexed="17"/>
      <name val="Calibri"/>
      <family val="2"/>
    </font>
    <font>
      <b/>
      <sz val="18"/>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sz val="11"/>
      <color indexed="60"/>
      <name val="Calibri"/>
      <family val="2"/>
    </font>
    <font>
      <sz val="12"/>
      <name val=".VnTime"/>
      <family val="2"/>
    </font>
    <font>
      <b/>
      <sz val="11"/>
      <color indexed="63"/>
      <name val="Calibri"/>
      <family val="2"/>
    </font>
    <font>
      <b/>
      <sz val="18"/>
      <color indexed="56"/>
      <name val="Cambria"/>
      <family val="2"/>
    </font>
    <font>
      <b/>
      <sz val="12"/>
      <name val=".VnTime"/>
      <family val="2"/>
    </font>
    <font>
      <b/>
      <sz val="10"/>
      <name val=".VnTime"/>
      <family val="2"/>
    </font>
    <font>
      <sz val="9"/>
      <name val=".VnTime"/>
      <family val="2"/>
    </font>
    <font>
      <sz val="11"/>
      <color indexed="10"/>
      <name val="Calibri"/>
      <family val="2"/>
    </font>
    <font>
      <i/>
      <sz val="12"/>
      <name val="Times New Roman"/>
      <family val="1"/>
    </font>
    <font>
      <b/>
      <sz val="11"/>
      <color theme="1"/>
      <name val="Times New Roman"/>
      <family val="1"/>
    </font>
    <font>
      <i/>
      <sz val="10"/>
      <name val=".VnTime"/>
      <family val="2"/>
    </font>
    <font>
      <b/>
      <sz val="12"/>
      <name val="Times New Roman"/>
      <family val="1"/>
    </font>
    <font>
      <i/>
      <sz val="12"/>
      <name val="Times New Roman"/>
      <family val="1"/>
      <charset val="163"/>
    </font>
    <font>
      <vertAlign val="superscript"/>
      <sz val="11"/>
      <name val="Times New Roman"/>
      <family val="1"/>
    </font>
    <font>
      <b/>
      <sz val="16"/>
      <name val="Times New Roman"/>
      <family val="1"/>
    </font>
    <font>
      <sz val="9"/>
      <name val="Times New Roman"/>
      <family val="1"/>
    </font>
    <font>
      <b/>
      <sz val="12"/>
      <color theme="1"/>
      <name val="Times New Roman"/>
      <family val="1"/>
    </font>
    <font>
      <sz val="12"/>
      <color theme="1"/>
      <name val="Times New Roman"/>
      <family val="1"/>
    </font>
    <font>
      <b/>
      <sz val="10"/>
      <name val="Times New Roman"/>
      <family val="1"/>
    </font>
    <font>
      <b/>
      <i/>
      <sz val="10"/>
      <color theme="1"/>
      <name val="Times New Roman"/>
      <family val="1"/>
    </font>
    <font>
      <b/>
      <sz val="10"/>
      <name val="Times New Roman"/>
      <family val="1"/>
      <charset val="163"/>
    </font>
    <font>
      <i/>
      <sz val="9"/>
      <name val="Times New Roman"/>
      <family val="1"/>
      <charset val="163"/>
    </font>
    <font>
      <b/>
      <u/>
      <sz val="9"/>
      <name val="Times New Roman"/>
      <family val="1"/>
      <charset val="163"/>
    </font>
    <font>
      <sz val="10"/>
      <name val="Times New Roman"/>
      <family val="1"/>
      <charset val="163"/>
    </font>
    <font>
      <b/>
      <sz val="11"/>
      <color rgb="FFFF0000"/>
      <name val="Times New Roman"/>
      <family val="1"/>
      <charset val="163"/>
    </font>
    <font>
      <b/>
      <i/>
      <sz val="9"/>
      <name val="Times New Roman"/>
      <family val="1"/>
    </font>
    <font>
      <sz val="10"/>
      <color theme="1"/>
      <name val="Times New Roman"/>
      <family val="1"/>
      <charset val="163"/>
    </font>
    <font>
      <i/>
      <sz val="9"/>
      <color theme="1"/>
      <name val="Times New Roman"/>
      <family val="1"/>
    </font>
    <font>
      <i/>
      <sz val="13"/>
      <color theme="1"/>
      <name val="Times New Roman"/>
      <family val="1"/>
    </font>
    <font>
      <b/>
      <sz val="12"/>
      <color rgb="FFFF0000"/>
      <name val="Times New Roman"/>
      <family val="1"/>
    </font>
    <font>
      <sz val="12"/>
      <color rgb="FFFF0000"/>
      <name val="Times New Roman"/>
      <family val="1"/>
    </font>
    <font>
      <i/>
      <sz val="12"/>
      <color theme="1"/>
      <name val="Times New Roman"/>
      <family val="1"/>
    </font>
    <font>
      <b/>
      <i/>
      <sz val="12"/>
      <color theme="1"/>
      <name val="Times New Roman"/>
      <family val="1"/>
    </font>
    <font>
      <sz val="11"/>
      <color theme="1"/>
      <name val="Times New Roman"/>
      <family val="1"/>
    </font>
    <font>
      <i/>
      <sz val="11"/>
      <color theme="1"/>
      <name val="Times New Roman"/>
      <family val="1"/>
    </font>
    <font>
      <b/>
      <sz val="11"/>
      <color rgb="FF000000"/>
      <name val="Times New Roman"/>
      <family val="1"/>
    </font>
    <font>
      <sz val="10"/>
      <color rgb="FF00B050"/>
      <name val="Times New Roman"/>
      <family val="1"/>
    </font>
    <font>
      <i/>
      <sz val="10"/>
      <color theme="1"/>
      <name val="Times New Roman"/>
      <family val="1"/>
    </font>
    <font>
      <i/>
      <sz val="10"/>
      <name val="Times New Roman"/>
      <family val="1"/>
      <charset val="163"/>
    </font>
    <font>
      <sz val="11"/>
      <color rgb="FFFF0000"/>
      <name val="Calibri"/>
      <family val="2"/>
      <scheme val="minor"/>
    </font>
    <font>
      <sz val="10"/>
      <color rgb="FFFF0000"/>
      <name val="Times New Roman"/>
      <family val="1"/>
      <charset val="163"/>
    </font>
    <font>
      <sz val="1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b/>
      <sz val="8"/>
      <name val="Times New Roman"/>
      <family val="1"/>
      <charset val="163"/>
    </font>
    <font>
      <sz val="8"/>
      <color theme="1"/>
      <name val="Times New Roman"/>
      <family val="1"/>
      <charset val="163"/>
    </font>
    <font>
      <b/>
      <i/>
      <sz val="12"/>
      <name val="Times New Roman"/>
      <family val="1"/>
    </font>
    <font>
      <b/>
      <i/>
      <sz val="12"/>
      <color rgb="FFFF0000"/>
      <name val="Times New Roman"/>
      <family val="1"/>
    </font>
    <font>
      <sz val="10"/>
      <color rgb="FFFF0000"/>
      <name val="Times New Roman"/>
      <family val="1"/>
    </font>
    <font>
      <sz val="8"/>
      <name val="Times New Roman"/>
      <family val="1"/>
    </font>
    <font>
      <b/>
      <sz val="7"/>
      <name val="Times New Roman"/>
      <family val="1"/>
    </font>
    <font>
      <sz val="7"/>
      <name val="Times New Roman"/>
      <family val="1"/>
    </font>
    <font>
      <b/>
      <i/>
      <sz val="7"/>
      <name val="Times New Roman"/>
      <family val="1"/>
    </font>
    <font>
      <b/>
      <sz val="6"/>
      <name val="Times New Roman"/>
      <family val="1"/>
    </font>
    <font>
      <b/>
      <i/>
      <sz val="10"/>
      <name val="Times New Roman"/>
      <family val="1"/>
    </font>
    <font>
      <b/>
      <sz val="10"/>
      <color rgb="FF000000"/>
      <name val="Times New Roman"/>
      <family val="1"/>
    </font>
    <font>
      <sz val="10"/>
      <color rgb="FF000000"/>
      <name val="Times New Roman"/>
      <family val="1"/>
    </font>
    <font>
      <i/>
      <sz val="10"/>
      <color rgb="FF000000"/>
      <name val="Times New Roman"/>
      <family val="1"/>
    </font>
    <font>
      <b/>
      <sz val="11"/>
      <name val="Calibri"/>
      <family val="2"/>
      <scheme val="minor"/>
    </font>
    <font>
      <i/>
      <sz val="6"/>
      <name val="Times New Roman"/>
      <family val="1"/>
    </font>
    <font>
      <sz val="6"/>
      <name val="Times New Roman"/>
      <family val="1"/>
    </font>
    <font>
      <b/>
      <i/>
      <sz val="6"/>
      <name val="Times New Roman"/>
      <family val="1"/>
    </font>
    <font>
      <sz val="6"/>
      <name val="Calibri"/>
      <family val="2"/>
      <scheme val="minor"/>
    </font>
    <font>
      <b/>
      <sz val="13"/>
      <name val="Times New Roman"/>
      <family val="1"/>
    </font>
    <font>
      <i/>
      <sz val="13"/>
      <name val="Times New Roman"/>
      <family val="1"/>
    </font>
    <font>
      <sz val="11"/>
      <color theme="1"/>
      <name val="Times New Roman"/>
      <family val="2"/>
      <charset val="163"/>
    </font>
    <font>
      <sz val="13"/>
      <name val="Times New Roman"/>
      <family val="1"/>
    </font>
  </fonts>
  <fills count="38">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indexed="22"/>
        <bgColor indexed="64"/>
      </patternFill>
    </fill>
    <fill>
      <patternFill patternType="solid">
        <fgColor indexed="9"/>
        <bgColor indexed="64"/>
      </patternFill>
    </fill>
    <fill>
      <patternFill patternType="solid">
        <fgColor rgb="FF00B05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gray125">
        <fgColor indexed="15"/>
      </patternFill>
    </fill>
    <fill>
      <patternFill patternType="solid">
        <fgColor rgb="FF92D050"/>
        <bgColor indexed="64"/>
      </patternFill>
    </fill>
    <fill>
      <patternFill patternType="solid">
        <fgColor rgb="FFFFC000"/>
        <bgColor indexed="64"/>
      </patternFill>
    </fill>
    <fill>
      <patternFill patternType="solid">
        <fgColor theme="9"/>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thin">
        <color indexed="64"/>
      </left>
      <right style="thin">
        <color indexed="64"/>
      </right>
      <top style="dotted">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dotted">
        <color indexed="64"/>
      </top>
      <bottom style="dotted">
        <color indexed="64"/>
      </bottom>
      <diagonal/>
    </border>
    <border>
      <left style="thin">
        <color indexed="64"/>
      </left>
      <right/>
      <top/>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dotted">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s>
  <cellStyleXfs count="22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0" fontId="2" fillId="0" borderId="0"/>
    <xf numFmtId="0" fontId="8" fillId="0" borderId="0"/>
    <xf numFmtId="0" fontId="8" fillId="0" borderId="0"/>
    <xf numFmtId="0" fontId="10" fillId="0" borderId="0"/>
    <xf numFmtId="43" fontId="8" fillId="0" borderId="0" applyFont="0" applyFill="0" applyBorder="0" applyAlignment="0" applyProtection="0"/>
    <xf numFmtId="0" fontId="8" fillId="0" borderId="0"/>
    <xf numFmtId="0" fontId="12" fillId="0" borderId="0"/>
    <xf numFmtId="0" fontId="15" fillId="0" borderId="0"/>
    <xf numFmtId="0" fontId="8" fillId="0" borderId="0"/>
    <xf numFmtId="43" fontId="12" fillId="0" borderId="0" applyFont="0" applyFill="0" applyBorder="0" applyAlignment="0" applyProtection="0"/>
    <xf numFmtId="0" fontId="12" fillId="0" borderId="0"/>
    <xf numFmtId="0" fontId="12" fillId="0" borderId="0"/>
    <xf numFmtId="0" fontId="16" fillId="0" borderId="0"/>
    <xf numFmtId="0" fontId="12" fillId="0" borderId="0"/>
    <xf numFmtId="0" fontId="8" fillId="0" borderId="0"/>
    <xf numFmtId="0" fontId="12" fillId="0" borderId="0" applyNumberFormat="0"/>
    <xf numFmtId="0" fontId="12" fillId="0" borderId="0"/>
    <xf numFmtId="0" fontId="12" fillId="0" borderId="0"/>
    <xf numFmtId="0" fontId="12" fillId="0" borderId="0"/>
    <xf numFmtId="0" fontId="12" fillId="0" borderId="0"/>
    <xf numFmtId="0" fontId="12" fillId="0" borderId="0"/>
    <xf numFmtId="0" fontId="12" fillId="0" borderId="0" applyNumberFormat="0"/>
    <xf numFmtId="0" fontId="1" fillId="0" borderId="0"/>
    <xf numFmtId="0" fontId="8" fillId="0" borderId="0"/>
    <xf numFmtId="0" fontId="19" fillId="0" borderId="0"/>
    <xf numFmtId="0" fontId="12" fillId="0" borderId="0"/>
    <xf numFmtId="0" fontId="24" fillId="0" borderId="9" applyFont="0" applyAlignment="0">
      <alignment horizontal="left"/>
    </xf>
    <xf numFmtId="0" fontId="25" fillId="4" borderId="0"/>
    <xf numFmtId="0" fontId="26" fillId="4" borderId="0"/>
    <xf numFmtId="0" fontId="27" fillId="4" borderId="0"/>
    <xf numFmtId="0" fontId="28" fillId="0" borderId="0">
      <alignment wrapText="1"/>
    </xf>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xf numFmtId="0" fontId="30" fillId="0" borderId="0"/>
    <xf numFmtId="43" fontId="31" fillId="0" borderId="0" applyFont="0" applyFill="0" applyBorder="0" applyAlignment="0" applyProtection="0"/>
    <xf numFmtId="3" fontId="8" fillId="0" borderId="0" applyFont="0" applyFill="0" applyBorder="0" applyAlignment="0" applyProtection="0"/>
    <xf numFmtId="168"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38" fontId="32" fillId="5" borderId="0" applyNumberFormat="0" applyBorder="0" applyAlignment="0" applyProtection="0"/>
    <xf numFmtId="0" fontId="33" fillId="0" borderId="10" applyNumberFormat="0" applyAlignment="0" applyProtection="0">
      <alignment horizontal="left" vertical="center"/>
    </xf>
    <xf numFmtId="0" fontId="33" fillId="0" borderId="11">
      <alignment horizontal="left" vertical="center"/>
    </xf>
    <xf numFmtId="49" fontId="34" fillId="0" borderId="1">
      <alignment vertical="center"/>
    </xf>
    <xf numFmtId="0" fontId="35" fillId="0" borderId="0" applyNumberFormat="0" applyFill="0" applyBorder="0" applyAlignment="0" applyProtection="0">
      <alignment vertical="top"/>
      <protection locked="0"/>
    </xf>
    <xf numFmtId="10" fontId="32" fillId="5" borderId="1" applyNumberFormat="0" applyBorder="0" applyAlignment="0" applyProtection="0"/>
    <xf numFmtId="169" fontId="36" fillId="0" borderId="12"/>
    <xf numFmtId="0" fontId="37" fillId="0" borderId="0" applyNumberFormat="0" applyFont="0" applyFill="0" applyAlignment="0"/>
    <xf numFmtId="170" fontId="38" fillId="0" borderId="0"/>
    <xf numFmtId="0" fontId="1" fillId="0" borderId="0"/>
    <xf numFmtId="0" fontId="15"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2" fillId="0" borderId="0"/>
    <xf numFmtId="3" fontId="40" fillId="0" borderId="0" applyFont="0" applyFill="0" applyBorder="0" applyAlignment="0" applyProtection="0"/>
    <xf numFmtId="10" fontId="8"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2" fillId="0" borderId="0">
      <alignment vertical="center"/>
    </xf>
    <xf numFmtId="40" fontId="43" fillId="0" borderId="0" applyFont="0" applyFill="0" applyBorder="0" applyAlignment="0" applyProtection="0"/>
    <xf numFmtId="38"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9" fontId="44" fillId="0" borderId="0" applyFont="0" applyFill="0" applyBorder="0" applyAlignment="0" applyProtection="0"/>
    <xf numFmtId="0" fontId="45" fillId="0" borderId="0"/>
    <xf numFmtId="171" fontId="8" fillId="0" borderId="0" applyFont="0" applyFill="0" applyBorder="0" applyAlignment="0" applyProtection="0"/>
    <xf numFmtId="172" fontId="8" fillId="0" borderId="0" applyFont="0" applyFill="0" applyBorder="0" applyAlignment="0" applyProtection="0"/>
    <xf numFmtId="173" fontId="46" fillId="0" borderId="0" applyFont="0" applyFill="0" applyBorder="0" applyAlignment="0" applyProtection="0"/>
    <xf numFmtId="174" fontId="46" fillId="0" borderId="0" applyFont="0" applyFill="0" applyBorder="0" applyAlignment="0" applyProtection="0"/>
    <xf numFmtId="0" fontId="47" fillId="0" borderId="0"/>
    <xf numFmtId="0" fontId="37" fillId="0" borderId="0"/>
    <xf numFmtId="175" fontId="48" fillId="0" borderId="0" applyFont="0" applyFill="0" applyBorder="0" applyAlignment="0" applyProtection="0"/>
    <xf numFmtId="176" fontId="48" fillId="0" borderId="0" applyFont="0" applyFill="0" applyBorder="0" applyAlignment="0" applyProtection="0"/>
    <xf numFmtId="177" fontId="48" fillId="0" borderId="0" applyFont="0" applyFill="0" applyBorder="0" applyAlignment="0" applyProtection="0"/>
    <xf numFmtId="178" fontId="49" fillId="0" borderId="0" applyFont="0" applyFill="0" applyBorder="0" applyAlignment="0" applyProtection="0"/>
    <xf numFmtId="179" fontId="48" fillId="0" borderId="0" applyFont="0" applyFill="0" applyBorder="0" applyAlignment="0" applyProtection="0"/>
    <xf numFmtId="172" fontId="8" fillId="0" borderId="0" applyFont="0" applyFill="0" applyBorder="0" applyAlignment="0" applyProtection="0"/>
    <xf numFmtId="0" fontId="69" fillId="0" borderId="0" applyFont="0" applyFill="0" applyBorder="0" applyAlignment="0" applyProtection="0"/>
    <xf numFmtId="171" fontId="8" fillId="0" borderId="0" applyFont="0" applyFill="0" applyBorder="0" applyAlignment="0" applyProtection="0"/>
    <xf numFmtId="40" fontId="70" fillId="0" borderId="0" applyFont="0" applyFill="0" applyBorder="0" applyAlignment="0" applyProtection="0"/>
    <xf numFmtId="38" fontId="70" fillId="0" borderId="0" applyFont="0" applyFill="0" applyBorder="0" applyAlignment="0" applyProtection="0"/>
    <xf numFmtId="175" fontId="71" fillId="0" borderId="0" applyFont="0" applyFill="0" applyBorder="0" applyAlignment="0" applyProtection="0"/>
    <xf numFmtId="9" fontId="72" fillId="0" borderId="0" applyFont="0" applyFill="0" applyBorder="0" applyAlignment="0" applyProtection="0"/>
    <xf numFmtId="6" fontId="49" fillId="0" borderId="0" applyFont="0" applyFill="0" applyBorder="0" applyAlignment="0" applyProtection="0"/>
    <xf numFmtId="0" fontId="42" fillId="0" borderId="0">
      <alignment vertical="center"/>
    </xf>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5" fillId="4" borderId="17" applyNumberFormat="0" applyAlignment="0" applyProtection="0"/>
    <xf numFmtId="0" fontId="75" fillId="4" borderId="17" applyNumberFormat="0" applyAlignment="0" applyProtection="0"/>
    <xf numFmtId="0" fontId="76" fillId="25" borderId="18" applyNumberFormat="0" applyAlignment="0" applyProtection="0"/>
    <xf numFmtId="0" fontId="76" fillId="25" borderId="18" applyNumberFormat="0" applyAlignment="0" applyProtection="0"/>
    <xf numFmtId="4" fontId="77" fillId="0" borderId="0" applyAlignment="0"/>
    <xf numFmtId="0" fontId="78" fillId="0" borderId="0" applyNumberFormat="0" applyFill="0" applyBorder="0" applyAlignment="0" applyProtection="0"/>
    <xf numFmtId="0" fontId="78" fillId="0" borderId="0" applyNumberFormat="0" applyFill="0" applyBorder="0" applyAlignment="0" applyProtection="0"/>
    <xf numFmtId="0" fontId="79" fillId="9" borderId="0" applyNumberFormat="0" applyBorder="0" applyAlignment="0" applyProtection="0"/>
    <xf numFmtId="0" fontId="79" fillId="9"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1" fillId="0" borderId="19" applyNumberFormat="0" applyFill="0" applyAlignment="0" applyProtection="0"/>
    <xf numFmtId="0" fontId="81" fillId="0" borderId="19"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12" borderId="17" applyNumberFormat="0" applyAlignment="0" applyProtection="0"/>
    <xf numFmtId="0" fontId="82" fillId="12" borderId="17" applyNumberFormat="0" applyAlignment="0" applyProtection="0"/>
    <xf numFmtId="0" fontId="83" fillId="0" borderId="20" applyNumberFormat="0" applyFill="0" applyAlignment="0" applyProtection="0"/>
    <xf numFmtId="0" fontId="83" fillId="0" borderId="20" applyNumberFormat="0" applyFill="0" applyAlignment="0" applyProtection="0"/>
    <xf numFmtId="38" fontId="84" fillId="0" borderId="0" applyFont="0" applyFill="0" applyBorder="0" applyAlignment="0" applyProtection="0"/>
    <xf numFmtId="40" fontId="84" fillId="0" borderId="0" applyFont="0" applyFill="0" applyBorder="0" applyAlignment="0" applyProtection="0"/>
    <xf numFmtId="180" fontId="84" fillId="0" borderId="0" applyFont="0" applyFill="0" applyBorder="0" applyAlignment="0" applyProtection="0"/>
    <xf numFmtId="181" fontId="84" fillId="0" borderId="0" applyFont="0" applyFill="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 fillId="0" borderId="0"/>
    <xf numFmtId="0" fontId="15" fillId="0" borderId="0"/>
    <xf numFmtId="0" fontId="12" fillId="0" borderId="0"/>
    <xf numFmtId="0" fontId="15" fillId="0" borderId="0"/>
    <xf numFmtId="0" fontId="1" fillId="0" borderId="0"/>
    <xf numFmtId="0" fontId="1" fillId="0" borderId="0"/>
    <xf numFmtId="0" fontId="12" fillId="0" borderId="0"/>
    <xf numFmtId="0" fontId="12" fillId="0" borderId="0"/>
    <xf numFmtId="0" fontId="8" fillId="27" borderId="21" applyNumberFormat="0" applyFont="0" applyAlignment="0" applyProtection="0"/>
    <xf numFmtId="0" fontId="8" fillId="27" borderId="21" applyNumberFormat="0" applyFont="0" applyAlignment="0" applyProtection="0"/>
    <xf numFmtId="0" fontId="87" fillId="4" borderId="22" applyNumberFormat="0" applyAlignment="0" applyProtection="0"/>
    <xf numFmtId="0" fontId="87" fillId="4" borderId="22" applyNumberFormat="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 fillId="0" borderId="23" applyNumberFormat="0" applyFont="0" applyFill="0" applyAlignment="0" applyProtection="0"/>
    <xf numFmtId="0" fontId="8" fillId="0" borderId="23" applyNumberFormat="0" applyFont="0" applyFill="0" applyAlignment="0" applyProtection="0"/>
    <xf numFmtId="0" fontId="89" fillId="28" borderId="1">
      <alignment horizontal="left" vertical="center"/>
    </xf>
    <xf numFmtId="5" fontId="90" fillId="0" borderId="6">
      <alignment horizontal="left" vertical="top"/>
    </xf>
    <xf numFmtId="5" fontId="2" fillId="0" borderId="7">
      <alignment horizontal="left" vertical="top"/>
    </xf>
    <xf numFmtId="0" fontId="91" fillId="0" borderId="7">
      <alignment horizontal="left" vertical="center"/>
    </xf>
    <xf numFmtId="0" fontId="92" fillId="0" borderId="0" applyNumberFormat="0" applyFill="0" applyBorder="0" applyAlignment="0" applyProtection="0"/>
    <xf numFmtId="0" fontId="92" fillId="0" borderId="0" applyNumberFormat="0" applyFill="0" applyBorder="0" applyAlignment="0" applyProtection="0"/>
    <xf numFmtId="0" fontId="31" fillId="0" borderId="0"/>
    <xf numFmtId="0" fontId="31" fillId="0" borderId="0"/>
    <xf numFmtId="0" fontId="31" fillId="0" borderId="0"/>
    <xf numFmtId="0" fontId="8" fillId="0" borderId="0"/>
    <xf numFmtId="0" fontId="129" fillId="0" borderId="0" applyNumberFormat="0" applyFill="0" applyBorder="0" applyAlignment="0" applyProtection="0"/>
    <xf numFmtId="0" fontId="2" fillId="0" borderId="0"/>
    <xf numFmtId="0" fontId="2" fillId="0" borderId="0"/>
    <xf numFmtId="0" fontId="151" fillId="0" borderId="0"/>
    <xf numFmtId="0" fontId="151" fillId="0" borderId="0"/>
  </cellStyleXfs>
  <cellXfs count="1882">
    <xf numFmtId="0" fontId="0" fillId="0" borderId="0" xfId="0"/>
    <xf numFmtId="4" fontId="4" fillId="0" borderId="0" xfId="2" applyNumberFormat="1" applyFont="1" applyAlignment="1">
      <alignment vertical="center" wrapText="1"/>
    </xf>
    <xf numFmtId="4" fontId="4" fillId="0" borderId="0" xfId="2" applyNumberFormat="1" applyFont="1" applyAlignment="1">
      <alignment horizontal="left" vertical="center" wrapText="1"/>
    </xf>
    <xf numFmtId="0" fontId="4" fillId="0" borderId="0" xfId="2" applyFont="1" applyAlignment="1">
      <alignment vertical="center" wrapText="1"/>
    </xf>
    <xf numFmtId="0" fontId="4" fillId="0" borderId="0" xfId="2" applyFont="1" applyAlignment="1">
      <alignment horizontal="center" vertical="center" wrapText="1"/>
    </xf>
    <xf numFmtId="0" fontId="5" fillId="0" borderId="0" xfId="2" applyFont="1" applyAlignment="1">
      <alignment horizontal="center" vertical="center" wrapText="1"/>
    </xf>
    <xf numFmtId="0" fontId="5" fillId="0" borderId="0" xfId="2" applyFont="1" applyAlignment="1">
      <alignment vertical="center" wrapText="1"/>
    </xf>
    <xf numFmtId="49" fontId="3" fillId="0" borderId="1" xfId="2" applyNumberFormat="1" applyFont="1" applyBorder="1" applyAlignment="1">
      <alignment horizontal="center" vertical="center" wrapText="1"/>
    </xf>
    <xf numFmtId="4" fontId="3" fillId="0" borderId="1" xfId="2" applyNumberFormat="1" applyFont="1" applyBorder="1" applyAlignment="1">
      <alignment horizontal="center" vertical="center" wrapText="1"/>
    </xf>
    <xf numFmtId="43" fontId="3" fillId="0" borderId="1" xfId="2" applyNumberFormat="1" applyFont="1" applyBorder="1" applyAlignment="1">
      <alignment horizontal="center" vertical="center" wrapText="1"/>
    </xf>
    <xf numFmtId="43" fontId="3" fillId="0" borderId="1" xfId="3" applyFont="1" applyFill="1" applyBorder="1" applyAlignment="1">
      <alignment horizontal="left" vertical="center" wrapText="1"/>
    </xf>
    <xf numFmtId="0" fontId="3" fillId="0" borderId="1" xfId="4" applyFont="1" applyBorder="1" applyAlignment="1">
      <alignment horizontal="center" vertical="center" wrapText="1"/>
    </xf>
    <xf numFmtId="0" fontId="4" fillId="0" borderId="1" xfId="2" applyFont="1" applyBorder="1" applyAlignment="1">
      <alignment horizontal="center" vertical="center" wrapText="1"/>
    </xf>
    <xf numFmtId="49" fontId="3" fillId="0" borderId="1" xfId="5" applyNumberFormat="1" applyFont="1" applyBorder="1" applyAlignment="1">
      <alignment horizontal="center" vertical="center" wrapText="1"/>
    </xf>
    <xf numFmtId="4" fontId="3" fillId="0" borderId="1" xfId="5" applyNumberFormat="1" applyFont="1" applyBorder="1" applyAlignment="1">
      <alignment horizontal="left" vertical="center" wrapText="1"/>
    </xf>
    <xf numFmtId="4" fontId="4" fillId="0" borderId="1" xfId="5" applyNumberFormat="1" applyFont="1" applyBorder="1" applyAlignment="1">
      <alignment horizontal="center" vertical="center" wrapText="1"/>
    </xf>
    <xf numFmtId="43" fontId="3" fillId="0" borderId="1" xfId="3" applyFont="1" applyFill="1" applyBorder="1" applyAlignment="1">
      <alignment horizontal="center" vertical="center" wrapText="1"/>
    </xf>
    <xf numFmtId="43" fontId="3" fillId="0" borderId="1" xfId="3" applyFont="1" applyFill="1" applyBorder="1" applyAlignment="1">
      <alignment vertical="center" wrapText="1"/>
    </xf>
    <xf numFmtId="4" fontId="3" fillId="0" borderId="1" xfId="5" applyNumberFormat="1" applyFont="1" applyBorder="1" applyAlignment="1">
      <alignment vertical="center" wrapText="1"/>
    </xf>
    <xf numFmtId="4" fontId="4" fillId="0" borderId="1" xfId="2" applyNumberFormat="1" applyFont="1" applyBorder="1" applyAlignment="1">
      <alignment horizontal="left" vertical="center" wrapText="1"/>
    </xf>
    <xf numFmtId="0" fontId="4" fillId="0" borderId="1" xfId="2" applyFont="1" applyBorder="1" applyAlignment="1">
      <alignment vertical="center" wrapText="1"/>
    </xf>
    <xf numFmtId="4" fontId="3" fillId="0" borderId="1" xfId="5" applyNumberFormat="1" applyFont="1" applyBorder="1" applyAlignment="1">
      <alignment horizontal="center" vertical="center" wrapText="1"/>
    </xf>
    <xf numFmtId="4" fontId="3" fillId="0" borderId="1" xfId="2" applyNumberFormat="1" applyFont="1" applyBorder="1" applyAlignment="1">
      <alignment horizontal="left" vertical="center" wrapText="1"/>
    </xf>
    <xf numFmtId="0" fontId="3" fillId="0" borderId="1" xfId="2" applyFont="1" applyBorder="1" applyAlignment="1">
      <alignment vertical="center" wrapText="1"/>
    </xf>
    <xf numFmtId="0" fontId="3" fillId="0" borderId="1" xfId="2" applyFont="1" applyBorder="1" applyAlignment="1">
      <alignment horizontal="center" vertical="center" wrapText="1"/>
    </xf>
    <xf numFmtId="0" fontId="9" fillId="0" borderId="0" xfId="2" applyFont="1" applyAlignment="1">
      <alignment horizontal="center" vertical="center" wrapText="1"/>
    </xf>
    <xf numFmtId="0" fontId="9" fillId="0" borderId="0" xfId="2" applyFont="1" applyAlignment="1">
      <alignment vertical="center" wrapText="1"/>
    </xf>
    <xf numFmtId="2" fontId="4" fillId="0" borderId="1" xfId="2" applyNumberFormat="1" applyFont="1" applyBorder="1" applyAlignment="1">
      <alignment horizontal="left" vertical="center" wrapText="1"/>
    </xf>
    <xf numFmtId="2" fontId="4" fillId="0" borderId="1" xfId="2" applyNumberFormat="1" applyFont="1" applyBorder="1" applyAlignment="1">
      <alignment horizontal="center" vertical="center" wrapText="1"/>
    </xf>
    <xf numFmtId="43" fontId="4" fillId="0" borderId="1" xfId="3" applyFont="1" applyFill="1" applyBorder="1" applyAlignment="1">
      <alignment horizontal="center" vertical="center" wrapText="1"/>
    </xf>
    <xf numFmtId="43" fontId="4" fillId="0" borderId="1" xfId="3" applyFont="1" applyFill="1" applyBorder="1" applyAlignment="1">
      <alignment horizontal="left" vertical="center" wrapText="1"/>
    </xf>
    <xf numFmtId="43" fontId="4" fillId="0" borderId="1" xfId="3" applyFont="1" applyFill="1" applyBorder="1" applyAlignment="1">
      <alignment vertical="center" wrapText="1"/>
    </xf>
    <xf numFmtId="43" fontId="4" fillId="0" borderId="1" xfId="3" applyFont="1" applyFill="1" applyBorder="1" applyAlignment="1">
      <alignment horizontal="right" vertical="center" wrapText="1"/>
    </xf>
    <xf numFmtId="0" fontId="4" fillId="0" borderId="1" xfId="2" applyFont="1" applyBorder="1" applyAlignment="1">
      <alignment vertical="center"/>
    </xf>
    <xf numFmtId="0" fontId="10" fillId="0" borderId="0" xfId="2" applyFont="1" applyAlignment="1">
      <alignment vertical="center"/>
    </xf>
    <xf numFmtId="0" fontId="4" fillId="0" borderId="1" xfId="2" applyFont="1" applyBorder="1" applyAlignment="1">
      <alignment horizontal="left" vertical="center" wrapText="1"/>
    </xf>
    <xf numFmtId="0" fontId="4" fillId="0" borderId="1" xfId="4" applyFont="1" applyBorder="1" applyAlignment="1">
      <alignment horizontal="center" vertical="center" wrapText="1"/>
    </xf>
    <xf numFmtId="0" fontId="4" fillId="0" borderId="1" xfId="2" applyFont="1" applyBorder="1" applyAlignment="1">
      <alignment horizontal="center" vertical="center"/>
    </xf>
    <xf numFmtId="0" fontId="5" fillId="2" borderId="0" xfId="2" applyFont="1" applyFill="1" applyAlignment="1">
      <alignment vertical="center" wrapText="1"/>
    </xf>
    <xf numFmtId="49" fontId="11" fillId="0" borderId="1" xfId="6" applyNumberFormat="1" applyFont="1" applyBorder="1" applyAlignment="1">
      <alignment horizontal="center" vertical="center" wrapText="1"/>
    </xf>
    <xf numFmtId="0" fontId="11" fillId="0" borderId="1" xfId="8" applyFont="1" applyBorder="1" applyAlignment="1">
      <alignment horizontal="left" vertical="center" wrapText="1"/>
    </xf>
    <xf numFmtId="0" fontId="11" fillId="0" borderId="1" xfId="8" applyFont="1" applyBorder="1" applyAlignment="1">
      <alignment horizontal="center" vertical="center" wrapText="1"/>
    </xf>
    <xf numFmtId="2" fontId="4" fillId="0" borderId="1" xfId="7" applyNumberFormat="1" applyFont="1" applyBorder="1" applyAlignment="1">
      <alignment horizontal="center" vertical="center" wrapText="1"/>
    </xf>
    <xf numFmtId="49" fontId="11" fillId="0" borderId="1" xfId="7" applyNumberFormat="1" applyFont="1" applyBorder="1" applyAlignment="1">
      <alignment horizontal="center" vertical="center" wrapText="1"/>
    </xf>
    <xf numFmtId="2" fontId="11" fillId="0" borderId="1" xfId="7" applyNumberFormat="1" applyFont="1" applyBorder="1" applyAlignment="1">
      <alignment horizontal="left" vertical="center" wrapText="1"/>
    </xf>
    <xf numFmtId="2" fontId="11" fillId="0" borderId="1" xfId="7" applyNumberFormat="1" applyFont="1" applyBorder="1" applyAlignment="1">
      <alignment horizontal="center" vertical="center" wrapText="1"/>
    </xf>
    <xf numFmtId="2" fontId="3" fillId="0" borderId="1" xfId="7" applyNumberFormat="1" applyFont="1" applyBorder="1" applyAlignment="1">
      <alignment horizontal="center" vertical="center" wrapText="1"/>
    </xf>
    <xf numFmtId="4" fontId="11" fillId="0" borderId="1" xfId="5" applyNumberFormat="1" applyFont="1" applyBorder="1" applyAlignment="1">
      <alignment horizontal="left" vertical="center" wrapText="1"/>
    </xf>
    <xf numFmtId="4" fontId="11" fillId="0" borderId="1" xfId="5" applyNumberFormat="1" applyFont="1" applyBorder="1" applyAlignment="1">
      <alignment horizontal="center" vertical="center" wrapText="1"/>
    </xf>
    <xf numFmtId="0" fontId="11" fillId="0" borderId="1" xfId="2" applyFont="1" applyBorder="1" applyAlignment="1">
      <alignment horizontal="left" vertical="center" wrapText="1"/>
    </xf>
    <xf numFmtId="0" fontId="5" fillId="0" borderId="0" xfId="2" applyFont="1" applyAlignment="1">
      <alignment vertical="center"/>
    </xf>
    <xf numFmtId="39" fontId="3" fillId="0" borderId="1" xfId="8" applyNumberFormat="1" applyFont="1" applyBorder="1" applyAlignment="1">
      <alignment horizontal="left" vertical="center" wrapText="1"/>
    </xf>
    <xf numFmtId="49" fontId="4" fillId="0" borderId="1" xfId="7" applyNumberFormat="1" applyFont="1" applyBorder="1" applyAlignment="1">
      <alignment horizontal="center" vertical="center" wrapText="1"/>
    </xf>
    <xf numFmtId="39" fontId="4" fillId="0" borderId="1" xfId="8" applyNumberFormat="1" applyFont="1" applyBorder="1" applyAlignment="1">
      <alignment horizontal="left" vertical="center" wrapText="1"/>
    </xf>
    <xf numFmtId="0" fontId="5" fillId="2" borderId="0" xfId="2" applyFont="1" applyFill="1" applyAlignment="1">
      <alignment vertical="center"/>
    </xf>
    <xf numFmtId="0" fontId="4" fillId="0" borderId="1" xfId="10" applyFont="1" applyBorder="1" applyAlignment="1">
      <alignment horizontal="left" vertical="center" wrapText="1"/>
    </xf>
    <xf numFmtId="43" fontId="4" fillId="0" borderId="1" xfId="2" applyNumberFormat="1" applyFont="1" applyBorder="1" applyAlignment="1">
      <alignment vertical="center"/>
    </xf>
    <xf numFmtId="49" fontId="4" fillId="0" borderId="1" xfId="11" applyNumberFormat="1" applyFont="1" applyBorder="1" applyAlignment="1">
      <alignment horizontal="center" vertical="center" wrapText="1"/>
    </xf>
    <xf numFmtId="43" fontId="4" fillId="0" borderId="1" xfId="2" applyNumberFormat="1" applyFont="1" applyBorder="1" applyAlignment="1">
      <alignment horizontal="center" vertical="center"/>
    </xf>
    <xf numFmtId="0" fontId="4" fillId="0" borderId="1" xfId="2" applyFont="1" applyBorder="1" applyAlignment="1">
      <alignment horizontal="left" vertical="center" wrapText="1" shrinkToFit="1"/>
    </xf>
    <xf numFmtId="43" fontId="4" fillId="0" borderId="1" xfId="3" applyFont="1" applyFill="1" applyBorder="1" applyAlignment="1">
      <alignment vertical="center" wrapText="1" shrinkToFit="1"/>
    </xf>
    <xf numFmtId="0" fontId="4" fillId="0" borderId="1" xfId="7" applyFont="1" applyBorder="1" applyAlignment="1">
      <alignment horizontal="left" vertical="center" wrapText="1"/>
    </xf>
    <xf numFmtId="2" fontId="4" fillId="0" borderId="1" xfId="2" applyNumberFormat="1" applyFont="1" applyBorder="1" applyAlignment="1">
      <alignment horizontal="center" vertical="center"/>
    </xf>
    <xf numFmtId="2" fontId="4" fillId="0" borderId="1" xfId="10" applyNumberFormat="1" applyFont="1" applyBorder="1" applyAlignment="1">
      <alignment horizontal="left" vertical="center" wrapText="1"/>
    </xf>
    <xf numFmtId="0" fontId="5" fillId="3" borderId="0" xfId="2" applyFont="1" applyFill="1" applyAlignment="1">
      <alignment horizontal="center" vertical="center" wrapText="1"/>
    </xf>
    <xf numFmtId="4" fontId="14" fillId="0" borderId="1" xfId="5" applyNumberFormat="1" applyFont="1" applyBorder="1" applyAlignment="1">
      <alignment horizontal="left" vertical="center" wrapText="1"/>
    </xf>
    <xf numFmtId="0" fontId="14" fillId="2" borderId="0" xfId="2" applyFont="1" applyFill="1" applyAlignment="1">
      <alignment vertical="center"/>
    </xf>
    <xf numFmtId="43" fontId="4" fillId="0" borderId="1" xfId="2" applyNumberFormat="1" applyFont="1" applyBorder="1" applyAlignment="1">
      <alignment horizontal="right" vertical="center"/>
    </xf>
    <xf numFmtId="0" fontId="4" fillId="0" borderId="1" xfId="4" applyFont="1" applyBorder="1" applyAlignment="1">
      <alignment vertical="center" wrapText="1"/>
    </xf>
    <xf numFmtId="2" fontId="4" fillId="0" borderId="1" xfId="2" applyNumberFormat="1" applyFont="1" applyBorder="1" applyAlignment="1">
      <alignment vertical="center"/>
    </xf>
    <xf numFmtId="165" fontId="4" fillId="0" borderId="1" xfId="2" applyNumberFormat="1" applyFont="1" applyBorder="1" applyAlignment="1">
      <alignment horizontal="left" vertical="center" wrapText="1"/>
    </xf>
    <xf numFmtId="4" fontId="4" fillId="0" borderId="1" xfId="5" applyNumberFormat="1" applyFont="1" applyBorder="1" applyAlignment="1">
      <alignment horizontal="left" vertical="center" wrapText="1"/>
    </xf>
    <xf numFmtId="39" fontId="4" fillId="0" borderId="1" xfId="2" applyNumberFormat="1" applyFont="1" applyBorder="1" applyAlignment="1">
      <alignment horizontal="left" vertical="center" wrapText="1"/>
    </xf>
    <xf numFmtId="49" fontId="11" fillId="0" borderId="1" xfId="4" applyNumberFormat="1" applyFont="1" applyBorder="1" applyAlignment="1">
      <alignment horizontal="center" vertical="center" wrapText="1"/>
    </xf>
    <xf numFmtId="43" fontId="7" fillId="0" borderId="1" xfId="3" applyFont="1" applyFill="1" applyBorder="1" applyAlignment="1">
      <alignment vertical="center" wrapText="1"/>
    </xf>
    <xf numFmtId="43" fontId="4" fillId="0" borderId="1" xfId="3" applyFont="1" applyFill="1" applyBorder="1" applyAlignment="1">
      <alignment horizontal="right" vertical="center" wrapText="1" shrinkToFit="1"/>
    </xf>
    <xf numFmtId="4" fontId="4" fillId="0" borderId="5" xfId="2" applyNumberFormat="1" applyFont="1" applyBorder="1" applyAlignment="1">
      <alignment horizontal="center" vertical="center" wrapText="1"/>
    </xf>
    <xf numFmtId="43" fontId="3" fillId="0" borderId="5" xfId="3" applyFont="1" applyFill="1" applyBorder="1" applyAlignment="1">
      <alignment horizontal="center" vertical="center" wrapText="1"/>
    </xf>
    <xf numFmtId="43" fontId="3" fillId="0" borderId="5" xfId="3" applyFont="1" applyFill="1" applyBorder="1" applyAlignment="1">
      <alignment horizontal="left" vertical="center" wrapText="1"/>
    </xf>
    <xf numFmtId="43" fontId="3" fillId="0" borderId="5" xfId="3" applyFont="1" applyFill="1" applyBorder="1" applyAlignment="1">
      <alignment vertical="center" wrapText="1"/>
    </xf>
    <xf numFmtId="4" fontId="3" fillId="0" borderId="5" xfId="2" applyNumberFormat="1" applyFont="1" applyBorder="1" applyAlignment="1">
      <alignment horizontal="left" vertical="center" wrapText="1"/>
    </xf>
    <xf numFmtId="0" fontId="4" fillId="0" borderId="5" xfId="4" applyFont="1" applyBorder="1" applyAlignment="1">
      <alignment horizontal="left" vertical="center" wrapText="1"/>
    </xf>
    <xf numFmtId="0" fontId="4" fillId="0" borderId="5" xfId="2" applyFont="1" applyBorder="1" applyAlignment="1">
      <alignment horizontal="center" vertical="center" wrapText="1"/>
    </xf>
    <xf numFmtId="49" fontId="4" fillId="0" borderId="0" xfId="2" applyNumberFormat="1" applyFont="1" applyAlignment="1">
      <alignment horizontal="center" vertical="center" wrapText="1"/>
    </xf>
    <xf numFmtId="0" fontId="4" fillId="0" borderId="0" xfId="2" applyFont="1" applyAlignment="1">
      <alignment horizontal="left" vertical="center" wrapText="1"/>
    </xf>
    <xf numFmtId="43" fontId="4" fillId="0" borderId="0" xfId="2" applyNumberFormat="1" applyFont="1" applyAlignment="1">
      <alignment horizontal="center" vertical="center" wrapText="1"/>
    </xf>
    <xf numFmtId="43" fontId="4" fillId="0" borderId="0" xfId="3" applyFont="1" applyFill="1" applyBorder="1" applyAlignment="1">
      <alignment horizontal="center" vertical="center" wrapText="1"/>
    </xf>
    <xf numFmtId="43" fontId="4" fillId="0" borderId="0" xfId="3" applyFont="1" applyFill="1" applyBorder="1" applyAlignment="1">
      <alignment horizontal="left" vertical="center" wrapText="1"/>
    </xf>
    <xf numFmtId="0" fontId="4" fillId="0" borderId="0" xfId="2" applyFont="1" applyAlignment="1">
      <alignment horizontal="right" vertical="center" wrapText="1"/>
    </xf>
    <xf numFmtId="164" fontId="4" fillId="0" borderId="0" xfId="2" applyNumberFormat="1" applyFont="1" applyAlignment="1">
      <alignment vertical="center" wrapText="1"/>
    </xf>
    <xf numFmtId="166" fontId="4" fillId="0" borderId="0" xfId="2" applyNumberFormat="1" applyFont="1" applyAlignment="1">
      <alignment vertical="center" wrapText="1"/>
    </xf>
    <xf numFmtId="0" fontId="5" fillId="0" borderId="0" xfId="2" applyFont="1" applyAlignment="1">
      <alignment horizontal="left" vertical="center" wrapText="1"/>
    </xf>
    <xf numFmtId="49" fontId="4" fillId="0" borderId="6" xfId="4" applyNumberFormat="1" applyFont="1" applyBorder="1" applyAlignment="1">
      <alignment horizontal="center" vertical="center" wrapText="1"/>
    </xf>
    <xf numFmtId="0" fontId="4" fillId="0" borderId="6" xfId="2" applyFont="1" applyBorder="1" applyAlignment="1">
      <alignment horizontal="left" vertical="center" wrapText="1"/>
    </xf>
    <xf numFmtId="0" fontId="4" fillId="0" borderId="6" xfId="2" applyFont="1" applyBorder="1" applyAlignment="1">
      <alignment horizontal="center" vertical="center"/>
    </xf>
    <xf numFmtId="2" fontId="4" fillId="0" borderId="6" xfId="2" applyNumberFormat="1" applyFont="1" applyBorder="1" applyAlignment="1">
      <alignment horizontal="left" vertical="center" wrapText="1"/>
    </xf>
    <xf numFmtId="43" fontId="18" fillId="0" borderId="1" xfId="3" applyFont="1" applyFill="1" applyBorder="1" applyAlignment="1">
      <alignment horizontal="center" vertical="center" wrapText="1"/>
    </xf>
    <xf numFmtId="43" fontId="18" fillId="0" borderId="1" xfId="3" applyFont="1" applyFill="1" applyBorder="1" applyAlignment="1">
      <alignment vertical="center" wrapText="1"/>
    </xf>
    <xf numFmtId="2" fontId="18" fillId="0" borderId="1" xfId="2" applyNumberFormat="1" applyFont="1" applyBorder="1" applyAlignment="1">
      <alignment horizontal="left" vertical="center" wrapText="1"/>
    </xf>
    <xf numFmtId="0" fontId="18" fillId="0" borderId="1" xfId="10" applyFont="1" applyBorder="1" applyAlignment="1">
      <alignment horizontal="left" vertical="center" wrapText="1"/>
    </xf>
    <xf numFmtId="2" fontId="18" fillId="0" borderId="1" xfId="10" applyNumberFormat="1" applyFont="1" applyBorder="1" applyAlignment="1">
      <alignment horizontal="left" vertical="center" wrapText="1"/>
    </xf>
    <xf numFmtId="4" fontId="18" fillId="0" borderId="1" xfId="5" applyNumberFormat="1" applyFont="1" applyBorder="1" applyAlignment="1">
      <alignment horizontal="left" vertical="center" wrapText="1"/>
    </xf>
    <xf numFmtId="43" fontId="17" fillId="0" borderId="1" xfId="3" applyFont="1" applyFill="1" applyBorder="1" applyAlignment="1">
      <alignment horizontal="center" vertical="center" wrapText="1"/>
    </xf>
    <xf numFmtId="0" fontId="50" fillId="0" borderId="0" xfId="0" applyFont="1" applyAlignment="1">
      <alignment horizontal="center"/>
    </xf>
    <xf numFmtId="0" fontId="52" fillId="0" borderId="0" xfId="0" applyFont="1" applyAlignment="1">
      <alignment horizontal="justify" vertical="center" wrapText="1"/>
    </xf>
    <xf numFmtId="0" fontId="53" fillId="0" borderId="0" xfId="0" applyFont="1" applyAlignment="1">
      <alignment horizontal="center" vertical="center" wrapText="1"/>
    </xf>
    <xf numFmtId="0" fontId="54" fillId="0" borderId="0" xfId="0" applyFont="1" applyAlignment="1">
      <alignment horizontal="left" vertical="center"/>
    </xf>
    <xf numFmtId="0" fontId="53" fillId="0" borderId="0" xfId="0" applyFont="1" applyAlignment="1">
      <alignment horizontal="center" vertical="center"/>
    </xf>
    <xf numFmtId="0" fontId="55" fillId="0" borderId="0" xfId="0" applyFont="1" applyAlignment="1">
      <alignment horizontal="justify" vertical="center" wrapText="1"/>
    </xf>
    <xf numFmtId="0" fontId="56" fillId="0" borderId="0" xfId="0" applyFont="1" applyAlignment="1">
      <alignment horizontal="justify" vertical="center" wrapText="1"/>
    </xf>
    <xf numFmtId="0" fontId="50" fillId="0" borderId="0" xfId="0" applyFont="1"/>
    <xf numFmtId="2" fontId="50" fillId="0" borderId="0" xfId="0" applyNumberFormat="1" applyFont="1"/>
    <xf numFmtId="0" fontId="55" fillId="0" borderId="0" xfId="0" applyFont="1"/>
    <xf numFmtId="0" fontId="57" fillId="0" borderId="0" xfId="0" applyFont="1" applyAlignment="1">
      <alignment horizontal="center" vertical="center"/>
    </xf>
    <xf numFmtId="0" fontId="51" fillId="0" borderId="0" xfId="0" applyFont="1" applyAlignment="1">
      <alignment horizontal="center" vertical="center" wrapText="1"/>
    </xf>
    <xf numFmtId="0" fontId="55" fillId="0" borderId="0" xfId="0" applyFont="1" applyAlignment="1">
      <alignment vertical="center" wrapText="1"/>
    </xf>
    <xf numFmtId="0" fontId="59" fillId="0" borderId="1" xfId="0" applyFont="1" applyBorder="1" applyAlignment="1">
      <alignment horizontal="center" vertical="center" wrapText="1"/>
    </xf>
    <xf numFmtId="49" fontId="55" fillId="0" borderId="0" xfId="0" applyNumberFormat="1" applyFont="1"/>
    <xf numFmtId="49" fontId="55" fillId="0" borderId="11" xfId="0" applyNumberFormat="1" applyFont="1" applyBorder="1"/>
    <xf numFmtId="49" fontId="61" fillId="0" borderId="1" xfId="0" applyNumberFormat="1" applyFont="1" applyBorder="1" applyAlignment="1">
      <alignment horizontal="center" vertical="center"/>
    </xf>
    <xf numFmtId="49" fontId="61" fillId="0" borderId="1" xfId="0" applyNumberFormat="1" applyFont="1" applyBorder="1" applyAlignment="1">
      <alignment horizontal="center" vertical="center" wrapText="1"/>
    </xf>
    <xf numFmtId="49" fontId="62" fillId="0" borderId="0" xfId="0" applyNumberFormat="1" applyFont="1" applyAlignment="1">
      <alignment horizontal="center" vertical="center"/>
    </xf>
    <xf numFmtId="0" fontId="63" fillId="0" borderId="0" xfId="0" applyFont="1" applyAlignment="1">
      <alignment vertical="center"/>
    </xf>
    <xf numFmtId="49" fontId="58" fillId="0" borderId="14" xfId="0" applyNumberFormat="1" applyFont="1" applyBorder="1" applyAlignment="1">
      <alignment horizontal="center" vertical="center"/>
    </xf>
    <xf numFmtId="49" fontId="58" fillId="0" borderId="14" xfId="0" applyNumberFormat="1" applyFont="1" applyBorder="1" applyAlignment="1">
      <alignment horizontal="left" vertical="center"/>
    </xf>
    <xf numFmtId="4" fontId="58" fillId="0" borderId="14" xfId="0" applyNumberFormat="1" applyFont="1" applyBorder="1" applyAlignment="1">
      <alignment horizontal="center" vertical="center"/>
    </xf>
    <xf numFmtId="2" fontId="21" fillId="0" borderId="0" xfId="0" applyNumberFormat="1" applyFont="1" applyAlignment="1">
      <alignment horizontal="center" vertical="center"/>
    </xf>
    <xf numFmtId="0" fontId="64" fillId="0" borderId="0" xfId="0" applyFont="1"/>
    <xf numFmtId="0" fontId="58" fillId="0" borderId="15" xfId="0" applyFont="1" applyBorder="1" applyAlignment="1">
      <alignment horizontal="center" vertical="center"/>
    </xf>
    <xf numFmtId="0" fontId="58" fillId="0" borderId="15" xfId="0" applyFont="1" applyBorder="1" applyAlignment="1">
      <alignment horizontal="left" vertical="center"/>
    </xf>
    <xf numFmtId="4" fontId="59" fillId="0" borderId="15" xfId="0" applyNumberFormat="1" applyFont="1" applyBorder="1" applyAlignment="1">
      <alignment horizontal="center" vertical="center" wrapText="1"/>
    </xf>
    <xf numFmtId="4" fontId="59" fillId="0" borderId="15" xfId="0" applyNumberFormat="1" applyFont="1" applyBorder="1" applyAlignment="1">
      <alignment horizontal="center" vertical="center"/>
    </xf>
    <xf numFmtId="0" fontId="61" fillId="0" borderId="15" xfId="0" applyFont="1" applyBorder="1" applyAlignment="1">
      <alignment horizontal="left" vertical="center"/>
    </xf>
    <xf numFmtId="0" fontId="58" fillId="0" borderId="15" xfId="0" applyFont="1" applyBorder="1" applyAlignment="1">
      <alignment horizontal="center" vertical="center" wrapText="1"/>
    </xf>
    <xf numFmtId="4" fontId="66" fillId="0" borderId="15" xfId="0" applyNumberFormat="1" applyFont="1" applyBorder="1" applyAlignment="1">
      <alignment horizontal="center" vertical="center" wrapText="1"/>
    </xf>
    <xf numFmtId="4" fontId="66" fillId="0" borderId="15" xfId="0" applyNumberFormat="1" applyFont="1" applyBorder="1" applyAlignment="1">
      <alignment horizontal="center" vertical="center"/>
    </xf>
    <xf numFmtId="0" fontId="67" fillId="0" borderId="0" xfId="0" applyFont="1"/>
    <xf numFmtId="0" fontId="68" fillId="0" borderId="15" xfId="0" applyFont="1" applyBorder="1" applyAlignment="1">
      <alignment horizontal="center" vertical="center"/>
    </xf>
    <xf numFmtId="0" fontId="68" fillId="0" borderId="15" xfId="0" applyFont="1" applyBorder="1" applyAlignment="1">
      <alignment horizontal="left" vertical="center"/>
    </xf>
    <xf numFmtId="0" fontId="65" fillId="0" borderId="0" xfId="0" applyFont="1"/>
    <xf numFmtId="0" fontId="58" fillId="0" borderId="15" xfId="0" applyFont="1" applyBorder="1" applyAlignment="1">
      <alignment horizontal="left" vertical="center" wrapText="1"/>
    </xf>
    <xf numFmtId="0" fontId="61" fillId="0" borderId="15" xfId="0" applyFont="1" applyBorder="1" applyAlignment="1">
      <alignment horizontal="center" vertical="center"/>
    </xf>
    <xf numFmtId="0" fontId="68" fillId="0" borderId="15" xfId="0" quotePrefix="1" applyFont="1" applyBorder="1" applyAlignment="1">
      <alignment horizontal="center" vertical="center"/>
    </xf>
    <xf numFmtId="2" fontId="68" fillId="0" borderId="15" xfId="0" applyNumberFormat="1" applyFont="1" applyBorder="1" applyAlignment="1">
      <alignment horizontal="center" vertical="center"/>
    </xf>
    <xf numFmtId="2" fontId="68" fillId="0" borderId="15" xfId="0" applyNumberFormat="1" applyFont="1" applyBorder="1" applyAlignment="1">
      <alignment horizontal="left" vertical="center"/>
    </xf>
    <xf numFmtId="1" fontId="58" fillId="0" borderId="16" xfId="0" applyNumberFormat="1" applyFont="1" applyBorder="1" applyAlignment="1">
      <alignment horizontal="center" vertical="center"/>
    </xf>
    <xf numFmtId="2" fontId="58" fillId="0" borderId="16" xfId="0" applyNumberFormat="1" applyFont="1" applyBorder="1" applyAlignment="1">
      <alignment horizontal="left" vertical="center"/>
    </xf>
    <xf numFmtId="2" fontId="58" fillId="0" borderId="16" xfId="0" applyNumberFormat="1" applyFont="1" applyBorder="1" applyAlignment="1">
      <alignment horizontal="center" vertical="center"/>
    </xf>
    <xf numFmtId="4" fontId="59" fillId="0" borderId="16" xfId="0" applyNumberFormat="1" applyFont="1" applyBorder="1" applyAlignment="1">
      <alignment horizontal="center" vertical="center"/>
    </xf>
    <xf numFmtId="0" fontId="52" fillId="0" borderId="0" xfId="0" applyFont="1" applyAlignment="1">
      <alignment horizontal="center" vertical="center" wrapText="1"/>
    </xf>
    <xf numFmtId="49" fontId="52" fillId="0" borderId="0" xfId="0" applyNumberFormat="1" applyFont="1" applyAlignment="1">
      <alignment horizontal="center" vertical="center" wrapText="1"/>
    </xf>
    <xf numFmtId="2" fontId="52" fillId="0" borderId="0" xfId="0" applyNumberFormat="1" applyFont="1" applyAlignment="1">
      <alignment horizontal="center" vertical="center" wrapText="1"/>
    </xf>
    <xf numFmtId="0" fontId="2" fillId="0" borderId="0" xfId="0" applyFont="1" applyAlignment="1">
      <alignment vertical="center"/>
    </xf>
    <xf numFmtId="0" fontId="86" fillId="0" borderId="0" xfId="0" applyFont="1" applyAlignment="1">
      <alignment vertical="center"/>
    </xf>
    <xf numFmtId="0" fontId="94" fillId="0" borderId="1" xfId="0" applyFont="1" applyBorder="1" applyAlignment="1">
      <alignment horizontal="center" vertical="center" wrapText="1"/>
    </xf>
    <xf numFmtId="0" fontId="90" fillId="0" borderId="0" xfId="0" applyFont="1" applyAlignment="1">
      <alignment vertical="center"/>
    </xf>
    <xf numFmtId="0" fontId="95" fillId="0" borderId="0" xfId="0" applyFont="1" applyAlignment="1">
      <alignment vertical="center"/>
    </xf>
    <xf numFmtId="0" fontId="93" fillId="0" borderId="15" xfId="0" applyFont="1" applyBorder="1" applyAlignment="1">
      <alignment horizontal="center" vertical="center"/>
    </xf>
    <xf numFmtId="0" fontId="2" fillId="0" borderId="0" xfId="0" applyFont="1" applyAlignment="1">
      <alignment horizontal="center" vertical="center"/>
    </xf>
    <xf numFmtId="0" fontId="96" fillId="0" borderId="0" xfId="0" applyFont="1" applyAlignment="1">
      <alignment vertical="center"/>
    </xf>
    <xf numFmtId="0" fontId="42" fillId="0" borderId="0" xfId="0" applyFont="1" applyAlignment="1">
      <alignment vertical="center"/>
    </xf>
    <xf numFmtId="0" fontId="42" fillId="0" borderId="0" xfId="0" applyFont="1" applyAlignment="1">
      <alignment horizontal="center" vertical="center"/>
    </xf>
    <xf numFmtId="167" fontId="18" fillId="0" borderId="1" xfId="0" applyNumberFormat="1" applyFont="1" applyBorder="1" applyAlignment="1">
      <alignment horizontal="center" vertical="center" wrapText="1"/>
    </xf>
    <xf numFmtId="0" fontId="97" fillId="0" borderId="15" xfId="0" applyFont="1" applyBorder="1" applyAlignment="1">
      <alignment horizontal="left" vertical="center" wrapText="1"/>
    </xf>
    <xf numFmtId="0" fontId="20" fillId="0" borderId="15" xfId="0" applyFont="1" applyBorder="1" applyAlignment="1">
      <alignment horizontal="left" vertical="center" wrapText="1"/>
    </xf>
    <xf numFmtId="0" fontId="13" fillId="0" borderId="0" xfId="0" applyFont="1" applyAlignment="1">
      <alignment vertical="center"/>
    </xf>
    <xf numFmtId="0" fontId="68" fillId="0" borderId="15" xfId="0" applyFont="1" applyBorder="1" applyAlignment="1">
      <alignment horizontal="left" vertical="center" wrapText="1"/>
    </xf>
    <xf numFmtId="0" fontId="2" fillId="0" borderId="0" xfId="0" applyFont="1" applyAlignment="1">
      <alignment horizontal="right" vertical="center"/>
    </xf>
    <xf numFmtId="0" fontId="13" fillId="0" borderId="0" xfId="0" applyFont="1" applyAlignment="1">
      <alignment vertical="center" wrapText="1"/>
    </xf>
    <xf numFmtId="43" fontId="13" fillId="0" borderId="0" xfId="1" applyFont="1" applyFill="1" applyAlignment="1">
      <alignment vertical="center" wrapText="1"/>
    </xf>
    <xf numFmtId="167" fontId="100" fillId="0" borderId="1" xfId="0" applyNumberFormat="1" applyFont="1" applyBorder="1" applyAlignment="1">
      <alignment horizontal="center" vertical="center" wrapText="1"/>
    </xf>
    <xf numFmtId="0" fontId="42" fillId="0" borderId="15" xfId="0" applyFont="1" applyBorder="1" applyAlignment="1">
      <alignment horizontal="center" vertical="center"/>
    </xf>
    <xf numFmtId="0" fontId="53" fillId="0" borderId="15" xfId="0" applyFont="1" applyBorder="1" applyAlignment="1">
      <alignment horizontal="center" vertical="center"/>
    </xf>
    <xf numFmtId="43" fontId="2" fillId="0" borderId="0" xfId="1" applyFont="1" applyFill="1" applyAlignment="1">
      <alignment vertical="center"/>
    </xf>
    <xf numFmtId="0" fontId="86" fillId="0" borderId="0" xfId="0" applyFont="1" applyAlignment="1">
      <alignment horizontal="center" vertical="center"/>
    </xf>
    <xf numFmtId="167" fontId="42"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0" fontId="13" fillId="0" borderId="0" xfId="0" applyFont="1" applyAlignment="1">
      <alignment horizontal="center" vertical="center" wrapText="1"/>
    </xf>
    <xf numFmtId="0" fontId="60" fillId="0" borderId="0" xfId="0" applyFont="1" applyAlignment="1">
      <alignment vertical="center" wrapText="1"/>
    </xf>
    <xf numFmtId="49" fontId="60" fillId="0" borderId="0" xfId="0" applyNumberFormat="1" applyFont="1"/>
    <xf numFmtId="0" fontId="60" fillId="0" borderId="0" xfId="0" applyFont="1"/>
    <xf numFmtId="0" fontId="52" fillId="0" borderId="0" xfId="0" applyFont="1"/>
    <xf numFmtId="0" fontId="104" fillId="0" borderId="0" xfId="0" applyFont="1"/>
    <xf numFmtId="0" fontId="52" fillId="0" borderId="0" xfId="0" applyFont="1" applyAlignment="1">
      <alignment horizontal="left" vertical="center" wrapText="1"/>
    </xf>
    <xf numFmtId="0" fontId="50" fillId="0" borderId="0" xfId="0" applyFont="1" applyAlignment="1">
      <alignment horizontal="left" vertical="top"/>
    </xf>
    <xf numFmtId="2" fontId="52" fillId="0" borderId="0" xfId="0" applyNumberFormat="1" applyFont="1" applyAlignment="1">
      <alignment horizontal="justify" vertical="center" wrapText="1"/>
    </xf>
    <xf numFmtId="2" fontId="105" fillId="0" borderId="0" xfId="0" applyNumberFormat="1" applyFont="1" applyAlignment="1">
      <alignment horizontal="center" vertical="center"/>
    </xf>
    <xf numFmtId="0" fontId="65" fillId="0" borderId="0" xfId="0" applyFont="1" applyAlignment="1">
      <alignment vertical="center" wrapText="1"/>
    </xf>
    <xf numFmtId="49" fontId="50" fillId="0" borderId="6" xfId="0" applyNumberFormat="1" applyFont="1" applyBorder="1" applyAlignment="1">
      <alignment horizontal="center" vertical="center" wrapText="1"/>
    </xf>
    <xf numFmtId="49" fontId="50" fillId="0" borderId="6" xfId="0" applyNumberFormat="1" applyFont="1" applyBorder="1" applyAlignment="1">
      <alignment horizontal="center" wrapText="1"/>
    </xf>
    <xf numFmtId="49" fontId="50" fillId="0" borderId="0" xfId="0" applyNumberFormat="1" applyFont="1" applyAlignment="1">
      <alignment horizontal="center" wrapText="1"/>
    </xf>
    <xf numFmtId="49" fontId="50" fillId="0" borderId="0" xfId="0" applyNumberFormat="1" applyFont="1" applyAlignment="1">
      <alignment horizontal="center"/>
    </xf>
    <xf numFmtId="49" fontId="21" fillId="0" borderId="14" xfId="0" applyNumberFormat="1" applyFont="1" applyBorder="1" applyAlignment="1">
      <alignment horizontal="center" vertical="center"/>
    </xf>
    <xf numFmtId="49" fontId="51" fillId="0" borderId="14" xfId="0" applyNumberFormat="1" applyFont="1" applyBorder="1" applyAlignment="1">
      <alignment horizontal="left" vertical="center"/>
    </xf>
    <xf numFmtId="49" fontId="51" fillId="0" borderId="14" xfId="0" applyNumberFormat="1" applyFont="1" applyBorder="1" applyAlignment="1">
      <alignment horizontal="center" vertical="center"/>
    </xf>
    <xf numFmtId="2" fontId="21" fillId="0" borderId="12" xfId="0" applyNumberFormat="1" applyFont="1" applyBorder="1" applyAlignment="1">
      <alignment horizontal="center" vertical="center"/>
    </xf>
    <xf numFmtId="2" fontId="21" fillId="0" borderId="12" xfId="0" applyNumberFormat="1" applyFont="1" applyBorder="1" applyAlignment="1">
      <alignment horizontal="center"/>
    </xf>
    <xf numFmtId="0" fontId="64" fillId="0" borderId="12" xfId="0" applyFont="1" applyBorder="1"/>
    <xf numFmtId="2" fontId="64" fillId="0" borderId="12" xfId="0" applyNumberFormat="1" applyFont="1" applyBorder="1"/>
    <xf numFmtId="0" fontId="21" fillId="0" borderId="15" xfId="0" applyFont="1" applyBorder="1" applyAlignment="1">
      <alignment horizontal="center" vertical="center"/>
    </xf>
    <xf numFmtId="0" fontId="51" fillId="0" borderId="15" xfId="0" applyFont="1" applyBorder="1" applyAlignment="1">
      <alignment horizontal="left" vertical="center"/>
    </xf>
    <xf numFmtId="0" fontId="51" fillId="0" borderId="15" xfId="0" applyFont="1" applyBorder="1" applyAlignment="1">
      <alignment horizontal="center" vertical="center"/>
    </xf>
    <xf numFmtId="2" fontId="21" fillId="0" borderId="9" xfId="0" applyNumberFormat="1" applyFont="1" applyBorder="1" applyAlignment="1">
      <alignment horizontal="center" vertical="center"/>
    </xf>
    <xf numFmtId="2" fontId="21" fillId="0" borderId="9" xfId="0" applyNumberFormat="1" applyFont="1" applyBorder="1" applyAlignment="1">
      <alignment horizontal="center"/>
    </xf>
    <xf numFmtId="2" fontId="64" fillId="0" borderId="9" xfId="0" applyNumberFormat="1" applyFont="1" applyBorder="1"/>
    <xf numFmtId="0" fontId="64" fillId="0" borderId="9" xfId="0" applyFont="1" applyBorder="1"/>
    <xf numFmtId="0" fontId="106" fillId="0" borderId="15" xfId="0" applyFont="1" applyBorder="1" applyAlignment="1">
      <alignment horizontal="left" vertical="center"/>
    </xf>
    <xf numFmtId="0" fontId="51" fillId="0" borderId="15" xfId="0" applyFont="1" applyBorder="1" applyAlignment="1">
      <alignment horizontal="center" vertical="center" wrapText="1"/>
    </xf>
    <xf numFmtId="2" fontId="100" fillId="0" borderId="0" xfId="0" applyNumberFormat="1" applyFont="1" applyAlignment="1">
      <alignment horizontal="center" vertical="center"/>
    </xf>
    <xf numFmtId="2" fontId="50" fillId="0" borderId="0" xfId="0" applyNumberFormat="1" applyFont="1" applyAlignment="1">
      <alignment horizontal="center"/>
    </xf>
    <xf numFmtId="2" fontId="64" fillId="0" borderId="0" xfId="0" applyNumberFormat="1" applyFont="1"/>
    <xf numFmtId="2" fontId="67" fillId="0" borderId="0" xfId="0" applyNumberFormat="1" applyFont="1"/>
    <xf numFmtId="0" fontId="50" fillId="0" borderId="15" xfId="0" applyFont="1" applyBorder="1" applyAlignment="1">
      <alignment horizontal="center" vertical="center"/>
    </xf>
    <xf numFmtId="0" fontId="50" fillId="0" borderId="15" xfId="0" applyFont="1" applyBorder="1" applyAlignment="1">
      <alignment horizontal="left" vertical="center"/>
    </xf>
    <xf numFmtId="2" fontId="55" fillId="0" borderId="0" xfId="0" applyNumberFormat="1" applyFont="1"/>
    <xf numFmtId="0" fontId="100" fillId="0" borderId="15" xfId="0" applyFont="1" applyBorder="1" applyAlignment="1">
      <alignment horizontal="center" vertical="center"/>
    </xf>
    <xf numFmtId="2" fontId="21" fillId="0" borderId="0" xfId="0" applyNumberFormat="1" applyFont="1" applyAlignment="1">
      <alignment horizontal="center"/>
    </xf>
    <xf numFmtId="0" fontId="50" fillId="0" borderId="15" xfId="0" applyFont="1" applyBorder="1" applyAlignment="1">
      <alignment horizontal="left" vertical="center" wrapText="1"/>
    </xf>
    <xf numFmtId="2" fontId="100" fillId="0" borderId="0" xfId="0" applyNumberFormat="1" applyFont="1" applyAlignment="1">
      <alignment horizontal="center"/>
    </xf>
    <xf numFmtId="2" fontId="65" fillId="0" borderId="0" xfId="0" applyNumberFormat="1" applyFont="1"/>
    <xf numFmtId="0" fontId="106" fillId="0" borderId="15" xfId="0" applyFont="1" applyBorder="1" applyAlignment="1">
      <alignment horizontal="center" vertical="center"/>
    </xf>
    <xf numFmtId="0" fontId="50" fillId="0" borderId="15" xfId="0" quotePrefix="1" applyFont="1" applyBorder="1" applyAlignment="1">
      <alignment horizontal="center" vertical="center"/>
    </xf>
    <xf numFmtId="2" fontId="50" fillId="0" borderId="15" xfId="0" applyNumberFormat="1" applyFont="1" applyBorder="1" applyAlignment="1">
      <alignment horizontal="center" vertical="center"/>
    </xf>
    <xf numFmtId="2" fontId="50" fillId="0" borderId="15" xfId="0" applyNumberFormat="1" applyFont="1" applyBorder="1" applyAlignment="1">
      <alignment horizontal="left" vertical="center"/>
    </xf>
    <xf numFmtId="1" fontId="21" fillId="0" borderId="16" xfId="0" applyNumberFormat="1" applyFont="1" applyBorder="1" applyAlignment="1">
      <alignment horizontal="center" vertical="center"/>
    </xf>
    <xf numFmtId="2" fontId="51" fillId="0" borderId="16" xfId="0" applyNumberFormat="1" applyFont="1" applyBorder="1" applyAlignment="1">
      <alignment horizontal="left" vertical="center"/>
    </xf>
    <xf numFmtId="2" fontId="51" fillId="0" borderId="16" xfId="0" applyNumberFormat="1" applyFont="1" applyBorder="1" applyAlignment="1">
      <alignment horizontal="center" vertical="center"/>
    </xf>
    <xf numFmtId="0" fontId="108" fillId="0" borderId="0" xfId="0" applyFont="1" applyAlignment="1">
      <alignment horizontal="center" vertical="center" wrapText="1"/>
    </xf>
    <xf numFmtId="49" fontId="50" fillId="0" borderId="1" xfId="0" applyNumberFormat="1" applyFont="1" applyBorder="1" applyAlignment="1">
      <alignment horizontal="center" vertical="center"/>
    </xf>
    <xf numFmtId="49" fontId="21" fillId="0" borderId="12" xfId="0" applyNumberFormat="1" applyFont="1" applyBorder="1" applyAlignment="1">
      <alignment horizontal="center"/>
    </xf>
    <xf numFmtId="49" fontId="21" fillId="0" borderId="12" xfId="0" applyNumberFormat="1" applyFont="1" applyBorder="1" applyAlignment="1">
      <alignment horizontal="left"/>
    </xf>
    <xf numFmtId="49" fontId="50" fillId="0" borderId="12" xfId="0" applyNumberFormat="1" applyFont="1" applyBorder="1" applyAlignment="1">
      <alignment horizontal="center"/>
    </xf>
    <xf numFmtId="0" fontId="21" fillId="0" borderId="28" xfId="0" applyFont="1" applyBorder="1" applyAlignment="1">
      <alignment horizontal="center"/>
    </xf>
    <xf numFmtId="0" fontId="21" fillId="0" borderId="28" xfId="0" applyFont="1" applyBorder="1" applyAlignment="1">
      <alignment horizontal="left"/>
    </xf>
    <xf numFmtId="2" fontId="0" fillId="0" borderId="0" xfId="0" applyNumberFormat="1"/>
    <xf numFmtId="0" fontId="62" fillId="0" borderId="28" xfId="0" applyFont="1" applyBorder="1" applyAlignment="1">
      <alignment horizontal="center"/>
    </xf>
    <xf numFmtId="0" fontId="62" fillId="0" borderId="28" xfId="0" applyFont="1" applyBorder="1" applyAlignment="1">
      <alignment horizontal="left"/>
    </xf>
    <xf numFmtId="0" fontId="51" fillId="0" borderId="28" xfId="0" applyFont="1" applyBorder="1" applyAlignment="1">
      <alignment horizontal="center" vertical="top" wrapText="1"/>
    </xf>
    <xf numFmtId="0" fontId="50" fillId="0" borderId="9" xfId="0" applyFont="1" applyBorder="1" applyAlignment="1">
      <alignment horizontal="center"/>
    </xf>
    <xf numFmtId="0" fontId="50" fillId="0" borderId="9" xfId="0" applyFont="1" applyBorder="1" applyAlignment="1">
      <alignment horizontal="left"/>
    </xf>
    <xf numFmtId="0" fontId="100" fillId="0" borderId="9" xfId="0" applyFont="1" applyBorder="1" applyAlignment="1">
      <alignment horizontal="center"/>
    </xf>
    <xf numFmtId="0" fontId="100" fillId="0" borderId="9" xfId="0" applyFont="1" applyBorder="1" applyAlignment="1">
      <alignment horizontal="left"/>
    </xf>
    <xf numFmtId="0" fontId="21" fillId="0" borderId="9" xfId="0" applyFont="1" applyBorder="1" applyAlignment="1">
      <alignment horizontal="center"/>
    </xf>
    <xf numFmtId="0" fontId="62" fillId="0" borderId="9" xfId="0" applyFont="1" applyBorder="1" applyAlignment="1">
      <alignment horizontal="center"/>
    </xf>
    <xf numFmtId="0" fontId="62" fillId="0" borderId="9" xfId="0" applyFont="1" applyBorder="1" applyAlignment="1">
      <alignment horizontal="left"/>
    </xf>
    <xf numFmtId="43" fontId="17" fillId="3" borderId="1" xfId="3" applyFont="1" applyFill="1" applyBorder="1" applyAlignment="1">
      <alignment horizontal="center" vertical="center" wrapText="1"/>
    </xf>
    <xf numFmtId="2" fontId="17" fillId="3" borderId="1" xfId="2" applyNumberFormat="1" applyFont="1" applyFill="1" applyBorder="1" applyAlignment="1">
      <alignment horizontal="left" vertical="center" wrapText="1"/>
    </xf>
    <xf numFmtId="4" fontId="17" fillId="3" borderId="1" xfId="5" applyNumberFormat="1" applyFont="1" applyFill="1" applyBorder="1" applyAlignment="1">
      <alignment horizontal="left" vertical="center" wrapText="1"/>
    </xf>
    <xf numFmtId="4" fontId="64" fillId="0" borderId="0" xfId="0" applyNumberFormat="1" applyFont="1"/>
    <xf numFmtId="4" fontId="109" fillId="0" borderId="14" xfId="0" applyNumberFormat="1" applyFont="1" applyBorder="1" applyAlignment="1">
      <alignment horizontal="center" vertical="center"/>
    </xf>
    <xf numFmtId="0" fontId="61" fillId="0" borderId="1" xfId="0" applyFont="1" applyBorder="1" applyAlignment="1">
      <alignment horizontal="center" vertical="center"/>
    </xf>
    <xf numFmtId="0" fontId="50" fillId="0" borderId="0" xfId="0" applyFont="1" applyAlignment="1">
      <alignment horizontal="center" vertical="center"/>
    </xf>
    <xf numFmtId="0" fontId="20" fillId="0" borderId="13" xfId="0" applyFont="1" applyBorder="1" applyAlignment="1">
      <alignment vertical="center"/>
    </xf>
    <xf numFmtId="0" fontId="57" fillId="0" borderId="0" xfId="0" applyFont="1" applyAlignment="1">
      <alignment vertical="center"/>
    </xf>
    <xf numFmtId="0" fontId="61" fillId="0" borderId="1" xfId="0" applyFont="1" applyBorder="1" applyAlignment="1">
      <alignment horizontal="center" vertical="center" wrapText="1"/>
    </xf>
    <xf numFmtId="0" fontId="64" fillId="0" borderId="15" xfId="0" applyFont="1" applyBorder="1" applyAlignment="1">
      <alignment horizontal="center" vertical="center" wrapText="1"/>
    </xf>
    <xf numFmtId="0" fontId="64" fillId="0" borderId="15" xfId="0" applyFont="1" applyBorder="1" applyAlignment="1">
      <alignment horizontal="left" vertical="center" wrapText="1"/>
    </xf>
    <xf numFmtId="49" fontId="64" fillId="0" borderId="15" xfId="0" applyNumberFormat="1" applyFont="1" applyBorder="1" applyAlignment="1">
      <alignment horizontal="center" vertical="center" wrapText="1"/>
    </xf>
    <xf numFmtId="0" fontId="63" fillId="0" borderId="15" xfId="0" applyFont="1" applyBorder="1" applyAlignment="1">
      <alignment horizontal="center" vertical="center" wrapText="1"/>
    </xf>
    <xf numFmtId="0" fontId="63" fillId="0" borderId="15" xfId="0" applyFont="1" applyBorder="1" applyAlignment="1">
      <alignment horizontal="left" vertical="center" wrapText="1"/>
    </xf>
    <xf numFmtId="49" fontId="104" fillId="0" borderId="15" xfId="0" applyNumberFormat="1" applyFont="1" applyBorder="1" applyAlignment="1">
      <alignment horizontal="center" vertical="center" wrapText="1"/>
    </xf>
    <xf numFmtId="0" fontId="110" fillId="0" borderId="15" xfId="0" applyFont="1" applyBorder="1" applyAlignment="1">
      <alignment horizontal="left" vertical="center" wrapText="1"/>
    </xf>
    <xf numFmtId="0" fontId="110" fillId="0" borderId="15"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5" xfId="0" applyFont="1" applyBorder="1" applyAlignment="1">
      <alignment horizontal="center" vertical="center" wrapText="1"/>
    </xf>
    <xf numFmtId="0" fontId="63" fillId="0" borderId="16" xfId="0" applyFont="1" applyBorder="1" applyAlignment="1">
      <alignment horizontal="center" vertical="center" wrapText="1"/>
    </xf>
    <xf numFmtId="0" fontId="110" fillId="0" borderId="16" xfId="0" applyFont="1" applyBorder="1" applyAlignment="1">
      <alignment horizontal="left" vertical="center" wrapText="1"/>
    </xf>
    <xf numFmtId="0" fontId="110" fillId="0" borderId="16" xfId="0" applyFont="1" applyBorder="1" applyAlignment="1">
      <alignment horizontal="center" vertical="center" wrapText="1"/>
    </xf>
    <xf numFmtId="1" fontId="21" fillId="0" borderId="15" xfId="0" applyNumberFormat="1" applyFont="1" applyBorder="1" applyAlignment="1">
      <alignment horizontal="center" vertical="center"/>
    </xf>
    <xf numFmtId="2" fontId="21" fillId="0" borderId="15" xfId="0" applyNumberFormat="1" applyFont="1" applyBorder="1" applyAlignment="1">
      <alignment horizontal="left" vertical="center"/>
    </xf>
    <xf numFmtId="2" fontId="21" fillId="0" borderId="15" xfId="0" applyNumberFormat="1" applyFont="1" applyBorder="1" applyAlignment="1">
      <alignment horizontal="center" vertical="center"/>
    </xf>
    <xf numFmtId="0" fontId="111" fillId="0" borderId="0" xfId="0" applyFont="1" applyAlignment="1">
      <alignment horizontal="center" vertical="center" wrapText="1"/>
    </xf>
    <xf numFmtId="0" fontId="50" fillId="0" borderId="0" xfId="0" applyFont="1" applyAlignment="1">
      <alignment vertical="top"/>
    </xf>
    <xf numFmtId="2" fontId="60" fillId="0" borderId="0" xfId="0" applyNumberFormat="1" applyFont="1" applyAlignment="1">
      <alignment horizontal="justify" vertical="center" wrapText="1"/>
    </xf>
    <xf numFmtId="0" fontId="60" fillId="0" borderId="0" xfId="0" applyFont="1" applyAlignment="1">
      <alignment horizontal="justify" vertical="center" wrapText="1"/>
    </xf>
    <xf numFmtId="0" fontId="53" fillId="0" borderId="0" xfId="0" applyFont="1" applyAlignment="1">
      <alignment horizontal="left" vertical="center"/>
    </xf>
    <xf numFmtId="2" fontId="56" fillId="0" borderId="0" xfId="0" applyNumberFormat="1" applyFont="1" applyAlignment="1">
      <alignment horizontal="justify" vertical="center" wrapText="1"/>
    </xf>
    <xf numFmtId="49" fontId="65" fillId="0" borderId="0" xfId="0" applyNumberFormat="1" applyFont="1"/>
    <xf numFmtId="49" fontId="62" fillId="0" borderId="1" xfId="0" applyNumberFormat="1" applyFont="1" applyBorder="1" applyAlignment="1">
      <alignment horizontal="center" vertical="center"/>
    </xf>
    <xf numFmtId="49" fontId="62" fillId="0" borderId="1" xfId="0" applyNumberFormat="1" applyFont="1" applyBorder="1" applyAlignment="1">
      <alignment horizontal="center" vertical="center" wrapText="1"/>
    </xf>
    <xf numFmtId="49" fontId="112" fillId="0" borderId="1" xfId="0" applyNumberFormat="1" applyFont="1" applyBorder="1" applyAlignment="1">
      <alignment horizontal="center" vertical="center"/>
    </xf>
    <xf numFmtId="0" fontId="112" fillId="0" borderId="0" xfId="0" applyFont="1" applyAlignment="1">
      <alignment vertical="center"/>
    </xf>
    <xf numFmtId="49" fontId="21" fillId="0" borderId="14" xfId="0" applyNumberFormat="1" applyFont="1" applyBorder="1" applyAlignment="1">
      <alignment horizontal="left" vertical="center"/>
    </xf>
    <xf numFmtId="0" fontId="62" fillId="0" borderId="15" xfId="0" applyFont="1" applyBorder="1" applyAlignment="1">
      <alignment horizontal="left" vertical="center"/>
    </xf>
    <xf numFmtId="0" fontId="100" fillId="0" borderId="15" xfId="0" applyFont="1" applyBorder="1" applyAlignment="1">
      <alignment horizontal="left" vertical="center"/>
    </xf>
    <xf numFmtId="2" fontId="100" fillId="0" borderId="15" xfId="0" applyNumberFormat="1" applyFont="1" applyBorder="1" applyAlignment="1">
      <alignment horizontal="center" vertical="center"/>
    </xf>
    <xf numFmtId="0" fontId="21" fillId="0" borderId="15" xfId="0" applyFont="1" applyBorder="1" applyAlignment="1">
      <alignment horizontal="left" vertical="center"/>
    </xf>
    <xf numFmtId="0" fontId="62" fillId="0" borderId="15" xfId="0" applyFont="1" applyBorder="1" applyAlignment="1">
      <alignment horizontal="center" vertical="center"/>
    </xf>
    <xf numFmtId="0" fontId="64" fillId="0" borderId="0" xfId="0" applyFont="1" applyAlignment="1">
      <alignment horizontal="justify" vertical="center" wrapText="1"/>
    </xf>
    <xf numFmtId="0" fontId="104" fillId="0" borderId="15" xfId="0" applyFont="1" applyBorder="1" applyAlignment="1">
      <alignment horizontal="center" vertical="center" wrapText="1"/>
    </xf>
    <xf numFmtId="0" fontId="104" fillId="0" borderId="0" xfId="0" applyFont="1" applyAlignment="1">
      <alignment horizontal="justify" vertical="center" wrapText="1"/>
    </xf>
    <xf numFmtId="2" fontId="104" fillId="0" borderId="15" xfId="0" applyNumberFormat="1" applyFont="1" applyBorder="1" applyAlignment="1">
      <alignment horizontal="center" vertical="center" wrapText="1"/>
    </xf>
    <xf numFmtId="2" fontId="110" fillId="0" borderId="15" xfId="0" applyNumberFormat="1" applyFont="1" applyBorder="1" applyAlignment="1">
      <alignment horizontal="center" vertical="center" wrapText="1"/>
    </xf>
    <xf numFmtId="2" fontId="110" fillId="0" borderId="16" xfId="0" applyNumberFormat="1" applyFont="1" applyBorder="1" applyAlignment="1">
      <alignment horizontal="center" vertical="center" wrapText="1"/>
    </xf>
    <xf numFmtId="0" fontId="102" fillId="0" borderId="0" xfId="0" applyFont="1" applyAlignment="1">
      <alignment horizontal="center" vertical="center" wrapText="1"/>
    </xf>
    <xf numFmtId="0" fontId="114" fillId="3" borderId="6" xfId="0" applyFont="1" applyFill="1" applyBorder="1" applyAlignment="1">
      <alignment horizontal="center" vertical="center" wrapText="1"/>
    </xf>
    <xf numFmtId="0" fontId="115" fillId="3" borderId="0" xfId="0" applyFont="1" applyFill="1" applyAlignment="1">
      <alignment horizontal="center" vertical="center" wrapText="1"/>
    </xf>
    <xf numFmtId="1" fontId="101" fillId="3" borderId="1" xfId="0"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4" fontId="101" fillId="3" borderId="1" xfId="0" applyNumberFormat="1" applyFont="1" applyFill="1" applyBorder="1" applyAlignment="1">
      <alignment horizontal="center" vertical="center" wrapText="1"/>
    </xf>
    <xf numFmtId="4" fontId="102" fillId="0" borderId="5" xfId="0" applyNumberFormat="1" applyFont="1" applyBorder="1" applyAlignment="1">
      <alignment horizontal="center" vertical="center" wrapText="1"/>
    </xf>
    <xf numFmtId="0" fontId="102" fillId="3" borderId="1" xfId="0" applyFont="1" applyFill="1" applyBorder="1" applyAlignment="1">
      <alignment horizontal="center" vertical="center" wrapText="1"/>
    </xf>
    <xf numFmtId="0" fontId="116" fillId="0" borderId="0" xfId="0" applyFont="1" applyAlignment="1">
      <alignment horizontal="center" vertical="center" wrapText="1"/>
    </xf>
    <xf numFmtId="0" fontId="102" fillId="0" borderId="1" xfId="0" applyFont="1" applyBorder="1" applyAlignment="1">
      <alignment horizontal="center" vertical="center" wrapText="1"/>
    </xf>
    <xf numFmtId="2" fontId="18" fillId="0" borderId="1" xfId="2" applyNumberFormat="1" applyFont="1" applyBorder="1" applyAlignment="1">
      <alignment horizontal="left" vertical="center" wrapText="1" shrinkToFit="1"/>
    </xf>
    <xf numFmtId="2" fontId="18" fillId="0" borderId="1" xfId="2" applyNumberFormat="1" applyFont="1" applyBorder="1" applyAlignment="1">
      <alignment horizontal="center" vertical="center" wrapText="1" shrinkToFit="1"/>
    </xf>
    <xf numFmtId="4" fontId="102" fillId="0" borderId="1" xfId="0" applyNumberFormat="1" applyFont="1" applyBorder="1" applyAlignment="1">
      <alignment horizontal="center" vertical="center" wrapText="1"/>
    </xf>
    <xf numFmtId="0" fontId="116" fillId="0" borderId="1" xfId="0" applyFont="1" applyBorder="1" applyAlignment="1">
      <alignment horizontal="center" vertical="center" wrapText="1"/>
    </xf>
    <xf numFmtId="2" fontId="17" fillId="3" borderId="1" xfId="2" applyNumberFormat="1" applyFont="1" applyFill="1" applyBorder="1" applyAlignment="1">
      <alignment horizontal="left" vertical="center" wrapText="1" shrinkToFit="1"/>
    </xf>
    <xf numFmtId="2" fontId="17" fillId="3" borderId="1" xfId="2" applyNumberFormat="1" applyFont="1" applyFill="1" applyBorder="1" applyAlignment="1">
      <alignment horizontal="center" vertical="center" wrapText="1" shrinkToFit="1"/>
    </xf>
    <xf numFmtId="0" fontId="117" fillId="3" borderId="1" xfId="0" applyFont="1" applyFill="1" applyBorder="1" applyAlignment="1">
      <alignment horizontal="center" vertical="center" wrapText="1"/>
    </xf>
    <xf numFmtId="0" fontId="117" fillId="3" borderId="0" xfId="0" applyFont="1" applyFill="1" applyAlignment="1">
      <alignment horizontal="center" vertical="center" wrapText="1"/>
    </xf>
    <xf numFmtId="4" fontId="18" fillId="0" borderId="1" xfId="5" applyNumberFormat="1" applyFont="1" applyBorder="1" applyAlignment="1">
      <alignment horizontal="center" vertical="center" wrapText="1"/>
    </xf>
    <xf numFmtId="2" fontId="18" fillId="0" borderId="1" xfId="12" applyNumberFormat="1" applyFont="1" applyBorder="1" applyAlignment="1">
      <alignment horizontal="left" vertical="center" wrapText="1"/>
    </xf>
    <xf numFmtId="2" fontId="18" fillId="0" borderId="1" xfId="12" applyNumberFormat="1" applyFont="1" applyBorder="1" applyAlignment="1">
      <alignment horizontal="center" vertical="center" wrapText="1"/>
    </xf>
    <xf numFmtId="2" fontId="17" fillId="3" borderId="1" xfId="12" applyNumberFormat="1" applyFont="1" applyFill="1" applyBorder="1" applyAlignment="1">
      <alignment horizontal="left" vertical="center" wrapText="1"/>
    </xf>
    <xf numFmtId="2" fontId="17" fillId="3" borderId="1" xfId="12" applyNumberFormat="1" applyFont="1" applyFill="1" applyBorder="1" applyAlignment="1">
      <alignment horizontal="center" vertical="center" wrapText="1"/>
    </xf>
    <xf numFmtId="0" fontId="101" fillId="3" borderId="0" xfId="0" applyFont="1" applyFill="1" applyAlignment="1">
      <alignment horizontal="center" vertical="center" wrapText="1"/>
    </xf>
    <xf numFmtId="0" fontId="18" fillId="0" borderId="1" xfId="2" applyFont="1" applyBorder="1" applyAlignment="1">
      <alignment horizontal="left" vertical="center" wrapText="1" shrinkToFit="1"/>
    </xf>
    <xf numFmtId="0" fontId="18" fillId="0" borderId="1" xfId="2" applyFont="1" applyBorder="1" applyAlignment="1">
      <alignment horizontal="center" vertical="center" wrapText="1" shrinkToFit="1"/>
    </xf>
    <xf numFmtId="0" fontId="17" fillId="3" borderId="1" xfId="2" applyFont="1" applyFill="1" applyBorder="1" applyAlignment="1">
      <alignment horizontal="left" vertical="center" wrapText="1" shrinkToFit="1"/>
    </xf>
    <xf numFmtId="0" fontId="17" fillId="3" borderId="1" xfId="2" applyFont="1" applyFill="1" applyBorder="1" applyAlignment="1">
      <alignment horizontal="center" vertical="center" wrapText="1" shrinkToFit="1"/>
    </xf>
    <xf numFmtId="0" fontId="102" fillId="0" borderId="1" xfId="0" applyFont="1" applyBorder="1" applyAlignment="1">
      <alignment horizontal="left" vertical="center" wrapText="1"/>
    </xf>
    <xf numFmtId="2" fontId="18" fillId="0" borderId="1" xfId="2" applyNumberFormat="1" applyFont="1" applyBorder="1" applyAlignment="1">
      <alignment horizontal="center" vertical="center" wrapText="1"/>
    </xf>
    <xf numFmtId="2" fontId="17" fillId="3" borderId="1" xfId="2" applyNumberFormat="1" applyFont="1" applyFill="1" applyBorder="1" applyAlignment="1">
      <alignment horizontal="center" vertical="center" wrapText="1"/>
    </xf>
    <xf numFmtId="0" fontId="102" fillId="29" borderId="1" xfId="0" applyFont="1" applyFill="1" applyBorder="1" applyAlignment="1">
      <alignment horizontal="center" vertical="center" wrapText="1"/>
    </xf>
    <xf numFmtId="4" fontId="102" fillId="29" borderId="5" xfId="0" applyNumberFormat="1" applyFont="1" applyFill="1" applyBorder="1" applyAlignment="1">
      <alignment horizontal="center" vertical="center" wrapText="1"/>
    </xf>
    <xf numFmtId="0" fontId="102" fillId="29" borderId="0" xfId="0" applyFont="1" applyFill="1" applyAlignment="1">
      <alignment horizontal="center" vertical="center" wrapText="1"/>
    </xf>
    <xf numFmtId="2" fontId="102" fillId="0" borderId="1" xfId="0" applyNumberFormat="1" applyFont="1" applyBorder="1" applyAlignment="1">
      <alignment horizontal="center" vertical="center" wrapText="1"/>
    </xf>
    <xf numFmtId="0" fontId="18" fillId="0" borderId="1" xfId="2" applyFont="1" applyBorder="1" applyAlignment="1">
      <alignment horizontal="left" vertical="center" wrapText="1"/>
    </xf>
    <xf numFmtId="0" fontId="42" fillId="0" borderId="1" xfId="19" applyFont="1" applyBorder="1" applyAlignment="1">
      <alignment horizontal="center" vertical="center" wrapText="1"/>
    </xf>
    <xf numFmtId="4" fontId="42" fillId="0" borderId="5" xfId="0" applyNumberFormat="1" applyFont="1" applyBorder="1" applyAlignment="1">
      <alignment horizontal="center" vertical="center" wrapText="1"/>
    </xf>
    <xf numFmtId="4" fontId="42" fillId="0" borderId="1" xfId="0" applyNumberFormat="1" applyFont="1" applyBorder="1" applyAlignment="1">
      <alignment horizontal="center" vertical="center" wrapText="1"/>
    </xf>
    <xf numFmtId="0" fontId="102" fillId="30" borderId="1" xfId="0" applyFont="1" applyFill="1" applyBorder="1" applyAlignment="1">
      <alignment horizontal="center" vertical="center" wrapText="1"/>
    </xf>
    <xf numFmtId="0" fontId="102" fillId="30" borderId="0" xfId="0" applyFont="1" applyFill="1" applyAlignment="1">
      <alignment horizontal="center" vertical="center" wrapText="1"/>
    </xf>
    <xf numFmtId="0" fontId="42" fillId="0" borderId="0" xfId="0" applyFont="1" applyAlignment="1">
      <alignment horizontal="center" vertical="center" wrapText="1"/>
    </xf>
    <xf numFmtId="0" fontId="18" fillId="0" borderId="1" xfId="2" applyFont="1" applyBorder="1" applyAlignment="1">
      <alignment horizontal="center" vertical="center" wrapText="1"/>
    </xf>
    <xf numFmtId="0" fontId="17" fillId="3" borderId="1" xfId="2" applyFont="1" applyFill="1" applyBorder="1" applyAlignment="1">
      <alignment horizontal="left" vertical="center" wrapText="1"/>
    </xf>
    <xf numFmtId="0" fontId="17" fillId="3" borderId="1" xfId="2" applyFont="1" applyFill="1" applyBorder="1" applyAlignment="1">
      <alignment horizontal="center" vertical="center" wrapText="1"/>
    </xf>
    <xf numFmtId="2" fontId="18" fillId="0" borderId="2" xfId="2" applyNumberFormat="1" applyFont="1" applyBorder="1" applyAlignment="1">
      <alignment horizontal="left" vertical="center" wrapText="1"/>
    </xf>
    <xf numFmtId="2" fontId="18" fillId="0" borderId="2" xfId="2" applyNumberFormat="1" applyFont="1" applyBorder="1" applyAlignment="1">
      <alignment horizontal="center" vertical="center" wrapText="1"/>
    </xf>
    <xf numFmtId="0" fontId="94" fillId="3" borderId="1" xfId="2" applyFont="1" applyFill="1" applyBorder="1" applyAlignment="1">
      <alignment horizontal="left" vertical="center" wrapText="1"/>
    </xf>
    <xf numFmtId="0" fontId="94" fillId="3" borderId="1" xfId="2" applyFont="1" applyFill="1" applyBorder="1" applyAlignment="1">
      <alignment horizontal="center" vertical="center" wrapText="1"/>
    </xf>
    <xf numFmtId="43" fontId="94" fillId="3" borderId="1" xfId="3" applyFont="1" applyFill="1" applyBorder="1" applyAlignment="1">
      <alignment horizontal="center" vertical="center" wrapText="1"/>
    </xf>
    <xf numFmtId="2" fontId="102" fillId="0" borderId="1" xfId="3" applyNumberFormat="1" applyFont="1" applyFill="1" applyBorder="1" applyAlignment="1">
      <alignment horizontal="center" vertical="center" wrapText="1"/>
    </xf>
    <xf numFmtId="0" fontId="102" fillId="0" borderId="1" xfId="2" applyFont="1" applyBorder="1" applyAlignment="1">
      <alignment horizontal="left" vertical="center" wrapText="1"/>
    </xf>
    <xf numFmtId="0" fontId="102" fillId="0" borderId="1" xfId="2" applyFont="1" applyBorder="1" applyAlignment="1">
      <alignment horizontal="center" vertical="center" wrapText="1"/>
    </xf>
    <xf numFmtId="4" fontId="102" fillId="0" borderId="1" xfId="5" applyNumberFormat="1" applyFont="1" applyBorder="1" applyAlignment="1">
      <alignment horizontal="left" vertical="center" wrapText="1"/>
    </xf>
    <xf numFmtId="4" fontId="102" fillId="0" borderId="1" xfId="5" applyNumberFormat="1" applyFont="1" applyBorder="1" applyAlignment="1">
      <alignment horizontal="center" vertical="center" wrapText="1"/>
    </xf>
    <xf numFmtId="0" fontId="18" fillId="0" borderId="1" xfId="10" applyFont="1" applyBorder="1" applyAlignment="1">
      <alignment horizontal="center" vertical="center" wrapText="1"/>
    </xf>
    <xf numFmtId="43" fontId="23" fillId="0" borderId="1" xfId="3" applyFont="1" applyFill="1" applyBorder="1" applyAlignment="1">
      <alignment horizontal="center" vertical="center" wrapText="1"/>
    </xf>
    <xf numFmtId="0" fontId="23" fillId="0" borderId="1" xfId="2" applyFont="1" applyBorder="1" applyAlignment="1">
      <alignment horizontal="left" vertical="center" wrapText="1"/>
    </xf>
    <xf numFmtId="0" fontId="23" fillId="0" borderId="1" xfId="2" applyFont="1" applyBorder="1" applyAlignment="1">
      <alignment horizontal="center" vertical="center" wrapText="1"/>
    </xf>
    <xf numFmtId="0" fontId="18" fillId="0" borderId="1" xfId="6" applyFont="1" applyBorder="1" applyAlignment="1">
      <alignment horizontal="left" vertical="center" wrapText="1"/>
    </xf>
    <xf numFmtId="0" fontId="18" fillId="0" borderId="1" xfId="6" applyFont="1" applyBorder="1" applyAlignment="1">
      <alignment horizontal="center" vertical="center" wrapText="1"/>
    </xf>
    <xf numFmtId="0" fontId="96" fillId="3" borderId="1" xfId="0" applyFont="1" applyFill="1" applyBorder="1" applyAlignment="1">
      <alignment horizontal="center" vertical="center" wrapText="1"/>
    </xf>
    <xf numFmtId="0" fontId="17" fillId="3" borderId="1" xfId="6" applyFont="1" applyFill="1" applyBorder="1" applyAlignment="1">
      <alignment horizontal="left" vertical="center" wrapText="1"/>
    </xf>
    <xf numFmtId="0" fontId="17" fillId="3" borderId="1" xfId="6" applyFont="1" applyFill="1" applyBorder="1" applyAlignment="1">
      <alignment horizontal="center" vertical="center" wrapText="1"/>
    </xf>
    <xf numFmtId="0" fontId="96" fillId="3" borderId="0" xfId="0" applyFont="1" applyFill="1" applyAlignment="1">
      <alignment horizontal="center" vertical="center" wrapText="1"/>
    </xf>
    <xf numFmtId="0" fontId="17" fillId="0" borderId="1" xfId="6" applyFont="1" applyBorder="1" applyAlignment="1">
      <alignment horizontal="left" vertical="center" wrapText="1"/>
    </xf>
    <xf numFmtId="0" fontId="17" fillId="0" borderId="1" xfId="6" applyFont="1" applyBorder="1" applyAlignment="1">
      <alignment horizontal="center" vertical="center" wrapText="1"/>
    </xf>
    <xf numFmtId="0" fontId="96" fillId="0" borderId="1" xfId="0" applyFont="1" applyBorder="1" applyAlignment="1">
      <alignment horizontal="center" vertical="center" wrapText="1"/>
    </xf>
    <xf numFmtId="4" fontId="96" fillId="0" borderId="5" xfId="0" applyNumberFormat="1" applyFont="1" applyBorder="1" applyAlignment="1">
      <alignment horizontal="center" vertical="center" wrapText="1"/>
    </xf>
    <xf numFmtId="4" fontId="96" fillId="0" borderId="1" xfId="0" applyNumberFormat="1" applyFont="1" applyBorder="1" applyAlignment="1">
      <alignment horizontal="center" vertical="center" wrapText="1"/>
    </xf>
    <xf numFmtId="4" fontId="60" fillId="0" borderId="5" xfId="0" applyNumberFormat="1" applyFont="1" applyBorder="1" applyAlignment="1">
      <alignment horizontal="center" vertical="center" wrapText="1"/>
    </xf>
    <xf numFmtId="2" fontId="42" fillId="0" borderId="1" xfId="0" applyNumberFormat="1" applyFont="1" applyBorder="1" applyAlignment="1">
      <alignment horizontal="center" vertical="center" wrapText="1"/>
    </xf>
    <xf numFmtId="4" fontId="101" fillId="3" borderId="1" xfId="5" applyNumberFormat="1" applyFont="1" applyFill="1" applyBorder="1" applyAlignment="1">
      <alignment horizontal="left" vertical="center" wrapText="1"/>
    </xf>
    <xf numFmtId="4" fontId="101" fillId="3" borderId="1" xfId="5" applyNumberFormat="1" applyFont="1" applyFill="1" applyBorder="1" applyAlignment="1">
      <alignment horizontal="center" vertical="center" wrapText="1"/>
    </xf>
    <xf numFmtId="2" fontId="101" fillId="3" borderId="1" xfId="3" applyNumberFormat="1" applyFont="1" applyFill="1" applyBorder="1" applyAlignment="1">
      <alignment horizontal="center" vertical="center" wrapText="1"/>
    </xf>
    <xf numFmtId="4" fontId="17" fillId="3" borderId="1" xfId="5" applyNumberFormat="1" applyFont="1" applyFill="1" applyBorder="1" applyAlignment="1">
      <alignment horizontal="center" vertical="center" wrapText="1"/>
    </xf>
    <xf numFmtId="4" fontId="42" fillId="0" borderId="1" xfId="5" applyNumberFormat="1" applyFont="1" applyBorder="1" applyAlignment="1">
      <alignment horizontal="left" vertical="center" wrapText="1"/>
    </xf>
    <xf numFmtId="4" fontId="42" fillId="0" borderId="1" xfId="5" applyNumberFormat="1" applyFont="1" applyBorder="1" applyAlignment="1">
      <alignment horizontal="center" vertical="center" wrapText="1"/>
    </xf>
    <xf numFmtId="2" fontId="42" fillId="0" borderId="1" xfId="3" applyNumberFormat="1" applyFont="1" applyFill="1" applyBorder="1" applyAlignment="1">
      <alignment horizontal="center" vertical="center" wrapText="1"/>
    </xf>
    <xf numFmtId="0" fontId="42" fillId="0" borderId="1" xfId="0" applyFont="1" applyBorder="1" applyAlignment="1">
      <alignment horizontal="left" vertical="center" wrapText="1"/>
    </xf>
    <xf numFmtId="2" fontId="18" fillId="0" borderId="1" xfId="10" applyNumberFormat="1" applyFont="1" applyBorder="1" applyAlignment="1">
      <alignment horizontal="center" vertical="center" wrapText="1"/>
    </xf>
    <xf numFmtId="4" fontId="102" fillId="0" borderId="0" xfId="0" applyNumberFormat="1" applyFont="1" applyAlignment="1">
      <alignment horizontal="center" vertical="center" wrapText="1"/>
    </xf>
    <xf numFmtId="0" fontId="102" fillId="0" borderId="0" xfId="0" applyFont="1" applyAlignment="1">
      <alignment horizontal="left" vertical="center" wrapText="1"/>
    </xf>
    <xf numFmtId="43" fontId="17" fillId="3" borderId="1" xfId="3" applyFont="1" applyFill="1" applyBorder="1" applyAlignment="1">
      <alignment vertical="center" wrapText="1"/>
    </xf>
    <xf numFmtId="4" fontId="50" fillId="0" borderId="15" xfId="0" applyNumberFormat="1" applyFont="1" applyBorder="1" applyAlignment="1">
      <alignment horizontal="center" vertical="center"/>
    </xf>
    <xf numFmtId="4" fontId="100" fillId="0" borderId="15" xfId="0" applyNumberFormat="1" applyFont="1" applyBorder="1" applyAlignment="1">
      <alignment horizontal="center" vertical="center"/>
    </xf>
    <xf numFmtId="4" fontId="62" fillId="0" borderId="15" xfId="0" applyNumberFormat="1" applyFont="1" applyBorder="1" applyAlignment="1">
      <alignment horizontal="center" vertical="center"/>
    </xf>
    <xf numFmtId="2" fontId="21" fillId="0" borderId="14" xfId="0" applyNumberFormat="1" applyFont="1" applyBorder="1" applyAlignment="1">
      <alignment horizontal="center" vertical="center"/>
    </xf>
    <xf numFmtId="4" fontId="51" fillId="0" borderId="15" xfId="0" applyNumberFormat="1" applyFont="1" applyBorder="1" applyAlignment="1">
      <alignment horizontal="center" vertical="center"/>
    </xf>
    <xf numFmtId="4" fontId="21" fillId="0" borderId="15" xfId="0" applyNumberFormat="1" applyFont="1" applyBorder="1" applyAlignment="1">
      <alignment horizontal="center" vertical="center"/>
    </xf>
    <xf numFmtId="4" fontId="42" fillId="0" borderId="0" xfId="0" applyNumberFormat="1" applyFont="1" applyAlignment="1">
      <alignment horizontal="center" vertical="center" wrapText="1"/>
    </xf>
    <xf numFmtId="2" fontId="62" fillId="0" borderId="15" xfId="0" applyNumberFormat="1" applyFont="1" applyBorder="1" applyAlignment="1">
      <alignment horizontal="center" vertical="center"/>
    </xf>
    <xf numFmtId="0" fontId="42" fillId="29" borderId="1" xfId="0" applyFont="1" applyFill="1" applyBorder="1" applyAlignment="1">
      <alignment horizontal="center" vertical="center" wrapText="1"/>
    </xf>
    <xf numFmtId="43" fontId="18" fillId="29" borderId="1" xfId="3" applyFont="1" applyFill="1" applyBorder="1" applyAlignment="1">
      <alignment horizontal="center" vertical="center" wrapText="1"/>
    </xf>
    <xf numFmtId="4" fontId="42" fillId="29" borderId="1" xfId="0" applyNumberFormat="1" applyFont="1" applyFill="1" applyBorder="1" applyAlignment="1">
      <alignment horizontal="center" vertical="center" wrapText="1"/>
    </xf>
    <xf numFmtId="0" fontId="17"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5" xfId="0" applyFont="1" applyBorder="1" applyAlignment="1">
      <alignment horizontal="left" vertical="center" wrapText="1"/>
    </xf>
    <xf numFmtId="0" fontId="18" fillId="0" borderId="15" xfId="0" applyFont="1" applyBorder="1" applyAlignment="1">
      <alignment vertical="center" wrapText="1"/>
    </xf>
    <xf numFmtId="0" fontId="20" fillId="0" borderId="15" xfId="0" applyFont="1" applyBorder="1" applyAlignment="1">
      <alignment horizontal="center" vertical="center" wrapText="1"/>
    </xf>
    <xf numFmtId="0" fontId="68" fillId="0" borderId="15" xfId="0" applyFont="1" applyBorder="1" applyAlignment="1">
      <alignment horizontal="center" vertical="center" wrapText="1"/>
    </xf>
    <xf numFmtId="0" fontId="17" fillId="0" borderId="14" xfId="0" applyFont="1" applyBorder="1" applyAlignment="1">
      <alignment horizontal="left" vertical="center" wrapText="1"/>
    </xf>
    <xf numFmtId="0" fontId="17" fillId="0" borderId="15" xfId="0" applyFont="1" applyBorder="1" applyAlignment="1">
      <alignment horizontal="center" vertical="center" wrapText="1"/>
    </xf>
    <xf numFmtId="0" fontId="97" fillId="0" borderId="15" xfId="0" applyFont="1" applyBorder="1" applyAlignment="1">
      <alignment horizontal="center" vertical="center" wrapText="1"/>
    </xf>
    <xf numFmtId="0" fontId="17" fillId="0" borderId="15" xfId="0" applyFont="1" applyBorder="1" applyAlignment="1">
      <alignment horizontal="left" vertical="center" wrapText="1"/>
    </xf>
    <xf numFmtId="0" fontId="22" fillId="0" borderId="15" xfId="0" applyFont="1" applyBorder="1" applyAlignment="1">
      <alignment horizontal="center" vertical="center" wrapText="1"/>
    </xf>
    <xf numFmtId="49" fontId="17" fillId="0" borderId="16" xfId="0" applyNumberFormat="1" applyFont="1" applyBorder="1" applyAlignment="1">
      <alignment horizontal="center" vertical="center" wrapText="1"/>
    </xf>
    <xf numFmtId="0" fontId="17" fillId="0" borderId="16" xfId="0" applyFont="1" applyBorder="1" applyAlignment="1">
      <alignment vertical="center" wrapText="1"/>
    </xf>
    <xf numFmtId="0" fontId="17" fillId="0" borderId="16" xfId="0" applyFont="1" applyBorder="1" applyAlignment="1">
      <alignment horizontal="center" vertical="center" wrapText="1"/>
    </xf>
    <xf numFmtId="167" fontId="17" fillId="0" borderId="15" xfId="0" applyNumberFormat="1" applyFont="1" applyBorder="1" applyAlignment="1">
      <alignment horizontal="center" vertical="center" wrapText="1"/>
    </xf>
    <xf numFmtId="182" fontId="96" fillId="0" borderId="15" xfId="0" applyNumberFormat="1" applyFont="1" applyBorder="1" applyAlignment="1">
      <alignment horizontal="center" vertical="center" wrapText="1"/>
    </xf>
    <xf numFmtId="183" fontId="42" fillId="0" borderId="15" xfId="0" applyNumberFormat="1" applyFont="1" applyBorder="1" applyAlignment="1">
      <alignment horizontal="center" vertical="center" wrapText="1"/>
    </xf>
    <xf numFmtId="182" fontId="42" fillId="0" borderId="15" xfId="0" applyNumberFormat="1" applyFont="1" applyBorder="1" applyAlignment="1">
      <alignment vertical="center" wrapText="1"/>
    </xf>
    <xf numFmtId="182" fontId="42" fillId="0" borderId="15" xfId="0" applyNumberFormat="1" applyFont="1" applyBorder="1" applyAlignment="1">
      <alignment horizontal="center" vertical="center" wrapText="1"/>
    </xf>
    <xf numFmtId="183" fontId="57" fillId="0" borderId="15" xfId="0" applyNumberFormat="1" applyFont="1" applyBorder="1" applyAlignment="1">
      <alignment horizontal="center" vertical="center" wrapText="1"/>
    </xf>
    <xf numFmtId="182" fontId="93" fillId="0" borderId="15" xfId="0" applyNumberFormat="1" applyFont="1" applyBorder="1" applyAlignment="1">
      <alignment vertical="center" wrapText="1"/>
    </xf>
    <xf numFmtId="182" fontId="93" fillId="0" borderId="15" xfId="0" applyNumberFormat="1" applyFont="1" applyBorder="1" applyAlignment="1">
      <alignment horizontal="center" vertical="center" wrapText="1"/>
    </xf>
    <xf numFmtId="167" fontId="96" fillId="0" borderId="15" xfId="0" applyNumberFormat="1" applyFont="1" applyBorder="1" applyAlignment="1">
      <alignment horizontal="center" vertical="center" wrapText="1"/>
    </xf>
    <xf numFmtId="182" fontId="96" fillId="0" borderId="15" xfId="0" applyNumberFormat="1" applyFont="1" applyBorder="1" applyAlignment="1">
      <alignment vertical="center" wrapText="1"/>
    </xf>
    <xf numFmtId="49" fontId="42" fillId="0" borderId="15" xfId="0" applyNumberFormat="1" applyFont="1" applyBorder="1" applyAlignment="1">
      <alignment horizontal="center" vertical="center" wrapText="1"/>
    </xf>
    <xf numFmtId="183" fontId="42" fillId="0" borderId="15" xfId="0" quotePrefix="1" applyNumberFormat="1" applyFont="1" applyBorder="1" applyAlignment="1">
      <alignment horizontal="center" vertical="center" wrapText="1"/>
    </xf>
    <xf numFmtId="0" fontId="96" fillId="0" borderId="14" xfId="0" applyFont="1" applyBorder="1" applyAlignment="1">
      <alignment horizontal="center" vertical="center" wrapText="1"/>
    </xf>
    <xf numFmtId="0" fontId="96"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15" xfId="0" applyFont="1" applyBorder="1" applyAlignment="1">
      <alignment vertical="center" wrapText="1"/>
    </xf>
    <xf numFmtId="0" fontId="93" fillId="0" borderId="15" xfId="0" applyFont="1" applyBorder="1" applyAlignment="1">
      <alignment vertical="center" wrapText="1"/>
    </xf>
    <xf numFmtId="0" fontId="93" fillId="0" borderId="15"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5" xfId="0" applyFont="1" applyBorder="1" applyAlignment="1">
      <alignment vertical="center" wrapText="1"/>
    </xf>
    <xf numFmtId="2" fontId="42" fillId="0" borderId="15" xfId="1" applyNumberFormat="1" applyFont="1" applyFill="1" applyBorder="1" applyAlignment="1">
      <alignment horizontal="center" vertical="center" wrapText="1"/>
    </xf>
    <xf numFmtId="2" fontId="96" fillId="0" borderId="15" xfId="1" applyNumberFormat="1" applyFont="1" applyFill="1" applyBorder="1" applyAlignment="1">
      <alignment horizontal="center" vertical="center" wrapText="1"/>
    </xf>
    <xf numFmtId="4" fontId="110" fillId="0" borderId="15" xfId="0" applyNumberFormat="1" applyFont="1" applyBorder="1" applyAlignment="1">
      <alignment horizontal="center" vertical="center" wrapText="1"/>
    </xf>
    <xf numFmtId="2" fontId="51" fillId="0" borderId="14" xfId="0" applyNumberFormat="1" applyFont="1" applyBorder="1" applyAlignment="1">
      <alignment horizontal="center" vertical="center"/>
    </xf>
    <xf numFmtId="2" fontId="51" fillId="0" borderId="15" xfId="0" applyNumberFormat="1" applyFont="1" applyBorder="1" applyAlignment="1">
      <alignment horizontal="center" vertical="center"/>
    </xf>
    <xf numFmtId="2" fontId="51" fillId="0" borderId="15" xfId="0" applyNumberFormat="1" applyFont="1" applyBorder="1" applyAlignment="1">
      <alignment horizontal="center" vertical="center" wrapText="1"/>
    </xf>
    <xf numFmtId="2" fontId="106" fillId="0" borderId="15" xfId="0" applyNumberFormat="1" applyFont="1" applyBorder="1" applyAlignment="1">
      <alignment horizontal="center" vertical="center"/>
    </xf>
    <xf numFmtId="182" fontId="96" fillId="0" borderId="36" xfId="0" applyNumberFormat="1" applyFont="1" applyBorder="1" applyAlignment="1">
      <alignment vertical="center" wrapText="1"/>
    </xf>
    <xf numFmtId="182" fontId="17" fillId="0" borderId="36" xfId="0" applyNumberFormat="1" applyFont="1" applyBorder="1" applyAlignment="1">
      <alignment horizontal="center" vertical="center" wrapText="1"/>
    </xf>
    <xf numFmtId="182" fontId="96" fillId="0" borderId="14" xfId="0" applyNumberFormat="1" applyFont="1" applyBorder="1" applyAlignment="1">
      <alignment horizontal="left" vertical="center" wrapText="1"/>
    </xf>
    <xf numFmtId="182" fontId="21" fillId="0" borderId="14" xfId="0" applyNumberFormat="1" applyFont="1" applyBorder="1" applyAlignment="1">
      <alignment horizontal="center" vertical="center" wrapText="1"/>
    </xf>
    <xf numFmtId="167" fontId="17" fillId="0" borderId="36"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60" fillId="0" borderId="5" xfId="0" applyFont="1" applyBorder="1" applyAlignment="1">
      <alignment horizontal="center" vertical="center" wrapText="1"/>
    </xf>
    <xf numFmtId="0" fontId="21" fillId="0" borderId="0" xfId="0" applyFont="1" applyAlignment="1">
      <alignment horizontal="center"/>
    </xf>
    <xf numFmtId="0" fontId="0" fillId="0" borderId="0" xfId="0" applyAlignment="1">
      <alignment vertical="center" wrapText="1"/>
    </xf>
    <xf numFmtId="0" fontId="101" fillId="0" borderId="42" xfId="0" applyFont="1" applyBorder="1" applyAlignment="1">
      <alignment horizontal="center" vertical="center" wrapText="1"/>
    </xf>
    <xf numFmtId="0" fontId="101" fillId="0" borderId="43" xfId="0" applyFont="1" applyBorder="1" applyAlignment="1">
      <alignment horizontal="center" vertical="center" wrapText="1"/>
    </xf>
    <xf numFmtId="0" fontId="102" fillId="0" borderId="39" xfId="0" applyFont="1" applyBorder="1" applyAlignment="1">
      <alignment horizontal="center" vertical="center" wrapText="1"/>
    </xf>
    <xf numFmtId="0" fontId="102" fillId="0" borderId="43" xfId="0" applyFont="1" applyBorder="1" applyAlignment="1">
      <alignment horizontal="center" vertical="center" wrapText="1"/>
    </xf>
    <xf numFmtId="0" fontId="102" fillId="0" borderId="40" xfId="0" applyFont="1" applyBorder="1" applyAlignment="1">
      <alignment horizontal="center" vertical="center" wrapText="1"/>
    </xf>
    <xf numFmtId="0" fontId="94" fillId="0" borderId="47" xfId="0" applyFont="1" applyBorder="1" applyAlignment="1">
      <alignment vertical="center" wrapText="1"/>
    </xf>
    <xf numFmtId="0" fontId="118" fillId="0" borderId="46" xfId="0" applyFont="1" applyBorder="1" applyAlignment="1">
      <alignment horizontal="center" vertical="center" wrapText="1"/>
    </xf>
    <xf numFmtId="0" fontId="94" fillId="0" borderId="48" xfId="0" applyFont="1" applyBorder="1" applyAlignment="1">
      <alignment horizontal="center" vertical="center" wrapText="1"/>
    </xf>
    <xf numFmtId="0" fontId="119" fillId="0" borderId="47" xfId="0" applyFont="1" applyBorder="1" applyAlignment="1">
      <alignment vertical="center" wrapText="1"/>
    </xf>
    <xf numFmtId="0" fontId="118" fillId="0" borderId="47" xfId="0" applyFont="1" applyBorder="1" applyAlignment="1">
      <alignment vertical="center" wrapText="1"/>
    </xf>
    <xf numFmtId="0" fontId="118" fillId="0" borderId="47" xfId="0" applyFont="1" applyBorder="1" applyAlignment="1">
      <alignment horizontal="center" vertical="center" wrapText="1"/>
    </xf>
    <xf numFmtId="0" fontId="94" fillId="0" borderId="46" xfId="0" applyFont="1" applyBorder="1" applyAlignment="1">
      <alignment horizontal="center" vertical="center" wrapText="1"/>
    </xf>
    <xf numFmtId="0" fontId="94" fillId="0" borderId="47" xfId="0" applyFont="1" applyBorder="1" applyAlignment="1">
      <alignment horizontal="center" vertical="center" wrapText="1"/>
    </xf>
    <xf numFmtId="0" fontId="118" fillId="0" borderId="39" xfId="0" applyFont="1" applyBorder="1" applyAlignment="1">
      <alignment horizontal="center" vertical="center" wrapText="1"/>
    </xf>
    <xf numFmtId="0" fontId="118" fillId="0" borderId="43" xfId="0" applyFont="1" applyBorder="1" applyAlignment="1">
      <alignment vertical="center" wrapText="1"/>
    </xf>
    <xf numFmtId="0" fontId="118" fillId="0" borderId="43" xfId="0" applyFont="1" applyBorder="1" applyAlignment="1">
      <alignment horizontal="center" vertical="center" wrapText="1"/>
    </xf>
    <xf numFmtId="0" fontId="94" fillId="0" borderId="43" xfId="0" applyFont="1" applyBorder="1" applyAlignment="1">
      <alignment vertical="center" wrapText="1"/>
    </xf>
    <xf numFmtId="0" fontId="94" fillId="0" borderId="43" xfId="0" applyFont="1" applyBorder="1" applyAlignment="1">
      <alignment horizontal="center" vertical="center" wrapText="1"/>
    </xf>
    <xf numFmtId="2" fontId="94" fillId="0" borderId="48" xfId="0" applyNumberFormat="1" applyFont="1" applyBorder="1" applyAlignment="1">
      <alignment horizontal="center" vertical="center" wrapText="1"/>
    </xf>
    <xf numFmtId="2" fontId="118" fillId="0" borderId="47" xfId="0" applyNumberFormat="1" applyFont="1" applyBorder="1" applyAlignment="1">
      <alignment horizontal="center" vertical="center" wrapText="1"/>
    </xf>
    <xf numFmtId="2" fontId="94" fillId="0" borderId="47" xfId="0" applyNumberFormat="1" applyFont="1" applyBorder="1" applyAlignment="1">
      <alignment horizontal="center" vertical="center" wrapText="1"/>
    </xf>
    <xf numFmtId="2" fontId="118" fillId="0" borderId="43" xfId="0" applyNumberFormat="1" applyFont="1" applyBorder="1" applyAlignment="1">
      <alignment horizontal="center" vertical="center" wrapText="1"/>
    </xf>
    <xf numFmtId="2" fontId="94" fillId="0" borderId="43" xfId="0" applyNumberFormat="1" applyFont="1" applyBorder="1" applyAlignment="1">
      <alignment horizontal="center" vertical="center" wrapText="1"/>
    </xf>
    <xf numFmtId="0" fontId="113" fillId="0" borderId="45" xfId="0" applyFont="1" applyBorder="1" applyAlignment="1">
      <alignment vertical="center" wrapText="1"/>
    </xf>
    <xf numFmtId="0" fontId="3" fillId="0" borderId="0" xfId="0" applyFont="1" applyAlignment="1">
      <alignment vertical="center" wrapText="1"/>
    </xf>
    <xf numFmtId="0" fontId="0" fillId="0" borderId="46" xfId="0" applyBorder="1" applyAlignment="1">
      <alignment wrapText="1"/>
    </xf>
    <xf numFmtId="0" fontId="0" fillId="0" borderId="42" xfId="0" applyBorder="1" applyAlignment="1">
      <alignment wrapText="1"/>
    </xf>
    <xf numFmtId="0" fontId="0" fillId="0" borderId="47" xfId="0" applyBorder="1" applyAlignment="1">
      <alignment wrapText="1"/>
    </xf>
    <xf numFmtId="2" fontId="120" fillId="0" borderId="42" xfId="0" applyNumberFormat="1" applyFont="1" applyBorder="1" applyAlignment="1">
      <alignment horizontal="center" vertical="center" wrapText="1"/>
    </xf>
    <xf numFmtId="2" fontId="0" fillId="0" borderId="42" xfId="0" applyNumberFormat="1" applyBorder="1" applyAlignment="1">
      <alignment wrapText="1"/>
    </xf>
    <xf numFmtId="2" fontId="0" fillId="0" borderId="47" xfId="0" applyNumberFormat="1" applyBorder="1" applyAlignment="1">
      <alignment wrapText="1"/>
    </xf>
    <xf numFmtId="2" fontId="18" fillId="0" borderId="15" xfId="0" applyNumberFormat="1" applyFont="1" applyBorder="1" applyAlignment="1">
      <alignment horizontal="center" vertical="center" wrapText="1"/>
    </xf>
    <xf numFmtId="4" fontId="18" fillId="0" borderId="15" xfId="0" applyNumberFormat="1" applyFont="1" applyBorder="1" applyAlignment="1">
      <alignment horizontal="center" vertical="center" wrapText="1"/>
    </xf>
    <xf numFmtId="2"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2" fontId="118" fillId="0" borderId="1" xfId="0" applyNumberFormat="1" applyFont="1" applyBorder="1" applyAlignment="1">
      <alignment horizontal="center" vertical="center"/>
    </xf>
    <xf numFmtId="0" fontId="118" fillId="0" borderId="1" xfId="0" applyFont="1" applyBorder="1" applyAlignment="1">
      <alignment horizontal="center" vertical="center"/>
    </xf>
    <xf numFmtId="0" fontId="118" fillId="0" borderId="1" xfId="0" applyFont="1" applyBorder="1" applyAlignment="1">
      <alignment horizontal="center" vertical="center" wrapText="1"/>
    </xf>
    <xf numFmtId="2" fontId="18"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0" fontId="101" fillId="3" borderId="41" xfId="0" applyFont="1" applyFill="1" applyBorder="1" applyAlignment="1">
      <alignment horizontal="center" vertical="center" wrapText="1"/>
    </xf>
    <xf numFmtId="0" fontId="101" fillId="3" borderId="43" xfId="0" applyFont="1" applyFill="1" applyBorder="1" applyAlignment="1">
      <alignment horizontal="center" vertical="center" wrapText="1"/>
    </xf>
    <xf numFmtId="0" fontId="101" fillId="3" borderId="42" xfId="0" applyFont="1" applyFill="1" applyBorder="1" applyAlignment="1">
      <alignment horizontal="center" vertical="center" wrapText="1"/>
    </xf>
    <xf numFmtId="0" fontId="101" fillId="0" borderId="39" xfId="0" applyFont="1" applyBorder="1" applyAlignment="1">
      <alignment horizontal="center" vertical="center"/>
    </xf>
    <xf numFmtId="0" fontId="101" fillId="3" borderId="43" xfId="0" applyFont="1" applyFill="1" applyBorder="1" applyAlignment="1">
      <alignment horizontal="center" vertical="center"/>
    </xf>
    <xf numFmtId="0" fontId="116" fillId="3" borderId="42" xfId="0" applyFont="1" applyFill="1" applyBorder="1" applyAlignment="1">
      <alignment horizontal="center" vertical="center" wrapText="1"/>
    </xf>
    <xf numFmtId="0" fontId="116" fillId="3" borderId="43" xfId="0" applyFont="1" applyFill="1" applyBorder="1" applyAlignment="1">
      <alignment horizontal="center" vertical="center" wrapText="1"/>
    </xf>
    <xf numFmtId="0" fontId="116" fillId="3" borderId="43" xfId="0" applyFont="1" applyFill="1" applyBorder="1" applyAlignment="1">
      <alignment horizontal="center" vertical="center"/>
    </xf>
    <xf numFmtId="3" fontId="116" fillId="3" borderId="43" xfId="0" applyNumberFormat="1" applyFont="1" applyFill="1" applyBorder="1" applyAlignment="1">
      <alignment horizontal="center" vertical="center"/>
    </xf>
    <xf numFmtId="4" fontId="101" fillId="3" borderId="43" xfId="0" applyNumberFormat="1" applyFont="1" applyFill="1" applyBorder="1" applyAlignment="1">
      <alignment horizontal="center" vertical="center"/>
    </xf>
    <xf numFmtId="3" fontId="17"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xf>
    <xf numFmtId="3" fontId="118" fillId="0" borderId="1" xfId="0" applyNumberFormat="1" applyFont="1" applyBorder="1" applyAlignment="1">
      <alignment horizontal="center" vertical="center"/>
    </xf>
    <xf numFmtId="0" fontId="52" fillId="3" borderId="43" xfId="0" applyFont="1" applyFill="1" applyBorder="1" applyAlignment="1">
      <alignment horizontal="center" vertical="center"/>
    </xf>
    <xf numFmtId="3" fontId="101" fillId="3" borderId="43" xfId="0" applyNumberFormat="1" applyFont="1" applyFill="1" applyBorder="1" applyAlignment="1">
      <alignment horizontal="center" vertical="center"/>
    </xf>
    <xf numFmtId="0" fontId="52" fillId="0" borderId="39" xfId="0" applyFont="1" applyBorder="1" applyAlignment="1">
      <alignment horizontal="center" vertical="center"/>
    </xf>
    <xf numFmtId="3" fontId="117" fillId="3" borderId="43" xfId="0" applyNumberFormat="1" applyFont="1" applyFill="1" applyBorder="1" applyAlignment="1">
      <alignment horizontal="center" vertical="center"/>
    </xf>
    <xf numFmtId="0" fontId="118" fillId="0" borderId="0" xfId="0" applyFont="1" applyAlignment="1">
      <alignment horizontal="center" vertical="center"/>
    </xf>
    <xf numFmtId="0" fontId="118" fillId="6" borderId="0" xfId="0" applyFont="1" applyFill="1" applyAlignment="1">
      <alignment horizontal="center" vertical="center"/>
    </xf>
    <xf numFmtId="0" fontId="52" fillId="6" borderId="0" xfId="0" applyFont="1" applyFill="1" applyAlignment="1">
      <alignment horizontal="center" vertical="center"/>
    </xf>
    <xf numFmtId="2" fontId="118" fillId="0" borderId="0" xfId="0" applyNumberFormat="1" applyFont="1" applyAlignment="1">
      <alignment horizontal="center" vertical="center"/>
    </xf>
    <xf numFmtId="0" fontId="121" fillId="0" borderId="0" xfId="0" applyFont="1" applyAlignment="1">
      <alignment horizontal="center" vertical="center"/>
    </xf>
    <xf numFmtId="3" fontId="121" fillId="0" borderId="0" xfId="0" applyNumberFormat="1" applyFont="1" applyAlignment="1">
      <alignment horizontal="center" vertical="center"/>
    </xf>
    <xf numFmtId="0" fontId="118" fillId="0" borderId="0" xfId="0" applyFont="1" applyAlignment="1">
      <alignment horizontal="left" vertical="center"/>
    </xf>
    <xf numFmtId="0" fontId="17" fillId="0" borderId="1" xfId="0" applyFont="1" applyBorder="1" applyAlignment="1">
      <alignment horizontal="left" vertical="center" wrapText="1"/>
    </xf>
    <xf numFmtId="0" fontId="18" fillId="0" borderId="1" xfId="0" applyFont="1" applyBorder="1" applyAlignment="1">
      <alignment horizontal="left" vertical="center" wrapText="1"/>
    </xf>
    <xf numFmtId="0" fontId="121" fillId="0" borderId="0" xfId="0" applyFont="1" applyAlignment="1">
      <alignment horizontal="left" vertical="center"/>
    </xf>
    <xf numFmtId="0" fontId="101" fillId="3" borderId="43" xfId="0" applyFont="1" applyFill="1" applyBorder="1" applyAlignment="1">
      <alignment horizontal="left" vertical="center"/>
    </xf>
    <xf numFmtId="0" fontId="101" fillId="3" borderId="43" xfId="0" applyFont="1" applyFill="1" applyBorder="1" applyAlignment="1">
      <alignment horizontal="left" vertical="center" wrapText="1"/>
    </xf>
    <xf numFmtId="0" fontId="116" fillId="3" borderId="43" xfId="0" applyFont="1" applyFill="1" applyBorder="1" applyAlignment="1">
      <alignment horizontal="left" vertical="center"/>
    </xf>
    <xf numFmtId="0" fontId="52" fillId="3" borderId="0" xfId="0" applyFont="1" applyFill="1" applyAlignment="1">
      <alignment horizontal="center" vertical="center" wrapText="1"/>
    </xf>
    <xf numFmtId="2" fontId="50" fillId="3" borderId="0" xfId="0" applyNumberFormat="1" applyFont="1" applyFill="1"/>
    <xf numFmtId="0" fontId="60" fillId="3" borderId="5" xfId="0" applyFont="1" applyFill="1" applyBorder="1" applyAlignment="1">
      <alignment horizontal="center" vertical="center" wrapText="1"/>
    </xf>
    <xf numFmtId="49" fontId="62" fillId="3" borderId="1" xfId="0" applyNumberFormat="1" applyFont="1" applyFill="1" applyBorder="1" applyAlignment="1">
      <alignment horizontal="center" vertical="center"/>
    </xf>
    <xf numFmtId="2" fontId="21" fillId="3" borderId="14" xfId="0" applyNumberFormat="1" applyFont="1" applyFill="1" applyBorder="1" applyAlignment="1">
      <alignment horizontal="center" vertical="center"/>
    </xf>
    <xf numFmtId="4" fontId="51" fillId="3" borderId="15" xfId="0" applyNumberFormat="1" applyFont="1" applyFill="1" applyBorder="1" applyAlignment="1">
      <alignment horizontal="center" vertical="center"/>
    </xf>
    <xf numFmtId="0" fontId="51" fillId="3" borderId="15" xfId="0" applyFont="1" applyFill="1" applyBorder="1" applyAlignment="1">
      <alignment horizontal="center" vertical="center" wrapText="1"/>
    </xf>
    <xf numFmtId="4" fontId="100" fillId="3" borderId="15" xfId="0" applyNumberFormat="1" applyFont="1" applyFill="1" applyBorder="1" applyAlignment="1">
      <alignment horizontal="center" vertical="center"/>
    </xf>
    <xf numFmtId="0" fontId="50" fillId="3" borderId="15" xfId="0" applyFont="1" applyFill="1" applyBorder="1" applyAlignment="1">
      <alignment horizontal="center" vertical="center"/>
    </xf>
    <xf numFmtId="4" fontId="50" fillId="3" borderId="15" xfId="0" applyNumberFormat="1" applyFont="1" applyFill="1" applyBorder="1" applyAlignment="1">
      <alignment horizontal="center" vertical="center"/>
    </xf>
    <xf numFmtId="2" fontId="50" fillId="3" borderId="15" xfId="0" applyNumberFormat="1" applyFont="1" applyFill="1" applyBorder="1" applyAlignment="1">
      <alignment horizontal="center" vertical="center"/>
    </xf>
    <xf numFmtId="0" fontId="100" fillId="3" borderId="15" xfId="0" applyFont="1" applyFill="1" applyBorder="1" applyAlignment="1">
      <alignment horizontal="center" vertical="center"/>
    </xf>
    <xf numFmtId="4" fontId="21" fillId="3" borderId="15" xfId="0" applyNumberFormat="1" applyFont="1" applyFill="1" applyBorder="1" applyAlignment="1">
      <alignment horizontal="center" vertical="center"/>
    </xf>
    <xf numFmtId="0" fontId="21" fillId="3" borderId="15" xfId="0" applyFont="1" applyFill="1" applyBorder="1" applyAlignment="1">
      <alignment horizontal="center" vertical="center"/>
    </xf>
    <xf numFmtId="0" fontId="62" fillId="3" borderId="15" xfId="0" applyFont="1" applyFill="1" applyBorder="1" applyAlignment="1">
      <alignment horizontal="center" vertical="center"/>
    </xf>
    <xf numFmtId="4" fontId="62" fillId="3" borderId="15" xfId="0" applyNumberFormat="1" applyFont="1" applyFill="1" applyBorder="1" applyAlignment="1">
      <alignment horizontal="center" vertical="center"/>
    </xf>
    <xf numFmtId="2" fontId="100" fillId="3" borderId="15" xfId="0" applyNumberFormat="1" applyFont="1" applyFill="1" applyBorder="1" applyAlignment="1">
      <alignment horizontal="center" vertical="center"/>
    </xf>
    <xf numFmtId="2" fontId="21" fillId="3" borderId="15" xfId="0" applyNumberFormat="1" applyFont="1" applyFill="1" applyBorder="1" applyAlignment="1">
      <alignment horizontal="center" vertical="center"/>
    </xf>
    <xf numFmtId="0" fontId="64" fillId="3" borderId="15" xfId="0" applyFont="1" applyFill="1" applyBorder="1" applyAlignment="1">
      <alignment horizontal="center" vertical="center" wrapText="1"/>
    </xf>
    <xf numFmtId="0" fontId="104" fillId="3" borderId="15" xfId="0" applyFont="1" applyFill="1" applyBorder="1" applyAlignment="1">
      <alignment horizontal="center" vertical="center" wrapText="1"/>
    </xf>
    <xf numFmtId="49" fontId="104" fillId="3" borderId="15" xfId="0" applyNumberFormat="1" applyFont="1" applyFill="1" applyBorder="1" applyAlignment="1">
      <alignment horizontal="center" vertical="center" wrapText="1"/>
    </xf>
    <xf numFmtId="2" fontId="110" fillId="3" borderId="15" xfId="0" applyNumberFormat="1" applyFont="1" applyFill="1" applyBorder="1" applyAlignment="1">
      <alignment horizontal="center" vertical="center" wrapText="1"/>
    </xf>
    <xf numFmtId="0" fontId="110" fillId="3" borderId="15" xfId="0" applyFont="1" applyFill="1" applyBorder="1" applyAlignment="1">
      <alignment horizontal="center" vertical="center" wrapText="1"/>
    </xf>
    <xf numFmtId="4" fontId="110" fillId="3" borderId="15" xfId="0" applyNumberFormat="1" applyFont="1" applyFill="1" applyBorder="1" applyAlignment="1">
      <alignment horizontal="center" vertical="center" wrapText="1"/>
    </xf>
    <xf numFmtId="2" fontId="110" fillId="3" borderId="16" xfId="0" applyNumberFormat="1" applyFont="1" applyFill="1" applyBorder="1" applyAlignment="1">
      <alignment horizontal="center" vertical="center" wrapText="1"/>
    </xf>
    <xf numFmtId="0" fontId="52" fillId="3" borderId="0" xfId="0" applyFont="1" applyFill="1" applyAlignment="1">
      <alignment horizontal="justify" vertical="center" wrapText="1"/>
    </xf>
    <xf numFmtId="2" fontId="64" fillId="0" borderId="0" xfId="0" applyNumberFormat="1" applyFont="1" applyAlignment="1">
      <alignment horizontal="center" vertical="center"/>
    </xf>
    <xf numFmtId="49" fontId="64" fillId="0" borderId="0" xfId="0" applyNumberFormat="1" applyFont="1" applyAlignment="1">
      <alignment horizontal="center" vertical="center"/>
    </xf>
    <xf numFmtId="2" fontId="21" fillId="3" borderId="0" xfId="0" applyNumberFormat="1" applyFont="1" applyFill="1" applyAlignment="1">
      <alignment horizontal="center"/>
    </xf>
    <xf numFmtId="2" fontId="64" fillId="3" borderId="0" xfId="0" applyNumberFormat="1" applyFont="1" applyFill="1"/>
    <xf numFmtId="2" fontId="64" fillId="3" borderId="0" xfId="0" applyNumberFormat="1" applyFont="1" applyFill="1" applyAlignment="1">
      <alignment horizontal="center" vertical="center"/>
    </xf>
    <xf numFmtId="43" fontId="101" fillId="0" borderId="0" xfId="0" applyNumberFormat="1" applyFont="1" applyAlignment="1">
      <alignment vertical="center" wrapText="1"/>
    </xf>
    <xf numFmtId="2" fontId="18" fillId="0" borderId="15" xfId="1" applyNumberFormat="1" applyFont="1" applyFill="1" applyBorder="1" applyAlignment="1">
      <alignment horizontal="center" vertical="center" wrapText="1"/>
    </xf>
    <xf numFmtId="0" fontId="52" fillId="0" borderId="1" xfId="0" applyFont="1" applyBorder="1" applyAlignment="1">
      <alignment horizontal="left" vertical="center" wrapText="1"/>
    </xf>
    <xf numFmtId="0" fontId="52" fillId="0" borderId="1" xfId="0" applyFont="1" applyBorder="1" applyAlignment="1">
      <alignment horizontal="center" vertical="center"/>
    </xf>
    <xf numFmtId="4" fontId="102" fillId="29" borderId="1" xfId="0" applyNumberFormat="1" applyFont="1" applyFill="1" applyBorder="1" applyAlignment="1">
      <alignment horizontal="center" vertical="center" wrapText="1"/>
    </xf>
    <xf numFmtId="2" fontId="94" fillId="3" borderId="1" xfId="2" applyNumberFormat="1" applyFont="1" applyFill="1" applyBorder="1" applyAlignment="1">
      <alignment horizontal="left" vertical="center" wrapText="1"/>
    </xf>
    <xf numFmtId="2" fontId="94" fillId="3" borderId="1" xfId="2" applyNumberFormat="1" applyFont="1" applyFill="1" applyBorder="1" applyAlignment="1">
      <alignment horizontal="center" vertical="center" wrapText="1"/>
    </xf>
    <xf numFmtId="0" fontId="58" fillId="0" borderId="6" xfId="0" applyFont="1" applyBorder="1" applyAlignment="1">
      <alignment horizontal="center" vertical="center"/>
    </xf>
    <xf numFmtId="0" fontId="58" fillId="0" borderId="6"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 xfId="0" applyFont="1" applyBorder="1" applyAlignment="1">
      <alignment horizontal="center" vertical="center" wrapText="1"/>
    </xf>
    <xf numFmtId="0" fontId="58" fillId="0" borderId="6" xfId="0" applyFont="1" applyBorder="1" applyAlignment="1">
      <alignment vertical="center"/>
    </xf>
    <xf numFmtId="49" fontId="68" fillId="0" borderId="1" xfId="0" applyNumberFormat="1" applyFont="1" applyBorder="1" applyAlignment="1">
      <alignment horizontal="center" vertical="center"/>
    </xf>
    <xf numFmtId="49" fontId="58" fillId="0" borderId="12" xfId="0" applyNumberFormat="1" applyFont="1" applyBorder="1" applyAlignment="1">
      <alignment horizontal="center"/>
    </xf>
    <xf numFmtId="49" fontId="58" fillId="0" borderId="12" xfId="0" applyNumberFormat="1" applyFont="1" applyBorder="1" applyAlignment="1">
      <alignment horizontal="left"/>
    </xf>
    <xf numFmtId="49" fontId="68" fillId="0" borderId="12" xfId="0" applyNumberFormat="1" applyFont="1" applyBorder="1" applyAlignment="1">
      <alignment horizontal="center" vertical="center"/>
    </xf>
    <xf numFmtId="2" fontId="59" fillId="0" borderId="12" xfId="0" applyNumberFormat="1" applyFont="1" applyBorder="1" applyAlignment="1">
      <alignment horizontal="center" vertical="center"/>
    </xf>
    <xf numFmtId="2" fontId="68" fillId="0" borderId="12" xfId="0" applyNumberFormat="1" applyFont="1" applyBorder="1" applyAlignment="1">
      <alignment horizontal="center" vertical="center"/>
    </xf>
    <xf numFmtId="0" fontId="58" fillId="0" borderId="28" xfId="0" applyFont="1" applyBorder="1" applyAlignment="1">
      <alignment horizontal="center"/>
    </xf>
    <xf numFmtId="0" fontId="58" fillId="0" borderId="28" xfId="0" applyFont="1" applyBorder="1" applyAlignment="1">
      <alignment horizontal="left"/>
    </xf>
    <xf numFmtId="0" fontId="58" fillId="0" borderId="28" xfId="0" applyFont="1" applyBorder="1" applyAlignment="1">
      <alignment horizontal="center" vertical="center"/>
    </xf>
    <xf numFmtId="2" fontId="58" fillId="0" borderId="9" xfId="0" applyNumberFormat="1" applyFont="1" applyBorder="1" applyAlignment="1">
      <alignment horizontal="center"/>
    </xf>
    <xf numFmtId="2" fontId="58" fillId="0" borderId="28" xfId="0" applyNumberFormat="1" applyFont="1" applyBorder="1" applyAlignment="1">
      <alignment horizontal="center" vertical="center"/>
    </xf>
    <xf numFmtId="0" fontId="61" fillId="0" borderId="28" xfId="0" applyFont="1" applyBorder="1" applyAlignment="1">
      <alignment horizontal="center"/>
    </xf>
    <xf numFmtId="0" fontId="61" fillId="0" borderId="28" xfId="0" applyFont="1" applyBorder="1" applyAlignment="1">
      <alignment horizontal="left"/>
    </xf>
    <xf numFmtId="0" fontId="58" fillId="0" borderId="28" xfId="0" applyFont="1" applyBorder="1" applyAlignment="1">
      <alignment horizontal="center" vertical="center" wrapText="1"/>
    </xf>
    <xf numFmtId="2" fontId="58" fillId="0" borderId="28" xfId="0" applyNumberFormat="1" applyFont="1" applyBorder="1" applyAlignment="1">
      <alignment horizontal="center" vertical="center" wrapText="1"/>
    </xf>
    <xf numFmtId="0" fontId="68" fillId="0" borderId="9" xfId="0" applyFont="1" applyBorder="1" applyAlignment="1">
      <alignment horizontal="center"/>
    </xf>
    <xf numFmtId="0" fontId="68" fillId="0" borderId="9" xfId="0" applyFont="1" applyBorder="1" applyAlignment="1">
      <alignment horizontal="left"/>
    </xf>
    <xf numFmtId="0" fontId="68" fillId="0" borderId="9" xfId="0" applyFont="1" applyBorder="1" applyAlignment="1">
      <alignment horizontal="center" vertical="center"/>
    </xf>
    <xf numFmtId="2" fontId="68" fillId="0" borderId="9" xfId="0" applyNumberFormat="1" applyFont="1" applyBorder="1" applyAlignment="1">
      <alignment horizontal="center" vertical="center"/>
    </xf>
    <xf numFmtId="0" fontId="68" fillId="0" borderId="9" xfId="0" applyFont="1" applyBorder="1" applyAlignment="1">
      <alignment horizontal="left" wrapText="1"/>
    </xf>
    <xf numFmtId="0" fontId="68" fillId="0" borderId="29" xfId="0" applyFont="1" applyBorder="1" applyAlignment="1">
      <alignment horizontal="center"/>
    </xf>
    <xf numFmtId="0" fontId="68" fillId="0" borderId="29" xfId="0" applyFont="1" applyBorder="1" applyAlignment="1">
      <alignment horizontal="left"/>
    </xf>
    <xf numFmtId="0" fontId="68" fillId="0" borderId="29" xfId="0" applyFont="1" applyBorder="1" applyAlignment="1">
      <alignment horizontal="center" vertical="center"/>
    </xf>
    <xf numFmtId="2" fontId="68" fillId="0" borderId="29" xfId="0" applyNumberFormat="1" applyFont="1" applyBorder="1" applyAlignment="1">
      <alignment horizontal="center" vertical="center"/>
    </xf>
    <xf numFmtId="0" fontId="58" fillId="0" borderId="9" xfId="0" applyFont="1" applyBorder="1" applyAlignment="1">
      <alignment horizontal="center"/>
    </xf>
    <xf numFmtId="0" fontId="58" fillId="0" borderId="9" xfId="0" applyFont="1" applyBorder="1" applyAlignment="1">
      <alignment horizontal="left"/>
    </xf>
    <xf numFmtId="0" fontId="58" fillId="0" borderId="9" xfId="0" applyFont="1" applyBorder="1" applyAlignment="1">
      <alignment horizontal="center" vertical="center"/>
    </xf>
    <xf numFmtId="2" fontId="58" fillId="0" borderId="9" xfId="0" applyNumberFormat="1" applyFont="1" applyBorder="1" applyAlignment="1">
      <alignment horizontal="center" vertical="center"/>
    </xf>
    <xf numFmtId="0" fontId="58" fillId="0" borderId="9" xfId="0" applyFont="1" applyBorder="1" applyAlignment="1">
      <alignment horizontal="center" vertical="center" wrapText="1"/>
    </xf>
    <xf numFmtId="0" fontId="58" fillId="0" borderId="9" xfId="0" applyFont="1" applyBorder="1" applyAlignment="1">
      <alignment horizontal="left" vertical="center" wrapText="1"/>
    </xf>
    <xf numFmtId="0" fontId="61" fillId="0" borderId="9" xfId="0" applyFont="1" applyBorder="1" applyAlignment="1">
      <alignment horizontal="center"/>
    </xf>
    <xf numFmtId="0" fontId="61" fillId="0" borderId="9" xfId="0" applyFont="1" applyBorder="1" applyAlignment="1">
      <alignment horizontal="left"/>
    </xf>
    <xf numFmtId="0" fontId="61" fillId="0" borderId="9" xfId="0" applyFont="1" applyBorder="1" applyAlignment="1">
      <alignment horizontal="center" vertical="center"/>
    </xf>
    <xf numFmtId="2" fontId="61" fillId="0" borderId="9" xfId="0" applyNumberFormat="1" applyFont="1" applyBorder="1" applyAlignment="1">
      <alignment horizontal="center" vertical="center"/>
    </xf>
    <xf numFmtId="2" fontId="68" fillId="0" borderId="9" xfId="0" applyNumberFormat="1" applyFont="1" applyBorder="1" applyAlignment="1">
      <alignment horizontal="center"/>
    </xf>
    <xf numFmtId="2" fontId="68" fillId="0" borderId="9" xfId="0" applyNumberFormat="1" applyFont="1" applyBorder="1" applyAlignment="1">
      <alignment horizontal="left"/>
    </xf>
    <xf numFmtId="2" fontId="68" fillId="0" borderId="29" xfId="0" applyNumberFormat="1" applyFont="1" applyBorder="1" applyAlignment="1">
      <alignment horizontal="center"/>
    </xf>
    <xf numFmtId="2" fontId="68" fillId="0" borderId="29" xfId="0" applyNumberFormat="1" applyFont="1" applyBorder="1" applyAlignment="1">
      <alignment horizontal="left"/>
    </xf>
    <xf numFmtId="2" fontId="58" fillId="0" borderId="27" xfId="0" applyNumberFormat="1" applyFont="1" applyBorder="1" applyAlignment="1">
      <alignment horizontal="center" vertical="center"/>
    </xf>
    <xf numFmtId="2" fontId="58" fillId="0" borderId="27" xfId="0" applyNumberFormat="1" applyFont="1" applyBorder="1" applyAlignment="1">
      <alignment horizontal="left" vertical="center"/>
    </xf>
    <xf numFmtId="2" fontId="58" fillId="0" borderId="27" xfId="0" applyNumberFormat="1" applyFont="1" applyBorder="1" applyAlignment="1">
      <alignment horizontal="center"/>
    </xf>
    <xf numFmtId="0" fontId="61" fillId="0" borderId="15" xfId="0" applyFont="1" applyBorder="1" applyAlignment="1">
      <alignment horizontal="left" vertical="center" wrapText="1"/>
    </xf>
    <xf numFmtId="49" fontId="58" fillId="0" borderId="14" xfId="0" applyNumberFormat="1" applyFont="1" applyBorder="1" applyAlignment="1">
      <alignment horizontal="left" vertical="center" wrapText="1"/>
    </xf>
    <xf numFmtId="2" fontId="68" fillId="0" borderId="15" xfId="0" applyNumberFormat="1" applyFont="1" applyBorder="1" applyAlignment="1">
      <alignment horizontal="left" vertical="center" wrapText="1"/>
    </xf>
    <xf numFmtId="4" fontId="58" fillId="0" borderId="15" xfId="0" applyNumberFormat="1" applyFont="1" applyBorder="1" applyAlignment="1">
      <alignment horizontal="center" vertical="center"/>
    </xf>
    <xf numFmtId="4" fontId="58" fillId="0" borderId="15" xfId="0" applyNumberFormat="1" applyFont="1" applyBorder="1" applyAlignment="1">
      <alignment horizontal="center" vertical="center" wrapText="1"/>
    </xf>
    <xf numFmtId="4" fontId="68" fillId="0" borderId="15" xfId="0" applyNumberFormat="1" applyFont="1" applyBorder="1" applyAlignment="1">
      <alignment horizontal="center" vertical="center"/>
    </xf>
    <xf numFmtId="4" fontId="61" fillId="0" borderId="15" xfId="0" applyNumberFormat="1" applyFont="1" applyBorder="1" applyAlignment="1">
      <alignment horizontal="center" vertical="center"/>
    </xf>
    <xf numFmtId="4" fontId="21" fillId="0" borderId="14" xfId="0" applyNumberFormat="1" applyFont="1" applyBorder="1" applyAlignment="1">
      <alignment horizontal="center" vertical="center"/>
    </xf>
    <xf numFmtId="4" fontId="51" fillId="0" borderId="15" xfId="0" applyNumberFormat="1" applyFont="1" applyBorder="1" applyAlignment="1">
      <alignment horizontal="center" vertical="center" wrapText="1"/>
    </xf>
    <xf numFmtId="4" fontId="64" fillId="0" borderId="15" xfId="0" applyNumberFormat="1" applyFont="1" applyBorder="1" applyAlignment="1">
      <alignment horizontal="center" vertical="center" wrapText="1"/>
    </xf>
    <xf numFmtId="4" fontId="104" fillId="0" borderId="15" xfId="0" applyNumberFormat="1" applyFont="1" applyBorder="1" applyAlignment="1">
      <alignment horizontal="center" vertical="center" wrapText="1"/>
    </xf>
    <xf numFmtId="4" fontId="110" fillId="0" borderId="16" xfId="0" applyNumberFormat="1" applyFont="1" applyBorder="1" applyAlignment="1">
      <alignment horizontal="center" vertical="center" wrapText="1"/>
    </xf>
    <xf numFmtId="0" fontId="93" fillId="0" borderId="15" xfId="0" applyFont="1" applyBorder="1" applyAlignment="1">
      <alignment horizontal="left" vertical="center" wrapText="1"/>
    </xf>
    <xf numFmtId="0" fontId="53" fillId="0" borderId="15" xfId="0" applyFont="1" applyBorder="1" applyAlignment="1">
      <alignment horizontal="left" vertical="center" wrapText="1"/>
    </xf>
    <xf numFmtId="43" fontId="2" fillId="0" borderId="0" xfId="1" applyFont="1" applyFill="1" applyAlignment="1">
      <alignment vertical="center" wrapText="1"/>
    </xf>
    <xf numFmtId="0" fontId="2" fillId="0" borderId="0" xfId="0" applyFont="1" applyAlignment="1">
      <alignment vertical="center" wrapText="1"/>
    </xf>
    <xf numFmtId="43" fontId="100" fillId="0" borderId="1" xfId="1" applyFont="1" applyFill="1" applyBorder="1" applyAlignment="1">
      <alignment horizontal="center" wrapText="1"/>
    </xf>
    <xf numFmtId="1" fontId="96" fillId="3" borderId="26" xfId="0" applyNumberFormat="1" applyFont="1" applyFill="1" applyBorder="1" applyAlignment="1">
      <alignment horizontal="center" vertical="center" wrapText="1"/>
    </xf>
    <xf numFmtId="0" fontId="96" fillId="3" borderId="7" xfId="0" applyFont="1" applyFill="1" applyBorder="1" applyAlignment="1">
      <alignment horizontal="left" vertical="center" wrapText="1"/>
    </xf>
    <xf numFmtId="0" fontId="96" fillId="3" borderId="7" xfId="0" applyFont="1" applyFill="1" applyBorder="1" applyAlignment="1">
      <alignment horizontal="center" vertical="center" wrapText="1"/>
    </xf>
    <xf numFmtId="4" fontId="96" fillId="3" borderId="6" xfId="0" applyNumberFormat="1" applyFont="1" applyFill="1" applyBorder="1" applyAlignment="1">
      <alignment horizontal="center" vertical="center" wrapText="1"/>
    </xf>
    <xf numFmtId="0" fontId="42" fillId="3" borderId="0" xfId="0" applyFont="1" applyFill="1" applyAlignment="1">
      <alignment horizontal="center" vertical="center" wrapText="1"/>
    </xf>
    <xf numFmtId="0" fontId="105" fillId="0" borderId="6" xfId="0" applyFont="1" applyBorder="1" applyAlignment="1">
      <alignment horizontal="center" vertical="center" wrapText="1"/>
    </xf>
    <xf numFmtId="0" fontId="105" fillId="0" borderId="6" xfId="0" applyFont="1" applyBorder="1" applyAlignment="1">
      <alignment horizontal="center" vertical="center"/>
    </xf>
    <xf numFmtId="0" fontId="105" fillId="0" borderId="1" xfId="0" applyFont="1" applyBorder="1" applyAlignment="1">
      <alignment horizontal="center" vertical="center"/>
    </xf>
    <xf numFmtId="0" fontId="105" fillId="0" borderId="1" xfId="0" applyFont="1" applyBorder="1" applyAlignment="1">
      <alignment horizontal="center" vertical="center" wrapText="1"/>
    </xf>
    <xf numFmtId="49" fontId="108" fillId="0" borderId="1" xfId="0" applyNumberFormat="1" applyFont="1" applyBorder="1" applyAlignment="1">
      <alignment horizontal="center" vertical="center"/>
    </xf>
    <xf numFmtId="0" fontId="105" fillId="0" borderId="9" xfId="0" applyFont="1" applyBorder="1" applyAlignment="1">
      <alignment horizontal="center" vertical="center" wrapText="1"/>
    </xf>
    <xf numFmtId="0" fontId="105" fillId="0" borderId="9" xfId="0" applyFont="1" applyBorder="1" applyAlignment="1">
      <alignment horizontal="left" vertical="center" wrapText="1"/>
    </xf>
    <xf numFmtId="0" fontId="105" fillId="0" borderId="9" xfId="0" applyFont="1" applyBorder="1" applyAlignment="1">
      <alignment horizontal="center" vertical="center"/>
    </xf>
    <xf numFmtId="2" fontId="105" fillId="0" borderId="27" xfId="0" applyNumberFormat="1" applyFont="1" applyBorder="1" applyAlignment="1">
      <alignment horizontal="center" vertical="center"/>
    </xf>
    <xf numFmtId="2" fontId="105" fillId="0" borderId="27" xfId="0" applyNumberFormat="1" applyFont="1" applyBorder="1" applyAlignment="1">
      <alignment horizontal="left" vertical="center"/>
    </xf>
    <xf numFmtId="49" fontId="105" fillId="0" borderId="12" xfId="0" applyNumberFormat="1" applyFont="1" applyBorder="1" applyAlignment="1">
      <alignment horizontal="center" vertical="center"/>
    </xf>
    <xf numFmtId="49" fontId="105" fillId="0" borderId="12" xfId="0" applyNumberFormat="1" applyFont="1" applyBorder="1" applyAlignment="1">
      <alignment horizontal="left" vertical="center"/>
    </xf>
    <xf numFmtId="49" fontId="108" fillId="0" borderId="12" xfId="0" applyNumberFormat="1" applyFont="1" applyBorder="1" applyAlignment="1">
      <alignment horizontal="center" vertical="center"/>
    </xf>
    <xf numFmtId="2" fontId="105" fillId="0" borderId="12" xfId="0" applyNumberFormat="1" applyFont="1" applyBorder="1" applyAlignment="1">
      <alignment horizontal="center" vertical="center"/>
    </xf>
    <xf numFmtId="0" fontId="105" fillId="0" borderId="28" xfId="0" applyFont="1" applyBorder="1" applyAlignment="1">
      <alignment horizontal="center" vertical="center"/>
    </xf>
    <xf numFmtId="0" fontId="105" fillId="0" borderId="28" xfId="0" applyFont="1" applyBorder="1" applyAlignment="1">
      <alignment horizontal="left" vertical="center"/>
    </xf>
    <xf numFmtId="0" fontId="123" fillId="0" borderId="28" xfId="0" applyFont="1" applyBorder="1" applyAlignment="1">
      <alignment horizontal="center" vertical="center"/>
    </xf>
    <xf numFmtId="0" fontId="123" fillId="0" borderId="28" xfId="0" applyFont="1" applyBorder="1" applyAlignment="1">
      <alignment horizontal="left" vertical="center"/>
    </xf>
    <xf numFmtId="0" fontId="105" fillId="0" borderId="28" xfId="0" applyFont="1" applyBorder="1" applyAlignment="1">
      <alignment horizontal="center" vertical="center" wrapText="1"/>
    </xf>
    <xf numFmtId="0" fontId="108" fillId="0" borderId="9" xfId="0" applyFont="1" applyBorder="1" applyAlignment="1">
      <alignment horizontal="center" vertical="center"/>
    </xf>
    <xf numFmtId="0" fontId="108" fillId="0" borderId="9" xfId="0" applyFont="1" applyBorder="1" applyAlignment="1">
      <alignment horizontal="left" vertical="center"/>
    </xf>
    <xf numFmtId="2" fontId="108" fillId="0" borderId="9" xfId="0" applyNumberFormat="1" applyFont="1" applyBorder="1" applyAlignment="1">
      <alignment horizontal="center" vertical="center"/>
    </xf>
    <xf numFmtId="2" fontId="108" fillId="0" borderId="29" xfId="0" applyNumberFormat="1" applyFont="1" applyBorder="1" applyAlignment="1">
      <alignment horizontal="center" vertical="center"/>
    </xf>
    <xf numFmtId="0" fontId="105" fillId="0" borderId="9" xfId="0" applyFont="1" applyBorder="1" applyAlignment="1">
      <alignment horizontal="left" vertical="center"/>
    </xf>
    <xf numFmtId="0" fontId="123" fillId="0" borderId="9" xfId="0" applyFont="1" applyBorder="1" applyAlignment="1">
      <alignment horizontal="center" vertical="center"/>
    </xf>
    <xf numFmtId="0" fontId="123" fillId="0" borderId="9" xfId="0" applyFont="1" applyBorder="1" applyAlignment="1">
      <alignment horizontal="left" vertical="center"/>
    </xf>
    <xf numFmtId="2" fontId="108" fillId="0" borderId="9" xfId="0" applyNumberFormat="1" applyFont="1" applyBorder="1" applyAlignment="1">
      <alignment horizontal="left" vertical="center"/>
    </xf>
    <xf numFmtId="2" fontId="108" fillId="0" borderId="29" xfId="0" applyNumberFormat="1" applyFont="1" applyBorder="1" applyAlignment="1">
      <alignment horizontal="left" vertical="center"/>
    </xf>
    <xf numFmtId="0" fontId="102" fillId="31" borderId="1" xfId="0" applyFont="1" applyFill="1" applyBorder="1" applyAlignment="1">
      <alignment horizontal="center" vertical="center" wrapText="1"/>
    </xf>
    <xf numFmtId="4" fontId="102" fillId="31" borderId="5" xfId="0" applyNumberFormat="1" applyFont="1" applyFill="1" applyBorder="1" applyAlignment="1">
      <alignment horizontal="center" vertical="center" wrapText="1"/>
    </xf>
    <xf numFmtId="4" fontId="102" fillId="31" borderId="1" xfId="0" applyNumberFormat="1" applyFont="1" applyFill="1" applyBorder="1" applyAlignment="1">
      <alignment horizontal="center" vertical="center" wrapText="1"/>
    </xf>
    <xf numFmtId="0" fontId="102" fillId="31" borderId="0" xfId="0" applyFont="1" applyFill="1" applyAlignment="1">
      <alignment horizontal="center" vertical="center" wrapText="1"/>
    </xf>
    <xf numFmtId="4" fontId="101" fillId="3" borderId="5" xfId="0" applyNumberFormat="1" applyFont="1" applyFill="1" applyBorder="1" applyAlignment="1">
      <alignment horizontal="center" vertical="center" wrapText="1"/>
    </xf>
    <xf numFmtId="0" fontId="118" fillId="31" borderId="1" xfId="2" applyFont="1" applyFill="1" applyBorder="1" applyAlignment="1">
      <alignment horizontal="left" vertical="center" wrapText="1"/>
    </xf>
    <xf numFmtId="0" fontId="118" fillId="31" borderId="1" xfId="2" applyFont="1" applyFill="1" applyBorder="1" applyAlignment="1">
      <alignment horizontal="center" vertical="center" wrapText="1"/>
    </xf>
    <xf numFmtId="43" fontId="118" fillId="31" borderId="1" xfId="3" applyFont="1" applyFill="1" applyBorder="1" applyAlignment="1">
      <alignment horizontal="center" vertical="center" wrapText="1"/>
    </xf>
    <xf numFmtId="4" fontId="66" fillId="31" borderId="15" xfId="0" applyNumberFormat="1" applyFont="1" applyFill="1" applyBorder="1" applyAlignment="1">
      <alignment horizontal="center" vertical="center"/>
    </xf>
    <xf numFmtId="0" fontId="101" fillId="3" borderId="31" xfId="0" applyFont="1" applyFill="1" applyBorder="1" applyAlignment="1">
      <alignment vertical="center" wrapText="1"/>
    </xf>
    <xf numFmtId="0" fontId="101" fillId="3" borderId="7" xfId="0" applyFont="1" applyFill="1" applyBorder="1" applyAlignment="1">
      <alignment vertical="center" wrapText="1"/>
    </xf>
    <xf numFmtId="4" fontId="101" fillId="3" borderId="5" xfId="0" applyNumberFormat="1" applyFont="1" applyFill="1" applyBorder="1" applyAlignment="1">
      <alignment vertical="center" wrapText="1"/>
    </xf>
    <xf numFmtId="4" fontId="101" fillId="3" borderId="6" xfId="216" applyNumberFormat="1" applyFont="1" applyFill="1" applyBorder="1" applyAlignment="1">
      <alignment horizontal="center" vertical="center" wrapText="1"/>
    </xf>
    <xf numFmtId="4" fontId="101" fillId="3" borderId="6" xfId="28" applyNumberFormat="1" applyFont="1" applyFill="1" applyBorder="1" applyAlignment="1">
      <alignment horizontal="center" vertical="center" wrapText="1"/>
    </xf>
    <xf numFmtId="0" fontId="102" fillId="3" borderId="0" xfId="0" applyFont="1" applyFill="1" applyAlignment="1">
      <alignment horizontal="center" vertical="center" wrapText="1"/>
    </xf>
    <xf numFmtId="0" fontId="94" fillId="3" borderId="1" xfId="0" applyFont="1" applyFill="1" applyBorder="1" applyAlignment="1">
      <alignment horizontal="center" vertical="center" wrapText="1"/>
    </xf>
    <xf numFmtId="4" fontId="94" fillId="0" borderId="5" xfId="0" applyNumberFormat="1" applyFont="1" applyBorder="1" applyAlignment="1">
      <alignment horizontal="center" vertical="center" wrapText="1"/>
    </xf>
    <xf numFmtId="0" fontId="94" fillId="3" borderId="0" xfId="0" applyFont="1" applyFill="1" applyAlignment="1">
      <alignment horizontal="center" vertical="center" wrapText="1"/>
    </xf>
    <xf numFmtId="4" fontId="96" fillId="3" borderId="5" xfId="0" applyNumberFormat="1" applyFont="1" applyFill="1" applyBorder="1" applyAlignment="1">
      <alignment horizontal="center" vertical="center" wrapText="1"/>
    </xf>
    <xf numFmtId="2" fontId="96" fillId="0" borderId="14" xfId="1" applyNumberFormat="1" applyFont="1" applyFill="1" applyBorder="1" applyAlignment="1">
      <alignment horizontal="center" vertical="center" wrapText="1"/>
    </xf>
    <xf numFmtId="4" fontId="102" fillId="3" borderId="5" xfId="0" applyNumberFormat="1" applyFont="1" applyFill="1" applyBorder="1" applyAlignment="1">
      <alignment horizontal="center" vertical="center" wrapText="1"/>
    </xf>
    <xf numFmtId="2" fontId="94" fillId="3" borderId="1" xfId="3" applyNumberFormat="1" applyFont="1" applyFill="1" applyBorder="1" applyAlignment="1">
      <alignment horizontal="center" vertical="center" wrapText="1"/>
    </xf>
    <xf numFmtId="43" fontId="2" fillId="0" borderId="0" xfId="1" applyFont="1" applyFill="1" applyAlignment="1">
      <alignment horizontal="center" vertical="center"/>
    </xf>
    <xf numFmtId="4" fontId="101" fillId="3" borderId="31" xfId="0" applyNumberFormat="1" applyFont="1" applyFill="1" applyBorder="1" applyAlignment="1">
      <alignment vertical="center" wrapText="1"/>
    </xf>
    <xf numFmtId="49" fontId="13" fillId="0" borderId="0" xfId="0" applyNumberFormat="1" applyFont="1" applyAlignment="1">
      <alignment horizontal="center" vertical="center" wrapText="1"/>
    </xf>
    <xf numFmtId="0" fontId="13" fillId="0" borderId="0" xfId="0" applyFont="1" applyAlignment="1">
      <alignment horizontal="justify" vertical="center" wrapText="1"/>
    </xf>
    <xf numFmtId="0" fontId="125" fillId="0" borderId="9" xfId="0" applyFont="1" applyBorder="1" applyAlignment="1">
      <alignment horizontal="center" vertical="center"/>
    </xf>
    <xf numFmtId="0" fontId="125" fillId="0" borderId="9" xfId="0" applyFont="1" applyBorder="1" applyAlignment="1">
      <alignment horizontal="left" vertical="center"/>
    </xf>
    <xf numFmtId="0" fontId="124" fillId="0" borderId="0" xfId="0" applyFont="1"/>
    <xf numFmtId="49" fontId="42" fillId="0" borderId="16" xfId="0" applyNumberFormat="1" applyFont="1" applyBorder="1" applyAlignment="1">
      <alignment horizontal="center" vertical="center" wrapText="1"/>
    </xf>
    <xf numFmtId="0" fontId="42" fillId="0" borderId="16" xfId="0" applyFont="1" applyBorder="1" applyAlignment="1">
      <alignment vertical="center" wrapText="1"/>
    </xf>
    <xf numFmtId="0" fontId="42" fillId="0" borderId="16" xfId="0" applyFont="1" applyBorder="1" applyAlignment="1">
      <alignment horizontal="center" vertical="center" wrapText="1"/>
    </xf>
    <xf numFmtId="4" fontId="17" fillId="0" borderId="16" xfId="0" applyNumberFormat="1" applyFont="1" applyBorder="1" applyAlignment="1">
      <alignment horizontal="center" vertical="center" wrapText="1"/>
    </xf>
    <xf numFmtId="0" fontId="53" fillId="0" borderId="16" xfId="0" applyFont="1" applyBorder="1" applyAlignment="1">
      <alignment horizontal="center" vertical="center"/>
    </xf>
    <xf numFmtId="182" fontId="42" fillId="0" borderId="16" xfId="0" applyNumberFormat="1" applyFont="1" applyBorder="1" applyAlignment="1">
      <alignment vertical="center" wrapText="1"/>
    </xf>
    <xf numFmtId="182" fontId="42" fillId="0" borderId="16" xfId="0" applyNumberFormat="1" applyFont="1" applyBorder="1" applyAlignment="1">
      <alignment horizontal="center" vertical="center" wrapText="1"/>
    </xf>
    <xf numFmtId="0" fontId="126" fillId="0" borderId="0" xfId="0" applyFont="1"/>
    <xf numFmtId="2" fontId="126" fillId="0" borderId="0" xfId="0" applyNumberFormat="1" applyFont="1"/>
    <xf numFmtId="0" fontId="108" fillId="0" borderId="29" xfId="0" applyFont="1" applyBorder="1" applyAlignment="1">
      <alignment horizontal="center" vertical="center"/>
    </xf>
    <xf numFmtId="0" fontId="108" fillId="0" borderId="29" xfId="0" applyFont="1" applyBorder="1" applyAlignment="1">
      <alignment horizontal="left" vertical="center"/>
    </xf>
    <xf numFmtId="0" fontId="93" fillId="0" borderId="1" xfId="0" applyFont="1" applyBorder="1" applyAlignment="1">
      <alignment horizontal="center" vertical="center" wrapText="1"/>
    </xf>
    <xf numFmtId="0" fontId="93" fillId="0" borderId="1" xfId="0" applyFont="1" applyBorder="1" applyAlignment="1">
      <alignment horizontal="left" vertical="center" wrapText="1"/>
    </xf>
    <xf numFmtId="2" fontId="93" fillId="0" borderId="1" xfId="0" applyNumberFormat="1" applyFont="1" applyBorder="1" applyAlignment="1">
      <alignment horizontal="center" vertical="center" wrapText="1"/>
    </xf>
    <xf numFmtId="4" fontId="42" fillId="29" borderId="1" xfId="5" applyNumberFormat="1" applyFont="1" applyFill="1" applyBorder="1" applyAlignment="1">
      <alignment horizontal="left" vertical="center" wrapText="1"/>
    </xf>
    <xf numFmtId="4" fontId="42" fillId="29" borderId="1" xfId="5" applyNumberFormat="1" applyFont="1" applyFill="1" applyBorder="1" applyAlignment="1">
      <alignment horizontal="center" vertical="center" wrapText="1"/>
    </xf>
    <xf numFmtId="2" fontId="42" fillId="29" borderId="1" xfId="3" applyNumberFormat="1" applyFont="1" applyFill="1" applyBorder="1" applyAlignment="1">
      <alignment horizontal="center" vertical="center" wrapText="1"/>
    </xf>
    <xf numFmtId="2" fontId="42" fillId="29" borderId="1" xfId="0" applyNumberFormat="1" applyFont="1" applyFill="1" applyBorder="1" applyAlignment="1">
      <alignment horizontal="center" vertical="center" wrapText="1"/>
    </xf>
    <xf numFmtId="4" fontId="42" fillId="29" borderId="5" xfId="0" applyNumberFormat="1" applyFont="1" applyFill="1" applyBorder="1" applyAlignment="1">
      <alignment horizontal="center" vertical="center" wrapText="1"/>
    </xf>
    <xf numFmtId="0" fontId="42" fillId="29" borderId="0" xfId="0" applyFont="1" applyFill="1" applyAlignment="1">
      <alignment horizontal="center" vertical="center" wrapText="1"/>
    </xf>
    <xf numFmtId="0" fontId="93" fillId="0" borderId="1" xfId="0" applyFont="1" applyBorder="1" applyAlignment="1">
      <alignment horizontal="left" vertical="top" wrapText="1"/>
    </xf>
    <xf numFmtId="0" fontId="93" fillId="0" borderId="1" xfId="0" applyFont="1" applyBorder="1" applyAlignment="1">
      <alignment horizontal="center" vertical="top" wrapText="1"/>
    </xf>
    <xf numFmtId="0" fontId="42" fillId="0" borderId="1" xfId="19" applyFont="1" applyBorder="1" applyAlignment="1">
      <alignment horizontal="left" vertical="center" wrapText="1"/>
    </xf>
    <xf numFmtId="1" fontId="42" fillId="0" borderId="1" xfId="0" applyNumberFormat="1" applyFont="1" applyBorder="1" applyAlignment="1">
      <alignment horizontal="left" vertical="center" wrapText="1"/>
    </xf>
    <xf numFmtId="1" fontId="42" fillId="0" borderId="1" xfId="0" applyNumberFormat="1" applyFont="1" applyBorder="1" applyAlignment="1">
      <alignment horizontal="center" vertical="center" wrapText="1"/>
    </xf>
    <xf numFmtId="0" fontId="42" fillId="0" borderId="1" xfId="13" applyFont="1" applyBorder="1" applyAlignment="1">
      <alignment horizontal="left" vertical="center" wrapText="1"/>
    </xf>
    <xf numFmtId="0" fontId="42" fillId="0" borderId="1" xfId="13" applyFont="1" applyBorder="1" applyAlignment="1">
      <alignment horizontal="center" vertical="center" wrapText="1"/>
    </xf>
    <xf numFmtId="0" fontId="42" fillId="0" borderId="1" xfId="2" applyFont="1" applyBorder="1" applyAlignment="1">
      <alignment horizontal="left" vertical="center" wrapText="1"/>
    </xf>
    <xf numFmtId="0" fontId="42" fillId="0" borderId="1" xfId="2" applyFont="1" applyBorder="1" applyAlignment="1">
      <alignment horizontal="center" vertical="center" wrapText="1"/>
    </xf>
    <xf numFmtId="43" fontId="42" fillId="0" borderId="1" xfId="3" applyFont="1" applyFill="1" applyBorder="1" applyAlignment="1">
      <alignment vertical="center" wrapText="1"/>
    </xf>
    <xf numFmtId="0" fontId="42" fillId="0" borderId="1" xfId="18" applyFont="1" applyBorder="1" applyAlignment="1">
      <alignment horizontal="left" vertical="center" wrapText="1"/>
    </xf>
    <xf numFmtId="0" fontId="42" fillId="0" borderId="1" xfId="18" applyFont="1" applyBorder="1" applyAlignment="1">
      <alignment horizontal="center" vertical="center" wrapText="1"/>
    </xf>
    <xf numFmtId="0" fontId="42" fillId="0" borderId="1" xfId="6" applyFont="1" applyBorder="1" applyAlignment="1">
      <alignment horizontal="left" vertical="center" wrapText="1"/>
    </xf>
    <xf numFmtId="0" fontId="42" fillId="0" borderId="1" xfId="6" applyFont="1" applyBorder="1" applyAlignment="1">
      <alignment horizontal="center" vertical="center" wrapText="1"/>
    </xf>
    <xf numFmtId="4" fontId="42" fillId="0" borderId="1" xfId="0" applyNumberFormat="1" applyFont="1" applyBorder="1" applyAlignment="1">
      <alignment horizontal="left" vertical="center" wrapText="1"/>
    </xf>
    <xf numFmtId="0" fontId="42" fillId="0" borderId="1" xfId="10" applyFont="1" applyBorder="1" applyAlignment="1">
      <alignment horizontal="left" vertical="center" wrapText="1"/>
    </xf>
    <xf numFmtId="0" fontId="42" fillId="0" borderId="1" xfId="10" applyFont="1" applyBorder="1" applyAlignment="1">
      <alignment horizontal="center" vertical="center" wrapText="1"/>
    </xf>
    <xf numFmtId="0" fontId="42" fillId="0" borderId="5" xfId="0" applyFont="1" applyBorder="1" applyAlignment="1">
      <alignment horizontal="center" vertical="center" wrapText="1"/>
    </xf>
    <xf numFmtId="2" fontId="18" fillId="0" borderId="5" xfId="12" applyNumberFormat="1" applyFont="1" applyBorder="1" applyAlignment="1">
      <alignment horizontal="left" vertical="center" wrapText="1"/>
    </xf>
    <xf numFmtId="2" fontId="18" fillId="0" borderId="5" xfId="12" applyNumberFormat="1" applyFont="1" applyBorder="1" applyAlignment="1">
      <alignment horizontal="center" vertical="center" wrapText="1"/>
    </xf>
    <xf numFmtId="43" fontId="18" fillId="0" borderId="5" xfId="3" applyFont="1" applyFill="1" applyBorder="1" applyAlignment="1">
      <alignment horizontal="center" vertical="center" wrapText="1"/>
    </xf>
    <xf numFmtId="0" fontId="93" fillId="0" borderId="5" xfId="0" applyFont="1" applyBorder="1" applyAlignment="1">
      <alignment horizontal="center" vertical="center" wrapText="1"/>
    </xf>
    <xf numFmtId="2" fontId="18" fillId="0" borderId="1" xfId="3" applyNumberFormat="1" applyFont="1" applyFill="1" applyBorder="1" applyAlignment="1">
      <alignment horizontal="center" vertical="center" wrapText="1"/>
    </xf>
    <xf numFmtId="0" fontId="18" fillId="29" borderId="1" xfId="2" applyFont="1" applyFill="1" applyBorder="1" applyAlignment="1">
      <alignment horizontal="left" vertical="center" wrapText="1"/>
    </xf>
    <xf numFmtId="0" fontId="18" fillId="29" borderId="1" xfId="2" applyFont="1" applyFill="1" applyBorder="1" applyAlignment="1">
      <alignment horizontal="center" vertical="center" wrapText="1"/>
    </xf>
    <xf numFmtId="2" fontId="18" fillId="29" borderId="1" xfId="3" applyNumberFormat="1" applyFont="1" applyFill="1" applyBorder="1" applyAlignment="1">
      <alignment horizontal="center" vertical="center" wrapText="1"/>
    </xf>
    <xf numFmtId="0" fontId="18" fillId="29" borderId="1" xfId="2" applyFont="1" applyFill="1" applyBorder="1" applyAlignment="1">
      <alignment horizontal="left" vertical="center" wrapText="1" shrinkToFit="1"/>
    </xf>
    <xf numFmtId="0" fontId="18" fillId="29" borderId="1" xfId="2" applyFont="1" applyFill="1" applyBorder="1" applyAlignment="1">
      <alignment horizontal="center" vertical="center" wrapText="1" shrinkToFit="1"/>
    </xf>
    <xf numFmtId="0" fontId="42" fillId="29" borderId="1" xfId="0" applyFont="1" applyFill="1" applyBorder="1" applyAlignment="1">
      <alignment horizontal="left" vertical="center" wrapText="1"/>
    </xf>
    <xf numFmtId="2" fontId="18" fillId="29" borderId="1" xfId="2" applyNumberFormat="1" applyFont="1" applyFill="1" applyBorder="1" applyAlignment="1">
      <alignment horizontal="left" vertical="center" wrapText="1"/>
    </xf>
    <xf numFmtId="2" fontId="18" fillId="29" borderId="1" xfId="2" applyNumberFormat="1" applyFont="1" applyFill="1" applyBorder="1" applyAlignment="1">
      <alignment horizontal="center" vertical="center" wrapText="1"/>
    </xf>
    <xf numFmtId="0" fontId="118" fillId="29" borderId="1" xfId="2" applyFont="1" applyFill="1" applyBorder="1" applyAlignment="1">
      <alignment horizontal="left" vertical="center" wrapText="1"/>
    </xf>
    <xf numFmtId="0" fontId="118" fillId="29" borderId="1" xfId="2" applyFont="1" applyFill="1" applyBorder="1" applyAlignment="1">
      <alignment horizontal="center" vertical="center" wrapText="1"/>
    </xf>
    <xf numFmtId="2" fontId="118" fillId="29" borderId="1" xfId="3" applyNumberFormat="1" applyFont="1" applyFill="1" applyBorder="1" applyAlignment="1">
      <alignment horizontal="center" vertical="center" wrapText="1"/>
    </xf>
    <xf numFmtId="0" fontId="18" fillId="29" borderId="1" xfId="6" applyFont="1" applyFill="1" applyBorder="1" applyAlignment="1">
      <alignment horizontal="left" vertical="center" wrapText="1"/>
    </xf>
    <xf numFmtId="0" fontId="18" fillId="29" borderId="1" xfId="6" applyFont="1" applyFill="1" applyBorder="1" applyAlignment="1">
      <alignment horizontal="center" vertical="center" wrapText="1"/>
    </xf>
    <xf numFmtId="0" fontId="118" fillId="29" borderId="1" xfId="3" applyNumberFormat="1" applyFont="1" applyFill="1" applyBorder="1" applyAlignment="1">
      <alignment horizontal="center" vertical="center" wrapText="1"/>
    </xf>
    <xf numFmtId="0" fontId="18" fillId="29" borderId="1" xfId="3" applyNumberFormat="1" applyFont="1" applyFill="1" applyBorder="1" applyAlignment="1">
      <alignment horizontal="center" vertical="center" wrapText="1"/>
    </xf>
    <xf numFmtId="43" fontId="118" fillId="29" borderId="1" xfId="3" applyFont="1" applyFill="1" applyBorder="1" applyAlignment="1">
      <alignment horizontal="center" vertical="center" wrapText="1"/>
    </xf>
    <xf numFmtId="2" fontId="102" fillId="29" borderId="1" xfId="0" applyNumberFormat="1" applyFont="1" applyFill="1" applyBorder="1" applyAlignment="1">
      <alignment horizontal="center" vertical="center" wrapText="1"/>
    </xf>
    <xf numFmtId="4" fontId="115" fillId="0" borderId="5" xfId="0" applyNumberFormat="1" applyFont="1" applyBorder="1" applyAlignment="1">
      <alignment horizontal="center" vertical="center" wrapText="1"/>
    </xf>
    <xf numFmtId="2" fontId="17" fillId="0" borderId="15" xfId="1" applyNumberFormat="1" applyFont="1" applyFill="1" applyBorder="1" applyAlignment="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horizontal="left" vertical="center" wrapText="1"/>
    </xf>
    <xf numFmtId="2" fontId="115" fillId="0" borderId="1" xfId="0" applyNumberFormat="1" applyFont="1" applyBorder="1" applyAlignment="1">
      <alignment horizontal="center" vertical="center" wrapText="1"/>
    </xf>
    <xf numFmtId="0" fontId="115" fillId="0" borderId="0" xfId="0" applyFont="1" applyAlignment="1">
      <alignment horizontal="center" vertical="center" wrapText="1"/>
    </xf>
    <xf numFmtId="0" fontId="102" fillId="2" borderId="1" xfId="0" applyFont="1" applyFill="1" applyBorder="1" applyAlignment="1">
      <alignment horizontal="center" vertical="center" wrapText="1"/>
    </xf>
    <xf numFmtId="0" fontId="18" fillId="2" borderId="1" xfId="6" applyFont="1" applyFill="1" applyBorder="1" applyAlignment="1">
      <alignment horizontal="left" vertical="center" wrapText="1"/>
    </xf>
    <xf numFmtId="0" fontId="18" fillId="2" borderId="1" xfId="6" applyFont="1" applyFill="1" applyBorder="1" applyAlignment="1">
      <alignment horizontal="center" vertical="center" wrapText="1"/>
    </xf>
    <xf numFmtId="43" fontId="18" fillId="2" borderId="1" xfId="3" applyFont="1" applyFill="1" applyBorder="1" applyAlignment="1">
      <alignment horizontal="center" vertical="center" wrapText="1"/>
    </xf>
    <xf numFmtId="4" fontId="102" fillId="2" borderId="5" xfId="0" applyNumberFormat="1" applyFont="1" applyFill="1" applyBorder="1" applyAlignment="1">
      <alignment horizontal="center" vertical="center" wrapText="1"/>
    </xf>
    <xf numFmtId="4" fontId="102" fillId="2" borderId="1" xfId="0" applyNumberFormat="1" applyFont="1" applyFill="1" applyBorder="1" applyAlignment="1">
      <alignment horizontal="center" vertical="center" wrapText="1"/>
    </xf>
    <xf numFmtId="0" fontId="102" fillId="2" borderId="0" xfId="0" applyFont="1" applyFill="1" applyAlignment="1">
      <alignment horizontal="center" vertical="center" wrapText="1"/>
    </xf>
    <xf numFmtId="2" fontId="17" fillId="0" borderId="36" xfId="1" applyNumberFormat="1" applyFont="1" applyFill="1" applyBorder="1" applyAlignment="1">
      <alignment horizontal="center" vertical="center" wrapText="1"/>
    </xf>
    <xf numFmtId="2" fontId="2" fillId="0" borderId="0" xfId="0" applyNumberFormat="1" applyFont="1" applyAlignment="1">
      <alignment vertical="center"/>
    </xf>
    <xf numFmtId="2" fontId="103" fillId="0" borderId="12" xfId="0" applyNumberFormat="1" applyFont="1" applyBorder="1" applyAlignment="1">
      <alignment horizontal="center"/>
    </xf>
    <xf numFmtId="0" fontId="18" fillId="2" borderId="1" xfId="2" applyFont="1" applyFill="1" applyBorder="1" applyAlignment="1">
      <alignment horizontal="left" vertical="center" wrapText="1" shrinkToFit="1"/>
    </xf>
    <xf numFmtId="0" fontId="18" fillId="2" borderId="1" xfId="2" applyFont="1" applyFill="1" applyBorder="1" applyAlignment="1">
      <alignment horizontal="center" vertical="center" wrapText="1" shrinkToFit="1"/>
    </xf>
    <xf numFmtId="0" fontId="42" fillId="2" borderId="1" xfId="0" applyFont="1" applyFill="1" applyBorder="1" applyAlignment="1">
      <alignment horizontal="center" vertical="center" wrapText="1"/>
    </xf>
    <xf numFmtId="4" fontId="42" fillId="2" borderId="5" xfId="0" applyNumberFormat="1" applyFont="1" applyFill="1" applyBorder="1" applyAlignment="1">
      <alignment horizontal="center" vertical="center" wrapText="1"/>
    </xf>
    <xf numFmtId="0" fontId="18" fillId="2" borderId="1" xfId="2" applyFont="1" applyFill="1" applyBorder="1" applyAlignment="1">
      <alignment horizontal="left" vertical="center" wrapText="1"/>
    </xf>
    <xf numFmtId="0" fontId="18" fillId="2" borderId="1" xfId="2" applyFont="1" applyFill="1" applyBorder="1" applyAlignment="1">
      <alignment horizontal="center" vertical="center" wrapText="1"/>
    </xf>
    <xf numFmtId="0" fontId="42" fillId="32" borderId="1" xfId="0" applyFont="1" applyFill="1" applyBorder="1" applyAlignment="1">
      <alignment horizontal="center" vertical="center" wrapText="1"/>
    </xf>
    <xf numFmtId="0" fontId="42" fillId="32" borderId="1" xfId="0" applyFont="1" applyFill="1" applyBorder="1" applyAlignment="1">
      <alignment horizontal="left" vertical="center" wrapText="1"/>
    </xf>
    <xf numFmtId="4" fontId="42" fillId="32" borderId="1" xfId="0" applyNumberFormat="1" applyFont="1" applyFill="1" applyBorder="1" applyAlignment="1">
      <alignment horizontal="center" vertical="center" wrapText="1"/>
    </xf>
    <xf numFmtId="4" fontId="42" fillId="32" borderId="5" xfId="0" applyNumberFormat="1" applyFont="1" applyFill="1" applyBorder="1" applyAlignment="1">
      <alignment horizontal="center" vertical="center" wrapText="1"/>
    </xf>
    <xf numFmtId="0" fontId="42" fillId="32" borderId="0" xfId="0" applyFont="1" applyFill="1" applyAlignment="1">
      <alignment horizontal="center" vertical="center" wrapText="1"/>
    </xf>
    <xf numFmtId="4" fontId="115" fillId="32" borderId="1" xfId="0" applyNumberFormat="1" applyFont="1" applyFill="1" applyBorder="1" applyAlignment="1">
      <alignment horizontal="center" vertical="center" wrapText="1"/>
    </xf>
    <xf numFmtId="4" fontId="18" fillId="32" borderId="1" xfId="5" applyNumberFormat="1" applyFont="1" applyFill="1" applyBorder="1" applyAlignment="1">
      <alignment horizontal="left" vertical="center" wrapText="1"/>
    </xf>
    <xf numFmtId="4" fontId="18" fillId="32" borderId="1" xfId="5" applyNumberFormat="1" applyFont="1" applyFill="1" applyBorder="1" applyAlignment="1">
      <alignment horizontal="center" vertical="center" wrapText="1"/>
    </xf>
    <xf numFmtId="43" fontId="18" fillId="32" borderId="1" xfId="3" applyFont="1" applyFill="1" applyBorder="1" applyAlignment="1">
      <alignment horizontal="center" vertical="center" wrapText="1"/>
    </xf>
    <xf numFmtId="43" fontId="18" fillId="32" borderId="1" xfId="2" applyNumberFormat="1" applyFont="1" applyFill="1" applyBorder="1" applyAlignment="1">
      <alignment horizontal="center" vertical="center"/>
    </xf>
    <xf numFmtId="43" fontId="18" fillId="32" borderId="1" xfId="3" applyFont="1" applyFill="1" applyBorder="1" applyAlignment="1">
      <alignment vertical="center" wrapText="1"/>
    </xf>
    <xf numFmtId="2" fontId="18" fillId="32" borderId="1" xfId="2" applyNumberFormat="1" applyFont="1" applyFill="1" applyBorder="1" applyAlignment="1">
      <alignment horizontal="center" vertical="center" wrapText="1"/>
    </xf>
    <xf numFmtId="0" fontId="18" fillId="32" borderId="1" xfId="2" applyFont="1" applyFill="1" applyBorder="1" applyAlignment="1">
      <alignment horizontal="center" vertical="center" wrapText="1"/>
    </xf>
    <xf numFmtId="0" fontId="18" fillId="32" borderId="1" xfId="2" applyFont="1" applyFill="1" applyBorder="1" applyAlignment="1">
      <alignment horizontal="left" vertical="center" wrapText="1"/>
    </xf>
    <xf numFmtId="0" fontId="115" fillId="32" borderId="1" xfId="0" applyFont="1" applyFill="1" applyBorder="1" applyAlignment="1">
      <alignment horizontal="center" vertical="center" wrapText="1"/>
    </xf>
    <xf numFmtId="4" fontId="105" fillId="0" borderId="28" xfId="0" applyNumberFormat="1" applyFont="1" applyBorder="1" applyAlignment="1">
      <alignment horizontal="center"/>
    </xf>
    <xf numFmtId="4" fontId="105" fillId="0" borderId="28" xfId="0" applyNumberFormat="1" applyFont="1" applyBorder="1" applyAlignment="1">
      <alignment horizontal="center" vertical="center"/>
    </xf>
    <xf numFmtId="4" fontId="105" fillId="0" borderId="28" xfId="0" applyNumberFormat="1" applyFont="1" applyBorder="1" applyAlignment="1">
      <alignment horizontal="center" wrapText="1"/>
    </xf>
    <xf numFmtId="4" fontId="105" fillId="0" borderId="28" xfId="0" applyNumberFormat="1" applyFont="1" applyBorder="1" applyAlignment="1">
      <alignment horizontal="center" vertical="center" wrapText="1"/>
    </xf>
    <xf numFmtId="4" fontId="108" fillId="0" borderId="9" xfId="0" applyNumberFormat="1" applyFont="1" applyBorder="1" applyAlignment="1">
      <alignment horizontal="center"/>
    </xf>
    <xf numFmtId="4" fontId="108" fillId="0" borderId="9" xfId="0" applyNumberFormat="1" applyFont="1" applyBorder="1" applyAlignment="1">
      <alignment horizontal="center" vertical="center"/>
    </xf>
    <xf numFmtId="4" fontId="125" fillId="0" borderId="9" xfId="0" applyNumberFormat="1" applyFont="1" applyBorder="1" applyAlignment="1">
      <alignment horizontal="center"/>
    </xf>
    <xf numFmtId="4" fontId="125" fillId="0" borderId="9" xfId="0" applyNumberFormat="1" applyFont="1" applyBorder="1" applyAlignment="1">
      <alignment horizontal="center" vertical="center"/>
    </xf>
    <xf numFmtId="4" fontId="108" fillId="0" borderId="29" xfId="0" applyNumberFormat="1" applyFont="1" applyBorder="1" applyAlignment="1">
      <alignment horizontal="center"/>
    </xf>
    <xf numFmtId="4" fontId="108" fillId="0" borderId="29" xfId="0" applyNumberFormat="1" applyFont="1" applyBorder="1" applyAlignment="1">
      <alignment horizontal="center" vertical="center"/>
    </xf>
    <xf numFmtId="4" fontId="105" fillId="0" borderId="9" xfId="0" applyNumberFormat="1" applyFont="1" applyBorder="1" applyAlignment="1">
      <alignment horizontal="center"/>
    </xf>
    <xf numFmtId="4" fontId="105" fillId="0" borderId="9" xfId="0" applyNumberFormat="1" applyFont="1" applyBorder="1" applyAlignment="1">
      <alignment horizontal="center" vertical="center"/>
    </xf>
    <xf numFmtId="4" fontId="123" fillId="0" borderId="9" xfId="0" applyNumberFormat="1" applyFont="1" applyBorder="1" applyAlignment="1">
      <alignment horizontal="center"/>
    </xf>
    <xf numFmtId="4" fontId="123" fillId="0" borderId="9" xfId="0" applyNumberFormat="1" applyFont="1" applyBorder="1" applyAlignment="1">
      <alignment horizontal="center" vertical="center"/>
    </xf>
    <xf numFmtId="4" fontId="105" fillId="0" borderId="27" xfId="0" applyNumberFormat="1" applyFont="1" applyBorder="1" applyAlignment="1">
      <alignment horizontal="center"/>
    </xf>
    <xf numFmtId="4" fontId="105" fillId="0" borderId="27" xfId="0" applyNumberFormat="1" applyFont="1" applyBorder="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justify" vertical="center" wrapText="1"/>
    </xf>
    <xf numFmtId="0" fontId="42" fillId="33" borderId="1" xfId="0" applyFont="1" applyFill="1" applyBorder="1" applyAlignment="1">
      <alignment horizontal="center" vertical="center" wrapText="1"/>
    </xf>
    <xf numFmtId="4" fontId="42" fillId="33" borderId="1" xfId="5" applyNumberFormat="1" applyFont="1" applyFill="1" applyBorder="1" applyAlignment="1">
      <alignment horizontal="center" vertical="center" wrapText="1"/>
    </xf>
    <xf numFmtId="2" fontId="42" fillId="33" borderId="1" xfId="3" applyNumberFormat="1" applyFont="1" applyFill="1" applyBorder="1" applyAlignment="1">
      <alignment horizontal="center" vertical="center" wrapText="1"/>
    </xf>
    <xf numFmtId="2" fontId="42" fillId="33" borderId="1" xfId="0" applyNumberFormat="1" applyFont="1" applyFill="1" applyBorder="1" applyAlignment="1">
      <alignment horizontal="center" vertical="center" wrapText="1"/>
    </xf>
    <xf numFmtId="4" fontId="42" fillId="33" borderId="5" xfId="0" applyNumberFormat="1" applyFont="1" applyFill="1" applyBorder="1" applyAlignment="1">
      <alignment horizontal="center" vertical="center" wrapText="1"/>
    </xf>
    <xf numFmtId="0" fontId="42" fillId="33" borderId="0" xfId="0" applyFont="1" applyFill="1" applyAlignment="1">
      <alignment horizontal="center" vertical="center" wrapText="1"/>
    </xf>
    <xf numFmtId="0" fontId="42" fillId="33" borderId="1" xfId="19" applyFont="1" applyFill="1" applyBorder="1" applyAlignment="1">
      <alignment horizontal="center" vertical="center" wrapText="1"/>
    </xf>
    <xf numFmtId="43" fontId="18" fillId="33" borderId="1" xfId="3" applyFont="1" applyFill="1" applyBorder="1" applyAlignment="1">
      <alignment horizontal="center" vertical="center" wrapText="1"/>
    </xf>
    <xf numFmtId="4" fontId="42" fillId="33" borderId="1" xfId="0" applyNumberFormat="1" applyFont="1" applyFill="1" applyBorder="1" applyAlignment="1">
      <alignment horizontal="center" vertical="center" wrapText="1"/>
    </xf>
    <xf numFmtId="0" fontId="18" fillId="33" borderId="1" xfId="2" applyFont="1" applyFill="1" applyBorder="1" applyAlignment="1">
      <alignment horizontal="center" vertical="center" wrapText="1"/>
    </xf>
    <xf numFmtId="4" fontId="18" fillId="33" borderId="1" xfId="5" applyNumberFormat="1" applyFont="1" applyFill="1" applyBorder="1" applyAlignment="1">
      <alignment horizontal="center" vertical="center" wrapText="1"/>
    </xf>
    <xf numFmtId="0" fontId="18" fillId="33" borderId="1" xfId="6" applyFont="1" applyFill="1" applyBorder="1" applyAlignment="1">
      <alignment horizontal="center" vertical="center" wrapText="1"/>
    </xf>
    <xf numFmtId="2" fontId="18" fillId="33" borderId="1" xfId="2" applyNumberFormat="1" applyFont="1" applyFill="1" applyBorder="1" applyAlignment="1">
      <alignment horizontal="center" vertical="center" wrapText="1"/>
    </xf>
    <xf numFmtId="4" fontId="42" fillId="33" borderId="0" xfId="0" applyNumberFormat="1" applyFont="1" applyFill="1" applyAlignment="1">
      <alignment horizontal="center" vertical="center" wrapText="1"/>
    </xf>
    <xf numFmtId="0" fontId="23" fillId="33" borderId="1" xfId="2" applyFont="1" applyFill="1" applyBorder="1" applyAlignment="1">
      <alignment horizontal="left" vertical="center" wrapText="1"/>
    </xf>
    <xf numFmtId="4" fontId="23" fillId="33" borderId="1" xfId="5" applyNumberFormat="1" applyFont="1" applyFill="1" applyBorder="1" applyAlignment="1">
      <alignment horizontal="left" vertical="center" wrapText="1"/>
    </xf>
    <xf numFmtId="0" fontId="115" fillId="33" borderId="1" xfId="0" applyFont="1" applyFill="1" applyBorder="1" applyAlignment="1">
      <alignment horizontal="left" vertical="center" wrapText="1"/>
    </xf>
    <xf numFmtId="4" fontId="115" fillId="33" borderId="1" xfId="5" applyNumberFormat="1" applyFont="1" applyFill="1" applyBorder="1" applyAlignment="1">
      <alignment horizontal="left" vertical="center" wrapText="1"/>
    </xf>
    <xf numFmtId="2" fontId="23" fillId="33" borderId="1" xfId="2" applyNumberFormat="1" applyFont="1" applyFill="1" applyBorder="1" applyAlignment="1">
      <alignment horizontal="left" vertical="center" wrapText="1"/>
    </xf>
    <xf numFmtId="0" fontId="23" fillId="33" borderId="1" xfId="6" applyFont="1" applyFill="1" applyBorder="1" applyAlignment="1">
      <alignment horizontal="left" vertical="center" wrapText="1"/>
    </xf>
    <xf numFmtId="0" fontId="102" fillId="33" borderId="1" xfId="0" applyFont="1" applyFill="1" applyBorder="1" applyAlignment="1">
      <alignment horizontal="center" vertical="center" wrapText="1"/>
    </xf>
    <xf numFmtId="4" fontId="102" fillId="33" borderId="5" xfId="0" applyNumberFormat="1" applyFont="1" applyFill="1" applyBorder="1" applyAlignment="1">
      <alignment horizontal="center" vertical="center" wrapText="1"/>
    </xf>
    <xf numFmtId="4" fontId="102" fillId="33" borderId="1" xfId="0" applyNumberFormat="1" applyFont="1" applyFill="1" applyBorder="1" applyAlignment="1">
      <alignment horizontal="center" vertical="center" wrapText="1"/>
    </xf>
    <xf numFmtId="0" fontId="102" fillId="33" borderId="0" xfId="0" applyFont="1" applyFill="1" applyAlignment="1">
      <alignment horizontal="center" vertical="center" wrapText="1"/>
    </xf>
    <xf numFmtId="4" fontId="108" fillId="33" borderId="9" xfId="0" applyNumberFormat="1" applyFont="1" applyFill="1" applyBorder="1" applyAlignment="1">
      <alignment horizontal="center"/>
    </xf>
    <xf numFmtId="4" fontId="108" fillId="33" borderId="9" xfId="0" applyNumberFormat="1" applyFont="1" applyFill="1" applyBorder="1" applyAlignment="1">
      <alignment horizontal="center" vertical="center"/>
    </xf>
    <xf numFmtId="4" fontId="42" fillId="33" borderId="1" xfId="5" applyNumberFormat="1" applyFont="1" applyFill="1" applyBorder="1" applyAlignment="1">
      <alignment horizontal="left" vertical="center" wrapText="1"/>
    </xf>
    <xf numFmtId="0" fontId="18" fillId="33" borderId="1" xfId="2" applyFont="1" applyFill="1" applyBorder="1" applyAlignment="1">
      <alignment horizontal="left" vertical="center" wrapText="1"/>
    </xf>
    <xf numFmtId="0" fontId="42" fillId="33" borderId="1" xfId="0" applyFont="1" applyFill="1" applyBorder="1" applyAlignment="1">
      <alignment horizontal="left" vertical="center" wrapText="1"/>
    </xf>
    <xf numFmtId="0" fontId="96" fillId="0" borderId="0" xfId="0" applyFont="1" applyAlignment="1">
      <alignment horizontal="center" vertical="center" wrapText="1"/>
    </xf>
    <xf numFmtId="0" fontId="93" fillId="0" borderId="0" xfId="0" applyFont="1" applyAlignment="1">
      <alignment horizontal="center" vertical="center" wrapText="1"/>
    </xf>
    <xf numFmtId="0" fontId="60" fillId="0" borderId="1" xfId="0" applyFont="1" applyBorder="1" applyAlignment="1">
      <alignment horizontal="center" vertical="center" wrapText="1"/>
    </xf>
    <xf numFmtId="0" fontId="0" fillId="0" borderId="0" xfId="0" applyAlignment="1">
      <alignment wrapText="1"/>
    </xf>
    <xf numFmtId="2" fontId="60" fillId="0" borderId="1" xfId="0" applyNumberFormat="1" applyFont="1" applyBorder="1" applyAlignment="1">
      <alignment horizontal="center" vertical="center" wrapText="1"/>
    </xf>
    <xf numFmtId="49" fontId="52" fillId="0" borderId="1" xfId="0" applyNumberFormat="1" applyFont="1" applyBorder="1" applyAlignment="1">
      <alignment horizontal="center" vertical="center"/>
    </xf>
    <xf numFmtId="49" fontId="52" fillId="0" borderId="1" xfId="0" applyNumberFormat="1" applyFont="1" applyBorder="1" applyAlignment="1">
      <alignment horizontal="center" vertical="center" wrapText="1"/>
    </xf>
    <xf numFmtId="2" fontId="52" fillId="0" borderId="1" xfId="0" applyNumberFormat="1" applyFont="1" applyBorder="1" applyAlignment="1">
      <alignment horizontal="center" vertical="center"/>
    </xf>
    <xf numFmtId="0" fontId="60" fillId="0" borderId="0" xfId="0" applyFont="1" applyAlignment="1">
      <alignment horizontal="center" vertical="center"/>
    </xf>
    <xf numFmtId="0" fontId="0" fillId="0" borderId="0" xfId="0" applyAlignment="1">
      <alignment horizontal="center" vertical="center" wrapText="1"/>
    </xf>
    <xf numFmtId="0" fontId="60" fillId="0" borderId="1" xfId="0" applyFont="1" applyBorder="1" applyAlignment="1">
      <alignment horizontal="center" vertical="center"/>
    </xf>
    <xf numFmtId="0" fontId="60" fillId="0" borderId="1" xfId="0" applyFont="1" applyBorder="1" applyAlignment="1">
      <alignment horizontal="left" vertical="center" wrapText="1"/>
    </xf>
    <xf numFmtId="2" fontId="60"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4" fontId="104" fillId="0" borderId="1" xfId="0" applyNumberFormat="1" applyFont="1" applyBorder="1" applyAlignment="1">
      <alignment horizontal="center" vertical="center" wrapText="1"/>
    </xf>
    <xf numFmtId="4" fontId="60" fillId="0" borderId="1" xfId="0" applyNumberFormat="1" applyFont="1" applyBorder="1" applyAlignment="1">
      <alignment horizontal="center" vertical="center"/>
    </xf>
    <xf numFmtId="2" fontId="104" fillId="0" borderId="1" xfId="0" applyNumberFormat="1" applyFont="1" applyBorder="1" applyAlignment="1">
      <alignment horizontal="center" vertical="center"/>
    </xf>
    <xf numFmtId="2" fontId="104" fillId="0" borderId="1" xfId="0" applyNumberFormat="1" applyFont="1" applyBorder="1" applyAlignment="1">
      <alignment horizontal="center" vertical="center" wrapText="1"/>
    </xf>
    <xf numFmtId="0" fontId="52" fillId="0" borderId="14" xfId="0" applyFont="1" applyBorder="1" applyAlignment="1">
      <alignment horizontal="center" vertical="center" wrapText="1"/>
    </xf>
    <xf numFmtId="0" fontId="52" fillId="0" borderId="14" xfId="2" applyFont="1" applyBorder="1" applyAlignment="1">
      <alignment horizontal="left" vertical="center" wrapText="1" shrinkToFit="1"/>
    </xf>
    <xf numFmtId="2" fontId="52" fillId="0" borderId="14" xfId="3" applyNumberFormat="1" applyFont="1" applyFill="1" applyBorder="1" applyAlignment="1">
      <alignment horizontal="center" vertical="center" wrapText="1"/>
    </xf>
    <xf numFmtId="0" fontId="52" fillId="0" borderId="14" xfId="2" applyFont="1" applyBorder="1" applyAlignment="1">
      <alignment horizontal="center" vertical="center" wrapText="1" shrinkToFit="1"/>
    </xf>
    <xf numFmtId="0" fontId="52" fillId="0" borderId="15" xfId="0" applyFont="1" applyBorder="1" applyAlignment="1">
      <alignment horizontal="center" vertical="center" wrapText="1"/>
    </xf>
    <xf numFmtId="0" fontId="52" fillId="0" borderId="15" xfId="2" applyFont="1" applyBorder="1" applyAlignment="1">
      <alignment horizontal="left" vertical="center" wrapText="1" shrinkToFit="1"/>
    </xf>
    <xf numFmtId="2" fontId="52" fillId="0" borderId="15" xfId="3" applyNumberFormat="1" applyFont="1" applyFill="1" applyBorder="1" applyAlignment="1">
      <alignment horizontal="center" vertical="center" wrapText="1"/>
    </xf>
    <xf numFmtId="0" fontId="52" fillId="0" borderId="15" xfId="2" applyFont="1" applyBorder="1" applyAlignment="1">
      <alignment horizontal="center" vertical="center" wrapText="1" shrinkToFit="1"/>
    </xf>
    <xf numFmtId="0" fontId="52" fillId="0" borderId="15" xfId="3" applyNumberFormat="1" applyFont="1" applyFill="1" applyBorder="1" applyAlignment="1">
      <alignment horizontal="center" vertical="center" wrapText="1"/>
    </xf>
    <xf numFmtId="2" fontId="52" fillId="0" borderId="15" xfId="2" applyNumberFormat="1" applyFont="1" applyBorder="1" applyAlignment="1">
      <alignment horizontal="left" vertical="center" wrapText="1"/>
    </xf>
    <xf numFmtId="2" fontId="52" fillId="0" borderId="15" xfId="2" applyNumberFormat="1" applyFont="1" applyBorder="1" applyAlignment="1">
      <alignment horizontal="center" vertical="center" wrapText="1"/>
    </xf>
    <xf numFmtId="2" fontId="52" fillId="0" borderId="16" xfId="2" applyNumberFormat="1" applyFont="1" applyBorder="1" applyAlignment="1">
      <alignment horizontal="left" vertical="center" wrapText="1"/>
    </xf>
    <xf numFmtId="2" fontId="52" fillId="0" borderId="16" xfId="3" applyNumberFormat="1" applyFont="1" applyFill="1" applyBorder="1" applyAlignment="1">
      <alignment horizontal="center" vertical="center" wrapText="1"/>
    </xf>
    <xf numFmtId="2" fontId="52" fillId="0" borderId="16" xfId="2" applyNumberFormat="1" applyFont="1" applyBorder="1" applyAlignment="1">
      <alignment horizontal="center" vertical="center" wrapText="1"/>
    </xf>
    <xf numFmtId="0" fontId="52" fillId="0" borderId="16" xfId="0" applyFont="1" applyBorder="1" applyAlignment="1">
      <alignment horizontal="center" vertical="center" wrapText="1"/>
    </xf>
    <xf numFmtId="4" fontId="104" fillId="0" borderId="1" xfId="0" applyNumberFormat="1" applyFont="1" applyBorder="1" applyAlignment="1">
      <alignment horizontal="center" vertical="center"/>
    </xf>
    <xf numFmtId="0" fontId="52" fillId="0" borderId="0" xfId="0" applyFont="1" applyAlignment="1">
      <alignment wrapText="1"/>
    </xf>
    <xf numFmtId="4" fontId="52" fillId="0" borderId="1" xfId="0" applyNumberFormat="1" applyFont="1" applyBorder="1" applyAlignment="1">
      <alignment horizontal="center" vertical="center"/>
    </xf>
    <xf numFmtId="0" fontId="104" fillId="0" borderId="0" xfId="0" applyFont="1" applyAlignment="1">
      <alignment vertical="center"/>
    </xf>
    <xf numFmtId="0" fontId="104" fillId="0" borderId="1" xfId="0" applyFont="1" applyBorder="1" applyAlignment="1">
      <alignment horizontal="center" vertical="center"/>
    </xf>
    <xf numFmtId="0" fontId="127" fillId="0" borderId="0" xfId="0" applyFont="1"/>
    <xf numFmtId="0" fontId="52" fillId="0" borderId="36" xfId="0" applyFont="1" applyBorder="1" applyAlignment="1">
      <alignment horizontal="center" vertical="center" wrapText="1"/>
    </xf>
    <xf numFmtId="0" fontId="52" fillId="0" borderId="36" xfId="2" applyFont="1" applyBorder="1" applyAlignment="1">
      <alignment horizontal="left" vertical="center" wrapText="1"/>
    </xf>
    <xf numFmtId="2" fontId="52" fillId="0" borderId="36" xfId="3" applyNumberFormat="1" applyFont="1" applyFill="1" applyBorder="1" applyAlignment="1">
      <alignment horizontal="center" vertical="center" wrapText="1"/>
    </xf>
    <xf numFmtId="0" fontId="52" fillId="0" borderId="36" xfId="2" applyFont="1" applyBorder="1" applyAlignment="1">
      <alignment horizontal="center" vertical="center" wrapText="1"/>
    </xf>
    <xf numFmtId="0" fontId="122" fillId="0" borderId="0" xfId="0" applyFont="1"/>
    <xf numFmtId="0" fontId="52" fillId="0" borderId="15" xfId="0" applyFont="1" applyBorder="1" applyAlignment="1">
      <alignment horizontal="left" vertical="center" wrapText="1"/>
    </xf>
    <xf numFmtId="2" fontId="52" fillId="0" borderId="15" xfId="0" applyNumberFormat="1" applyFont="1" applyBorder="1" applyAlignment="1">
      <alignment horizontal="center" vertical="center" wrapText="1"/>
    </xf>
    <xf numFmtId="0" fontId="52" fillId="0" borderId="15" xfId="13" applyFont="1" applyBorder="1" applyAlignment="1">
      <alignment horizontal="left" vertical="center" wrapText="1"/>
    </xf>
    <xf numFmtId="0" fontId="52" fillId="0" borderId="15" xfId="13" applyFont="1" applyBorder="1" applyAlignment="1">
      <alignment horizontal="center" vertical="center" wrapText="1"/>
    </xf>
    <xf numFmtId="0" fontId="52" fillId="0" borderId="15" xfId="2" applyFont="1" applyBorder="1" applyAlignment="1">
      <alignment horizontal="left" vertical="center" wrapText="1"/>
    </xf>
    <xf numFmtId="0" fontId="52" fillId="0" borderId="15" xfId="2" applyFont="1" applyBorder="1" applyAlignment="1">
      <alignment horizontal="center" vertical="center" wrapText="1"/>
    </xf>
    <xf numFmtId="0" fontId="52" fillId="0" borderId="15" xfId="0" applyFont="1" applyBorder="1" applyAlignment="1">
      <alignment horizontal="center" vertical="center"/>
    </xf>
    <xf numFmtId="4" fontId="52" fillId="0" borderId="15" xfId="5" applyNumberFormat="1" applyFont="1" applyBorder="1" applyAlignment="1">
      <alignment horizontal="left" vertical="center" wrapText="1"/>
    </xf>
    <xf numFmtId="4" fontId="52" fillId="0" borderId="15" xfId="5" applyNumberFormat="1" applyFont="1" applyBorder="1" applyAlignment="1">
      <alignment horizontal="center" vertical="center" wrapText="1"/>
    </xf>
    <xf numFmtId="0" fontId="52" fillId="0" borderId="0" xfId="0" applyFont="1" applyAlignment="1">
      <alignment vertical="center"/>
    </xf>
    <xf numFmtId="0" fontId="52" fillId="0" borderId="15" xfId="6" applyFont="1" applyBorder="1" applyAlignment="1">
      <alignment horizontal="left" vertical="center" wrapText="1"/>
    </xf>
    <xf numFmtId="0" fontId="52" fillId="0" borderId="15" xfId="6" applyFont="1" applyBorder="1" applyAlignment="1">
      <alignment horizontal="center" vertical="center" wrapText="1"/>
    </xf>
    <xf numFmtId="0" fontId="60" fillId="0" borderId="0" xfId="0" applyFont="1" applyAlignment="1">
      <alignment vertical="center"/>
    </xf>
    <xf numFmtId="4" fontId="52" fillId="0" borderId="15" xfId="0" applyNumberFormat="1" applyFont="1" applyBorder="1" applyAlignment="1">
      <alignment horizontal="left" vertical="center" wrapText="1"/>
    </xf>
    <xf numFmtId="4" fontId="52" fillId="0" borderId="15" xfId="0" applyNumberFormat="1" applyFont="1" applyBorder="1" applyAlignment="1">
      <alignment horizontal="center" vertical="center" wrapText="1"/>
    </xf>
    <xf numFmtId="0" fontId="52" fillId="0" borderId="15" xfId="10" applyFont="1" applyBorder="1" applyAlignment="1">
      <alignment horizontal="left" vertical="center" wrapText="1"/>
    </xf>
    <xf numFmtId="0" fontId="52" fillId="0" borderId="15" xfId="10" applyFont="1" applyBorder="1" applyAlignment="1">
      <alignment horizontal="center" vertical="center" wrapText="1"/>
    </xf>
    <xf numFmtId="2" fontId="52" fillId="0" borderId="15" xfId="10" applyNumberFormat="1" applyFont="1" applyBorder="1" applyAlignment="1">
      <alignment horizontal="left" vertical="center" wrapText="1"/>
    </xf>
    <xf numFmtId="2" fontId="52" fillId="0" borderId="15" xfId="10" applyNumberFormat="1" applyFont="1" applyBorder="1" applyAlignment="1">
      <alignment horizontal="center" vertical="center" wrapText="1"/>
    </xf>
    <xf numFmtId="4" fontId="52" fillId="0" borderId="55" xfId="5" applyNumberFormat="1" applyFont="1" applyBorder="1" applyAlignment="1">
      <alignment horizontal="left" vertical="center" wrapText="1"/>
    </xf>
    <xf numFmtId="2" fontId="52" fillId="0" borderId="55" xfId="3" applyNumberFormat="1" applyFont="1" applyFill="1" applyBorder="1" applyAlignment="1">
      <alignment horizontal="center" vertical="center" wrapText="1"/>
    </xf>
    <xf numFmtId="2" fontId="52" fillId="0" borderId="55" xfId="0" applyNumberFormat="1" applyFont="1" applyBorder="1" applyAlignment="1">
      <alignment horizontal="center" vertical="center" wrapText="1"/>
    </xf>
    <xf numFmtId="4" fontId="52" fillId="0" borderId="55" xfId="5" applyNumberFormat="1" applyFont="1" applyBorder="1" applyAlignment="1">
      <alignment horizontal="center" vertical="center" wrapText="1"/>
    </xf>
    <xf numFmtId="0" fontId="52" fillId="0" borderId="55" xfId="0" applyFont="1" applyBorder="1" applyAlignment="1">
      <alignment horizontal="center" vertical="center" wrapText="1"/>
    </xf>
    <xf numFmtId="0" fontId="52" fillId="0" borderId="55" xfId="0" applyFont="1" applyBorder="1" applyAlignment="1">
      <alignment horizontal="center" vertical="center"/>
    </xf>
    <xf numFmtId="0" fontId="104" fillId="0" borderId="1" xfId="0" applyFont="1" applyBorder="1" applyAlignment="1">
      <alignment horizontal="center" vertical="center" wrapText="1"/>
    </xf>
    <xf numFmtId="49" fontId="104" fillId="0" borderId="1" xfId="0" applyNumberFormat="1" applyFont="1" applyBorder="1" applyAlignment="1">
      <alignment horizontal="center" vertical="center" wrapText="1"/>
    </xf>
    <xf numFmtId="0" fontId="128" fillId="0" borderId="0" xfId="0" applyFont="1" applyAlignment="1">
      <alignment wrapText="1"/>
    </xf>
    <xf numFmtId="0" fontId="128" fillId="0" borderId="0" xfId="0" applyFont="1"/>
    <xf numFmtId="0" fontId="52" fillId="0" borderId="14" xfId="0" applyFont="1" applyBorder="1" applyAlignment="1">
      <alignment horizontal="left" vertical="center" wrapText="1"/>
    </xf>
    <xf numFmtId="2" fontId="52" fillId="0" borderId="14" xfId="0" applyNumberFormat="1" applyFont="1" applyBorder="1" applyAlignment="1">
      <alignment horizontal="center" vertical="center" wrapText="1"/>
    </xf>
    <xf numFmtId="0" fontId="122" fillId="0" borderId="15" xfId="0" applyFont="1" applyBorder="1" applyAlignment="1">
      <alignment horizontal="center" vertical="center" wrapText="1"/>
    </xf>
    <xf numFmtId="2" fontId="122" fillId="0" borderId="15" xfId="2" applyNumberFormat="1" applyFont="1" applyBorder="1" applyAlignment="1">
      <alignment horizontal="left" vertical="center" wrapText="1"/>
    </xf>
    <xf numFmtId="2" fontId="122" fillId="0" borderId="15" xfId="3" applyNumberFormat="1" applyFont="1" applyFill="1" applyBorder="1" applyAlignment="1">
      <alignment horizontal="center" vertical="center" wrapText="1"/>
    </xf>
    <xf numFmtId="49" fontId="122" fillId="0" borderId="15" xfId="3" applyNumberFormat="1" applyFont="1" applyFill="1" applyBorder="1" applyAlignment="1">
      <alignment horizontal="center" vertical="center" wrapText="1"/>
    </xf>
    <xf numFmtId="2" fontId="122" fillId="0" borderId="15" xfId="2" applyNumberFormat="1" applyFont="1" applyBorder="1" applyAlignment="1">
      <alignment horizontal="center" vertical="center" wrapText="1"/>
    </xf>
    <xf numFmtId="0" fontId="52" fillId="0" borderId="15" xfId="18" applyFont="1" applyBorder="1" applyAlignment="1">
      <alignment horizontal="left" vertical="center" wrapText="1"/>
    </xf>
    <xf numFmtId="0" fontId="52" fillId="0" borderId="15" xfId="18" applyFont="1" applyBorder="1" applyAlignment="1">
      <alignment horizontal="center" vertical="center" wrapText="1"/>
    </xf>
    <xf numFmtId="4" fontId="52" fillId="0" borderId="15" xfId="0" applyNumberFormat="1" applyFont="1" applyBorder="1" applyAlignment="1">
      <alignment horizontal="center" vertical="center"/>
    </xf>
    <xf numFmtId="0" fontId="52" fillId="0" borderId="16" xfId="0" applyFont="1" applyBorder="1" applyAlignment="1">
      <alignment horizontal="left" vertical="center" wrapText="1"/>
    </xf>
    <xf numFmtId="2" fontId="52" fillId="0" borderId="16" xfId="0" applyNumberFormat="1" applyFont="1" applyBorder="1" applyAlignment="1">
      <alignment horizontal="center" vertical="center" wrapText="1"/>
    </xf>
    <xf numFmtId="4" fontId="52" fillId="0" borderId="16" xfId="5" applyNumberFormat="1" applyFont="1" applyBorder="1" applyAlignment="1">
      <alignment horizontal="center" vertical="center" wrapText="1"/>
    </xf>
    <xf numFmtId="2" fontId="52" fillId="0" borderId="14" xfId="2" applyNumberFormat="1" applyFont="1" applyBorder="1" applyAlignment="1">
      <alignment horizontal="left" vertical="center" wrapText="1" shrinkToFit="1"/>
    </xf>
    <xf numFmtId="2" fontId="52" fillId="0" borderId="14" xfId="2" applyNumberFormat="1" applyFont="1" applyBorder="1" applyAlignment="1">
      <alignment horizontal="center" vertical="center" wrapText="1" shrinkToFit="1"/>
    </xf>
    <xf numFmtId="2" fontId="52" fillId="0" borderId="15" xfId="12" applyNumberFormat="1" applyFont="1" applyBorder="1" applyAlignment="1">
      <alignment horizontal="left" vertical="center" wrapText="1"/>
    </xf>
    <xf numFmtId="2" fontId="52" fillId="0" borderId="15" xfId="12" applyNumberFormat="1" applyFont="1" applyBorder="1" applyAlignment="1">
      <alignment horizontal="center" vertical="center" wrapText="1"/>
    </xf>
    <xf numFmtId="0" fontId="52" fillId="0" borderId="15" xfId="19" applyFont="1" applyBorder="1" applyAlignment="1">
      <alignment horizontal="left" vertical="center" wrapText="1"/>
    </xf>
    <xf numFmtId="0" fontId="52" fillId="0" borderId="15" xfId="19" applyFont="1" applyBorder="1" applyAlignment="1">
      <alignment horizontal="center" vertical="center" wrapText="1"/>
    </xf>
    <xf numFmtId="0" fontId="104" fillId="0" borderId="1" xfId="2" applyFont="1" applyBorder="1" applyAlignment="1">
      <alignment horizontal="left" vertical="center" wrapText="1" shrinkToFit="1"/>
    </xf>
    <xf numFmtId="2" fontId="104" fillId="0" borderId="1" xfId="3" applyNumberFormat="1" applyFont="1" applyFill="1" applyBorder="1" applyAlignment="1">
      <alignment horizontal="center" vertical="center" wrapText="1"/>
    </xf>
    <xf numFmtId="0" fontId="104" fillId="0" borderId="1" xfId="2" applyFont="1" applyBorder="1" applyAlignment="1">
      <alignment horizontal="center" vertical="center" wrapText="1" shrinkToFit="1"/>
    </xf>
    <xf numFmtId="4" fontId="52" fillId="0" borderId="36" xfId="5" applyNumberFormat="1" applyFont="1" applyBorder="1" applyAlignment="1">
      <alignment horizontal="left" vertical="center" wrapText="1"/>
    </xf>
    <xf numFmtId="4" fontId="52" fillId="0" borderId="36" xfId="5" applyNumberFormat="1" applyFont="1" applyBorder="1" applyAlignment="1">
      <alignment horizontal="center" vertical="center" wrapText="1"/>
    </xf>
    <xf numFmtId="0" fontId="122" fillId="0" borderId="15" xfId="0" applyFont="1" applyBorder="1" applyAlignment="1">
      <alignment horizontal="left" vertical="center" wrapText="1"/>
    </xf>
    <xf numFmtId="2" fontId="122" fillId="0" borderId="15" xfId="0" applyNumberFormat="1" applyFont="1" applyBorder="1" applyAlignment="1">
      <alignment horizontal="center" vertical="center" wrapText="1"/>
    </xf>
    <xf numFmtId="49" fontId="122" fillId="0" borderId="15" xfId="0" applyNumberFormat="1" applyFont="1" applyBorder="1" applyAlignment="1">
      <alignment horizontal="center" vertical="center" wrapText="1"/>
    </xf>
    <xf numFmtId="2" fontId="52" fillId="0" borderId="15" xfId="2" applyNumberFormat="1" applyFont="1" applyBorder="1" applyAlignment="1">
      <alignment horizontal="center" vertical="center"/>
    </xf>
    <xf numFmtId="0" fontId="52" fillId="0" borderId="7" xfId="0" applyFont="1" applyBorder="1" applyAlignment="1">
      <alignment horizontal="center" vertical="center" wrapText="1"/>
    </xf>
    <xf numFmtId="2" fontId="52" fillId="0" borderId="15" xfId="3" applyNumberFormat="1" applyFont="1" applyFill="1" applyBorder="1" applyAlignment="1">
      <alignment vertical="center" wrapText="1"/>
    </xf>
    <xf numFmtId="0" fontId="52" fillId="0" borderId="55" xfId="2" applyFont="1" applyBorder="1" applyAlignment="1">
      <alignment horizontal="center" vertical="center" wrapText="1" shrinkToFit="1"/>
    </xf>
    <xf numFmtId="0" fontId="52" fillId="0" borderId="14" xfId="0" applyFont="1" applyBorder="1" applyAlignment="1">
      <alignment horizontal="center" vertical="center"/>
    </xf>
    <xf numFmtId="2" fontId="52" fillId="0" borderId="14" xfId="0" applyNumberFormat="1" applyFont="1" applyBorder="1" applyAlignment="1">
      <alignment horizontal="center" vertical="center"/>
    </xf>
    <xf numFmtId="0" fontId="52" fillId="0" borderId="14" xfId="0" applyFont="1" applyBorder="1"/>
    <xf numFmtId="2" fontId="52" fillId="0" borderId="14" xfId="0" applyNumberFormat="1" applyFont="1" applyBorder="1"/>
    <xf numFmtId="0" fontId="52" fillId="0" borderId="15" xfId="0" applyFont="1" applyBorder="1"/>
    <xf numFmtId="2" fontId="52" fillId="0" borderId="15" xfId="0" applyNumberFormat="1" applyFont="1" applyBorder="1"/>
    <xf numFmtId="2" fontId="52" fillId="0" borderId="36" xfId="0" applyNumberFormat="1" applyFont="1" applyBorder="1" applyAlignment="1">
      <alignment horizontal="center" vertical="center"/>
    </xf>
    <xf numFmtId="0" fontId="52" fillId="0" borderId="16" xfId="0" applyFont="1" applyBorder="1" applyAlignment="1">
      <alignment horizontal="center" vertical="center"/>
    </xf>
    <xf numFmtId="0" fontId="17" fillId="0" borderId="0" xfId="0" applyFont="1" applyAlignment="1">
      <alignment horizontal="center"/>
    </xf>
    <xf numFmtId="0" fontId="129" fillId="0" borderId="0" xfId="217"/>
    <xf numFmtId="0" fontId="96" fillId="0" borderId="7" xfId="0" applyFont="1" applyBorder="1" applyAlignment="1">
      <alignment horizontal="center" vertical="center" wrapText="1"/>
    </xf>
    <xf numFmtId="4" fontId="94" fillId="0" borderId="16" xfId="0" applyNumberFormat="1" applyFont="1" applyBorder="1" applyAlignment="1">
      <alignment horizontal="center" vertical="center" wrapText="1"/>
    </xf>
    <xf numFmtId="0" fontId="68" fillId="29" borderId="15" xfId="0" quotePrefix="1" applyFont="1" applyFill="1" applyBorder="1" applyAlignment="1">
      <alignment horizontal="center" vertical="center"/>
    </xf>
    <xf numFmtId="0" fontId="61" fillId="29" borderId="15" xfId="0" applyFont="1" applyFill="1" applyBorder="1" applyAlignment="1">
      <alignment horizontal="left" vertical="center"/>
    </xf>
    <xf numFmtId="0" fontId="61" fillId="29" borderId="15" xfId="0" applyFont="1" applyFill="1" applyBorder="1" applyAlignment="1">
      <alignment horizontal="center" vertical="center"/>
    </xf>
    <xf numFmtId="4" fontId="66" fillId="29" borderId="15" xfId="0" applyNumberFormat="1" applyFont="1" applyFill="1" applyBorder="1" applyAlignment="1">
      <alignment horizontal="center" vertical="center" wrapText="1"/>
    </xf>
    <xf numFmtId="4" fontId="66" fillId="29" borderId="15" xfId="0" applyNumberFormat="1" applyFont="1" applyFill="1" applyBorder="1" applyAlignment="1">
      <alignment horizontal="center" vertical="center"/>
    </xf>
    <xf numFmtId="4" fontId="64" fillId="29" borderId="0" xfId="0" applyNumberFormat="1" applyFont="1" applyFill="1"/>
    <xf numFmtId="0" fontId="55" fillId="29" borderId="0" xfId="0" applyFont="1" applyFill="1"/>
    <xf numFmtId="4" fontId="55" fillId="29" borderId="0" xfId="0" applyNumberFormat="1" applyFont="1" applyFill="1"/>
    <xf numFmtId="0" fontId="101" fillId="0" borderId="31" xfId="0" applyFont="1" applyBorder="1" applyAlignment="1">
      <alignment vertical="center" wrapText="1"/>
    </xf>
    <xf numFmtId="4" fontId="101" fillId="0" borderId="31" xfId="0" applyNumberFormat="1" applyFont="1" applyBorder="1" applyAlignment="1">
      <alignment vertical="center" wrapText="1"/>
    </xf>
    <xf numFmtId="0" fontId="101" fillId="0" borderId="7" xfId="0" applyFont="1" applyBorder="1" applyAlignment="1">
      <alignment vertical="center" wrapText="1"/>
    </xf>
    <xf numFmtId="4" fontId="101" fillId="0" borderId="5" xfId="0" applyNumberFormat="1" applyFont="1" applyBorder="1" applyAlignment="1">
      <alignment vertical="center" wrapText="1"/>
    </xf>
    <xf numFmtId="4" fontId="101" fillId="0" borderId="6" xfId="216" applyNumberFormat="1" applyFont="1" applyBorder="1" applyAlignment="1">
      <alignment horizontal="center" vertical="center" wrapText="1"/>
    </xf>
    <xf numFmtId="4" fontId="101" fillId="0" borderId="6" xfId="28" applyNumberFormat="1" applyFont="1" applyBorder="1" applyAlignment="1">
      <alignment horizontal="center" vertical="center" wrapText="1"/>
    </xf>
    <xf numFmtId="1" fontId="96" fillId="0" borderId="26" xfId="0" applyNumberFormat="1" applyFont="1" applyBorder="1" applyAlignment="1">
      <alignment horizontal="center" vertical="center" wrapText="1"/>
    </xf>
    <xf numFmtId="0" fontId="96" fillId="0" borderId="7" xfId="0" applyFont="1" applyBorder="1" applyAlignment="1">
      <alignment horizontal="left" vertical="center" wrapText="1"/>
    </xf>
    <xf numFmtId="4" fontId="96" fillId="0" borderId="6" xfId="0" applyNumberFormat="1" applyFont="1" applyBorder="1" applyAlignment="1">
      <alignment horizontal="center" vertical="center" wrapText="1"/>
    </xf>
    <xf numFmtId="0" fontId="114" fillId="0" borderId="6"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0" fontId="101" fillId="0" borderId="1" xfId="0" applyFont="1" applyBorder="1" applyAlignment="1">
      <alignment horizontal="center" vertical="center" wrapText="1"/>
    </xf>
    <xf numFmtId="4" fontId="101" fillId="0" borderId="1" xfId="0" applyNumberFormat="1" applyFont="1" applyBorder="1" applyAlignment="1">
      <alignment horizontal="center" vertical="center" wrapText="1"/>
    </xf>
    <xf numFmtId="2" fontId="17" fillId="0" borderId="1" xfId="2" applyNumberFormat="1" applyFont="1" applyBorder="1" applyAlignment="1">
      <alignment horizontal="left" vertical="center" wrapText="1" shrinkToFit="1"/>
    </xf>
    <xf numFmtId="2" fontId="17" fillId="0" borderId="1" xfId="2" applyNumberFormat="1" applyFont="1" applyBorder="1" applyAlignment="1">
      <alignment horizontal="center" vertical="center" wrapText="1" shrinkToFit="1"/>
    </xf>
    <xf numFmtId="0" fontId="117" fillId="0" borderId="1" xfId="0" applyFont="1" applyBorder="1" applyAlignment="1">
      <alignment horizontal="center" vertical="center" wrapText="1"/>
    </xf>
    <xf numFmtId="0" fontId="117" fillId="0" borderId="0" xfId="0" applyFont="1" applyAlignment="1">
      <alignment horizontal="center" vertical="center" wrapText="1"/>
    </xf>
    <xf numFmtId="2" fontId="17" fillId="0" borderId="1" xfId="12" applyNumberFormat="1" applyFont="1" applyBorder="1" applyAlignment="1">
      <alignment horizontal="left" vertical="center" wrapText="1"/>
    </xf>
    <xf numFmtId="2" fontId="17" fillId="0" borderId="1" xfId="12" applyNumberFormat="1" applyFont="1" applyBorder="1" applyAlignment="1">
      <alignment horizontal="center" vertical="center" wrapText="1"/>
    </xf>
    <xf numFmtId="0" fontId="101" fillId="0" borderId="0" xfId="0" applyFont="1" applyAlignment="1">
      <alignment horizontal="center" vertical="center" wrapText="1"/>
    </xf>
    <xf numFmtId="43" fontId="118" fillId="0" borderId="1" xfId="3" applyFont="1" applyFill="1" applyBorder="1" applyAlignment="1">
      <alignment horizontal="center" vertical="center" wrapText="1"/>
    </xf>
    <xf numFmtId="0" fontId="17" fillId="0" borderId="1" xfId="2" applyFont="1" applyBorder="1" applyAlignment="1">
      <alignment horizontal="left" vertical="center" wrapText="1" shrinkToFit="1"/>
    </xf>
    <xf numFmtId="0" fontId="17" fillId="0" borderId="1" xfId="2" applyFont="1" applyBorder="1" applyAlignment="1">
      <alignment horizontal="center" vertical="center" wrapText="1" shrinkToFit="1"/>
    </xf>
    <xf numFmtId="4" fontId="115" fillId="0" borderId="1" xfId="0" applyNumberFormat="1" applyFont="1" applyBorder="1" applyAlignment="1">
      <alignment horizontal="center" vertical="center" wrapText="1"/>
    </xf>
    <xf numFmtId="0" fontId="18" fillId="0" borderId="1" xfId="3" applyNumberFormat="1" applyFont="1" applyFill="1" applyBorder="1" applyAlignment="1">
      <alignment horizontal="center" vertical="center" wrapText="1"/>
    </xf>
    <xf numFmtId="0" fontId="118" fillId="0" borderId="1" xfId="3" applyNumberFormat="1" applyFont="1" applyFill="1" applyBorder="1" applyAlignment="1">
      <alignment horizontal="center" vertical="center" wrapText="1"/>
    </xf>
    <xf numFmtId="2" fontId="94" fillId="0" borderId="1" xfId="2" applyNumberFormat="1" applyFont="1" applyBorder="1" applyAlignment="1">
      <alignment horizontal="left" vertical="center" wrapText="1"/>
    </xf>
    <xf numFmtId="2" fontId="94" fillId="0" borderId="1" xfId="2" applyNumberFormat="1" applyFont="1" applyBorder="1" applyAlignment="1">
      <alignment horizontal="center" vertical="center" wrapText="1"/>
    </xf>
    <xf numFmtId="43" fontId="94" fillId="0" borderId="1" xfId="3" applyFont="1" applyFill="1" applyBorder="1" applyAlignment="1">
      <alignment horizontal="center" vertical="center" wrapText="1"/>
    </xf>
    <xf numFmtId="2" fontId="17" fillId="0" borderId="1" xfId="2" applyNumberFormat="1" applyFont="1" applyBorder="1" applyAlignment="1">
      <alignment horizontal="left" vertical="center" wrapText="1"/>
    </xf>
    <xf numFmtId="2" fontId="17" fillId="0" borderId="1" xfId="2" applyNumberFormat="1" applyFont="1" applyBorder="1" applyAlignment="1">
      <alignment horizontal="center" vertical="center" wrapText="1"/>
    </xf>
    <xf numFmtId="43" fontId="17" fillId="0" borderId="1" xfId="3" applyFont="1" applyFill="1" applyBorder="1" applyAlignment="1">
      <alignment vertical="center" wrapText="1"/>
    </xf>
    <xf numFmtId="0" fontId="17" fillId="0" borderId="1" xfId="2" applyFont="1" applyBorder="1" applyAlignment="1">
      <alignment horizontal="left" vertical="center" wrapText="1"/>
    </xf>
    <xf numFmtId="0" fontId="17" fillId="0" borderId="1" xfId="2" applyFont="1" applyBorder="1" applyAlignment="1">
      <alignment horizontal="center" vertical="center" wrapText="1"/>
    </xf>
    <xf numFmtId="2" fontId="118" fillId="0" borderId="1" xfId="3" applyNumberFormat="1" applyFont="1" applyFill="1" applyBorder="1" applyAlignment="1">
      <alignment horizontal="center" vertical="center" wrapText="1"/>
    </xf>
    <xf numFmtId="0" fontId="94" fillId="0" borderId="1" xfId="2" applyFont="1" applyBorder="1" applyAlignment="1">
      <alignment horizontal="left" vertical="center" wrapText="1"/>
    </xf>
    <xf numFmtId="0" fontId="94" fillId="0" borderId="1" xfId="2" applyFont="1" applyBorder="1" applyAlignment="1">
      <alignment horizontal="center" vertical="center" wrapText="1"/>
    </xf>
    <xf numFmtId="2" fontId="94" fillId="0" borderId="1" xfId="3" applyNumberFormat="1" applyFont="1" applyFill="1" applyBorder="1" applyAlignment="1">
      <alignment horizontal="center" vertical="center" wrapText="1"/>
    </xf>
    <xf numFmtId="0" fontId="118" fillId="0" borderId="1" xfId="2" applyFont="1" applyBorder="1" applyAlignment="1">
      <alignment horizontal="left" vertical="center" wrapText="1"/>
    </xf>
    <xf numFmtId="0" fontId="118" fillId="0" borderId="1" xfId="2" applyFont="1" applyBorder="1" applyAlignment="1">
      <alignment horizontal="center" vertical="center" wrapText="1"/>
    </xf>
    <xf numFmtId="0" fontId="94" fillId="0" borderId="0" xfId="0" applyFont="1" applyAlignment="1">
      <alignment horizontal="center" vertical="center" wrapText="1"/>
    </xf>
    <xf numFmtId="4" fontId="101" fillId="0" borderId="1" xfId="5" applyNumberFormat="1" applyFont="1" applyBorder="1" applyAlignment="1">
      <alignment horizontal="left" vertical="center" wrapText="1"/>
    </xf>
    <xf numFmtId="4" fontId="101" fillId="0" borderId="1" xfId="5" applyNumberFormat="1" applyFont="1" applyBorder="1" applyAlignment="1">
      <alignment horizontal="center" vertical="center" wrapText="1"/>
    </xf>
    <xf numFmtId="2" fontId="101" fillId="0" borderId="1" xfId="3" applyNumberFormat="1" applyFont="1" applyFill="1" applyBorder="1" applyAlignment="1">
      <alignment horizontal="center" vertical="center" wrapText="1"/>
    </xf>
    <xf numFmtId="4" fontId="17" fillId="0" borderId="1" xfId="5" applyNumberFormat="1" applyFont="1" applyBorder="1" applyAlignment="1">
      <alignment horizontal="left" vertical="center" wrapText="1"/>
    </xf>
    <xf numFmtId="4" fontId="17" fillId="0" borderId="1" xfId="5" applyNumberFormat="1" applyFont="1" applyBorder="1" applyAlignment="1">
      <alignment horizontal="center" vertical="center" wrapText="1"/>
    </xf>
    <xf numFmtId="0" fontId="23" fillId="0" borderId="1" xfId="6" applyFont="1" applyBorder="1" applyAlignment="1">
      <alignment horizontal="left" vertical="center" wrapText="1"/>
    </xf>
    <xf numFmtId="4" fontId="23" fillId="0" borderId="1" xfId="5" applyNumberFormat="1" applyFont="1" applyBorder="1" applyAlignment="1">
      <alignment horizontal="left" vertical="center" wrapText="1"/>
    </xf>
    <xf numFmtId="43" fontId="18" fillId="0" borderId="1" xfId="2" applyNumberFormat="1" applyFont="1" applyBorder="1" applyAlignment="1">
      <alignment horizontal="center" vertical="center"/>
    </xf>
    <xf numFmtId="43" fontId="101" fillId="6" borderId="0" xfId="0" applyNumberFormat="1" applyFont="1" applyFill="1" applyAlignment="1">
      <alignment vertical="center" wrapText="1"/>
    </xf>
    <xf numFmtId="0" fontId="113" fillId="6" borderId="45" xfId="0" applyFont="1" applyFill="1" applyBorder="1" applyAlignment="1">
      <alignment vertical="center" wrapText="1"/>
    </xf>
    <xf numFmtId="4" fontId="101" fillId="6" borderId="6" xfId="216" applyNumberFormat="1" applyFont="1" applyFill="1" applyBorder="1" applyAlignment="1">
      <alignment horizontal="center" vertical="center" wrapText="1"/>
    </xf>
    <xf numFmtId="4" fontId="42" fillId="6" borderId="5" xfId="0" applyNumberFormat="1" applyFont="1" applyFill="1" applyBorder="1" applyAlignment="1">
      <alignment horizontal="center" vertical="center" wrapText="1"/>
    </xf>
    <xf numFmtId="4" fontId="102" fillId="6" borderId="0" xfId="0" applyNumberFormat="1" applyFont="1" applyFill="1" applyAlignment="1">
      <alignment horizontal="center" vertical="center" wrapText="1"/>
    </xf>
    <xf numFmtId="4" fontId="96" fillId="6" borderId="5" xfId="0" applyNumberFormat="1" applyFont="1" applyFill="1" applyBorder="1" applyAlignment="1">
      <alignment horizontal="center" vertical="center" wrapText="1"/>
    </xf>
    <xf numFmtId="4" fontId="102" fillId="6" borderId="5" xfId="0" applyNumberFormat="1" applyFont="1" applyFill="1" applyBorder="1" applyAlignment="1">
      <alignment horizontal="center" vertical="center" wrapText="1"/>
    </xf>
    <xf numFmtId="4" fontId="94" fillId="6" borderId="5" xfId="0" applyNumberFormat="1" applyFont="1" applyFill="1" applyBorder="1" applyAlignment="1">
      <alignment horizontal="center" vertical="center" wrapText="1"/>
    </xf>
    <xf numFmtId="0" fontId="59" fillId="3" borderId="1" xfId="0" applyFont="1" applyFill="1" applyBorder="1" applyAlignment="1">
      <alignment horizontal="center" vertical="center" wrapText="1"/>
    </xf>
    <xf numFmtId="49" fontId="61" fillId="3" borderId="1" xfId="0" applyNumberFormat="1" applyFont="1" applyFill="1" applyBorder="1" applyAlignment="1">
      <alignment horizontal="center" vertical="center"/>
    </xf>
    <xf numFmtId="4" fontId="109" fillId="3" borderId="14" xfId="0" applyNumberFormat="1" applyFont="1" applyFill="1" applyBorder="1" applyAlignment="1">
      <alignment horizontal="center" vertical="center"/>
    </xf>
    <xf numFmtId="4" fontId="59" fillId="3" borderId="15" xfId="0" applyNumberFormat="1" applyFont="1" applyFill="1" applyBorder="1" applyAlignment="1">
      <alignment horizontal="center" vertical="center"/>
    </xf>
    <xf numFmtId="4" fontId="66" fillId="3" borderId="15" xfId="0" applyNumberFormat="1" applyFont="1" applyFill="1" applyBorder="1" applyAlignment="1">
      <alignment horizontal="center" vertical="center"/>
    </xf>
    <xf numFmtId="4" fontId="68" fillId="3" borderId="15" xfId="0" applyNumberFormat="1" applyFont="1" applyFill="1" applyBorder="1" applyAlignment="1">
      <alignment horizontal="center"/>
    </xf>
    <xf numFmtId="4" fontId="59" fillId="3" borderId="15" xfId="0" applyNumberFormat="1" applyFont="1" applyFill="1" applyBorder="1" applyAlignment="1">
      <alignment horizontal="center" vertical="center" wrapText="1"/>
    </xf>
    <xf numFmtId="4" fontId="59" fillId="3" borderId="16" xfId="0" applyNumberFormat="1" applyFont="1" applyFill="1" applyBorder="1" applyAlignment="1">
      <alignment horizontal="center" vertical="center"/>
    </xf>
    <xf numFmtId="2" fontId="52" fillId="3" borderId="0" xfId="0" applyNumberFormat="1" applyFont="1" applyFill="1" applyAlignment="1">
      <alignment horizontal="center" vertical="center" wrapText="1"/>
    </xf>
    <xf numFmtId="4" fontId="50" fillId="0" borderId="0" xfId="0" applyNumberFormat="1" applyFont="1"/>
    <xf numFmtId="4" fontId="17" fillId="0" borderId="14" xfId="0" applyNumberFormat="1" applyFont="1" applyBorder="1" applyAlignment="1">
      <alignment horizontal="center" vertical="center"/>
    </xf>
    <xf numFmtId="4" fontId="17" fillId="0" borderId="15" xfId="0" applyNumberFormat="1" applyFont="1" applyBorder="1" applyAlignment="1">
      <alignment horizontal="center" vertical="center"/>
    </xf>
    <xf numFmtId="1" fontId="17" fillId="0" borderId="16" xfId="0" applyNumberFormat="1" applyFont="1" applyBorder="1" applyAlignment="1">
      <alignment horizontal="center" vertical="center"/>
    </xf>
    <xf numFmtId="2" fontId="17" fillId="0" borderId="16" xfId="0" applyNumberFormat="1" applyFont="1" applyBorder="1" applyAlignment="1">
      <alignment horizontal="left" vertical="center" wrapText="1"/>
    </xf>
    <xf numFmtId="2" fontId="17" fillId="0" borderId="16" xfId="0" applyNumberFormat="1" applyFont="1" applyBorder="1" applyAlignment="1">
      <alignment horizontal="center" vertical="center"/>
    </xf>
    <xf numFmtId="4" fontId="17" fillId="0" borderId="16" xfId="0" applyNumberFormat="1" applyFont="1" applyBorder="1" applyAlignment="1">
      <alignment horizontal="center" vertical="center"/>
    </xf>
    <xf numFmtId="0" fontId="17" fillId="0" borderId="15" xfId="0" applyFont="1" applyBorder="1" applyAlignment="1">
      <alignment horizontal="center" vertical="center"/>
    </xf>
    <xf numFmtId="4" fontId="18" fillId="0" borderId="15" xfId="0" applyNumberFormat="1" applyFont="1" applyBorder="1" applyAlignment="1">
      <alignment horizontal="center" vertical="center"/>
    </xf>
    <xf numFmtId="0" fontId="55" fillId="3" borderId="0" xfId="0" applyFont="1" applyFill="1"/>
    <xf numFmtId="0" fontId="57" fillId="3" borderId="0" xfId="0" applyFont="1" applyFill="1" applyAlignment="1">
      <alignment vertical="center"/>
    </xf>
    <xf numFmtId="4" fontId="115" fillId="6" borderId="5" xfId="0" applyNumberFormat="1" applyFont="1" applyFill="1" applyBorder="1" applyAlignment="1">
      <alignment horizontal="center" vertical="center" wrapText="1"/>
    </xf>
    <xf numFmtId="4" fontId="101" fillId="6" borderId="5" xfId="0" applyNumberFormat="1" applyFont="1" applyFill="1" applyBorder="1" applyAlignment="1">
      <alignment horizontal="center" vertical="center" wrapText="1"/>
    </xf>
    <xf numFmtId="4" fontId="60" fillId="6" borderId="5" xfId="0" applyNumberFormat="1" applyFont="1" applyFill="1" applyBorder="1" applyAlignment="1">
      <alignment horizontal="center" vertical="center" wrapText="1"/>
    </xf>
    <xf numFmtId="0" fontId="96" fillId="0" borderId="5" xfId="0" applyFont="1" applyBorder="1" applyAlignment="1">
      <alignment horizontal="center" vertical="center" wrapText="1"/>
    </xf>
    <xf numFmtId="0" fontId="96" fillId="2" borderId="1" xfId="0" applyFont="1" applyFill="1" applyBorder="1" applyAlignment="1">
      <alignment horizontal="center" vertical="center" wrapText="1"/>
    </xf>
    <xf numFmtId="0" fontId="101" fillId="2" borderId="1" xfId="0" applyFont="1" applyFill="1" applyBorder="1" applyAlignment="1">
      <alignment horizontal="left" vertical="center" wrapText="1"/>
    </xf>
    <xf numFmtId="0" fontId="17" fillId="2" borderId="1" xfId="2" applyFont="1" applyFill="1" applyBorder="1" applyAlignment="1">
      <alignment horizontal="center" vertical="center" wrapText="1"/>
    </xf>
    <xf numFmtId="43" fontId="17" fillId="2" borderId="1" xfId="3" applyFont="1" applyFill="1" applyBorder="1" applyAlignment="1">
      <alignment horizontal="center" vertical="center" wrapText="1"/>
    </xf>
    <xf numFmtId="4" fontId="96" fillId="2" borderId="5" xfId="0" applyNumberFormat="1" applyFont="1" applyFill="1" applyBorder="1" applyAlignment="1">
      <alignment horizontal="center" vertical="center" wrapText="1"/>
    </xf>
    <xf numFmtId="0" fontId="96" fillId="2" borderId="0" xfId="0" applyFont="1" applyFill="1" applyAlignment="1">
      <alignment horizontal="center" vertical="center" wrapText="1"/>
    </xf>
    <xf numFmtId="2" fontId="18" fillId="2" borderId="2" xfId="2" applyNumberFormat="1" applyFont="1" applyFill="1" applyBorder="1" applyAlignment="1">
      <alignment horizontal="left" vertical="center" wrapText="1"/>
    </xf>
    <xf numFmtId="2" fontId="18" fillId="2" borderId="2" xfId="2" applyNumberFormat="1" applyFont="1" applyFill="1" applyBorder="1" applyAlignment="1">
      <alignment horizontal="center" vertical="center" wrapText="1"/>
    </xf>
    <xf numFmtId="4" fontId="42" fillId="2" borderId="1" xfId="0" applyNumberFormat="1" applyFont="1" applyFill="1" applyBorder="1" applyAlignment="1">
      <alignment horizontal="center" vertical="center" wrapText="1"/>
    </xf>
    <xf numFmtId="0" fontId="42" fillId="2" borderId="0" xfId="0" applyFont="1" applyFill="1" applyAlignment="1">
      <alignment horizontal="center" vertical="center" wrapText="1"/>
    </xf>
    <xf numFmtId="4" fontId="17" fillId="2" borderId="1" xfId="5" applyNumberFormat="1" applyFont="1" applyFill="1" applyBorder="1" applyAlignment="1">
      <alignment horizontal="left" vertical="center" wrapText="1"/>
    </xf>
    <xf numFmtId="2" fontId="17" fillId="2" borderId="2" xfId="2" applyNumberFormat="1" applyFont="1" applyFill="1" applyBorder="1" applyAlignment="1">
      <alignment horizontal="center" vertical="center" wrapText="1"/>
    </xf>
    <xf numFmtId="4" fontId="18" fillId="2" borderId="1" xfId="5" applyNumberFormat="1" applyFont="1" applyFill="1" applyBorder="1" applyAlignment="1">
      <alignment horizontal="left" vertical="center" wrapText="1"/>
    </xf>
    <xf numFmtId="2" fontId="17" fillId="2" borderId="1" xfId="2" applyNumberFormat="1" applyFont="1" applyFill="1" applyBorder="1" applyAlignment="1">
      <alignment horizontal="left" vertical="center" wrapText="1"/>
    </xf>
    <xf numFmtId="4" fontId="21" fillId="0" borderId="12" xfId="0" applyNumberFormat="1" applyFont="1" applyBorder="1" applyAlignment="1">
      <alignment horizontal="center"/>
    </xf>
    <xf numFmtId="4" fontId="50" fillId="0" borderId="12" xfId="0" applyNumberFormat="1" applyFont="1" applyBorder="1" applyAlignment="1">
      <alignment horizontal="center"/>
    </xf>
    <xf numFmtId="4" fontId="21" fillId="0" borderId="28" xfId="0" applyNumberFormat="1" applyFont="1" applyBorder="1" applyAlignment="1">
      <alignment horizontal="center"/>
    </xf>
    <xf numFmtId="4" fontId="51" fillId="0" borderId="28" xfId="0" applyNumberFormat="1" applyFont="1" applyBorder="1" applyAlignment="1">
      <alignment horizontal="center" vertical="top" wrapText="1"/>
    </xf>
    <xf numFmtId="4" fontId="50" fillId="0" borderId="9" xfId="0" applyNumberFormat="1" applyFont="1" applyBorder="1" applyAlignment="1">
      <alignment horizontal="center"/>
    </xf>
    <xf numFmtId="4" fontId="100" fillId="0" borderId="9" xfId="0" applyNumberFormat="1" applyFont="1" applyBorder="1" applyAlignment="1">
      <alignment horizontal="center"/>
    </xf>
    <xf numFmtId="4" fontId="21" fillId="0" borderId="9" xfId="0" applyNumberFormat="1" applyFont="1" applyBorder="1" applyAlignment="1">
      <alignment horizontal="center"/>
    </xf>
    <xf numFmtId="4" fontId="62" fillId="0" borderId="9" xfId="0" applyNumberFormat="1" applyFont="1" applyBorder="1" applyAlignment="1">
      <alignment horizontal="center"/>
    </xf>
    <xf numFmtId="2" fontId="113" fillId="0" borderId="45" xfId="0" applyNumberFormat="1" applyFont="1" applyBorder="1" applyAlignment="1">
      <alignment vertical="center" wrapText="1"/>
    </xf>
    <xf numFmtId="0" fontId="130" fillId="0" borderId="0" xfId="0" applyFont="1" applyAlignment="1">
      <alignment horizontal="center" vertical="center"/>
    </xf>
    <xf numFmtId="4" fontId="130" fillId="0" borderId="0" xfId="0" applyNumberFormat="1" applyFont="1" applyAlignment="1">
      <alignment horizontal="center" vertical="center"/>
    </xf>
    <xf numFmtId="0" fontId="131" fillId="0" borderId="0" xfId="0" applyFont="1" applyAlignment="1">
      <alignment horizontal="justify" vertical="center" wrapText="1"/>
    </xf>
    <xf numFmtId="0" fontId="42" fillId="0" borderId="1" xfId="0" applyFont="1" applyBorder="1" applyAlignment="1">
      <alignment horizontal="center" vertical="center"/>
    </xf>
    <xf numFmtId="2" fontId="42" fillId="0" borderId="1" xfId="0" applyNumberFormat="1" applyFont="1" applyBorder="1"/>
    <xf numFmtId="0" fontId="42" fillId="0" borderId="1" xfId="0" applyFont="1" applyBorder="1"/>
    <xf numFmtId="0" fontId="42" fillId="0" borderId="0" xfId="0" applyFont="1"/>
    <xf numFmtId="0" fontId="132" fillId="0" borderId="0" xfId="0" applyFont="1" applyAlignment="1">
      <alignment vertical="center"/>
    </xf>
    <xf numFmtId="1" fontId="96" fillId="0" borderId="56" xfId="0" applyNumberFormat="1" applyFont="1" applyBorder="1" applyAlignment="1">
      <alignment horizontal="center" vertical="center" wrapText="1"/>
    </xf>
    <xf numFmtId="1" fontId="96" fillId="0" borderId="57" xfId="0" applyNumberFormat="1" applyFont="1" applyBorder="1" applyAlignment="1">
      <alignment horizontal="center" vertical="center" wrapText="1"/>
    </xf>
    <xf numFmtId="0" fontId="42" fillId="0" borderId="2" xfId="0" applyFont="1" applyBorder="1" applyAlignment="1">
      <alignment horizontal="center" vertical="center" wrapText="1"/>
    </xf>
    <xf numFmtId="0" fontId="101" fillId="0" borderId="44" xfId="0" applyFont="1" applyBorder="1" applyAlignment="1">
      <alignment vertical="center" wrapText="1"/>
    </xf>
    <xf numFmtId="0" fontId="101" fillId="0" borderId="5" xfId="0" applyFont="1" applyBorder="1" applyAlignment="1">
      <alignment horizontal="center" vertical="center" wrapText="1"/>
    </xf>
    <xf numFmtId="0" fontId="102" fillId="0" borderId="5" xfId="0" applyFont="1" applyBorder="1" applyAlignment="1">
      <alignment horizontal="center" vertical="center" wrapText="1"/>
    </xf>
    <xf numFmtId="0" fontId="115" fillId="0" borderId="5" xfId="0" applyFont="1" applyBorder="1" applyAlignment="1">
      <alignment horizontal="center" vertical="center" wrapText="1"/>
    </xf>
    <xf numFmtId="0" fontId="94" fillId="0" borderId="5" xfId="0" applyFont="1" applyBorder="1" applyAlignment="1">
      <alignment horizontal="center" vertical="center" wrapText="1"/>
    </xf>
    <xf numFmtId="4" fontId="96" fillId="0" borderId="7" xfId="30" applyNumberFormat="1" applyFont="1" applyBorder="1" applyAlignment="1">
      <alignment horizontal="center" vertical="center" wrapText="1"/>
    </xf>
    <xf numFmtId="0" fontId="96" fillId="0" borderId="7" xfId="30" applyFont="1" applyBorder="1" applyAlignment="1">
      <alignment horizontal="center" vertical="center" wrapText="1"/>
    </xf>
    <xf numFmtId="0" fontId="96" fillId="0" borderId="5" xfId="0" applyFont="1" applyBorder="1" applyAlignment="1">
      <alignment vertical="center" wrapText="1"/>
    </xf>
    <xf numFmtId="4" fontId="101" fillId="6" borderId="33" xfId="0" applyNumberFormat="1" applyFont="1" applyFill="1" applyBorder="1" applyAlignment="1">
      <alignment vertical="center" wrapText="1"/>
    </xf>
    <xf numFmtId="4" fontId="101" fillId="0" borderId="33" xfId="0" applyNumberFormat="1" applyFont="1" applyBorder="1" applyAlignment="1">
      <alignment vertical="center" wrapText="1"/>
    </xf>
    <xf numFmtId="4" fontId="101" fillId="0" borderId="34" xfId="0" applyNumberFormat="1" applyFont="1" applyBorder="1" applyAlignment="1">
      <alignment vertical="center" wrapText="1"/>
    </xf>
    <xf numFmtId="43" fontId="101" fillId="3" borderId="0" xfId="0" applyNumberFormat="1" applyFont="1" applyFill="1" applyAlignment="1">
      <alignment vertical="center" wrapText="1"/>
    </xf>
    <xf numFmtId="4" fontId="101" fillId="3" borderId="33" xfId="0" applyNumberFormat="1" applyFont="1" applyFill="1" applyBorder="1" applyAlignment="1">
      <alignment vertical="center" wrapText="1"/>
    </xf>
    <xf numFmtId="4" fontId="42" fillId="3" borderId="5" xfId="0" applyNumberFormat="1" applyFont="1" applyFill="1" applyBorder="1" applyAlignment="1">
      <alignment horizontal="center" vertical="center" wrapText="1"/>
    </xf>
    <xf numFmtId="4" fontId="42" fillId="3" borderId="1" xfId="0" applyNumberFormat="1" applyFont="1" applyFill="1" applyBorder="1" applyAlignment="1">
      <alignment horizontal="center" vertical="center" wrapText="1"/>
    </xf>
    <xf numFmtId="4" fontId="102" fillId="3" borderId="1" xfId="0" applyNumberFormat="1" applyFont="1" applyFill="1" applyBorder="1" applyAlignment="1">
      <alignment horizontal="center" vertical="center" wrapText="1"/>
    </xf>
    <xf numFmtId="2" fontId="93" fillId="3" borderId="1" xfId="0" applyNumberFormat="1" applyFont="1" applyFill="1" applyBorder="1" applyAlignment="1">
      <alignment horizontal="center" vertical="center" wrapText="1"/>
    </xf>
    <xf numFmtId="2" fontId="42" fillId="3" borderId="1" xfId="0" applyNumberFormat="1" applyFont="1" applyFill="1" applyBorder="1" applyAlignment="1">
      <alignment horizontal="center" vertical="center" wrapText="1"/>
    </xf>
    <xf numFmtId="2" fontId="115" fillId="3" borderId="1" xfId="0" applyNumberFormat="1" applyFont="1" applyFill="1" applyBorder="1" applyAlignment="1">
      <alignment horizontal="center" vertical="center" wrapText="1"/>
    </xf>
    <xf numFmtId="4" fontId="102" fillId="3" borderId="0" xfId="0" applyNumberFormat="1" applyFont="1" applyFill="1" applyAlignment="1">
      <alignment horizontal="center" vertical="center" wrapText="1"/>
    </xf>
    <xf numFmtId="0" fontId="42" fillId="3" borderId="5" xfId="0" applyFont="1" applyFill="1" applyBorder="1" applyAlignment="1">
      <alignment horizontal="center" vertical="center" wrapText="1"/>
    </xf>
    <xf numFmtId="0" fontId="42" fillId="3" borderId="1" xfId="0" applyFont="1" applyFill="1" applyBorder="1" applyAlignment="1">
      <alignment horizontal="center" vertical="center" wrapText="1"/>
    </xf>
    <xf numFmtId="4" fontId="114" fillId="6" borderId="5" xfId="0" applyNumberFormat="1" applyFont="1" applyFill="1" applyBorder="1" applyAlignment="1">
      <alignment horizontal="center" vertical="center" wrapText="1"/>
    </xf>
    <xf numFmtId="4" fontId="101" fillId="6" borderId="0" xfId="0" applyNumberFormat="1" applyFont="1" applyFill="1" applyAlignment="1">
      <alignment horizontal="center" vertical="center" wrapText="1"/>
    </xf>
    <xf numFmtId="2" fontId="42" fillId="0" borderId="1" xfId="0" applyNumberFormat="1" applyFont="1" applyBorder="1" applyAlignment="1">
      <alignment horizontal="center" vertical="center"/>
    </xf>
    <xf numFmtId="2" fontId="42" fillId="0" borderId="6" xfId="0" applyNumberFormat="1" applyFont="1" applyBorder="1" applyAlignment="1">
      <alignment horizontal="center" vertical="center" wrapText="1"/>
    </xf>
    <xf numFmtId="0" fontId="42" fillId="0" borderId="1" xfId="0" applyFont="1" applyBorder="1" applyAlignment="1">
      <alignment horizontal="center" vertical="center" wrapText="1" shrinkToFit="1"/>
    </xf>
    <xf numFmtId="2" fontId="96" fillId="0" borderId="1" xfId="0" applyNumberFormat="1" applyFont="1" applyBorder="1"/>
    <xf numFmtId="0" fontId="96" fillId="0" borderId="1" xfId="0" applyFont="1" applyBorder="1"/>
    <xf numFmtId="0" fontId="96" fillId="0" borderId="0" xfId="0" applyFont="1"/>
    <xf numFmtId="0" fontId="115" fillId="0" borderId="1" xfId="0" applyFont="1" applyBorder="1" applyAlignment="1">
      <alignment horizontal="center" vertical="center"/>
    </xf>
    <xf numFmtId="2" fontId="115" fillId="0" borderId="6" xfId="0" applyNumberFormat="1" applyFont="1" applyBorder="1" applyAlignment="1">
      <alignment horizontal="center" vertical="center" wrapText="1"/>
    </xf>
    <xf numFmtId="2" fontId="115" fillId="0" borderId="6" xfId="0" applyNumberFormat="1" applyFont="1" applyBorder="1" applyAlignment="1">
      <alignment horizontal="center" vertical="center"/>
    </xf>
    <xf numFmtId="0" fontId="42" fillId="3" borderId="1" xfId="0" applyFont="1" applyFill="1" applyBorder="1" applyAlignment="1">
      <alignment horizontal="center" vertical="center"/>
    </xf>
    <xf numFmtId="0" fontId="42" fillId="3" borderId="1" xfId="215" applyFont="1" applyFill="1" applyBorder="1" applyAlignment="1">
      <alignment horizontal="left" vertical="center" wrapText="1"/>
    </xf>
    <xf numFmtId="43" fontId="42" fillId="3" borderId="2" xfId="3" applyFont="1" applyFill="1" applyBorder="1" applyAlignment="1">
      <alignment horizontal="center" vertical="center"/>
    </xf>
    <xf numFmtId="2" fontId="42" fillId="3" borderId="6" xfId="0" applyNumberFormat="1" applyFont="1" applyFill="1" applyBorder="1" applyAlignment="1">
      <alignment horizontal="center" vertical="center" wrapText="1"/>
    </xf>
    <xf numFmtId="0" fontId="42" fillId="3" borderId="1" xfId="0" applyFont="1" applyFill="1" applyBorder="1" applyAlignment="1">
      <alignment horizontal="center" vertical="center" wrapText="1" shrinkToFit="1"/>
    </xf>
    <xf numFmtId="2" fontId="96" fillId="3" borderId="1" xfId="0" applyNumberFormat="1" applyFont="1" applyFill="1" applyBorder="1"/>
    <xf numFmtId="2" fontId="132" fillId="3" borderId="1" xfId="0" applyNumberFormat="1" applyFont="1" applyFill="1" applyBorder="1" applyAlignment="1">
      <alignment vertical="center"/>
    </xf>
    <xf numFmtId="0" fontId="96" fillId="3" borderId="1" xfId="0" applyFont="1" applyFill="1" applyBorder="1"/>
    <xf numFmtId="0" fontId="96" fillId="3" borderId="0" xfId="0" applyFont="1" applyFill="1"/>
    <xf numFmtId="0" fontId="42" fillId="3" borderId="1" xfId="0" applyFont="1" applyFill="1" applyBorder="1" applyAlignment="1">
      <alignment horizontal="left" vertical="center" wrapText="1"/>
    </xf>
    <xf numFmtId="2" fontId="42" fillId="3" borderId="1" xfId="0" applyNumberFormat="1" applyFont="1" applyFill="1" applyBorder="1" applyAlignment="1">
      <alignment horizontal="center" vertical="center"/>
    </xf>
    <xf numFmtId="2" fontId="42" fillId="3" borderId="1" xfId="0" applyNumberFormat="1" applyFont="1" applyFill="1" applyBorder="1"/>
    <xf numFmtId="0" fontId="42" fillId="3" borderId="1" xfId="0" applyFont="1" applyFill="1" applyBorder="1"/>
    <xf numFmtId="0" fontId="42" fillId="3" borderId="0" xfId="0" applyFont="1" applyFill="1"/>
    <xf numFmtId="0" fontId="132" fillId="3" borderId="0" xfId="0" applyFont="1" applyFill="1" applyAlignment="1">
      <alignment vertical="center"/>
    </xf>
    <xf numFmtId="0" fontId="42" fillId="0" borderId="1" xfId="0" applyFont="1" applyBorder="1" applyAlignment="1">
      <alignment horizontal="left" vertical="center" wrapText="1" shrinkToFit="1"/>
    </xf>
    <xf numFmtId="2" fontId="42" fillId="0" borderId="1" xfId="0" applyNumberFormat="1" applyFont="1" applyBorder="1" applyAlignment="1">
      <alignment horizontal="center" vertical="center" wrapText="1" shrinkToFit="1"/>
    </xf>
    <xf numFmtId="0" fontId="13" fillId="3" borderId="1" xfId="0" applyFont="1" applyFill="1" applyBorder="1" applyAlignment="1">
      <alignment horizontal="left" vertical="center" wrapText="1"/>
    </xf>
    <xf numFmtId="2" fontId="96" fillId="0" borderId="6" xfId="0" applyNumberFormat="1" applyFont="1" applyBorder="1" applyAlignment="1">
      <alignment horizontal="center" vertical="center"/>
    </xf>
    <xf numFmtId="2" fontId="96" fillId="3" borderId="6" xfId="0" applyNumberFormat="1" applyFont="1" applyFill="1" applyBorder="1" applyAlignment="1">
      <alignment horizontal="center" vertical="center"/>
    </xf>
    <xf numFmtId="2" fontId="115" fillId="0" borderId="1" xfId="13" applyNumberFormat="1" applyFont="1" applyBorder="1" applyAlignment="1">
      <alignment horizontal="center" vertical="center"/>
    </xf>
    <xf numFmtId="2" fontId="115" fillId="0" borderId="1" xfId="0" applyNumberFormat="1" applyFont="1" applyBorder="1" applyAlignment="1">
      <alignment horizontal="center"/>
    </xf>
    <xf numFmtId="2" fontId="115" fillId="0" borderId="1" xfId="0" applyNumberFormat="1" applyFont="1" applyBorder="1"/>
    <xf numFmtId="0" fontId="115" fillId="0" borderId="1" xfId="0" applyFont="1" applyBorder="1"/>
    <xf numFmtId="0" fontId="115" fillId="0" borderId="0" xfId="0" applyFont="1"/>
    <xf numFmtId="0" fontId="42" fillId="3" borderId="1" xfId="0" applyFont="1" applyFill="1" applyBorder="1" applyAlignment="1">
      <alignment horizontal="center"/>
    </xf>
    <xf numFmtId="2" fontId="42" fillId="3" borderId="0" xfId="0" applyNumberFormat="1" applyFont="1" applyFill="1"/>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2" fontId="42" fillId="3" borderId="1" xfId="0" applyNumberFormat="1" applyFont="1" applyFill="1" applyBorder="1" applyAlignment="1">
      <alignment horizontal="left" vertical="center" wrapText="1"/>
    </xf>
    <xf numFmtId="2" fontId="42" fillId="3" borderId="1" xfId="9" applyNumberFormat="1" applyFont="1" applyFill="1" applyBorder="1" applyAlignment="1">
      <alignment horizontal="center" vertical="center"/>
    </xf>
    <xf numFmtId="2" fontId="132" fillId="3" borderId="1" xfId="0" applyNumberFormat="1" applyFont="1" applyFill="1" applyBorder="1" applyAlignment="1">
      <alignment horizontal="center" vertical="center"/>
    </xf>
    <xf numFmtId="0" fontId="132" fillId="3" borderId="1" xfId="0" applyFont="1" applyFill="1" applyBorder="1" applyAlignment="1">
      <alignment vertical="center"/>
    </xf>
    <xf numFmtId="39" fontId="42" fillId="3" borderId="1" xfId="8" applyNumberFormat="1" applyFont="1" applyFill="1" applyBorder="1" applyAlignment="1">
      <alignment horizontal="left" vertical="center" wrapText="1"/>
    </xf>
    <xf numFmtId="39" fontId="134" fillId="3" borderId="1" xfId="8" applyNumberFormat="1" applyFont="1" applyFill="1" applyBorder="1" applyAlignment="1">
      <alignment horizontal="left" vertical="center" wrapText="1"/>
    </xf>
    <xf numFmtId="0" fontId="42" fillId="3" borderId="1" xfId="13" applyFont="1" applyFill="1" applyBorder="1" applyAlignment="1">
      <alignment horizontal="left" vertical="center" wrapText="1"/>
    </xf>
    <xf numFmtId="2" fontId="42" fillId="3" borderId="1" xfId="13" applyNumberFormat="1" applyFont="1" applyFill="1" applyBorder="1" applyAlignment="1">
      <alignment horizontal="center" vertical="center"/>
    </xf>
    <xf numFmtId="2" fontId="42" fillId="3" borderId="1" xfId="0" applyNumberFormat="1" applyFont="1" applyFill="1" applyBorder="1" applyAlignment="1">
      <alignment horizontal="center"/>
    </xf>
    <xf numFmtId="0" fontId="126" fillId="3" borderId="0" xfId="0" applyFont="1" applyFill="1"/>
    <xf numFmtId="2" fontId="42" fillId="3" borderId="1" xfId="13" applyNumberFormat="1" applyFont="1" applyFill="1" applyBorder="1" applyAlignment="1">
      <alignment horizontal="left" vertical="center" wrapText="1"/>
    </xf>
    <xf numFmtId="0" fontId="42" fillId="3" borderId="1" xfId="0" applyFont="1" applyFill="1" applyBorder="1" applyAlignment="1">
      <alignment horizontal="left" vertical="center" wrapText="1" shrinkToFit="1"/>
    </xf>
    <xf numFmtId="2" fontId="42" fillId="3" borderId="6" xfId="9" applyNumberFormat="1" applyFont="1" applyFill="1" applyBorder="1" applyAlignment="1">
      <alignment horizontal="center" vertical="center"/>
    </xf>
    <xf numFmtId="0" fontId="42" fillId="3" borderId="1" xfId="0" applyFont="1" applyFill="1" applyBorder="1" applyAlignment="1">
      <alignment wrapText="1"/>
    </xf>
    <xf numFmtId="0" fontId="115" fillId="3" borderId="1" xfId="0" applyFont="1" applyFill="1" applyBorder="1" applyAlignment="1">
      <alignment horizontal="center" vertical="center" wrapText="1"/>
    </xf>
    <xf numFmtId="0" fontId="115" fillId="3" borderId="1" xfId="0" applyFont="1" applyFill="1" applyBorder="1" applyAlignment="1">
      <alignment horizontal="center" vertical="center"/>
    </xf>
    <xf numFmtId="2" fontId="115" fillId="3" borderId="1" xfId="0" applyNumberFormat="1" applyFont="1" applyFill="1" applyBorder="1" applyAlignment="1">
      <alignment horizontal="center" vertical="center"/>
    </xf>
    <xf numFmtId="2" fontId="115" fillId="3" borderId="6" xfId="0" applyNumberFormat="1" applyFont="1" applyFill="1" applyBorder="1" applyAlignment="1">
      <alignment horizontal="center" vertical="center" wrapText="1"/>
    </xf>
    <xf numFmtId="2" fontId="115" fillId="3" borderId="1" xfId="0" applyNumberFormat="1" applyFont="1" applyFill="1" applyBorder="1"/>
    <xf numFmtId="2" fontId="133" fillId="3" borderId="1" xfId="0" applyNumberFormat="1" applyFont="1" applyFill="1" applyBorder="1" applyAlignment="1">
      <alignment vertical="center"/>
    </xf>
    <xf numFmtId="0" fontId="115" fillId="3" borderId="1" xfId="0" applyFont="1" applyFill="1" applyBorder="1"/>
    <xf numFmtId="0" fontId="115" fillId="3" borderId="0" xfId="0" applyFont="1" applyFill="1"/>
    <xf numFmtId="0" fontId="133" fillId="3" borderId="0" xfId="0" applyFont="1" applyFill="1" applyAlignment="1">
      <alignment vertical="center"/>
    </xf>
    <xf numFmtId="4" fontId="13" fillId="3" borderId="1" xfId="5" applyNumberFormat="1" applyFont="1" applyFill="1" applyBorder="1" applyAlignment="1">
      <alignment horizontal="left" vertical="center" wrapText="1"/>
    </xf>
    <xf numFmtId="0" fontId="18" fillId="3" borderId="1" xfId="2" applyFont="1" applyFill="1" applyBorder="1" applyAlignment="1">
      <alignment horizontal="center" vertical="center" wrapText="1"/>
    </xf>
    <xf numFmtId="43" fontId="18" fillId="3" borderId="1" xfId="3" applyFont="1" applyFill="1" applyBorder="1" applyAlignment="1">
      <alignment horizontal="center" vertical="center" wrapText="1"/>
    </xf>
    <xf numFmtId="43" fontId="18" fillId="3" borderId="6" xfId="3" applyFont="1" applyFill="1" applyBorder="1" applyAlignment="1">
      <alignment horizontal="center" vertical="center" wrapText="1"/>
    </xf>
    <xf numFmtId="2" fontId="114" fillId="3" borderId="6" xfId="0" applyNumberFormat="1" applyFont="1" applyFill="1" applyBorder="1" applyAlignment="1">
      <alignment horizontal="center" vertical="center"/>
    </xf>
    <xf numFmtId="4" fontId="134" fillId="3" borderId="1" xfId="5" applyNumberFormat="1" applyFont="1" applyFill="1" applyBorder="1" applyAlignment="1">
      <alignment horizontal="left" vertical="center" wrapText="1"/>
    </xf>
    <xf numFmtId="4" fontId="110" fillId="0" borderId="15" xfId="0" applyNumberFormat="1" applyFont="1" applyBorder="1" applyAlignment="1">
      <alignment horizontal="center" vertical="center"/>
    </xf>
    <xf numFmtId="2" fontId="115" fillId="0" borderId="1" xfId="0" applyNumberFormat="1" applyFont="1" applyBorder="1" applyAlignment="1">
      <alignment horizontal="center" vertical="center"/>
    </xf>
    <xf numFmtId="0" fontId="13" fillId="34" borderId="1" xfId="0" applyFont="1" applyFill="1" applyBorder="1" applyAlignment="1">
      <alignment horizontal="center" vertical="center"/>
    </xf>
    <xf numFmtId="0" fontId="18" fillId="34" borderId="1" xfId="0" applyFont="1" applyFill="1" applyBorder="1" applyAlignment="1">
      <alignment wrapText="1"/>
    </xf>
    <xf numFmtId="0" fontId="42" fillId="34" borderId="1" xfId="0" applyFont="1" applyFill="1" applyBorder="1" applyAlignment="1">
      <alignment horizontal="center" vertical="center"/>
    </xf>
    <xf numFmtId="2" fontId="42" fillId="34" borderId="1" xfId="0" applyNumberFormat="1" applyFont="1" applyFill="1" applyBorder="1" applyAlignment="1">
      <alignment horizontal="center" vertical="center"/>
    </xf>
    <xf numFmtId="2" fontId="42" fillId="34" borderId="6" xfId="0" applyNumberFormat="1" applyFont="1" applyFill="1" applyBorder="1" applyAlignment="1">
      <alignment horizontal="center" vertical="center" wrapText="1"/>
    </xf>
    <xf numFmtId="0" fontId="42" fillId="34" borderId="1" xfId="13" applyFont="1" applyFill="1" applyBorder="1" applyAlignment="1">
      <alignment horizontal="center" vertical="center" wrapText="1"/>
    </xf>
    <xf numFmtId="0" fontId="42" fillId="34" borderId="1" xfId="0" applyFont="1" applyFill="1" applyBorder="1" applyAlignment="1">
      <alignment horizontal="center" vertical="center" wrapText="1"/>
    </xf>
    <xf numFmtId="2" fontId="42" fillId="34" borderId="6" xfId="0" applyNumberFormat="1" applyFont="1" applyFill="1" applyBorder="1" applyAlignment="1">
      <alignment horizontal="center" vertical="center"/>
    </xf>
    <xf numFmtId="2" fontId="42" fillId="34" borderId="1" xfId="0" applyNumberFormat="1" applyFont="1" applyFill="1" applyBorder="1"/>
    <xf numFmtId="0" fontId="42" fillId="34" borderId="1" xfId="0" applyFont="1" applyFill="1" applyBorder="1"/>
    <xf numFmtId="0" fontId="42" fillId="34" borderId="0" xfId="0" applyFont="1" applyFill="1"/>
    <xf numFmtId="0" fontId="132" fillId="34" borderId="0" xfId="0" applyFont="1" applyFill="1" applyAlignment="1">
      <alignment vertical="center"/>
    </xf>
    <xf numFmtId="0" fontId="132" fillId="34" borderId="1" xfId="0" applyFont="1" applyFill="1" applyBorder="1" applyAlignment="1">
      <alignment vertical="center"/>
    </xf>
    <xf numFmtId="0" fontId="13" fillId="34" borderId="1" xfId="13" applyFont="1" applyFill="1" applyBorder="1" applyAlignment="1">
      <alignment horizontal="left" vertical="center" wrapText="1"/>
    </xf>
    <xf numFmtId="0" fontId="42" fillId="34" borderId="1" xfId="0" applyFont="1" applyFill="1" applyBorder="1" applyAlignment="1">
      <alignment horizontal="center"/>
    </xf>
    <xf numFmtId="2" fontId="42" fillId="34" borderId="1" xfId="13" applyNumberFormat="1" applyFont="1" applyFill="1" applyBorder="1" applyAlignment="1">
      <alignment horizontal="center" vertical="center"/>
    </xf>
    <xf numFmtId="2" fontId="42" fillId="34" borderId="0" xfId="0" applyNumberFormat="1" applyFont="1" applyFill="1" applyAlignment="1">
      <alignment horizontal="center"/>
    </xf>
    <xf numFmtId="2" fontId="42" fillId="34" borderId="0" xfId="0" applyNumberFormat="1" applyFont="1" applyFill="1"/>
    <xf numFmtId="0" fontId="96" fillId="34" borderId="1" xfId="0" applyFont="1" applyFill="1" applyBorder="1"/>
    <xf numFmtId="0" fontId="96" fillId="34" borderId="0" xfId="0" applyFont="1" applyFill="1"/>
    <xf numFmtId="0" fontId="13" fillId="34" borderId="1" xfId="0" applyFont="1" applyFill="1" applyBorder="1" applyAlignment="1">
      <alignment horizontal="left" vertical="center" wrapText="1"/>
    </xf>
    <xf numFmtId="2" fontId="42" fillId="34" borderId="1" xfId="0" applyNumberFormat="1" applyFont="1" applyFill="1" applyBorder="1" applyAlignment="1">
      <alignment horizontal="center"/>
    </xf>
    <xf numFmtId="0" fontId="126" fillId="34" borderId="0" xfId="0" applyFont="1" applyFill="1"/>
    <xf numFmtId="0" fontId="93" fillId="34" borderId="1" xfId="0" applyFont="1" applyFill="1" applyBorder="1" applyAlignment="1">
      <alignment horizontal="center" vertical="center"/>
    </xf>
    <xf numFmtId="2" fontId="13" fillId="34" borderId="1" xfId="0" applyNumberFormat="1" applyFont="1" applyFill="1" applyBorder="1" applyAlignment="1">
      <alignment horizontal="left" vertical="center" wrapText="1"/>
    </xf>
    <xf numFmtId="2" fontId="42" fillId="34" borderId="1" xfId="0" applyNumberFormat="1" applyFont="1" applyFill="1" applyBorder="1" applyAlignment="1">
      <alignment horizontal="center" vertical="center" wrapText="1"/>
    </xf>
    <xf numFmtId="2" fontId="132" fillId="34" borderId="1" xfId="0" applyNumberFormat="1" applyFont="1" applyFill="1" applyBorder="1" applyAlignment="1">
      <alignment horizontal="center" vertical="center"/>
    </xf>
    <xf numFmtId="2" fontId="132" fillId="34" borderId="1" xfId="0" applyNumberFormat="1" applyFont="1" applyFill="1" applyBorder="1" applyAlignment="1">
      <alignment vertical="center"/>
    </xf>
    <xf numFmtId="2" fontId="20" fillId="34" borderId="1" xfId="0" applyNumberFormat="1" applyFont="1" applyFill="1" applyBorder="1" applyAlignment="1">
      <alignment horizontal="center" vertical="center" wrapText="1"/>
    </xf>
    <xf numFmtId="2" fontId="18" fillId="34" borderId="1" xfId="0" applyNumberFormat="1" applyFont="1" applyFill="1" applyBorder="1" applyAlignment="1">
      <alignment horizontal="center" vertical="center" wrapText="1"/>
    </xf>
    <xf numFmtId="4" fontId="13" fillId="34" borderId="1" xfId="5" applyNumberFormat="1" applyFont="1" applyFill="1" applyBorder="1" applyAlignment="1">
      <alignment horizontal="left" vertical="center" wrapText="1"/>
    </xf>
    <xf numFmtId="0" fontId="13" fillId="34" borderId="1" xfId="0" applyFont="1" applyFill="1" applyBorder="1" applyAlignment="1">
      <alignment horizontal="center" vertical="center" wrapText="1"/>
    </xf>
    <xf numFmtId="2" fontId="42" fillId="34" borderId="1" xfId="9" applyNumberFormat="1" applyFont="1" applyFill="1" applyBorder="1" applyAlignment="1">
      <alignment horizontal="center" vertical="center"/>
    </xf>
    <xf numFmtId="2" fontId="42" fillId="34" borderId="1" xfId="213" applyNumberFormat="1" applyFont="1" applyFill="1" applyBorder="1" applyAlignment="1">
      <alignment horizontal="center" vertical="center" wrapText="1"/>
    </xf>
    <xf numFmtId="2" fontId="93" fillId="34" borderId="1" xfId="0" applyNumberFormat="1" applyFont="1" applyFill="1" applyBorder="1" applyAlignment="1">
      <alignment vertical="center"/>
    </xf>
    <xf numFmtId="0" fontId="42" fillId="34" borderId="1" xfId="0" applyFont="1" applyFill="1" applyBorder="1" applyAlignment="1">
      <alignment horizontal="left" wrapText="1"/>
    </xf>
    <xf numFmtId="43" fontId="13" fillId="34" borderId="1" xfId="0" applyNumberFormat="1" applyFont="1" applyFill="1" applyBorder="1" applyAlignment="1">
      <alignment horizontal="center" vertical="center"/>
    </xf>
    <xf numFmtId="4" fontId="13" fillId="34" borderId="1" xfId="0" applyNumberFormat="1" applyFont="1" applyFill="1" applyBorder="1" applyAlignment="1">
      <alignment horizontal="center" vertical="center"/>
    </xf>
    <xf numFmtId="2" fontId="96" fillId="3" borderId="7" xfId="0" applyNumberFormat="1" applyFont="1" applyFill="1" applyBorder="1" applyAlignment="1">
      <alignment horizontal="center" vertical="center"/>
    </xf>
    <xf numFmtId="2" fontId="42" fillId="3" borderId="5" xfId="0" applyNumberFormat="1" applyFont="1" applyFill="1" applyBorder="1"/>
    <xf numFmtId="0" fontId="42" fillId="3" borderId="0" xfId="0" applyFont="1" applyFill="1" applyAlignment="1">
      <alignment horizontal="center" vertical="center"/>
    </xf>
    <xf numFmtId="0" fontId="96" fillId="3" borderId="1" xfId="0" applyFont="1" applyFill="1" applyBorder="1" applyAlignment="1">
      <alignment horizontal="center" vertical="center"/>
    </xf>
    <xf numFmtId="0" fontId="96" fillId="3" borderId="1" xfId="0" applyFont="1" applyFill="1" applyBorder="1" applyAlignment="1">
      <alignment horizontal="left" vertical="center" wrapText="1"/>
    </xf>
    <xf numFmtId="2" fontId="96" fillId="3" borderId="1" xfId="0" applyNumberFormat="1" applyFont="1" applyFill="1" applyBorder="1" applyAlignment="1">
      <alignment horizontal="center" vertical="center"/>
    </xf>
    <xf numFmtId="2" fontId="96" fillId="3" borderId="6" xfId="0" applyNumberFormat="1" applyFont="1" applyFill="1" applyBorder="1" applyAlignment="1">
      <alignment horizontal="center" vertical="center" wrapText="1"/>
    </xf>
    <xf numFmtId="0" fontId="96" fillId="3" borderId="5" xfId="0" applyFont="1" applyFill="1" applyBorder="1" applyAlignment="1">
      <alignment horizontal="center" vertical="center" wrapText="1"/>
    </xf>
    <xf numFmtId="2" fontId="96" fillId="3" borderId="5" xfId="0" applyNumberFormat="1" applyFont="1" applyFill="1" applyBorder="1"/>
    <xf numFmtId="0" fontId="96" fillId="3" borderId="0" xfId="0" applyFont="1" applyFill="1" applyAlignment="1">
      <alignment horizontal="center" vertical="center"/>
    </xf>
    <xf numFmtId="4" fontId="125" fillId="2" borderId="1" xfId="5" applyNumberFormat="1" applyFont="1" applyFill="1" applyBorder="1" applyAlignment="1">
      <alignment horizontal="left" vertical="center" wrapText="1"/>
    </xf>
    <xf numFmtId="2" fontId="114" fillId="0" borderId="6" xfId="0" applyNumberFormat="1" applyFont="1" applyBorder="1" applyAlignment="1">
      <alignment horizontal="center" vertical="center"/>
    </xf>
    <xf numFmtId="0" fontId="100" fillId="34" borderId="1" xfId="0" applyFont="1" applyFill="1" applyBorder="1" applyAlignment="1">
      <alignment horizontal="center" vertical="center"/>
    </xf>
    <xf numFmtId="2" fontId="93" fillId="34" borderId="1" xfId="9" applyNumberFormat="1" applyFont="1" applyFill="1" applyBorder="1" applyAlignment="1">
      <alignment horizontal="center" vertical="center"/>
    </xf>
    <xf numFmtId="2" fontId="93" fillId="34" borderId="6" xfId="0" applyNumberFormat="1" applyFont="1" applyFill="1" applyBorder="1" applyAlignment="1">
      <alignment horizontal="center" vertical="center" wrapText="1"/>
    </xf>
    <xf numFmtId="0" fontId="93" fillId="34" borderId="1" xfId="0" applyFont="1" applyFill="1" applyBorder="1" applyAlignment="1">
      <alignment horizontal="center" vertical="center" wrapText="1"/>
    </xf>
    <xf numFmtId="2" fontId="132" fillId="34" borderId="0" xfId="0" applyNumberFormat="1" applyFont="1" applyFill="1" applyAlignment="1">
      <alignment vertical="center"/>
    </xf>
    <xf numFmtId="0" fontId="13" fillId="34" borderId="1" xfId="214" applyFont="1" applyFill="1" applyBorder="1" applyAlignment="1">
      <alignment horizontal="left" vertical="center" wrapText="1"/>
    </xf>
    <xf numFmtId="0" fontId="18" fillId="34" borderId="1" xfId="0" applyFont="1" applyFill="1" applyBorder="1" applyAlignment="1">
      <alignment horizontal="center" vertical="center" wrapText="1"/>
    </xf>
    <xf numFmtId="2" fontId="135" fillId="0" borderId="0" xfId="0" applyNumberFormat="1" applyFont="1" applyAlignment="1">
      <alignment horizontal="center" vertical="center"/>
    </xf>
    <xf numFmtId="49" fontId="135" fillId="0" borderId="0" xfId="0" applyNumberFormat="1" applyFont="1" applyAlignment="1">
      <alignment horizontal="center" vertical="center"/>
    </xf>
    <xf numFmtId="2" fontId="136" fillId="0" borderId="1" xfId="0" applyNumberFormat="1" applyFont="1" applyBorder="1" applyAlignment="1">
      <alignment horizontal="center" vertical="center" wrapText="1"/>
    </xf>
    <xf numFmtId="49" fontId="136" fillId="0" borderId="5" xfId="0" applyNumberFormat="1" applyFont="1" applyBorder="1" applyAlignment="1">
      <alignment horizontal="center" vertical="center"/>
    </xf>
    <xf numFmtId="2" fontId="136" fillId="0" borderId="1" xfId="0" applyNumberFormat="1" applyFont="1" applyBorder="1" applyAlignment="1">
      <alignment horizontal="center" vertical="center"/>
    </xf>
    <xf numFmtId="0" fontId="135" fillId="0" borderId="0" xfId="0" applyFont="1" applyAlignment="1">
      <alignment horizontal="center" vertical="center"/>
    </xf>
    <xf numFmtId="49" fontId="135" fillId="0" borderId="0" xfId="0" applyNumberFormat="1" applyFont="1" applyAlignment="1">
      <alignment horizontal="center" vertical="center" wrapText="1"/>
    </xf>
    <xf numFmtId="4" fontId="135" fillId="0" borderId="0" xfId="0" applyNumberFormat="1" applyFont="1" applyAlignment="1">
      <alignment horizontal="center" vertical="center"/>
    </xf>
    <xf numFmtId="0" fontId="135" fillId="0" borderId="0" xfId="0" applyFont="1" applyAlignment="1">
      <alignment vertical="center"/>
    </xf>
    <xf numFmtId="0" fontId="135" fillId="0" borderId="0" xfId="0" applyFont="1" applyAlignment="1">
      <alignment vertical="center" wrapText="1"/>
    </xf>
    <xf numFmtId="0" fontId="135" fillId="0" borderId="0" xfId="0" applyFont="1" applyAlignment="1">
      <alignment horizontal="left" vertical="center"/>
    </xf>
    <xf numFmtId="2" fontId="136" fillId="0" borderId="5" xfId="0" applyNumberFormat="1" applyFont="1" applyBorder="1" applyAlignment="1">
      <alignment horizontal="center" vertical="center"/>
    </xf>
    <xf numFmtId="2" fontId="136" fillId="0" borderId="5" xfId="0" applyNumberFormat="1" applyFont="1" applyBorder="1" applyAlignment="1">
      <alignment horizontal="center" vertical="center" wrapText="1"/>
    </xf>
    <xf numFmtId="0" fontId="136" fillId="0" borderId="5" xfId="0" applyFont="1" applyBorder="1" applyAlignment="1">
      <alignment horizontal="center" vertical="center"/>
    </xf>
    <xf numFmtId="2" fontId="139" fillId="0" borderId="1" xfId="0" applyNumberFormat="1" applyFont="1" applyBorder="1" applyAlignment="1">
      <alignment horizontal="center" vertical="center" wrapText="1"/>
    </xf>
    <xf numFmtId="0" fontId="136" fillId="0" borderId="1" xfId="0" applyFont="1" applyBorder="1" applyAlignment="1">
      <alignment vertical="center" wrapText="1"/>
    </xf>
    <xf numFmtId="2" fontId="137" fillId="0" borderId="0" xfId="0" applyNumberFormat="1" applyFont="1" applyAlignment="1">
      <alignment horizontal="center" vertical="center"/>
    </xf>
    <xf numFmtId="0" fontId="137" fillId="0" borderId="0" xfId="0" applyFont="1" applyAlignment="1">
      <alignment vertical="center"/>
    </xf>
    <xf numFmtId="0" fontId="137" fillId="0" borderId="0" xfId="0" applyFont="1" applyAlignment="1">
      <alignment vertical="center" wrapText="1"/>
    </xf>
    <xf numFmtId="0" fontId="96" fillId="2" borderId="5" xfId="0" applyFont="1" applyFill="1" applyBorder="1" applyAlignment="1">
      <alignment horizontal="center" vertical="center" wrapText="1"/>
    </xf>
    <xf numFmtId="0" fontId="17" fillId="2" borderId="1" xfId="2" applyFont="1" applyFill="1" applyBorder="1" applyAlignment="1">
      <alignment horizontal="left" vertical="center" wrapText="1" shrinkToFit="1"/>
    </xf>
    <xf numFmtId="0" fontId="17" fillId="2" borderId="1" xfId="2" applyFont="1" applyFill="1" applyBorder="1" applyAlignment="1">
      <alignment horizontal="center" vertical="center" wrapText="1" shrinkToFit="1"/>
    </xf>
    <xf numFmtId="43" fontId="94" fillId="2" borderId="1" xfId="3" applyFont="1" applyFill="1" applyBorder="1" applyAlignment="1">
      <alignment horizontal="center" vertical="center" wrapText="1"/>
    </xf>
    <xf numFmtId="0" fontId="101" fillId="2" borderId="5" xfId="0" applyFont="1" applyFill="1" applyBorder="1" applyAlignment="1">
      <alignment horizontal="center" vertical="center" wrapText="1"/>
    </xf>
    <xf numFmtId="4" fontId="101" fillId="2" borderId="5" xfId="0"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0" fontId="101" fillId="2" borderId="0" xfId="0" applyFont="1" applyFill="1" applyAlignment="1">
      <alignment horizontal="center" vertical="center" wrapText="1"/>
    </xf>
    <xf numFmtId="2" fontId="17" fillId="0" borderId="14" xfId="0" applyNumberFormat="1" applyFont="1" applyBorder="1" applyAlignment="1">
      <alignment horizontal="center" vertical="center" wrapText="1"/>
    </xf>
    <xf numFmtId="2" fontId="97" fillId="0" borderId="15" xfId="0" applyNumberFormat="1" applyFont="1" applyBorder="1" applyAlignment="1">
      <alignment horizontal="center" vertical="center" wrapText="1"/>
    </xf>
    <xf numFmtId="2" fontId="20" fillId="0" borderId="15" xfId="0" applyNumberFormat="1" applyFont="1" applyBorder="1" applyAlignment="1">
      <alignment horizontal="center" vertical="center" wrapText="1"/>
    </xf>
    <xf numFmtId="2" fontId="17" fillId="0" borderId="15" xfId="0" applyNumberFormat="1" applyFont="1" applyBorder="1" applyAlignment="1">
      <alignment horizontal="center" vertical="center" wrapText="1"/>
    </xf>
    <xf numFmtId="0" fontId="105" fillId="0" borderId="0" xfId="0" applyFont="1" applyAlignment="1">
      <alignment horizontal="center" vertical="center"/>
    </xf>
    <xf numFmtId="0" fontId="51" fillId="0" borderId="5" xfId="0" applyFont="1" applyBorder="1" applyAlignment="1">
      <alignment horizontal="center" vertical="center" wrapText="1"/>
    </xf>
    <xf numFmtId="0" fontId="103" fillId="0" borderId="1" xfId="0" applyFont="1" applyBorder="1" applyAlignment="1">
      <alignment horizontal="center" vertical="center"/>
    </xf>
    <xf numFmtId="2" fontId="18" fillId="0" borderId="16" xfId="1" applyNumberFormat="1" applyFont="1" applyFill="1" applyBorder="1" applyAlignment="1">
      <alignment horizontal="center" vertical="center" wrapText="1"/>
    </xf>
    <xf numFmtId="2" fontId="96" fillId="0" borderId="14" xfId="1" applyNumberFormat="1" applyFont="1" applyFill="1" applyBorder="1" applyAlignment="1">
      <alignment horizontal="right" vertical="center" wrapText="1"/>
    </xf>
    <xf numFmtId="2" fontId="42" fillId="0" borderId="15" xfId="1" applyNumberFormat="1" applyFont="1" applyFill="1" applyBorder="1" applyAlignment="1">
      <alignment horizontal="right" vertical="center" wrapText="1"/>
    </xf>
    <xf numFmtId="2" fontId="42" fillId="0" borderId="15" xfId="1" applyNumberFormat="1" applyFont="1" applyFill="1" applyBorder="1" applyAlignment="1">
      <alignment vertical="center" wrapText="1"/>
    </xf>
    <xf numFmtId="2" fontId="96" fillId="0" borderId="15" xfId="1" applyNumberFormat="1" applyFont="1" applyFill="1" applyBorder="1" applyAlignment="1">
      <alignment horizontal="right" vertical="center" wrapText="1"/>
    </xf>
    <xf numFmtId="2" fontId="42" fillId="0" borderId="16" xfId="1" applyNumberFormat="1" applyFont="1" applyFill="1" applyBorder="1" applyAlignment="1">
      <alignment horizontal="center" vertical="center" wrapText="1"/>
    </xf>
    <xf numFmtId="49" fontId="103" fillId="0" borderId="0" xfId="0" applyNumberFormat="1" applyFont="1" applyAlignment="1">
      <alignment horizontal="center" vertical="center" wrapText="1"/>
    </xf>
    <xf numFmtId="0" fontId="103" fillId="0" borderId="0" xfId="0" applyFont="1" applyAlignment="1">
      <alignment horizontal="center" vertical="center" wrapText="1"/>
    </xf>
    <xf numFmtId="2" fontId="103" fillId="0" borderId="0" xfId="0" applyNumberFormat="1" applyFont="1" applyAlignment="1">
      <alignment horizontal="center" vertical="center" wrapText="1"/>
    </xf>
    <xf numFmtId="0" fontId="13" fillId="0" borderId="0" xfId="0" applyFont="1" applyAlignment="1">
      <alignment horizontal="center"/>
    </xf>
    <xf numFmtId="0" fontId="13" fillId="0" borderId="0" xfId="0" applyFont="1"/>
    <xf numFmtId="0" fontId="13" fillId="29" borderId="0" xfId="0" applyFont="1" applyFill="1"/>
    <xf numFmtId="0" fontId="103" fillId="0" borderId="0" xfId="0" applyFont="1" applyAlignment="1">
      <alignment horizontal="center" vertical="top"/>
    </xf>
    <xf numFmtId="0" fontId="103" fillId="0" borderId="2" xfId="0" applyFont="1" applyBorder="1" applyAlignment="1">
      <alignment horizontal="center" vertical="center" wrapText="1"/>
    </xf>
    <xf numFmtId="2" fontId="103" fillId="0" borderId="1" xfId="0" applyNumberFormat="1" applyFont="1" applyBorder="1" applyAlignment="1">
      <alignment horizontal="center" vertical="center" wrapText="1"/>
    </xf>
    <xf numFmtId="0" fontId="103" fillId="0" borderId="1" xfId="0" applyFont="1" applyBorder="1" applyAlignment="1">
      <alignment horizontal="center" vertical="center" wrapText="1"/>
    </xf>
    <xf numFmtId="49" fontId="103" fillId="0" borderId="1" xfId="0" applyNumberFormat="1" applyFont="1" applyBorder="1" applyAlignment="1">
      <alignment horizontal="center" vertical="center"/>
    </xf>
    <xf numFmtId="49" fontId="103" fillId="0" borderId="1" xfId="0" applyNumberFormat="1" applyFont="1" applyBorder="1" applyAlignment="1">
      <alignment horizontal="center" vertical="center" wrapText="1"/>
    </xf>
    <xf numFmtId="2" fontId="103" fillId="0" borderId="1" xfId="0" applyNumberFormat="1" applyFont="1" applyBorder="1" applyAlignment="1">
      <alignment horizontal="center" vertical="center"/>
    </xf>
    <xf numFmtId="49" fontId="103" fillId="0" borderId="2" xfId="0" applyNumberFormat="1" applyFont="1" applyBorder="1" applyAlignment="1">
      <alignment horizontal="center" vertical="center" wrapText="1"/>
    </xf>
    <xf numFmtId="0" fontId="13" fillId="0" borderId="0" xfId="0" applyFont="1" applyAlignment="1">
      <alignment horizontal="center" vertical="center"/>
    </xf>
    <xf numFmtId="0" fontId="103" fillId="0" borderId="1" xfId="0" applyFont="1" applyBorder="1" applyAlignment="1">
      <alignment horizontal="left" vertical="center" wrapText="1"/>
    </xf>
    <xf numFmtId="2" fontId="103" fillId="0" borderId="2"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140" fillId="0" borderId="1" xfId="0" applyFont="1" applyBorder="1" applyAlignment="1">
      <alignment horizontal="left" vertical="center" wrapText="1"/>
    </xf>
    <xf numFmtId="4" fontId="140" fillId="0" borderId="1" xfId="0" applyNumberFormat="1" applyFont="1" applyBorder="1" applyAlignment="1">
      <alignment horizontal="center" vertical="center" wrapText="1"/>
    </xf>
    <xf numFmtId="4" fontId="103" fillId="0" borderId="1" xfId="0" applyNumberFormat="1" applyFont="1" applyBorder="1" applyAlignment="1">
      <alignment horizontal="center" vertical="center"/>
    </xf>
    <xf numFmtId="2" fontId="140" fillId="0" borderId="1" xfId="0" applyNumberFormat="1" applyFont="1" applyBorder="1" applyAlignment="1">
      <alignment horizontal="center" vertical="center"/>
    </xf>
    <xf numFmtId="2" fontId="140" fillId="0" borderId="2" xfId="0" applyNumberFormat="1" applyFont="1" applyBorder="1" applyAlignment="1">
      <alignment horizontal="center" vertical="center" wrapText="1"/>
    </xf>
    <xf numFmtId="0" fontId="13" fillId="0" borderId="1" xfId="0" applyFont="1" applyBorder="1" applyAlignment="1">
      <alignment horizontal="center"/>
    </xf>
    <xf numFmtId="0" fontId="13" fillId="0" borderId="1" xfId="0" applyFont="1" applyBorder="1"/>
    <xf numFmtId="0" fontId="13" fillId="0" borderId="1" xfId="0" applyFont="1" applyBorder="1" applyAlignment="1">
      <alignment wrapText="1"/>
    </xf>
    <xf numFmtId="0" fontId="13" fillId="0" borderId="14" xfId="0" applyFont="1" applyBorder="1" applyAlignment="1">
      <alignment horizontal="center" vertical="center" wrapText="1"/>
    </xf>
    <xf numFmtId="0" fontId="13" fillId="0" borderId="14" xfId="2" applyFont="1" applyBorder="1" applyAlignment="1">
      <alignment horizontal="left" vertical="center" wrapText="1" shrinkToFit="1"/>
    </xf>
    <xf numFmtId="2" fontId="13" fillId="0" borderId="14" xfId="3" applyNumberFormat="1" applyFont="1" applyFill="1" applyBorder="1" applyAlignment="1">
      <alignment horizontal="center" vertical="center" wrapText="1"/>
    </xf>
    <xf numFmtId="0" fontId="13" fillId="0" borderId="14" xfId="2" applyFont="1" applyBorder="1" applyAlignment="1">
      <alignment horizontal="center" vertical="center" wrapText="1" shrinkToFit="1"/>
    </xf>
    <xf numFmtId="0" fontId="13" fillId="0" borderId="58" xfId="0" applyFont="1" applyBorder="1" applyAlignment="1">
      <alignment horizontal="center" vertical="center" wrapText="1"/>
    </xf>
    <xf numFmtId="0" fontId="13" fillId="0" borderId="59" xfId="0" applyFont="1" applyBorder="1" applyAlignment="1">
      <alignment horizontal="center" vertical="center" wrapText="1"/>
    </xf>
    <xf numFmtId="2" fontId="13" fillId="0" borderId="1" xfId="0" applyNumberFormat="1" applyFont="1" applyBorder="1" applyAlignment="1">
      <alignment horizontal="center"/>
    </xf>
    <xf numFmtId="0" fontId="13" fillId="3" borderId="1" xfId="0" applyFont="1" applyFill="1" applyBorder="1"/>
    <xf numFmtId="0" fontId="13" fillId="0" borderId="15" xfId="0" applyFont="1" applyBorder="1" applyAlignment="1">
      <alignment horizontal="center" vertical="center" wrapText="1"/>
    </xf>
    <xf numFmtId="0" fontId="13" fillId="0" borderId="15" xfId="2" applyFont="1" applyBorder="1" applyAlignment="1">
      <alignment horizontal="left" vertical="center" wrapText="1" shrinkToFit="1"/>
    </xf>
    <xf numFmtId="2" fontId="13" fillId="0" borderId="15" xfId="3" applyNumberFormat="1" applyFont="1" applyFill="1" applyBorder="1" applyAlignment="1">
      <alignment horizontal="center" vertical="center" wrapText="1"/>
    </xf>
    <xf numFmtId="0" fontId="13" fillId="0" borderId="15" xfId="2" applyFont="1" applyBorder="1" applyAlignment="1">
      <alignment horizontal="center" vertical="center" wrapText="1" shrinkToFit="1"/>
    </xf>
    <xf numFmtId="0" fontId="13" fillId="0" borderId="15" xfId="3" applyNumberFormat="1" applyFont="1" applyFill="1" applyBorder="1" applyAlignment="1">
      <alignment horizontal="center" vertical="center" wrapText="1"/>
    </xf>
    <xf numFmtId="2" fontId="13" fillId="0" borderId="15" xfId="2" applyNumberFormat="1" applyFont="1" applyBorder="1" applyAlignment="1">
      <alignment horizontal="left" vertical="center" wrapText="1"/>
    </xf>
    <xf numFmtId="2" fontId="13" fillId="0" borderId="15" xfId="2" applyNumberFormat="1" applyFont="1" applyBorder="1" applyAlignment="1">
      <alignment horizontal="center" vertical="center" wrapText="1"/>
    </xf>
    <xf numFmtId="0" fontId="13" fillId="3" borderId="15" xfId="0" applyFont="1" applyFill="1" applyBorder="1" applyAlignment="1">
      <alignment horizontal="center" vertical="center" wrapText="1"/>
    </xf>
    <xf numFmtId="2" fontId="13" fillId="3" borderId="16" xfId="2" applyNumberFormat="1" applyFont="1" applyFill="1" applyBorder="1" applyAlignment="1">
      <alignment horizontal="left" vertical="center" wrapText="1"/>
    </xf>
    <xf numFmtId="2" fontId="13" fillId="3" borderId="16" xfId="3" applyNumberFormat="1" applyFont="1" applyFill="1" applyBorder="1" applyAlignment="1">
      <alignment horizontal="center" vertical="center" wrapText="1"/>
    </xf>
    <xf numFmtId="2" fontId="13" fillId="3" borderId="16" xfId="2" applyNumberFormat="1"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2" fontId="13" fillId="3" borderId="1" xfId="0" applyNumberFormat="1" applyFont="1" applyFill="1" applyBorder="1" applyAlignment="1">
      <alignment horizontal="center"/>
    </xf>
    <xf numFmtId="0" fontId="13" fillId="3" borderId="0" xfId="0" applyFont="1" applyFill="1"/>
    <xf numFmtId="4" fontId="57"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2" fontId="57" fillId="0" borderId="1" xfId="0" applyNumberFormat="1" applyFont="1" applyBorder="1" applyAlignment="1">
      <alignment horizontal="center" vertical="center"/>
    </xf>
    <xf numFmtId="2" fontId="57" fillId="0" borderId="2" xfId="0" applyNumberFormat="1" applyFont="1" applyBorder="1" applyAlignment="1">
      <alignment horizontal="center" vertical="center" wrapText="1"/>
    </xf>
    <xf numFmtId="2" fontId="13" fillId="0" borderId="1" xfId="0" applyNumberFormat="1" applyFont="1" applyBorder="1" applyAlignment="1">
      <alignment horizontal="center" vertical="center"/>
    </xf>
    <xf numFmtId="2" fontId="13" fillId="0" borderId="2" xfId="0" applyNumberFormat="1" applyFont="1" applyBorder="1" applyAlignment="1">
      <alignment horizontal="center" vertical="center" wrapText="1"/>
    </xf>
    <xf numFmtId="0" fontId="140" fillId="0" borderId="1" xfId="0" applyFont="1" applyBorder="1" applyAlignment="1">
      <alignment horizontal="center" vertical="center"/>
    </xf>
    <xf numFmtId="0" fontId="57" fillId="0" borderId="0" xfId="0" applyFont="1"/>
    <xf numFmtId="0" fontId="13" fillId="3" borderId="36" xfId="0" applyFont="1" applyFill="1" applyBorder="1" applyAlignment="1">
      <alignment horizontal="center" vertical="center" wrapText="1"/>
    </xf>
    <xf numFmtId="0" fontId="13" fillId="3" borderId="36" xfId="2" applyFont="1" applyFill="1" applyBorder="1" applyAlignment="1">
      <alignment horizontal="left" vertical="center" wrapText="1"/>
    </xf>
    <xf numFmtId="2" fontId="13" fillId="3" borderId="36" xfId="3" applyNumberFormat="1" applyFont="1" applyFill="1" applyBorder="1" applyAlignment="1">
      <alignment horizontal="center" vertical="center" wrapText="1"/>
    </xf>
    <xf numFmtId="0" fontId="13" fillId="3" borderId="36" xfId="2" applyFont="1" applyFill="1" applyBorder="1" applyAlignment="1">
      <alignment horizontal="center" vertical="center" wrapText="1"/>
    </xf>
    <xf numFmtId="0" fontId="13" fillId="3" borderId="61" xfId="0" applyFont="1" applyFill="1" applyBorder="1" applyAlignment="1">
      <alignment horizontal="center" vertical="center" wrapText="1"/>
    </xf>
    <xf numFmtId="0" fontId="13" fillId="3" borderId="59" xfId="0" applyFont="1" applyFill="1" applyBorder="1" applyAlignment="1">
      <alignment horizontal="center" vertical="center" wrapText="1"/>
    </xf>
    <xf numFmtId="0" fontId="13" fillId="3" borderId="15" xfId="0" applyFont="1" applyFill="1" applyBorder="1" applyAlignment="1">
      <alignment horizontal="left" vertical="center" wrapText="1"/>
    </xf>
    <xf numFmtId="2" fontId="13" fillId="3" borderId="15"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13" fillId="0" borderId="15" xfId="0" applyFont="1" applyBorder="1" applyAlignment="1">
      <alignment horizontal="left" vertical="center" wrapText="1"/>
    </xf>
    <xf numFmtId="2" fontId="13" fillId="0" borderId="15" xfId="0" applyNumberFormat="1" applyFont="1" applyBorder="1" applyAlignment="1">
      <alignment horizontal="center" vertical="center" wrapText="1"/>
    </xf>
    <xf numFmtId="0" fontId="13" fillId="0" borderId="15" xfId="13" applyFont="1" applyBorder="1" applyAlignment="1">
      <alignment horizontal="left" vertical="center" wrapText="1"/>
    </xf>
    <xf numFmtId="0" fontId="13" fillId="0" borderId="15" xfId="13" applyFont="1" applyBorder="1" applyAlignment="1">
      <alignment horizontal="center" vertical="center" wrapText="1"/>
    </xf>
    <xf numFmtId="0" fontId="13" fillId="6" borderId="15" xfId="0" applyFont="1" applyFill="1" applyBorder="1" applyAlignment="1">
      <alignment horizontal="center" vertical="center" wrapText="1"/>
    </xf>
    <xf numFmtId="0" fontId="13" fillId="6" borderId="15" xfId="2" applyFont="1" applyFill="1" applyBorder="1" applyAlignment="1">
      <alignment horizontal="left" vertical="center" wrapText="1"/>
    </xf>
    <xf numFmtId="2" fontId="13" fillId="6" borderId="15" xfId="3" applyNumberFormat="1" applyFont="1" applyFill="1" applyBorder="1" applyAlignment="1">
      <alignment horizontal="center" vertical="center" wrapText="1"/>
    </xf>
    <xf numFmtId="2" fontId="13" fillId="6" borderId="15" xfId="0" applyNumberFormat="1" applyFont="1" applyFill="1" applyBorder="1" applyAlignment="1">
      <alignment horizontal="center" vertical="center" wrapText="1"/>
    </xf>
    <xf numFmtId="0" fontId="13" fillId="6" borderId="15" xfId="2" applyFont="1" applyFill="1" applyBorder="1" applyAlignment="1">
      <alignment horizontal="center" vertical="center" wrapText="1"/>
    </xf>
    <xf numFmtId="0" fontId="13" fillId="6" borderId="58"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5" fillId="6" borderId="1" xfId="0" applyFont="1" applyFill="1" applyBorder="1" applyAlignment="1">
      <alignment horizontal="center" vertical="center" wrapText="1"/>
    </xf>
    <xf numFmtId="2" fontId="13" fillId="6" borderId="1" xfId="0" applyNumberFormat="1" applyFont="1" applyFill="1" applyBorder="1" applyAlignment="1">
      <alignment horizontal="center"/>
    </xf>
    <xf numFmtId="0" fontId="13" fillId="6" borderId="1" xfId="0" applyFont="1" applyFill="1" applyBorder="1"/>
    <xf numFmtId="0" fontId="13" fillId="6" borderId="0" xfId="0" applyFont="1" applyFill="1"/>
    <xf numFmtId="0" fontId="13" fillId="0" borderId="15" xfId="2" applyFont="1" applyBorder="1" applyAlignment="1">
      <alignment horizontal="left" vertical="center" wrapText="1"/>
    </xf>
    <xf numFmtId="0" fontId="13" fillId="0" borderId="15" xfId="2" applyFont="1" applyBorder="1" applyAlignment="1">
      <alignment horizontal="center" vertical="center" wrapText="1"/>
    </xf>
    <xf numFmtId="4" fontId="13" fillId="3" borderId="15" xfId="5" applyNumberFormat="1" applyFont="1" applyFill="1" applyBorder="1" applyAlignment="1">
      <alignment horizontal="left" vertical="center" wrapText="1"/>
    </xf>
    <xf numFmtId="2" fontId="13" fillId="3" borderId="15" xfId="3" applyNumberFormat="1" applyFont="1" applyFill="1" applyBorder="1" applyAlignment="1">
      <alignment horizontal="center" vertical="center" wrapText="1"/>
    </xf>
    <xf numFmtId="4" fontId="13" fillId="3" borderId="15" xfId="5" applyNumberFormat="1" applyFont="1" applyFill="1" applyBorder="1" applyAlignment="1">
      <alignment horizontal="center" vertical="center" wrapText="1"/>
    </xf>
    <xf numFmtId="4" fontId="13" fillId="0" borderId="15" xfId="5" applyNumberFormat="1" applyFont="1" applyBorder="1" applyAlignment="1">
      <alignment horizontal="left" vertical="center" wrapText="1"/>
    </xf>
    <xf numFmtId="4" fontId="13" fillId="0" borderId="15" xfId="5" applyNumberFormat="1" applyFont="1" applyBorder="1" applyAlignment="1">
      <alignment horizontal="center" vertical="center" wrapText="1"/>
    </xf>
    <xf numFmtId="2" fontId="13" fillId="3" borderId="15" xfId="2" applyNumberFormat="1" applyFont="1" applyFill="1" applyBorder="1" applyAlignment="1">
      <alignment horizontal="left" vertical="center" wrapText="1"/>
    </xf>
    <xf numFmtId="2" fontId="13" fillId="3" borderId="15" xfId="2" applyNumberFormat="1" applyFont="1" applyFill="1" applyBorder="1" applyAlignment="1">
      <alignment horizontal="center" vertical="center" wrapText="1"/>
    </xf>
    <xf numFmtId="0" fontId="13" fillId="0" borderId="15" xfId="6" applyFont="1" applyBorder="1" applyAlignment="1">
      <alignment horizontal="left" vertical="center" wrapText="1"/>
    </xf>
    <xf numFmtId="0" fontId="13" fillId="0" borderId="15" xfId="6" applyFont="1" applyBorder="1" applyAlignment="1">
      <alignment horizontal="center" vertical="center" wrapText="1"/>
    </xf>
    <xf numFmtId="0" fontId="13" fillId="34" borderId="15" xfId="0" applyFont="1" applyFill="1" applyBorder="1" applyAlignment="1">
      <alignment horizontal="center" vertical="center" wrapText="1"/>
    </xf>
    <xf numFmtId="4" fontId="13" fillId="34" borderId="15" xfId="5" applyNumberFormat="1" applyFont="1" applyFill="1" applyBorder="1" applyAlignment="1">
      <alignment horizontal="left" vertical="center" wrapText="1"/>
    </xf>
    <xf numFmtId="2" fontId="13" fillId="34" borderId="15" xfId="3" applyNumberFormat="1" applyFont="1" applyFill="1" applyBorder="1" applyAlignment="1">
      <alignment horizontal="center" vertical="center" wrapText="1"/>
    </xf>
    <xf numFmtId="4" fontId="13" fillId="34" borderId="15" xfId="5" applyNumberFormat="1" applyFont="1" applyFill="1" applyBorder="1" applyAlignment="1">
      <alignment horizontal="center" vertical="center" wrapText="1"/>
    </xf>
    <xf numFmtId="0" fontId="13" fillId="34" borderId="58" xfId="0" applyFont="1" applyFill="1" applyBorder="1" applyAlignment="1">
      <alignment horizontal="center" vertical="center" wrapText="1"/>
    </xf>
    <xf numFmtId="0" fontId="13" fillId="34" borderId="59" xfId="0" applyFont="1" applyFill="1" applyBorder="1" applyAlignment="1">
      <alignment horizontal="center" vertical="center" wrapText="1"/>
    </xf>
    <xf numFmtId="0" fontId="5" fillId="34" borderId="1" xfId="0" applyFont="1" applyFill="1" applyBorder="1" applyAlignment="1">
      <alignment horizontal="center" vertical="center" wrapText="1"/>
    </xf>
    <xf numFmtId="2" fontId="13" fillId="34" borderId="1" xfId="0" applyNumberFormat="1" applyFont="1" applyFill="1" applyBorder="1" applyAlignment="1">
      <alignment horizontal="center"/>
    </xf>
    <xf numFmtId="0" fontId="13" fillId="34" borderId="1" xfId="0" applyFont="1" applyFill="1" applyBorder="1"/>
    <xf numFmtId="0" fontId="13" fillId="34" borderId="0" xfId="0" applyFont="1" applyFill="1"/>
    <xf numFmtId="4" fontId="13" fillId="3" borderId="15" xfId="0" applyNumberFormat="1" applyFont="1" applyFill="1" applyBorder="1" applyAlignment="1">
      <alignment horizontal="left" vertical="center" wrapText="1"/>
    </xf>
    <xf numFmtId="4" fontId="13" fillId="3" borderId="15" xfId="0" applyNumberFormat="1" applyFont="1" applyFill="1" applyBorder="1" applyAlignment="1">
      <alignment horizontal="center" vertical="center" wrapText="1"/>
    </xf>
    <xf numFmtId="0" fontId="13" fillId="3" borderId="15" xfId="10" applyFont="1" applyFill="1" applyBorder="1" applyAlignment="1">
      <alignment horizontal="left" vertical="center" wrapText="1"/>
    </xf>
    <xf numFmtId="0" fontId="13" fillId="3" borderId="15" xfId="10" applyFont="1" applyFill="1" applyBorder="1" applyAlignment="1">
      <alignment horizontal="center" vertical="center" wrapText="1"/>
    </xf>
    <xf numFmtId="0" fontId="13" fillId="3" borderId="15" xfId="2" applyFont="1" applyFill="1" applyBorder="1" applyAlignment="1">
      <alignment horizontal="left" vertical="center" wrapText="1"/>
    </xf>
    <xf numFmtId="0" fontId="13" fillId="3" borderId="15" xfId="2" applyFont="1" applyFill="1" applyBorder="1" applyAlignment="1">
      <alignment horizontal="center" vertical="center" wrapText="1"/>
    </xf>
    <xf numFmtId="2" fontId="13" fillId="3" borderId="15" xfId="10" applyNumberFormat="1" applyFont="1" applyFill="1" applyBorder="1" applyAlignment="1">
      <alignment horizontal="left" vertical="center" wrapText="1"/>
    </xf>
    <xf numFmtId="2" fontId="13" fillId="3" borderId="15" xfId="10" applyNumberFormat="1" applyFont="1" applyFill="1" applyBorder="1" applyAlignment="1">
      <alignment horizontal="center" vertical="center" wrapText="1"/>
    </xf>
    <xf numFmtId="4" fontId="13" fillId="0" borderId="55" xfId="5" applyNumberFormat="1" applyFont="1" applyBorder="1" applyAlignment="1">
      <alignment horizontal="left" vertical="center" wrapText="1"/>
    </xf>
    <xf numFmtId="2" fontId="13" fillId="0" borderId="55" xfId="3" applyNumberFormat="1" applyFont="1" applyFill="1" applyBorder="1" applyAlignment="1">
      <alignment horizontal="center" vertical="center" wrapText="1"/>
    </xf>
    <xf numFmtId="2" fontId="13" fillId="0" borderId="55" xfId="0" applyNumberFormat="1" applyFont="1" applyBorder="1" applyAlignment="1">
      <alignment horizontal="center" vertical="center" wrapText="1"/>
    </xf>
    <xf numFmtId="4" fontId="13" fillId="0" borderId="55" xfId="5" applyNumberFormat="1" applyFont="1" applyBorder="1" applyAlignment="1">
      <alignment horizontal="center" vertical="center" wrapText="1"/>
    </xf>
    <xf numFmtId="0" fontId="13" fillId="0" borderId="55" xfId="0" applyFont="1" applyBorder="1" applyAlignment="1">
      <alignment horizontal="center" vertical="center" wrapText="1"/>
    </xf>
    <xf numFmtId="0" fontId="13" fillId="0" borderId="62" xfId="0" applyFont="1" applyBorder="1" applyAlignment="1">
      <alignment horizontal="center" vertical="center" wrapText="1"/>
    </xf>
    <xf numFmtId="0" fontId="57" fillId="0" borderId="1" xfId="0" applyFont="1" applyBorder="1" applyAlignment="1">
      <alignment horizontal="center" vertical="center" wrapText="1"/>
    </xf>
    <xf numFmtId="0" fontId="57" fillId="0" borderId="1" xfId="0" applyFont="1" applyBorder="1" applyAlignment="1">
      <alignment horizontal="left" vertical="center" wrapText="1"/>
    </xf>
    <xf numFmtId="49" fontId="57" fillId="0" borderId="1" xfId="0" applyNumberFormat="1" applyFont="1" applyBorder="1" applyAlignment="1">
      <alignment horizontal="center" vertical="center" wrapText="1"/>
    </xf>
    <xf numFmtId="2" fontId="57" fillId="0" borderId="1" xfId="0" applyNumberFormat="1" applyFont="1" applyBorder="1" applyAlignment="1">
      <alignment horizontal="center" vertical="center" wrapText="1"/>
    </xf>
    <xf numFmtId="0" fontId="57" fillId="0" borderId="2" xfId="0" applyFont="1" applyBorder="1" applyAlignment="1">
      <alignment horizontal="center" vertical="center" wrapText="1"/>
    </xf>
    <xf numFmtId="0" fontId="57" fillId="0" borderId="1" xfId="0" applyFont="1" applyBorder="1"/>
    <xf numFmtId="0" fontId="13" fillId="0" borderId="14" xfId="0" applyFont="1" applyBorder="1" applyAlignment="1">
      <alignment horizontal="left" vertical="center" wrapText="1"/>
    </xf>
    <xf numFmtId="2" fontId="13" fillId="0" borderId="14" xfId="0" applyNumberFormat="1" applyFont="1" applyBorder="1" applyAlignment="1">
      <alignment horizontal="center" vertical="center" wrapText="1"/>
    </xf>
    <xf numFmtId="0" fontId="57" fillId="0" borderId="15" xfId="0" applyFont="1" applyBorder="1" applyAlignment="1">
      <alignment horizontal="center" vertical="center" wrapText="1"/>
    </xf>
    <xf numFmtId="2" fontId="57" fillId="0" borderId="15" xfId="2" applyNumberFormat="1" applyFont="1" applyBorder="1" applyAlignment="1">
      <alignment horizontal="left" vertical="center" wrapText="1"/>
    </xf>
    <xf numFmtId="2" fontId="57" fillId="0" borderId="15" xfId="3" applyNumberFormat="1" applyFont="1" applyFill="1" applyBorder="1" applyAlignment="1">
      <alignment horizontal="center" vertical="center" wrapText="1"/>
    </xf>
    <xf numFmtId="49" fontId="57" fillId="0" borderId="15" xfId="3" applyNumberFormat="1" applyFont="1" applyFill="1" applyBorder="1" applyAlignment="1">
      <alignment horizontal="center" vertical="center" wrapText="1"/>
    </xf>
    <xf numFmtId="2" fontId="57" fillId="0" borderId="15" xfId="2" applyNumberFormat="1" applyFont="1" applyBorder="1" applyAlignment="1">
      <alignment horizontal="center" vertical="center" wrapText="1"/>
    </xf>
    <xf numFmtId="0" fontId="13" fillId="0" borderId="15" xfId="18" applyFont="1" applyBorder="1" applyAlignment="1">
      <alignment horizontal="left" vertical="center" wrapText="1"/>
    </xf>
    <xf numFmtId="0" fontId="13" fillId="0" borderId="15" xfId="18" applyFont="1" applyBorder="1" applyAlignment="1">
      <alignment horizontal="center" vertical="center" wrapText="1"/>
    </xf>
    <xf numFmtId="4" fontId="13" fillId="0" borderId="15" xfId="0" applyNumberFormat="1" applyFont="1" applyBorder="1" applyAlignment="1">
      <alignment horizontal="center" vertical="center"/>
    </xf>
    <xf numFmtId="0" fontId="13" fillId="3" borderId="1" xfId="0" applyFont="1" applyFill="1" applyBorder="1" applyAlignment="1">
      <alignment horizontal="center"/>
    </xf>
    <xf numFmtId="0" fontId="13" fillId="0" borderId="16" xfId="0" applyFont="1" applyBorder="1" applyAlignment="1">
      <alignment horizontal="left" vertical="center" wrapText="1"/>
    </xf>
    <xf numFmtId="2" fontId="13" fillId="0" borderId="16" xfId="0" applyNumberFormat="1" applyFont="1" applyBorder="1" applyAlignment="1">
      <alignment horizontal="center" vertical="center" wrapText="1"/>
    </xf>
    <xf numFmtId="4" fontId="13" fillId="0" borderId="16" xfId="5" applyNumberFormat="1" applyFont="1"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xf>
    <xf numFmtId="0" fontId="13" fillId="3" borderId="14" xfId="0" applyFont="1" applyFill="1" applyBorder="1" applyAlignment="1">
      <alignment horizontal="center" vertical="center" wrapText="1"/>
    </xf>
    <xf numFmtId="2" fontId="13" fillId="3" borderId="14" xfId="2" applyNumberFormat="1" applyFont="1" applyFill="1" applyBorder="1" applyAlignment="1">
      <alignment horizontal="left" vertical="center" wrapText="1" shrinkToFit="1"/>
    </xf>
    <xf numFmtId="2" fontId="13" fillId="3" borderId="14" xfId="3" applyNumberFormat="1" applyFont="1" applyFill="1" applyBorder="1" applyAlignment="1">
      <alignment horizontal="center" vertical="center" wrapText="1"/>
    </xf>
    <xf numFmtId="2" fontId="13" fillId="3" borderId="14" xfId="2" applyNumberFormat="1" applyFont="1" applyFill="1" applyBorder="1" applyAlignment="1">
      <alignment horizontal="center" vertical="center" wrapText="1" shrinkToFit="1"/>
    </xf>
    <xf numFmtId="0" fontId="13" fillId="3" borderId="63" xfId="0" applyFont="1" applyFill="1" applyBorder="1" applyAlignment="1">
      <alignment horizontal="center" vertical="center" wrapText="1"/>
    </xf>
    <xf numFmtId="0" fontId="13" fillId="3" borderId="24" xfId="0" applyFont="1" applyFill="1" applyBorder="1" applyAlignment="1">
      <alignment horizontal="center" vertical="center" wrapText="1"/>
    </xf>
    <xf numFmtId="2" fontId="13" fillId="3" borderId="15" xfId="12" applyNumberFormat="1" applyFont="1" applyFill="1" applyBorder="1" applyAlignment="1">
      <alignment horizontal="left" vertical="center" wrapText="1"/>
    </xf>
    <xf numFmtId="2" fontId="13" fillId="3" borderId="15" xfId="12" applyNumberFormat="1" applyFont="1" applyFill="1" applyBorder="1" applyAlignment="1">
      <alignment horizontal="center" vertical="center" wrapText="1"/>
    </xf>
    <xf numFmtId="0" fontId="13" fillId="0" borderId="63" xfId="0" applyFont="1" applyBorder="1" applyAlignment="1">
      <alignment horizontal="center" vertical="center" wrapText="1"/>
    </xf>
    <xf numFmtId="0" fontId="13" fillId="0" borderId="24" xfId="0" applyFont="1" applyBorder="1" applyAlignment="1">
      <alignment horizontal="center" vertical="center" wrapText="1"/>
    </xf>
    <xf numFmtId="0" fontId="13" fillId="3" borderId="15" xfId="2" applyFont="1" applyFill="1" applyBorder="1" applyAlignment="1">
      <alignment horizontal="left" vertical="center" wrapText="1" shrinkToFit="1"/>
    </xf>
    <xf numFmtId="0" fontId="13" fillId="3" borderId="15" xfId="2" applyFont="1" applyFill="1" applyBorder="1" applyAlignment="1">
      <alignment horizontal="center" vertical="center" wrapText="1" shrinkToFit="1"/>
    </xf>
    <xf numFmtId="0" fontId="13" fillId="0" borderId="15" xfId="19" applyFont="1" applyBorder="1" applyAlignment="1">
      <alignment horizontal="left" vertical="center" wrapText="1"/>
    </xf>
    <xf numFmtId="0" fontId="13" fillId="0" borderId="15" xfId="19" applyFont="1" applyBorder="1" applyAlignment="1">
      <alignment horizontal="center" vertical="center" wrapText="1"/>
    </xf>
    <xf numFmtId="0" fontId="57" fillId="0" borderId="1" xfId="2" applyFont="1" applyBorder="1" applyAlignment="1">
      <alignment horizontal="left" vertical="center" wrapText="1" shrinkToFit="1"/>
    </xf>
    <xf numFmtId="2" fontId="57" fillId="0" borderId="1" xfId="3" applyNumberFormat="1" applyFont="1" applyFill="1" applyBorder="1" applyAlignment="1">
      <alignment horizontal="center" vertical="center" wrapText="1"/>
    </xf>
    <xf numFmtId="0" fontId="57" fillId="0" borderId="1" xfId="2" applyFont="1" applyBorder="1" applyAlignment="1">
      <alignment horizontal="center" vertical="center" wrapText="1" shrinkToFit="1"/>
    </xf>
    <xf numFmtId="0" fontId="13" fillId="0" borderId="36" xfId="0" applyFont="1" applyBorder="1" applyAlignment="1">
      <alignment horizontal="center" vertical="center" wrapText="1"/>
    </xf>
    <xf numFmtId="4" fontId="13" fillId="0" borderId="36" xfId="5" applyNumberFormat="1" applyFont="1" applyBorder="1" applyAlignment="1">
      <alignment horizontal="left" vertical="center" wrapText="1"/>
    </xf>
    <xf numFmtId="2" fontId="13" fillId="0" borderId="36" xfId="3" applyNumberFormat="1" applyFont="1" applyFill="1" applyBorder="1" applyAlignment="1">
      <alignment horizontal="center" vertical="center" wrapText="1"/>
    </xf>
    <xf numFmtId="4" fontId="13" fillId="0" borderId="36" xfId="5" applyNumberFormat="1" applyFont="1" applyBorder="1" applyAlignment="1">
      <alignment horizontal="center" vertical="center" wrapText="1"/>
    </xf>
    <xf numFmtId="0" fontId="13" fillId="34" borderId="15" xfId="2" applyFont="1" applyFill="1" applyBorder="1" applyAlignment="1">
      <alignment horizontal="left" vertical="center" wrapText="1" shrinkToFit="1"/>
    </xf>
    <xf numFmtId="0" fontId="13" fillId="34" borderId="15" xfId="2" applyFont="1" applyFill="1" applyBorder="1" applyAlignment="1">
      <alignment horizontal="center" vertical="center" wrapText="1" shrinkToFit="1"/>
    </xf>
    <xf numFmtId="0" fontId="13" fillId="34" borderId="36" xfId="0" applyFont="1" applyFill="1" applyBorder="1" applyAlignment="1">
      <alignment horizontal="center" vertical="center" wrapText="1"/>
    </xf>
    <xf numFmtId="0" fontId="57" fillId="0" borderId="15" xfId="0" applyFont="1" applyBorder="1" applyAlignment="1">
      <alignment horizontal="left" vertical="center" wrapText="1"/>
    </xf>
    <xf numFmtId="2" fontId="57" fillId="3" borderId="15" xfId="0" applyNumberFormat="1" applyFont="1" applyFill="1" applyBorder="1" applyAlignment="1">
      <alignment horizontal="center" vertical="center" wrapText="1"/>
    </xf>
    <xf numFmtId="2" fontId="57" fillId="0" borderId="15" xfId="0" applyNumberFormat="1" applyFont="1" applyBorder="1" applyAlignment="1">
      <alignment horizontal="center" vertical="center" wrapText="1"/>
    </xf>
    <xf numFmtId="2" fontId="13" fillId="0" borderId="15" xfId="2" applyNumberFormat="1" applyFont="1" applyBorder="1" applyAlignment="1">
      <alignment horizontal="center" vertical="center"/>
    </xf>
    <xf numFmtId="2" fontId="13" fillId="0" borderId="15" xfId="3" applyNumberFormat="1" applyFont="1" applyFill="1" applyBorder="1" applyAlignment="1">
      <alignment vertical="center" wrapText="1"/>
    </xf>
    <xf numFmtId="0" fontId="13" fillId="0" borderId="55" xfId="2" applyFont="1" applyBorder="1" applyAlignment="1">
      <alignment horizontal="center" vertical="center" wrapText="1" shrinkToFit="1"/>
    </xf>
    <xf numFmtId="0" fontId="13" fillId="34" borderId="14" xfId="0" applyFont="1" applyFill="1" applyBorder="1" applyAlignment="1">
      <alignment horizontal="center" vertical="center"/>
    </xf>
    <xf numFmtId="0" fontId="13" fillId="34" borderId="14" xfId="0" applyFont="1" applyFill="1" applyBorder="1" applyAlignment="1">
      <alignment horizontal="left" vertical="center" wrapText="1"/>
    </xf>
    <xf numFmtId="2" fontId="13" fillId="34" borderId="14" xfId="0" applyNumberFormat="1" applyFont="1" applyFill="1" applyBorder="1" applyAlignment="1">
      <alignment horizontal="center" vertical="center"/>
    </xf>
    <xf numFmtId="0" fontId="13" fillId="34" borderId="14" xfId="0" applyFont="1" applyFill="1" applyBorder="1"/>
    <xf numFmtId="2" fontId="13" fillId="34" borderId="14" xfId="0" applyNumberFormat="1" applyFont="1" applyFill="1" applyBorder="1"/>
    <xf numFmtId="0" fontId="13" fillId="34" borderId="63" xfId="0" applyFont="1" applyFill="1" applyBorder="1" applyAlignment="1">
      <alignment horizontal="center" vertical="center" wrapText="1"/>
    </xf>
    <xf numFmtId="0" fontId="13" fillId="34" borderId="24" xfId="0" applyFont="1" applyFill="1" applyBorder="1" applyAlignment="1">
      <alignment horizontal="center" vertical="center" wrapText="1"/>
    </xf>
    <xf numFmtId="0" fontId="13" fillId="3" borderId="15" xfId="0" applyFont="1" applyFill="1" applyBorder="1" applyAlignment="1">
      <alignment horizontal="center" vertical="center"/>
    </xf>
    <xf numFmtId="0" fontId="13" fillId="3" borderId="15" xfId="0" applyFont="1" applyFill="1" applyBorder="1"/>
    <xf numFmtId="2" fontId="13" fillId="3" borderId="15" xfId="0" applyNumberFormat="1" applyFont="1" applyFill="1" applyBorder="1"/>
    <xf numFmtId="0" fontId="52" fillId="3" borderId="15" xfId="0" applyFont="1" applyFill="1" applyBorder="1" applyAlignment="1">
      <alignment horizontal="center" vertical="center" wrapText="1"/>
    </xf>
    <xf numFmtId="2" fontId="13" fillId="3" borderId="36" xfId="0" applyNumberFormat="1" applyFont="1" applyFill="1" applyBorder="1" applyAlignment="1">
      <alignment horizontal="center" vertical="center"/>
    </xf>
    <xf numFmtId="0" fontId="13" fillId="3" borderId="16" xfId="0" applyFont="1" applyFill="1" applyBorder="1" applyAlignment="1">
      <alignment horizontal="center" vertical="center"/>
    </xf>
    <xf numFmtId="0" fontId="13" fillId="3" borderId="16" xfId="0" applyFont="1" applyFill="1" applyBorder="1" applyAlignment="1">
      <alignment horizontal="left" vertical="center" wrapText="1"/>
    </xf>
    <xf numFmtId="2" fontId="13" fillId="3" borderId="16" xfId="0" applyNumberFormat="1" applyFont="1" applyFill="1" applyBorder="1" applyAlignment="1">
      <alignment horizontal="center" vertical="center" wrapText="1"/>
    </xf>
    <xf numFmtId="0" fontId="52" fillId="3" borderId="16" xfId="0" applyFont="1" applyFill="1" applyBorder="1" applyAlignment="1">
      <alignment horizontal="center" vertical="center" wrapText="1"/>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2" fontId="13" fillId="0" borderId="1"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left" vertical="center" wrapText="1" shrinkToFit="1"/>
    </xf>
    <xf numFmtId="4" fontId="13" fillId="0" borderId="1" xfId="0" applyNumberFormat="1" applyFont="1" applyBorder="1" applyAlignment="1">
      <alignment horizontal="center" vertical="center" wrapText="1"/>
    </xf>
    <xf numFmtId="2" fontId="13" fillId="0" borderId="1" xfId="213" applyNumberFormat="1" applyFont="1" applyBorder="1" applyAlignment="1">
      <alignment horizontal="center" vertical="center" wrapText="1"/>
    </xf>
    <xf numFmtId="2" fontId="13" fillId="0" borderId="1" xfId="0" applyNumberFormat="1" applyFont="1" applyBorder="1" applyAlignment="1">
      <alignment horizontal="left" vertical="center" wrapText="1"/>
    </xf>
    <xf numFmtId="0" fontId="13" fillId="0" borderId="1" xfId="13" applyFont="1" applyBorder="1" applyAlignment="1">
      <alignment horizontal="center" vertical="center" wrapText="1"/>
    </xf>
    <xf numFmtId="39" fontId="13" fillId="0" borderId="1" xfId="8" applyNumberFormat="1" applyFont="1" applyBorder="1" applyAlignment="1">
      <alignment horizontal="left" vertical="center" wrapText="1"/>
    </xf>
    <xf numFmtId="2" fontId="13" fillId="0" borderId="1" xfId="13" applyNumberFormat="1" applyFont="1" applyBorder="1" applyAlignment="1">
      <alignment horizontal="left" vertical="center" wrapText="1"/>
    </xf>
    <xf numFmtId="0" fontId="13" fillId="0" borderId="1" xfId="13" applyFont="1" applyBorder="1" applyAlignment="1">
      <alignment horizontal="left" vertical="center" wrapText="1"/>
    </xf>
    <xf numFmtId="4" fontId="13" fillId="0" borderId="1" xfId="5" applyNumberFormat="1" applyFont="1" applyBorder="1" applyAlignment="1">
      <alignment horizontal="left" vertical="center" wrapText="1"/>
    </xf>
    <xf numFmtId="4" fontId="13" fillId="0" borderId="1" xfId="5" applyNumberFormat="1" applyFont="1" applyBorder="1" applyAlignment="1">
      <alignment vertical="center" wrapText="1"/>
    </xf>
    <xf numFmtId="4" fontId="13" fillId="0" borderId="1" xfId="5" applyNumberFormat="1" applyFont="1" applyBorder="1" applyAlignment="1">
      <alignment horizontal="center" vertical="center" wrapText="1"/>
    </xf>
    <xf numFmtId="0" fontId="13" fillId="0" borderId="1" xfId="80" applyFont="1" applyBorder="1" applyAlignment="1">
      <alignment horizontal="left" vertical="center" wrapText="1"/>
    </xf>
    <xf numFmtId="0" fontId="13" fillId="0" borderId="0" xfId="0" applyFont="1" applyAlignment="1">
      <alignment horizontal="left" vertical="center" wrapText="1"/>
    </xf>
    <xf numFmtId="2" fontId="13" fillId="0" borderId="0" xfId="0" applyNumberFormat="1" applyFont="1" applyAlignment="1">
      <alignment horizontal="center" vertical="center" wrapText="1"/>
    </xf>
    <xf numFmtId="2" fontId="13" fillId="0" borderId="16" xfId="2" applyNumberFormat="1" applyFont="1" applyBorder="1" applyAlignment="1">
      <alignment horizontal="left" vertical="center" wrapText="1"/>
    </xf>
    <xf numFmtId="2" fontId="13" fillId="0" borderId="16" xfId="3" applyNumberFormat="1" applyFont="1" applyFill="1" applyBorder="1" applyAlignment="1">
      <alignment horizontal="center" vertical="center" wrapText="1"/>
    </xf>
    <xf numFmtId="2" fontId="13" fillId="0" borderId="16" xfId="2" applyNumberFormat="1" applyFont="1" applyBorder="1" applyAlignment="1">
      <alignment horizontal="center" vertical="center" wrapText="1"/>
    </xf>
    <xf numFmtId="0" fontId="13" fillId="0" borderId="60"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36" xfId="2" applyFont="1" applyBorder="1" applyAlignment="1">
      <alignment horizontal="left" vertical="center" wrapText="1"/>
    </xf>
    <xf numFmtId="0" fontId="13" fillId="0" borderId="36" xfId="2" applyFont="1" applyBorder="1" applyAlignment="1">
      <alignment horizontal="center" vertical="center" wrapText="1"/>
    </xf>
    <xf numFmtId="0" fontId="13" fillId="0" borderId="61" xfId="0" applyFont="1" applyBorder="1" applyAlignment="1">
      <alignment vertical="center" wrapText="1"/>
    </xf>
    <xf numFmtId="4" fontId="13" fillId="0" borderId="15" xfId="0" applyNumberFormat="1" applyFont="1" applyBorder="1" applyAlignment="1">
      <alignment horizontal="left" vertical="center" wrapText="1"/>
    </xf>
    <xf numFmtId="4" fontId="13" fillId="0" borderId="15" xfId="0" applyNumberFormat="1" applyFont="1" applyBorder="1" applyAlignment="1">
      <alignment horizontal="center" vertical="center" wrapText="1"/>
    </xf>
    <xf numFmtId="0" fontId="13" fillId="0" borderId="15" xfId="10" applyFont="1" applyBorder="1" applyAlignment="1">
      <alignment horizontal="left" vertical="center" wrapText="1"/>
    </xf>
    <xf numFmtId="0" fontId="13" fillId="0" borderId="15" xfId="10" applyFont="1" applyBorder="1" applyAlignment="1">
      <alignment horizontal="center" vertical="center" wrapText="1"/>
    </xf>
    <xf numFmtId="2" fontId="13" fillId="0" borderId="15" xfId="10" applyNumberFormat="1" applyFont="1" applyBorder="1" applyAlignment="1">
      <alignment horizontal="left" vertical="center" wrapText="1"/>
    </xf>
    <xf numFmtId="2" fontId="13" fillId="0" borderId="15" xfId="10" applyNumberFormat="1" applyFont="1" applyBorder="1" applyAlignment="1">
      <alignment horizontal="center" vertical="center" wrapText="1"/>
    </xf>
    <xf numFmtId="2" fontId="13" fillId="0" borderId="14" xfId="2" applyNumberFormat="1" applyFont="1" applyBorder="1" applyAlignment="1">
      <alignment horizontal="left" vertical="center" wrapText="1" shrinkToFit="1"/>
    </xf>
    <xf numFmtId="2" fontId="13" fillId="0" borderId="14" xfId="2" applyNumberFormat="1" applyFont="1" applyBorder="1" applyAlignment="1">
      <alignment horizontal="center" vertical="center" wrapText="1" shrinkToFit="1"/>
    </xf>
    <xf numFmtId="2" fontId="13" fillId="0" borderId="15" xfId="12" applyNumberFormat="1" applyFont="1" applyBorder="1" applyAlignment="1">
      <alignment horizontal="left" vertical="center" wrapText="1"/>
    </xf>
    <xf numFmtId="2" fontId="13" fillId="0" borderId="15" xfId="12" applyNumberFormat="1" applyFont="1" applyBorder="1" applyAlignment="1">
      <alignment horizontal="center" vertical="center" wrapText="1"/>
    </xf>
    <xf numFmtId="0" fontId="13" fillId="0" borderId="14" xfId="0" applyFont="1" applyBorder="1" applyAlignment="1">
      <alignment horizontal="center" vertical="center"/>
    </xf>
    <xf numFmtId="2" fontId="13" fillId="0" borderId="14" xfId="0" applyNumberFormat="1" applyFont="1" applyBorder="1" applyAlignment="1">
      <alignment horizontal="center" vertical="center"/>
    </xf>
    <xf numFmtId="2" fontId="13" fillId="0" borderId="14" xfId="0" applyNumberFormat="1" applyFont="1" applyBorder="1"/>
    <xf numFmtId="0" fontId="13" fillId="0" borderId="15" xfId="0" applyFont="1" applyBorder="1" applyAlignment="1">
      <alignment horizontal="center" vertical="center"/>
    </xf>
    <xf numFmtId="2" fontId="13" fillId="0" borderId="15" xfId="0" applyNumberFormat="1" applyFont="1" applyBorder="1"/>
    <xf numFmtId="2" fontId="13" fillId="0" borderId="36" xfId="0" applyNumberFormat="1" applyFont="1" applyBorder="1" applyAlignment="1">
      <alignment horizontal="center" vertical="center"/>
    </xf>
    <xf numFmtId="0" fontId="13" fillId="0" borderId="16" xfId="0" applyFont="1" applyBorder="1" applyAlignment="1">
      <alignment horizontal="center" vertical="center"/>
    </xf>
    <xf numFmtId="0" fontId="52" fillId="0" borderId="1" xfId="0" applyFont="1" applyBorder="1"/>
    <xf numFmtId="0" fontId="52" fillId="0" borderId="1" xfId="0" applyFont="1" applyBorder="1" applyAlignment="1">
      <alignment wrapText="1"/>
    </xf>
    <xf numFmtId="2" fontId="13" fillId="0" borderId="15" xfId="0" applyNumberFormat="1" applyFont="1" applyBorder="1" applyAlignment="1">
      <alignment horizontal="center" vertical="center"/>
    </xf>
    <xf numFmtId="2" fontId="13" fillId="0" borderId="1" xfId="5" applyNumberFormat="1" applyFont="1" applyBorder="1" applyAlignment="1">
      <alignment horizontal="center" vertical="center" wrapText="1"/>
    </xf>
    <xf numFmtId="2" fontId="13" fillId="0" borderId="1" xfId="5" applyNumberFormat="1" applyFont="1" applyBorder="1" applyAlignment="1">
      <alignment horizontal="left" vertical="center" wrapText="1"/>
    </xf>
    <xf numFmtId="2" fontId="13" fillId="0" borderId="1" xfId="1" applyNumberFormat="1" applyFont="1" applyFill="1" applyBorder="1" applyAlignment="1">
      <alignment horizontal="center" vertical="center" wrapText="1"/>
    </xf>
    <xf numFmtId="0" fontId="103" fillId="0" borderId="0" xfId="0" applyFont="1"/>
    <xf numFmtId="0" fontId="13" fillId="29" borderId="1" xfId="0" applyFont="1" applyFill="1" applyBorder="1"/>
    <xf numFmtId="4" fontId="0" fillId="0" borderId="0" xfId="0" applyNumberFormat="1"/>
    <xf numFmtId="0" fontId="141" fillId="0" borderId="1" xfId="0" applyFont="1" applyBorder="1" applyAlignment="1">
      <alignment horizontal="center" vertical="center" wrapText="1"/>
    </xf>
    <xf numFmtId="0" fontId="141" fillId="0" borderId="1" xfId="0" applyFont="1" applyBorder="1" applyAlignment="1">
      <alignment horizontal="center" vertical="center"/>
    </xf>
    <xf numFmtId="0" fontId="142" fillId="0" borderId="1" xfId="0" applyFont="1" applyBorder="1" applyAlignment="1">
      <alignment horizontal="center" vertical="center"/>
    </xf>
    <xf numFmtId="0" fontId="141" fillId="0" borderId="1" xfId="0" applyFont="1" applyBorder="1" applyAlignment="1">
      <alignment vertical="center"/>
    </xf>
    <xf numFmtId="4" fontId="141"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3" fillId="0" borderId="1" xfId="0" applyFont="1" applyBorder="1" applyAlignment="1">
      <alignment vertical="center"/>
    </xf>
    <xf numFmtId="0" fontId="142" fillId="0" borderId="1" xfId="0" applyFont="1" applyBorder="1" applyAlignment="1">
      <alignment vertical="center"/>
    </xf>
    <xf numFmtId="4" fontId="142" fillId="0" borderId="1" xfId="0" applyNumberFormat="1" applyFont="1" applyBorder="1" applyAlignment="1">
      <alignment horizontal="center" vertical="center"/>
    </xf>
    <xf numFmtId="0" fontId="141" fillId="0" borderId="1" xfId="0" applyFont="1" applyBorder="1" applyAlignment="1">
      <alignment vertical="center" wrapText="1"/>
    </xf>
    <xf numFmtId="49" fontId="142" fillId="0" borderId="1" xfId="0" applyNumberFormat="1" applyFont="1" applyBorder="1" applyAlignment="1">
      <alignment horizontal="center" vertical="center"/>
    </xf>
    <xf numFmtId="0" fontId="136" fillId="0" borderId="0" xfId="0" applyFont="1" applyAlignment="1">
      <alignment horizontal="center" vertical="center"/>
    </xf>
    <xf numFmtId="2" fontId="103" fillId="0" borderId="0" xfId="0" applyNumberFormat="1" applyFont="1" applyAlignment="1">
      <alignment vertical="center"/>
    </xf>
    <xf numFmtId="2" fontId="136" fillId="0" borderId="1" xfId="0" applyNumberFormat="1" applyFont="1" applyBorder="1" applyAlignment="1" applyProtection="1">
      <alignment horizontal="center" vertical="center" wrapText="1"/>
      <protection locked="0"/>
    </xf>
    <xf numFmtId="2" fontId="139" fillId="0" borderId="1" xfId="0" applyNumberFormat="1" applyFont="1" applyBorder="1" applyAlignment="1">
      <alignment horizontal="center" vertical="center"/>
    </xf>
    <xf numFmtId="2" fontId="135" fillId="0" borderId="0" xfId="0" applyNumberFormat="1" applyFont="1" applyAlignment="1">
      <alignment vertical="center"/>
    </xf>
    <xf numFmtId="0" fontId="13" fillId="0" borderId="1" xfId="2" applyFont="1" applyBorder="1" applyAlignment="1">
      <alignment horizontal="left" vertical="center" wrapText="1" shrinkToFit="1"/>
    </xf>
    <xf numFmtId="2" fontId="13" fillId="0" borderId="1" xfId="3" applyNumberFormat="1" applyFont="1" applyFill="1" applyBorder="1" applyAlignment="1">
      <alignment horizontal="center" vertical="center" wrapText="1"/>
    </xf>
    <xf numFmtId="0" fontId="13" fillId="0" borderId="1" xfId="2" applyFont="1" applyBorder="1" applyAlignment="1">
      <alignment horizontal="center" vertical="center" wrapText="1" shrinkToFit="1"/>
    </xf>
    <xf numFmtId="2" fontId="13" fillId="0" borderId="1" xfId="2" applyNumberFormat="1" applyFont="1" applyBorder="1" applyAlignment="1">
      <alignment horizontal="left" vertical="center" wrapText="1"/>
    </xf>
    <xf numFmtId="2" fontId="13" fillId="0" borderId="1" xfId="2" applyNumberFormat="1" applyFont="1" applyBorder="1" applyAlignment="1">
      <alignment horizontal="center"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wrapText="1"/>
    </xf>
    <xf numFmtId="2" fontId="13" fillId="0" borderId="1" xfId="10" applyNumberFormat="1" applyFont="1" applyBorder="1" applyAlignment="1">
      <alignment horizontal="left" vertical="center" wrapText="1"/>
    </xf>
    <xf numFmtId="2" fontId="13" fillId="0" borderId="1" xfId="10" applyNumberFormat="1" applyFont="1" applyBorder="1" applyAlignment="1">
      <alignment horizontal="center" vertical="center" wrapText="1"/>
    </xf>
    <xf numFmtId="2" fontId="13" fillId="0" borderId="1" xfId="2" applyNumberFormat="1" applyFont="1" applyBorder="1" applyAlignment="1">
      <alignment horizontal="left" vertical="center" wrapText="1" shrinkToFit="1"/>
    </xf>
    <xf numFmtId="2" fontId="13" fillId="0" borderId="1" xfId="2" applyNumberFormat="1" applyFont="1" applyBorder="1" applyAlignment="1">
      <alignment horizontal="center" vertical="center" wrapText="1" shrinkToFit="1"/>
    </xf>
    <xf numFmtId="2" fontId="13" fillId="0" borderId="1" xfId="12" applyNumberFormat="1" applyFont="1" applyBorder="1" applyAlignment="1">
      <alignment horizontal="left" vertical="center" wrapText="1"/>
    </xf>
    <xf numFmtId="2" fontId="13" fillId="0" borderId="1" xfId="12" applyNumberFormat="1" applyFont="1" applyBorder="1" applyAlignment="1">
      <alignment horizontal="center" vertical="center" wrapText="1"/>
    </xf>
    <xf numFmtId="0" fontId="13" fillId="0" borderId="1" xfId="19" applyFont="1" applyBorder="1" applyAlignment="1">
      <alignment horizontal="left" vertical="center" wrapText="1"/>
    </xf>
    <xf numFmtId="0" fontId="13" fillId="0" borderId="1" xfId="19" applyFont="1" applyBorder="1" applyAlignment="1">
      <alignment horizontal="center" vertical="center" wrapText="1"/>
    </xf>
    <xf numFmtId="2" fontId="13" fillId="0" borderId="1" xfId="2" applyNumberFormat="1" applyFont="1" applyBorder="1" applyAlignment="1">
      <alignment horizontal="center" vertical="center"/>
    </xf>
    <xf numFmtId="2" fontId="13" fillId="0" borderId="1" xfId="3" applyNumberFormat="1" applyFont="1" applyFill="1" applyBorder="1" applyAlignment="1">
      <alignment vertical="center" wrapText="1"/>
    </xf>
    <xf numFmtId="2" fontId="140" fillId="0" borderId="1" xfId="0" applyNumberFormat="1" applyFont="1" applyBorder="1" applyAlignment="1">
      <alignment horizontal="center" vertical="center" wrapText="1"/>
    </xf>
    <xf numFmtId="2" fontId="13" fillId="0" borderId="1" xfId="0" applyNumberFormat="1" applyFont="1" applyBorder="1"/>
    <xf numFmtId="0" fontId="52" fillId="0" borderId="1" xfId="0" applyFont="1" applyBorder="1" applyAlignment="1">
      <alignment horizontal="center" vertical="center" wrapText="1"/>
    </xf>
    <xf numFmtId="0" fontId="52" fillId="0" borderId="1" xfId="0" applyFont="1" applyBorder="1" applyAlignment="1">
      <alignment vertical="center" wrapText="1"/>
    </xf>
    <xf numFmtId="0" fontId="100" fillId="0" borderId="29" xfId="0" applyFont="1" applyBorder="1" applyAlignment="1">
      <alignment horizontal="center"/>
    </xf>
    <xf numFmtId="0" fontId="100" fillId="0" borderId="29" xfId="0" applyFont="1" applyBorder="1" applyAlignment="1">
      <alignment horizontal="left"/>
    </xf>
    <xf numFmtId="4" fontId="100" fillId="0" borderId="29" xfId="0" applyNumberFormat="1" applyFont="1" applyBorder="1" applyAlignment="1">
      <alignment horizontal="center"/>
    </xf>
    <xf numFmtId="0" fontId="21" fillId="0" borderId="9" xfId="0" applyFont="1" applyBorder="1" applyAlignment="1">
      <alignment horizontal="left"/>
    </xf>
    <xf numFmtId="0" fontId="21" fillId="0" borderId="9" xfId="0" applyFont="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horizontal="center" vertical="center"/>
    </xf>
    <xf numFmtId="4" fontId="21" fillId="0" borderId="9" xfId="0" applyNumberFormat="1" applyFont="1" applyBorder="1" applyAlignment="1">
      <alignment horizontal="center" vertical="center"/>
    </xf>
    <xf numFmtId="2" fontId="50" fillId="0" borderId="9" xfId="0" applyNumberFormat="1" applyFont="1" applyBorder="1" applyAlignment="1">
      <alignment horizontal="center"/>
    </xf>
    <xf numFmtId="2" fontId="50" fillId="0" borderId="9" xfId="0" applyNumberFormat="1" applyFont="1" applyBorder="1" applyAlignment="1">
      <alignment horizontal="left"/>
    </xf>
    <xf numFmtId="2" fontId="100" fillId="0" borderId="9" xfId="0" applyNumberFormat="1" applyFont="1" applyBorder="1" applyAlignment="1">
      <alignment horizontal="center"/>
    </xf>
    <xf numFmtId="2" fontId="50" fillId="0" borderId="29" xfId="0" applyNumberFormat="1" applyFont="1" applyBorder="1" applyAlignment="1">
      <alignment horizontal="center"/>
    </xf>
    <xf numFmtId="2" fontId="50" fillId="0" borderId="29" xfId="0" applyNumberFormat="1" applyFont="1" applyBorder="1" applyAlignment="1">
      <alignment horizontal="left"/>
    </xf>
    <xf numFmtId="2" fontId="100" fillId="0" borderId="29" xfId="0" applyNumberFormat="1" applyFont="1" applyBorder="1" applyAlignment="1">
      <alignment horizontal="center"/>
    </xf>
    <xf numFmtId="2" fontId="21" fillId="0" borderId="27" xfId="0" applyNumberFormat="1" applyFont="1" applyBorder="1" applyAlignment="1">
      <alignment horizontal="center" vertical="center"/>
    </xf>
    <xf numFmtId="2" fontId="21" fillId="0" borderId="27" xfId="0" applyNumberFormat="1" applyFont="1" applyBorder="1" applyAlignment="1">
      <alignment horizontal="left" vertical="center"/>
    </xf>
    <xf numFmtId="4" fontId="21" fillId="0" borderId="27" xfId="0" applyNumberFormat="1" applyFont="1" applyBorder="1" applyAlignment="1">
      <alignment horizontal="center" vertical="center"/>
    </xf>
    <xf numFmtId="4" fontId="22" fillId="0" borderId="16" xfId="0" applyNumberFormat="1" applyFont="1" applyBorder="1" applyAlignment="1">
      <alignment horizontal="center" vertical="center"/>
    </xf>
    <xf numFmtId="0" fontId="136" fillId="0" borderId="1" xfId="0" applyFont="1" applyBorder="1" applyAlignment="1">
      <alignment horizontal="center" vertical="center"/>
    </xf>
    <xf numFmtId="0" fontId="103" fillId="0" borderId="0" xfId="0" applyFont="1" applyAlignment="1">
      <alignment horizontal="left" vertical="center"/>
    </xf>
    <xf numFmtId="49" fontId="50" fillId="0" borderId="1" xfId="0" applyNumberFormat="1" applyFont="1" applyBorder="1" applyAlignment="1">
      <alignment horizontal="center" vertical="center" wrapText="1"/>
    </xf>
    <xf numFmtId="2" fontId="136" fillId="0" borderId="1" xfId="0" applyNumberFormat="1" applyFont="1" applyBorder="1" applyAlignment="1">
      <alignment vertical="center" wrapText="1"/>
    </xf>
    <xf numFmtId="0" fontId="144" fillId="0" borderId="0" xfId="0" applyFont="1"/>
    <xf numFmtId="0" fontId="138" fillId="0" borderId="1" xfId="0" applyFont="1" applyBorder="1" applyAlignment="1">
      <alignment vertical="center" wrapText="1"/>
    </xf>
    <xf numFmtId="0" fontId="139" fillId="0" borderId="1" xfId="0" applyFont="1" applyBorder="1" applyAlignment="1">
      <alignment horizontal="center" vertical="center" wrapText="1"/>
    </xf>
    <xf numFmtId="2" fontId="139" fillId="35" borderId="1" xfId="0" applyNumberFormat="1" applyFont="1" applyFill="1" applyBorder="1" applyAlignment="1">
      <alignment horizontal="center" vertical="center" wrapText="1"/>
    </xf>
    <xf numFmtId="0" fontId="145" fillId="0" borderId="1" xfId="0" applyFont="1" applyBorder="1" applyAlignment="1">
      <alignment horizontal="center" vertical="center" wrapText="1"/>
    </xf>
    <xf numFmtId="2" fontId="145" fillId="0" borderId="1" xfId="0" applyNumberFormat="1" applyFont="1" applyBorder="1" applyAlignment="1">
      <alignment vertical="center" wrapText="1"/>
    </xf>
    <xf numFmtId="2" fontId="145" fillId="0" borderId="1" xfId="0" applyNumberFormat="1" applyFont="1" applyBorder="1" applyAlignment="1">
      <alignment horizontal="center" vertical="center" wrapText="1"/>
    </xf>
    <xf numFmtId="2"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2" fontId="146" fillId="0" borderId="1" xfId="0" applyNumberFormat="1" applyFont="1" applyBorder="1" applyAlignment="1">
      <alignment horizontal="center" vertical="center" wrapText="1"/>
    </xf>
    <xf numFmtId="2" fontId="146" fillId="35" borderId="1" xfId="0" applyNumberFormat="1" applyFont="1" applyFill="1" applyBorder="1" applyAlignment="1">
      <alignment horizontal="center" vertical="center" wrapText="1"/>
    </xf>
    <xf numFmtId="2" fontId="146" fillId="0" borderId="1" xfId="0" applyNumberFormat="1" applyFont="1" applyBorder="1" applyAlignment="1">
      <alignment horizontal="center" vertical="center"/>
    </xf>
    <xf numFmtId="2" fontId="146" fillId="35" borderId="1" xfId="0" applyNumberFormat="1" applyFont="1" applyFill="1" applyBorder="1" applyAlignment="1">
      <alignment horizontal="center" vertical="center"/>
    </xf>
    <xf numFmtId="0" fontId="146" fillId="0" borderId="1" xfId="0" applyFont="1" applyBorder="1" applyAlignment="1">
      <alignment horizontal="center" vertical="center" wrapText="1"/>
    </xf>
    <xf numFmtId="2" fontId="146" fillId="0" borderId="1" xfId="0" applyNumberFormat="1" applyFont="1" applyBorder="1" applyAlignment="1">
      <alignment vertical="center" wrapText="1"/>
    </xf>
    <xf numFmtId="2" fontId="146" fillId="0" borderId="1" xfId="0" applyNumberFormat="1" applyFont="1" applyBorder="1" applyAlignment="1" applyProtection="1">
      <alignment horizontal="center" vertical="center" wrapText="1"/>
      <protection locked="0"/>
    </xf>
    <xf numFmtId="0" fontId="146" fillId="0" borderId="1" xfId="0" applyFont="1" applyBorder="1" applyAlignment="1" applyProtection="1">
      <alignment horizontal="center" vertical="center" wrapText="1"/>
      <protection locked="0"/>
    </xf>
    <xf numFmtId="2" fontId="145" fillId="0" borderId="1" xfId="0" applyNumberFormat="1" applyFont="1" applyBorder="1" applyAlignment="1" applyProtection="1">
      <alignment vertical="center" wrapText="1"/>
      <protection locked="0"/>
    </xf>
    <xf numFmtId="2" fontId="146" fillId="35" borderId="1" xfId="0" applyNumberFormat="1" applyFont="1" applyFill="1" applyBorder="1" applyAlignment="1" applyProtection="1">
      <alignment horizontal="center" vertical="center" wrapText="1"/>
      <protection locked="0"/>
    </xf>
    <xf numFmtId="2" fontId="147" fillId="0" borderId="1" xfId="0" applyNumberFormat="1" applyFont="1" applyBorder="1" applyAlignment="1">
      <alignment horizontal="center" vertical="center" wrapText="1"/>
    </xf>
    <xf numFmtId="0" fontId="145" fillId="0" borderId="1" xfId="0" applyFont="1" applyBorder="1" applyAlignment="1">
      <alignment vertical="center" wrapText="1"/>
    </xf>
    <xf numFmtId="2" fontId="146" fillId="36" borderId="1" xfId="0" applyNumberFormat="1" applyFont="1" applyFill="1" applyBorder="1" applyAlignment="1">
      <alignment horizontal="center" vertical="center" wrapText="1"/>
    </xf>
    <xf numFmtId="0" fontId="148" fillId="0" borderId="0" xfId="0" applyFont="1"/>
    <xf numFmtId="1" fontId="139" fillId="0" borderId="1" xfId="0" applyNumberFormat="1" applyFont="1" applyBorder="1" applyAlignment="1">
      <alignment horizontal="center" vertical="center" wrapText="1"/>
    </xf>
    <xf numFmtId="0" fontId="147" fillId="0" borderId="1" xfId="0" applyFont="1" applyBorder="1" applyAlignment="1">
      <alignment horizontal="center" vertical="center"/>
    </xf>
    <xf numFmtId="2" fontId="139" fillId="35" borderId="1" xfId="0" applyNumberFormat="1" applyFont="1" applyFill="1" applyBorder="1" applyAlignment="1">
      <alignment horizontal="center" vertical="center"/>
    </xf>
    <xf numFmtId="0" fontId="147" fillId="0" borderId="1" xfId="0" applyFont="1" applyBorder="1" applyAlignment="1">
      <alignment horizontal="center" vertical="center" wrapText="1"/>
    </xf>
    <xf numFmtId="0" fontId="139" fillId="0" borderId="1" xfId="0" applyFont="1" applyBorder="1" applyAlignment="1">
      <alignment horizontal="center" vertical="center"/>
    </xf>
    <xf numFmtId="49" fontId="147" fillId="0" borderId="1" xfId="0" applyNumberFormat="1" applyFont="1" applyBorder="1" applyAlignment="1">
      <alignment horizontal="center" vertical="center" wrapText="1"/>
    </xf>
    <xf numFmtId="0" fontId="68" fillId="29" borderId="15" xfId="0" applyFont="1" applyFill="1" applyBorder="1" applyAlignment="1">
      <alignment horizontal="center" vertical="center"/>
    </xf>
    <xf numFmtId="0" fontId="68" fillId="29" borderId="15" xfId="0" applyFont="1" applyFill="1" applyBorder="1" applyAlignment="1">
      <alignment horizontal="left" vertical="center"/>
    </xf>
    <xf numFmtId="0" fontId="65" fillId="29" borderId="0" xfId="0" applyFont="1" applyFill="1"/>
    <xf numFmtId="0" fontId="18" fillId="6" borderId="1" xfId="2" applyFont="1" applyFill="1" applyBorder="1" applyAlignment="1">
      <alignment horizontal="left" vertical="center" wrapText="1"/>
    </xf>
    <xf numFmtId="0" fontId="64" fillId="0" borderId="64" xfId="0" applyFont="1" applyBorder="1"/>
    <xf numFmtId="0" fontId="64" fillId="0" borderId="65" xfId="0" applyFont="1" applyBorder="1"/>
    <xf numFmtId="0" fontId="64" fillId="0" borderId="66" xfId="0" applyFont="1" applyBorder="1"/>
    <xf numFmtId="0" fontId="64" fillId="0" borderId="67" xfId="0" applyFont="1" applyBorder="1"/>
    <xf numFmtId="0" fontId="140" fillId="0" borderId="1" xfId="0" applyFont="1" applyBorder="1" applyAlignment="1">
      <alignment horizontal="center" vertical="center" wrapText="1"/>
    </xf>
    <xf numFmtId="0" fontId="140" fillId="0" borderId="1" xfId="2" applyFont="1" applyBorder="1" applyAlignment="1">
      <alignment horizontal="left" vertical="center" wrapText="1" shrinkToFit="1"/>
    </xf>
    <xf numFmtId="2" fontId="140" fillId="0" borderId="1" xfId="3" applyNumberFormat="1" applyFont="1" applyFill="1" applyBorder="1" applyAlignment="1">
      <alignment horizontal="center" vertical="center" wrapText="1"/>
    </xf>
    <xf numFmtId="0" fontId="140" fillId="0" borderId="1" xfId="2" applyFont="1" applyBorder="1" applyAlignment="1">
      <alignment horizontal="center" vertical="center" wrapText="1" shrinkToFit="1"/>
    </xf>
    <xf numFmtId="4" fontId="101" fillId="0" borderId="1" xfId="216" applyNumberFormat="1" applyFont="1" applyBorder="1" applyAlignment="1">
      <alignment horizontal="center" vertical="center" wrapText="1"/>
    </xf>
    <xf numFmtId="4" fontId="101" fillId="3" borderId="1" xfId="216" applyNumberFormat="1" applyFont="1" applyFill="1" applyBorder="1" applyAlignment="1">
      <alignment horizontal="center" vertical="center" wrapText="1"/>
    </xf>
    <xf numFmtId="4" fontId="101" fillId="0" borderId="1" xfId="28" applyNumberFormat="1" applyFont="1" applyBorder="1" applyAlignment="1">
      <alignment horizontal="center" vertical="center" wrapText="1"/>
    </xf>
    <xf numFmtId="4" fontId="101" fillId="3" borderId="1" xfId="28" applyNumberFormat="1" applyFont="1" applyFill="1" applyBorder="1" applyAlignment="1">
      <alignment horizontal="center" vertical="center" wrapText="1"/>
    </xf>
    <xf numFmtId="0" fontId="18" fillId="37" borderId="0" xfId="19" applyFont="1" applyFill="1"/>
    <xf numFmtId="0" fontId="13" fillId="0" borderId="8" xfId="0" applyFont="1" applyBorder="1" applyAlignment="1">
      <alignment horizontal="center" vertical="center" wrapText="1"/>
    </xf>
    <xf numFmtId="0" fontId="57" fillId="0" borderId="8" xfId="0" applyFont="1" applyBorder="1" applyAlignment="1">
      <alignment horizontal="center" vertical="center"/>
    </xf>
    <xf numFmtId="0" fontId="57" fillId="0" borderId="8" xfId="0" applyFont="1" applyBorder="1" applyAlignment="1">
      <alignment horizontal="center" vertical="center" wrapText="1"/>
    </xf>
    <xf numFmtId="0" fontId="103" fillId="0" borderId="8" xfId="0" applyFont="1" applyBorder="1" applyAlignment="1">
      <alignment horizontal="center" vertical="center"/>
    </xf>
    <xf numFmtId="0" fontId="13" fillId="0" borderId="8" xfId="0" applyFont="1" applyBorder="1" applyAlignment="1">
      <alignment horizontal="center" vertical="center"/>
    </xf>
    <xf numFmtId="0" fontId="103" fillId="0" borderId="1" xfId="0" applyFont="1" applyBorder="1"/>
    <xf numFmtId="0" fontId="140" fillId="0" borderId="0" xfId="0" applyFont="1"/>
    <xf numFmtId="0" fontId="150" fillId="0" borderId="0" xfId="0" applyFont="1" applyAlignment="1">
      <alignment horizontal="center" vertical="center" wrapText="1" shrinkToFit="1"/>
    </xf>
    <xf numFmtId="0" fontId="150" fillId="0" borderId="0" xfId="0" applyFont="1" applyAlignment="1">
      <alignment vertical="center" wrapText="1" shrinkToFit="1"/>
    </xf>
    <xf numFmtId="1" fontId="42" fillId="0" borderId="1" xfId="0" quotePrefix="1" applyNumberFormat="1" applyFont="1" applyBorder="1" applyAlignment="1">
      <alignment horizontal="center" vertical="center"/>
    </xf>
    <xf numFmtId="1" fontId="42" fillId="0" borderId="1" xfId="0" quotePrefix="1" applyNumberFormat="1" applyFont="1" applyBorder="1" applyAlignment="1">
      <alignment horizontal="center" vertical="center" wrapText="1"/>
    </xf>
    <xf numFmtId="0" fontId="149" fillId="0" borderId="1" xfId="0" applyFont="1" applyBorder="1" applyAlignment="1">
      <alignment horizontal="center"/>
    </xf>
    <xf numFmtId="0" fontId="149" fillId="0" borderId="1" xfId="0" applyFont="1" applyBorder="1"/>
    <xf numFmtId="43" fontId="149" fillId="0" borderId="1" xfId="0" applyNumberFormat="1" applyFont="1" applyBorder="1"/>
    <xf numFmtId="0" fontId="149" fillId="0" borderId="0" xfId="0" applyFont="1"/>
    <xf numFmtId="1" fontId="42" fillId="3" borderId="1" xfId="0" quotePrefix="1" applyNumberFormat="1" applyFont="1" applyFill="1" applyBorder="1" applyAlignment="1">
      <alignment horizontal="center" vertical="center"/>
    </xf>
    <xf numFmtId="4" fontId="42" fillId="3" borderId="1" xfId="218" applyNumberFormat="1" applyFont="1" applyFill="1" applyBorder="1" applyAlignment="1">
      <alignment horizontal="left" vertical="center" wrapText="1"/>
    </xf>
    <xf numFmtId="0" fontId="42" fillId="3" borderId="1" xfId="6" applyFont="1" applyFill="1" applyBorder="1" applyAlignment="1">
      <alignment horizontal="left" vertical="center" wrapText="1"/>
    </xf>
    <xf numFmtId="0" fontId="18" fillId="3" borderId="1" xfId="2" applyFont="1" applyFill="1" applyBorder="1" applyAlignment="1">
      <alignment horizontal="left" vertical="center" wrapText="1"/>
    </xf>
    <xf numFmtId="2" fontId="42" fillId="0" borderId="1" xfId="0" quotePrefix="1" applyNumberFormat="1" applyFont="1" applyBorder="1" applyAlignment="1">
      <alignment horizontal="center" vertical="center" wrapText="1"/>
    </xf>
    <xf numFmtId="1" fontId="42" fillId="0" borderId="1" xfId="0" quotePrefix="1" applyNumberFormat="1" applyFont="1" applyBorder="1" applyAlignment="1">
      <alignment horizontal="left" vertical="center" wrapText="1"/>
    </xf>
    <xf numFmtId="4" fontId="42" fillId="0" borderId="1" xfId="0" quotePrefix="1" applyNumberFormat="1" applyFont="1" applyBorder="1" applyAlignment="1">
      <alignment horizontal="center" vertical="center" wrapText="1"/>
    </xf>
    <xf numFmtId="4" fontId="54" fillId="0" borderId="1" xfId="0" quotePrefix="1" applyNumberFormat="1" applyFont="1" applyBorder="1" applyAlignment="1">
      <alignment horizontal="center" vertical="center" wrapText="1"/>
    </xf>
    <xf numFmtId="0" fontId="13" fillId="30" borderId="1" xfId="0" applyFont="1" applyFill="1" applyBorder="1"/>
    <xf numFmtId="0" fontId="13" fillId="30" borderId="8" xfId="0" applyFont="1" applyFill="1" applyBorder="1" applyAlignment="1">
      <alignment horizontal="center" vertical="center" wrapText="1"/>
    </xf>
    <xf numFmtId="0" fontId="13" fillId="30" borderId="1" xfId="2" applyFont="1" applyFill="1" applyBorder="1" applyAlignment="1">
      <alignment horizontal="left" vertical="center" wrapText="1" shrinkToFit="1"/>
    </xf>
    <xf numFmtId="2" fontId="13" fillId="30" borderId="1" xfId="3" applyNumberFormat="1" applyFont="1" applyFill="1" applyBorder="1" applyAlignment="1">
      <alignment horizontal="center" vertical="center" wrapText="1"/>
    </xf>
    <xf numFmtId="0" fontId="13" fillId="30" borderId="1" xfId="2" applyFont="1" applyFill="1" applyBorder="1" applyAlignment="1">
      <alignment horizontal="center" vertical="center" wrapText="1" shrinkToFit="1"/>
    </xf>
    <xf numFmtId="0" fontId="13" fillId="30" borderId="1" xfId="0" applyFont="1" applyFill="1" applyBorder="1" applyAlignment="1">
      <alignment horizontal="center" vertical="center" wrapText="1"/>
    </xf>
    <xf numFmtId="43" fontId="17" fillId="30" borderId="1" xfId="3" applyFont="1" applyFill="1" applyBorder="1" applyAlignment="1">
      <alignment horizontal="center" vertical="center" wrapText="1"/>
    </xf>
    <xf numFmtId="0" fontId="13" fillId="30" borderId="0" xfId="0" applyFont="1" applyFill="1"/>
    <xf numFmtId="4" fontId="42" fillId="30" borderId="1" xfId="0" applyNumberFormat="1" applyFont="1" applyFill="1" applyBorder="1" applyAlignment="1">
      <alignment horizontal="center" vertical="center" wrapText="1"/>
    </xf>
    <xf numFmtId="4" fontId="115" fillId="30" borderId="1" xfId="0" applyNumberFormat="1" applyFont="1" applyFill="1" applyBorder="1" applyAlignment="1">
      <alignment horizontal="center" vertical="center" wrapText="1"/>
    </xf>
    <xf numFmtId="0" fontId="42" fillId="30" borderId="1" xfId="0" applyFont="1" applyFill="1" applyBorder="1" applyAlignment="1">
      <alignment horizontal="center" vertical="center" wrapText="1"/>
    </xf>
    <xf numFmtId="2" fontId="13" fillId="30" borderId="1" xfId="2" applyNumberFormat="1" applyFont="1" applyFill="1" applyBorder="1" applyAlignment="1">
      <alignment horizontal="left" vertical="center" wrapText="1"/>
    </xf>
    <xf numFmtId="2" fontId="13" fillId="30" borderId="1" xfId="2" applyNumberFormat="1" applyFont="1" applyFill="1" applyBorder="1" applyAlignment="1">
      <alignment horizontal="center" vertical="center" wrapText="1"/>
    </xf>
    <xf numFmtId="0" fontId="18" fillId="37" borderId="6" xfId="19" applyFont="1" applyFill="1" applyBorder="1"/>
    <xf numFmtId="3" fontId="22" fillId="37" borderId="26" xfId="218" applyNumberFormat="1" applyFont="1" applyFill="1" applyBorder="1" applyAlignment="1">
      <alignment horizontal="center" vertical="center" wrapText="1"/>
    </xf>
    <xf numFmtId="4" fontId="22" fillId="37" borderId="6" xfId="218" applyNumberFormat="1" applyFont="1" applyFill="1" applyBorder="1" applyAlignment="1">
      <alignment vertical="center" wrapText="1"/>
    </xf>
    <xf numFmtId="4" fontId="18" fillId="37" borderId="6" xfId="9" applyNumberFormat="1" applyFont="1" applyFill="1" applyBorder="1" applyAlignment="1">
      <alignment horizontal="right" vertical="center" wrapText="1" shrinkToFit="1"/>
    </xf>
    <xf numFmtId="184" fontId="17" fillId="37" borderId="6" xfId="218" applyNumberFormat="1" applyFont="1" applyFill="1" applyBorder="1" applyAlignment="1">
      <alignment horizontal="right" vertical="center" wrapText="1"/>
    </xf>
    <xf numFmtId="4" fontId="18" fillId="37" borderId="6" xfId="218" applyNumberFormat="1" applyFont="1" applyFill="1" applyBorder="1" applyAlignment="1">
      <alignment horizontal="right" vertical="center" wrapText="1"/>
    </xf>
    <xf numFmtId="4" fontId="17" fillId="37" borderId="6" xfId="218" applyNumberFormat="1" applyFont="1" applyFill="1" applyBorder="1" applyAlignment="1">
      <alignment horizontal="right" vertical="center" wrapText="1"/>
    </xf>
    <xf numFmtId="4" fontId="17" fillId="37" borderId="6" xfId="218" applyNumberFormat="1" applyFont="1" applyFill="1" applyBorder="1" applyAlignment="1">
      <alignment horizontal="center" vertical="center" wrapText="1"/>
    </xf>
    <xf numFmtId="0" fontId="18" fillId="37" borderId="6" xfId="19" applyFont="1" applyFill="1" applyBorder="1" applyAlignment="1">
      <alignment wrapText="1"/>
    </xf>
    <xf numFmtId="0" fontId="18" fillId="37" borderId="6" xfId="19" applyFont="1" applyFill="1" applyBorder="1" applyAlignment="1">
      <alignment horizontal="center" vertical="center" wrapText="1"/>
    </xf>
    <xf numFmtId="0" fontId="140" fillId="0" borderId="5" xfId="0" applyFont="1" applyBorder="1"/>
    <xf numFmtId="0" fontId="140" fillId="0" borderId="4" xfId="0" applyFont="1" applyBorder="1" applyAlignment="1">
      <alignment horizontal="center" vertical="center"/>
    </xf>
    <xf numFmtId="0" fontId="140" fillId="0" borderId="5" xfId="0" applyFont="1" applyBorder="1" applyAlignment="1">
      <alignment horizontal="left" vertical="center" wrapText="1"/>
    </xf>
    <xf numFmtId="2" fontId="140" fillId="0" borderId="5" xfId="0" applyNumberFormat="1" applyFont="1" applyBorder="1" applyAlignment="1">
      <alignment horizontal="center" vertical="center"/>
    </xf>
    <xf numFmtId="2" fontId="140" fillId="0" borderId="5" xfId="0" applyNumberFormat="1" applyFont="1" applyBorder="1" applyAlignment="1">
      <alignment horizontal="center" vertical="center" wrapText="1"/>
    </xf>
    <xf numFmtId="0" fontId="13" fillId="30" borderId="1" xfId="0" applyFont="1" applyFill="1" applyBorder="1" applyAlignment="1">
      <alignment horizontal="left" vertical="center" wrapText="1"/>
    </xf>
    <xf numFmtId="2" fontId="13" fillId="30" borderId="1" xfId="0" applyNumberFormat="1" applyFont="1" applyFill="1" applyBorder="1" applyAlignment="1">
      <alignment horizontal="center" vertical="center" wrapText="1"/>
    </xf>
    <xf numFmtId="2" fontId="93" fillId="30" borderId="1" xfId="0" applyNumberFormat="1" applyFont="1" applyFill="1" applyBorder="1" applyAlignment="1">
      <alignment horizontal="center" vertical="center" wrapText="1"/>
    </xf>
    <xf numFmtId="0" fontId="57" fillId="30" borderId="1" xfId="0" applyFont="1" applyFill="1" applyBorder="1" applyAlignment="1">
      <alignment horizontal="center" vertical="center" wrapText="1"/>
    </xf>
    <xf numFmtId="0" fontId="57" fillId="30" borderId="8" xfId="0" applyFont="1" applyFill="1" applyBorder="1" applyAlignment="1">
      <alignment horizontal="center" vertical="center" wrapText="1"/>
    </xf>
    <xf numFmtId="2" fontId="57" fillId="30" borderId="1" xfId="2" applyNumberFormat="1" applyFont="1" applyFill="1" applyBorder="1" applyAlignment="1">
      <alignment horizontal="left" vertical="center" wrapText="1"/>
    </xf>
    <xf numFmtId="2" fontId="57" fillId="30" borderId="1" xfId="3" applyNumberFormat="1" applyFont="1" applyFill="1" applyBorder="1" applyAlignment="1">
      <alignment horizontal="center" vertical="center" wrapText="1"/>
    </xf>
    <xf numFmtId="2" fontId="57" fillId="30" borderId="1" xfId="2" applyNumberFormat="1" applyFont="1" applyFill="1" applyBorder="1" applyAlignment="1">
      <alignment horizontal="center" vertical="center" wrapText="1"/>
    </xf>
    <xf numFmtId="0" fontId="57" fillId="30" borderId="0" xfId="0" applyFont="1" applyFill="1"/>
    <xf numFmtId="2" fontId="42" fillId="30" borderId="1" xfId="0" applyNumberFormat="1" applyFont="1" applyFill="1" applyBorder="1" applyAlignment="1">
      <alignment horizontal="center" vertical="center" wrapText="1"/>
    </xf>
    <xf numFmtId="0" fontId="13" fillId="30" borderId="1" xfId="2" applyFont="1" applyFill="1" applyBorder="1" applyAlignment="1">
      <alignment horizontal="left" vertical="center" wrapText="1"/>
    </xf>
    <xf numFmtId="0" fontId="13" fillId="30" borderId="1" xfId="2" applyFont="1" applyFill="1" applyBorder="1" applyAlignment="1">
      <alignment horizontal="center" vertical="center" wrapText="1"/>
    </xf>
    <xf numFmtId="0" fontId="13" fillId="30" borderId="1" xfId="0" applyFont="1" applyFill="1" applyBorder="1" applyAlignment="1">
      <alignment vertical="center" wrapText="1"/>
    </xf>
    <xf numFmtId="4" fontId="102" fillId="30" borderId="1" xfId="0" applyNumberFormat="1" applyFont="1" applyFill="1" applyBorder="1" applyAlignment="1">
      <alignment horizontal="center" vertical="center" wrapText="1"/>
    </xf>
    <xf numFmtId="0" fontId="13" fillId="30" borderId="1" xfId="13" applyFont="1" applyFill="1" applyBorder="1" applyAlignment="1">
      <alignment horizontal="left" vertical="center" wrapText="1"/>
    </xf>
    <xf numFmtId="0" fontId="13" fillId="30" borderId="1" xfId="13" applyFont="1" applyFill="1" applyBorder="1" applyAlignment="1">
      <alignment horizontal="center" vertical="center" wrapText="1"/>
    </xf>
    <xf numFmtId="4" fontId="13" fillId="30" borderId="1" xfId="5" applyNumberFormat="1" applyFont="1" applyFill="1" applyBorder="1" applyAlignment="1">
      <alignment horizontal="left" vertical="center" wrapText="1"/>
    </xf>
    <xf numFmtId="4" fontId="13" fillId="30" borderId="1" xfId="5" applyNumberFormat="1" applyFont="1" applyFill="1" applyBorder="1" applyAlignment="1">
      <alignment horizontal="center" vertical="center" wrapText="1"/>
    </xf>
    <xf numFmtId="0" fontId="13" fillId="30" borderId="1" xfId="6" applyFont="1" applyFill="1" applyBorder="1" applyAlignment="1">
      <alignment horizontal="left" vertical="center" wrapText="1"/>
    </xf>
    <xf numFmtId="0" fontId="13" fillId="30" borderId="1" xfId="6" applyFont="1" applyFill="1" applyBorder="1" applyAlignment="1">
      <alignment horizontal="center" vertical="center" wrapText="1"/>
    </xf>
    <xf numFmtId="43" fontId="102" fillId="30" borderId="1" xfId="0" applyNumberFormat="1" applyFont="1" applyFill="1" applyBorder="1" applyAlignment="1">
      <alignment vertical="center" wrapText="1"/>
    </xf>
    <xf numFmtId="2" fontId="13" fillId="30" borderId="1" xfId="0" applyNumberFormat="1" applyFont="1" applyFill="1" applyBorder="1"/>
    <xf numFmtId="0" fontId="13" fillId="30" borderId="1" xfId="18" applyFont="1" applyFill="1" applyBorder="1" applyAlignment="1">
      <alignment horizontal="left" vertical="center" wrapText="1"/>
    </xf>
    <xf numFmtId="0" fontId="13" fillId="30" borderId="1" xfId="18" applyFont="1" applyFill="1" applyBorder="1" applyAlignment="1">
      <alignment horizontal="center" vertical="center" wrapText="1"/>
    </xf>
    <xf numFmtId="4" fontId="13" fillId="30" borderId="1" xfId="0" applyNumberFormat="1" applyFont="1" applyFill="1" applyBorder="1" applyAlignment="1">
      <alignment horizontal="left" vertical="center" wrapText="1"/>
    </xf>
    <xf numFmtId="4" fontId="13" fillId="30" borderId="1" xfId="0" applyNumberFormat="1" applyFont="1" applyFill="1" applyBorder="1" applyAlignment="1">
      <alignment horizontal="center" vertical="center" wrapText="1"/>
    </xf>
    <xf numFmtId="0" fontId="13" fillId="30" borderId="1" xfId="10" applyFont="1" applyFill="1" applyBorder="1" applyAlignment="1">
      <alignment horizontal="left" vertical="center" wrapText="1"/>
    </xf>
    <xf numFmtId="0" fontId="13" fillId="30" borderId="1" xfId="10" applyFont="1" applyFill="1" applyBorder="1" applyAlignment="1">
      <alignment horizontal="center" vertical="center" wrapText="1"/>
    </xf>
    <xf numFmtId="2" fontId="13" fillId="3" borderId="1" xfId="0" applyNumberFormat="1" applyFont="1" applyFill="1" applyBorder="1" applyAlignment="1">
      <alignment horizontal="center" vertical="center"/>
    </xf>
    <xf numFmtId="2" fontId="13" fillId="3" borderId="1" xfId="0" applyNumberFormat="1" applyFont="1" applyFill="1" applyBorder="1" applyAlignment="1">
      <alignment horizontal="center" vertical="center" wrapText="1"/>
    </xf>
    <xf numFmtId="2" fontId="13" fillId="3" borderId="1" xfId="0" applyNumberFormat="1" applyFont="1" applyFill="1" applyBorder="1" applyAlignment="1">
      <alignment vertical="center"/>
    </xf>
    <xf numFmtId="0" fontId="13" fillId="3" borderId="1" xfId="13" applyFont="1" applyFill="1" applyBorder="1" applyAlignment="1">
      <alignment horizontal="left" vertical="center" wrapText="1"/>
    </xf>
    <xf numFmtId="0" fontId="13" fillId="3" borderId="1" xfId="13" applyFont="1" applyFill="1" applyBorder="1" applyAlignment="1">
      <alignment horizontal="center" vertical="center" wrapText="1"/>
    </xf>
    <xf numFmtId="2" fontId="42" fillId="3" borderId="1" xfId="0" applyNumberFormat="1" applyFont="1" applyFill="1" applyBorder="1" applyAlignment="1">
      <alignment vertical="center"/>
    </xf>
    <xf numFmtId="0" fontId="52" fillId="3" borderId="0" xfId="0" applyFont="1" applyFill="1"/>
    <xf numFmtId="0" fontId="13" fillId="0" borderId="0" xfId="0" applyFont="1" applyFill="1"/>
    <xf numFmtId="2" fontId="42" fillId="0" borderId="1" xfId="0" applyNumberFormat="1" applyFont="1" applyFill="1" applyBorder="1" applyAlignment="1">
      <alignment horizontal="center" vertical="center" wrapText="1"/>
    </xf>
    <xf numFmtId="1" fontId="42" fillId="0" borderId="1" xfId="0" quotePrefix="1" applyNumberFormat="1"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150" fillId="0" borderId="0" xfId="0" applyFont="1" applyFill="1" applyAlignment="1">
      <alignment horizontal="center" vertical="center" wrapText="1" shrinkToFit="1"/>
    </xf>
    <xf numFmtId="0" fontId="150" fillId="0" borderId="0" xfId="0" applyFont="1" applyFill="1" applyAlignment="1">
      <alignment vertical="center" wrapText="1" shrinkToFit="1"/>
    </xf>
    <xf numFmtId="0" fontId="13" fillId="0" borderId="0" xfId="0" applyFont="1" applyFill="1" applyAlignment="1">
      <alignment horizontal="center"/>
    </xf>
    <xf numFmtId="1" fontId="9" fillId="0" borderId="1" xfId="0" quotePrefix="1" applyNumberFormat="1" applyFont="1" applyFill="1" applyBorder="1" applyAlignment="1">
      <alignment horizontal="center" vertical="center"/>
    </xf>
    <xf numFmtId="4" fontId="5" fillId="0" borderId="1" xfId="0" quotePrefix="1" applyNumberFormat="1" applyFont="1" applyFill="1" applyBorder="1" applyAlignment="1">
      <alignment horizontal="center" vertical="center" wrapText="1"/>
    </xf>
    <xf numFmtId="0" fontId="5" fillId="0" borderId="1" xfId="0" applyFont="1" applyFill="1" applyBorder="1" applyAlignment="1">
      <alignment horizontal="center" vertical="center" wrapText="1" shrinkToFit="1"/>
    </xf>
    <xf numFmtId="1" fontId="5" fillId="0" borderId="1" xfId="0" applyNumberFormat="1" applyFont="1" applyFill="1" applyBorder="1" applyAlignment="1">
      <alignment horizontal="center" vertical="center"/>
    </xf>
    <xf numFmtId="0" fontId="5" fillId="0" borderId="1" xfId="0" quotePrefix="1" applyFont="1" applyBorder="1" applyAlignment="1">
      <alignment horizontal="center" vertical="center"/>
    </xf>
    <xf numFmtId="0" fontId="5" fillId="0" borderId="1" xfId="0" applyFont="1" applyFill="1" applyBorder="1" applyAlignment="1">
      <alignment horizontal="center"/>
    </xf>
    <xf numFmtId="0" fontId="5" fillId="0" borderId="1" xfId="0" applyFont="1" applyFill="1" applyBorder="1"/>
    <xf numFmtId="0" fontId="9" fillId="0" borderId="1" xfId="0" applyFont="1" applyFill="1" applyBorder="1" applyAlignment="1">
      <alignment horizontal="center"/>
    </xf>
    <xf numFmtId="0" fontId="5" fillId="0" borderId="1" xfId="219" applyFont="1" applyFill="1" applyBorder="1" applyAlignment="1">
      <alignment horizontal="center" vertical="center" wrapText="1"/>
    </xf>
    <xf numFmtId="0" fontId="9" fillId="0" borderId="1" xfId="0" applyFont="1" applyFill="1" applyBorder="1" applyAlignment="1">
      <alignment horizontal="center"/>
    </xf>
    <xf numFmtId="0" fontId="96" fillId="0" borderId="1" xfId="0" applyFont="1" applyFill="1" applyBorder="1" applyAlignment="1">
      <alignment horizontal="center" vertical="center" wrapText="1"/>
    </xf>
    <xf numFmtId="1" fontId="5" fillId="3" borderId="1" xfId="0" quotePrefix="1" applyNumberFormat="1" applyFont="1" applyFill="1" applyBorder="1" applyAlignment="1">
      <alignment horizontal="center" vertical="center" wrapText="1"/>
    </xf>
    <xf numFmtId="2" fontId="5" fillId="3" borderId="1" xfId="0" quotePrefix="1" applyNumberFormat="1" applyFont="1" applyFill="1" applyBorder="1" applyAlignment="1">
      <alignment horizontal="center" vertical="center" wrapText="1"/>
    </xf>
    <xf numFmtId="0" fontId="5" fillId="3" borderId="0" xfId="0" applyFont="1" applyFill="1" applyAlignment="1">
      <alignment horizontal="center" vertical="center" wrapText="1" shrinkToFit="1"/>
    </xf>
    <xf numFmtId="0" fontId="5" fillId="3" borderId="1" xfId="22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quotePrefix="1" applyFont="1" applyFill="1" applyBorder="1" applyAlignment="1">
      <alignment horizontal="center" vertical="center"/>
    </xf>
    <xf numFmtId="0" fontId="9" fillId="3" borderId="1" xfId="0" applyFont="1" applyFill="1" applyBorder="1" applyAlignment="1">
      <alignment vertical="center"/>
    </xf>
    <xf numFmtId="0" fontId="152" fillId="3" borderId="0" xfId="0" applyFont="1" applyFill="1"/>
    <xf numFmtId="2" fontId="9" fillId="0" borderId="1" xfId="0" applyNumberFormat="1" applyFont="1" applyFill="1" applyBorder="1" applyAlignment="1">
      <alignment horizontal="center"/>
    </xf>
    <xf numFmtId="1" fontId="5" fillId="3" borderId="1" xfId="0" applyNumberFormat="1" applyFont="1" applyFill="1" applyBorder="1" applyAlignment="1">
      <alignment horizontal="center" vertical="center"/>
    </xf>
    <xf numFmtId="0" fontId="5" fillId="3" borderId="1" xfId="0" applyFont="1" applyFill="1" applyBorder="1" applyAlignment="1">
      <alignment horizontal="left" vertical="center" wrapText="1" shrinkToFit="1"/>
    </xf>
    <xf numFmtId="0" fontId="5" fillId="3" borderId="1" xfId="0" applyFont="1" applyFill="1" applyBorder="1" applyAlignment="1">
      <alignment horizontal="center" vertical="center" wrapText="1" shrinkToFit="1"/>
    </xf>
    <xf numFmtId="43" fontId="5" fillId="3" borderId="1" xfId="9" applyFont="1" applyFill="1" applyBorder="1" applyAlignment="1">
      <alignment vertical="center"/>
    </xf>
    <xf numFmtId="0" fontId="4" fillId="3" borderId="1" xfId="219" applyFont="1" applyFill="1" applyBorder="1" applyAlignment="1">
      <alignment horizontal="center" vertical="center" wrapText="1"/>
    </xf>
    <xf numFmtId="4" fontId="9" fillId="3" borderId="1" xfId="0" quotePrefix="1" applyNumberFormat="1" applyFont="1" applyFill="1" applyBorder="1" applyAlignment="1">
      <alignment horizontal="center" vertical="center" wrapText="1"/>
    </xf>
    <xf numFmtId="43" fontId="9" fillId="3" borderId="1" xfId="0" applyNumberFormat="1" applyFont="1" applyFill="1" applyBorder="1"/>
    <xf numFmtId="0" fontId="9" fillId="3" borderId="1" xfId="0" applyFont="1" applyFill="1" applyBorder="1"/>
    <xf numFmtId="0" fontId="149" fillId="3" borderId="0" xfId="0" applyFont="1" applyFill="1"/>
    <xf numFmtId="0" fontId="5" fillId="3" borderId="1" xfId="15" applyFont="1" applyFill="1" applyBorder="1" applyAlignment="1">
      <alignment horizontal="center" vertical="center" wrapText="1"/>
    </xf>
    <xf numFmtId="2" fontId="5" fillId="3" borderId="1" xfId="0" applyNumberFormat="1" applyFont="1" applyFill="1" applyBorder="1" applyAlignment="1">
      <alignment horizontal="center" vertical="center"/>
    </xf>
    <xf numFmtId="0" fontId="152" fillId="3" borderId="0" xfId="0" applyFont="1" applyFill="1" applyAlignment="1">
      <alignment horizontal="center" vertical="center" wrapText="1" shrinkToFit="1"/>
    </xf>
    <xf numFmtId="0" fontId="5" fillId="37" borderId="1" xfId="220" applyFont="1" applyFill="1" applyBorder="1" applyAlignment="1">
      <alignment horizontal="center" vertical="center" wrapText="1"/>
    </xf>
    <xf numFmtId="2" fontId="5" fillId="0" borderId="1" xfId="0" applyNumberFormat="1" applyFont="1" applyFill="1" applyBorder="1" applyAlignment="1">
      <alignment horizontal="center"/>
    </xf>
    <xf numFmtId="0" fontId="13" fillId="0" borderId="0" xfId="0" applyFont="1" applyFill="1" applyBorder="1"/>
    <xf numFmtId="0" fontId="14" fillId="0" borderId="0" xfId="219" applyFont="1" applyFill="1" applyBorder="1" applyAlignment="1">
      <alignment vertical="center" wrapText="1"/>
    </xf>
    <xf numFmtId="0" fontId="9" fillId="0" borderId="1" xfId="0" applyFont="1" applyFill="1" applyBorder="1" applyAlignment="1">
      <alignment horizontal="center"/>
    </xf>
    <xf numFmtId="1" fontId="42" fillId="0" borderId="1" xfId="0" quotePrefix="1" applyNumberFormat="1" applyFont="1" applyFill="1" applyBorder="1" applyAlignment="1">
      <alignment horizontal="left" vertical="center"/>
    </xf>
    <xf numFmtId="0" fontId="5" fillId="0" borderId="1" xfId="0" applyFont="1" applyFill="1" applyBorder="1" applyAlignment="1">
      <alignment horizontal="left" vertical="center" wrapText="1" shrinkToFit="1"/>
    </xf>
    <xf numFmtId="0" fontId="5" fillId="37" borderId="1" xfId="13" applyFont="1" applyFill="1" applyBorder="1" applyAlignment="1">
      <alignment horizontal="left" vertical="center" wrapText="1"/>
    </xf>
    <xf numFmtId="0" fontId="13" fillId="0" borderId="0" xfId="0" applyFont="1" applyFill="1" applyAlignment="1">
      <alignment horizontal="left"/>
    </xf>
    <xf numFmtId="0" fontId="5" fillId="37" borderId="1" xfId="219" applyFont="1" applyFill="1" applyBorder="1" applyAlignment="1">
      <alignment horizontal="center" vertical="center" wrapText="1"/>
    </xf>
    <xf numFmtId="0" fontId="5" fillId="0" borderId="1" xfId="0" applyFont="1" applyFill="1" applyBorder="1" applyAlignment="1">
      <alignment horizontal="center" vertical="center"/>
    </xf>
    <xf numFmtId="4" fontId="3" fillId="0" borderId="0" xfId="2" applyNumberFormat="1" applyFont="1" applyAlignment="1">
      <alignment vertical="center" wrapText="1"/>
    </xf>
    <xf numFmtId="43" fontId="3" fillId="0" borderId="0" xfId="3" applyFont="1" applyFill="1" applyBorder="1" applyAlignment="1">
      <alignment vertical="center" wrapText="1"/>
    </xf>
    <xf numFmtId="43" fontId="3" fillId="0" borderId="0" xfId="3" applyFont="1" applyFill="1" applyBorder="1" applyAlignment="1">
      <alignment horizontal="center" vertical="center" wrapText="1"/>
    </xf>
    <xf numFmtId="4" fontId="3" fillId="0" borderId="0" xfId="2" applyNumberFormat="1" applyFont="1" applyAlignment="1">
      <alignment horizontal="center" vertical="center" wrapText="1"/>
    </xf>
    <xf numFmtId="4" fontId="3" fillId="0" borderId="0" xfId="2" applyNumberFormat="1" applyFont="1" applyAlignment="1">
      <alignment horizontal="right" vertical="center" wrapText="1"/>
    </xf>
    <xf numFmtId="4" fontId="6" fillId="0" borderId="0" xfId="2" applyNumberFormat="1" applyFont="1" applyAlignment="1">
      <alignment horizontal="center" vertical="center" wrapText="1"/>
    </xf>
    <xf numFmtId="4" fontId="7" fillId="0" borderId="0" xfId="2" applyNumberFormat="1" applyFont="1" applyAlignment="1">
      <alignment horizontal="center" vertical="center" wrapText="1"/>
    </xf>
    <xf numFmtId="4" fontId="4" fillId="0" borderId="0" xfId="2" applyNumberFormat="1" applyFont="1" applyAlignment="1">
      <alignment horizontal="right" vertical="center" wrapText="1"/>
    </xf>
    <xf numFmtId="4" fontId="3" fillId="0" borderId="1" xfId="2" applyNumberFormat="1" applyFont="1" applyBorder="1" applyAlignment="1">
      <alignment horizontal="center" vertical="center" wrapText="1"/>
    </xf>
    <xf numFmtId="4" fontId="3" fillId="0" borderId="1" xfId="2" applyNumberFormat="1" applyFont="1" applyBorder="1" applyAlignment="1">
      <alignment horizontal="right" vertical="center" wrapText="1"/>
    </xf>
    <xf numFmtId="4" fontId="3" fillId="0" borderId="3" xfId="2" applyNumberFormat="1" applyFont="1" applyBorder="1" applyAlignment="1">
      <alignment horizontal="center" vertical="center" wrapText="1"/>
    </xf>
    <xf numFmtId="4" fontId="3" fillId="0" borderId="4" xfId="2" applyNumberFormat="1" applyFont="1" applyBorder="1" applyAlignment="1">
      <alignment horizontal="center" vertical="center" wrapText="1"/>
    </xf>
    <xf numFmtId="49" fontId="4" fillId="0" borderId="1" xfId="4" applyNumberFormat="1"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center" vertical="center"/>
    </xf>
    <xf numFmtId="0" fontId="51" fillId="0" borderId="0" xfId="0" applyFont="1" applyAlignment="1">
      <alignment horizontal="center"/>
    </xf>
    <xf numFmtId="0" fontId="54" fillId="0" borderId="0" xfId="0" applyFont="1" applyAlignment="1">
      <alignment horizontal="center" vertical="center"/>
    </xf>
    <xf numFmtId="0" fontId="58" fillId="0" borderId="6" xfId="0" applyFont="1" applyBorder="1" applyAlignment="1">
      <alignment horizontal="center" vertical="center"/>
    </xf>
    <xf numFmtId="0" fontId="58" fillId="0" borderId="5" xfId="0" applyFont="1" applyBorder="1" applyAlignment="1">
      <alignment horizontal="center" vertical="center"/>
    </xf>
    <xf numFmtId="0" fontId="58" fillId="0" borderId="6"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 xfId="0" applyFont="1" applyBorder="1" applyAlignment="1">
      <alignment horizontal="center" vertical="center" wrapText="1"/>
    </xf>
    <xf numFmtId="4" fontId="101" fillId="0" borderId="33" xfId="0" applyNumberFormat="1" applyFont="1" applyBorder="1" applyAlignment="1">
      <alignment horizontal="center" vertical="center" wrapText="1"/>
    </xf>
    <xf numFmtId="4" fontId="101" fillId="0" borderId="34" xfId="0" applyNumberFormat="1" applyFont="1" applyBorder="1" applyAlignment="1">
      <alignment horizontal="center" vertical="center" wrapText="1"/>
    </xf>
    <xf numFmtId="0" fontId="101" fillId="0" borderId="32" xfId="0" applyFont="1" applyBorder="1" applyAlignment="1">
      <alignment horizontal="center" vertical="center" wrapText="1"/>
    </xf>
    <xf numFmtId="0" fontId="101" fillId="0" borderId="6" xfId="0" applyFont="1" applyBorder="1" applyAlignment="1">
      <alignment horizontal="center" vertical="center" wrapText="1"/>
    </xf>
    <xf numFmtId="1" fontId="96" fillId="0" borderId="30" xfId="0" applyNumberFormat="1" applyFont="1" applyBorder="1" applyAlignment="1">
      <alignment horizontal="center" vertical="center" wrapText="1"/>
    </xf>
    <xf numFmtId="1" fontId="96" fillId="0" borderId="35" xfId="0" applyNumberFormat="1" applyFont="1" applyBorder="1" applyAlignment="1">
      <alignment horizontal="center" vertical="center" wrapText="1"/>
    </xf>
    <xf numFmtId="0" fontId="101" fillId="0" borderId="31" xfId="0" applyFont="1" applyBorder="1" applyAlignment="1">
      <alignment horizontal="center" vertical="center" wrapText="1"/>
    </xf>
    <xf numFmtId="0" fontId="101" fillId="0" borderId="7" xfId="0" applyFont="1" applyBorder="1" applyAlignment="1">
      <alignment horizontal="center" vertical="center" wrapText="1"/>
    </xf>
    <xf numFmtId="0" fontId="17" fillId="0" borderId="0" xfId="0" applyFont="1" applyAlignment="1">
      <alignment horizontal="center"/>
    </xf>
    <xf numFmtId="0" fontId="51" fillId="0" borderId="6"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2" xfId="0" applyFont="1" applyBorder="1" applyAlignment="1">
      <alignment horizontal="center" vertical="center"/>
    </xf>
    <xf numFmtId="0" fontId="51" fillId="0" borderId="8" xfId="0" applyFont="1" applyBorder="1" applyAlignment="1">
      <alignment horizontal="center" vertical="center"/>
    </xf>
    <xf numFmtId="0" fontId="21" fillId="0" borderId="0" xfId="0" applyFont="1" applyAlignment="1">
      <alignment horizontal="left"/>
    </xf>
    <xf numFmtId="0" fontId="107" fillId="0" borderId="0" xfId="0" applyFont="1" applyAlignment="1">
      <alignment horizontal="center"/>
    </xf>
    <xf numFmtId="0" fontId="105" fillId="0" borderId="0" xfId="0" applyFont="1" applyAlignment="1">
      <alignment horizontal="center" vertical="center"/>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wrapText="1"/>
    </xf>
    <xf numFmtId="0" fontId="51" fillId="0" borderId="11" xfId="0" applyFont="1" applyBorder="1" applyAlignment="1">
      <alignment horizontal="center" vertical="center"/>
    </xf>
    <xf numFmtId="0" fontId="57" fillId="0" borderId="13" xfId="0" applyFont="1" applyBorder="1" applyAlignment="1">
      <alignment horizontal="center" vertical="center"/>
    </xf>
    <xf numFmtId="0" fontId="51" fillId="0" borderId="1" xfId="0" applyFont="1" applyBorder="1" applyAlignment="1">
      <alignment horizontal="center" vertical="center" wrapText="1"/>
    </xf>
    <xf numFmtId="0" fontId="96" fillId="0" borderId="0" xfId="0" applyFont="1" applyAlignment="1">
      <alignment horizontal="center" vertical="center" wrapText="1"/>
    </xf>
    <xf numFmtId="0" fontId="93" fillId="0" borderId="0" xfId="0" applyFont="1" applyAlignment="1">
      <alignment horizontal="center" vertical="center" wrapText="1"/>
    </xf>
    <xf numFmtId="0" fontId="93" fillId="0" borderId="13" xfId="0" applyFont="1" applyBorder="1" applyAlignment="1">
      <alignment horizontal="right" vertical="center"/>
    </xf>
    <xf numFmtId="0" fontId="17" fillId="0" borderId="1"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0" xfId="0" applyFont="1" applyAlignment="1">
      <alignment vertical="center" wrapText="1"/>
    </xf>
    <xf numFmtId="0" fontId="99" fillId="0" borderId="0" xfId="0" applyFont="1" applyAlignment="1">
      <alignment horizontal="center" vertical="center" wrapText="1"/>
    </xf>
    <xf numFmtId="0" fontId="93" fillId="0" borderId="0" xfId="0" applyFont="1" applyAlignment="1">
      <alignment horizontal="right" vertical="center" wrapText="1"/>
    </xf>
    <xf numFmtId="0" fontId="96" fillId="0" borderId="1" xfId="0" applyFont="1" applyBorder="1" applyAlignment="1">
      <alignment horizontal="center" vertical="center" wrapText="1"/>
    </xf>
    <xf numFmtId="43" fontId="96" fillId="0" borderId="1" xfId="1" applyFont="1" applyFill="1" applyBorder="1" applyAlignment="1">
      <alignment horizontal="center" vertical="center" wrapText="1"/>
    </xf>
    <xf numFmtId="0" fontId="96" fillId="0" borderId="0" xfId="0" applyFont="1" applyAlignment="1">
      <alignment horizontal="left" vertical="center"/>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3" fillId="3" borderId="15" xfId="0" applyFont="1" applyFill="1" applyBorder="1" applyAlignment="1">
      <alignment horizontal="center" vertical="center" wrapText="1"/>
    </xf>
    <xf numFmtId="0" fontId="103" fillId="0" borderId="0" xfId="0" applyFont="1" applyAlignment="1">
      <alignment horizontal="left" vertical="center"/>
    </xf>
    <xf numFmtId="0" fontId="103" fillId="0" borderId="13" xfId="0" applyFont="1" applyBorder="1" applyAlignment="1">
      <alignment horizontal="center" vertical="top"/>
    </xf>
    <xf numFmtId="0" fontId="103" fillId="0" borderId="6" xfId="0" applyFont="1" applyBorder="1" applyAlignment="1">
      <alignment horizontal="center" vertical="center"/>
    </xf>
    <xf numFmtId="0" fontId="103" fillId="0" borderId="5" xfId="0" applyFont="1" applyBorder="1" applyAlignment="1">
      <alignment horizontal="center" vertical="center"/>
    </xf>
    <xf numFmtId="0" fontId="103" fillId="0" borderId="6" xfId="0" applyFont="1" applyBorder="1" applyAlignment="1">
      <alignment horizontal="center" vertical="center" wrapText="1"/>
    </xf>
    <xf numFmtId="0" fontId="103" fillId="0" borderId="5" xfId="0" applyFont="1" applyBorder="1" applyAlignment="1">
      <alignment horizontal="center" vertical="center" wrapText="1"/>
    </xf>
    <xf numFmtId="0" fontId="103" fillId="0" borderId="1" xfId="0" applyFont="1" applyBorder="1" applyAlignment="1">
      <alignment horizontal="center" vertical="center" wrapText="1"/>
    </xf>
    <xf numFmtId="0" fontId="103" fillId="0" borderId="2" xfId="0" applyFont="1" applyBorder="1" applyAlignment="1">
      <alignment horizontal="center" vertical="center" wrapText="1"/>
    </xf>
    <xf numFmtId="0" fontId="52" fillId="0" borderId="15" xfId="0" applyFont="1" applyBorder="1" applyAlignment="1">
      <alignment horizontal="center" vertical="center" wrapText="1"/>
    </xf>
    <xf numFmtId="0" fontId="60" fillId="0" borderId="0" xfId="0" applyFont="1" applyAlignment="1">
      <alignment horizontal="left" vertical="center"/>
    </xf>
    <xf numFmtId="0" fontId="60" fillId="0" borderId="13" xfId="0" applyFont="1" applyBorder="1" applyAlignment="1">
      <alignment horizontal="center" vertical="top"/>
    </xf>
    <xf numFmtId="0" fontId="60" fillId="0" borderId="6" xfId="0" applyFont="1" applyBorder="1" applyAlignment="1">
      <alignment horizontal="center" vertical="center"/>
    </xf>
    <xf numFmtId="0" fontId="60" fillId="0" borderId="5" xfId="0" applyFont="1" applyBorder="1" applyAlignment="1">
      <alignment horizontal="center" vertical="center"/>
    </xf>
    <xf numFmtId="0" fontId="60" fillId="0" borderId="6"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1" xfId="0" applyFont="1" applyBorder="1" applyAlignment="1">
      <alignment horizontal="center" vertical="center" wrapText="1"/>
    </xf>
    <xf numFmtId="0" fontId="116" fillId="0" borderId="54" xfId="0" applyFont="1" applyBorder="1" applyAlignment="1">
      <alignment horizontal="center" vertical="center"/>
    </xf>
    <xf numFmtId="0" fontId="116" fillId="0" borderId="53" xfId="0" applyFont="1" applyBorder="1" applyAlignment="1">
      <alignment horizontal="center" vertical="center"/>
    </xf>
    <xf numFmtId="0" fontId="116" fillId="3" borderId="54" xfId="0" applyFont="1" applyFill="1" applyBorder="1" applyAlignment="1">
      <alignment horizontal="left" vertical="center"/>
    </xf>
    <xf numFmtId="0" fontId="116" fillId="3" borderId="53" xfId="0" applyFont="1" applyFill="1" applyBorder="1" applyAlignment="1">
      <alignment horizontal="left" vertical="center"/>
    </xf>
    <xf numFmtId="0" fontId="116" fillId="3" borderId="54" xfId="0" applyFont="1" applyFill="1" applyBorder="1" applyAlignment="1">
      <alignment horizontal="center" vertical="center"/>
    </xf>
    <xf numFmtId="0" fontId="116" fillId="3" borderId="53" xfId="0" applyFont="1" applyFill="1" applyBorder="1" applyAlignment="1">
      <alignment horizontal="center" vertical="center"/>
    </xf>
    <xf numFmtId="3" fontId="116" fillId="3" borderId="54" xfId="0" applyNumberFormat="1" applyFont="1" applyFill="1" applyBorder="1" applyAlignment="1">
      <alignment horizontal="center" vertical="center"/>
    </xf>
    <xf numFmtId="3" fontId="116" fillId="3" borderId="53" xfId="0" applyNumberFormat="1" applyFont="1" applyFill="1" applyBorder="1" applyAlignment="1">
      <alignment horizontal="center" vertical="center"/>
    </xf>
    <xf numFmtId="0" fontId="116" fillId="3" borderId="37" xfId="0" applyFont="1" applyFill="1" applyBorder="1" applyAlignment="1">
      <alignment horizontal="center" vertical="center"/>
    </xf>
    <xf numFmtId="3" fontId="116" fillId="3" borderId="37" xfId="0" applyNumberFormat="1" applyFont="1" applyFill="1" applyBorder="1" applyAlignment="1">
      <alignment horizontal="center" vertical="center"/>
    </xf>
    <xf numFmtId="0" fontId="101" fillId="0" borderId="37" xfId="0" applyFont="1" applyBorder="1" applyAlignment="1">
      <alignment horizontal="center" vertical="center"/>
    </xf>
    <xf numFmtId="0" fontId="101" fillId="0" borderId="39" xfId="0" applyFont="1" applyBorder="1" applyAlignment="1">
      <alignment horizontal="center" vertical="center"/>
    </xf>
    <xf numFmtId="0" fontId="101" fillId="3" borderId="37" xfId="0" applyFont="1" applyFill="1" applyBorder="1" applyAlignment="1">
      <alignment horizontal="left" vertical="center"/>
    </xf>
    <xf numFmtId="0" fontId="101" fillId="3" borderId="39" xfId="0" applyFont="1" applyFill="1" applyBorder="1" applyAlignment="1">
      <alignment horizontal="left" vertical="center"/>
    </xf>
    <xf numFmtId="0" fontId="101" fillId="0" borderId="53" xfId="0" applyFont="1" applyBorder="1" applyAlignment="1">
      <alignment horizontal="center" vertical="center"/>
    </xf>
    <xf numFmtId="0" fontId="101" fillId="3" borderId="53" xfId="0" applyFont="1" applyFill="1" applyBorder="1" applyAlignment="1">
      <alignment horizontal="left" vertical="center"/>
    </xf>
    <xf numFmtId="0" fontId="116" fillId="0" borderId="37" xfId="0" applyFont="1" applyBorder="1" applyAlignment="1">
      <alignment horizontal="center" vertical="center"/>
    </xf>
    <xf numFmtId="0" fontId="116" fillId="3" borderId="37" xfId="0" applyFont="1" applyFill="1" applyBorder="1" applyAlignment="1">
      <alignment horizontal="left" vertical="center"/>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0" fontId="103" fillId="0" borderId="1" xfId="0" applyFont="1" applyBorder="1" applyAlignment="1">
      <alignment horizontal="center" vertical="center"/>
    </xf>
    <xf numFmtId="0" fontId="17" fillId="0" borderId="1" xfId="0" applyFont="1" applyBorder="1" applyAlignment="1">
      <alignment horizontal="center" vertical="center"/>
    </xf>
    <xf numFmtId="0" fontId="18" fillId="0" borderId="6" xfId="0" applyFont="1" applyBorder="1" applyAlignment="1">
      <alignment horizontal="left" vertical="center" wrapText="1"/>
    </xf>
    <xf numFmtId="0" fontId="18" fillId="0" borderId="5" xfId="0" applyFont="1" applyBorder="1" applyAlignment="1">
      <alignment horizontal="left" vertical="center" wrapText="1"/>
    </xf>
    <xf numFmtId="0" fontId="101" fillId="0" borderId="37" xfId="0" applyFont="1" applyBorder="1" applyAlignment="1">
      <alignment horizontal="center" vertical="center" wrapText="1"/>
    </xf>
    <xf numFmtId="0" fontId="101" fillId="0" borderId="38" xfId="0" applyFont="1" applyBorder="1" applyAlignment="1">
      <alignment horizontal="center" vertical="center" wrapText="1"/>
    </xf>
    <xf numFmtId="0" fontId="101" fillId="0" borderId="39" xfId="0" applyFont="1" applyBorder="1" applyAlignment="1">
      <alignment horizontal="center" vertical="center" wrapText="1"/>
    </xf>
    <xf numFmtId="0" fontId="101" fillId="0" borderId="49" xfId="0" applyFont="1" applyBorder="1" applyAlignment="1">
      <alignment horizontal="center" vertical="center" wrapText="1"/>
    </xf>
    <xf numFmtId="0" fontId="101" fillId="0" borderId="44" xfId="0" applyFont="1" applyBorder="1" applyAlignment="1">
      <alignment horizontal="center" vertical="center" wrapText="1"/>
    </xf>
    <xf numFmtId="0" fontId="101" fillId="0" borderId="41" xfId="0" applyFont="1" applyBorder="1" applyAlignment="1">
      <alignment horizontal="center" vertical="center" wrapText="1"/>
    </xf>
    <xf numFmtId="0" fontId="101" fillId="0" borderId="50" xfId="0" applyFont="1" applyBorder="1" applyAlignment="1">
      <alignment horizontal="center" vertical="center" wrapText="1"/>
    </xf>
    <xf numFmtId="0" fontId="101" fillId="0" borderId="0" xfId="0" applyFont="1" applyAlignment="1">
      <alignment horizontal="center" vertical="center" wrapText="1"/>
    </xf>
    <xf numFmtId="0" fontId="101" fillId="0" borderId="42" xfId="0" applyFont="1" applyBorder="1" applyAlignment="1">
      <alignment horizontal="center" vertical="center" wrapText="1"/>
    </xf>
    <xf numFmtId="0" fontId="101" fillId="0" borderId="51" xfId="0" applyFont="1" applyBorder="1" applyAlignment="1">
      <alignment horizontal="center" vertical="center" wrapText="1"/>
    </xf>
    <xf numFmtId="0" fontId="101" fillId="0" borderId="45" xfId="0" applyFont="1" applyBorder="1" applyAlignment="1">
      <alignment horizontal="center" vertical="center" wrapText="1"/>
    </xf>
    <xf numFmtId="0" fontId="101" fillId="0" borderId="43" xfId="0" applyFont="1" applyBorder="1" applyAlignment="1">
      <alignment horizontal="center" vertical="center" wrapText="1"/>
    </xf>
    <xf numFmtId="0" fontId="101" fillId="0" borderId="52" xfId="0" applyFont="1" applyBorder="1" applyAlignment="1">
      <alignment horizontal="center" vertical="center" wrapText="1"/>
    </xf>
    <xf numFmtId="0" fontId="101" fillId="0" borderId="40"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8" xfId="0" applyFont="1" applyBorder="1" applyAlignment="1">
      <alignment horizontal="center" vertical="center" wrapText="1"/>
    </xf>
    <xf numFmtId="0" fontId="21" fillId="0" borderId="0" xfId="0" applyFont="1" applyAlignment="1">
      <alignment horizontal="center"/>
    </xf>
    <xf numFmtId="2" fontId="103" fillId="0" borderId="0" xfId="0" applyNumberFormat="1" applyFont="1" applyAlignment="1">
      <alignment horizontal="center" vertical="center"/>
    </xf>
    <xf numFmtId="0" fontId="62" fillId="0" borderId="13" xfId="0" applyFont="1" applyBorder="1" applyAlignment="1">
      <alignment horizontal="center" vertical="center"/>
    </xf>
    <xf numFmtId="0" fontId="136" fillId="0" borderId="1" xfId="0" applyFont="1" applyBorder="1" applyAlignment="1">
      <alignment horizontal="center" vertical="center"/>
    </xf>
    <xf numFmtId="0" fontId="136" fillId="0" borderId="6" xfId="0" applyFont="1" applyBorder="1" applyAlignment="1">
      <alignment horizontal="center" vertical="center" wrapText="1"/>
    </xf>
    <xf numFmtId="0" fontId="136" fillId="0" borderId="5" xfId="0" applyFont="1" applyBorder="1" applyAlignment="1">
      <alignment horizontal="center" vertical="center" wrapText="1"/>
    </xf>
    <xf numFmtId="49" fontId="136" fillId="0" borderId="1" xfId="0" applyNumberFormat="1" applyFont="1" applyBorder="1" applyAlignment="1">
      <alignment horizontal="center" vertical="center" wrapText="1"/>
    </xf>
    <xf numFmtId="2" fontId="21" fillId="0" borderId="2" xfId="0" applyNumberFormat="1" applyFont="1" applyBorder="1" applyAlignment="1">
      <alignment horizontal="center" vertical="center"/>
    </xf>
    <xf numFmtId="2" fontId="21" fillId="0" borderId="11" xfId="0" applyNumberFormat="1" applyFont="1" applyBorder="1" applyAlignment="1">
      <alignment horizontal="center" vertical="center"/>
    </xf>
    <xf numFmtId="2" fontId="21" fillId="0" borderId="8" xfId="0" applyNumberFormat="1" applyFont="1" applyBorder="1" applyAlignment="1">
      <alignment horizontal="center" vertical="center"/>
    </xf>
    <xf numFmtId="1" fontId="96" fillId="3" borderId="30" xfId="0" applyNumberFormat="1" applyFont="1" applyFill="1" applyBorder="1" applyAlignment="1">
      <alignment horizontal="center" vertical="center" wrapText="1"/>
    </xf>
    <xf numFmtId="1" fontId="96" fillId="3" borderId="35" xfId="0" applyNumberFormat="1" applyFont="1" applyFill="1" applyBorder="1" applyAlignment="1">
      <alignment horizontal="center" vertical="center" wrapText="1"/>
    </xf>
    <xf numFmtId="0" fontId="101" fillId="3" borderId="31" xfId="0" applyFont="1" applyFill="1" applyBorder="1" applyAlignment="1">
      <alignment horizontal="center" vertical="center" wrapText="1"/>
    </xf>
    <xf numFmtId="0" fontId="101" fillId="3" borderId="7" xfId="0" applyFont="1" applyFill="1" applyBorder="1" applyAlignment="1">
      <alignment horizontal="center" vertical="center" wrapText="1"/>
    </xf>
    <xf numFmtId="4" fontId="101" fillId="3" borderId="33" xfId="0" applyNumberFormat="1" applyFont="1" applyFill="1" applyBorder="1" applyAlignment="1">
      <alignment horizontal="center" vertical="center" wrapText="1"/>
    </xf>
    <xf numFmtId="4" fontId="101" fillId="3" borderId="34" xfId="0" applyNumberFormat="1" applyFont="1" applyFill="1" applyBorder="1" applyAlignment="1">
      <alignment horizontal="center" vertical="center" wrapText="1"/>
    </xf>
    <xf numFmtId="0" fontId="101" fillId="3" borderId="32" xfId="0" applyFont="1" applyFill="1" applyBorder="1" applyAlignment="1">
      <alignment horizontal="center" vertical="center" wrapText="1"/>
    </xf>
    <xf numFmtId="0" fontId="101" fillId="3" borderId="6" xfId="0" applyFont="1" applyFill="1" applyBorder="1" applyAlignment="1">
      <alignment horizontal="center" vertical="center" wrapText="1"/>
    </xf>
    <xf numFmtId="0" fontId="13" fillId="0" borderId="15" xfId="0" applyFont="1" applyBorder="1" applyAlignment="1">
      <alignment horizontal="center" vertical="center" wrapText="1"/>
    </xf>
    <xf numFmtId="0" fontId="60" fillId="0" borderId="1" xfId="0" applyFont="1" applyBorder="1" applyAlignment="1">
      <alignment horizontal="center" vertical="center"/>
    </xf>
    <xf numFmtId="0" fontId="96" fillId="0" borderId="0" xfId="0" applyFont="1" applyFill="1" applyBorder="1" applyAlignment="1">
      <alignment horizontal="center" vertical="center" wrapText="1"/>
    </xf>
    <xf numFmtId="0" fontId="149" fillId="0" borderId="0" xfId="0" applyFont="1" applyFill="1" applyAlignment="1">
      <alignment horizontal="center" vertical="center"/>
    </xf>
    <xf numFmtId="0" fontId="96" fillId="0" borderId="1" xfId="0" applyFont="1" applyFill="1" applyBorder="1" applyAlignment="1">
      <alignment horizontal="center" vertical="center" wrapText="1"/>
    </xf>
    <xf numFmtId="0" fontId="149" fillId="0" borderId="0" xfId="0" applyFont="1" applyFill="1" applyAlignment="1">
      <alignment horizontal="center" vertical="center" wrapText="1" shrinkToFit="1"/>
    </xf>
    <xf numFmtId="0" fontId="9" fillId="0" borderId="1" xfId="0" applyFont="1" applyFill="1" applyBorder="1" applyAlignment="1">
      <alignment horizontal="center"/>
    </xf>
    <xf numFmtId="0" fontId="96" fillId="0" borderId="1" xfId="0" applyFont="1" applyFill="1" applyBorder="1" applyAlignment="1">
      <alignment horizontal="left" vertical="center" wrapText="1"/>
    </xf>
    <xf numFmtId="0" fontId="149" fillId="0" borderId="0" xfId="0" applyFont="1" applyAlignment="1">
      <alignment horizontal="center" vertical="center" wrapText="1" shrinkToFit="1"/>
    </xf>
    <xf numFmtId="0" fontId="96" fillId="0" borderId="1" xfId="0" applyFont="1" applyBorder="1" applyAlignment="1">
      <alignment horizontal="center"/>
    </xf>
    <xf numFmtId="0" fontId="13" fillId="0" borderId="8" xfId="0" applyFont="1" applyBorder="1" applyAlignment="1">
      <alignment horizontal="center" vertical="center" wrapText="1"/>
    </xf>
    <xf numFmtId="0" fontId="103" fillId="0" borderId="13" xfId="0" applyFont="1" applyBorder="1" applyAlignment="1">
      <alignment horizontal="center" vertical="center"/>
    </xf>
  </cellXfs>
  <cellStyles count="222">
    <cellStyle name="??" xfId="105"/>
    <cellStyle name="?? [0.00]_ Att. 1- Cover" xfId="106"/>
    <cellStyle name="?? [0]" xfId="107"/>
    <cellStyle name="???? [0.00]_PRODUCT DETAIL Q1" xfId="108"/>
    <cellStyle name="????_PRODUCT DETAIL Q1" xfId="109"/>
    <cellStyle name="???[0]_Book1" xfId="110"/>
    <cellStyle name="???_95" xfId="111"/>
    <cellStyle name="??[0]_BRE" xfId="112"/>
    <cellStyle name="??_ Att. 1- Cover" xfId="113"/>
    <cellStyle name="1" xfId="31"/>
    <cellStyle name="1_Book1" xfId="32"/>
    <cellStyle name="2" xfId="33"/>
    <cellStyle name="20% - Accent1 2" xfId="114"/>
    <cellStyle name="20% - Accent1 3" xfId="115"/>
    <cellStyle name="20% - Accent2 2" xfId="116"/>
    <cellStyle name="20% - Accent2 3" xfId="117"/>
    <cellStyle name="20% - Accent3 2" xfId="118"/>
    <cellStyle name="20% - Accent3 3" xfId="119"/>
    <cellStyle name="20% - Accent4 2" xfId="120"/>
    <cellStyle name="20% - Accent4 3" xfId="121"/>
    <cellStyle name="20% - Accent5 2" xfId="122"/>
    <cellStyle name="20% - Accent5 3" xfId="123"/>
    <cellStyle name="20% - Accent6 2" xfId="124"/>
    <cellStyle name="20% - Accent6 3" xfId="125"/>
    <cellStyle name="3" xfId="34"/>
    <cellStyle name="4" xfId="35"/>
    <cellStyle name="40% - Accent1 2" xfId="126"/>
    <cellStyle name="40% - Accent1 3" xfId="127"/>
    <cellStyle name="40% - Accent2 2" xfId="128"/>
    <cellStyle name="40% - Accent2 3" xfId="129"/>
    <cellStyle name="40% - Accent3 2" xfId="130"/>
    <cellStyle name="40% - Accent3 3" xfId="131"/>
    <cellStyle name="40% - Accent4 2" xfId="132"/>
    <cellStyle name="40% - Accent4 3" xfId="133"/>
    <cellStyle name="40% - Accent5 2" xfId="134"/>
    <cellStyle name="40% - Accent5 3" xfId="135"/>
    <cellStyle name="40% - Accent6 2" xfId="136"/>
    <cellStyle name="40% - Accent6 3" xfId="137"/>
    <cellStyle name="60% - Accent1 2" xfId="138"/>
    <cellStyle name="60% - Accent1 3" xfId="139"/>
    <cellStyle name="60% - Accent2 2" xfId="140"/>
    <cellStyle name="60% - Accent2 3" xfId="141"/>
    <cellStyle name="60% - Accent3 2" xfId="142"/>
    <cellStyle name="60% - Accent3 3" xfId="143"/>
    <cellStyle name="60% - Accent4 2" xfId="144"/>
    <cellStyle name="60% - Accent4 3" xfId="145"/>
    <cellStyle name="60% - Accent5 2" xfId="146"/>
    <cellStyle name="60% - Accent5 3" xfId="147"/>
    <cellStyle name="60% - Accent6 2" xfId="148"/>
    <cellStyle name="60% - Accent6 3" xfId="149"/>
    <cellStyle name="Accent1 2" xfId="150"/>
    <cellStyle name="Accent1 3" xfId="151"/>
    <cellStyle name="Accent2 2" xfId="152"/>
    <cellStyle name="Accent2 3" xfId="153"/>
    <cellStyle name="Accent3 2" xfId="154"/>
    <cellStyle name="Accent3 3" xfId="155"/>
    <cellStyle name="Accent4 2" xfId="156"/>
    <cellStyle name="Accent4 3" xfId="157"/>
    <cellStyle name="Accent5 2" xfId="158"/>
    <cellStyle name="Accent5 3" xfId="159"/>
    <cellStyle name="Accent6 2" xfId="160"/>
    <cellStyle name="Accent6 3" xfId="161"/>
    <cellStyle name="AeE­ [0]_INQUIRY ¿µ¾÷AßAø " xfId="36"/>
    <cellStyle name="AeE­_INQUIRY ¿µ¾÷AßAø " xfId="37"/>
    <cellStyle name="AÞ¸¶ [0]_INQUIRY ¿?¾÷AßAø " xfId="38"/>
    <cellStyle name="AÞ¸¶_INQUIRY ¿?¾÷AßAø " xfId="39"/>
    <cellStyle name="Bad 2" xfId="162"/>
    <cellStyle name="Bad 3" xfId="163"/>
    <cellStyle name="C?AØ_¿?¾÷CoE² " xfId="40"/>
    <cellStyle name="C￥AØ_¿μ¾÷CoE² " xfId="41"/>
    <cellStyle name="Calculation 2" xfId="164"/>
    <cellStyle name="Calculation 3" xfId="165"/>
    <cellStyle name="Check Cell 2" xfId="166"/>
    <cellStyle name="Check Cell 3" xfId="167"/>
    <cellStyle name="chu" xfId="168"/>
    <cellStyle name="Comma" xfId="1" builtinId="3"/>
    <cellStyle name="Comma 2" xfId="14"/>
    <cellStyle name="Comma 2 4" xfId="9"/>
    <cellStyle name="Comma 3" xfId="3"/>
    <cellStyle name="Comma 7" xfId="42"/>
    <cellStyle name="Comma0" xfId="43"/>
    <cellStyle name="Currency0" xfId="44"/>
    <cellStyle name="Date" xfId="45"/>
    <cellStyle name="Explanatory Text 2" xfId="169"/>
    <cellStyle name="Explanatory Text 3" xfId="170"/>
    <cellStyle name="Fixed" xfId="46"/>
    <cellStyle name="Good 2" xfId="171"/>
    <cellStyle name="Good 3" xfId="172"/>
    <cellStyle name="Grey" xfId="47"/>
    <cellStyle name="Header1" xfId="48"/>
    <cellStyle name="Header2" xfId="49"/>
    <cellStyle name="Heading 1 2" xfId="173"/>
    <cellStyle name="Heading 1 3" xfId="174"/>
    <cellStyle name="Heading 2 2" xfId="175"/>
    <cellStyle name="Heading 2 3" xfId="176"/>
    <cellStyle name="Heading 3 2" xfId="177"/>
    <cellStyle name="Heading 3 3" xfId="178"/>
    <cellStyle name="Heading 4 2" xfId="179"/>
    <cellStyle name="Heading 4 3" xfId="180"/>
    <cellStyle name="Hoa-Scholl" xfId="50"/>
    <cellStyle name="Hyperlink" xfId="217" builtinId="8"/>
    <cellStyle name="Hyperlink 2" xfId="51"/>
    <cellStyle name="Input [yellow]" xfId="52"/>
    <cellStyle name="Input 2" xfId="181"/>
    <cellStyle name="Input 3" xfId="182"/>
    <cellStyle name="Linked Cell 2" xfId="183"/>
    <cellStyle name="Linked Cell 3" xfId="184"/>
    <cellStyle name="Millares [0]_Well Timing" xfId="185"/>
    <cellStyle name="Millares_Well Timing" xfId="186"/>
    <cellStyle name="moi" xfId="53"/>
    <cellStyle name="Moneda [0]_Well Timing" xfId="187"/>
    <cellStyle name="Moneda_Well Timing" xfId="188"/>
    <cellStyle name="n" xfId="54"/>
    <cellStyle name="Neutral 2" xfId="189"/>
    <cellStyle name="Neutral 3" xfId="190"/>
    <cellStyle name="Normal" xfId="0" builtinId="0"/>
    <cellStyle name="Normal - Style1" xfId="55"/>
    <cellStyle name="Normal 10" xfId="15"/>
    <cellStyle name="Normal 10 2" xfId="13"/>
    <cellStyle name="Normal 11" xfId="56"/>
    <cellStyle name="Normal 11 2" xfId="57"/>
    <cellStyle name="Normal 12" xfId="58"/>
    <cellStyle name="Normal 12 2" xfId="16"/>
    <cellStyle name="Normal 13" xfId="191"/>
    <cellStyle name="Normal 14" xfId="17"/>
    <cellStyle name="Normal 15" xfId="18"/>
    <cellStyle name="Normal 15 2" xfId="192"/>
    <cellStyle name="Normal 16" xfId="19"/>
    <cellStyle name="Normal 17" xfId="59"/>
    <cellStyle name="Normal 18" xfId="60"/>
    <cellStyle name="Normal 19" xfId="193"/>
    <cellStyle name="Normal 2" xfId="12"/>
    <cellStyle name="Normal 2 2" xfId="194"/>
    <cellStyle name="Normal 2 4" xfId="61"/>
    <cellStyle name="Normal 2 47" xfId="221"/>
    <cellStyle name="Normal 2 49" xfId="220"/>
    <cellStyle name="Normal 20" xfId="62"/>
    <cellStyle name="Normal 22" xfId="63"/>
    <cellStyle name="Normal 23 2" xfId="219"/>
    <cellStyle name="Normal 24" xfId="64"/>
    <cellStyle name="Normal 25" xfId="65"/>
    <cellStyle name="Normal 26" xfId="195"/>
    <cellStyle name="Normal 27" xfId="66"/>
    <cellStyle name="Normal 3" xfId="20"/>
    <cellStyle name="Normal 3 2" xfId="196"/>
    <cellStyle name="Normal 3 3" xfId="6"/>
    <cellStyle name="Normal 3 4" xfId="215"/>
    <cellStyle name="Normal 33" xfId="67"/>
    <cellStyle name="Normal 34" xfId="68"/>
    <cellStyle name="Normal 35" xfId="69"/>
    <cellStyle name="Normal 36" xfId="70"/>
    <cellStyle name="Normal 37" xfId="71"/>
    <cellStyle name="Normal 38" xfId="72"/>
    <cellStyle name="Normal 39" xfId="73"/>
    <cellStyle name="Normal 4" xfId="29"/>
    <cellStyle name="Normal 4 2" xfId="2"/>
    <cellStyle name="Normal 4 3" xfId="213"/>
    <cellStyle name="Normal 40" xfId="74"/>
    <cellStyle name="Normal 41" xfId="75"/>
    <cellStyle name="Normal 42" xfId="76"/>
    <cellStyle name="Normal 43" xfId="77"/>
    <cellStyle name="Normal 44" xfId="78"/>
    <cellStyle name="Normal 45" xfId="21"/>
    <cellStyle name="Normal 46" xfId="22"/>
    <cellStyle name="Normal 47" xfId="23"/>
    <cellStyle name="Normal 48" xfId="79"/>
    <cellStyle name="Normal 49" xfId="24"/>
    <cellStyle name="Normal 5" xfId="80"/>
    <cellStyle name="Normal 5 2" xfId="10"/>
    <cellStyle name="Normal 5 3" xfId="214"/>
    <cellStyle name="Normal 50" xfId="25"/>
    <cellStyle name="Normal 6" xfId="81"/>
    <cellStyle name="Normal 7" xfId="7"/>
    <cellStyle name="Normal 7 2" xfId="30"/>
    <cellStyle name="Normal 8" xfId="82"/>
    <cellStyle name="Normal 8 2" xfId="197"/>
    <cellStyle name="Normal 9" xfId="26"/>
    <cellStyle name="Normal 9 2" xfId="198"/>
    <cellStyle name="Normal 96" xfId="27"/>
    <cellStyle name="Normal_Bieen dong04HT-QH" xfId="216"/>
    <cellStyle name="Normal_Bieu 10" xfId="5"/>
    <cellStyle name="Normal_Bieu 10 2" xfId="218"/>
    <cellStyle name="Normal_Phu bieu cc36" xfId="8"/>
    <cellStyle name="Normal_Sheet1 2" xfId="11"/>
    <cellStyle name="Normal_TT.GR HT-QH " xfId="28"/>
    <cellStyle name="Normal_TT.GR HT-QH  2" xfId="4"/>
    <cellStyle name="Note 2" xfId="199"/>
    <cellStyle name="Note 3" xfId="200"/>
    <cellStyle name="Œ…‹æØ‚è [0.00]_ÆÂ¹²" xfId="83"/>
    <cellStyle name="Output 2" xfId="201"/>
    <cellStyle name="Output 3" xfId="202"/>
    <cellStyle name="Percent [2]" xfId="84"/>
    <cellStyle name="Title 2" xfId="203"/>
    <cellStyle name="Title 3" xfId="204"/>
    <cellStyle name="Total 2" xfId="205"/>
    <cellStyle name="Total 3" xfId="206"/>
    <cellStyle name="vnhead1" xfId="207"/>
    <cellStyle name="vnhead3" xfId="208"/>
    <cellStyle name="vntxt1" xfId="209"/>
    <cellStyle name="vntxt2" xfId="210"/>
    <cellStyle name="Warning Text 2" xfId="211"/>
    <cellStyle name="Warning Text 3" xfId="212"/>
    <cellStyle name=" [0.00]_ Att. 1- Cover" xfId="85"/>
    <cellStyle name="_ Att. 1- Cover" xfId="86"/>
    <cellStyle name="?_ Att. 1- Cover" xfId="87"/>
    <cellStyle name="똿뗦먛귟 [0.00]_PRODUCT DETAIL Q1" xfId="88"/>
    <cellStyle name="똿뗦먛귟_PRODUCT DETAIL Q1" xfId="89"/>
    <cellStyle name="믅됞 [0.00]_PRODUCT DETAIL Q1" xfId="90"/>
    <cellStyle name="믅됞_PRODUCT DETAIL Q1" xfId="91"/>
    <cellStyle name="백분율_95" xfId="92"/>
    <cellStyle name="뷭?_BOOKSHIP" xfId="93"/>
    <cellStyle name="콤마 [0]_1202" xfId="94"/>
    <cellStyle name="콤마_1202" xfId="95"/>
    <cellStyle name="통화 [0]_1202" xfId="96"/>
    <cellStyle name="통화_1202" xfId="97"/>
    <cellStyle name="표준_(정보부문)월별인원계획" xfId="98"/>
    <cellStyle name="一般_00Q3902REV.1" xfId="99"/>
    <cellStyle name="千分位[0]_00Q3902REV.1" xfId="100"/>
    <cellStyle name="千分位_00Q3902REV.1" xfId="101"/>
    <cellStyle name="貨幣 [0]_00Q3902REV.1" xfId="102"/>
    <cellStyle name="貨幣[0]_BRE" xfId="103"/>
    <cellStyle name="貨幣_00Q3902REV.1" xfId="10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0</xdr:col>
      <xdr:colOff>541020</xdr:colOff>
      <xdr:row>6</xdr:row>
      <xdr:rowOff>0</xdr:rowOff>
    </xdr:from>
    <xdr:to>
      <xdr:col>1</xdr:col>
      <xdr:colOff>521970</xdr:colOff>
      <xdr:row>6</xdr:row>
      <xdr:rowOff>152400</xdr:rowOff>
    </xdr:to>
    <xdr:sp macro="" textlink="">
      <xdr:nvSpPr>
        <xdr:cNvPr id="2"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3"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4"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152400</xdr:rowOff>
    </xdr:to>
    <xdr:sp macro="" textlink="">
      <xdr:nvSpPr>
        <xdr:cNvPr id="5"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6"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152400</xdr:rowOff>
    </xdr:to>
    <xdr:sp macro="" textlink="">
      <xdr:nvSpPr>
        <xdr:cNvPr id="7"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8"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152400</xdr:rowOff>
    </xdr:to>
    <xdr:sp macro="" textlink="">
      <xdr:nvSpPr>
        <xdr:cNvPr id="9"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10"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152400</xdr:rowOff>
    </xdr:to>
    <xdr:sp macro="" textlink="">
      <xdr:nvSpPr>
        <xdr:cNvPr id="11"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12"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13"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14"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152400</xdr:rowOff>
    </xdr:to>
    <xdr:sp macro="" textlink="">
      <xdr:nvSpPr>
        <xdr:cNvPr id="15"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1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1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1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1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2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2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2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2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2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2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2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2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2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2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3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3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3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3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3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3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3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3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3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3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4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4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4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4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4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4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4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4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4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4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5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5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5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6</xdr:row>
      <xdr:rowOff>0</xdr:rowOff>
    </xdr:from>
    <xdr:to>
      <xdr:col>1</xdr:col>
      <xdr:colOff>478155</xdr:colOff>
      <xdr:row>6</xdr:row>
      <xdr:rowOff>76200</xdr:rowOff>
    </xdr:to>
    <xdr:sp macro="" textlink="">
      <xdr:nvSpPr>
        <xdr:cNvPr id="53"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6</xdr:row>
      <xdr:rowOff>0</xdr:rowOff>
    </xdr:from>
    <xdr:to>
      <xdr:col>1</xdr:col>
      <xdr:colOff>521970</xdr:colOff>
      <xdr:row>6</xdr:row>
      <xdr:rowOff>76200</xdr:rowOff>
    </xdr:to>
    <xdr:sp macro="" textlink="">
      <xdr:nvSpPr>
        <xdr:cNvPr id="54"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312420</xdr:colOff>
      <xdr:row>6</xdr:row>
      <xdr:rowOff>0</xdr:rowOff>
    </xdr:from>
    <xdr:to>
      <xdr:col>1</xdr:col>
      <xdr:colOff>411480</xdr:colOff>
      <xdr:row>6</xdr:row>
      <xdr:rowOff>0</xdr:rowOff>
    </xdr:to>
    <xdr:sp macro="" textlink="">
      <xdr:nvSpPr>
        <xdr:cNvPr id="55" name="Text Box 8"/>
        <xdr:cNvSpPr txBox="1">
          <a:spLocks noChangeArrowheads="1"/>
        </xdr:cNvSpPr>
      </xdr:nvSpPr>
      <xdr:spPr bwMode="auto">
        <a:xfrm>
          <a:off x="874395" y="6134100"/>
          <a:ext cx="99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5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5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5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59"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91440</xdr:rowOff>
    </xdr:to>
    <xdr:sp macro="" textlink="">
      <xdr:nvSpPr>
        <xdr:cNvPr id="60"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91440</xdr:rowOff>
    </xdr:to>
    <xdr:sp macro="" textlink="">
      <xdr:nvSpPr>
        <xdr:cNvPr id="61"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91440</xdr:rowOff>
    </xdr:to>
    <xdr:sp macro="" textlink="">
      <xdr:nvSpPr>
        <xdr:cNvPr id="62"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63"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91440</xdr:rowOff>
    </xdr:to>
    <xdr:sp macro="" textlink="">
      <xdr:nvSpPr>
        <xdr:cNvPr id="64"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65"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6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6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6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69"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0"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1"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2"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3"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4"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5"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6</xdr:row>
      <xdr:rowOff>0</xdr:rowOff>
    </xdr:from>
    <xdr:to>
      <xdr:col>1</xdr:col>
      <xdr:colOff>685800</xdr:colOff>
      <xdr:row>6</xdr:row>
      <xdr:rowOff>0</xdr:rowOff>
    </xdr:to>
    <xdr:sp macro="" textlink="">
      <xdr:nvSpPr>
        <xdr:cNvPr id="7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441960</xdr:colOff>
      <xdr:row>6</xdr:row>
      <xdr:rowOff>0</xdr:rowOff>
    </xdr:from>
    <xdr:to>
      <xdr:col>2</xdr:col>
      <xdr:colOff>655320</xdr:colOff>
      <xdr:row>6</xdr:row>
      <xdr:rowOff>38100</xdr:rowOff>
    </xdr:to>
    <xdr:sp macro="" textlink="">
      <xdr:nvSpPr>
        <xdr:cNvPr id="79" name="Text Box 8"/>
        <xdr:cNvSpPr txBox="1">
          <a:spLocks noChangeArrowheads="1"/>
        </xdr:cNvSpPr>
      </xdr:nvSpPr>
      <xdr:spPr bwMode="auto">
        <a:xfrm>
          <a:off x="2680335" y="6134100"/>
          <a:ext cx="2133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8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8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8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8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8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8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8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8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8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8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9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9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9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9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9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9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9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9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0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0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0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0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0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1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1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1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1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1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18"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1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30480</xdr:colOff>
      <xdr:row>6</xdr:row>
      <xdr:rowOff>0</xdr:rowOff>
    </xdr:from>
    <xdr:to>
      <xdr:col>1</xdr:col>
      <xdr:colOff>982980</xdr:colOff>
      <xdr:row>6</xdr:row>
      <xdr:rowOff>106680</xdr:rowOff>
    </xdr:to>
    <xdr:sp macro="" textlink="">
      <xdr:nvSpPr>
        <xdr:cNvPr id="120" name="Text Box 9"/>
        <xdr:cNvSpPr txBox="1">
          <a:spLocks noChangeArrowheads="1"/>
        </xdr:cNvSpPr>
      </xdr:nvSpPr>
      <xdr:spPr bwMode="auto">
        <a:xfrm>
          <a:off x="592455" y="6134100"/>
          <a:ext cx="9525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702945</xdr:colOff>
      <xdr:row>6</xdr:row>
      <xdr:rowOff>106680</xdr:rowOff>
    </xdr:to>
    <xdr:sp macro="" textlink="">
      <xdr:nvSpPr>
        <xdr:cNvPr id="12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6</xdr:row>
      <xdr:rowOff>0</xdr:rowOff>
    </xdr:from>
    <xdr:to>
      <xdr:col>2</xdr:col>
      <xdr:colOff>693420</xdr:colOff>
      <xdr:row>6</xdr:row>
      <xdr:rowOff>30480</xdr:rowOff>
    </xdr:to>
    <xdr:sp macro="" textlink="">
      <xdr:nvSpPr>
        <xdr:cNvPr id="122" name="Text Box 8"/>
        <xdr:cNvSpPr txBox="1">
          <a:spLocks noChangeArrowheads="1"/>
        </xdr:cNvSpPr>
      </xdr:nvSpPr>
      <xdr:spPr bwMode="auto">
        <a:xfrm>
          <a:off x="2649855" y="61341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6</xdr:row>
      <xdr:rowOff>0</xdr:rowOff>
    </xdr:from>
    <xdr:to>
      <xdr:col>2</xdr:col>
      <xdr:colOff>693420</xdr:colOff>
      <xdr:row>6</xdr:row>
      <xdr:rowOff>30480</xdr:rowOff>
    </xdr:to>
    <xdr:sp macro="" textlink="">
      <xdr:nvSpPr>
        <xdr:cNvPr id="123" name="Text Box 8"/>
        <xdr:cNvSpPr txBox="1">
          <a:spLocks noChangeArrowheads="1"/>
        </xdr:cNvSpPr>
      </xdr:nvSpPr>
      <xdr:spPr bwMode="auto">
        <a:xfrm>
          <a:off x="2649855" y="61341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24"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25"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26"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28"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30"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22</xdr:row>
      <xdr:rowOff>82509</xdr:rowOff>
    </xdr:to>
    <xdr:sp macro="" textlink="">
      <xdr:nvSpPr>
        <xdr:cNvPr id="131"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32"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22</xdr:row>
      <xdr:rowOff>82509</xdr:rowOff>
    </xdr:to>
    <xdr:sp macro="" textlink="">
      <xdr:nvSpPr>
        <xdr:cNvPr id="133"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34"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22</xdr:row>
      <xdr:rowOff>82509</xdr:rowOff>
    </xdr:to>
    <xdr:sp macro="" textlink="">
      <xdr:nvSpPr>
        <xdr:cNvPr id="135"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36"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22</xdr:row>
      <xdr:rowOff>82509</xdr:rowOff>
    </xdr:to>
    <xdr:sp macro="" textlink="">
      <xdr:nvSpPr>
        <xdr:cNvPr id="137"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38"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22</xdr:row>
      <xdr:rowOff>82509</xdr:rowOff>
    </xdr:to>
    <xdr:sp macro="" textlink="">
      <xdr:nvSpPr>
        <xdr:cNvPr id="139"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40"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22</xdr:row>
      <xdr:rowOff>82509</xdr:rowOff>
    </xdr:to>
    <xdr:sp macro="" textlink="">
      <xdr:nvSpPr>
        <xdr:cNvPr id="141"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42"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82509</xdr:rowOff>
    </xdr:to>
    <xdr:sp macro="" textlink="">
      <xdr:nvSpPr>
        <xdr:cNvPr id="143"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4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4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4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4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4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4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5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5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5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5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5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5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5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5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5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5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6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6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6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6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6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6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6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6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6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6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7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7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7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7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7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7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7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7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7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7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8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81"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82"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83"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18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18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6</xdr:row>
      <xdr:rowOff>0</xdr:rowOff>
    </xdr:from>
    <xdr:to>
      <xdr:col>1</xdr:col>
      <xdr:colOff>287655</xdr:colOff>
      <xdr:row>6</xdr:row>
      <xdr:rowOff>22860</xdr:rowOff>
    </xdr:to>
    <xdr:sp macro="" textlink="">
      <xdr:nvSpPr>
        <xdr:cNvPr id="186" name="Text Box 8"/>
        <xdr:cNvSpPr txBox="1">
          <a:spLocks noChangeArrowheads="1"/>
        </xdr:cNvSpPr>
      </xdr:nvSpPr>
      <xdr:spPr bwMode="auto">
        <a:xfrm>
          <a:off x="373380" y="61341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6</xdr:row>
      <xdr:rowOff>0</xdr:rowOff>
    </xdr:from>
    <xdr:to>
      <xdr:col>1</xdr:col>
      <xdr:colOff>287655</xdr:colOff>
      <xdr:row>6</xdr:row>
      <xdr:rowOff>22860</xdr:rowOff>
    </xdr:to>
    <xdr:sp macro="" textlink="">
      <xdr:nvSpPr>
        <xdr:cNvPr id="187" name="Text Box 8"/>
        <xdr:cNvSpPr txBox="1">
          <a:spLocks noChangeArrowheads="1"/>
        </xdr:cNvSpPr>
      </xdr:nvSpPr>
      <xdr:spPr bwMode="auto">
        <a:xfrm>
          <a:off x="373380" y="61341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6</xdr:row>
      <xdr:rowOff>0</xdr:rowOff>
    </xdr:from>
    <xdr:to>
      <xdr:col>2</xdr:col>
      <xdr:colOff>617220</xdr:colOff>
      <xdr:row>6</xdr:row>
      <xdr:rowOff>68580</xdr:rowOff>
    </xdr:to>
    <xdr:sp macro="" textlink="">
      <xdr:nvSpPr>
        <xdr:cNvPr id="188" name="Text Box 8"/>
        <xdr:cNvSpPr txBox="1">
          <a:spLocks noChangeArrowheads="1"/>
        </xdr:cNvSpPr>
      </xdr:nvSpPr>
      <xdr:spPr bwMode="auto">
        <a:xfrm>
          <a:off x="2649855" y="6134100"/>
          <a:ext cx="2057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8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19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0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1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2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3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3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32"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33"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34"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35"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36"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37"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38"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39"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40"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4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42"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43"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44"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45"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46"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47"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48"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49"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9</xdr:row>
      <xdr:rowOff>171562</xdr:rowOff>
    </xdr:to>
    <xdr:sp macro="" textlink="">
      <xdr:nvSpPr>
        <xdr:cNvPr id="250"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9</xdr:row>
      <xdr:rowOff>171562</xdr:rowOff>
    </xdr:to>
    <xdr:sp macro="" textlink="">
      <xdr:nvSpPr>
        <xdr:cNvPr id="25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5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5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5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5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5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5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5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5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6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6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6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6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6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6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6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6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6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6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7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7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7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7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7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7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7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7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7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7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8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8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8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8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8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8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8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8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8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89"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90"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291"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292"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6</xdr:row>
      <xdr:rowOff>0</xdr:rowOff>
    </xdr:from>
    <xdr:to>
      <xdr:col>1</xdr:col>
      <xdr:colOff>287655</xdr:colOff>
      <xdr:row>6</xdr:row>
      <xdr:rowOff>15240</xdr:rowOff>
    </xdr:to>
    <xdr:sp macro="" textlink="">
      <xdr:nvSpPr>
        <xdr:cNvPr id="293" name="Text Box 8"/>
        <xdr:cNvSpPr txBox="1">
          <a:spLocks noChangeArrowheads="1"/>
        </xdr:cNvSpPr>
      </xdr:nvSpPr>
      <xdr:spPr bwMode="auto">
        <a:xfrm>
          <a:off x="373380" y="27908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6</xdr:row>
      <xdr:rowOff>0</xdr:rowOff>
    </xdr:from>
    <xdr:to>
      <xdr:col>1</xdr:col>
      <xdr:colOff>287655</xdr:colOff>
      <xdr:row>6</xdr:row>
      <xdr:rowOff>15240</xdr:rowOff>
    </xdr:to>
    <xdr:sp macro="" textlink="">
      <xdr:nvSpPr>
        <xdr:cNvPr id="294" name="Text Box 8"/>
        <xdr:cNvSpPr txBox="1">
          <a:spLocks noChangeArrowheads="1"/>
        </xdr:cNvSpPr>
      </xdr:nvSpPr>
      <xdr:spPr bwMode="auto">
        <a:xfrm>
          <a:off x="373380" y="27908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9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9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29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0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1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1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798195</xdr:colOff>
      <xdr:row>6</xdr:row>
      <xdr:rowOff>106680</xdr:rowOff>
    </xdr:to>
    <xdr:sp macro="" textlink="">
      <xdr:nvSpPr>
        <xdr:cNvPr id="31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1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1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1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1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2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2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2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2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2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2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2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2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2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2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3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3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3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3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3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3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3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3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3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3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4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4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4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4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4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4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4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4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4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4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5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5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5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485775</xdr:colOff>
      <xdr:row>7</xdr:row>
      <xdr:rowOff>160020</xdr:rowOff>
    </xdr:to>
    <xdr:sp macro="" textlink="">
      <xdr:nvSpPr>
        <xdr:cNvPr id="353"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497205</xdr:colOff>
      <xdr:row>7</xdr:row>
      <xdr:rowOff>160020</xdr:rowOff>
    </xdr:to>
    <xdr:sp macro="" textlink="">
      <xdr:nvSpPr>
        <xdr:cNvPr id="354"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419100</xdr:colOff>
      <xdr:row>7</xdr:row>
      <xdr:rowOff>0</xdr:rowOff>
    </xdr:from>
    <xdr:to>
      <xdr:col>2</xdr:col>
      <xdr:colOff>624840</xdr:colOff>
      <xdr:row>7</xdr:row>
      <xdr:rowOff>76200</xdr:rowOff>
    </xdr:to>
    <xdr:sp macro="" textlink="">
      <xdr:nvSpPr>
        <xdr:cNvPr id="355" name="Text Box 8"/>
        <xdr:cNvSpPr txBox="1">
          <a:spLocks noChangeArrowheads="1"/>
        </xdr:cNvSpPr>
      </xdr:nvSpPr>
      <xdr:spPr bwMode="auto">
        <a:xfrm>
          <a:off x="2657475" y="7134225"/>
          <a:ext cx="2057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0</xdr:col>
      <xdr:colOff>411480</xdr:colOff>
      <xdr:row>7</xdr:row>
      <xdr:rowOff>30480</xdr:rowOff>
    </xdr:to>
    <xdr:sp macro="" textlink="">
      <xdr:nvSpPr>
        <xdr:cNvPr id="356" name="Text Box 8"/>
        <xdr:cNvSpPr txBox="1">
          <a:spLocks noChangeArrowheads="1"/>
        </xdr:cNvSpPr>
      </xdr:nvSpPr>
      <xdr:spPr bwMode="auto">
        <a:xfrm>
          <a:off x="373380" y="7134225"/>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0</xdr:col>
      <xdr:colOff>411480</xdr:colOff>
      <xdr:row>7</xdr:row>
      <xdr:rowOff>30480</xdr:rowOff>
    </xdr:to>
    <xdr:sp macro="" textlink="">
      <xdr:nvSpPr>
        <xdr:cNvPr id="357" name="Text Box 8"/>
        <xdr:cNvSpPr txBox="1">
          <a:spLocks noChangeArrowheads="1"/>
        </xdr:cNvSpPr>
      </xdr:nvSpPr>
      <xdr:spPr bwMode="auto">
        <a:xfrm>
          <a:off x="373380" y="7134225"/>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297180</xdr:colOff>
      <xdr:row>7</xdr:row>
      <xdr:rowOff>0</xdr:rowOff>
    </xdr:from>
    <xdr:to>
      <xdr:col>1</xdr:col>
      <xdr:colOff>388620</xdr:colOff>
      <xdr:row>7</xdr:row>
      <xdr:rowOff>30480</xdr:rowOff>
    </xdr:to>
    <xdr:sp macro="" textlink="">
      <xdr:nvSpPr>
        <xdr:cNvPr id="358" name="Text Box 8"/>
        <xdr:cNvSpPr txBox="1">
          <a:spLocks noChangeArrowheads="1"/>
        </xdr:cNvSpPr>
      </xdr:nvSpPr>
      <xdr:spPr bwMode="auto">
        <a:xfrm>
          <a:off x="859155" y="7134225"/>
          <a:ext cx="914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5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6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6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62"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16</xdr:row>
      <xdr:rowOff>137162</xdr:rowOff>
    </xdr:to>
    <xdr:sp macro="" textlink="">
      <xdr:nvSpPr>
        <xdr:cNvPr id="363"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16</xdr:row>
      <xdr:rowOff>137162</xdr:rowOff>
    </xdr:to>
    <xdr:sp macro="" textlink="">
      <xdr:nvSpPr>
        <xdr:cNvPr id="364"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16</xdr:row>
      <xdr:rowOff>137162</xdr:rowOff>
    </xdr:to>
    <xdr:sp macro="" textlink="">
      <xdr:nvSpPr>
        <xdr:cNvPr id="365"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66"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16</xdr:row>
      <xdr:rowOff>137162</xdr:rowOff>
    </xdr:to>
    <xdr:sp macro="" textlink="">
      <xdr:nvSpPr>
        <xdr:cNvPr id="367"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68"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6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2"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3"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4"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5"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6"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7"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8"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7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8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7</xdr:row>
      <xdr:rowOff>0</xdr:rowOff>
    </xdr:from>
    <xdr:to>
      <xdr:col>1</xdr:col>
      <xdr:colOff>655320</xdr:colOff>
      <xdr:row>7</xdr:row>
      <xdr:rowOff>30480</xdr:rowOff>
    </xdr:to>
    <xdr:sp macro="" textlink="">
      <xdr:nvSpPr>
        <xdr:cNvPr id="38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2"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3"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4"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5"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6"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7"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8"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89"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90"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91"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92"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22</xdr:row>
      <xdr:rowOff>74889</xdr:rowOff>
    </xdr:to>
    <xdr:sp macro="" textlink="">
      <xdr:nvSpPr>
        <xdr:cNvPr id="393"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39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39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39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39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39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39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0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0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0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0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0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0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0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0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0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0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1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1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1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1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1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1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1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1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1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1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2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2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2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2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2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6</xdr:row>
      <xdr:rowOff>0</xdr:rowOff>
    </xdr:from>
    <xdr:to>
      <xdr:col>1</xdr:col>
      <xdr:colOff>870585</xdr:colOff>
      <xdr:row>6</xdr:row>
      <xdr:rowOff>121920</xdr:rowOff>
    </xdr:to>
    <xdr:sp macro="" textlink="">
      <xdr:nvSpPr>
        <xdr:cNvPr id="42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6</xdr:row>
      <xdr:rowOff>0</xdr:rowOff>
    </xdr:from>
    <xdr:to>
      <xdr:col>1</xdr:col>
      <xdr:colOff>981075</xdr:colOff>
      <xdr:row>6</xdr:row>
      <xdr:rowOff>121920</xdr:rowOff>
    </xdr:to>
    <xdr:sp macro="" textlink="">
      <xdr:nvSpPr>
        <xdr:cNvPr id="42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27"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28"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29"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19</xdr:row>
      <xdr:rowOff>103014</xdr:rowOff>
    </xdr:to>
    <xdr:sp macro="" textlink="">
      <xdr:nvSpPr>
        <xdr:cNvPr id="430"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31"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19</xdr:row>
      <xdr:rowOff>103014</xdr:rowOff>
    </xdr:to>
    <xdr:sp macro="" textlink="">
      <xdr:nvSpPr>
        <xdr:cNvPr id="432"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33"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19</xdr:row>
      <xdr:rowOff>103014</xdr:rowOff>
    </xdr:to>
    <xdr:sp macro="" textlink="">
      <xdr:nvSpPr>
        <xdr:cNvPr id="434"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35"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19</xdr:row>
      <xdr:rowOff>103014</xdr:rowOff>
    </xdr:to>
    <xdr:sp macro="" textlink="">
      <xdr:nvSpPr>
        <xdr:cNvPr id="436"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37"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19</xdr:row>
      <xdr:rowOff>103014</xdr:rowOff>
    </xdr:to>
    <xdr:sp macro="" textlink="">
      <xdr:nvSpPr>
        <xdr:cNvPr id="438"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39"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19</xdr:row>
      <xdr:rowOff>103014</xdr:rowOff>
    </xdr:to>
    <xdr:sp macro="" textlink="">
      <xdr:nvSpPr>
        <xdr:cNvPr id="440"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41"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43"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44"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19</xdr:row>
      <xdr:rowOff>103014</xdr:rowOff>
    </xdr:to>
    <xdr:sp macro="" textlink="">
      <xdr:nvSpPr>
        <xdr:cNvPr id="445"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4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4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4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4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5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5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5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5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5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5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5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5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5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5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6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6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6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6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6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6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6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6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6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6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7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7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7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7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7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7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7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7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1739538</xdr:colOff>
      <xdr:row>6</xdr:row>
      <xdr:rowOff>1170214</xdr:rowOff>
    </xdr:from>
    <xdr:to>
      <xdr:col>2</xdr:col>
      <xdr:colOff>885825</xdr:colOff>
      <xdr:row>8</xdr:row>
      <xdr:rowOff>124962</xdr:rowOff>
    </xdr:to>
    <xdr:sp macro="" textlink="">
      <xdr:nvSpPr>
        <xdr:cNvPr id="478" name="Text Box 9"/>
        <xdr:cNvSpPr txBox="1">
          <a:spLocks noChangeArrowheads="1"/>
        </xdr:cNvSpPr>
      </xdr:nvSpPr>
      <xdr:spPr bwMode="auto">
        <a:xfrm>
          <a:off x="2161359" y="20220214"/>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7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269966</xdr:colOff>
      <xdr:row>7</xdr:row>
      <xdr:rowOff>0</xdr:rowOff>
    </xdr:from>
    <xdr:to>
      <xdr:col>1</xdr:col>
      <xdr:colOff>953861</xdr:colOff>
      <xdr:row>7</xdr:row>
      <xdr:rowOff>121920</xdr:rowOff>
    </xdr:to>
    <xdr:sp macro="" textlink="">
      <xdr:nvSpPr>
        <xdr:cNvPr id="480" name="Text Box 9"/>
        <xdr:cNvSpPr txBox="1">
          <a:spLocks noChangeArrowheads="1"/>
        </xdr:cNvSpPr>
      </xdr:nvSpPr>
      <xdr:spPr bwMode="auto">
        <a:xfrm>
          <a:off x="269966" y="20533179"/>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r>
            <a:rPr lang="en-US"/>
            <a:t>3</a:t>
          </a:r>
        </a:p>
      </xdr:txBody>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8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1072788</xdr:colOff>
      <xdr:row>7</xdr:row>
      <xdr:rowOff>0</xdr:rowOff>
    </xdr:from>
    <xdr:to>
      <xdr:col>2</xdr:col>
      <xdr:colOff>219075</xdr:colOff>
      <xdr:row>7</xdr:row>
      <xdr:rowOff>121920</xdr:rowOff>
    </xdr:to>
    <xdr:sp macro="" textlink="">
      <xdr:nvSpPr>
        <xdr:cNvPr id="482" name="Text Box 9"/>
        <xdr:cNvSpPr txBox="1">
          <a:spLocks noChangeArrowheads="1"/>
        </xdr:cNvSpPr>
      </xdr:nvSpPr>
      <xdr:spPr bwMode="auto">
        <a:xfrm>
          <a:off x="1494609" y="15648215"/>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351609</xdr:colOff>
      <xdr:row>7</xdr:row>
      <xdr:rowOff>0</xdr:rowOff>
    </xdr:from>
    <xdr:to>
      <xdr:col>3</xdr:col>
      <xdr:colOff>151039</xdr:colOff>
      <xdr:row>7</xdr:row>
      <xdr:rowOff>121920</xdr:rowOff>
    </xdr:to>
    <xdr:sp macro="" textlink="">
      <xdr:nvSpPr>
        <xdr:cNvPr id="483" name="Text Box 9"/>
        <xdr:cNvSpPr txBox="1">
          <a:spLocks noChangeArrowheads="1"/>
        </xdr:cNvSpPr>
      </xdr:nvSpPr>
      <xdr:spPr bwMode="auto">
        <a:xfrm>
          <a:off x="2447109" y="16777607"/>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84"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85"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86"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87"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88"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89"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90"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91"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92"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17</xdr:row>
      <xdr:rowOff>95090</xdr:rowOff>
    </xdr:to>
    <xdr:sp macro="" textlink="">
      <xdr:nvSpPr>
        <xdr:cNvPr id="493"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9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9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9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49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49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0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0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0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0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0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0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0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0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0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0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1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1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1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1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1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1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1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1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1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1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2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2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2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2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2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2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2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2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2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2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3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3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32"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33"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7</xdr:row>
      <xdr:rowOff>0</xdr:rowOff>
    </xdr:from>
    <xdr:to>
      <xdr:col>1</xdr:col>
      <xdr:colOff>981075</xdr:colOff>
      <xdr:row>7</xdr:row>
      <xdr:rowOff>121920</xdr:rowOff>
    </xdr:to>
    <xdr:sp macro="" textlink="">
      <xdr:nvSpPr>
        <xdr:cNvPr id="534"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7</xdr:row>
      <xdr:rowOff>0</xdr:rowOff>
    </xdr:from>
    <xdr:to>
      <xdr:col>1</xdr:col>
      <xdr:colOff>870585</xdr:colOff>
      <xdr:row>7</xdr:row>
      <xdr:rowOff>121920</xdr:rowOff>
    </xdr:to>
    <xdr:sp macro="" textlink="">
      <xdr:nvSpPr>
        <xdr:cNvPr id="535"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1</xdr:col>
      <xdr:colOff>287655</xdr:colOff>
      <xdr:row>7</xdr:row>
      <xdr:rowOff>15240</xdr:rowOff>
    </xdr:to>
    <xdr:sp macro="" textlink="">
      <xdr:nvSpPr>
        <xdr:cNvPr id="536" name="Text Box 8"/>
        <xdr:cNvSpPr txBox="1">
          <a:spLocks noChangeArrowheads="1"/>
        </xdr:cNvSpPr>
      </xdr:nvSpPr>
      <xdr:spPr bwMode="auto">
        <a:xfrm>
          <a:off x="373380" y="7734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7</xdr:row>
      <xdr:rowOff>0</xdr:rowOff>
    </xdr:from>
    <xdr:to>
      <xdr:col>1</xdr:col>
      <xdr:colOff>287655</xdr:colOff>
      <xdr:row>7</xdr:row>
      <xdr:rowOff>15240</xdr:rowOff>
    </xdr:to>
    <xdr:sp macro="" textlink="">
      <xdr:nvSpPr>
        <xdr:cNvPr id="537" name="Text Box 8"/>
        <xdr:cNvSpPr txBox="1">
          <a:spLocks noChangeArrowheads="1"/>
        </xdr:cNvSpPr>
      </xdr:nvSpPr>
      <xdr:spPr bwMode="auto">
        <a:xfrm>
          <a:off x="373380" y="7734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297180</xdr:colOff>
      <xdr:row>6</xdr:row>
      <xdr:rowOff>0</xdr:rowOff>
    </xdr:from>
    <xdr:ext cx="1098513" cy="877533"/>
    <xdr:sp macro="" textlink="">
      <xdr:nvSpPr>
        <xdr:cNvPr id="538"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877533"/>
    <xdr:sp macro="" textlink="">
      <xdr:nvSpPr>
        <xdr:cNvPr id="539"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877533"/>
    <xdr:sp macro="" textlink="">
      <xdr:nvSpPr>
        <xdr:cNvPr id="540"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877533"/>
    <xdr:sp macro="" textlink="">
      <xdr:nvSpPr>
        <xdr:cNvPr id="541"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877533"/>
    <xdr:sp macro="" textlink="">
      <xdr:nvSpPr>
        <xdr:cNvPr id="54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877533"/>
    <xdr:sp macro="" textlink="">
      <xdr:nvSpPr>
        <xdr:cNvPr id="54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877533"/>
    <xdr:sp macro="" textlink="">
      <xdr:nvSpPr>
        <xdr:cNvPr id="54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1597062</xdr:colOff>
      <xdr:row>9</xdr:row>
      <xdr:rowOff>0</xdr:rowOff>
    </xdr:from>
    <xdr:ext cx="1098513" cy="877533"/>
    <xdr:sp macro="" textlink="">
      <xdr:nvSpPr>
        <xdr:cNvPr id="545" name="Text Box 9"/>
        <xdr:cNvSpPr txBox="1">
          <a:spLocks noChangeArrowheads="1"/>
        </xdr:cNvSpPr>
      </xdr:nvSpPr>
      <xdr:spPr bwMode="auto">
        <a:xfrm>
          <a:off x="2011680" y="3361764"/>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4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4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4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5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6</xdr:row>
      <xdr:rowOff>0</xdr:rowOff>
    </xdr:from>
    <xdr:ext cx="1098513" cy="121920"/>
    <xdr:sp macro="" textlink="">
      <xdr:nvSpPr>
        <xdr:cNvPr id="56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6</xdr:row>
      <xdr:rowOff>0</xdr:rowOff>
    </xdr:from>
    <xdr:ext cx="328893" cy="15240"/>
    <xdr:sp macro="" textlink="">
      <xdr:nvSpPr>
        <xdr:cNvPr id="568"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6</xdr:row>
      <xdr:rowOff>0</xdr:rowOff>
    </xdr:from>
    <xdr:ext cx="328893" cy="15240"/>
    <xdr:sp macro="" textlink="">
      <xdr:nvSpPr>
        <xdr:cNvPr id="569"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0"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1"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6"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577"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338002</xdr:colOff>
      <xdr:row>7</xdr:row>
      <xdr:rowOff>0</xdr:rowOff>
    </xdr:from>
    <xdr:ext cx="1098513" cy="877533"/>
    <xdr:sp macro="" textlink="">
      <xdr:nvSpPr>
        <xdr:cNvPr id="578" name="Text Box 9"/>
        <xdr:cNvSpPr txBox="1">
          <a:spLocks noChangeArrowheads="1"/>
        </xdr:cNvSpPr>
      </xdr:nvSpPr>
      <xdr:spPr bwMode="auto">
        <a:xfrm>
          <a:off x="338002" y="21213536"/>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oneCellAnchor>
  <xdr:oneCellAnchor>
    <xdr:from>
      <xdr:col>0</xdr:col>
      <xdr:colOff>297180</xdr:colOff>
      <xdr:row>7</xdr:row>
      <xdr:rowOff>0</xdr:rowOff>
    </xdr:from>
    <xdr:ext cx="1098513" cy="121920"/>
    <xdr:sp macro="" textlink="">
      <xdr:nvSpPr>
        <xdr:cNvPr id="57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8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59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7</xdr:row>
      <xdr:rowOff>0</xdr:rowOff>
    </xdr:from>
    <xdr:ext cx="328893" cy="15240"/>
    <xdr:sp macro="" textlink="">
      <xdr:nvSpPr>
        <xdr:cNvPr id="600"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7</xdr:row>
      <xdr:rowOff>0</xdr:rowOff>
    </xdr:from>
    <xdr:ext cx="328893" cy="15240"/>
    <xdr:sp macro="" textlink="">
      <xdr:nvSpPr>
        <xdr:cNvPr id="601"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60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60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60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877533"/>
    <xdr:sp macro="" textlink="">
      <xdr:nvSpPr>
        <xdr:cNvPr id="60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1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2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3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7</xdr:row>
      <xdr:rowOff>0</xdr:rowOff>
    </xdr:from>
    <xdr:ext cx="1098513" cy="121920"/>
    <xdr:sp macro="" textlink="">
      <xdr:nvSpPr>
        <xdr:cNvPr id="63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7</xdr:row>
      <xdr:rowOff>0</xdr:rowOff>
    </xdr:from>
    <xdr:ext cx="328893" cy="15240"/>
    <xdr:sp macro="" textlink="">
      <xdr:nvSpPr>
        <xdr:cNvPr id="632"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956085</xdr:colOff>
      <xdr:row>7</xdr:row>
      <xdr:rowOff>212911</xdr:rowOff>
    </xdr:from>
    <xdr:ext cx="328893" cy="15240"/>
    <xdr:sp macro="" textlink="">
      <xdr:nvSpPr>
        <xdr:cNvPr id="633" name="Text Box 8"/>
        <xdr:cNvSpPr txBox="1">
          <a:spLocks noChangeArrowheads="1"/>
        </xdr:cNvSpPr>
      </xdr:nvSpPr>
      <xdr:spPr bwMode="auto">
        <a:xfrm>
          <a:off x="1370703" y="2823882"/>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541020</xdr:colOff>
      <xdr:row>10</xdr:row>
      <xdr:rowOff>0</xdr:rowOff>
    </xdr:from>
    <xdr:to>
      <xdr:col>1</xdr:col>
      <xdr:colOff>588645</xdr:colOff>
      <xdr:row>10</xdr:row>
      <xdr:rowOff>152400</xdr:rowOff>
    </xdr:to>
    <xdr:sp macro="" textlink="">
      <xdr:nvSpPr>
        <xdr:cNvPr id="2"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3"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4"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5"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6"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7"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8"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9"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0"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11"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2"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3"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4"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5"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1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1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1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1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5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3"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54"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312420</xdr:colOff>
      <xdr:row>10</xdr:row>
      <xdr:rowOff>0</xdr:rowOff>
    </xdr:from>
    <xdr:to>
      <xdr:col>1</xdr:col>
      <xdr:colOff>411480</xdr:colOff>
      <xdr:row>10</xdr:row>
      <xdr:rowOff>0</xdr:rowOff>
    </xdr:to>
    <xdr:sp macro="" textlink="">
      <xdr:nvSpPr>
        <xdr:cNvPr id="55" name="Text Box 8"/>
        <xdr:cNvSpPr txBox="1">
          <a:spLocks noChangeArrowheads="1"/>
        </xdr:cNvSpPr>
      </xdr:nvSpPr>
      <xdr:spPr bwMode="auto">
        <a:xfrm>
          <a:off x="731520" y="21069300"/>
          <a:ext cx="99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9"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0"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1"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2"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3"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4"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5"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9"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0"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1"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2"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3"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4"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5"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441960</xdr:colOff>
      <xdr:row>10</xdr:row>
      <xdr:rowOff>0</xdr:rowOff>
    </xdr:from>
    <xdr:to>
      <xdr:col>2</xdr:col>
      <xdr:colOff>607695</xdr:colOff>
      <xdr:row>10</xdr:row>
      <xdr:rowOff>38100</xdr:rowOff>
    </xdr:to>
    <xdr:sp macro="" textlink="">
      <xdr:nvSpPr>
        <xdr:cNvPr id="79" name="Text Box 8"/>
        <xdr:cNvSpPr txBox="1">
          <a:spLocks noChangeArrowheads="1"/>
        </xdr:cNvSpPr>
      </xdr:nvSpPr>
      <xdr:spPr bwMode="auto">
        <a:xfrm>
          <a:off x="2537460" y="21069300"/>
          <a:ext cx="2133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8"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30480</xdr:colOff>
      <xdr:row>10</xdr:row>
      <xdr:rowOff>0</xdr:rowOff>
    </xdr:from>
    <xdr:to>
      <xdr:col>1</xdr:col>
      <xdr:colOff>611505</xdr:colOff>
      <xdr:row>10</xdr:row>
      <xdr:rowOff>106680</xdr:rowOff>
    </xdr:to>
    <xdr:sp macro="" textlink="">
      <xdr:nvSpPr>
        <xdr:cNvPr id="120" name="Text Box 9"/>
        <xdr:cNvSpPr txBox="1">
          <a:spLocks noChangeArrowheads="1"/>
        </xdr:cNvSpPr>
      </xdr:nvSpPr>
      <xdr:spPr bwMode="auto">
        <a:xfrm>
          <a:off x="449580" y="21069300"/>
          <a:ext cx="9525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2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30480</xdr:rowOff>
    </xdr:to>
    <xdr:sp macro="" textlink="">
      <xdr:nvSpPr>
        <xdr:cNvPr id="122" name="Text Box 8"/>
        <xdr:cNvSpPr txBox="1">
          <a:spLocks noChangeArrowheads="1"/>
        </xdr:cNvSpPr>
      </xdr:nvSpPr>
      <xdr:spPr bwMode="auto">
        <a:xfrm>
          <a:off x="2506980" y="210693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30480</xdr:rowOff>
    </xdr:to>
    <xdr:sp macro="" textlink="">
      <xdr:nvSpPr>
        <xdr:cNvPr id="123" name="Text Box 8"/>
        <xdr:cNvSpPr txBox="1">
          <a:spLocks noChangeArrowheads="1"/>
        </xdr:cNvSpPr>
      </xdr:nvSpPr>
      <xdr:spPr bwMode="auto">
        <a:xfrm>
          <a:off x="2506980" y="210693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4"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5"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6"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27"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8"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29"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0"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1"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2"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3"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4"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5"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6"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7"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8"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9"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0"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41"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2"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3"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1"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82"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3"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8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22860</xdr:rowOff>
    </xdr:to>
    <xdr:sp macro="" textlink="">
      <xdr:nvSpPr>
        <xdr:cNvPr id="186" name="Text Box 8"/>
        <xdr:cNvSpPr txBox="1">
          <a:spLocks noChangeArrowheads="1"/>
        </xdr:cNvSpPr>
      </xdr:nvSpPr>
      <xdr:spPr bwMode="auto">
        <a:xfrm>
          <a:off x="373380" y="210693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22860</xdr:rowOff>
    </xdr:to>
    <xdr:sp macro="" textlink="">
      <xdr:nvSpPr>
        <xdr:cNvPr id="187" name="Text Box 8"/>
        <xdr:cNvSpPr txBox="1">
          <a:spLocks noChangeArrowheads="1"/>
        </xdr:cNvSpPr>
      </xdr:nvSpPr>
      <xdr:spPr bwMode="auto">
        <a:xfrm>
          <a:off x="373380" y="210693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68580</xdr:rowOff>
    </xdr:to>
    <xdr:sp macro="" textlink="">
      <xdr:nvSpPr>
        <xdr:cNvPr id="188" name="Text Box 8"/>
        <xdr:cNvSpPr txBox="1">
          <a:spLocks noChangeArrowheads="1"/>
        </xdr:cNvSpPr>
      </xdr:nvSpPr>
      <xdr:spPr bwMode="auto">
        <a:xfrm>
          <a:off x="2506980" y="21069300"/>
          <a:ext cx="2057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8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3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2"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3"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4"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5"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6"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7"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8"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9"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0"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2"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3"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4"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5"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6"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7"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8"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9"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50"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5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9"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90"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91"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92"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478155</xdr:colOff>
      <xdr:row>8</xdr:row>
      <xdr:rowOff>15240</xdr:rowOff>
    </xdr:to>
    <xdr:sp macro="" textlink="">
      <xdr:nvSpPr>
        <xdr:cNvPr id="293" name="Text Box 8"/>
        <xdr:cNvSpPr txBox="1">
          <a:spLocks noChangeArrowheads="1"/>
        </xdr:cNvSpPr>
      </xdr:nvSpPr>
      <xdr:spPr bwMode="auto">
        <a:xfrm>
          <a:off x="373380" y="17259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478155</xdr:colOff>
      <xdr:row>8</xdr:row>
      <xdr:rowOff>15240</xdr:rowOff>
    </xdr:to>
    <xdr:sp macro="" textlink="">
      <xdr:nvSpPr>
        <xdr:cNvPr id="294" name="Text Box 8"/>
        <xdr:cNvSpPr txBox="1">
          <a:spLocks noChangeArrowheads="1"/>
        </xdr:cNvSpPr>
      </xdr:nvSpPr>
      <xdr:spPr bwMode="auto">
        <a:xfrm>
          <a:off x="373380" y="17259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1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1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1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1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5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3"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54"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419100</xdr:colOff>
      <xdr:row>10</xdr:row>
      <xdr:rowOff>0</xdr:rowOff>
    </xdr:from>
    <xdr:to>
      <xdr:col>2</xdr:col>
      <xdr:colOff>605790</xdr:colOff>
      <xdr:row>10</xdr:row>
      <xdr:rowOff>76200</xdr:rowOff>
    </xdr:to>
    <xdr:sp macro="" textlink="">
      <xdr:nvSpPr>
        <xdr:cNvPr id="355" name="Text Box 8"/>
        <xdr:cNvSpPr txBox="1">
          <a:spLocks noChangeArrowheads="1"/>
        </xdr:cNvSpPr>
      </xdr:nvSpPr>
      <xdr:spPr bwMode="auto">
        <a:xfrm>
          <a:off x="2514600" y="22498050"/>
          <a:ext cx="2057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0</xdr:col>
      <xdr:colOff>411480</xdr:colOff>
      <xdr:row>10</xdr:row>
      <xdr:rowOff>30480</xdr:rowOff>
    </xdr:to>
    <xdr:sp macro="" textlink="">
      <xdr:nvSpPr>
        <xdr:cNvPr id="356" name="Text Box 8"/>
        <xdr:cNvSpPr txBox="1">
          <a:spLocks noChangeArrowheads="1"/>
        </xdr:cNvSpPr>
      </xdr:nvSpPr>
      <xdr:spPr bwMode="auto">
        <a:xfrm>
          <a:off x="373380" y="22498050"/>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0</xdr:col>
      <xdr:colOff>411480</xdr:colOff>
      <xdr:row>10</xdr:row>
      <xdr:rowOff>30480</xdr:rowOff>
    </xdr:to>
    <xdr:sp macro="" textlink="">
      <xdr:nvSpPr>
        <xdr:cNvPr id="357" name="Text Box 8"/>
        <xdr:cNvSpPr txBox="1">
          <a:spLocks noChangeArrowheads="1"/>
        </xdr:cNvSpPr>
      </xdr:nvSpPr>
      <xdr:spPr bwMode="auto">
        <a:xfrm>
          <a:off x="373380" y="22498050"/>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297180</xdr:colOff>
      <xdr:row>10</xdr:row>
      <xdr:rowOff>0</xdr:rowOff>
    </xdr:from>
    <xdr:to>
      <xdr:col>1</xdr:col>
      <xdr:colOff>388620</xdr:colOff>
      <xdr:row>10</xdr:row>
      <xdr:rowOff>30480</xdr:rowOff>
    </xdr:to>
    <xdr:sp macro="" textlink="">
      <xdr:nvSpPr>
        <xdr:cNvPr id="358" name="Text Box 8"/>
        <xdr:cNvSpPr txBox="1">
          <a:spLocks noChangeArrowheads="1"/>
        </xdr:cNvSpPr>
      </xdr:nvSpPr>
      <xdr:spPr bwMode="auto">
        <a:xfrm>
          <a:off x="716280" y="22498050"/>
          <a:ext cx="914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5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2"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3"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4"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5"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6"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7"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8"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2"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3"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4"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5"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6"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7"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8"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8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8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2"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3"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4"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5"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6"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7"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8"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9"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0"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1"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2"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3"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7"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8"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9"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0"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1"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2"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3"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4"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5"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6"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7"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8"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9"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40"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1"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42"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3"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4"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5"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4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4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4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4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8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3"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4"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5"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6"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7"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8"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9"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0"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1"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2"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3"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4"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9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9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2"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3"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4"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5"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15240</xdr:rowOff>
    </xdr:to>
    <xdr:sp macro="" textlink="">
      <xdr:nvSpPr>
        <xdr:cNvPr id="536" name="Text Box 8"/>
        <xdr:cNvSpPr txBox="1">
          <a:spLocks noChangeArrowheads="1"/>
        </xdr:cNvSpPr>
      </xdr:nvSpPr>
      <xdr:spPr bwMode="auto">
        <a:xfrm>
          <a:off x="373380" y="232124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15240</xdr:rowOff>
    </xdr:to>
    <xdr:sp macro="" textlink="">
      <xdr:nvSpPr>
        <xdr:cNvPr id="537" name="Text Box 8"/>
        <xdr:cNvSpPr txBox="1">
          <a:spLocks noChangeArrowheads="1"/>
        </xdr:cNvSpPr>
      </xdr:nvSpPr>
      <xdr:spPr bwMode="auto">
        <a:xfrm>
          <a:off x="373380" y="232124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297180</xdr:colOff>
      <xdr:row>10</xdr:row>
      <xdr:rowOff>0</xdr:rowOff>
    </xdr:from>
    <xdr:ext cx="1098513" cy="877533"/>
    <xdr:sp macro="" textlink="">
      <xdr:nvSpPr>
        <xdr:cNvPr id="538"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39"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0"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1"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2"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3"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4"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5"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6"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8"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9"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0"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1"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2"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3"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4"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5"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6"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8"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9"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0"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1"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2"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3"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4"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5"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6"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568" name="Text Box 8"/>
        <xdr:cNvSpPr txBox="1">
          <a:spLocks noChangeArrowheads="1"/>
        </xdr:cNvSpPr>
      </xdr:nvSpPr>
      <xdr:spPr bwMode="auto">
        <a:xfrm>
          <a:off x="373380" y="210693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569" name="Text Box 8"/>
        <xdr:cNvSpPr txBox="1">
          <a:spLocks noChangeArrowheads="1"/>
        </xdr:cNvSpPr>
      </xdr:nvSpPr>
      <xdr:spPr bwMode="auto">
        <a:xfrm>
          <a:off x="373380" y="210693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0"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1"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2"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3"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4"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5"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6"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7"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8"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7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0"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1"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2"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3"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4"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5"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6"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7"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8"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0"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1"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2"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3"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4"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5"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6"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7"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8"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00" name="Text Box 8"/>
        <xdr:cNvSpPr txBox="1">
          <a:spLocks noChangeArrowheads="1"/>
        </xdr:cNvSpPr>
      </xdr:nvSpPr>
      <xdr:spPr bwMode="auto">
        <a:xfrm>
          <a:off x="373380" y="23212425"/>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01" name="Text Box 8"/>
        <xdr:cNvSpPr txBox="1">
          <a:spLocks noChangeArrowheads="1"/>
        </xdr:cNvSpPr>
      </xdr:nvSpPr>
      <xdr:spPr bwMode="auto">
        <a:xfrm>
          <a:off x="373380" y="23212425"/>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2"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3"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4"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5"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6"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7"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8"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9"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10"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2"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3"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4"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5"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6"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7"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8"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9"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0"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2"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3"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4"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5"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6"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7"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8"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9"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30"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3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32" name="Text Box 8"/>
        <xdr:cNvSpPr txBox="1">
          <a:spLocks noChangeArrowheads="1"/>
        </xdr:cNvSpPr>
      </xdr:nvSpPr>
      <xdr:spPr bwMode="auto">
        <a:xfrm>
          <a:off x="373380" y="2440305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33" name="Text Box 8"/>
        <xdr:cNvSpPr txBox="1">
          <a:spLocks noChangeArrowheads="1"/>
        </xdr:cNvSpPr>
      </xdr:nvSpPr>
      <xdr:spPr bwMode="auto">
        <a:xfrm>
          <a:off x="373380" y="2440305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EHIEP\KONTUM\KE%20HOACH%202023\b&#225;o%20c&#225;o\tr&#236;nh%20HDND%20T&#7881;nh\tailieu\KH2022%20NGOCHOI%20IN%201105_th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1CH"/>
      <sheetName val="B2CH "/>
      <sheetName val="B6CH "/>
      <sheetName val="B7CH"/>
      <sheetName val="B8CH"/>
      <sheetName val="B9CH"/>
      <sheetName val="B10CH "/>
      <sheetName val="B10.1CH"/>
      <sheetName val="B11CH"/>
      <sheetName val="B13C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0">
          <cell r="B30" t="str">
            <v>Trang trại nông nghiệp tổng hợp SHP của công ty CPĐTTP thương mại SHP</v>
          </cell>
        </row>
        <row r="31">
          <cell r="B31" t="str">
            <v>Dự án nông nghiệp công nghệ cao, chăn nuôi tập trung</v>
          </cell>
        </row>
        <row r="32">
          <cell r="B32" t="str">
            <v>Trang trại Nguyễn Thao</v>
          </cell>
        </row>
        <row r="33">
          <cell r="B33" t="str">
            <v>Trang trại Thành Thao</v>
          </cell>
        </row>
        <row r="34">
          <cell r="B34" t="str">
            <v>Trang trại chăn nuôi heo Đồng Ngọc Nhượng</v>
          </cell>
        </row>
        <row r="35">
          <cell r="B35" t="str">
            <v>Dự án chăn nuôi heo ứng dụng công nghệ cao Công ty TNHH chăn nuôi Thắng Lợi Kon Tum</v>
          </cell>
        </row>
        <row r="36">
          <cell r="B36" t="str">
            <v>Dự án sản xuất nông nghiệp ứng dụng công nghệ cao tại xã Đăk Kan</v>
          </cell>
        </row>
        <row r="37">
          <cell r="B37" t="str">
            <v>Dự án sản xuất nông nghiệp ứng dụng công nghệ cao tại xã Đăk Dục</v>
          </cell>
        </row>
        <row r="38">
          <cell r="B38" t="str">
            <v>Đất quốc phòng (3 điểm) xã Đăk Kan</v>
          </cell>
        </row>
        <row r="39">
          <cell r="B39" t="str">
            <v>Đất quốc phòng (3 điểm) xã Đăk Dục</v>
          </cell>
        </row>
        <row r="40">
          <cell r="B40" t="str">
            <v>Đất quốc phòng (3 điểm) xã Đăk Nông</v>
          </cell>
        </row>
        <row r="41">
          <cell r="B41" t="str">
            <v>Đất quốc phòng (5 điểm) xã Đăk Xú</v>
          </cell>
        </row>
        <row r="42">
          <cell r="B42" t="str">
            <v>Đất quốc phòng (8 điểm) xã Pờ Y</v>
          </cell>
        </row>
        <row r="43">
          <cell r="B43" t="str">
            <v>Đất quốc phòng (3 điểm) xã Sa Loong</v>
          </cell>
        </row>
        <row r="44">
          <cell r="B44" t="str">
            <v>Đất quốc phòng (2 điểm) thị trấn Plei Kần</v>
          </cell>
        </row>
        <row r="45">
          <cell r="B45" t="str">
            <v>Nhà trực quản giáo, hỏi cung, thăm gặp và tiếp tế tại Công an huyện Ngọc Hồi</v>
          </cell>
        </row>
        <row r="46">
          <cell r="B46" t="str">
            <v>Đất an ninh (trạm kiểm soát công an tỉnh)</v>
          </cell>
        </row>
        <row r="47">
          <cell r="B47" t="str">
            <v>Nhà lảm việc công an xã Đăk Ang</v>
          </cell>
        </row>
        <row r="48">
          <cell r="B48" t="str">
            <v>Nhà lảm việc công an xã Đăk Nông</v>
          </cell>
        </row>
        <row r="49">
          <cell r="B49" t="str">
            <v>Nhà lảm việc công an xã Đăk Kan</v>
          </cell>
        </row>
        <row r="50">
          <cell r="B50" t="str">
            <v>Nhà lảm việc công an xã Sa Loong</v>
          </cell>
        </row>
        <row r="51">
          <cell r="B51" t="str">
            <v>Nhà lảm việc công an xã Đăk Dục</v>
          </cell>
        </row>
        <row r="52">
          <cell r="B52" t="str">
            <v>Trụ sở Viện kiểm sát nhân dân huyện</v>
          </cell>
        </row>
        <row r="53">
          <cell r="B53" t="str">
            <v>Dự án Tòa án nhân dân huyện</v>
          </cell>
        </row>
        <row r="54">
          <cell r="B54" t="str">
            <v>Trụ sở Bảo hiểm xã hội huyện Ngọc Hồi</v>
          </cell>
        </row>
        <row r="55">
          <cell r="B55" t="str">
            <v>Đất trụ sở cơ quan của huyện</v>
          </cell>
        </row>
        <row r="56">
          <cell r="B56" t="str">
            <v>Mở rộng trụ sở Đảng uỷ, HĐND-UBND xã Đăk Kan (Nhà làm việc Ban chỉ huy quân sự xã)</v>
          </cell>
        </row>
        <row r="57">
          <cell r="B57" t="str">
            <v>QH trụ sở UBND mới</v>
          </cell>
        </row>
        <row r="58">
          <cell r="B58" t="str">
            <v>Trụ sở trách nhiệm Công ty TNHHMTV lâm nghiệp Ngọc Hồi</v>
          </cell>
        </row>
        <row r="59">
          <cell r="B59" t="str">
            <v>Xây dựng trung tâm VHTT phục vụ công nhân lao động và đoàn viên công đoàn kết hợp xây dựng trụ sở làm việc của liên đoàn lao động huyện Ngọc Hồi</v>
          </cell>
        </row>
        <row r="60">
          <cell r="B60" t="str">
            <v>Cụm CN-TTCN xã Đăk Kan</v>
          </cell>
        </row>
        <row r="61">
          <cell r="B61" t="str">
            <v>Cụm CN Nông Nhầy II, xã Đăk Nông</v>
          </cell>
        </row>
        <row r="62">
          <cell r="B62" t="str">
            <v>Cụm CN - TTCN TT Plei Kần</v>
          </cell>
        </row>
        <row r="63">
          <cell r="B63" t="str">
            <v>Công nghiệp, tiểu thủ công nghiệp (I,II,III)</v>
          </cell>
        </row>
        <row r="64">
          <cell r="B64" t="str">
            <v>Cụm CN - TTCN xã Đăk Xú (Làng nghề TTCN)</v>
          </cell>
        </row>
        <row r="65">
          <cell r="B65" t="str">
            <v>Khu công nghiệp - Khu kinh tế cửa khẩu quốc tế Pờ Y (Trong đó: Nhà máy điện sinh khối (33,00 ha)</v>
          </cell>
        </row>
        <row r="66">
          <cell r="B66" t="str">
            <v>Khu công nghiệp - Khu kinh tế cửa khẩu quốc tế Pờ Y</v>
          </cell>
        </row>
        <row r="67">
          <cell r="B67" t="str">
            <v>Công trình thương mại, dịch vụ</v>
          </cell>
        </row>
        <row r="68">
          <cell r="B68" t="str">
            <v>Khu nhà phố thương mại trung tâm huyện Ngọc Hồi</v>
          </cell>
        </row>
        <row r="69">
          <cell r="B69" t="str">
            <v>Khu du lịch sinh thái Đập Đăk H'Niêng xã Pờ Y</v>
          </cell>
        </row>
        <row r="70">
          <cell r="B70" t="str">
            <v>Điểm du lịch cộng đồng thôn Đăk Răng</v>
          </cell>
        </row>
        <row r="71">
          <cell r="B71" t="str">
            <v>Ngân hàng</v>
          </cell>
        </row>
        <row r="72">
          <cell r="B72" t="str">
            <v>Khu thương mại dịch vụ xã Sa Loong</v>
          </cell>
        </row>
        <row r="73">
          <cell r="B73" t="str">
            <v>Khu thương mại dịch vụ xã Đăk Dục</v>
          </cell>
        </row>
        <row r="74">
          <cell r="B74" t="str">
            <v>Khu thương mại dịch vụ xã Đăk Xú</v>
          </cell>
        </row>
        <row r="75">
          <cell r="B75" t="str">
            <v>Dự án xây dựng khách sạn, văn phòng làm việc kết hợp với các hoạt động dịch vụ, thương mại của công ty Dương Minh Châu (Trong khu II)</v>
          </cell>
        </row>
        <row r="76">
          <cell r="B76" t="str">
            <v>Cây xăng thương mại</v>
          </cell>
        </row>
        <row r="77">
          <cell r="B77" t="str">
            <v>Đất thương mại, dịch vụ thị trấn</v>
          </cell>
        </row>
        <row r="78">
          <cell r="B78" t="str">
            <v>Đất thương mại, dịch vụ (Trung tâm môi trường và dịch vụ đô thị cũ)</v>
          </cell>
        </row>
        <row r="79">
          <cell r="B79" t="str">
            <v xml:space="preserve">Quy hoạch đất sản xuất kinh doanh phi nông nghiệp </v>
          </cell>
        </row>
        <row r="80">
          <cell r="B80" t="str">
            <v>Khai thác quỹ đất để đầu tư phát triển hạ tầng Khu kinh tế cửa khẩu quốc tế Pờ Y (GĐ 1)</v>
          </cell>
        </row>
        <row r="81">
          <cell r="B81" t="str">
            <v>Kho chứa hàng Kon Tum (của Công ty cổ phần thiết bị điện  E-BRIGHT Việt Nam)</v>
          </cell>
        </row>
        <row r="82">
          <cell r="B82" t="str">
            <v xml:space="preserve">Thuê đất để làm mặt bằng sân công nghiệp và xây dựng công trình tạm để khai thác cát làm VLXD thông thường tại thôn 5, thị trấn Plei Kần, huyện Ngọc Hồi </v>
          </cell>
        </row>
        <row r="83">
          <cell r="B83" t="str">
            <v>Dự án khai thác đá, cát (VLTT) tại xã Đăk Dục</v>
          </cell>
        </row>
        <row r="84">
          <cell r="B84" t="str">
            <v>Dự án khai thác đá (VLTT) (Trong đó có Đầu tư khai thác và chế biến khoáng sản đá làm vật liệu xây dựng thông thường 12,30 ha; Mỏ đá và sân công nghiệp hợp tác xã Vạn Thành 5,00 ha)</v>
          </cell>
        </row>
        <row r="85">
          <cell r="B85" t="str">
            <v>Các Dự án khai thác đất, đá (VLTT) tại  xã Pờ Y</v>
          </cell>
        </row>
        <row r="86">
          <cell r="B86" t="str">
            <v>Khai thác đá, cát làm vật liệu xây dựng thông thường</v>
          </cell>
        </row>
        <row r="87">
          <cell r="B87" t="str">
            <v>Khai thác cát làm vật liệu xây dựng thông thường (Mỏ cát Minh Khôi 1,00 ha)</v>
          </cell>
        </row>
        <row r="88">
          <cell r="B88" t="str">
            <v>Khai thác đất làm vật liệu xây dựng thông thường</v>
          </cell>
        </row>
        <row r="89">
          <cell r="B89" t="str">
            <v>Khai thác đất làm vật liệu xây dựng thông thường</v>
          </cell>
        </row>
        <row r="90">
          <cell r="B90" t="str">
            <v xml:space="preserve">Khai thác cát, đất làm vật liệu xây dựng thông thường </v>
          </cell>
        </row>
        <row r="91">
          <cell r="B91" t="str">
            <v>Khai thác đất làm vật liệu xây dựng thông thường</v>
          </cell>
        </row>
        <row r="92">
          <cell r="B92" t="str">
            <v>Dự án Khai thác khoáng sản đá làm vật liệu xây dựng thông thường ( 2 vị trí)</v>
          </cell>
        </row>
        <row r="93">
          <cell r="B93" t="str">
            <v>Mở rộng mỏ khai thác cát hợp tác xã Vạn Thành</v>
          </cell>
        </row>
        <row r="94">
          <cell r="B94" t="str">
            <v>Sân công nghiệp phục vụ khai thác khoáng sản đá làm VLXDTT (Thanh Ngọc)</v>
          </cell>
        </row>
        <row r="95">
          <cell r="B95" t="str">
            <v>Thăm dò, khai thác và xây dựng sân công nghiệp phục vụ khai thác khoáng sản cát làm VLXDTT (Công ty TNHH 87)</v>
          </cell>
        </row>
        <row r="96">
          <cell r="B96" t="str">
            <v>Khai thác đất làm vật liệu xây dựng thông thường xã Pờ Y</v>
          </cell>
        </row>
        <row r="97">
          <cell r="B97" t="str">
            <v>Trạm trộn Bê tông tươi (công ty TNHH Chí Thành)</v>
          </cell>
        </row>
        <row r="98">
          <cell r="B98" t="str">
            <v>Dự án khai thác Secpentinit</v>
          </cell>
        </row>
        <row r="99">
          <cell r="B99" t="str">
            <v>Dự án khai thác chì</v>
          </cell>
        </row>
        <row r="100">
          <cell r="B100" t="str">
            <v>Dự án khai thác Secpentinit</v>
          </cell>
        </row>
        <row r="101">
          <cell r="B101" t="str">
            <v>Dự án khai thác vàng gốc mỏ 1</v>
          </cell>
        </row>
        <row r="102">
          <cell r="B102" t="str">
            <v>Dự án khai thác vàng gốc mỏ 2</v>
          </cell>
        </row>
        <row r="103">
          <cell r="B103" t="str">
            <v>Dự án khai thác vàng gốc mỏ 3</v>
          </cell>
        </row>
        <row r="104">
          <cell r="B104" t="str">
            <v xml:space="preserve">KTM0027-12 </v>
          </cell>
        </row>
        <row r="105">
          <cell r="B105" t="str">
            <v>BTS_KTM2018_BS_06</v>
          </cell>
        </row>
        <row r="106">
          <cell r="B106" t="str">
            <v xml:space="preserve">BTS_KTM2018_BS_07 </v>
          </cell>
        </row>
        <row r="107">
          <cell r="B107" t="str">
            <v>Bưu chính viễn thông</v>
          </cell>
        </row>
        <row r="108">
          <cell r="B108" t="str">
            <v>QH bưu điện xã</v>
          </cell>
        </row>
        <row r="109">
          <cell r="B109" t="str">
            <v>Mở rộng trụ sở bưu điện (thu hồi đất ông Đặng Hiếu Trung)</v>
          </cell>
        </row>
        <row r="110">
          <cell r="B110" t="str">
            <v>Quy hoạch các chợ xã Đăk Kan</v>
          </cell>
        </row>
        <row r="111">
          <cell r="B111" t="str">
            <v>Chuyển trường cũ thành chợ tập trung</v>
          </cell>
        </row>
        <row r="112">
          <cell r="B112" t="str">
            <v xml:space="preserve"> Chợ mới thị trấn Plei Kần (thực hiện công tác bồi thường, giải phóng mặt bằng, CSHT)</v>
          </cell>
        </row>
        <row r="113">
          <cell r="B113" t="str">
            <v>Quy hoạch chợ xã Đăk Nông</v>
          </cell>
        </row>
        <row r="114">
          <cell r="B114" t="str">
            <v>Quy hoạch chợ xã Đăk Xú</v>
          </cell>
        </row>
        <row r="115">
          <cell r="B115" t="str">
            <v>Chợ đầu mối</v>
          </cell>
        </row>
        <row r="116">
          <cell r="B116" t="str">
            <v>Nâng cấp, mở rộng Trường tiểu học xã Đăk Ang (Xây mới nhà học 02 phòng chức năng và các hạng mục khác)</v>
          </cell>
        </row>
        <row r="117">
          <cell r="B117" t="str">
            <v>Trường Mầm non Đăk Ang (thôn Đăk Giá 1)</v>
          </cell>
        </row>
        <row r="118">
          <cell r="B118" t="str">
            <v>Mầm non Sơn Ca (thôn 3)</v>
          </cell>
        </row>
        <row r="119">
          <cell r="B119" t="str">
            <v>Mở rộng Mầm non Đăk Xú (thôn Chiên Chiết)</v>
          </cell>
        </row>
        <row r="120">
          <cell r="B120" t="str">
            <v>Mở rộng Mầm non Cho Rao  (thôn 4)</v>
          </cell>
        </row>
        <row r="121">
          <cell r="B121" t="str">
            <v>Mở rộng Trường PT DTBT THCS Ngô Quyền</v>
          </cell>
        </row>
        <row r="122">
          <cell r="B122" t="str">
            <v>QH trường cấp 3 của xã tại thôn Cao Sơn</v>
          </cell>
        </row>
        <row r="123">
          <cell r="B123" t="str">
            <v>Mở rộng trường Kim Đồng thôn Đăk Sút</v>
          </cell>
        </row>
        <row r="124">
          <cell r="B124" t="str">
            <v>Mở rộng trường mầm non trung tâm xã Đăk Nông</v>
          </cell>
        </row>
        <row r="125">
          <cell r="B125" t="str">
            <v xml:space="preserve">Mở rộng Trường mầm non Giang Lô II </v>
          </cell>
        </row>
        <row r="126">
          <cell r="B126" t="str">
            <v xml:space="preserve">Mở rộng trường THCS </v>
          </cell>
        </row>
        <row r="127">
          <cell r="B127" t="str">
            <v>Quy hoạch trường mầm non Đăk Dục</v>
          </cell>
        </row>
        <row r="128">
          <cell r="B128" t="str">
            <v>Đường giao thông nối từ đường NT18 ra Quốc lộ 40 - Khu kinh tế cửa khẩu quốc tế Pờ Y</v>
          </cell>
        </row>
        <row r="129">
          <cell r="B129" t="str">
            <v>Đường lên cột mốc biên giới Việt Nam - Lào - Campuchia</v>
          </cell>
        </row>
        <row r="130">
          <cell r="B130" t="str">
            <v>Bến xe mới huyện Ngọc Hồi</v>
          </cell>
        </row>
        <row r="131">
          <cell r="B131" t="str">
            <v>Nâng cấp, cải tạo Quốc lộ 40</v>
          </cell>
        </row>
        <row r="132">
          <cell r="B132" t="str">
            <v>Tuyến tránh đường HCM qua thị trấn</v>
          </cell>
        </row>
        <row r="133">
          <cell r="B133" t="str">
            <v>Dự án hỗ trợ phát triển KT-XH dân tộc thiểu số rất ít người Brâu, thôn Đăk Mế - đường giao thông</v>
          </cell>
        </row>
        <row r="134">
          <cell r="B134" t="str">
            <v>Đường Hoàng Thị Loan nối dài</v>
          </cell>
        </row>
        <row r="135">
          <cell r="B135" t="str">
            <v>Đường nội bộ khu đấu giá quyền sử dụng đất Khu bệnh viện cũ - Đường Nguyễn Huệ</v>
          </cell>
        </row>
        <row r="136">
          <cell r="B136" t="str">
            <v>Đường trung tâm thị trấn Plei Kần (điểm đầu giao tại Km 1485+850 đường Hồ Chí Minh, điểm cuối giao tại Km 1489+500 đường Hồ Chí Minh)</v>
          </cell>
        </row>
        <row r="137">
          <cell r="B137" t="str">
            <v>Đường trung tâm phía Nam thị trấn Plei Kần</v>
          </cell>
        </row>
        <row r="138">
          <cell r="B138" t="str">
            <v>Mở rộng đường bao phía tây thị trấn Plei Kần (điểm đầu giao với đường Nguyễn Văn Linh, điểm cuối giao tại Km0+882,5 đường bao phía Tây)</v>
          </cell>
        </row>
        <row r="139">
          <cell r="B139" t="str">
            <v>Đường quy hoạch trung tâm phía Tây thị trấn Plei Kần</v>
          </cell>
        </row>
        <row r="140">
          <cell r="B140" t="str">
            <v>Nâng cấp, sửa chữa tuyến đường từ Quốc lộ 40 vào cửa khẩu Đăk Kôi -Kon Tuy Neak (Việt Nam - Cam Pu Chia) (Nhánh từ Km13+200 Quốc lộ 40 đi Cửa khẩu quốc tế Pờ Y)</v>
          </cell>
        </row>
        <row r="141">
          <cell r="B141" t="str">
            <v xml:space="preserve">Đường liên xã Đăk Ang, Đăk Nông- Đăk Rơ Nga  </v>
          </cell>
        </row>
        <row r="142">
          <cell r="B142" t="str">
            <v>MR đường vào Đồn biên phòng 679 xã Đăk Xú và đường biên giới</v>
          </cell>
        </row>
        <row r="143">
          <cell r="B143" t="str">
            <v>Đường trung tâm thị trấn Plei Kần, điểm đầu tại Km 1486+300 đường HCM, điểm cuối giao với Km1489+500 đường HCM (giai đoạn 2)</v>
          </cell>
        </row>
        <row r="144">
          <cell r="B144" t="str">
            <v>Đường quy hoạch khu trung tâm hành chính mới (tuyến số 2)</v>
          </cell>
        </row>
        <row r="145">
          <cell r="B145" t="str">
            <v>Đường QH thị trấn Plei Kần( điểm đầu giao đường Phan Bội Châu- điểm cuối giao đường TT phía tây thị trấn Plei Kần)</v>
          </cell>
        </row>
        <row r="146">
          <cell r="B146" t="str">
            <v>Đường giao thông nông thôn thị trấn</v>
          </cell>
        </row>
        <row r="147">
          <cell r="B147" t="str">
            <v>Đường giao thông nông thôn xã</v>
          </cell>
        </row>
        <row r="148">
          <cell r="B148" t="str">
            <v>MR Đường ĐH 75</v>
          </cell>
        </row>
        <row r="149">
          <cell r="B149" t="str">
            <v>Đường giao thông nông thôn xã</v>
          </cell>
        </row>
        <row r="150">
          <cell r="B150" t="str">
            <v>Đường ĐH 72 Pờ Y - Đăk Kan</v>
          </cell>
        </row>
        <row r="151">
          <cell r="B151" t="str">
            <v>Đường giao thông nông thôn xã</v>
          </cell>
        </row>
        <row r="152">
          <cell r="B152" t="str">
            <v>Đường giao thông nông thôn xã</v>
          </cell>
        </row>
        <row r="153">
          <cell r="B153" t="str">
            <v>Đường liên thôn Ngọc Yên, Ngọc Thư, Ngọc Phúc; Hạng mục: Nền, mặt đường và công trình thoát nước.</v>
          </cell>
        </row>
        <row r="154">
          <cell r="B154" t="str">
            <v>Đường giao thông nông thôn xã</v>
          </cell>
        </row>
        <row r="155">
          <cell r="B155" t="str">
            <v>Đường giao thông nông thôn xã  (Trong đó có Đường vào khu sản xuất thôn Đăk Vang đi A7 (5x400m) 0,20 ha)</v>
          </cell>
        </row>
        <row r="156">
          <cell r="B156" t="str">
            <v>Nâng cấp cải tạo Quốc lộ 40 đoạn km 13+900-KM21+200, tỉnh Kon Tum</v>
          </cell>
        </row>
        <row r="157">
          <cell r="B157" t="str">
            <v xml:space="preserve">ĐH 80 A </v>
          </cell>
        </row>
        <row r="158">
          <cell r="B158" t="str">
            <v>Các khu vực bãi đậu xe, bến xe (Khu I, II, III)</v>
          </cell>
        </row>
        <row r="159">
          <cell r="B159" t="str">
            <v>Đường ĐH 72 (Ngọc Hải - Plei Kần)</v>
          </cell>
        </row>
        <row r="160">
          <cell r="B160" t="str">
            <v>Đường giao thông liên xã và giao thông nông thôn huyện Ngọc Hồi</v>
          </cell>
        </row>
        <row r="161">
          <cell r="B161" t="str">
            <v>Khắc phục, sửa chữa tuyến đường vào xã Sa Loong, Đồn Biên phòng 701 huyện và đường biên giới</v>
          </cell>
        </row>
        <row r="162">
          <cell r="B162" t="str">
            <v>Đường liên xã Pờ Y - Sa Loong</v>
          </cell>
        </row>
        <row r="163">
          <cell r="B163" t="str">
            <v>Đường bao phía Đông thị trấn Plei Kần</v>
          </cell>
        </row>
        <row r="164">
          <cell r="B164" t="str">
            <v>Đường giao thông kết nối từ UBND xã Đăk Ang đi các khu sản xuất</v>
          </cell>
        </row>
        <row r="165">
          <cell r="B165" t="str">
            <v>Sửa chữa, nâng cấp tuyến đường huyện lộ ĐH từ ngã ba đường Hồ Chí Minh đi xã Đăk Ang tới các thôn dọc sông Pô Kô</v>
          </cell>
        </row>
        <row r="166">
          <cell r="B166" t="str">
            <v>Khắc phục, sửa chữa tuyến Đường từ đồn biên phòng 675 đến đường tuần tra biên giới</v>
          </cell>
        </row>
        <row r="167">
          <cell r="B167" t="str">
            <v>Khắc phục đoạn sạt lở mái Taly đường và nền đường đường N5- KKT- CKQT Pờ Y</v>
          </cell>
        </row>
        <row r="168">
          <cell r="B168" t="str">
            <v xml:space="preserve">Nâng cấp, mở rộng đường vào khu sản xuất thôn Ngọc Tặng (đi tiểu khu 178) xã Đăk Kan
</v>
          </cell>
        </row>
        <row r="169">
          <cell r="B169" t="str">
            <v>Đường đi khu sản xuất Dục Nội - Đăk Giang</v>
          </cell>
        </row>
        <row r="170">
          <cell r="B170" t="str">
            <v>Công trình đường vào chợ xã Pờ Y</v>
          </cell>
        </row>
        <row r="171">
          <cell r="B171" t="str">
            <v>Đường vào trường THCS xã Đắk Dục</v>
          </cell>
        </row>
        <row r="172">
          <cell r="B172" t="str">
            <v>Dự án đầu tư xây dựng sử dụng đất bãi đậu xe</v>
          </cell>
        </row>
        <row r="173">
          <cell r="B173" t="str">
            <v>Đường trục chính nội đồng thôn Chả Nội 1 nối dài</v>
          </cell>
        </row>
        <row r="174">
          <cell r="B174" t="str">
            <v>Đường vào khu sản xuất Đăk Hú nối dài</v>
          </cell>
        </row>
        <row r="175">
          <cell r="B175" t="str">
            <v>Đường nông thôn mới Tà Na</v>
          </cell>
        </row>
        <row r="176">
          <cell r="B176" t="str">
            <v>Đường vào đồn Biên phòng 675</v>
          </cell>
        </row>
        <row r="177">
          <cell r="B177" t="str">
            <v xml:space="preserve">Đường quy hoạch trung tâm hành chính mới (tuyến số 1)
</v>
          </cell>
        </row>
        <row r="178">
          <cell r="B178" t="str">
            <v>Đường N13</v>
          </cell>
        </row>
        <row r="179">
          <cell r="B179" t="str">
            <v>Đường nội đồng thôn 4 qua Hào Phú</v>
          </cell>
        </row>
        <row r="180">
          <cell r="B180" t="str">
            <v>Cao tốc Thạch Mỹ - Ngọc Hồi - Pờ Y</v>
          </cell>
        </row>
        <row r="181">
          <cell r="B181" t="str">
            <v>Cao tốc Ngọc Hồi - Kon Tum - Pleiku</v>
          </cell>
        </row>
        <row r="182">
          <cell r="B182" t="str">
            <v>QH cổng chào Quốc Môn</v>
          </cell>
        </row>
        <row r="183">
          <cell r="B183" t="str">
            <v>Khắc phục sữa chữa đường lên chốt dân quân thường trực xã Pờ Y</v>
          </cell>
        </row>
        <row r="184">
          <cell r="B184" t="str">
            <v>Công viên Đăk Mốt</v>
          </cell>
        </row>
        <row r="185">
          <cell r="B185" t="str">
            <v>Công viên TDP 7 (khuôn viên Đài TT-TH)</v>
          </cell>
        </row>
        <row r="186">
          <cell r="B186" t="str">
            <v>Quy hoạch đất vui chơi, giải trí công cộng</v>
          </cell>
        </row>
        <row r="187">
          <cell r="B187" t="str">
            <v>Trường mầm non Họa Mi chuyển mục đích sang đất khu vui chơi giải trí</v>
          </cell>
        </row>
        <row r="188">
          <cell r="B188" t="str">
            <v>Điểm trường tiểu học huyện chuyển mục đích sang đất khu vui chơi giải trí</v>
          </cell>
        </row>
        <row r="189">
          <cell r="B189" t="str">
            <v>Công viên (thôn Đăk Giá I)</v>
          </cell>
        </row>
        <row r="190">
          <cell r="B190" t="str">
            <v>Thủy điện Đăk Roong và đấu nối đường dây 110kV - Trạm Pờ Y 1</v>
          </cell>
        </row>
        <row r="191">
          <cell r="B191" t="str">
            <v>Thủy điện Đăk Pô Cô 1 và đấu nối đường dây 110kV</v>
          </cell>
        </row>
        <row r="192">
          <cell r="B192" t="str">
            <v>Thủy điện Đăk Na và đấu nối đường dây 110kV Đăk Na- Trạm Pờ Y 1</v>
          </cell>
        </row>
        <row r="193">
          <cell r="B193" t="str">
            <v>Thủy điện Plei Kần hạ và đường dây 110kV - trạm Pờ Y 1</v>
          </cell>
        </row>
        <row r="194">
          <cell r="B194" t="str">
            <v>Thủy điện Đăk Piu 1 và đường dây 110kV - trạm Pờ Y 1</v>
          </cell>
        </row>
        <row r="195">
          <cell r="B195" t="str">
            <v>Dự án nhà máy điện gió Tân Tấn Nhật - Đăk Glei của công ty cổ phần Tân Tấn Nhật.</v>
          </cell>
        </row>
        <row r="196">
          <cell r="B196" t="str">
            <v>Dự án Thủy điện Đăk Xú 2</v>
          </cell>
        </row>
        <row r="197">
          <cell r="B197" t="str">
            <v xml:space="preserve">Trạm cắt 220kV Pờ Y và nhánh rẽ 220kV đất nối vào đường dây 220kV Xekaman 1 - Plei Ku 2; đường dây 220kV Nam Kong 3 - Trạm cắt Pờ Y  </v>
          </cell>
        </row>
        <row r="198">
          <cell r="B198" t="str">
            <v>Tiểu dự án cải tạo và phát triển lưới điện trung hạ áp khu vực trung tâm huyện lỵ, thành phố, thành phố của tỉnh Kon Tum (KfW 3.1</v>
          </cell>
        </row>
        <row r="199">
          <cell r="B199" t="str">
            <v>Công trình lưới điện trên địa bàn huyện (tổng 16.64 qua 5 xã Dục, Kan, Xú, Ang, Loong)</v>
          </cell>
        </row>
        <row r="200">
          <cell r="B200" t="str">
            <v>Thuỷ điện Plei Kần và tuyến điện 110kV - trạm Pờ Y 1</v>
          </cell>
        </row>
        <row r="201">
          <cell r="B201" t="str">
            <v>Nhà máy điện gió Sac ly Kon Tum và chuyển tiếp 1 mạch đường dây 220kV Bờ Y - KonTum</v>
          </cell>
        </row>
        <row r="202">
          <cell r="B202" t="str">
            <v>Nhà máy điện mặt trời Ngọc Hồi</v>
          </cell>
        </row>
        <row r="203">
          <cell r="B203" t="str">
            <v>Trạm biến áp 220kV Pờ Y và nhánh rẽ 220kV đất nối, đường dây 220kV Kon Tum - Pờ Y  (đoạn qua huyện Ngọc Hồi)</v>
          </cell>
        </row>
        <row r="204">
          <cell r="B204" t="str">
            <v xml:space="preserve">Đường dây 220kV (2x 30km) từ Trạm cắt Pờ Y đến Trạm biến áp 220kV Pờ Y </v>
          </cell>
        </row>
        <row r="205">
          <cell r="B205" t="str">
            <v>Đường dây 110kV (2x 20km) từ Trạm biến áp 220kV Pờ Y  đi đặt Glei (đoạn qua Ngọc Hồi)</v>
          </cell>
        </row>
        <row r="206">
          <cell r="B206" t="str">
            <v>Trạm biến áp 220 kV và đường dây 220kV tại cụm công nghiệp Nông Nhầy 2, xã Đăk Nông</v>
          </cell>
        </row>
        <row r="207">
          <cell r="B207" t="str">
            <v>Khu liên hiệp xử lý chất thải rắn liên hợp huyện Ngọc Hồi</v>
          </cell>
        </row>
        <row r="208">
          <cell r="B208" t="str">
            <v>Bãi rác xã Sa Loong</v>
          </cell>
        </row>
        <row r="209">
          <cell r="B209" t="str">
            <v>Bãi rác xã Đăk Ang</v>
          </cell>
        </row>
        <row r="210">
          <cell r="B210" t="str">
            <v>Bãi rác xã Đăk Dục</v>
          </cell>
        </row>
        <row r="211">
          <cell r="B211" t="str">
            <v>Bãi rác xã Đăk Nông</v>
          </cell>
        </row>
        <row r="212">
          <cell r="B212" t="str">
            <v>Bãi rác xã Đăk Xú</v>
          </cell>
        </row>
        <row r="213">
          <cell r="B213" t="str">
            <v>Bãi rác xã Pờ Y</v>
          </cell>
        </row>
        <row r="214">
          <cell r="B214" t="str">
            <v>Nhà máy xử lý rác thải huyện Ngọc Hồi và vùng phụ cận</v>
          </cell>
        </row>
        <row r="215">
          <cell r="B215" t="str">
            <v>Nhà văn hóa thôn 1,2,3, Ngọc Tặng, Hòa Bình, Tân Bình</v>
          </cell>
        </row>
        <row r="216">
          <cell r="B216" t="str">
            <v>Điểm trường Hòa Bình, Sơn Phú, Thôn 4  chuyển sang đất sinh hoạt cộng đồng (3 điểm)</v>
          </cell>
        </row>
        <row r="217">
          <cell r="B217" t="str">
            <v>Điểm trường Mầm non Chơ Rao chuyển sang đất sinh hoạt cộng đồng (1 điểm)</v>
          </cell>
        </row>
        <row r="218">
          <cell r="B218" t="str">
            <v>Điểm trường Pờ Y chuyển sang đất sinh hoạt cộng đồng (1 điểm)</v>
          </cell>
        </row>
        <row r="219">
          <cell r="B219" t="str">
            <v>Điểm trường Ngọc Tiền, Kei Joi, Phia Pháp, Thung Nai chuyển sang đất sinh hoạt cộng đồng (4 điểm)</v>
          </cell>
        </row>
        <row r="220">
          <cell r="B220" t="str">
            <v>Điểm trường Chả nội 1 và Đăk Hú chuyển sang đất sinh hoạt cộng đồng (2 điểm)</v>
          </cell>
        </row>
        <row r="221">
          <cell r="B221" t="str">
            <v>Điểm trường Long Dôn và Đăk Sút 1 chuyển sang đất sinh hoạt cộng đồng (2 điểm)</v>
          </cell>
        </row>
        <row r="222">
          <cell r="B222" t="str">
            <v>Điểm trường xã Đăk Nông chuyển sang đất sinh hoạt cộng đồng (6 điểm)</v>
          </cell>
        </row>
        <row r="223">
          <cell r="B223" t="str">
            <v>Dự án hỗ trợ phát triển KT-XH dân tộc thiểu số rất ít người Brâu, thôn Đăk Mế_ công trình thủy lợi</v>
          </cell>
        </row>
        <row r="224">
          <cell r="B224" t="str">
            <v>Kênh nhánh cấp 1 thuộc dự án đầu tư xây dựng công trình thủy lợi Đăk Long 1, huyện Ngọc Hồi</v>
          </cell>
        </row>
        <row r="225">
          <cell r="B225" t="str">
            <v>Hồ Ia Tun (Dự án Cụm hồ Đắk Rô Gia - Ia Tun)</v>
          </cell>
        </row>
        <row r="226">
          <cell r="B226" t="str">
            <v>Thuỷ lợi Gia Tun</v>
          </cell>
        </row>
        <row r="227">
          <cell r="B227" t="str">
            <v>Hiện đại hóa thuỷ lợi trên địa bàn huyện Đắk Tô - Ngọc Hồi thuộc dự án "Hiện đại hoá thuỷ lợi thích ứng biến đổi khí hậu"</v>
          </cell>
        </row>
        <row r="228">
          <cell r="B228" t="str">
            <v>Nâng cấp mở rộng hệ thống nước sinh hoạt thôn Đăk Sút 2</v>
          </cell>
        </row>
        <row r="229">
          <cell r="B229" t="str">
            <v>Nhà làm việc Trung tâm môi trường và Dịch vụ đô thị</v>
          </cell>
        </row>
        <row r="230">
          <cell r="B230" t="str">
            <v>Xây dựng trụ sở Văn phòng Ban trồng rừng</v>
          </cell>
        </row>
        <row r="231">
          <cell r="B231" t="str">
            <v>Trụ sở cơ quan, doanh nghiệp</v>
          </cell>
        </row>
        <row r="232">
          <cell r="B232" t="str">
            <v>Điểm trường Đăk Dục (Đăk Ba) chuyển sang đất trụ sở của tổ chức sự nghiệp</v>
          </cell>
        </row>
        <row r="233">
          <cell r="B233" t="str">
            <v>Điểm trường Gia Tun chuyển sang đất trụ sở của tổ chức sự nghiệp</v>
          </cell>
        </row>
        <row r="234">
          <cell r="B234" t="str">
            <v>Khu liên hợp thể dục thể thao huyện Ngọc Hồi</v>
          </cell>
        </row>
        <row r="235">
          <cell r="B235" t="str">
            <v>Khu liên hợp thể thao</v>
          </cell>
        </row>
        <row r="236">
          <cell r="B236" t="str">
            <v>QH đất thể thao xã các xã (11,72 ha)</v>
          </cell>
        </row>
        <row r="237">
          <cell r="B237" t="str">
            <v>Dự án hỗ trợ phát triển KT-XH dân tộc thiểu số rất ít người Brâu, thôn Đăk Mế_Khu Thể thao</v>
          </cell>
        </row>
        <row r="238">
          <cell r="B238" t="str">
            <v>Điểm trường Pờ Y chuyển sang đất thể thao (1 điểm)</v>
          </cell>
        </row>
        <row r="239">
          <cell r="B239" t="str">
            <v>Dự án hỗ trợ phát triển KT-XH dân tộc thiểu số rất ít người Brâu, thôn Đăk Mế_Khu văn hóa</v>
          </cell>
        </row>
        <row r="240">
          <cell r="B240" t="str">
            <v>Chuyển mục đích đất nông nghiệp sang đất văn hóa</v>
          </cell>
        </row>
        <row r="241">
          <cell r="B241" t="str">
            <v>Bệnh viện Đa Khoa khu vực Ngọc Hồi</v>
          </cell>
        </row>
        <row r="242">
          <cell r="B242" t="str">
            <v>Trạm y tế xã</v>
          </cell>
        </row>
        <row r="243">
          <cell r="B243" t="str">
            <v>Trạm y tế phường và các cơ sở y tế khác</v>
          </cell>
        </row>
        <row r="244">
          <cell r="B244" t="str">
            <v>Đất cơ sở tôn giáo xã Đăk Ang</v>
          </cell>
        </row>
        <row r="245">
          <cell r="B245" t="str">
            <v>Đất cơ sở tôn giáo xã Đăk Xú</v>
          </cell>
        </row>
        <row r="246">
          <cell r="B246" t="str">
            <v>Mở rộng nhà thờ Đắk Mốt</v>
          </cell>
        </row>
        <row r="247">
          <cell r="B247" t="str">
            <v>Nhà thờ xã Sa Loong</v>
          </cell>
        </row>
        <row r="248">
          <cell r="B248" t="str">
            <v>Dự án hỗ trợ phát triển KT-XH dân tộc thiểu số rất ít người Brâu thôn Đăk Mế_Quy hoạch nghĩa trang</v>
          </cell>
        </row>
        <row r="249">
          <cell r="B249" t="str">
            <v>Nghĩa địa thôn Đăk Giá 2</v>
          </cell>
        </row>
        <row r="250">
          <cell r="B250" t="str">
            <v>Mở rộng nghĩa địa thôn Đăk Sút</v>
          </cell>
        </row>
        <row r="251">
          <cell r="B251" t="str">
            <v>QH nghĩa địa thôn Đăk Blái</v>
          </cell>
        </row>
        <row r="252">
          <cell r="B252" t="str">
            <v>QH nghĩa địa xã Đăk Nông</v>
          </cell>
        </row>
        <row r="253">
          <cell r="B253" t="str">
            <v>Mở rộng nghĩa địa của xã</v>
          </cell>
        </row>
        <row r="254">
          <cell r="B254" t="str">
            <v>Mở rộng nghĩa địa của xã</v>
          </cell>
        </row>
        <row r="255">
          <cell r="B255" t="str">
            <v>QH nghĩa địa của huyện</v>
          </cell>
        </row>
        <row r="256">
          <cell r="B256" t="str">
            <v>Mở rộng nghĩa địa xã</v>
          </cell>
        </row>
        <row r="257">
          <cell r="B257" t="str">
            <v>QH đất nghĩa địa xã</v>
          </cell>
        </row>
        <row r="258">
          <cell r="B258" t="str">
            <v>QH đất nghĩa địa xã Sa Loong</v>
          </cell>
        </row>
        <row r="259">
          <cell r="B259" t="str">
            <v>Mở rộng nghĩa trang liệt sỹ thị trấn Plei Kần</v>
          </cell>
        </row>
        <row r="260">
          <cell r="B260" t="str">
            <v>Nhà tang lễ</v>
          </cell>
        </row>
        <row r="261">
          <cell r="B261" t="str">
            <v xml:space="preserve"> Mở rộng Khu dân cư trung tâm hành chính mới huyện</v>
          </cell>
        </row>
        <row r="262">
          <cell r="B262" t="str">
            <v>Mở rộng khu dân cư phía Đông thị trấn Plei Kần (Hai bên đường trung tâm thị trấn Plei Kần)</v>
          </cell>
        </row>
        <row r="263">
          <cell r="B263" t="str">
            <v xml:space="preserve">Khu dân cư mới thị trấn Plei Kần </v>
          </cell>
        </row>
        <row r="264">
          <cell r="B264" t="str">
            <v>Mở rộng khu dân cư phía Nam thị trấn Plei Kần</v>
          </cell>
        </row>
        <row r="265">
          <cell r="B265" t="str">
            <v xml:space="preserve">Khu dân cư mới TDP5 </v>
          </cell>
        </row>
        <row r="266">
          <cell r="B266" t="str">
            <v>Chuyển mục đích đất ở từ Cty TNHH MTV Lâm nghiệp Ngọc Hồi</v>
          </cell>
        </row>
        <row r="267">
          <cell r="B267" t="str">
            <v>Dự án di dời, ổn định dân cư và chỉnh trang khu vực ảnh hưởng lòng hồ Đăk Tráp</v>
          </cell>
        </row>
        <row r="268">
          <cell r="B268" t="str">
            <v>Dự án sắp xếp, bố trí ổn định khu dân cư cho người đồng bào dân tộc tại thị trấn Plei Kần</v>
          </cell>
        </row>
        <row r="269">
          <cell r="B269" t="str">
            <v>KDC đường bao phía đông</v>
          </cell>
        </row>
        <row r="270">
          <cell r="B270" t="str">
            <v>KDC thôn 5</v>
          </cell>
        </row>
        <row r="271">
          <cell r="B271" t="str">
            <v>Chuyển mục đích đất ở đô thị</v>
          </cell>
        </row>
        <row r="272">
          <cell r="B272" t="str">
            <v>Thu hồi đất để thực hiện theo Quy hoạch chi tiết thị trấn Plei Kần</v>
          </cell>
        </row>
        <row r="273">
          <cell r="B273" t="str">
            <v>Đấu giá quyền sử dụng lô đất Đường Nguyễn trung trực - Tô Vĩnh Diện</v>
          </cell>
        </row>
        <row r="274">
          <cell r="B274" t="str">
            <v>Đấu giá lô đất quy hoạch trung tâm hành chính (Khu dân cư mới)</v>
          </cell>
        </row>
        <row r="275">
          <cell r="B275" t="str">
            <v>Chuyển mục đích đất ở (Phục vụ đấu giá quyền sử dụng đất Khu bệnh viện cũ - Đường Nguyễn Huệ)</v>
          </cell>
        </row>
        <row r="276">
          <cell r="B276" t="str">
            <v>Chuyển mục đích đất ở (Phục vụ đấu giá quyền sử dụng đất Khu dân cư mới - Khu trung tâm hành chính mới huyện Ngọc Hồi)</v>
          </cell>
        </row>
        <row r="277">
          <cell r="B277" t="str">
            <v>Đấu giá đất trụ sở Trung tâm môi trường và dịch vụ đô thị</v>
          </cell>
        </row>
        <row r="278">
          <cell r="B278" t="str">
            <v>Đề án Khai thác quỹ đất để tạo vốn phát triển tài sản kết cấu hạ tầng giao thông dọc tuyến đường N5 kết nối từ đường Hồ Chí Minh đi cửa khẩu quốc tế Pờ Y( Giai đoạn 1)</v>
          </cell>
        </row>
        <row r="279">
          <cell r="B279" t="str">
            <v>Dự án hỗ trợ phát triển KT-XH dân tộc thiểu số rất ít người Brâu, thôn Đăk Mế - San ủi mặt bằng khu dãn dân</v>
          </cell>
        </row>
        <row r="280">
          <cell r="B280" t="str">
            <v>Sắp xếp, ổn định dân cư vùng đặc biệt khó khăn xã Đăk Ang, huyện Ngọc Hồi</v>
          </cell>
        </row>
        <row r="281">
          <cell r="B281" t="str">
            <v>QH KDC thôn Cao Sơn</v>
          </cell>
        </row>
        <row r="282">
          <cell r="B282" t="str">
            <v>QH KDC thôn Đăk Vang</v>
          </cell>
        </row>
        <row r="283">
          <cell r="B283" t="str">
            <v>QH KDC thôn Giang Lố 1</v>
          </cell>
        </row>
        <row r="284">
          <cell r="B284" t="str">
            <v>QH KDC thôn Giang Lố 2</v>
          </cell>
        </row>
        <row r="285">
          <cell r="B285" t="str">
            <v>Chuyển mục đích khu vực thôn Hào Lúp</v>
          </cell>
        </row>
        <row r="286">
          <cell r="B286" t="str">
            <v>QH KDC Tà Pók, Kà Nhảy</v>
          </cell>
        </row>
        <row r="287">
          <cell r="B287" t="str">
            <v>QH KDC thôn Đăk Răng</v>
          </cell>
        </row>
        <row r="288">
          <cell r="B288" t="str">
            <v>QH KDC thôn Ngọc Thư</v>
          </cell>
        </row>
        <row r="289">
          <cell r="B289" t="str">
            <v>Chuyển mục đích đất ở thôn Ngọc Tiền</v>
          </cell>
        </row>
        <row r="290">
          <cell r="B290" t="str">
            <v>QH kDC thôn Ngọc Tiền</v>
          </cell>
        </row>
        <row r="291">
          <cell r="B291" t="str">
            <v>QH KDC thôn Thung Nai</v>
          </cell>
        </row>
        <row r="292">
          <cell r="B292" t="str">
            <v>Chuyển mục đích đất ở xã Pờ Y</v>
          </cell>
        </row>
        <row r="293">
          <cell r="B293" t="str">
            <v>KDC Thôn Bun Ngai</v>
          </cell>
        </row>
        <row r="294">
          <cell r="B294" t="str">
            <v>Ổn định di dân vùng biên giới có ảnh hưởng bởi thiên tai tại xã Sa Loong</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tkkk@123"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dimension ref="A1:AD56"/>
  <sheetViews>
    <sheetView topLeftCell="A2" zoomScale="85" zoomScaleNormal="85" workbookViewId="0">
      <selection activeCell="B15" sqref="B15"/>
    </sheetView>
  </sheetViews>
  <sheetFormatPr defaultRowHeight="18.75"/>
  <cols>
    <col min="1" max="1" width="11.85546875" style="83" customWidth="1"/>
    <col min="2" max="2" width="35.7109375" style="84" customWidth="1"/>
    <col min="3" max="3" width="10.7109375" style="4" customWidth="1"/>
    <col min="4" max="4" width="7.85546875" style="4" hidden="1" customWidth="1"/>
    <col min="5" max="5" width="17.140625" style="85" customWidth="1"/>
    <col min="6" max="6" width="12.7109375" style="86" customWidth="1"/>
    <col min="7" max="7" width="16" style="87" customWidth="1"/>
    <col min="8" max="8" width="7.85546875" style="3" hidden="1" customWidth="1"/>
    <col min="9" max="9" width="11.42578125" style="3" hidden="1" customWidth="1"/>
    <col min="10" max="10" width="11.140625" style="88" hidden="1" customWidth="1"/>
    <col min="11" max="11" width="8.5703125" style="3" hidden="1" customWidth="1"/>
    <col min="12" max="20" width="7.85546875" style="3" hidden="1" customWidth="1"/>
    <col min="21" max="21" width="14.140625" style="84" customWidth="1"/>
    <col min="22" max="22" width="8.5703125" style="84" hidden="1" customWidth="1"/>
    <col min="23" max="23" width="13.85546875" style="84" hidden="1" customWidth="1"/>
    <col min="24" max="24" width="56.5703125" style="84" hidden="1" customWidth="1"/>
    <col min="25" max="25" width="43" style="3" hidden="1" customWidth="1"/>
    <col min="26" max="26" width="14.85546875" style="4" customWidth="1"/>
    <col min="27" max="27" width="17" style="5" hidden="1" customWidth="1"/>
    <col min="28" max="28" width="21.140625" style="6" hidden="1" customWidth="1"/>
    <col min="29" max="29" width="35" style="6" customWidth="1"/>
    <col min="30" max="30" width="44.28515625" style="6" customWidth="1"/>
    <col min="31" max="36" width="8" style="6" customWidth="1"/>
    <col min="37" max="256" width="9.140625" style="6"/>
    <col min="257" max="257" width="11.85546875" style="6" customWidth="1"/>
    <col min="258" max="258" width="35.7109375" style="6" customWidth="1"/>
    <col min="259" max="259" width="10.7109375" style="6" customWidth="1"/>
    <col min="260" max="260" width="0" style="6" hidden="1" customWidth="1"/>
    <col min="261" max="261" width="17.140625" style="6" customWidth="1"/>
    <col min="262" max="262" width="12.7109375" style="6" customWidth="1"/>
    <col min="263" max="263" width="16" style="6" customWidth="1"/>
    <col min="264" max="276" width="0" style="6" hidden="1" customWidth="1"/>
    <col min="277" max="277" width="14.140625" style="6" customWidth="1"/>
    <col min="278" max="281" width="0" style="6" hidden="1" customWidth="1"/>
    <col min="282" max="282" width="14.85546875" style="6" customWidth="1"/>
    <col min="283" max="284" width="0" style="6" hidden="1" customWidth="1"/>
    <col min="285" max="285" width="29.85546875" style="6" customWidth="1"/>
    <col min="286" max="292" width="8" style="6" customWidth="1"/>
    <col min="293" max="512" width="9.140625" style="6"/>
    <col min="513" max="513" width="11.85546875" style="6" customWidth="1"/>
    <col min="514" max="514" width="35.7109375" style="6" customWidth="1"/>
    <col min="515" max="515" width="10.7109375" style="6" customWidth="1"/>
    <col min="516" max="516" width="0" style="6" hidden="1" customWidth="1"/>
    <col min="517" max="517" width="17.140625" style="6" customWidth="1"/>
    <col min="518" max="518" width="12.7109375" style="6" customWidth="1"/>
    <col min="519" max="519" width="16" style="6" customWidth="1"/>
    <col min="520" max="532" width="0" style="6" hidden="1" customWidth="1"/>
    <col min="533" max="533" width="14.140625" style="6" customWidth="1"/>
    <col min="534" max="537" width="0" style="6" hidden="1" customWidth="1"/>
    <col min="538" max="538" width="14.85546875" style="6" customWidth="1"/>
    <col min="539" max="540" width="0" style="6" hidden="1" customWidth="1"/>
    <col min="541" max="541" width="29.85546875" style="6" customWidth="1"/>
    <col min="542" max="548" width="8" style="6" customWidth="1"/>
    <col min="549" max="768" width="9.140625" style="6"/>
    <col min="769" max="769" width="11.85546875" style="6" customWidth="1"/>
    <col min="770" max="770" width="35.7109375" style="6" customWidth="1"/>
    <col min="771" max="771" width="10.7109375" style="6" customWidth="1"/>
    <col min="772" max="772" width="0" style="6" hidden="1" customWidth="1"/>
    <col min="773" max="773" width="17.140625" style="6" customWidth="1"/>
    <col min="774" max="774" width="12.7109375" style="6" customWidth="1"/>
    <col min="775" max="775" width="16" style="6" customWidth="1"/>
    <col min="776" max="788" width="0" style="6" hidden="1" customWidth="1"/>
    <col min="789" max="789" width="14.140625" style="6" customWidth="1"/>
    <col min="790" max="793" width="0" style="6" hidden="1" customWidth="1"/>
    <col min="794" max="794" width="14.85546875" style="6" customWidth="1"/>
    <col min="795" max="796" width="0" style="6" hidden="1" customWidth="1"/>
    <col min="797" max="797" width="29.85546875" style="6" customWidth="1"/>
    <col min="798" max="804" width="8" style="6" customWidth="1"/>
    <col min="805" max="1024" width="9.140625" style="6"/>
    <col min="1025" max="1025" width="11.85546875" style="6" customWidth="1"/>
    <col min="1026" max="1026" width="35.7109375" style="6" customWidth="1"/>
    <col min="1027" max="1027" width="10.7109375" style="6" customWidth="1"/>
    <col min="1028" max="1028" width="0" style="6" hidden="1" customWidth="1"/>
    <col min="1029" max="1029" width="17.140625" style="6" customWidth="1"/>
    <col min="1030" max="1030" width="12.7109375" style="6" customWidth="1"/>
    <col min="1031" max="1031" width="16" style="6" customWidth="1"/>
    <col min="1032" max="1044" width="0" style="6" hidden="1" customWidth="1"/>
    <col min="1045" max="1045" width="14.140625" style="6" customWidth="1"/>
    <col min="1046" max="1049" width="0" style="6" hidden="1" customWidth="1"/>
    <col min="1050" max="1050" width="14.85546875" style="6" customWidth="1"/>
    <col min="1051" max="1052" width="0" style="6" hidden="1" customWidth="1"/>
    <col min="1053" max="1053" width="29.85546875" style="6" customWidth="1"/>
    <col min="1054" max="1060" width="8" style="6" customWidth="1"/>
    <col min="1061" max="1280" width="9.140625" style="6"/>
    <col min="1281" max="1281" width="11.85546875" style="6" customWidth="1"/>
    <col min="1282" max="1282" width="35.7109375" style="6" customWidth="1"/>
    <col min="1283" max="1283" width="10.7109375" style="6" customWidth="1"/>
    <col min="1284" max="1284" width="0" style="6" hidden="1" customWidth="1"/>
    <col min="1285" max="1285" width="17.140625" style="6" customWidth="1"/>
    <col min="1286" max="1286" width="12.7109375" style="6" customWidth="1"/>
    <col min="1287" max="1287" width="16" style="6" customWidth="1"/>
    <col min="1288" max="1300" width="0" style="6" hidden="1" customWidth="1"/>
    <col min="1301" max="1301" width="14.140625" style="6" customWidth="1"/>
    <col min="1302" max="1305" width="0" style="6" hidden="1" customWidth="1"/>
    <col min="1306" max="1306" width="14.85546875" style="6" customWidth="1"/>
    <col min="1307" max="1308" width="0" style="6" hidden="1" customWidth="1"/>
    <col min="1309" max="1309" width="29.85546875" style="6" customWidth="1"/>
    <col min="1310" max="1316" width="8" style="6" customWidth="1"/>
    <col min="1317" max="1536" width="9.140625" style="6"/>
    <col min="1537" max="1537" width="11.85546875" style="6" customWidth="1"/>
    <col min="1538" max="1538" width="35.7109375" style="6" customWidth="1"/>
    <col min="1539" max="1539" width="10.7109375" style="6" customWidth="1"/>
    <col min="1540" max="1540" width="0" style="6" hidden="1" customWidth="1"/>
    <col min="1541" max="1541" width="17.140625" style="6" customWidth="1"/>
    <col min="1542" max="1542" width="12.7109375" style="6" customWidth="1"/>
    <col min="1543" max="1543" width="16" style="6" customWidth="1"/>
    <col min="1544" max="1556" width="0" style="6" hidden="1" customWidth="1"/>
    <col min="1557" max="1557" width="14.140625" style="6" customWidth="1"/>
    <col min="1558" max="1561" width="0" style="6" hidden="1" customWidth="1"/>
    <col min="1562" max="1562" width="14.85546875" style="6" customWidth="1"/>
    <col min="1563" max="1564" width="0" style="6" hidden="1" customWidth="1"/>
    <col min="1565" max="1565" width="29.85546875" style="6" customWidth="1"/>
    <col min="1566" max="1572" width="8" style="6" customWidth="1"/>
    <col min="1573" max="1792" width="9.140625" style="6"/>
    <col min="1793" max="1793" width="11.85546875" style="6" customWidth="1"/>
    <col min="1794" max="1794" width="35.7109375" style="6" customWidth="1"/>
    <col min="1795" max="1795" width="10.7109375" style="6" customWidth="1"/>
    <col min="1796" max="1796" width="0" style="6" hidden="1" customWidth="1"/>
    <col min="1797" max="1797" width="17.140625" style="6" customWidth="1"/>
    <col min="1798" max="1798" width="12.7109375" style="6" customWidth="1"/>
    <col min="1799" max="1799" width="16" style="6" customWidth="1"/>
    <col min="1800" max="1812" width="0" style="6" hidden="1" customWidth="1"/>
    <col min="1813" max="1813" width="14.140625" style="6" customWidth="1"/>
    <col min="1814" max="1817" width="0" style="6" hidden="1" customWidth="1"/>
    <col min="1818" max="1818" width="14.85546875" style="6" customWidth="1"/>
    <col min="1819" max="1820" width="0" style="6" hidden="1" customWidth="1"/>
    <col min="1821" max="1821" width="29.85546875" style="6" customWidth="1"/>
    <col min="1822" max="1828" width="8" style="6" customWidth="1"/>
    <col min="1829" max="2048" width="9.140625" style="6"/>
    <col min="2049" max="2049" width="11.85546875" style="6" customWidth="1"/>
    <col min="2050" max="2050" width="35.7109375" style="6" customWidth="1"/>
    <col min="2051" max="2051" width="10.7109375" style="6" customWidth="1"/>
    <col min="2052" max="2052" width="0" style="6" hidden="1" customWidth="1"/>
    <col min="2053" max="2053" width="17.140625" style="6" customWidth="1"/>
    <col min="2054" max="2054" width="12.7109375" style="6" customWidth="1"/>
    <col min="2055" max="2055" width="16" style="6" customWidth="1"/>
    <col min="2056" max="2068" width="0" style="6" hidden="1" customWidth="1"/>
    <col min="2069" max="2069" width="14.140625" style="6" customWidth="1"/>
    <col min="2070" max="2073" width="0" style="6" hidden="1" customWidth="1"/>
    <col min="2074" max="2074" width="14.85546875" style="6" customWidth="1"/>
    <col min="2075" max="2076" width="0" style="6" hidden="1" customWidth="1"/>
    <col min="2077" max="2077" width="29.85546875" style="6" customWidth="1"/>
    <col min="2078" max="2084" width="8" style="6" customWidth="1"/>
    <col min="2085" max="2304" width="9.140625" style="6"/>
    <col min="2305" max="2305" width="11.85546875" style="6" customWidth="1"/>
    <col min="2306" max="2306" width="35.7109375" style="6" customWidth="1"/>
    <col min="2307" max="2307" width="10.7109375" style="6" customWidth="1"/>
    <col min="2308" max="2308" width="0" style="6" hidden="1" customWidth="1"/>
    <col min="2309" max="2309" width="17.140625" style="6" customWidth="1"/>
    <col min="2310" max="2310" width="12.7109375" style="6" customWidth="1"/>
    <col min="2311" max="2311" width="16" style="6" customWidth="1"/>
    <col min="2312" max="2324" width="0" style="6" hidden="1" customWidth="1"/>
    <col min="2325" max="2325" width="14.140625" style="6" customWidth="1"/>
    <col min="2326" max="2329" width="0" style="6" hidden="1" customWidth="1"/>
    <col min="2330" max="2330" width="14.85546875" style="6" customWidth="1"/>
    <col min="2331" max="2332" width="0" style="6" hidden="1" customWidth="1"/>
    <col min="2333" max="2333" width="29.85546875" style="6" customWidth="1"/>
    <col min="2334" max="2340" width="8" style="6" customWidth="1"/>
    <col min="2341" max="2560" width="9.140625" style="6"/>
    <col min="2561" max="2561" width="11.85546875" style="6" customWidth="1"/>
    <col min="2562" max="2562" width="35.7109375" style="6" customWidth="1"/>
    <col min="2563" max="2563" width="10.7109375" style="6" customWidth="1"/>
    <col min="2564" max="2564" width="0" style="6" hidden="1" customWidth="1"/>
    <col min="2565" max="2565" width="17.140625" style="6" customWidth="1"/>
    <col min="2566" max="2566" width="12.7109375" style="6" customWidth="1"/>
    <col min="2567" max="2567" width="16" style="6" customWidth="1"/>
    <col min="2568" max="2580" width="0" style="6" hidden="1" customWidth="1"/>
    <col min="2581" max="2581" width="14.140625" style="6" customWidth="1"/>
    <col min="2582" max="2585" width="0" style="6" hidden="1" customWidth="1"/>
    <col min="2586" max="2586" width="14.85546875" style="6" customWidth="1"/>
    <col min="2587" max="2588" width="0" style="6" hidden="1" customWidth="1"/>
    <col min="2589" max="2589" width="29.85546875" style="6" customWidth="1"/>
    <col min="2590" max="2596" width="8" style="6" customWidth="1"/>
    <col min="2597" max="2816" width="9.140625" style="6"/>
    <col min="2817" max="2817" width="11.85546875" style="6" customWidth="1"/>
    <col min="2818" max="2818" width="35.7109375" style="6" customWidth="1"/>
    <col min="2819" max="2819" width="10.7109375" style="6" customWidth="1"/>
    <col min="2820" max="2820" width="0" style="6" hidden="1" customWidth="1"/>
    <col min="2821" max="2821" width="17.140625" style="6" customWidth="1"/>
    <col min="2822" max="2822" width="12.7109375" style="6" customWidth="1"/>
    <col min="2823" max="2823" width="16" style="6" customWidth="1"/>
    <col min="2824" max="2836" width="0" style="6" hidden="1" customWidth="1"/>
    <col min="2837" max="2837" width="14.140625" style="6" customWidth="1"/>
    <col min="2838" max="2841" width="0" style="6" hidden="1" customWidth="1"/>
    <col min="2842" max="2842" width="14.85546875" style="6" customWidth="1"/>
    <col min="2843" max="2844" width="0" style="6" hidden="1" customWidth="1"/>
    <col min="2845" max="2845" width="29.85546875" style="6" customWidth="1"/>
    <col min="2846" max="2852" width="8" style="6" customWidth="1"/>
    <col min="2853" max="3072" width="9.140625" style="6"/>
    <col min="3073" max="3073" width="11.85546875" style="6" customWidth="1"/>
    <col min="3074" max="3074" width="35.7109375" style="6" customWidth="1"/>
    <col min="3075" max="3075" width="10.7109375" style="6" customWidth="1"/>
    <col min="3076" max="3076" width="0" style="6" hidden="1" customWidth="1"/>
    <col min="3077" max="3077" width="17.140625" style="6" customWidth="1"/>
    <col min="3078" max="3078" width="12.7109375" style="6" customWidth="1"/>
    <col min="3079" max="3079" width="16" style="6" customWidth="1"/>
    <col min="3080" max="3092" width="0" style="6" hidden="1" customWidth="1"/>
    <col min="3093" max="3093" width="14.140625" style="6" customWidth="1"/>
    <col min="3094" max="3097" width="0" style="6" hidden="1" customWidth="1"/>
    <col min="3098" max="3098" width="14.85546875" style="6" customWidth="1"/>
    <col min="3099" max="3100" width="0" style="6" hidden="1" customWidth="1"/>
    <col min="3101" max="3101" width="29.85546875" style="6" customWidth="1"/>
    <col min="3102" max="3108" width="8" style="6" customWidth="1"/>
    <col min="3109" max="3328" width="9.140625" style="6"/>
    <col min="3329" max="3329" width="11.85546875" style="6" customWidth="1"/>
    <col min="3330" max="3330" width="35.7109375" style="6" customWidth="1"/>
    <col min="3331" max="3331" width="10.7109375" style="6" customWidth="1"/>
    <col min="3332" max="3332" width="0" style="6" hidden="1" customWidth="1"/>
    <col min="3333" max="3333" width="17.140625" style="6" customWidth="1"/>
    <col min="3334" max="3334" width="12.7109375" style="6" customWidth="1"/>
    <col min="3335" max="3335" width="16" style="6" customWidth="1"/>
    <col min="3336" max="3348" width="0" style="6" hidden="1" customWidth="1"/>
    <col min="3349" max="3349" width="14.140625" style="6" customWidth="1"/>
    <col min="3350" max="3353" width="0" style="6" hidden="1" customWidth="1"/>
    <col min="3354" max="3354" width="14.85546875" style="6" customWidth="1"/>
    <col min="3355" max="3356" width="0" style="6" hidden="1" customWidth="1"/>
    <col min="3357" max="3357" width="29.85546875" style="6" customWidth="1"/>
    <col min="3358" max="3364" width="8" style="6" customWidth="1"/>
    <col min="3365" max="3584" width="9.140625" style="6"/>
    <col min="3585" max="3585" width="11.85546875" style="6" customWidth="1"/>
    <col min="3586" max="3586" width="35.7109375" style="6" customWidth="1"/>
    <col min="3587" max="3587" width="10.7109375" style="6" customWidth="1"/>
    <col min="3588" max="3588" width="0" style="6" hidden="1" customWidth="1"/>
    <col min="3589" max="3589" width="17.140625" style="6" customWidth="1"/>
    <col min="3590" max="3590" width="12.7109375" style="6" customWidth="1"/>
    <col min="3591" max="3591" width="16" style="6" customWidth="1"/>
    <col min="3592" max="3604" width="0" style="6" hidden="1" customWidth="1"/>
    <col min="3605" max="3605" width="14.140625" style="6" customWidth="1"/>
    <col min="3606" max="3609" width="0" style="6" hidden="1" customWidth="1"/>
    <col min="3610" max="3610" width="14.85546875" style="6" customWidth="1"/>
    <col min="3611" max="3612" width="0" style="6" hidden="1" customWidth="1"/>
    <col min="3613" max="3613" width="29.85546875" style="6" customWidth="1"/>
    <col min="3614" max="3620" width="8" style="6" customWidth="1"/>
    <col min="3621" max="3840" width="9.140625" style="6"/>
    <col min="3841" max="3841" width="11.85546875" style="6" customWidth="1"/>
    <col min="3842" max="3842" width="35.7109375" style="6" customWidth="1"/>
    <col min="3843" max="3843" width="10.7109375" style="6" customWidth="1"/>
    <col min="3844" max="3844" width="0" style="6" hidden="1" customWidth="1"/>
    <col min="3845" max="3845" width="17.140625" style="6" customWidth="1"/>
    <col min="3846" max="3846" width="12.7109375" style="6" customWidth="1"/>
    <col min="3847" max="3847" width="16" style="6" customWidth="1"/>
    <col min="3848" max="3860" width="0" style="6" hidden="1" customWidth="1"/>
    <col min="3861" max="3861" width="14.140625" style="6" customWidth="1"/>
    <col min="3862" max="3865" width="0" style="6" hidden="1" customWidth="1"/>
    <col min="3866" max="3866" width="14.85546875" style="6" customWidth="1"/>
    <col min="3867" max="3868" width="0" style="6" hidden="1" customWidth="1"/>
    <col min="3869" max="3869" width="29.85546875" style="6" customWidth="1"/>
    <col min="3870" max="3876" width="8" style="6" customWidth="1"/>
    <col min="3877" max="4096" width="9.140625" style="6"/>
    <col min="4097" max="4097" width="11.85546875" style="6" customWidth="1"/>
    <col min="4098" max="4098" width="35.7109375" style="6" customWidth="1"/>
    <col min="4099" max="4099" width="10.7109375" style="6" customWidth="1"/>
    <col min="4100" max="4100" width="0" style="6" hidden="1" customWidth="1"/>
    <col min="4101" max="4101" width="17.140625" style="6" customWidth="1"/>
    <col min="4102" max="4102" width="12.7109375" style="6" customWidth="1"/>
    <col min="4103" max="4103" width="16" style="6" customWidth="1"/>
    <col min="4104" max="4116" width="0" style="6" hidden="1" customWidth="1"/>
    <col min="4117" max="4117" width="14.140625" style="6" customWidth="1"/>
    <col min="4118" max="4121" width="0" style="6" hidden="1" customWidth="1"/>
    <col min="4122" max="4122" width="14.85546875" style="6" customWidth="1"/>
    <col min="4123" max="4124" width="0" style="6" hidden="1" customWidth="1"/>
    <col min="4125" max="4125" width="29.85546875" style="6" customWidth="1"/>
    <col min="4126" max="4132" width="8" style="6" customWidth="1"/>
    <col min="4133" max="4352" width="9.140625" style="6"/>
    <col min="4353" max="4353" width="11.85546875" style="6" customWidth="1"/>
    <col min="4354" max="4354" width="35.7109375" style="6" customWidth="1"/>
    <col min="4355" max="4355" width="10.7109375" style="6" customWidth="1"/>
    <col min="4356" max="4356" width="0" style="6" hidden="1" customWidth="1"/>
    <col min="4357" max="4357" width="17.140625" style="6" customWidth="1"/>
    <col min="4358" max="4358" width="12.7109375" style="6" customWidth="1"/>
    <col min="4359" max="4359" width="16" style="6" customWidth="1"/>
    <col min="4360" max="4372" width="0" style="6" hidden="1" customWidth="1"/>
    <col min="4373" max="4373" width="14.140625" style="6" customWidth="1"/>
    <col min="4374" max="4377" width="0" style="6" hidden="1" customWidth="1"/>
    <col min="4378" max="4378" width="14.85546875" style="6" customWidth="1"/>
    <col min="4379" max="4380" width="0" style="6" hidden="1" customWidth="1"/>
    <col min="4381" max="4381" width="29.85546875" style="6" customWidth="1"/>
    <col min="4382" max="4388" width="8" style="6" customWidth="1"/>
    <col min="4389" max="4608" width="9.140625" style="6"/>
    <col min="4609" max="4609" width="11.85546875" style="6" customWidth="1"/>
    <col min="4610" max="4610" width="35.7109375" style="6" customWidth="1"/>
    <col min="4611" max="4611" width="10.7109375" style="6" customWidth="1"/>
    <col min="4612" max="4612" width="0" style="6" hidden="1" customWidth="1"/>
    <col min="4613" max="4613" width="17.140625" style="6" customWidth="1"/>
    <col min="4614" max="4614" width="12.7109375" style="6" customWidth="1"/>
    <col min="4615" max="4615" width="16" style="6" customWidth="1"/>
    <col min="4616" max="4628" width="0" style="6" hidden="1" customWidth="1"/>
    <col min="4629" max="4629" width="14.140625" style="6" customWidth="1"/>
    <col min="4630" max="4633" width="0" style="6" hidden="1" customWidth="1"/>
    <col min="4634" max="4634" width="14.85546875" style="6" customWidth="1"/>
    <col min="4635" max="4636" width="0" style="6" hidden="1" customWidth="1"/>
    <col min="4637" max="4637" width="29.85546875" style="6" customWidth="1"/>
    <col min="4638" max="4644" width="8" style="6" customWidth="1"/>
    <col min="4645" max="4864" width="9.140625" style="6"/>
    <col min="4865" max="4865" width="11.85546875" style="6" customWidth="1"/>
    <col min="4866" max="4866" width="35.7109375" style="6" customWidth="1"/>
    <col min="4867" max="4867" width="10.7109375" style="6" customWidth="1"/>
    <col min="4868" max="4868" width="0" style="6" hidden="1" customWidth="1"/>
    <col min="4869" max="4869" width="17.140625" style="6" customWidth="1"/>
    <col min="4870" max="4870" width="12.7109375" style="6" customWidth="1"/>
    <col min="4871" max="4871" width="16" style="6" customWidth="1"/>
    <col min="4872" max="4884" width="0" style="6" hidden="1" customWidth="1"/>
    <col min="4885" max="4885" width="14.140625" style="6" customWidth="1"/>
    <col min="4886" max="4889" width="0" style="6" hidden="1" customWidth="1"/>
    <col min="4890" max="4890" width="14.85546875" style="6" customWidth="1"/>
    <col min="4891" max="4892" width="0" style="6" hidden="1" customWidth="1"/>
    <col min="4893" max="4893" width="29.85546875" style="6" customWidth="1"/>
    <col min="4894" max="4900" width="8" style="6" customWidth="1"/>
    <col min="4901" max="5120" width="9.140625" style="6"/>
    <col min="5121" max="5121" width="11.85546875" style="6" customWidth="1"/>
    <col min="5122" max="5122" width="35.7109375" style="6" customWidth="1"/>
    <col min="5123" max="5123" width="10.7109375" style="6" customWidth="1"/>
    <col min="5124" max="5124" width="0" style="6" hidden="1" customWidth="1"/>
    <col min="5125" max="5125" width="17.140625" style="6" customWidth="1"/>
    <col min="5126" max="5126" width="12.7109375" style="6" customWidth="1"/>
    <col min="5127" max="5127" width="16" style="6" customWidth="1"/>
    <col min="5128" max="5140" width="0" style="6" hidden="1" customWidth="1"/>
    <col min="5141" max="5141" width="14.140625" style="6" customWidth="1"/>
    <col min="5142" max="5145" width="0" style="6" hidden="1" customWidth="1"/>
    <col min="5146" max="5146" width="14.85546875" style="6" customWidth="1"/>
    <col min="5147" max="5148" width="0" style="6" hidden="1" customWidth="1"/>
    <col min="5149" max="5149" width="29.85546875" style="6" customWidth="1"/>
    <col min="5150" max="5156" width="8" style="6" customWidth="1"/>
    <col min="5157" max="5376" width="9.140625" style="6"/>
    <col min="5377" max="5377" width="11.85546875" style="6" customWidth="1"/>
    <col min="5378" max="5378" width="35.7109375" style="6" customWidth="1"/>
    <col min="5379" max="5379" width="10.7109375" style="6" customWidth="1"/>
    <col min="5380" max="5380" width="0" style="6" hidden="1" customWidth="1"/>
    <col min="5381" max="5381" width="17.140625" style="6" customWidth="1"/>
    <col min="5382" max="5382" width="12.7109375" style="6" customWidth="1"/>
    <col min="5383" max="5383" width="16" style="6" customWidth="1"/>
    <col min="5384" max="5396" width="0" style="6" hidden="1" customWidth="1"/>
    <col min="5397" max="5397" width="14.140625" style="6" customWidth="1"/>
    <col min="5398" max="5401" width="0" style="6" hidden="1" customWidth="1"/>
    <col min="5402" max="5402" width="14.85546875" style="6" customWidth="1"/>
    <col min="5403" max="5404" width="0" style="6" hidden="1" customWidth="1"/>
    <col min="5405" max="5405" width="29.85546875" style="6" customWidth="1"/>
    <col min="5406" max="5412" width="8" style="6" customWidth="1"/>
    <col min="5413" max="5632" width="9.140625" style="6"/>
    <col min="5633" max="5633" width="11.85546875" style="6" customWidth="1"/>
    <col min="5634" max="5634" width="35.7109375" style="6" customWidth="1"/>
    <col min="5635" max="5635" width="10.7109375" style="6" customWidth="1"/>
    <col min="5636" max="5636" width="0" style="6" hidden="1" customWidth="1"/>
    <col min="5637" max="5637" width="17.140625" style="6" customWidth="1"/>
    <col min="5638" max="5638" width="12.7109375" style="6" customWidth="1"/>
    <col min="5639" max="5639" width="16" style="6" customWidth="1"/>
    <col min="5640" max="5652" width="0" style="6" hidden="1" customWidth="1"/>
    <col min="5653" max="5653" width="14.140625" style="6" customWidth="1"/>
    <col min="5654" max="5657" width="0" style="6" hidden="1" customWidth="1"/>
    <col min="5658" max="5658" width="14.85546875" style="6" customWidth="1"/>
    <col min="5659" max="5660" width="0" style="6" hidden="1" customWidth="1"/>
    <col min="5661" max="5661" width="29.85546875" style="6" customWidth="1"/>
    <col min="5662" max="5668" width="8" style="6" customWidth="1"/>
    <col min="5669" max="5888" width="9.140625" style="6"/>
    <col min="5889" max="5889" width="11.85546875" style="6" customWidth="1"/>
    <col min="5890" max="5890" width="35.7109375" style="6" customWidth="1"/>
    <col min="5891" max="5891" width="10.7109375" style="6" customWidth="1"/>
    <col min="5892" max="5892" width="0" style="6" hidden="1" customWidth="1"/>
    <col min="5893" max="5893" width="17.140625" style="6" customWidth="1"/>
    <col min="5894" max="5894" width="12.7109375" style="6" customWidth="1"/>
    <col min="5895" max="5895" width="16" style="6" customWidth="1"/>
    <col min="5896" max="5908" width="0" style="6" hidden="1" customWidth="1"/>
    <col min="5909" max="5909" width="14.140625" style="6" customWidth="1"/>
    <col min="5910" max="5913" width="0" style="6" hidden="1" customWidth="1"/>
    <col min="5914" max="5914" width="14.85546875" style="6" customWidth="1"/>
    <col min="5915" max="5916" width="0" style="6" hidden="1" customWidth="1"/>
    <col min="5917" max="5917" width="29.85546875" style="6" customWidth="1"/>
    <col min="5918" max="5924" width="8" style="6" customWidth="1"/>
    <col min="5925" max="6144" width="9.140625" style="6"/>
    <col min="6145" max="6145" width="11.85546875" style="6" customWidth="1"/>
    <col min="6146" max="6146" width="35.7109375" style="6" customWidth="1"/>
    <col min="6147" max="6147" width="10.7109375" style="6" customWidth="1"/>
    <col min="6148" max="6148" width="0" style="6" hidden="1" customWidth="1"/>
    <col min="6149" max="6149" width="17.140625" style="6" customWidth="1"/>
    <col min="6150" max="6150" width="12.7109375" style="6" customWidth="1"/>
    <col min="6151" max="6151" width="16" style="6" customWidth="1"/>
    <col min="6152" max="6164" width="0" style="6" hidden="1" customWidth="1"/>
    <col min="6165" max="6165" width="14.140625" style="6" customWidth="1"/>
    <col min="6166" max="6169" width="0" style="6" hidden="1" customWidth="1"/>
    <col min="6170" max="6170" width="14.85546875" style="6" customWidth="1"/>
    <col min="6171" max="6172" width="0" style="6" hidden="1" customWidth="1"/>
    <col min="6173" max="6173" width="29.85546875" style="6" customWidth="1"/>
    <col min="6174" max="6180" width="8" style="6" customWidth="1"/>
    <col min="6181" max="6400" width="9.140625" style="6"/>
    <col min="6401" max="6401" width="11.85546875" style="6" customWidth="1"/>
    <col min="6402" max="6402" width="35.7109375" style="6" customWidth="1"/>
    <col min="6403" max="6403" width="10.7109375" style="6" customWidth="1"/>
    <col min="6404" max="6404" width="0" style="6" hidden="1" customWidth="1"/>
    <col min="6405" max="6405" width="17.140625" style="6" customWidth="1"/>
    <col min="6406" max="6406" width="12.7109375" style="6" customWidth="1"/>
    <col min="6407" max="6407" width="16" style="6" customWidth="1"/>
    <col min="6408" max="6420" width="0" style="6" hidden="1" customWidth="1"/>
    <col min="6421" max="6421" width="14.140625" style="6" customWidth="1"/>
    <col min="6422" max="6425" width="0" style="6" hidden="1" customWidth="1"/>
    <col min="6426" max="6426" width="14.85546875" style="6" customWidth="1"/>
    <col min="6427" max="6428" width="0" style="6" hidden="1" customWidth="1"/>
    <col min="6429" max="6429" width="29.85546875" style="6" customWidth="1"/>
    <col min="6430" max="6436" width="8" style="6" customWidth="1"/>
    <col min="6437" max="6656" width="9.140625" style="6"/>
    <col min="6657" max="6657" width="11.85546875" style="6" customWidth="1"/>
    <col min="6658" max="6658" width="35.7109375" style="6" customWidth="1"/>
    <col min="6659" max="6659" width="10.7109375" style="6" customWidth="1"/>
    <col min="6660" max="6660" width="0" style="6" hidden="1" customWidth="1"/>
    <col min="6661" max="6661" width="17.140625" style="6" customWidth="1"/>
    <col min="6662" max="6662" width="12.7109375" style="6" customWidth="1"/>
    <col min="6663" max="6663" width="16" style="6" customWidth="1"/>
    <col min="6664" max="6676" width="0" style="6" hidden="1" customWidth="1"/>
    <col min="6677" max="6677" width="14.140625" style="6" customWidth="1"/>
    <col min="6678" max="6681" width="0" style="6" hidden="1" customWidth="1"/>
    <col min="6682" max="6682" width="14.85546875" style="6" customWidth="1"/>
    <col min="6683" max="6684" width="0" style="6" hidden="1" customWidth="1"/>
    <col min="6685" max="6685" width="29.85546875" style="6" customWidth="1"/>
    <col min="6686" max="6692" width="8" style="6" customWidth="1"/>
    <col min="6693" max="6912" width="9.140625" style="6"/>
    <col min="6913" max="6913" width="11.85546875" style="6" customWidth="1"/>
    <col min="6914" max="6914" width="35.7109375" style="6" customWidth="1"/>
    <col min="6915" max="6915" width="10.7109375" style="6" customWidth="1"/>
    <col min="6916" max="6916" width="0" style="6" hidden="1" customWidth="1"/>
    <col min="6917" max="6917" width="17.140625" style="6" customWidth="1"/>
    <col min="6918" max="6918" width="12.7109375" style="6" customWidth="1"/>
    <col min="6919" max="6919" width="16" style="6" customWidth="1"/>
    <col min="6920" max="6932" width="0" style="6" hidden="1" customWidth="1"/>
    <col min="6933" max="6933" width="14.140625" style="6" customWidth="1"/>
    <col min="6934" max="6937" width="0" style="6" hidden="1" customWidth="1"/>
    <col min="6938" max="6938" width="14.85546875" style="6" customWidth="1"/>
    <col min="6939" max="6940" width="0" style="6" hidden="1" customWidth="1"/>
    <col min="6941" max="6941" width="29.85546875" style="6" customWidth="1"/>
    <col min="6942" max="6948" width="8" style="6" customWidth="1"/>
    <col min="6949" max="7168" width="9.140625" style="6"/>
    <col min="7169" max="7169" width="11.85546875" style="6" customWidth="1"/>
    <col min="7170" max="7170" width="35.7109375" style="6" customWidth="1"/>
    <col min="7171" max="7171" width="10.7109375" style="6" customWidth="1"/>
    <col min="7172" max="7172" width="0" style="6" hidden="1" customWidth="1"/>
    <col min="7173" max="7173" width="17.140625" style="6" customWidth="1"/>
    <col min="7174" max="7174" width="12.7109375" style="6" customWidth="1"/>
    <col min="7175" max="7175" width="16" style="6" customWidth="1"/>
    <col min="7176" max="7188" width="0" style="6" hidden="1" customWidth="1"/>
    <col min="7189" max="7189" width="14.140625" style="6" customWidth="1"/>
    <col min="7190" max="7193" width="0" style="6" hidden="1" customWidth="1"/>
    <col min="7194" max="7194" width="14.85546875" style="6" customWidth="1"/>
    <col min="7195" max="7196" width="0" style="6" hidden="1" customWidth="1"/>
    <col min="7197" max="7197" width="29.85546875" style="6" customWidth="1"/>
    <col min="7198" max="7204" width="8" style="6" customWidth="1"/>
    <col min="7205" max="7424" width="9.140625" style="6"/>
    <col min="7425" max="7425" width="11.85546875" style="6" customWidth="1"/>
    <col min="7426" max="7426" width="35.7109375" style="6" customWidth="1"/>
    <col min="7427" max="7427" width="10.7109375" style="6" customWidth="1"/>
    <col min="7428" max="7428" width="0" style="6" hidden="1" customWidth="1"/>
    <col min="7429" max="7429" width="17.140625" style="6" customWidth="1"/>
    <col min="7430" max="7430" width="12.7109375" style="6" customWidth="1"/>
    <col min="7431" max="7431" width="16" style="6" customWidth="1"/>
    <col min="7432" max="7444" width="0" style="6" hidden="1" customWidth="1"/>
    <col min="7445" max="7445" width="14.140625" style="6" customWidth="1"/>
    <col min="7446" max="7449" width="0" style="6" hidden="1" customWidth="1"/>
    <col min="7450" max="7450" width="14.85546875" style="6" customWidth="1"/>
    <col min="7451" max="7452" width="0" style="6" hidden="1" customWidth="1"/>
    <col min="7453" max="7453" width="29.85546875" style="6" customWidth="1"/>
    <col min="7454" max="7460" width="8" style="6" customWidth="1"/>
    <col min="7461" max="7680" width="9.140625" style="6"/>
    <col min="7681" max="7681" width="11.85546875" style="6" customWidth="1"/>
    <col min="7682" max="7682" width="35.7109375" style="6" customWidth="1"/>
    <col min="7683" max="7683" width="10.7109375" style="6" customWidth="1"/>
    <col min="7684" max="7684" width="0" style="6" hidden="1" customWidth="1"/>
    <col min="7685" max="7685" width="17.140625" style="6" customWidth="1"/>
    <col min="7686" max="7686" width="12.7109375" style="6" customWidth="1"/>
    <col min="7687" max="7687" width="16" style="6" customWidth="1"/>
    <col min="7688" max="7700" width="0" style="6" hidden="1" customWidth="1"/>
    <col min="7701" max="7701" width="14.140625" style="6" customWidth="1"/>
    <col min="7702" max="7705" width="0" style="6" hidden="1" customWidth="1"/>
    <col min="7706" max="7706" width="14.85546875" style="6" customWidth="1"/>
    <col min="7707" max="7708" width="0" style="6" hidden="1" customWidth="1"/>
    <col min="7709" max="7709" width="29.85546875" style="6" customWidth="1"/>
    <col min="7710" max="7716" width="8" style="6" customWidth="1"/>
    <col min="7717" max="7936" width="9.140625" style="6"/>
    <col min="7937" max="7937" width="11.85546875" style="6" customWidth="1"/>
    <col min="7938" max="7938" width="35.7109375" style="6" customWidth="1"/>
    <col min="7939" max="7939" width="10.7109375" style="6" customWidth="1"/>
    <col min="7940" max="7940" width="0" style="6" hidden="1" customWidth="1"/>
    <col min="7941" max="7941" width="17.140625" style="6" customWidth="1"/>
    <col min="7942" max="7942" width="12.7109375" style="6" customWidth="1"/>
    <col min="7943" max="7943" width="16" style="6" customWidth="1"/>
    <col min="7944" max="7956" width="0" style="6" hidden="1" customWidth="1"/>
    <col min="7957" max="7957" width="14.140625" style="6" customWidth="1"/>
    <col min="7958" max="7961" width="0" style="6" hidden="1" customWidth="1"/>
    <col min="7962" max="7962" width="14.85546875" style="6" customWidth="1"/>
    <col min="7963" max="7964" width="0" style="6" hidden="1" customWidth="1"/>
    <col min="7965" max="7965" width="29.85546875" style="6" customWidth="1"/>
    <col min="7966" max="7972" width="8" style="6" customWidth="1"/>
    <col min="7973" max="8192" width="9.140625" style="6"/>
    <col min="8193" max="8193" width="11.85546875" style="6" customWidth="1"/>
    <col min="8194" max="8194" width="35.7109375" style="6" customWidth="1"/>
    <col min="8195" max="8195" width="10.7109375" style="6" customWidth="1"/>
    <col min="8196" max="8196" width="0" style="6" hidden="1" customWidth="1"/>
    <col min="8197" max="8197" width="17.140625" style="6" customWidth="1"/>
    <col min="8198" max="8198" width="12.7109375" style="6" customWidth="1"/>
    <col min="8199" max="8199" width="16" style="6" customWidth="1"/>
    <col min="8200" max="8212" width="0" style="6" hidden="1" customWidth="1"/>
    <col min="8213" max="8213" width="14.140625" style="6" customWidth="1"/>
    <col min="8214" max="8217" width="0" style="6" hidden="1" customWidth="1"/>
    <col min="8218" max="8218" width="14.85546875" style="6" customWidth="1"/>
    <col min="8219" max="8220" width="0" style="6" hidden="1" customWidth="1"/>
    <col min="8221" max="8221" width="29.85546875" style="6" customWidth="1"/>
    <col min="8222" max="8228" width="8" style="6" customWidth="1"/>
    <col min="8229" max="8448" width="9.140625" style="6"/>
    <col min="8449" max="8449" width="11.85546875" style="6" customWidth="1"/>
    <col min="8450" max="8450" width="35.7109375" style="6" customWidth="1"/>
    <col min="8451" max="8451" width="10.7109375" style="6" customWidth="1"/>
    <col min="8452" max="8452" width="0" style="6" hidden="1" customWidth="1"/>
    <col min="8453" max="8453" width="17.140625" style="6" customWidth="1"/>
    <col min="8454" max="8454" width="12.7109375" style="6" customWidth="1"/>
    <col min="8455" max="8455" width="16" style="6" customWidth="1"/>
    <col min="8456" max="8468" width="0" style="6" hidden="1" customWidth="1"/>
    <col min="8469" max="8469" width="14.140625" style="6" customWidth="1"/>
    <col min="8470" max="8473" width="0" style="6" hidden="1" customWidth="1"/>
    <col min="8474" max="8474" width="14.85546875" style="6" customWidth="1"/>
    <col min="8475" max="8476" width="0" style="6" hidden="1" customWidth="1"/>
    <col min="8477" max="8477" width="29.85546875" style="6" customWidth="1"/>
    <col min="8478" max="8484" width="8" style="6" customWidth="1"/>
    <col min="8485" max="8704" width="9.140625" style="6"/>
    <col min="8705" max="8705" width="11.85546875" style="6" customWidth="1"/>
    <col min="8706" max="8706" width="35.7109375" style="6" customWidth="1"/>
    <col min="8707" max="8707" width="10.7109375" style="6" customWidth="1"/>
    <col min="8708" max="8708" width="0" style="6" hidden="1" customWidth="1"/>
    <col min="8709" max="8709" width="17.140625" style="6" customWidth="1"/>
    <col min="8710" max="8710" width="12.7109375" style="6" customWidth="1"/>
    <col min="8711" max="8711" width="16" style="6" customWidth="1"/>
    <col min="8712" max="8724" width="0" style="6" hidden="1" customWidth="1"/>
    <col min="8725" max="8725" width="14.140625" style="6" customWidth="1"/>
    <col min="8726" max="8729" width="0" style="6" hidden="1" customWidth="1"/>
    <col min="8730" max="8730" width="14.85546875" style="6" customWidth="1"/>
    <col min="8731" max="8732" width="0" style="6" hidden="1" customWidth="1"/>
    <col min="8733" max="8733" width="29.85546875" style="6" customWidth="1"/>
    <col min="8734" max="8740" width="8" style="6" customWidth="1"/>
    <col min="8741" max="8960" width="9.140625" style="6"/>
    <col min="8961" max="8961" width="11.85546875" style="6" customWidth="1"/>
    <col min="8962" max="8962" width="35.7109375" style="6" customWidth="1"/>
    <col min="8963" max="8963" width="10.7109375" style="6" customWidth="1"/>
    <col min="8964" max="8964" width="0" style="6" hidden="1" customWidth="1"/>
    <col min="8965" max="8965" width="17.140625" style="6" customWidth="1"/>
    <col min="8966" max="8966" width="12.7109375" style="6" customWidth="1"/>
    <col min="8967" max="8967" width="16" style="6" customWidth="1"/>
    <col min="8968" max="8980" width="0" style="6" hidden="1" customWidth="1"/>
    <col min="8981" max="8981" width="14.140625" style="6" customWidth="1"/>
    <col min="8982" max="8985" width="0" style="6" hidden="1" customWidth="1"/>
    <col min="8986" max="8986" width="14.85546875" style="6" customWidth="1"/>
    <col min="8987" max="8988" width="0" style="6" hidden="1" customWidth="1"/>
    <col min="8989" max="8989" width="29.85546875" style="6" customWidth="1"/>
    <col min="8990" max="8996" width="8" style="6" customWidth="1"/>
    <col min="8997" max="9216" width="9.140625" style="6"/>
    <col min="9217" max="9217" width="11.85546875" style="6" customWidth="1"/>
    <col min="9218" max="9218" width="35.7109375" style="6" customWidth="1"/>
    <col min="9219" max="9219" width="10.7109375" style="6" customWidth="1"/>
    <col min="9220" max="9220" width="0" style="6" hidden="1" customWidth="1"/>
    <col min="9221" max="9221" width="17.140625" style="6" customWidth="1"/>
    <col min="9222" max="9222" width="12.7109375" style="6" customWidth="1"/>
    <col min="9223" max="9223" width="16" style="6" customWidth="1"/>
    <col min="9224" max="9236" width="0" style="6" hidden="1" customWidth="1"/>
    <col min="9237" max="9237" width="14.140625" style="6" customWidth="1"/>
    <col min="9238" max="9241" width="0" style="6" hidden="1" customWidth="1"/>
    <col min="9242" max="9242" width="14.85546875" style="6" customWidth="1"/>
    <col min="9243" max="9244" width="0" style="6" hidden="1" customWidth="1"/>
    <col min="9245" max="9245" width="29.85546875" style="6" customWidth="1"/>
    <col min="9246" max="9252" width="8" style="6" customWidth="1"/>
    <col min="9253" max="9472" width="9.140625" style="6"/>
    <col min="9473" max="9473" width="11.85546875" style="6" customWidth="1"/>
    <col min="9474" max="9474" width="35.7109375" style="6" customWidth="1"/>
    <col min="9475" max="9475" width="10.7109375" style="6" customWidth="1"/>
    <col min="9476" max="9476" width="0" style="6" hidden="1" customWidth="1"/>
    <col min="9477" max="9477" width="17.140625" style="6" customWidth="1"/>
    <col min="9478" max="9478" width="12.7109375" style="6" customWidth="1"/>
    <col min="9479" max="9479" width="16" style="6" customWidth="1"/>
    <col min="9480" max="9492" width="0" style="6" hidden="1" customWidth="1"/>
    <col min="9493" max="9493" width="14.140625" style="6" customWidth="1"/>
    <col min="9494" max="9497" width="0" style="6" hidden="1" customWidth="1"/>
    <col min="9498" max="9498" width="14.85546875" style="6" customWidth="1"/>
    <col min="9499" max="9500" width="0" style="6" hidden="1" customWidth="1"/>
    <col min="9501" max="9501" width="29.85546875" style="6" customWidth="1"/>
    <col min="9502" max="9508" width="8" style="6" customWidth="1"/>
    <col min="9509" max="9728" width="9.140625" style="6"/>
    <col min="9729" max="9729" width="11.85546875" style="6" customWidth="1"/>
    <col min="9730" max="9730" width="35.7109375" style="6" customWidth="1"/>
    <col min="9731" max="9731" width="10.7109375" style="6" customWidth="1"/>
    <col min="9732" max="9732" width="0" style="6" hidden="1" customWidth="1"/>
    <col min="9733" max="9733" width="17.140625" style="6" customWidth="1"/>
    <col min="9734" max="9734" width="12.7109375" style="6" customWidth="1"/>
    <col min="9735" max="9735" width="16" style="6" customWidth="1"/>
    <col min="9736" max="9748" width="0" style="6" hidden="1" customWidth="1"/>
    <col min="9749" max="9749" width="14.140625" style="6" customWidth="1"/>
    <col min="9750" max="9753" width="0" style="6" hidden="1" customWidth="1"/>
    <col min="9754" max="9754" width="14.85546875" style="6" customWidth="1"/>
    <col min="9755" max="9756" width="0" style="6" hidden="1" customWidth="1"/>
    <col min="9757" max="9757" width="29.85546875" style="6" customWidth="1"/>
    <col min="9758" max="9764" width="8" style="6" customWidth="1"/>
    <col min="9765" max="9984" width="9.140625" style="6"/>
    <col min="9985" max="9985" width="11.85546875" style="6" customWidth="1"/>
    <col min="9986" max="9986" width="35.7109375" style="6" customWidth="1"/>
    <col min="9987" max="9987" width="10.7109375" style="6" customWidth="1"/>
    <col min="9988" max="9988" width="0" style="6" hidden="1" customWidth="1"/>
    <col min="9989" max="9989" width="17.140625" style="6" customWidth="1"/>
    <col min="9990" max="9990" width="12.7109375" style="6" customWidth="1"/>
    <col min="9991" max="9991" width="16" style="6" customWidth="1"/>
    <col min="9992" max="10004" width="0" style="6" hidden="1" customWidth="1"/>
    <col min="10005" max="10005" width="14.140625" style="6" customWidth="1"/>
    <col min="10006" max="10009" width="0" style="6" hidden="1" customWidth="1"/>
    <col min="10010" max="10010" width="14.85546875" style="6" customWidth="1"/>
    <col min="10011" max="10012" width="0" style="6" hidden="1" customWidth="1"/>
    <col min="10013" max="10013" width="29.85546875" style="6" customWidth="1"/>
    <col min="10014" max="10020" width="8" style="6" customWidth="1"/>
    <col min="10021" max="10240" width="9.140625" style="6"/>
    <col min="10241" max="10241" width="11.85546875" style="6" customWidth="1"/>
    <col min="10242" max="10242" width="35.7109375" style="6" customWidth="1"/>
    <col min="10243" max="10243" width="10.7109375" style="6" customWidth="1"/>
    <col min="10244" max="10244" width="0" style="6" hidden="1" customWidth="1"/>
    <col min="10245" max="10245" width="17.140625" style="6" customWidth="1"/>
    <col min="10246" max="10246" width="12.7109375" style="6" customWidth="1"/>
    <col min="10247" max="10247" width="16" style="6" customWidth="1"/>
    <col min="10248" max="10260" width="0" style="6" hidden="1" customWidth="1"/>
    <col min="10261" max="10261" width="14.140625" style="6" customWidth="1"/>
    <col min="10262" max="10265" width="0" style="6" hidden="1" customWidth="1"/>
    <col min="10266" max="10266" width="14.85546875" style="6" customWidth="1"/>
    <col min="10267" max="10268" width="0" style="6" hidden="1" customWidth="1"/>
    <col min="10269" max="10269" width="29.85546875" style="6" customWidth="1"/>
    <col min="10270" max="10276" width="8" style="6" customWidth="1"/>
    <col min="10277" max="10496" width="9.140625" style="6"/>
    <col min="10497" max="10497" width="11.85546875" style="6" customWidth="1"/>
    <col min="10498" max="10498" width="35.7109375" style="6" customWidth="1"/>
    <col min="10499" max="10499" width="10.7109375" style="6" customWidth="1"/>
    <col min="10500" max="10500" width="0" style="6" hidden="1" customWidth="1"/>
    <col min="10501" max="10501" width="17.140625" style="6" customWidth="1"/>
    <col min="10502" max="10502" width="12.7109375" style="6" customWidth="1"/>
    <col min="10503" max="10503" width="16" style="6" customWidth="1"/>
    <col min="10504" max="10516" width="0" style="6" hidden="1" customWidth="1"/>
    <col min="10517" max="10517" width="14.140625" style="6" customWidth="1"/>
    <col min="10518" max="10521" width="0" style="6" hidden="1" customWidth="1"/>
    <col min="10522" max="10522" width="14.85546875" style="6" customWidth="1"/>
    <col min="10523" max="10524" width="0" style="6" hidden="1" customWidth="1"/>
    <col min="10525" max="10525" width="29.85546875" style="6" customWidth="1"/>
    <col min="10526" max="10532" width="8" style="6" customWidth="1"/>
    <col min="10533" max="10752" width="9.140625" style="6"/>
    <col min="10753" max="10753" width="11.85546875" style="6" customWidth="1"/>
    <col min="10754" max="10754" width="35.7109375" style="6" customWidth="1"/>
    <col min="10755" max="10755" width="10.7109375" style="6" customWidth="1"/>
    <col min="10756" max="10756" width="0" style="6" hidden="1" customWidth="1"/>
    <col min="10757" max="10757" width="17.140625" style="6" customWidth="1"/>
    <col min="10758" max="10758" width="12.7109375" style="6" customWidth="1"/>
    <col min="10759" max="10759" width="16" style="6" customWidth="1"/>
    <col min="10760" max="10772" width="0" style="6" hidden="1" customWidth="1"/>
    <col min="10773" max="10773" width="14.140625" style="6" customWidth="1"/>
    <col min="10774" max="10777" width="0" style="6" hidden="1" customWidth="1"/>
    <col min="10778" max="10778" width="14.85546875" style="6" customWidth="1"/>
    <col min="10779" max="10780" width="0" style="6" hidden="1" customWidth="1"/>
    <col min="10781" max="10781" width="29.85546875" style="6" customWidth="1"/>
    <col min="10782" max="10788" width="8" style="6" customWidth="1"/>
    <col min="10789" max="11008" width="9.140625" style="6"/>
    <col min="11009" max="11009" width="11.85546875" style="6" customWidth="1"/>
    <col min="11010" max="11010" width="35.7109375" style="6" customWidth="1"/>
    <col min="11011" max="11011" width="10.7109375" style="6" customWidth="1"/>
    <col min="11012" max="11012" width="0" style="6" hidden="1" customWidth="1"/>
    <col min="11013" max="11013" width="17.140625" style="6" customWidth="1"/>
    <col min="11014" max="11014" width="12.7109375" style="6" customWidth="1"/>
    <col min="11015" max="11015" width="16" style="6" customWidth="1"/>
    <col min="11016" max="11028" width="0" style="6" hidden="1" customWidth="1"/>
    <col min="11029" max="11029" width="14.140625" style="6" customWidth="1"/>
    <col min="11030" max="11033" width="0" style="6" hidden="1" customWidth="1"/>
    <col min="11034" max="11034" width="14.85546875" style="6" customWidth="1"/>
    <col min="11035" max="11036" width="0" style="6" hidden="1" customWidth="1"/>
    <col min="11037" max="11037" width="29.85546875" style="6" customWidth="1"/>
    <col min="11038" max="11044" width="8" style="6" customWidth="1"/>
    <col min="11045" max="11264" width="9.140625" style="6"/>
    <col min="11265" max="11265" width="11.85546875" style="6" customWidth="1"/>
    <col min="11266" max="11266" width="35.7109375" style="6" customWidth="1"/>
    <col min="11267" max="11267" width="10.7109375" style="6" customWidth="1"/>
    <col min="11268" max="11268" width="0" style="6" hidden="1" customWidth="1"/>
    <col min="11269" max="11269" width="17.140625" style="6" customWidth="1"/>
    <col min="11270" max="11270" width="12.7109375" style="6" customWidth="1"/>
    <col min="11271" max="11271" width="16" style="6" customWidth="1"/>
    <col min="11272" max="11284" width="0" style="6" hidden="1" customWidth="1"/>
    <col min="11285" max="11285" width="14.140625" style="6" customWidth="1"/>
    <col min="11286" max="11289" width="0" style="6" hidden="1" customWidth="1"/>
    <col min="11290" max="11290" width="14.85546875" style="6" customWidth="1"/>
    <col min="11291" max="11292" width="0" style="6" hidden="1" customWidth="1"/>
    <col min="11293" max="11293" width="29.85546875" style="6" customWidth="1"/>
    <col min="11294" max="11300" width="8" style="6" customWidth="1"/>
    <col min="11301" max="11520" width="9.140625" style="6"/>
    <col min="11521" max="11521" width="11.85546875" style="6" customWidth="1"/>
    <col min="11522" max="11522" width="35.7109375" style="6" customWidth="1"/>
    <col min="11523" max="11523" width="10.7109375" style="6" customWidth="1"/>
    <col min="11524" max="11524" width="0" style="6" hidden="1" customWidth="1"/>
    <col min="11525" max="11525" width="17.140625" style="6" customWidth="1"/>
    <col min="11526" max="11526" width="12.7109375" style="6" customWidth="1"/>
    <col min="11527" max="11527" width="16" style="6" customWidth="1"/>
    <col min="11528" max="11540" width="0" style="6" hidden="1" customWidth="1"/>
    <col min="11541" max="11541" width="14.140625" style="6" customWidth="1"/>
    <col min="11542" max="11545" width="0" style="6" hidden="1" customWidth="1"/>
    <col min="11546" max="11546" width="14.85546875" style="6" customWidth="1"/>
    <col min="11547" max="11548" width="0" style="6" hidden="1" customWidth="1"/>
    <col min="11549" max="11549" width="29.85546875" style="6" customWidth="1"/>
    <col min="11550" max="11556" width="8" style="6" customWidth="1"/>
    <col min="11557" max="11776" width="9.140625" style="6"/>
    <col min="11777" max="11777" width="11.85546875" style="6" customWidth="1"/>
    <col min="11778" max="11778" width="35.7109375" style="6" customWidth="1"/>
    <col min="11779" max="11779" width="10.7109375" style="6" customWidth="1"/>
    <col min="11780" max="11780" width="0" style="6" hidden="1" customWidth="1"/>
    <col min="11781" max="11781" width="17.140625" style="6" customWidth="1"/>
    <col min="11782" max="11782" width="12.7109375" style="6" customWidth="1"/>
    <col min="11783" max="11783" width="16" style="6" customWidth="1"/>
    <col min="11784" max="11796" width="0" style="6" hidden="1" customWidth="1"/>
    <col min="11797" max="11797" width="14.140625" style="6" customWidth="1"/>
    <col min="11798" max="11801" width="0" style="6" hidden="1" customWidth="1"/>
    <col min="11802" max="11802" width="14.85546875" style="6" customWidth="1"/>
    <col min="11803" max="11804" width="0" style="6" hidden="1" customWidth="1"/>
    <col min="11805" max="11805" width="29.85546875" style="6" customWidth="1"/>
    <col min="11806" max="11812" width="8" style="6" customWidth="1"/>
    <col min="11813" max="12032" width="9.140625" style="6"/>
    <col min="12033" max="12033" width="11.85546875" style="6" customWidth="1"/>
    <col min="12034" max="12034" width="35.7109375" style="6" customWidth="1"/>
    <col min="12035" max="12035" width="10.7109375" style="6" customWidth="1"/>
    <col min="12036" max="12036" width="0" style="6" hidden="1" customWidth="1"/>
    <col min="12037" max="12037" width="17.140625" style="6" customWidth="1"/>
    <col min="12038" max="12038" width="12.7109375" style="6" customWidth="1"/>
    <col min="12039" max="12039" width="16" style="6" customWidth="1"/>
    <col min="12040" max="12052" width="0" style="6" hidden="1" customWidth="1"/>
    <col min="12053" max="12053" width="14.140625" style="6" customWidth="1"/>
    <col min="12054" max="12057" width="0" style="6" hidden="1" customWidth="1"/>
    <col min="12058" max="12058" width="14.85546875" style="6" customWidth="1"/>
    <col min="12059" max="12060" width="0" style="6" hidden="1" customWidth="1"/>
    <col min="12061" max="12061" width="29.85546875" style="6" customWidth="1"/>
    <col min="12062" max="12068" width="8" style="6" customWidth="1"/>
    <col min="12069" max="12288" width="9.140625" style="6"/>
    <col min="12289" max="12289" width="11.85546875" style="6" customWidth="1"/>
    <col min="12290" max="12290" width="35.7109375" style="6" customWidth="1"/>
    <col min="12291" max="12291" width="10.7109375" style="6" customWidth="1"/>
    <col min="12292" max="12292" width="0" style="6" hidden="1" customWidth="1"/>
    <col min="12293" max="12293" width="17.140625" style="6" customWidth="1"/>
    <col min="12294" max="12294" width="12.7109375" style="6" customWidth="1"/>
    <col min="12295" max="12295" width="16" style="6" customWidth="1"/>
    <col min="12296" max="12308" width="0" style="6" hidden="1" customWidth="1"/>
    <col min="12309" max="12309" width="14.140625" style="6" customWidth="1"/>
    <col min="12310" max="12313" width="0" style="6" hidden="1" customWidth="1"/>
    <col min="12314" max="12314" width="14.85546875" style="6" customWidth="1"/>
    <col min="12315" max="12316" width="0" style="6" hidden="1" customWidth="1"/>
    <col min="12317" max="12317" width="29.85546875" style="6" customWidth="1"/>
    <col min="12318" max="12324" width="8" style="6" customWidth="1"/>
    <col min="12325" max="12544" width="9.140625" style="6"/>
    <col min="12545" max="12545" width="11.85546875" style="6" customWidth="1"/>
    <col min="12546" max="12546" width="35.7109375" style="6" customWidth="1"/>
    <col min="12547" max="12547" width="10.7109375" style="6" customWidth="1"/>
    <col min="12548" max="12548" width="0" style="6" hidden="1" customWidth="1"/>
    <col min="12549" max="12549" width="17.140625" style="6" customWidth="1"/>
    <col min="12550" max="12550" width="12.7109375" style="6" customWidth="1"/>
    <col min="12551" max="12551" width="16" style="6" customWidth="1"/>
    <col min="12552" max="12564" width="0" style="6" hidden="1" customWidth="1"/>
    <col min="12565" max="12565" width="14.140625" style="6" customWidth="1"/>
    <col min="12566" max="12569" width="0" style="6" hidden="1" customWidth="1"/>
    <col min="12570" max="12570" width="14.85546875" style="6" customWidth="1"/>
    <col min="12571" max="12572" width="0" style="6" hidden="1" customWidth="1"/>
    <col min="12573" max="12573" width="29.85546875" style="6" customWidth="1"/>
    <col min="12574" max="12580" width="8" style="6" customWidth="1"/>
    <col min="12581" max="12800" width="9.140625" style="6"/>
    <col min="12801" max="12801" width="11.85546875" style="6" customWidth="1"/>
    <col min="12802" max="12802" width="35.7109375" style="6" customWidth="1"/>
    <col min="12803" max="12803" width="10.7109375" style="6" customWidth="1"/>
    <col min="12804" max="12804" width="0" style="6" hidden="1" customWidth="1"/>
    <col min="12805" max="12805" width="17.140625" style="6" customWidth="1"/>
    <col min="12806" max="12806" width="12.7109375" style="6" customWidth="1"/>
    <col min="12807" max="12807" width="16" style="6" customWidth="1"/>
    <col min="12808" max="12820" width="0" style="6" hidden="1" customWidth="1"/>
    <col min="12821" max="12821" width="14.140625" style="6" customWidth="1"/>
    <col min="12822" max="12825" width="0" style="6" hidden="1" customWidth="1"/>
    <col min="12826" max="12826" width="14.85546875" style="6" customWidth="1"/>
    <col min="12827" max="12828" width="0" style="6" hidden="1" customWidth="1"/>
    <col min="12829" max="12829" width="29.85546875" style="6" customWidth="1"/>
    <col min="12830" max="12836" width="8" style="6" customWidth="1"/>
    <col min="12837" max="13056" width="9.140625" style="6"/>
    <col min="13057" max="13057" width="11.85546875" style="6" customWidth="1"/>
    <col min="13058" max="13058" width="35.7109375" style="6" customWidth="1"/>
    <col min="13059" max="13059" width="10.7109375" style="6" customWidth="1"/>
    <col min="13060" max="13060" width="0" style="6" hidden="1" customWidth="1"/>
    <col min="13061" max="13061" width="17.140625" style="6" customWidth="1"/>
    <col min="13062" max="13062" width="12.7109375" style="6" customWidth="1"/>
    <col min="13063" max="13063" width="16" style="6" customWidth="1"/>
    <col min="13064" max="13076" width="0" style="6" hidden="1" customWidth="1"/>
    <col min="13077" max="13077" width="14.140625" style="6" customWidth="1"/>
    <col min="13078" max="13081" width="0" style="6" hidden="1" customWidth="1"/>
    <col min="13082" max="13082" width="14.85546875" style="6" customWidth="1"/>
    <col min="13083" max="13084" width="0" style="6" hidden="1" customWidth="1"/>
    <col min="13085" max="13085" width="29.85546875" style="6" customWidth="1"/>
    <col min="13086" max="13092" width="8" style="6" customWidth="1"/>
    <col min="13093" max="13312" width="9.140625" style="6"/>
    <col min="13313" max="13313" width="11.85546875" style="6" customWidth="1"/>
    <col min="13314" max="13314" width="35.7109375" style="6" customWidth="1"/>
    <col min="13315" max="13315" width="10.7109375" style="6" customWidth="1"/>
    <col min="13316" max="13316" width="0" style="6" hidden="1" customWidth="1"/>
    <col min="13317" max="13317" width="17.140625" style="6" customWidth="1"/>
    <col min="13318" max="13318" width="12.7109375" style="6" customWidth="1"/>
    <col min="13319" max="13319" width="16" style="6" customWidth="1"/>
    <col min="13320" max="13332" width="0" style="6" hidden="1" customWidth="1"/>
    <col min="13333" max="13333" width="14.140625" style="6" customWidth="1"/>
    <col min="13334" max="13337" width="0" style="6" hidden="1" customWidth="1"/>
    <col min="13338" max="13338" width="14.85546875" style="6" customWidth="1"/>
    <col min="13339" max="13340" width="0" style="6" hidden="1" customWidth="1"/>
    <col min="13341" max="13341" width="29.85546875" style="6" customWidth="1"/>
    <col min="13342" max="13348" width="8" style="6" customWidth="1"/>
    <col min="13349" max="13568" width="9.140625" style="6"/>
    <col min="13569" max="13569" width="11.85546875" style="6" customWidth="1"/>
    <col min="13570" max="13570" width="35.7109375" style="6" customWidth="1"/>
    <col min="13571" max="13571" width="10.7109375" style="6" customWidth="1"/>
    <col min="13572" max="13572" width="0" style="6" hidden="1" customWidth="1"/>
    <col min="13573" max="13573" width="17.140625" style="6" customWidth="1"/>
    <col min="13574" max="13574" width="12.7109375" style="6" customWidth="1"/>
    <col min="13575" max="13575" width="16" style="6" customWidth="1"/>
    <col min="13576" max="13588" width="0" style="6" hidden="1" customWidth="1"/>
    <col min="13589" max="13589" width="14.140625" style="6" customWidth="1"/>
    <col min="13590" max="13593" width="0" style="6" hidden="1" customWidth="1"/>
    <col min="13594" max="13594" width="14.85546875" style="6" customWidth="1"/>
    <col min="13595" max="13596" width="0" style="6" hidden="1" customWidth="1"/>
    <col min="13597" max="13597" width="29.85546875" style="6" customWidth="1"/>
    <col min="13598" max="13604" width="8" style="6" customWidth="1"/>
    <col min="13605" max="13824" width="9.140625" style="6"/>
    <col min="13825" max="13825" width="11.85546875" style="6" customWidth="1"/>
    <col min="13826" max="13826" width="35.7109375" style="6" customWidth="1"/>
    <col min="13827" max="13827" width="10.7109375" style="6" customWidth="1"/>
    <col min="13828" max="13828" width="0" style="6" hidden="1" customWidth="1"/>
    <col min="13829" max="13829" width="17.140625" style="6" customWidth="1"/>
    <col min="13830" max="13830" width="12.7109375" style="6" customWidth="1"/>
    <col min="13831" max="13831" width="16" style="6" customWidth="1"/>
    <col min="13832" max="13844" width="0" style="6" hidden="1" customWidth="1"/>
    <col min="13845" max="13845" width="14.140625" style="6" customWidth="1"/>
    <col min="13846" max="13849" width="0" style="6" hidden="1" customWidth="1"/>
    <col min="13850" max="13850" width="14.85546875" style="6" customWidth="1"/>
    <col min="13851" max="13852" width="0" style="6" hidden="1" customWidth="1"/>
    <col min="13853" max="13853" width="29.85546875" style="6" customWidth="1"/>
    <col min="13854" max="13860" width="8" style="6" customWidth="1"/>
    <col min="13861" max="14080" width="9.140625" style="6"/>
    <col min="14081" max="14081" width="11.85546875" style="6" customWidth="1"/>
    <col min="14082" max="14082" width="35.7109375" style="6" customWidth="1"/>
    <col min="14083" max="14083" width="10.7109375" style="6" customWidth="1"/>
    <col min="14084" max="14084" width="0" style="6" hidden="1" customWidth="1"/>
    <col min="14085" max="14085" width="17.140625" style="6" customWidth="1"/>
    <col min="14086" max="14086" width="12.7109375" style="6" customWidth="1"/>
    <col min="14087" max="14087" width="16" style="6" customWidth="1"/>
    <col min="14088" max="14100" width="0" style="6" hidden="1" customWidth="1"/>
    <col min="14101" max="14101" width="14.140625" style="6" customWidth="1"/>
    <col min="14102" max="14105" width="0" style="6" hidden="1" customWidth="1"/>
    <col min="14106" max="14106" width="14.85546875" style="6" customWidth="1"/>
    <col min="14107" max="14108" width="0" style="6" hidden="1" customWidth="1"/>
    <col min="14109" max="14109" width="29.85546875" style="6" customWidth="1"/>
    <col min="14110" max="14116" width="8" style="6" customWidth="1"/>
    <col min="14117" max="14336" width="9.140625" style="6"/>
    <col min="14337" max="14337" width="11.85546875" style="6" customWidth="1"/>
    <col min="14338" max="14338" width="35.7109375" style="6" customWidth="1"/>
    <col min="14339" max="14339" width="10.7109375" style="6" customWidth="1"/>
    <col min="14340" max="14340" width="0" style="6" hidden="1" customWidth="1"/>
    <col min="14341" max="14341" width="17.140625" style="6" customWidth="1"/>
    <col min="14342" max="14342" width="12.7109375" style="6" customWidth="1"/>
    <col min="14343" max="14343" width="16" style="6" customWidth="1"/>
    <col min="14344" max="14356" width="0" style="6" hidden="1" customWidth="1"/>
    <col min="14357" max="14357" width="14.140625" style="6" customWidth="1"/>
    <col min="14358" max="14361" width="0" style="6" hidden="1" customWidth="1"/>
    <col min="14362" max="14362" width="14.85546875" style="6" customWidth="1"/>
    <col min="14363" max="14364" width="0" style="6" hidden="1" customWidth="1"/>
    <col min="14365" max="14365" width="29.85546875" style="6" customWidth="1"/>
    <col min="14366" max="14372" width="8" style="6" customWidth="1"/>
    <col min="14373" max="14592" width="9.140625" style="6"/>
    <col min="14593" max="14593" width="11.85546875" style="6" customWidth="1"/>
    <col min="14594" max="14594" width="35.7109375" style="6" customWidth="1"/>
    <col min="14595" max="14595" width="10.7109375" style="6" customWidth="1"/>
    <col min="14596" max="14596" width="0" style="6" hidden="1" customWidth="1"/>
    <col min="14597" max="14597" width="17.140625" style="6" customWidth="1"/>
    <col min="14598" max="14598" width="12.7109375" style="6" customWidth="1"/>
    <col min="14599" max="14599" width="16" style="6" customWidth="1"/>
    <col min="14600" max="14612" width="0" style="6" hidden="1" customWidth="1"/>
    <col min="14613" max="14613" width="14.140625" style="6" customWidth="1"/>
    <col min="14614" max="14617" width="0" style="6" hidden="1" customWidth="1"/>
    <col min="14618" max="14618" width="14.85546875" style="6" customWidth="1"/>
    <col min="14619" max="14620" width="0" style="6" hidden="1" customWidth="1"/>
    <col min="14621" max="14621" width="29.85546875" style="6" customWidth="1"/>
    <col min="14622" max="14628" width="8" style="6" customWidth="1"/>
    <col min="14629" max="14848" width="9.140625" style="6"/>
    <col min="14849" max="14849" width="11.85546875" style="6" customWidth="1"/>
    <col min="14850" max="14850" width="35.7109375" style="6" customWidth="1"/>
    <col min="14851" max="14851" width="10.7109375" style="6" customWidth="1"/>
    <col min="14852" max="14852" width="0" style="6" hidden="1" customWidth="1"/>
    <col min="14853" max="14853" width="17.140625" style="6" customWidth="1"/>
    <col min="14854" max="14854" width="12.7109375" style="6" customWidth="1"/>
    <col min="14855" max="14855" width="16" style="6" customWidth="1"/>
    <col min="14856" max="14868" width="0" style="6" hidden="1" customWidth="1"/>
    <col min="14869" max="14869" width="14.140625" style="6" customWidth="1"/>
    <col min="14870" max="14873" width="0" style="6" hidden="1" customWidth="1"/>
    <col min="14874" max="14874" width="14.85546875" style="6" customWidth="1"/>
    <col min="14875" max="14876" width="0" style="6" hidden="1" customWidth="1"/>
    <col min="14877" max="14877" width="29.85546875" style="6" customWidth="1"/>
    <col min="14878" max="14884" width="8" style="6" customWidth="1"/>
    <col min="14885" max="15104" width="9.140625" style="6"/>
    <col min="15105" max="15105" width="11.85546875" style="6" customWidth="1"/>
    <col min="15106" max="15106" width="35.7109375" style="6" customWidth="1"/>
    <col min="15107" max="15107" width="10.7109375" style="6" customWidth="1"/>
    <col min="15108" max="15108" width="0" style="6" hidden="1" customWidth="1"/>
    <col min="15109" max="15109" width="17.140625" style="6" customWidth="1"/>
    <col min="15110" max="15110" width="12.7109375" style="6" customWidth="1"/>
    <col min="15111" max="15111" width="16" style="6" customWidth="1"/>
    <col min="15112" max="15124" width="0" style="6" hidden="1" customWidth="1"/>
    <col min="15125" max="15125" width="14.140625" style="6" customWidth="1"/>
    <col min="15126" max="15129" width="0" style="6" hidden="1" customWidth="1"/>
    <col min="15130" max="15130" width="14.85546875" style="6" customWidth="1"/>
    <col min="15131" max="15132" width="0" style="6" hidden="1" customWidth="1"/>
    <col min="15133" max="15133" width="29.85546875" style="6" customWidth="1"/>
    <col min="15134" max="15140" width="8" style="6" customWidth="1"/>
    <col min="15141" max="15360" width="9.140625" style="6"/>
    <col min="15361" max="15361" width="11.85546875" style="6" customWidth="1"/>
    <col min="15362" max="15362" width="35.7109375" style="6" customWidth="1"/>
    <col min="15363" max="15363" width="10.7109375" style="6" customWidth="1"/>
    <col min="15364" max="15364" width="0" style="6" hidden="1" customWidth="1"/>
    <col min="15365" max="15365" width="17.140625" style="6" customWidth="1"/>
    <col min="15366" max="15366" width="12.7109375" style="6" customWidth="1"/>
    <col min="15367" max="15367" width="16" style="6" customWidth="1"/>
    <col min="15368" max="15380" width="0" style="6" hidden="1" customWidth="1"/>
    <col min="15381" max="15381" width="14.140625" style="6" customWidth="1"/>
    <col min="15382" max="15385" width="0" style="6" hidden="1" customWidth="1"/>
    <col min="15386" max="15386" width="14.85546875" style="6" customWidth="1"/>
    <col min="15387" max="15388" width="0" style="6" hidden="1" customWidth="1"/>
    <col min="15389" max="15389" width="29.85546875" style="6" customWidth="1"/>
    <col min="15390" max="15396" width="8" style="6" customWidth="1"/>
    <col min="15397" max="15616" width="9.140625" style="6"/>
    <col min="15617" max="15617" width="11.85546875" style="6" customWidth="1"/>
    <col min="15618" max="15618" width="35.7109375" style="6" customWidth="1"/>
    <col min="15619" max="15619" width="10.7109375" style="6" customWidth="1"/>
    <col min="15620" max="15620" width="0" style="6" hidden="1" customWidth="1"/>
    <col min="15621" max="15621" width="17.140625" style="6" customWidth="1"/>
    <col min="15622" max="15622" width="12.7109375" style="6" customWidth="1"/>
    <col min="15623" max="15623" width="16" style="6" customWidth="1"/>
    <col min="15624" max="15636" width="0" style="6" hidden="1" customWidth="1"/>
    <col min="15637" max="15637" width="14.140625" style="6" customWidth="1"/>
    <col min="15638" max="15641" width="0" style="6" hidden="1" customWidth="1"/>
    <col min="15642" max="15642" width="14.85546875" style="6" customWidth="1"/>
    <col min="15643" max="15644" width="0" style="6" hidden="1" customWidth="1"/>
    <col min="15645" max="15645" width="29.85546875" style="6" customWidth="1"/>
    <col min="15646" max="15652" width="8" style="6" customWidth="1"/>
    <col min="15653" max="15872" width="9.140625" style="6"/>
    <col min="15873" max="15873" width="11.85546875" style="6" customWidth="1"/>
    <col min="15874" max="15874" width="35.7109375" style="6" customWidth="1"/>
    <col min="15875" max="15875" width="10.7109375" style="6" customWidth="1"/>
    <col min="15876" max="15876" width="0" style="6" hidden="1" customWidth="1"/>
    <col min="15877" max="15877" width="17.140625" style="6" customWidth="1"/>
    <col min="15878" max="15878" width="12.7109375" style="6" customWidth="1"/>
    <col min="15879" max="15879" width="16" style="6" customWidth="1"/>
    <col min="15880" max="15892" width="0" style="6" hidden="1" customWidth="1"/>
    <col min="15893" max="15893" width="14.140625" style="6" customWidth="1"/>
    <col min="15894" max="15897" width="0" style="6" hidden="1" customWidth="1"/>
    <col min="15898" max="15898" width="14.85546875" style="6" customWidth="1"/>
    <col min="15899" max="15900" width="0" style="6" hidden="1" customWidth="1"/>
    <col min="15901" max="15901" width="29.85546875" style="6" customWidth="1"/>
    <col min="15902" max="15908" width="8" style="6" customWidth="1"/>
    <col min="15909" max="16128" width="9.140625" style="6"/>
    <col min="16129" max="16129" width="11.85546875" style="6" customWidth="1"/>
    <col min="16130" max="16130" width="35.7109375" style="6" customWidth="1"/>
    <col min="16131" max="16131" width="10.7109375" style="6" customWidth="1"/>
    <col min="16132" max="16132" width="0" style="6" hidden="1" customWidth="1"/>
    <col min="16133" max="16133" width="17.140625" style="6" customWidth="1"/>
    <col min="16134" max="16134" width="12.7109375" style="6" customWidth="1"/>
    <col min="16135" max="16135" width="16" style="6" customWidth="1"/>
    <col min="16136" max="16148" width="0" style="6" hidden="1" customWidth="1"/>
    <col min="16149" max="16149" width="14.140625" style="6" customWidth="1"/>
    <col min="16150" max="16153" width="0" style="6" hidden="1" customWidth="1"/>
    <col min="16154" max="16154" width="14.85546875" style="6" customWidth="1"/>
    <col min="16155" max="16156" width="0" style="6" hidden="1" customWidth="1"/>
    <col min="16157" max="16157" width="29.85546875" style="6" customWidth="1"/>
    <col min="16158" max="16164" width="8" style="6" customWidth="1"/>
    <col min="16165" max="16384" width="9.140625" style="6"/>
  </cols>
  <sheetData>
    <row r="1" spans="1:30" hidden="1">
      <c r="A1" s="1728" t="s">
        <v>0</v>
      </c>
      <c r="B1" s="1728"/>
      <c r="C1" s="1728"/>
      <c r="D1" s="1728"/>
      <c r="E1" s="1728"/>
      <c r="F1" s="1729"/>
      <c r="G1" s="1730"/>
      <c r="H1" s="1728"/>
      <c r="I1" s="1731"/>
      <c r="J1" s="1732"/>
      <c r="K1" s="1728"/>
      <c r="L1" s="1728"/>
      <c r="M1" s="1728"/>
      <c r="N1" s="1728"/>
      <c r="O1" s="1728"/>
      <c r="P1" s="1728"/>
      <c r="Q1" s="1728"/>
      <c r="R1" s="1728"/>
      <c r="S1" s="1728"/>
      <c r="T1" s="1728"/>
      <c r="U1" s="1728"/>
      <c r="V1" s="1"/>
      <c r="W1" s="1"/>
      <c r="X1" s="2"/>
    </row>
    <row r="2" spans="1:30" ht="54.6" customHeight="1">
      <c r="A2" s="1733" t="s">
        <v>1</v>
      </c>
      <c r="B2" s="1733"/>
      <c r="C2" s="1733"/>
      <c r="D2" s="1733"/>
      <c r="E2" s="1733"/>
      <c r="F2" s="1733"/>
      <c r="G2" s="1733"/>
      <c r="H2" s="1733"/>
      <c r="I2" s="1733"/>
      <c r="J2" s="1733"/>
      <c r="K2" s="1733"/>
      <c r="L2" s="1733"/>
      <c r="M2" s="1733"/>
      <c r="N2" s="1733"/>
      <c r="O2" s="1733"/>
      <c r="P2" s="1733"/>
      <c r="Q2" s="1733"/>
      <c r="R2" s="1733"/>
      <c r="S2" s="1733"/>
      <c r="T2" s="1733"/>
      <c r="U2" s="1733"/>
      <c r="V2" s="1733"/>
      <c r="W2" s="1733"/>
      <c r="X2" s="1733"/>
      <c r="Y2" s="1733"/>
      <c r="Z2" s="1733"/>
    </row>
    <row r="3" spans="1:30" ht="18" hidden="1" customHeight="1">
      <c r="A3" s="1734" t="s">
        <v>2</v>
      </c>
      <c r="B3" s="1731"/>
      <c r="C3" s="1731"/>
      <c r="D3" s="1731"/>
      <c r="E3" s="1731"/>
      <c r="F3" s="1731"/>
      <c r="G3" s="1730"/>
      <c r="H3" s="1731"/>
      <c r="I3" s="1731"/>
      <c r="J3" s="1732"/>
      <c r="K3" s="1731"/>
      <c r="L3" s="1731"/>
      <c r="M3" s="1731"/>
      <c r="N3" s="1731"/>
      <c r="O3" s="1731"/>
      <c r="P3" s="1731"/>
      <c r="Q3" s="1731"/>
      <c r="R3" s="1731"/>
      <c r="S3" s="1731"/>
      <c r="T3" s="1731"/>
      <c r="U3" s="1731"/>
      <c r="V3" s="1731"/>
      <c r="W3" s="1731"/>
      <c r="X3" s="1731"/>
    </row>
    <row r="4" spans="1:30" ht="13.9" customHeight="1">
      <c r="A4" s="1735" t="s">
        <v>3</v>
      </c>
      <c r="B4" s="1735"/>
      <c r="C4" s="1735"/>
      <c r="D4" s="1735"/>
      <c r="E4" s="1735"/>
      <c r="F4" s="1735"/>
      <c r="G4" s="1735"/>
      <c r="H4" s="1735"/>
      <c r="I4" s="1735"/>
      <c r="J4" s="1735"/>
      <c r="K4" s="1735"/>
      <c r="L4" s="1735"/>
      <c r="M4" s="1735"/>
      <c r="N4" s="1735"/>
      <c r="O4" s="1735"/>
      <c r="P4" s="1735"/>
      <c r="Q4" s="1735"/>
      <c r="R4" s="1735"/>
      <c r="S4" s="1735"/>
      <c r="T4" s="1735"/>
      <c r="U4" s="1735"/>
      <c r="V4" s="1735"/>
      <c r="W4" s="1735"/>
      <c r="X4" s="1735"/>
      <c r="Y4" s="1735"/>
      <c r="Z4" s="1735"/>
    </row>
    <row r="5" spans="1:30" s="5" customFormat="1" ht="69" customHeight="1">
      <c r="A5" s="7" t="s">
        <v>4</v>
      </c>
      <c r="B5" s="8" t="s">
        <v>5</v>
      </c>
      <c r="C5" s="1736" t="s">
        <v>6</v>
      </c>
      <c r="D5" s="1736"/>
      <c r="E5" s="9" t="s">
        <v>7</v>
      </c>
      <c r="F5" s="8" t="s">
        <v>8</v>
      </c>
      <c r="G5" s="10" t="s">
        <v>9</v>
      </c>
      <c r="H5" s="1736" t="s">
        <v>10</v>
      </c>
      <c r="I5" s="1736"/>
      <c r="J5" s="1737"/>
      <c r="K5" s="1736"/>
      <c r="L5" s="1736"/>
      <c r="M5" s="1736"/>
      <c r="N5" s="1736"/>
      <c r="O5" s="1736"/>
      <c r="P5" s="1736"/>
      <c r="Q5" s="1736"/>
      <c r="R5" s="1736"/>
      <c r="S5" s="1736"/>
      <c r="T5" s="1736"/>
      <c r="U5" s="8" t="s">
        <v>11</v>
      </c>
      <c r="V5" s="8"/>
      <c r="W5" s="11" t="s">
        <v>12</v>
      </c>
      <c r="X5" s="8" t="s">
        <v>13</v>
      </c>
      <c r="Y5" s="12"/>
      <c r="Z5" s="12" t="s">
        <v>14</v>
      </c>
    </row>
    <row r="6" spans="1:30" ht="56.25">
      <c r="A6" s="13">
        <v>1</v>
      </c>
      <c r="B6" s="14" t="s">
        <v>15</v>
      </c>
      <c r="C6" s="15"/>
      <c r="D6" s="15"/>
      <c r="E6" s="16"/>
      <c r="F6" s="16"/>
      <c r="G6" s="10"/>
      <c r="H6" s="17"/>
      <c r="I6" s="17"/>
      <c r="J6" s="17"/>
      <c r="K6" s="17"/>
      <c r="L6" s="17"/>
      <c r="M6" s="17"/>
      <c r="N6" s="17"/>
      <c r="O6" s="17"/>
      <c r="P6" s="17"/>
      <c r="Q6" s="17"/>
      <c r="R6" s="17"/>
      <c r="S6" s="17"/>
      <c r="T6" s="17"/>
      <c r="U6" s="18"/>
      <c r="V6" s="18"/>
      <c r="W6" s="18"/>
      <c r="X6" s="19"/>
      <c r="Y6" s="20"/>
      <c r="Z6" s="12"/>
    </row>
    <row r="7" spans="1:30" s="26" customFormat="1" ht="37.5">
      <c r="A7" s="13" t="s">
        <v>16</v>
      </c>
      <c r="B7" s="14" t="s">
        <v>17</v>
      </c>
      <c r="C7" s="21"/>
      <c r="D7" s="21"/>
      <c r="E7" s="16"/>
      <c r="F7" s="16"/>
      <c r="G7" s="10"/>
      <c r="H7" s="17"/>
      <c r="I7" s="17"/>
      <c r="J7" s="17"/>
      <c r="K7" s="17"/>
      <c r="L7" s="17"/>
      <c r="M7" s="17"/>
      <c r="N7" s="17"/>
      <c r="O7" s="17"/>
      <c r="P7" s="17"/>
      <c r="Q7" s="17"/>
      <c r="R7" s="17"/>
      <c r="S7" s="17"/>
      <c r="T7" s="17"/>
      <c r="U7" s="18"/>
      <c r="V7" s="18"/>
      <c r="W7" s="18"/>
      <c r="X7" s="22"/>
      <c r="Y7" s="23"/>
      <c r="Z7" s="24"/>
      <c r="AA7" s="25"/>
    </row>
    <row r="8" spans="1:30" ht="58.5" hidden="1">
      <c r="A8" s="39" t="s">
        <v>30</v>
      </c>
      <c r="B8" s="40" t="s">
        <v>31</v>
      </c>
      <c r="C8" s="41"/>
      <c r="D8" s="42"/>
      <c r="E8" s="29"/>
      <c r="F8" s="29"/>
      <c r="G8" s="30"/>
      <c r="H8" s="29"/>
      <c r="I8" s="31"/>
      <c r="J8" s="29"/>
      <c r="K8" s="29"/>
      <c r="L8" s="29"/>
      <c r="M8" s="29"/>
      <c r="N8" s="29"/>
      <c r="O8" s="29"/>
      <c r="P8" s="29"/>
      <c r="Q8" s="29"/>
      <c r="R8" s="29"/>
      <c r="S8" s="29"/>
      <c r="T8" s="29"/>
      <c r="U8" s="18"/>
      <c r="V8" s="18"/>
      <c r="W8" s="18"/>
      <c r="X8" s="19"/>
      <c r="Y8" s="20"/>
      <c r="Z8" s="37"/>
      <c r="AB8" s="34"/>
    </row>
    <row r="9" spans="1:30" ht="78" hidden="1">
      <c r="A9" s="43" t="s">
        <v>32</v>
      </c>
      <c r="B9" s="44" t="s">
        <v>33</v>
      </c>
      <c r="C9" s="45"/>
      <c r="D9" s="46"/>
      <c r="E9" s="29"/>
      <c r="F9" s="29"/>
      <c r="G9" s="30"/>
      <c r="H9" s="29"/>
      <c r="I9" s="31"/>
      <c r="J9" s="29"/>
      <c r="K9" s="29"/>
      <c r="L9" s="29"/>
      <c r="M9" s="29"/>
      <c r="N9" s="29"/>
      <c r="O9" s="29"/>
      <c r="P9" s="29"/>
      <c r="Q9" s="29"/>
      <c r="R9" s="29"/>
      <c r="S9" s="29"/>
      <c r="T9" s="29"/>
      <c r="U9" s="18"/>
      <c r="V9" s="18"/>
      <c r="W9" s="18"/>
      <c r="X9" s="19"/>
      <c r="Y9" s="20"/>
      <c r="Z9" s="37"/>
      <c r="AB9" s="34"/>
    </row>
    <row r="10" spans="1:30" ht="78" hidden="1">
      <c r="A10" s="43" t="s">
        <v>34</v>
      </c>
      <c r="B10" s="44" t="s">
        <v>35</v>
      </c>
      <c r="C10" s="45"/>
      <c r="D10" s="46"/>
      <c r="E10" s="29"/>
      <c r="F10" s="29"/>
      <c r="G10" s="30"/>
      <c r="H10" s="29"/>
      <c r="I10" s="31"/>
      <c r="J10" s="29"/>
      <c r="K10" s="29"/>
      <c r="L10" s="29"/>
      <c r="M10" s="29"/>
      <c r="N10" s="29"/>
      <c r="O10" s="29"/>
      <c r="P10" s="29"/>
      <c r="Q10" s="29"/>
      <c r="R10" s="29"/>
      <c r="S10" s="29"/>
      <c r="T10" s="29"/>
      <c r="U10" s="18"/>
      <c r="V10" s="18"/>
      <c r="W10" s="18"/>
      <c r="X10" s="19"/>
      <c r="Y10" s="20"/>
      <c r="Z10" s="37"/>
      <c r="AB10" s="34"/>
    </row>
    <row r="11" spans="1:30" ht="78" hidden="1">
      <c r="A11" s="43" t="s">
        <v>36</v>
      </c>
      <c r="B11" s="44" t="s">
        <v>37</v>
      </c>
      <c r="C11" s="45"/>
      <c r="D11" s="46"/>
      <c r="E11" s="29"/>
      <c r="F11" s="29"/>
      <c r="G11" s="30"/>
      <c r="H11" s="29"/>
      <c r="I11" s="31"/>
      <c r="J11" s="29"/>
      <c r="K11" s="29"/>
      <c r="L11" s="29"/>
      <c r="M11" s="29"/>
      <c r="N11" s="29"/>
      <c r="O11" s="29"/>
      <c r="P11" s="29"/>
      <c r="Q11" s="29"/>
      <c r="R11" s="29"/>
      <c r="S11" s="29"/>
      <c r="T11" s="29"/>
      <c r="U11" s="18"/>
      <c r="V11" s="18"/>
      <c r="W11" s="18"/>
      <c r="X11" s="19"/>
      <c r="Y11" s="20"/>
      <c r="Z11" s="37"/>
      <c r="AB11" s="34"/>
    </row>
    <row r="12" spans="1:30" s="50" customFormat="1" ht="58.5" hidden="1">
      <c r="A12" s="43" t="s">
        <v>38</v>
      </c>
      <c r="B12" s="47" t="s">
        <v>39</v>
      </c>
      <c r="C12" s="48"/>
      <c r="D12" s="46"/>
      <c r="E12" s="29"/>
      <c r="F12" s="29"/>
      <c r="G12" s="30"/>
      <c r="H12" s="29"/>
      <c r="I12" s="31"/>
      <c r="J12" s="29"/>
      <c r="K12" s="29"/>
      <c r="L12" s="29"/>
      <c r="M12" s="29"/>
      <c r="N12" s="29"/>
      <c r="O12" s="29"/>
      <c r="P12" s="29"/>
      <c r="Q12" s="29"/>
      <c r="R12" s="29"/>
      <c r="S12" s="29"/>
      <c r="T12" s="29"/>
      <c r="U12" s="45"/>
      <c r="V12" s="45"/>
      <c r="W12" s="45"/>
      <c r="X12" s="49"/>
      <c r="Y12" s="33"/>
      <c r="Z12" s="37"/>
      <c r="AA12" s="5"/>
      <c r="AB12" s="34"/>
    </row>
    <row r="13" spans="1:30" s="50" customFormat="1" ht="75" hidden="1">
      <c r="A13" s="43" t="s">
        <v>40</v>
      </c>
      <c r="B13" s="51" t="s">
        <v>41</v>
      </c>
      <c r="C13" s="48"/>
      <c r="D13" s="46"/>
      <c r="E13" s="29"/>
      <c r="F13" s="29"/>
      <c r="G13" s="30"/>
      <c r="H13" s="29"/>
      <c r="I13" s="31"/>
      <c r="J13" s="29"/>
      <c r="K13" s="29"/>
      <c r="L13" s="29"/>
      <c r="M13" s="29"/>
      <c r="N13" s="29"/>
      <c r="O13" s="29"/>
      <c r="P13" s="29"/>
      <c r="Q13" s="29"/>
      <c r="R13" s="29"/>
      <c r="S13" s="29"/>
      <c r="T13" s="29"/>
      <c r="U13" s="45"/>
      <c r="V13" s="45"/>
      <c r="W13" s="45"/>
      <c r="X13" s="49"/>
      <c r="Y13" s="33"/>
      <c r="Z13" s="37"/>
      <c r="AA13" s="5"/>
      <c r="AB13" s="34"/>
    </row>
    <row r="14" spans="1:30" s="50" customFormat="1" ht="57" customHeight="1">
      <c r="A14" s="52" t="s">
        <v>42</v>
      </c>
      <c r="B14" s="53" t="s">
        <v>43</v>
      </c>
      <c r="C14" s="15" t="s">
        <v>44</v>
      </c>
      <c r="D14" s="42" t="s">
        <v>44</v>
      </c>
      <c r="E14" s="29">
        <v>0.3</v>
      </c>
      <c r="F14" s="29"/>
      <c r="G14" s="30">
        <v>0.3</v>
      </c>
      <c r="H14" s="29"/>
      <c r="I14" s="31"/>
      <c r="J14" s="29">
        <v>0.3</v>
      </c>
      <c r="K14" s="29"/>
      <c r="L14" s="29"/>
      <c r="M14" s="29"/>
      <c r="N14" s="29"/>
      <c r="O14" s="29"/>
      <c r="P14" s="29"/>
      <c r="Q14" s="29"/>
      <c r="R14" s="29"/>
      <c r="S14" s="29"/>
      <c r="T14" s="29"/>
      <c r="U14" s="28" t="s">
        <v>26</v>
      </c>
      <c r="V14" s="28" t="s">
        <v>27</v>
      </c>
      <c r="W14" s="42"/>
      <c r="X14" s="35" t="s">
        <v>45</v>
      </c>
      <c r="Y14" s="33" t="s">
        <v>46</v>
      </c>
      <c r="Z14" s="37">
        <v>2020</v>
      </c>
      <c r="AA14" s="5" t="s">
        <v>21</v>
      </c>
      <c r="AB14" s="34">
        <v>0</v>
      </c>
      <c r="AC14" s="54" t="s">
        <v>47</v>
      </c>
      <c r="AD14" s="50" t="e">
        <f>vl</f>
        <v>#NAME?</v>
      </c>
    </row>
    <row r="15" spans="1:30" s="50" customFormat="1" ht="37.5">
      <c r="A15" s="36">
        <v>5</v>
      </c>
      <c r="B15" s="55" t="s">
        <v>50</v>
      </c>
      <c r="C15" s="28" t="s">
        <v>51</v>
      </c>
      <c r="D15" s="28" t="s">
        <v>52</v>
      </c>
      <c r="E15" s="29">
        <v>120.90000000000002</v>
      </c>
      <c r="F15" s="29">
        <v>2.34</v>
      </c>
      <c r="G15" s="30">
        <v>118.56000000000002</v>
      </c>
      <c r="H15" s="31">
        <v>1.35</v>
      </c>
      <c r="I15" s="31">
        <v>15.98</v>
      </c>
      <c r="J15" s="32">
        <v>85.22</v>
      </c>
      <c r="K15" s="31"/>
      <c r="L15" s="29"/>
      <c r="M15" s="29"/>
      <c r="N15" s="29"/>
      <c r="O15" s="29">
        <v>3.79</v>
      </c>
      <c r="P15" s="29"/>
      <c r="Q15" s="29"/>
      <c r="R15" s="29">
        <v>0.98</v>
      </c>
      <c r="S15" s="29">
        <v>10.119999999999999</v>
      </c>
      <c r="T15" s="29">
        <v>1.1200000000000001</v>
      </c>
      <c r="U15" s="28" t="s">
        <v>26</v>
      </c>
      <c r="V15" s="28" t="s">
        <v>27</v>
      </c>
      <c r="W15" s="36"/>
      <c r="X15" s="55" t="s">
        <v>53</v>
      </c>
      <c r="Y15" s="33"/>
      <c r="Z15" s="37">
        <v>2017</v>
      </c>
      <c r="AA15" s="5" t="s">
        <v>21</v>
      </c>
      <c r="AB15" s="34"/>
      <c r="AC15" s="54" t="s">
        <v>47</v>
      </c>
    </row>
    <row r="16" spans="1:30" ht="93.75">
      <c r="A16" s="36">
        <v>13</v>
      </c>
      <c r="B16" s="27" t="s">
        <v>61</v>
      </c>
      <c r="C16" s="28" t="s">
        <v>51</v>
      </c>
      <c r="D16" s="28" t="s">
        <v>59</v>
      </c>
      <c r="E16" s="29">
        <v>0.15</v>
      </c>
      <c r="F16" s="29">
        <v>0.15</v>
      </c>
      <c r="G16" s="30">
        <v>0</v>
      </c>
      <c r="H16" s="31"/>
      <c r="I16" s="31"/>
      <c r="J16" s="60"/>
      <c r="K16" s="31"/>
      <c r="L16" s="31"/>
      <c r="M16" s="31"/>
      <c r="N16" s="31"/>
      <c r="O16" s="31"/>
      <c r="P16" s="31"/>
      <c r="Q16" s="31"/>
      <c r="R16" s="31"/>
      <c r="S16" s="31"/>
      <c r="T16" s="29"/>
      <c r="U16" s="28" t="s">
        <v>22</v>
      </c>
      <c r="V16" s="28" t="s">
        <v>23</v>
      </c>
      <c r="W16" s="36"/>
      <c r="X16" s="61" t="s">
        <v>62</v>
      </c>
      <c r="Y16" s="20"/>
      <c r="Z16" s="37">
        <v>2019</v>
      </c>
      <c r="AA16" s="5" t="s">
        <v>21</v>
      </c>
      <c r="AB16" s="34"/>
      <c r="AC16" s="38" t="s">
        <v>63</v>
      </c>
    </row>
    <row r="17" spans="1:29" ht="37.5">
      <c r="A17" s="36">
        <v>17</v>
      </c>
      <c r="B17" s="27" t="s">
        <v>65</v>
      </c>
      <c r="C17" s="28" t="s">
        <v>51</v>
      </c>
      <c r="D17" s="28" t="s">
        <v>59</v>
      </c>
      <c r="E17" s="29">
        <v>0.52</v>
      </c>
      <c r="F17" s="29"/>
      <c r="G17" s="30">
        <v>0.52</v>
      </c>
      <c r="H17" s="31"/>
      <c r="I17" s="20">
        <v>0.2</v>
      </c>
      <c r="J17" s="62">
        <v>0.32</v>
      </c>
      <c r="K17" s="31"/>
      <c r="L17" s="31"/>
      <c r="M17" s="31"/>
      <c r="N17" s="31"/>
      <c r="O17" s="31"/>
      <c r="P17" s="31"/>
      <c r="Q17" s="31"/>
      <c r="R17" s="31"/>
      <c r="S17" s="31"/>
      <c r="T17" s="29"/>
      <c r="U17" s="28" t="s">
        <v>22</v>
      </c>
      <c r="V17" s="28" t="s">
        <v>23</v>
      </c>
      <c r="W17" s="36"/>
      <c r="X17" s="28" t="s">
        <v>66</v>
      </c>
      <c r="Y17" s="20"/>
      <c r="Z17" s="37">
        <v>2018</v>
      </c>
      <c r="AA17" s="5" t="s">
        <v>21</v>
      </c>
      <c r="AB17" s="34"/>
      <c r="AC17" s="38" t="s">
        <v>63</v>
      </c>
    </row>
    <row r="18" spans="1:29" s="50" customFormat="1" ht="37.5">
      <c r="A18" s="36">
        <v>19</v>
      </c>
      <c r="B18" s="63" t="s">
        <v>67</v>
      </c>
      <c r="C18" s="28" t="s">
        <v>51</v>
      </c>
      <c r="D18" s="28" t="s">
        <v>68</v>
      </c>
      <c r="E18" s="29">
        <v>0.69</v>
      </c>
      <c r="F18" s="29"/>
      <c r="G18" s="30">
        <v>0.69</v>
      </c>
      <c r="H18" s="31"/>
      <c r="I18" s="31">
        <v>0.69</v>
      </c>
      <c r="J18" s="31"/>
      <c r="K18" s="31"/>
      <c r="L18" s="31"/>
      <c r="M18" s="31"/>
      <c r="N18" s="31"/>
      <c r="O18" s="31"/>
      <c r="P18" s="31"/>
      <c r="Q18" s="31"/>
      <c r="R18" s="31"/>
      <c r="S18" s="31"/>
      <c r="T18" s="29"/>
      <c r="U18" s="28" t="s">
        <v>57</v>
      </c>
      <c r="V18" s="28" t="s">
        <v>58</v>
      </c>
      <c r="W18" s="57"/>
      <c r="X18" s="35" t="s">
        <v>69</v>
      </c>
      <c r="Y18" s="33" t="s">
        <v>70</v>
      </c>
      <c r="Z18" s="37">
        <v>2018</v>
      </c>
      <c r="AA18" s="64" t="s">
        <v>21</v>
      </c>
      <c r="AB18" s="34"/>
      <c r="AC18" s="38" t="s">
        <v>63</v>
      </c>
    </row>
    <row r="19" spans="1:29" s="50" customFormat="1" ht="56.25">
      <c r="A19" s="36">
        <v>20</v>
      </c>
      <c r="B19" s="65" t="s">
        <v>71</v>
      </c>
      <c r="C19" s="28" t="s">
        <v>51</v>
      </c>
      <c r="D19" s="28" t="s">
        <v>72</v>
      </c>
      <c r="E19" s="29">
        <v>7.0000000000000007E-2</v>
      </c>
      <c r="F19" s="29"/>
      <c r="G19" s="30">
        <v>7.0000000000000007E-2</v>
      </c>
      <c r="H19" s="29"/>
      <c r="I19" s="31">
        <v>7.0000000000000007E-2</v>
      </c>
      <c r="J19" s="29"/>
      <c r="K19" s="29"/>
      <c r="L19" s="29"/>
      <c r="M19" s="29"/>
      <c r="N19" s="29"/>
      <c r="O19" s="29"/>
      <c r="P19" s="29"/>
      <c r="Q19" s="29"/>
      <c r="R19" s="29"/>
      <c r="S19" s="29"/>
      <c r="T19" s="29"/>
      <c r="U19" s="28" t="s">
        <v>73</v>
      </c>
      <c r="V19" s="28" t="s">
        <v>74</v>
      </c>
      <c r="W19" s="36"/>
      <c r="X19" s="35" t="s">
        <v>75</v>
      </c>
      <c r="Y19" s="33"/>
      <c r="Z19" s="37">
        <v>2020</v>
      </c>
      <c r="AA19" s="5"/>
      <c r="AB19" s="34"/>
      <c r="AC19" s="66" t="s">
        <v>47</v>
      </c>
    </row>
    <row r="20" spans="1:29" s="50" customFormat="1" ht="90.75" hidden="1" customHeight="1">
      <c r="A20" s="43" t="s">
        <v>79</v>
      </c>
      <c r="B20" s="51" t="s">
        <v>80</v>
      </c>
      <c r="C20" s="28"/>
      <c r="D20" s="36"/>
      <c r="E20" s="29"/>
      <c r="F20" s="58"/>
      <c r="G20" s="30"/>
      <c r="H20" s="56"/>
      <c r="I20" s="56"/>
      <c r="J20" s="67"/>
      <c r="K20" s="58"/>
      <c r="L20" s="58"/>
      <c r="M20" s="58"/>
      <c r="N20" s="58"/>
      <c r="O20" s="58"/>
      <c r="P20" s="58"/>
      <c r="Q20" s="58"/>
      <c r="R20" s="58"/>
      <c r="S20" s="58"/>
      <c r="T20" s="58"/>
      <c r="U20" s="36"/>
      <c r="V20" s="36"/>
      <c r="W20" s="68"/>
      <c r="X20" s="55"/>
      <c r="Y20" s="33"/>
      <c r="Z20" s="37"/>
      <c r="AA20" s="5"/>
      <c r="AB20" s="34"/>
    </row>
    <row r="21" spans="1:29" s="50" customFormat="1" ht="61.9" customHeight="1">
      <c r="A21" s="1740" t="s">
        <v>42</v>
      </c>
      <c r="B21" s="1741" t="s">
        <v>81</v>
      </c>
      <c r="C21" s="28" t="s">
        <v>82</v>
      </c>
      <c r="D21" s="28" t="s">
        <v>82</v>
      </c>
      <c r="E21" s="29">
        <v>0.34</v>
      </c>
      <c r="F21" s="29"/>
      <c r="G21" s="30">
        <v>0.34</v>
      </c>
      <c r="H21" s="29"/>
      <c r="I21" s="69"/>
      <c r="J21" s="62"/>
      <c r="K21" s="29"/>
      <c r="L21" s="29"/>
      <c r="M21" s="29"/>
      <c r="N21" s="29"/>
      <c r="O21" s="29"/>
      <c r="P21" s="29"/>
      <c r="Q21" s="29"/>
      <c r="R21" s="29"/>
      <c r="S21" s="29"/>
      <c r="T21" s="29">
        <v>0.34</v>
      </c>
      <c r="U21" s="28" t="s">
        <v>57</v>
      </c>
      <c r="V21" s="28" t="s">
        <v>58</v>
      </c>
      <c r="W21" s="28"/>
      <c r="X21" s="1741" t="s">
        <v>83</v>
      </c>
      <c r="Y21" s="33"/>
      <c r="Z21" s="1742">
        <v>2018</v>
      </c>
      <c r="AA21" s="5"/>
      <c r="AB21" s="34"/>
      <c r="AC21" s="54" t="s">
        <v>47</v>
      </c>
    </row>
    <row r="22" spans="1:29" s="50" customFormat="1" ht="61.15" customHeight="1">
      <c r="A22" s="1740"/>
      <c r="B22" s="1741"/>
      <c r="C22" s="28" t="s">
        <v>82</v>
      </c>
      <c r="D22" s="28" t="s">
        <v>82</v>
      </c>
      <c r="E22" s="29">
        <v>0.66</v>
      </c>
      <c r="F22" s="29"/>
      <c r="G22" s="30">
        <v>0.66</v>
      </c>
      <c r="H22" s="29"/>
      <c r="I22" s="69">
        <v>0.21</v>
      </c>
      <c r="J22" s="62"/>
      <c r="K22" s="29"/>
      <c r="L22" s="29"/>
      <c r="M22" s="29"/>
      <c r="N22" s="29"/>
      <c r="O22" s="29"/>
      <c r="P22" s="29"/>
      <c r="Q22" s="29"/>
      <c r="R22" s="29"/>
      <c r="S22" s="29">
        <v>0.4</v>
      </c>
      <c r="T22" s="29">
        <v>0.05</v>
      </c>
      <c r="U22" s="28" t="s">
        <v>73</v>
      </c>
      <c r="V22" s="28" t="s">
        <v>74</v>
      </c>
      <c r="W22" s="28"/>
      <c r="X22" s="1741"/>
      <c r="Y22" s="33"/>
      <c r="Z22" s="1742"/>
      <c r="AA22" s="5"/>
      <c r="AB22" s="34"/>
      <c r="AC22" s="54" t="s">
        <v>47</v>
      </c>
    </row>
    <row r="23" spans="1:29" s="50" customFormat="1" ht="131.25">
      <c r="A23" s="92" t="s">
        <v>84</v>
      </c>
      <c r="B23" s="95" t="s">
        <v>85</v>
      </c>
      <c r="C23" s="28" t="s">
        <v>82</v>
      </c>
      <c r="D23" s="28" t="s">
        <v>82</v>
      </c>
      <c r="E23" s="29">
        <v>1.33</v>
      </c>
      <c r="F23" s="29"/>
      <c r="G23" s="30">
        <v>1.33</v>
      </c>
      <c r="H23" s="29"/>
      <c r="I23" s="69"/>
      <c r="J23" s="62"/>
      <c r="K23" s="29"/>
      <c r="L23" s="29"/>
      <c r="M23" s="29"/>
      <c r="N23" s="29"/>
      <c r="O23" s="29"/>
      <c r="P23" s="29"/>
      <c r="Q23" s="29"/>
      <c r="R23" s="29"/>
      <c r="S23" s="29">
        <v>1.28</v>
      </c>
      <c r="T23" s="29">
        <v>0.05</v>
      </c>
      <c r="U23" s="28" t="s">
        <v>73</v>
      </c>
      <c r="V23" s="28" t="s">
        <v>74</v>
      </c>
      <c r="W23" s="28"/>
      <c r="X23" s="93" t="s">
        <v>86</v>
      </c>
      <c r="Y23" s="33"/>
      <c r="Z23" s="94">
        <v>2019</v>
      </c>
      <c r="AA23" s="5"/>
      <c r="AB23" s="34"/>
      <c r="AC23" s="54" t="s">
        <v>47</v>
      </c>
    </row>
    <row r="24" spans="1:29" s="50" customFormat="1" ht="57" customHeight="1">
      <c r="A24" s="36">
        <v>12</v>
      </c>
      <c r="B24" s="35" t="s">
        <v>89</v>
      </c>
      <c r="C24" s="28" t="s">
        <v>90</v>
      </c>
      <c r="D24" s="28" t="s">
        <v>90</v>
      </c>
      <c r="E24" s="29">
        <v>0.64800000000000002</v>
      </c>
      <c r="F24" s="29"/>
      <c r="G24" s="30">
        <v>0.64800000000000002</v>
      </c>
      <c r="H24" s="31"/>
      <c r="I24" s="31"/>
      <c r="J24" s="32">
        <v>0.64800000000000002</v>
      </c>
      <c r="K24" s="31"/>
      <c r="L24" s="31"/>
      <c r="M24" s="31"/>
      <c r="N24" s="31"/>
      <c r="O24" s="31"/>
      <c r="P24" s="31"/>
      <c r="Q24" s="31"/>
      <c r="R24" s="31"/>
      <c r="S24" s="31"/>
      <c r="T24" s="29"/>
      <c r="U24" s="28" t="s">
        <v>73</v>
      </c>
      <c r="V24" s="28" t="s">
        <v>74</v>
      </c>
      <c r="W24" s="36"/>
      <c r="X24" s="70" t="s">
        <v>91</v>
      </c>
      <c r="Y24" s="33"/>
      <c r="Z24" s="37">
        <v>2020</v>
      </c>
      <c r="AA24" s="5"/>
      <c r="AB24" s="34"/>
      <c r="AC24" s="54" t="s">
        <v>47</v>
      </c>
    </row>
    <row r="25" spans="1:29" s="50" customFormat="1" ht="57" customHeight="1">
      <c r="A25" s="36">
        <v>13</v>
      </c>
      <c r="B25" s="35" t="s">
        <v>92</v>
      </c>
      <c r="C25" s="28" t="s">
        <v>90</v>
      </c>
      <c r="D25" s="28" t="s">
        <v>90</v>
      </c>
      <c r="E25" s="29">
        <v>0.7</v>
      </c>
      <c r="F25" s="29"/>
      <c r="G25" s="30">
        <v>0.7</v>
      </c>
      <c r="H25" s="31"/>
      <c r="I25" s="31"/>
      <c r="J25" s="32">
        <v>0.7</v>
      </c>
      <c r="K25" s="31"/>
      <c r="L25" s="31"/>
      <c r="M25" s="31"/>
      <c r="N25" s="31"/>
      <c r="O25" s="31"/>
      <c r="P25" s="31"/>
      <c r="Q25" s="31"/>
      <c r="R25" s="31"/>
      <c r="S25" s="31"/>
      <c r="T25" s="29"/>
      <c r="U25" s="28" t="s">
        <v>73</v>
      </c>
      <c r="V25" s="28" t="s">
        <v>74</v>
      </c>
      <c r="W25" s="36"/>
      <c r="X25" s="70" t="s">
        <v>93</v>
      </c>
      <c r="Y25" s="33"/>
      <c r="Z25" s="37">
        <v>2020</v>
      </c>
      <c r="AA25" s="5"/>
      <c r="AB25" s="34"/>
      <c r="AC25" s="54" t="s">
        <v>47</v>
      </c>
    </row>
    <row r="26" spans="1:29" s="50" customFormat="1" ht="55.15" customHeight="1">
      <c r="A26" s="36">
        <v>14</v>
      </c>
      <c r="B26" s="35" t="s">
        <v>94</v>
      </c>
      <c r="C26" s="28" t="s">
        <v>90</v>
      </c>
      <c r="D26" s="28" t="s">
        <v>90</v>
      </c>
      <c r="E26" s="29">
        <v>0.7</v>
      </c>
      <c r="F26" s="29"/>
      <c r="G26" s="30">
        <v>0.7</v>
      </c>
      <c r="H26" s="31"/>
      <c r="I26" s="31"/>
      <c r="J26" s="32">
        <v>0.7</v>
      </c>
      <c r="K26" s="31"/>
      <c r="L26" s="31"/>
      <c r="M26" s="31"/>
      <c r="N26" s="31"/>
      <c r="O26" s="31"/>
      <c r="P26" s="31"/>
      <c r="Q26" s="31"/>
      <c r="R26" s="31"/>
      <c r="S26" s="31"/>
      <c r="T26" s="29"/>
      <c r="U26" s="28" t="s">
        <v>19</v>
      </c>
      <c r="V26" s="28" t="s">
        <v>20</v>
      </c>
      <c r="W26" s="36"/>
      <c r="X26" s="70" t="s">
        <v>95</v>
      </c>
      <c r="Y26" s="33"/>
      <c r="Z26" s="37">
        <v>2020</v>
      </c>
      <c r="AA26" s="5"/>
      <c r="AB26" s="34"/>
      <c r="AC26" s="54" t="s">
        <v>47</v>
      </c>
    </row>
    <row r="27" spans="1:29" s="50" customFormat="1" ht="57.6" customHeight="1">
      <c r="A27" s="36">
        <v>15</v>
      </c>
      <c r="B27" s="35" t="s">
        <v>96</v>
      </c>
      <c r="C27" s="28" t="s">
        <v>90</v>
      </c>
      <c r="D27" s="28" t="s">
        <v>90</v>
      </c>
      <c r="E27" s="29">
        <v>0.68</v>
      </c>
      <c r="F27" s="29"/>
      <c r="G27" s="30">
        <v>0.68</v>
      </c>
      <c r="H27" s="31"/>
      <c r="I27" s="31"/>
      <c r="J27" s="32">
        <v>0.68</v>
      </c>
      <c r="K27" s="31"/>
      <c r="L27" s="31"/>
      <c r="M27" s="31"/>
      <c r="N27" s="31"/>
      <c r="O27" s="31"/>
      <c r="P27" s="31"/>
      <c r="Q27" s="31"/>
      <c r="R27" s="31"/>
      <c r="S27" s="31"/>
      <c r="T27" s="29"/>
      <c r="U27" s="28" t="s">
        <v>19</v>
      </c>
      <c r="V27" s="28" t="s">
        <v>20</v>
      </c>
      <c r="W27" s="36"/>
      <c r="X27" s="70" t="s">
        <v>97</v>
      </c>
      <c r="Y27" s="33"/>
      <c r="Z27" s="37">
        <v>2020</v>
      </c>
      <c r="AA27" s="5"/>
      <c r="AB27" s="34"/>
      <c r="AC27" s="54" t="s">
        <v>47</v>
      </c>
    </row>
    <row r="28" spans="1:29" s="50" customFormat="1" ht="93.75">
      <c r="A28" s="36">
        <v>16</v>
      </c>
      <c r="B28" s="59" t="s">
        <v>98</v>
      </c>
      <c r="C28" s="28" t="s">
        <v>90</v>
      </c>
      <c r="D28" s="28" t="s">
        <v>90</v>
      </c>
      <c r="E28" s="29">
        <v>0.62</v>
      </c>
      <c r="F28" s="29"/>
      <c r="G28" s="30">
        <v>0.62</v>
      </c>
      <c r="H28" s="31"/>
      <c r="I28" s="31"/>
      <c r="J28" s="32">
        <v>0.62</v>
      </c>
      <c r="K28" s="31"/>
      <c r="L28" s="31"/>
      <c r="M28" s="31"/>
      <c r="N28" s="31"/>
      <c r="O28" s="31"/>
      <c r="P28" s="31"/>
      <c r="Q28" s="31"/>
      <c r="R28" s="31"/>
      <c r="S28" s="31"/>
      <c r="T28" s="29"/>
      <c r="U28" s="28" t="s">
        <v>55</v>
      </c>
      <c r="V28" s="28" t="s">
        <v>56</v>
      </c>
      <c r="W28" s="36"/>
      <c r="X28" s="35" t="s">
        <v>99</v>
      </c>
      <c r="Y28" s="33"/>
      <c r="Z28" s="37">
        <v>2020</v>
      </c>
      <c r="AA28" s="5"/>
      <c r="AB28" s="34"/>
      <c r="AC28" s="54" t="s">
        <v>47</v>
      </c>
    </row>
    <row r="29" spans="1:29" s="50" customFormat="1" ht="90" customHeight="1">
      <c r="A29" s="36">
        <v>17</v>
      </c>
      <c r="B29" s="59" t="s">
        <v>100</v>
      </c>
      <c r="C29" s="28" t="s">
        <v>90</v>
      </c>
      <c r="D29" s="28" t="s">
        <v>90</v>
      </c>
      <c r="E29" s="29">
        <v>0.62</v>
      </c>
      <c r="F29" s="29"/>
      <c r="G29" s="30">
        <v>0.62</v>
      </c>
      <c r="H29" s="31"/>
      <c r="I29" s="31"/>
      <c r="J29" s="32">
        <v>0.62</v>
      </c>
      <c r="K29" s="31"/>
      <c r="L29" s="31"/>
      <c r="M29" s="31"/>
      <c r="N29" s="31"/>
      <c r="O29" s="31"/>
      <c r="P29" s="31"/>
      <c r="Q29" s="31"/>
      <c r="R29" s="31"/>
      <c r="S29" s="31"/>
      <c r="T29" s="29"/>
      <c r="U29" s="28" t="s">
        <v>55</v>
      </c>
      <c r="V29" s="28" t="s">
        <v>56</v>
      </c>
      <c r="W29" s="36"/>
      <c r="X29" s="35" t="s">
        <v>101</v>
      </c>
      <c r="Y29" s="33"/>
      <c r="Z29" s="37">
        <v>2020</v>
      </c>
      <c r="AA29" s="5"/>
      <c r="AB29" s="34"/>
      <c r="AC29" s="54" t="s">
        <v>47</v>
      </c>
    </row>
    <row r="30" spans="1:29" s="50" customFormat="1" ht="75">
      <c r="A30" s="36">
        <v>18</v>
      </c>
      <c r="B30" s="59" t="s">
        <v>102</v>
      </c>
      <c r="C30" s="28" t="s">
        <v>90</v>
      </c>
      <c r="D30" s="28" t="s">
        <v>90</v>
      </c>
      <c r="E30" s="29">
        <v>0.62</v>
      </c>
      <c r="F30" s="29"/>
      <c r="G30" s="30">
        <v>0.62</v>
      </c>
      <c r="H30" s="31"/>
      <c r="I30" s="31"/>
      <c r="J30" s="32">
        <v>0.62</v>
      </c>
      <c r="K30" s="31"/>
      <c r="L30" s="31"/>
      <c r="M30" s="31"/>
      <c r="N30" s="31"/>
      <c r="O30" s="31"/>
      <c r="P30" s="31"/>
      <c r="Q30" s="31"/>
      <c r="R30" s="31"/>
      <c r="S30" s="31"/>
      <c r="T30" s="29"/>
      <c r="U30" s="28" t="s">
        <v>55</v>
      </c>
      <c r="V30" s="28" t="s">
        <v>56</v>
      </c>
      <c r="W30" s="36"/>
      <c r="X30" s="35" t="s">
        <v>103</v>
      </c>
      <c r="Y30" s="33"/>
      <c r="Z30" s="37">
        <v>2020</v>
      </c>
      <c r="AA30" s="5"/>
      <c r="AB30" s="34"/>
      <c r="AC30" s="54" t="s">
        <v>47</v>
      </c>
    </row>
    <row r="31" spans="1:29" s="50" customFormat="1" ht="75">
      <c r="A31" s="36">
        <v>19</v>
      </c>
      <c r="B31" s="59" t="s">
        <v>104</v>
      </c>
      <c r="C31" s="28" t="s">
        <v>90</v>
      </c>
      <c r="D31" s="28" t="s">
        <v>90</v>
      </c>
      <c r="E31" s="29">
        <v>0.58599999999999997</v>
      </c>
      <c r="F31" s="29"/>
      <c r="G31" s="30">
        <v>0.58599999999999997</v>
      </c>
      <c r="H31" s="31"/>
      <c r="I31" s="31"/>
      <c r="J31" s="32">
        <v>0.58599999999999997</v>
      </c>
      <c r="K31" s="31"/>
      <c r="L31" s="31"/>
      <c r="M31" s="31"/>
      <c r="N31" s="31"/>
      <c r="O31" s="31"/>
      <c r="P31" s="31"/>
      <c r="Q31" s="31"/>
      <c r="R31" s="31"/>
      <c r="S31" s="31"/>
      <c r="T31" s="29"/>
      <c r="U31" s="28" t="s">
        <v>55</v>
      </c>
      <c r="V31" s="28" t="s">
        <v>56</v>
      </c>
      <c r="W31" s="36"/>
      <c r="X31" s="35" t="s">
        <v>105</v>
      </c>
      <c r="Y31" s="33"/>
      <c r="Z31" s="37">
        <v>2020</v>
      </c>
      <c r="AA31" s="5"/>
      <c r="AB31" s="34"/>
      <c r="AC31" s="54" t="s">
        <v>47</v>
      </c>
    </row>
    <row r="32" spans="1:29" s="50" customFormat="1" ht="75">
      <c r="A32" s="36">
        <v>20</v>
      </c>
      <c r="B32" s="59" t="s">
        <v>106</v>
      </c>
      <c r="C32" s="28" t="s">
        <v>90</v>
      </c>
      <c r="D32" s="28" t="s">
        <v>90</v>
      </c>
      <c r="E32" s="29">
        <v>0.58599999999999997</v>
      </c>
      <c r="F32" s="29"/>
      <c r="G32" s="30">
        <v>0.58599999999999997</v>
      </c>
      <c r="H32" s="31"/>
      <c r="I32" s="31"/>
      <c r="J32" s="32">
        <v>0.58599999999999997</v>
      </c>
      <c r="K32" s="31"/>
      <c r="L32" s="31"/>
      <c r="M32" s="31"/>
      <c r="N32" s="31"/>
      <c r="O32" s="31"/>
      <c r="P32" s="31"/>
      <c r="Q32" s="31"/>
      <c r="R32" s="31"/>
      <c r="S32" s="31"/>
      <c r="T32" s="29"/>
      <c r="U32" s="28" t="s">
        <v>55</v>
      </c>
      <c r="V32" s="28" t="s">
        <v>56</v>
      </c>
      <c r="W32" s="36"/>
      <c r="X32" s="35" t="s">
        <v>107</v>
      </c>
      <c r="Y32" s="33"/>
      <c r="Z32" s="37">
        <v>2020</v>
      </c>
      <c r="AA32" s="5"/>
      <c r="AB32" s="34"/>
      <c r="AC32" s="54" t="s">
        <v>47</v>
      </c>
    </row>
    <row r="33" spans="1:29" s="50" customFormat="1" ht="56.25">
      <c r="A33" s="36">
        <v>21</v>
      </c>
      <c r="B33" s="59" t="s">
        <v>108</v>
      </c>
      <c r="C33" s="28" t="s">
        <v>90</v>
      </c>
      <c r="D33" s="28" t="s">
        <v>90</v>
      </c>
      <c r="E33" s="29">
        <v>0.54</v>
      </c>
      <c r="F33" s="29"/>
      <c r="G33" s="30">
        <v>0.54</v>
      </c>
      <c r="H33" s="31"/>
      <c r="I33" s="31"/>
      <c r="J33" s="32">
        <v>0.54</v>
      </c>
      <c r="K33" s="31"/>
      <c r="L33" s="31"/>
      <c r="M33" s="31"/>
      <c r="N33" s="31"/>
      <c r="O33" s="31"/>
      <c r="P33" s="31"/>
      <c r="Q33" s="31"/>
      <c r="R33" s="31"/>
      <c r="S33" s="31"/>
      <c r="T33" s="29"/>
      <c r="U33" s="28" t="s">
        <v>55</v>
      </c>
      <c r="V33" s="28" t="s">
        <v>56</v>
      </c>
      <c r="W33" s="36"/>
      <c r="X33" s="35" t="s">
        <v>109</v>
      </c>
      <c r="Y33" s="33"/>
      <c r="Z33" s="37">
        <v>2020</v>
      </c>
      <c r="AA33" s="5"/>
      <c r="AB33" s="34"/>
      <c r="AC33" s="54" t="s">
        <v>47</v>
      </c>
    </row>
    <row r="34" spans="1:29" s="50" customFormat="1" ht="75">
      <c r="A34" s="36">
        <v>22</v>
      </c>
      <c r="B34" s="59" t="s">
        <v>110</v>
      </c>
      <c r="C34" s="28" t="s">
        <v>90</v>
      </c>
      <c r="D34" s="28" t="s">
        <v>90</v>
      </c>
      <c r="E34" s="29">
        <v>0.54</v>
      </c>
      <c r="F34" s="29"/>
      <c r="G34" s="30">
        <v>0.54</v>
      </c>
      <c r="H34" s="31"/>
      <c r="I34" s="31"/>
      <c r="J34" s="32">
        <v>0.54</v>
      </c>
      <c r="K34" s="31"/>
      <c r="L34" s="31"/>
      <c r="M34" s="31"/>
      <c r="N34" s="31"/>
      <c r="O34" s="31"/>
      <c r="P34" s="31"/>
      <c r="Q34" s="31"/>
      <c r="R34" s="31"/>
      <c r="S34" s="31"/>
      <c r="T34" s="29"/>
      <c r="U34" s="28" t="s">
        <v>55</v>
      </c>
      <c r="V34" s="28" t="s">
        <v>56</v>
      </c>
      <c r="W34" s="36"/>
      <c r="X34" s="35" t="s">
        <v>111</v>
      </c>
      <c r="Y34" s="33"/>
      <c r="Z34" s="37">
        <v>2020</v>
      </c>
      <c r="AA34" s="5"/>
      <c r="AB34" s="34"/>
      <c r="AC34" s="54" t="s">
        <v>47</v>
      </c>
    </row>
    <row r="35" spans="1:29" s="50" customFormat="1" ht="56.25">
      <c r="A35" s="36">
        <v>23</v>
      </c>
      <c r="B35" s="59" t="s">
        <v>112</v>
      </c>
      <c r="C35" s="28" t="s">
        <v>90</v>
      </c>
      <c r="D35" s="28" t="s">
        <v>90</v>
      </c>
      <c r="E35" s="29">
        <v>1.2</v>
      </c>
      <c r="F35" s="29"/>
      <c r="G35" s="30">
        <v>1.2</v>
      </c>
      <c r="H35" s="31"/>
      <c r="I35" s="31"/>
      <c r="J35" s="32">
        <v>1.2</v>
      </c>
      <c r="K35" s="31"/>
      <c r="L35" s="31"/>
      <c r="M35" s="31"/>
      <c r="N35" s="31"/>
      <c r="O35" s="31"/>
      <c r="P35" s="31"/>
      <c r="Q35" s="31"/>
      <c r="R35" s="31"/>
      <c r="S35" s="31"/>
      <c r="T35" s="29"/>
      <c r="U35" s="28" t="s">
        <v>55</v>
      </c>
      <c r="V35" s="28" t="s">
        <v>56</v>
      </c>
      <c r="W35" s="36"/>
      <c r="X35" s="35" t="s">
        <v>113</v>
      </c>
      <c r="Y35" s="33"/>
      <c r="Z35" s="37">
        <v>2020</v>
      </c>
      <c r="AA35" s="5"/>
      <c r="AB35" s="34"/>
      <c r="AC35" s="54" t="s">
        <v>47</v>
      </c>
    </row>
    <row r="36" spans="1:29" s="50" customFormat="1" ht="75">
      <c r="A36" s="36">
        <v>24</v>
      </c>
      <c r="B36" s="59" t="s">
        <v>114</v>
      </c>
      <c r="C36" s="28" t="s">
        <v>90</v>
      </c>
      <c r="D36" s="28" t="s">
        <v>90</v>
      </c>
      <c r="E36" s="29">
        <v>0.61</v>
      </c>
      <c r="F36" s="29"/>
      <c r="G36" s="30">
        <v>0.61</v>
      </c>
      <c r="H36" s="31"/>
      <c r="I36" s="31"/>
      <c r="J36" s="32">
        <v>0.61</v>
      </c>
      <c r="K36" s="31"/>
      <c r="L36" s="31"/>
      <c r="M36" s="31"/>
      <c r="N36" s="31"/>
      <c r="O36" s="31"/>
      <c r="P36" s="31"/>
      <c r="Q36" s="31"/>
      <c r="R36" s="31"/>
      <c r="S36" s="31"/>
      <c r="T36" s="29"/>
      <c r="U36" s="28" t="s">
        <v>22</v>
      </c>
      <c r="V36" s="28" t="s">
        <v>23</v>
      </c>
      <c r="W36" s="36"/>
      <c r="X36" s="35" t="s">
        <v>115</v>
      </c>
      <c r="Y36" s="33"/>
      <c r="Z36" s="37">
        <v>2020</v>
      </c>
      <c r="AA36" s="5" t="s">
        <v>21</v>
      </c>
      <c r="AB36" s="34" t="s">
        <v>116</v>
      </c>
      <c r="AC36" s="54" t="s">
        <v>47</v>
      </c>
    </row>
    <row r="37" spans="1:29" s="50" customFormat="1" ht="75">
      <c r="A37" s="36">
        <v>25</v>
      </c>
      <c r="B37" s="59" t="s">
        <v>117</v>
      </c>
      <c r="C37" s="28" t="s">
        <v>90</v>
      </c>
      <c r="D37" s="28" t="s">
        <v>90</v>
      </c>
      <c r="E37" s="29">
        <v>0.62</v>
      </c>
      <c r="F37" s="29"/>
      <c r="G37" s="30">
        <v>0.62</v>
      </c>
      <c r="H37" s="31"/>
      <c r="I37" s="31"/>
      <c r="J37" s="32">
        <v>0.62</v>
      </c>
      <c r="K37" s="31"/>
      <c r="L37" s="31"/>
      <c r="M37" s="31"/>
      <c r="N37" s="31"/>
      <c r="O37" s="31"/>
      <c r="P37" s="31"/>
      <c r="Q37" s="31"/>
      <c r="R37" s="31"/>
      <c r="S37" s="31"/>
      <c r="T37" s="29"/>
      <c r="U37" s="28" t="s">
        <v>22</v>
      </c>
      <c r="V37" s="28" t="s">
        <v>23</v>
      </c>
      <c r="W37" s="36"/>
      <c r="X37" s="35" t="s">
        <v>118</v>
      </c>
      <c r="Y37" s="33"/>
      <c r="Z37" s="37">
        <v>2020</v>
      </c>
      <c r="AA37" s="5" t="s">
        <v>21</v>
      </c>
      <c r="AB37" s="34" t="s">
        <v>116</v>
      </c>
      <c r="AC37" s="54" t="s">
        <v>47</v>
      </c>
    </row>
    <row r="38" spans="1:29" s="50" customFormat="1" ht="75">
      <c r="A38" s="36">
        <v>26</v>
      </c>
      <c r="B38" s="59" t="s">
        <v>119</v>
      </c>
      <c r="C38" s="28" t="s">
        <v>90</v>
      </c>
      <c r="D38" s="28" t="s">
        <v>90</v>
      </c>
      <c r="E38" s="29">
        <v>0.62</v>
      </c>
      <c r="F38" s="29"/>
      <c r="G38" s="30">
        <v>0.62</v>
      </c>
      <c r="H38" s="31"/>
      <c r="I38" s="31"/>
      <c r="J38" s="32">
        <v>0.62</v>
      </c>
      <c r="K38" s="31"/>
      <c r="L38" s="31"/>
      <c r="M38" s="31"/>
      <c r="N38" s="31"/>
      <c r="O38" s="31"/>
      <c r="P38" s="31"/>
      <c r="Q38" s="31"/>
      <c r="R38" s="31"/>
      <c r="S38" s="31"/>
      <c r="T38" s="29"/>
      <c r="U38" s="28" t="s">
        <v>22</v>
      </c>
      <c r="V38" s="28" t="s">
        <v>23</v>
      </c>
      <c r="W38" s="36"/>
      <c r="X38" s="35" t="s">
        <v>120</v>
      </c>
      <c r="Y38" s="33"/>
      <c r="Z38" s="37">
        <v>2020</v>
      </c>
      <c r="AA38" s="5"/>
      <c r="AB38" s="34"/>
      <c r="AC38" s="54" t="s">
        <v>47</v>
      </c>
    </row>
    <row r="39" spans="1:29" ht="37.5" hidden="1">
      <c r="A39" s="73" t="s">
        <v>124</v>
      </c>
      <c r="B39" s="51" t="s">
        <v>125</v>
      </c>
      <c r="C39" s="12"/>
      <c r="D39" s="12"/>
      <c r="E39" s="29"/>
      <c r="F39" s="29"/>
      <c r="G39" s="30"/>
      <c r="H39" s="74"/>
      <c r="I39" s="74"/>
      <c r="J39" s="74"/>
      <c r="K39" s="74"/>
      <c r="L39" s="74"/>
      <c r="M39" s="74"/>
      <c r="N39" s="74"/>
      <c r="O39" s="74"/>
      <c r="P39" s="74"/>
      <c r="Q39" s="74"/>
      <c r="R39" s="74"/>
      <c r="S39" s="74"/>
      <c r="T39" s="29"/>
      <c r="U39" s="28"/>
      <c r="V39" s="28"/>
      <c r="W39" s="36"/>
      <c r="X39" s="72"/>
      <c r="Y39" s="20"/>
      <c r="Z39" s="37"/>
      <c r="AB39" s="34"/>
    </row>
    <row r="40" spans="1:29" ht="56.25" hidden="1">
      <c r="A40" s="43" t="s">
        <v>126</v>
      </c>
      <c r="B40" s="51" t="s">
        <v>127</v>
      </c>
      <c r="C40" s="12"/>
      <c r="D40" s="12"/>
      <c r="E40" s="29"/>
      <c r="F40" s="29"/>
      <c r="G40" s="30"/>
      <c r="H40" s="74"/>
      <c r="I40" s="74"/>
      <c r="J40" s="74"/>
      <c r="K40" s="74"/>
      <c r="L40" s="74"/>
      <c r="M40" s="74"/>
      <c r="N40" s="74"/>
      <c r="O40" s="74"/>
      <c r="P40" s="74"/>
      <c r="Q40" s="74"/>
      <c r="R40" s="74"/>
      <c r="S40" s="74"/>
      <c r="T40" s="29"/>
      <c r="U40" s="28"/>
      <c r="V40" s="28"/>
      <c r="W40" s="36"/>
      <c r="X40" s="72"/>
      <c r="Y40" s="20"/>
      <c r="Z40" s="37"/>
      <c r="AB40" s="34"/>
    </row>
    <row r="41" spans="1:29" ht="73.150000000000006" customHeight="1">
      <c r="A41" s="36">
        <v>4</v>
      </c>
      <c r="B41" s="27" t="s">
        <v>131</v>
      </c>
      <c r="C41" s="28" t="s">
        <v>51</v>
      </c>
      <c r="D41" s="28" t="s">
        <v>59</v>
      </c>
      <c r="E41" s="29">
        <v>2.5</v>
      </c>
      <c r="F41" s="29"/>
      <c r="G41" s="30">
        <v>2.5</v>
      </c>
      <c r="H41" s="31"/>
      <c r="I41" s="31">
        <v>1</v>
      </c>
      <c r="J41" s="62">
        <v>1.5</v>
      </c>
      <c r="K41" s="31"/>
      <c r="L41" s="31"/>
      <c r="M41" s="31"/>
      <c r="N41" s="31"/>
      <c r="O41" s="31"/>
      <c r="P41" s="31"/>
      <c r="Q41" s="31"/>
      <c r="R41" s="31"/>
      <c r="S41" s="31"/>
      <c r="T41" s="29"/>
      <c r="U41" s="28" t="s">
        <v>19</v>
      </c>
      <c r="V41" s="28" t="s">
        <v>20</v>
      </c>
      <c r="W41" s="36"/>
      <c r="X41" s="28" t="s">
        <v>132</v>
      </c>
      <c r="Y41" s="33"/>
      <c r="Z41" s="37">
        <v>2021</v>
      </c>
      <c r="AB41" s="34"/>
      <c r="AC41" s="54" t="s">
        <v>133</v>
      </c>
    </row>
    <row r="42" spans="1:29" ht="37.5">
      <c r="A42" s="36">
        <v>14</v>
      </c>
      <c r="B42" s="71" t="s">
        <v>140</v>
      </c>
      <c r="C42" s="28" t="s">
        <v>51</v>
      </c>
      <c r="D42" s="28" t="s">
        <v>59</v>
      </c>
      <c r="E42" s="29">
        <v>0.35</v>
      </c>
      <c r="F42" s="29">
        <v>0.35</v>
      </c>
      <c r="G42" s="30">
        <v>0</v>
      </c>
      <c r="H42" s="29"/>
      <c r="I42" s="31"/>
      <c r="J42" s="29"/>
      <c r="K42" s="29"/>
      <c r="L42" s="29"/>
      <c r="M42" s="29"/>
      <c r="N42" s="29"/>
      <c r="O42" s="29"/>
      <c r="P42" s="29"/>
      <c r="Q42" s="29"/>
      <c r="R42" s="29"/>
      <c r="S42" s="29"/>
      <c r="T42" s="29"/>
      <c r="U42" s="28" t="s">
        <v>57</v>
      </c>
      <c r="V42" s="28" t="s">
        <v>58</v>
      </c>
      <c r="W42" s="36"/>
      <c r="X42" s="35" t="s">
        <v>141</v>
      </c>
      <c r="Y42" s="33"/>
      <c r="Z42" s="37">
        <v>2021</v>
      </c>
      <c r="AA42" s="5" t="s">
        <v>21</v>
      </c>
      <c r="AB42" s="34" t="s">
        <v>116</v>
      </c>
      <c r="AC42" s="54" t="s">
        <v>47</v>
      </c>
    </row>
    <row r="43" spans="1:29" ht="56.25" hidden="1">
      <c r="A43" s="43" t="s">
        <v>124</v>
      </c>
      <c r="B43" s="51" t="s">
        <v>147</v>
      </c>
      <c r="C43" s="28"/>
      <c r="D43" s="28"/>
      <c r="E43" s="29"/>
      <c r="F43" s="29"/>
      <c r="G43" s="30"/>
      <c r="H43" s="29"/>
      <c r="I43" s="31"/>
      <c r="J43" s="29"/>
      <c r="K43" s="29"/>
      <c r="L43" s="29"/>
      <c r="M43" s="29"/>
      <c r="N43" s="29"/>
      <c r="O43" s="29"/>
      <c r="P43" s="29"/>
      <c r="Q43" s="29"/>
      <c r="R43" s="29"/>
      <c r="S43" s="29"/>
      <c r="T43" s="29"/>
      <c r="U43" s="28"/>
      <c r="V43" s="36"/>
      <c r="W43" s="57"/>
      <c r="X43" s="61"/>
      <c r="Y43" s="20"/>
      <c r="Z43" s="37">
        <v>2021</v>
      </c>
      <c r="AB43" s="34"/>
    </row>
    <row r="44" spans="1:29" s="50" customFormat="1" ht="56.25">
      <c r="A44" s="36">
        <v>2</v>
      </c>
      <c r="B44" s="35" t="s">
        <v>148</v>
      </c>
      <c r="C44" s="28" t="s">
        <v>87</v>
      </c>
      <c r="D44" s="28" t="s">
        <v>87</v>
      </c>
      <c r="E44" s="29">
        <v>1.25</v>
      </c>
      <c r="F44" s="29"/>
      <c r="G44" s="30">
        <v>1.25</v>
      </c>
      <c r="H44" s="31"/>
      <c r="I44" s="31"/>
      <c r="J44" s="75">
        <v>1.25</v>
      </c>
      <c r="K44" s="31"/>
      <c r="L44" s="31"/>
      <c r="M44" s="31"/>
      <c r="N44" s="31"/>
      <c r="O44" s="31"/>
      <c r="P44" s="31"/>
      <c r="Q44" s="31"/>
      <c r="R44" s="31"/>
      <c r="S44" s="31"/>
      <c r="T44" s="29"/>
      <c r="U44" s="36" t="s">
        <v>24</v>
      </c>
      <c r="V44" s="36" t="s">
        <v>25</v>
      </c>
      <c r="W44" s="57"/>
      <c r="X44" s="35" t="s">
        <v>149</v>
      </c>
      <c r="Y44" s="33"/>
      <c r="Z44" s="37">
        <v>2021</v>
      </c>
      <c r="AA44" s="5"/>
      <c r="AB44" s="34"/>
      <c r="AC44" s="54" t="s">
        <v>47</v>
      </c>
    </row>
    <row r="45" spans="1:29" ht="24.75" hidden="1" customHeight="1">
      <c r="A45" s="1738" t="s">
        <v>150</v>
      </c>
      <c r="B45" s="1739"/>
      <c r="C45" s="76"/>
      <c r="D45" s="76"/>
      <c r="E45" s="77">
        <v>1431.5399999999988</v>
      </c>
      <c r="F45" s="77">
        <v>71.95</v>
      </c>
      <c r="G45" s="78">
        <f>SUM(G8:G44)</f>
        <v>136.11000000000001</v>
      </c>
      <c r="H45" s="79">
        <v>137.64000000000001</v>
      </c>
      <c r="I45" s="79">
        <v>1766.8399999999986</v>
      </c>
      <c r="J45" s="79">
        <v>762.92000000000075</v>
      </c>
      <c r="K45" s="79">
        <v>50.779999999999994</v>
      </c>
      <c r="L45" s="79">
        <v>0.92</v>
      </c>
      <c r="M45" s="79">
        <v>0.6</v>
      </c>
      <c r="N45" s="79">
        <v>0.82</v>
      </c>
      <c r="O45" s="79">
        <v>3.79</v>
      </c>
      <c r="P45" s="79">
        <v>0.18000000000000002</v>
      </c>
      <c r="Q45" s="79">
        <v>3.41</v>
      </c>
      <c r="R45" s="79">
        <v>2.9</v>
      </c>
      <c r="S45" s="79">
        <v>45.050000000000004</v>
      </c>
      <c r="T45" s="79">
        <v>15.280000000000001</v>
      </c>
      <c r="U45" s="80"/>
      <c r="V45" s="80"/>
      <c r="W45" s="80"/>
      <c r="X45" s="81"/>
      <c r="Z45" s="82"/>
    </row>
    <row r="46" spans="1:29">
      <c r="T46" s="84"/>
      <c r="W46" s="4"/>
    </row>
    <row r="47" spans="1:29">
      <c r="J47" s="86"/>
    </row>
    <row r="48" spans="1:29">
      <c r="H48" s="89"/>
      <c r="I48" s="89"/>
      <c r="J48" s="90"/>
      <c r="K48" s="89"/>
      <c r="L48" s="89"/>
      <c r="M48" s="89"/>
      <c r="N48" s="89"/>
      <c r="O48" s="89"/>
      <c r="P48" s="89"/>
      <c r="Q48" s="89"/>
      <c r="R48" s="89"/>
      <c r="S48" s="89"/>
      <c r="T48" s="89"/>
    </row>
    <row r="49" spans="1:27" s="91" customFormat="1">
      <c r="A49" s="83"/>
      <c r="B49" s="84"/>
      <c r="C49" s="4"/>
      <c r="D49" s="4"/>
      <c r="E49" s="85"/>
      <c r="F49" s="86"/>
      <c r="G49" s="87"/>
      <c r="H49" s="3"/>
      <c r="I49" s="3"/>
      <c r="J49" s="88"/>
      <c r="K49" s="3"/>
      <c r="L49" s="3"/>
      <c r="M49" s="3"/>
      <c r="N49" s="3"/>
      <c r="O49" s="3"/>
      <c r="P49" s="3"/>
      <c r="Q49" s="3"/>
      <c r="R49" s="3"/>
      <c r="S49" s="3"/>
      <c r="T49" s="3"/>
      <c r="U49" s="84"/>
      <c r="V49" s="84"/>
      <c r="W49" s="84"/>
      <c r="X49" s="84"/>
      <c r="Y49" s="3"/>
      <c r="Z49" s="4"/>
      <c r="AA49" s="5"/>
    </row>
    <row r="50" spans="1:27" s="91" customFormat="1">
      <c r="A50" s="83"/>
      <c r="B50" s="84"/>
      <c r="C50" s="4"/>
      <c r="D50" s="4"/>
      <c r="E50" s="85"/>
      <c r="F50" s="86"/>
      <c r="G50" s="87"/>
      <c r="H50" s="3">
        <v>137.64000000000001</v>
      </c>
      <c r="I50" s="3">
        <v>1766.8399999999986</v>
      </c>
      <c r="J50" s="88">
        <v>762.92000000000075</v>
      </c>
      <c r="K50" s="3">
        <v>50.779999999999994</v>
      </c>
      <c r="L50" s="3">
        <v>0.92</v>
      </c>
      <c r="M50" s="3">
        <v>0.6</v>
      </c>
      <c r="N50" s="3">
        <v>0.82</v>
      </c>
      <c r="O50" s="3">
        <v>3.79</v>
      </c>
      <c r="P50" s="3">
        <v>0.18000000000000002</v>
      </c>
      <c r="Q50" s="3">
        <v>3.41</v>
      </c>
      <c r="R50" s="3">
        <v>2.9</v>
      </c>
      <c r="S50" s="3">
        <v>45.050000000000004</v>
      </c>
      <c r="T50" s="3">
        <v>15.280000000000001</v>
      </c>
      <c r="U50" s="84"/>
      <c r="V50" s="84"/>
      <c r="W50" s="84"/>
      <c r="X50" s="84"/>
      <c r="Y50" s="3"/>
      <c r="Z50" s="4"/>
      <c r="AA50" s="5"/>
    </row>
    <row r="51" spans="1:27" s="91" customFormat="1">
      <c r="A51" s="83"/>
      <c r="B51" s="84"/>
      <c r="C51" s="4"/>
      <c r="D51" s="4"/>
      <c r="E51" s="85"/>
      <c r="F51" s="86"/>
      <c r="G51" s="87"/>
      <c r="H51" s="3"/>
      <c r="I51" s="3"/>
      <c r="J51" s="88"/>
      <c r="K51" s="3"/>
      <c r="L51" s="3"/>
      <c r="M51" s="3"/>
      <c r="N51" s="3"/>
      <c r="O51" s="3"/>
      <c r="P51" s="3"/>
      <c r="Q51" s="3"/>
      <c r="R51" s="3"/>
      <c r="S51" s="3"/>
      <c r="T51" s="3"/>
      <c r="U51" s="84"/>
      <c r="V51" s="84"/>
      <c r="W51" s="84"/>
      <c r="X51" s="84"/>
      <c r="Y51" s="3"/>
      <c r="Z51" s="4"/>
      <c r="AA51" s="5"/>
    </row>
    <row r="52" spans="1:27" s="91" customFormat="1">
      <c r="A52" s="83"/>
      <c r="B52" s="84"/>
      <c r="C52" s="4"/>
      <c r="D52" s="4"/>
      <c r="E52" s="85"/>
      <c r="F52" s="86"/>
      <c r="G52" s="87"/>
      <c r="H52" s="3"/>
      <c r="I52" s="3"/>
      <c r="J52" s="88"/>
      <c r="K52" s="3"/>
      <c r="L52" s="3"/>
      <c r="M52" s="3"/>
      <c r="N52" s="3"/>
      <c r="O52" s="3"/>
      <c r="P52" s="3"/>
      <c r="Q52" s="3"/>
      <c r="R52" s="3"/>
      <c r="S52" s="3"/>
      <c r="T52" s="3"/>
      <c r="U52" s="84"/>
      <c r="V52" s="84"/>
      <c r="W52" s="84"/>
      <c r="X52" s="84"/>
      <c r="Y52" s="3"/>
      <c r="Z52" s="4"/>
      <c r="AA52" s="5"/>
    </row>
    <row r="53" spans="1:27" s="91" customFormat="1">
      <c r="A53" s="83"/>
      <c r="B53" s="84"/>
      <c r="C53" s="4"/>
      <c r="D53" s="4"/>
      <c r="E53" s="85"/>
      <c r="F53" s="86"/>
      <c r="G53" s="87"/>
      <c r="H53" s="3"/>
      <c r="I53" s="3"/>
      <c r="J53" s="88"/>
      <c r="K53" s="3"/>
      <c r="L53" s="3"/>
      <c r="M53" s="3"/>
      <c r="N53" s="3"/>
      <c r="O53" s="3"/>
      <c r="P53" s="3"/>
      <c r="Q53" s="3"/>
      <c r="R53" s="3"/>
      <c r="S53" s="3"/>
      <c r="T53" s="3"/>
      <c r="U53" s="84"/>
      <c r="V53" s="84"/>
      <c r="W53" s="84"/>
      <c r="X53" s="84"/>
      <c r="Y53" s="3"/>
      <c r="Z53" s="4"/>
      <c r="AA53" s="5"/>
    </row>
    <row r="54" spans="1:27" s="91" customFormat="1">
      <c r="A54" s="83"/>
      <c r="B54" s="84"/>
      <c r="C54" s="4"/>
      <c r="D54" s="4"/>
      <c r="E54" s="85"/>
      <c r="F54" s="86"/>
      <c r="G54" s="87"/>
      <c r="H54" s="3"/>
      <c r="I54" s="3"/>
      <c r="J54" s="88"/>
      <c r="K54" s="3"/>
      <c r="L54" s="3"/>
      <c r="M54" s="3"/>
      <c r="N54" s="3"/>
      <c r="O54" s="3"/>
      <c r="P54" s="3"/>
      <c r="Q54" s="3"/>
      <c r="R54" s="3"/>
      <c r="S54" s="3"/>
      <c r="T54" s="3"/>
      <c r="U54" s="84"/>
      <c r="V54" s="84"/>
      <c r="W54" s="84"/>
      <c r="X54" s="84"/>
      <c r="Y54" s="3"/>
      <c r="Z54" s="4"/>
      <c r="AA54" s="5"/>
    </row>
    <row r="56" spans="1:27" s="91" customFormat="1">
      <c r="A56" s="83"/>
      <c r="B56" s="84"/>
      <c r="C56" s="4"/>
      <c r="D56" s="4"/>
      <c r="E56" s="4"/>
      <c r="F56" s="86"/>
      <c r="G56" s="84"/>
      <c r="H56" s="3"/>
      <c r="I56" s="3"/>
      <c r="J56" s="3"/>
      <c r="K56" s="3"/>
      <c r="L56" s="3"/>
      <c r="M56" s="3"/>
      <c r="N56" s="3"/>
      <c r="O56" s="3"/>
      <c r="P56" s="3"/>
      <c r="Q56" s="3"/>
      <c r="R56" s="3"/>
      <c r="S56" s="3"/>
      <c r="T56" s="3"/>
      <c r="U56" s="84"/>
      <c r="V56" s="84"/>
      <c r="W56" s="84"/>
      <c r="X56" s="84"/>
      <c r="Y56" s="3"/>
      <c r="Z56" s="4"/>
      <c r="AA56" s="5"/>
    </row>
  </sheetData>
  <autoFilter ref="A7:WWR45">
    <filterColumn colId="28">
      <customFilters>
        <customFilter operator="notEqual" val=" "/>
      </customFilters>
    </filterColumn>
  </autoFilter>
  <mergeCells count="11">
    <mergeCell ref="A45:B45"/>
    <mergeCell ref="A21:A22"/>
    <mergeCell ref="B21:B22"/>
    <mergeCell ref="X21:X22"/>
    <mergeCell ref="Z21:Z22"/>
    <mergeCell ref="A1:U1"/>
    <mergeCell ref="A2:Z2"/>
    <mergeCell ref="A3:X3"/>
    <mergeCell ref="A4:Z4"/>
    <mergeCell ref="C5:D5"/>
    <mergeCell ref="H5:T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L119"/>
  <sheetViews>
    <sheetView showZeros="0" zoomScaleNormal="100" workbookViewId="0">
      <pane xSplit="5" ySplit="8" topLeftCell="F24" activePane="bottomRight" state="frozen"/>
      <selection activeCell="E9" sqref="E9"/>
      <selection pane="topRight" activeCell="E9" sqref="E9"/>
      <selection pane="bottomLeft" activeCell="E9" sqref="E9"/>
      <selection pane="bottomRight" activeCell="E9" sqref="E9"/>
    </sheetView>
  </sheetViews>
  <sheetFormatPr defaultColWidth="9.140625" defaultRowHeight="12.75"/>
  <cols>
    <col min="1" max="1" width="5" style="158" customWidth="1"/>
    <col min="2" max="2" width="38.5703125" style="152" customWidth="1"/>
    <col min="3" max="3" width="7.5703125" style="152" customWidth="1"/>
    <col min="4" max="9" width="9.5703125" style="152" customWidth="1"/>
    <col min="10" max="10" width="9.5703125" style="158" customWidth="1"/>
    <col min="11" max="12" width="9.5703125" style="152" customWidth="1"/>
    <col min="13" max="256" width="9.140625" style="152"/>
    <col min="257" max="257" width="6" style="152" customWidth="1"/>
    <col min="258" max="258" width="65.42578125" style="152" customWidth="1"/>
    <col min="259" max="259" width="12" style="152" customWidth="1"/>
    <col min="260" max="260" width="16.85546875" style="152" customWidth="1"/>
    <col min="261" max="268" width="15.140625" style="152" customWidth="1"/>
    <col min="269" max="512" width="9.140625" style="152"/>
    <col min="513" max="513" width="6" style="152" customWidth="1"/>
    <col min="514" max="514" width="65.42578125" style="152" customWidth="1"/>
    <col min="515" max="515" width="12" style="152" customWidth="1"/>
    <col min="516" max="516" width="16.85546875" style="152" customWidth="1"/>
    <col min="517" max="524" width="15.140625" style="152" customWidth="1"/>
    <col min="525" max="768" width="9.140625" style="152"/>
    <col min="769" max="769" width="6" style="152" customWidth="1"/>
    <col min="770" max="770" width="65.42578125" style="152" customWidth="1"/>
    <col min="771" max="771" width="12" style="152" customWidth="1"/>
    <col min="772" max="772" width="16.85546875" style="152" customWidth="1"/>
    <col min="773" max="780" width="15.140625" style="152" customWidth="1"/>
    <col min="781" max="1024" width="9.140625" style="152"/>
    <col min="1025" max="1025" width="6" style="152" customWidth="1"/>
    <col min="1026" max="1026" width="65.42578125" style="152" customWidth="1"/>
    <col min="1027" max="1027" width="12" style="152" customWidth="1"/>
    <col min="1028" max="1028" width="16.85546875" style="152" customWidth="1"/>
    <col min="1029" max="1036" width="15.140625" style="152" customWidth="1"/>
    <col min="1037" max="1280" width="9.140625" style="152"/>
    <col min="1281" max="1281" width="6" style="152" customWidth="1"/>
    <col min="1282" max="1282" width="65.42578125" style="152" customWidth="1"/>
    <col min="1283" max="1283" width="12" style="152" customWidth="1"/>
    <col min="1284" max="1284" width="16.85546875" style="152" customWidth="1"/>
    <col min="1285" max="1292" width="15.140625" style="152" customWidth="1"/>
    <col min="1293" max="1536" width="9.140625" style="152"/>
    <col min="1537" max="1537" width="6" style="152" customWidth="1"/>
    <col min="1538" max="1538" width="65.42578125" style="152" customWidth="1"/>
    <col min="1539" max="1539" width="12" style="152" customWidth="1"/>
    <col min="1540" max="1540" width="16.85546875" style="152" customWidth="1"/>
    <col min="1541" max="1548" width="15.140625" style="152" customWidth="1"/>
    <col min="1549" max="1792" width="9.140625" style="152"/>
    <col min="1793" max="1793" width="6" style="152" customWidth="1"/>
    <col min="1794" max="1794" width="65.42578125" style="152" customWidth="1"/>
    <col min="1795" max="1795" width="12" style="152" customWidth="1"/>
    <col min="1796" max="1796" width="16.85546875" style="152" customWidth="1"/>
    <col min="1797" max="1804" width="15.140625" style="152" customWidth="1"/>
    <col min="1805" max="2048" width="9.140625" style="152"/>
    <col min="2049" max="2049" width="6" style="152" customWidth="1"/>
    <col min="2050" max="2050" width="65.42578125" style="152" customWidth="1"/>
    <col min="2051" max="2051" width="12" style="152" customWidth="1"/>
    <col min="2052" max="2052" width="16.85546875" style="152" customWidth="1"/>
    <col min="2053" max="2060" width="15.140625" style="152" customWidth="1"/>
    <col min="2061" max="2304" width="9.140625" style="152"/>
    <col min="2305" max="2305" width="6" style="152" customWidth="1"/>
    <col min="2306" max="2306" width="65.42578125" style="152" customWidth="1"/>
    <col min="2307" max="2307" width="12" style="152" customWidth="1"/>
    <col min="2308" max="2308" width="16.85546875" style="152" customWidth="1"/>
    <col min="2309" max="2316" width="15.140625" style="152" customWidth="1"/>
    <col min="2317" max="2560" width="9.140625" style="152"/>
    <col min="2561" max="2561" width="6" style="152" customWidth="1"/>
    <col min="2562" max="2562" width="65.42578125" style="152" customWidth="1"/>
    <col min="2563" max="2563" width="12" style="152" customWidth="1"/>
    <col min="2564" max="2564" width="16.85546875" style="152" customWidth="1"/>
    <col min="2565" max="2572" width="15.140625" style="152" customWidth="1"/>
    <col min="2573" max="2816" width="9.140625" style="152"/>
    <col min="2817" max="2817" width="6" style="152" customWidth="1"/>
    <col min="2818" max="2818" width="65.42578125" style="152" customWidth="1"/>
    <col min="2819" max="2819" width="12" style="152" customWidth="1"/>
    <col min="2820" max="2820" width="16.85546875" style="152" customWidth="1"/>
    <col min="2821" max="2828" width="15.140625" style="152" customWidth="1"/>
    <col min="2829" max="3072" width="9.140625" style="152"/>
    <col min="3073" max="3073" width="6" style="152" customWidth="1"/>
    <col min="3074" max="3074" width="65.42578125" style="152" customWidth="1"/>
    <col min="3075" max="3075" width="12" style="152" customWidth="1"/>
    <col min="3076" max="3076" width="16.85546875" style="152" customWidth="1"/>
    <col min="3077" max="3084" width="15.140625" style="152" customWidth="1"/>
    <col min="3085" max="3328" width="9.140625" style="152"/>
    <col min="3329" max="3329" width="6" style="152" customWidth="1"/>
    <col min="3330" max="3330" width="65.42578125" style="152" customWidth="1"/>
    <col min="3331" max="3331" width="12" style="152" customWidth="1"/>
    <col min="3332" max="3332" width="16.85546875" style="152" customWidth="1"/>
    <col min="3333" max="3340" width="15.140625" style="152" customWidth="1"/>
    <col min="3341" max="3584" width="9.140625" style="152"/>
    <col min="3585" max="3585" width="6" style="152" customWidth="1"/>
    <col min="3586" max="3586" width="65.42578125" style="152" customWidth="1"/>
    <col min="3587" max="3587" width="12" style="152" customWidth="1"/>
    <col min="3588" max="3588" width="16.85546875" style="152" customWidth="1"/>
    <col min="3589" max="3596" width="15.140625" style="152" customWidth="1"/>
    <col min="3597" max="3840" width="9.140625" style="152"/>
    <col min="3841" max="3841" width="6" style="152" customWidth="1"/>
    <col min="3842" max="3842" width="65.42578125" style="152" customWidth="1"/>
    <col min="3843" max="3843" width="12" style="152" customWidth="1"/>
    <col min="3844" max="3844" width="16.85546875" style="152" customWidth="1"/>
    <col min="3845" max="3852" width="15.140625" style="152" customWidth="1"/>
    <col min="3853" max="4096" width="9.140625" style="152"/>
    <col min="4097" max="4097" width="6" style="152" customWidth="1"/>
    <col min="4098" max="4098" width="65.42578125" style="152" customWidth="1"/>
    <col min="4099" max="4099" width="12" style="152" customWidth="1"/>
    <col min="4100" max="4100" width="16.85546875" style="152" customWidth="1"/>
    <col min="4101" max="4108" width="15.140625" style="152" customWidth="1"/>
    <col min="4109" max="4352" width="9.140625" style="152"/>
    <col min="4353" max="4353" width="6" style="152" customWidth="1"/>
    <col min="4354" max="4354" width="65.42578125" style="152" customWidth="1"/>
    <col min="4355" max="4355" width="12" style="152" customWidth="1"/>
    <col min="4356" max="4356" width="16.85546875" style="152" customWidth="1"/>
    <col min="4357" max="4364" width="15.140625" style="152" customWidth="1"/>
    <col min="4365" max="4608" width="9.140625" style="152"/>
    <col min="4609" max="4609" width="6" style="152" customWidth="1"/>
    <col min="4610" max="4610" width="65.42578125" style="152" customWidth="1"/>
    <col min="4611" max="4611" width="12" style="152" customWidth="1"/>
    <col min="4612" max="4612" width="16.85546875" style="152" customWidth="1"/>
    <col min="4613" max="4620" width="15.140625" style="152" customWidth="1"/>
    <col min="4621" max="4864" width="9.140625" style="152"/>
    <col min="4865" max="4865" width="6" style="152" customWidth="1"/>
    <col min="4866" max="4866" width="65.42578125" style="152" customWidth="1"/>
    <col min="4867" max="4867" width="12" style="152" customWidth="1"/>
    <col min="4868" max="4868" width="16.85546875" style="152" customWidth="1"/>
    <col min="4869" max="4876" width="15.140625" style="152" customWidth="1"/>
    <col min="4877" max="5120" width="9.140625" style="152"/>
    <col min="5121" max="5121" width="6" style="152" customWidth="1"/>
    <col min="5122" max="5122" width="65.42578125" style="152" customWidth="1"/>
    <col min="5123" max="5123" width="12" style="152" customWidth="1"/>
    <col min="5124" max="5124" width="16.85546875" style="152" customWidth="1"/>
    <col min="5125" max="5132" width="15.140625" style="152" customWidth="1"/>
    <col min="5133" max="5376" width="9.140625" style="152"/>
    <col min="5377" max="5377" width="6" style="152" customWidth="1"/>
    <col min="5378" max="5378" width="65.42578125" style="152" customWidth="1"/>
    <col min="5379" max="5379" width="12" style="152" customWidth="1"/>
    <col min="5380" max="5380" width="16.85546875" style="152" customWidth="1"/>
    <col min="5381" max="5388" width="15.140625" style="152" customWidth="1"/>
    <col min="5389" max="5632" width="9.140625" style="152"/>
    <col min="5633" max="5633" width="6" style="152" customWidth="1"/>
    <col min="5634" max="5634" width="65.42578125" style="152" customWidth="1"/>
    <col min="5635" max="5635" width="12" style="152" customWidth="1"/>
    <col min="5636" max="5636" width="16.85546875" style="152" customWidth="1"/>
    <col min="5637" max="5644" width="15.140625" style="152" customWidth="1"/>
    <col min="5645" max="5888" width="9.140625" style="152"/>
    <col min="5889" max="5889" width="6" style="152" customWidth="1"/>
    <col min="5890" max="5890" width="65.42578125" style="152" customWidth="1"/>
    <col min="5891" max="5891" width="12" style="152" customWidth="1"/>
    <col min="5892" max="5892" width="16.85546875" style="152" customWidth="1"/>
    <col min="5893" max="5900" width="15.140625" style="152" customWidth="1"/>
    <col min="5901" max="6144" width="9.140625" style="152"/>
    <col min="6145" max="6145" width="6" style="152" customWidth="1"/>
    <col min="6146" max="6146" width="65.42578125" style="152" customWidth="1"/>
    <col min="6147" max="6147" width="12" style="152" customWidth="1"/>
    <col min="6148" max="6148" width="16.85546875" style="152" customWidth="1"/>
    <col min="6149" max="6156" width="15.140625" style="152" customWidth="1"/>
    <col min="6157" max="6400" width="9.140625" style="152"/>
    <col min="6401" max="6401" width="6" style="152" customWidth="1"/>
    <col min="6402" max="6402" width="65.42578125" style="152" customWidth="1"/>
    <col min="6403" max="6403" width="12" style="152" customWidth="1"/>
    <col min="6404" max="6404" width="16.85546875" style="152" customWidth="1"/>
    <col min="6405" max="6412" width="15.140625" style="152" customWidth="1"/>
    <col min="6413" max="6656" width="9.140625" style="152"/>
    <col min="6657" max="6657" width="6" style="152" customWidth="1"/>
    <col min="6658" max="6658" width="65.42578125" style="152" customWidth="1"/>
    <col min="6659" max="6659" width="12" style="152" customWidth="1"/>
    <col min="6660" max="6660" width="16.85546875" style="152" customWidth="1"/>
    <col min="6661" max="6668" width="15.140625" style="152" customWidth="1"/>
    <col min="6669" max="6912" width="9.140625" style="152"/>
    <col min="6913" max="6913" width="6" style="152" customWidth="1"/>
    <col min="6914" max="6914" width="65.42578125" style="152" customWidth="1"/>
    <col min="6915" max="6915" width="12" style="152" customWidth="1"/>
    <col min="6916" max="6916" width="16.85546875" style="152" customWidth="1"/>
    <col min="6917" max="6924" width="15.140625" style="152" customWidth="1"/>
    <col min="6925" max="7168" width="9.140625" style="152"/>
    <col min="7169" max="7169" width="6" style="152" customWidth="1"/>
    <col min="7170" max="7170" width="65.42578125" style="152" customWidth="1"/>
    <col min="7171" max="7171" width="12" style="152" customWidth="1"/>
    <col min="7172" max="7172" width="16.85546875" style="152" customWidth="1"/>
    <col min="7173" max="7180" width="15.140625" style="152" customWidth="1"/>
    <col min="7181" max="7424" width="9.140625" style="152"/>
    <col min="7425" max="7425" width="6" style="152" customWidth="1"/>
    <col min="7426" max="7426" width="65.42578125" style="152" customWidth="1"/>
    <col min="7427" max="7427" width="12" style="152" customWidth="1"/>
    <col min="7428" max="7428" width="16.85546875" style="152" customWidth="1"/>
    <col min="7429" max="7436" width="15.140625" style="152" customWidth="1"/>
    <col min="7437" max="7680" width="9.140625" style="152"/>
    <col min="7681" max="7681" width="6" style="152" customWidth="1"/>
    <col min="7682" max="7682" width="65.42578125" style="152" customWidth="1"/>
    <col min="7683" max="7683" width="12" style="152" customWidth="1"/>
    <col min="7684" max="7684" width="16.85546875" style="152" customWidth="1"/>
    <col min="7685" max="7692" width="15.140625" style="152" customWidth="1"/>
    <col min="7693" max="7936" width="9.140625" style="152"/>
    <col min="7937" max="7937" width="6" style="152" customWidth="1"/>
    <col min="7938" max="7938" width="65.42578125" style="152" customWidth="1"/>
    <col min="7939" max="7939" width="12" style="152" customWidth="1"/>
    <col min="7940" max="7940" width="16.85546875" style="152" customWidth="1"/>
    <col min="7941" max="7948" width="15.140625" style="152" customWidth="1"/>
    <col min="7949" max="8192" width="9.140625" style="152"/>
    <col min="8193" max="8193" width="6" style="152" customWidth="1"/>
    <col min="8194" max="8194" width="65.42578125" style="152" customWidth="1"/>
    <col min="8195" max="8195" width="12" style="152" customWidth="1"/>
    <col min="8196" max="8196" width="16.85546875" style="152" customWidth="1"/>
    <col min="8197" max="8204" width="15.140625" style="152" customWidth="1"/>
    <col min="8205" max="8448" width="9.140625" style="152"/>
    <col min="8449" max="8449" width="6" style="152" customWidth="1"/>
    <col min="8450" max="8450" width="65.42578125" style="152" customWidth="1"/>
    <col min="8451" max="8451" width="12" style="152" customWidth="1"/>
    <col min="8452" max="8452" width="16.85546875" style="152" customWidth="1"/>
    <col min="8453" max="8460" width="15.140625" style="152" customWidth="1"/>
    <col min="8461" max="8704" width="9.140625" style="152"/>
    <col min="8705" max="8705" width="6" style="152" customWidth="1"/>
    <col min="8706" max="8706" width="65.42578125" style="152" customWidth="1"/>
    <col min="8707" max="8707" width="12" style="152" customWidth="1"/>
    <col min="8708" max="8708" width="16.85546875" style="152" customWidth="1"/>
    <col min="8709" max="8716" width="15.140625" style="152" customWidth="1"/>
    <col min="8717" max="8960" width="9.140625" style="152"/>
    <col min="8961" max="8961" width="6" style="152" customWidth="1"/>
    <col min="8962" max="8962" width="65.42578125" style="152" customWidth="1"/>
    <col min="8963" max="8963" width="12" style="152" customWidth="1"/>
    <col min="8964" max="8964" width="16.85546875" style="152" customWidth="1"/>
    <col min="8965" max="8972" width="15.140625" style="152" customWidth="1"/>
    <col min="8973" max="9216" width="9.140625" style="152"/>
    <col min="9217" max="9217" width="6" style="152" customWidth="1"/>
    <col min="9218" max="9218" width="65.42578125" style="152" customWidth="1"/>
    <col min="9219" max="9219" width="12" style="152" customWidth="1"/>
    <col min="9220" max="9220" width="16.85546875" style="152" customWidth="1"/>
    <col min="9221" max="9228" width="15.140625" style="152" customWidth="1"/>
    <col min="9229" max="9472" width="9.140625" style="152"/>
    <col min="9473" max="9473" width="6" style="152" customWidth="1"/>
    <col min="9474" max="9474" width="65.42578125" style="152" customWidth="1"/>
    <col min="9475" max="9475" width="12" style="152" customWidth="1"/>
    <col min="9476" max="9476" width="16.85546875" style="152" customWidth="1"/>
    <col min="9477" max="9484" width="15.140625" style="152" customWidth="1"/>
    <col min="9485" max="9728" width="9.140625" style="152"/>
    <col min="9729" max="9729" width="6" style="152" customWidth="1"/>
    <col min="9730" max="9730" width="65.42578125" style="152" customWidth="1"/>
    <col min="9731" max="9731" width="12" style="152" customWidth="1"/>
    <col min="9732" max="9732" width="16.85546875" style="152" customWidth="1"/>
    <col min="9733" max="9740" width="15.140625" style="152" customWidth="1"/>
    <col min="9741" max="9984" width="9.140625" style="152"/>
    <col min="9985" max="9985" width="6" style="152" customWidth="1"/>
    <col min="9986" max="9986" width="65.42578125" style="152" customWidth="1"/>
    <col min="9987" max="9987" width="12" style="152" customWidth="1"/>
    <col min="9988" max="9988" width="16.85546875" style="152" customWidth="1"/>
    <col min="9989" max="9996" width="15.140625" style="152" customWidth="1"/>
    <col min="9997" max="10240" width="9.140625" style="152"/>
    <col min="10241" max="10241" width="6" style="152" customWidth="1"/>
    <col min="10242" max="10242" width="65.42578125" style="152" customWidth="1"/>
    <col min="10243" max="10243" width="12" style="152" customWidth="1"/>
    <col min="10244" max="10244" width="16.85546875" style="152" customWidth="1"/>
    <col min="10245" max="10252" width="15.140625" style="152" customWidth="1"/>
    <col min="10253" max="10496" width="9.140625" style="152"/>
    <col min="10497" max="10497" width="6" style="152" customWidth="1"/>
    <col min="10498" max="10498" width="65.42578125" style="152" customWidth="1"/>
    <col min="10499" max="10499" width="12" style="152" customWidth="1"/>
    <col min="10500" max="10500" width="16.85546875" style="152" customWidth="1"/>
    <col min="10501" max="10508" width="15.140625" style="152" customWidth="1"/>
    <col min="10509" max="10752" width="9.140625" style="152"/>
    <col min="10753" max="10753" width="6" style="152" customWidth="1"/>
    <col min="10754" max="10754" width="65.42578125" style="152" customWidth="1"/>
    <col min="10755" max="10755" width="12" style="152" customWidth="1"/>
    <col min="10756" max="10756" width="16.85546875" style="152" customWidth="1"/>
    <col min="10757" max="10764" width="15.140625" style="152" customWidth="1"/>
    <col min="10765" max="11008" width="9.140625" style="152"/>
    <col min="11009" max="11009" width="6" style="152" customWidth="1"/>
    <col min="11010" max="11010" width="65.42578125" style="152" customWidth="1"/>
    <col min="11011" max="11011" width="12" style="152" customWidth="1"/>
    <col min="11012" max="11012" width="16.85546875" style="152" customWidth="1"/>
    <col min="11013" max="11020" width="15.140625" style="152" customWidth="1"/>
    <col min="11021" max="11264" width="9.140625" style="152"/>
    <col min="11265" max="11265" width="6" style="152" customWidth="1"/>
    <col min="11266" max="11266" width="65.42578125" style="152" customWidth="1"/>
    <col min="11267" max="11267" width="12" style="152" customWidth="1"/>
    <col min="11268" max="11268" width="16.85546875" style="152" customWidth="1"/>
    <col min="11269" max="11276" width="15.140625" style="152" customWidth="1"/>
    <col min="11277" max="11520" width="9.140625" style="152"/>
    <col min="11521" max="11521" width="6" style="152" customWidth="1"/>
    <col min="11522" max="11522" width="65.42578125" style="152" customWidth="1"/>
    <col min="11523" max="11523" width="12" style="152" customWidth="1"/>
    <col min="11524" max="11524" width="16.85546875" style="152" customWidth="1"/>
    <col min="11525" max="11532" width="15.140625" style="152" customWidth="1"/>
    <col min="11533" max="11776" width="9.140625" style="152"/>
    <col min="11777" max="11777" width="6" style="152" customWidth="1"/>
    <col min="11778" max="11778" width="65.42578125" style="152" customWidth="1"/>
    <col min="11779" max="11779" width="12" style="152" customWidth="1"/>
    <col min="11780" max="11780" width="16.85546875" style="152" customWidth="1"/>
    <col min="11781" max="11788" width="15.140625" style="152" customWidth="1"/>
    <col min="11789" max="12032" width="9.140625" style="152"/>
    <col min="12033" max="12033" width="6" style="152" customWidth="1"/>
    <col min="12034" max="12034" width="65.42578125" style="152" customWidth="1"/>
    <col min="12035" max="12035" width="12" style="152" customWidth="1"/>
    <col min="12036" max="12036" width="16.85546875" style="152" customWidth="1"/>
    <col min="12037" max="12044" width="15.140625" style="152" customWidth="1"/>
    <col min="12045" max="12288" width="9.140625" style="152"/>
    <col min="12289" max="12289" width="6" style="152" customWidth="1"/>
    <col min="12290" max="12290" width="65.42578125" style="152" customWidth="1"/>
    <col min="12291" max="12291" width="12" style="152" customWidth="1"/>
    <col min="12292" max="12292" width="16.85546875" style="152" customWidth="1"/>
    <col min="12293" max="12300" width="15.140625" style="152" customWidth="1"/>
    <col min="12301" max="12544" width="9.140625" style="152"/>
    <col min="12545" max="12545" width="6" style="152" customWidth="1"/>
    <col min="12546" max="12546" width="65.42578125" style="152" customWidth="1"/>
    <col min="12547" max="12547" width="12" style="152" customWidth="1"/>
    <col min="12548" max="12548" width="16.85546875" style="152" customWidth="1"/>
    <col min="12549" max="12556" width="15.140625" style="152" customWidth="1"/>
    <col min="12557" max="12800" width="9.140625" style="152"/>
    <col min="12801" max="12801" width="6" style="152" customWidth="1"/>
    <col min="12802" max="12802" width="65.42578125" style="152" customWidth="1"/>
    <col min="12803" max="12803" width="12" style="152" customWidth="1"/>
    <col min="12804" max="12804" width="16.85546875" style="152" customWidth="1"/>
    <col min="12805" max="12812" width="15.140625" style="152" customWidth="1"/>
    <col min="12813" max="13056" width="9.140625" style="152"/>
    <col min="13057" max="13057" width="6" style="152" customWidth="1"/>
    <col min="13058" max="13058" width="65.42578125" style="152" customWidth="1"/>
    <col min="13059" max="13059" width="12" style="152" customWidth="1"/>
    <col min="13060" max="13060" width="16.85546875" style="152" customWidth="1"/>
    <col min="13061" max="13068" width="15.140625" style="152" customWidth="1"/>
    <col min="13069" max="13312" width="9.140625" style="152"/>
    <col min="13313" max="13313" width="6" style="152" customWidth="1"/>
    <col min="13314" max="13314" width="65.42578125" style="152" customWidth="1"/>
    <col min="13315" max="13315" width="12" style="152" customWidth="1"/>
    <col min="13316" max="13316" width="16.85546875" style="152" customWidth="1"/>
    <col min="13317" max="13324" width="15.140625" style="152" customWidth="1"/>
    <col min="13325" max="13568" width="9.140625" style="152"/>
    <col min="13569" max="13569" width="6" style="152" customWidth="1"/>
    <col min="13570" max="13570" width="65.42578125" style="152" customWidth="1"/>
    <col min="13571" max="13571" width="12" style="152" customWidth="1"/>
    <col min="13572" max="13572" width="16.85546875" style="152" customWidth="1"/>
    <col min="13573" max="13580" width="15.140625" style="152" customWidth="1"/>
    <col min="13581" max="13824" width="9.140625" style="152"/>
    <col min="13825" max="13825" width="6" style="152" customWidth="1"/>
    <col min="13826" max="13826" width="65.42578125" style="152" customWidth="1"/>
    <col min="13827" max="13827" width="12" style="152" customWidth="1"/>
    <col min="13828" max="13828" width="16.85546875" style="152" customWidth="1"/>
    <col min="13829" max="13836" width="15.140625" style="152" customWidth="1"/>
    <col min="13837" max="14080" width="9.140625" style="152"/>
    <col min="14081" max="14081" width="6" style="152" customWidth="1"/>
    <col min="14082" max="14082" width="65.42578125" style="152" customWidth="1"/>
    <col min="14083" max="14083" width="12" style="152" customWidth="1"/>
    <col min="14084" max="14084" width="16.85546875" style="152" customWidth="1"/>
    <col min="14085" max="14092" width="15.140625" style="152" customWidth="1"/>
    <col min="14093" max="14336" width="9.140625" style="152"/>
    <col min="14337" max="14337" width="6" style="152" customWidth="1"/>
    <col min="14338" max="14338" width="65.42578125" style="152" customWidth="1"/>
    <col min="14339" max="14339" width="12" style="152" customWidth="1"/>
    <col min="14340" max="14340" width="16.85546875" style="152" customWidth="1"/>
    <col min="14341" max="14348" width="15.140625" style="152" customWidth="1"/>
    <col min="14349" max="14592" width="9.140625" style="152"/>
    <col min="14593" max="14593" width="6" style="152" customWidth="1"/>
    <col min="14594" max="14594" width="65.42578125" style="152" customWidth="1"/>
    <col min="14595" max="14595" width="12" style="152" customWidth="1"/>
    <col min="14596" max="14596" width="16.85546875" style="152" customWidth="1"/>
    <col min="14597" max="14604" width="15.140625" style="152" customWidth="1"/>
    <col min="14605" max="14848" width="9.140625" style="152"/>
    <col min="14849" max="14849" width="6" style="152" customWidth="1"/>
    <col min="14850" max="14850" width="65.42578125" style="152" customWidth="1"/>
    <col min="14851" max="14851" width="12" style="152" customWidth="1"/>
    <col min="14852" max="14852" width="16.85546875" style="152" customWidth="1"/>
    <col min="14853" max="14860" width="15.140625" style="152" customWidth="1"/>
    <col min="14861" max="15104" width="9.140625" style="152"/>
    <col min="15105" max="15105" width="6" style="152" customWidth="1"/>
    <col min="15106" max="15106" width="65.42578125" style="152" customWidth="1"/>
    <col min="15107" max="15107" width="12" style="152" customWidth="1"/>
    <col min="15108" max="15108" width="16.85546875" style="152" customWidth="1"/>
    <col min="15109" max="15116" width="15.140625" style="152" customWidth="1"/>
    <col min="15117" max="15360" width="9.140625" style="152"/>
    <col min="15361" max="15361" width="6" style="152" customWidth="1"/>
    <col min="15362" max="15362" width="65.42578125" style="152" customWidth="1"/>
    <col min="15363" max="15363" width="12" style="152" customWidth="1"/>
    <col min="15364" max="15364" width="16.85546875" style="152" customWidth="1"/>
    <col min="15365" max="15372" width="15.140625" style="152" customWidth="1"/>
    <col min="15373" max="15616" width="9.140625" style="152"/>
    <col min="15617" max="15617" width="6" style="152" customWidth="1"/>
    <col min="15618" max="15618" width="65.42578125" style="152" customWidth="1"/>
    <col min="15619" max="15619" width="12" style="152" customWidth="1"/>
    <col min="15620" max="15620" width="16.85546875" style="152" customWidth="1"/>
    <col min="15621" max="15628" width="15.140625" style="152" customWidth="1"/>
    <col min="15629" max="15872" width="9.140625" style="152"/>
    <col min="15873" max="15873" width="6" style="152" customWidth="1"/>
    <col min="15874" max="15874" width="65.42578125" style="152" customWidth="1"/>
    <col min="15875" max="15875" width="12" style="152" customWidth="1"/>
    <col min="15876" max="15876" width="16.85546875" style="152" customWidth="1"/>
    <col min="15877" max="15884" width="15.140625" style="152" customWidth="1"/>
    <col min="15885" max="16128" width="9.140625" style="152"/>
    <col min="16129" max="16129" width="6" style="152" customWidth="1"/>
    <col min="16130" max="16130" width="65.42578125" style="152" customWidth="1"/>
    <col min="16131" max="16131" width="12" style="152" customWidth="1"/>
    <col min="16132" max="16132" width="16.85546875" style="152" customWidth="1"/>
    <col min="16133" max="16140" width="15.140625" style="152" customWidth="1"/>
    <col min="16141" max="16384" width="9.140625" style="152"/>
  </cols>
  <sheetData>
    <row r="1" spans="1:12" ht="15.75">
      <c r="A1" s="1788" t="s">
        <v>348</v>
      </c>
      <c r="B1" s="1788"/>
      <c r="C1" s="174"/>
      <c r="D1" s="153"/>
      <c r="E1" s="153"/>
      <c r="F1" s="153"/>
      <c r="G1" s="153"/>
      <c r="H1" s="153"/>
      <c r="I1" s="153"/>
      <c r="J1" s="174"/>
      <c r="K1" s="153"/>
      <c r="L1" s="153"/>
    </row>
    <row r="2" spans="1:12" ht="15.75">
      <c r="A2" s="1773" t="s">
        <v>1018</v>
      </c>
      <c r="B2" s="1773"/>
      <c r="C2" s="1773"/>
      <c r="D2" s="1773"/>
      <c r="E2" s="1773"/>
      <c r="F2" s="1773"/>
      <c r="G2" s="1773"/>
      <c r="H2" s="1773"/>
      <c r="I2" s="1773"/>
      <c r="J2" s="1773"/>
      <c r="K2" s="1773"/>
      <c r="L2" s="1773"/>
    </row>
    <row r="3" spans="1:12" ht="15.75" hidden="1">
      <c r="A3" s="1774" t="s">
        <v>2</v>
      </c>
      <c r="B3" s="1774"/>
      <c r="C3" s="1774"/>
      <c r="D3" s="1774"/>
      <c r="E3" s="1774"/>
      <c r="F3" s="1774"/>
      <c r="G3" s="1774"/>
      <c r="H3" s="1774"/>
      <c r="I3" s="1774"/>
      <c r="J3" s="1774"/>
      <c r="K3" s="1774"/>
      <c r="L3" s="1774"/>
    </row>
    <row r="4" spans="1:12" ht="15.75">
      <c r="A4" s="1775" t="s">
        <v>3</v>
      </c>
      <c r="B4" s="1775"/>
      <c r="C4" s="1775"/>
      <c r="D4" s="1775"/>
      <c r="E4" s="1775"/>
      <c r="F4" s="1775"/>
      <c r="G4" s="1775"/>
      <c r="H4" s="1775"/>
      <c r="I4" s="1775"/>
      <c r="J4" s="1775"/>
      <c r="K4" s="1775"/>
      <c r="L4" s="1775"/>
    </row>
    <row r="5" spans="1:12">
      <c r="A5" s="1786" t="s">
        <v>4</v>
      </c>
      <c r="B5" s="1786" t="s">
        <v>171</v>
      </c>
      <c r="C5" s="1786" t="s">
        <v>6</v>
      </c>
      <c r="D5" s="1789" t="s">
        <v>298</v>
      </c>
      <c r="E5" s="1786" t="s">
        <v>299</v>
      </c>
      <c r="F5" s="1786"/>
      <c r="G5" s="1786"/>
      <c r="H5" s="1786"/>
      <c r="I5" s="1786"/>
      <c r="J5" s="1786"/>
      <c r="K5" s="1786"/>
      <c r="L5" s="1786"/>
    </row>
    <row r="6" spans="1:12" ht="9" customHeight="1">
      <c r="A6" s="1786"/>
      <c r="B6" s="1786"/>
      <c r="C6" s="1786"/>
      <c r="D6" s="1790"/>
      <c r="E6" s="1786"/>
      <c r="F6" s="1786"/>
      <c r="G6" s="1786"/>
      <c r="H6" s="1786"/>
      <c r="I6" s="1786"/>
      <c r="J6" s="1786"/>
      <c r="K6" s="1786"/>
      <c r="L6" s="1786"/>
    </row>
    <row r="7" spans="1:12" ht="30" customHeight="1">
      <c r="A7" s="1786"/>
      <c r="B7" s="1786"/>
      <c r="C7" s="1786"/>
      <c r="D7" s="1791"/>
      <c r="E7" s="154" t="s">
        <v>174</v>
      </c>
      <c r="F7" s="154" t="s">
        <v>175</v>
      </c>
      <c r="G7" s="154" t="s">
        <v>176</v>
      </c>
      <c r="H7" s="154" t="s">
        <v>177</v>
      </c>
      <c r="I7" s="154" t="s">
        <v>178</v>
      </c>
      <c r="J7" s="154" t="s">
        <v>179</v>
      </c>
      <c r="K7" s="154" t="s">
        <v>180</v>
      </c>
      <c r="L7" s="154" t="s">
        <v>181</v>
      </c>
    </row>
    <row r="8" spans="1:12" ht="31.5">
      <c r="A8" s="175">
        <v>-1</v>
      </c>
      <c r="B8" s="175">
        <v>-2</v>
      </c>
      <c r="C8" s="175">
        <v>-3</v>
      </c>
      <c r="D8" s="175" t="s">
        <v>309</v>
      </c>
      <c r="E8" s="175">
        <v>-5</v>
      </c>
      <c r="F8" s="175">
        <v>-6</v>
      </c>
      <c r="G8" s="175">
        <v>-7</v>
      </c>
      <c r="H8" s="175">
        <v>-8</v>
      </c>
      <c r="I8" s="175">
        <v>-9</v>
      </c>
      <c r="J8" s="175">
        <v>-10</v>
      </c>
      <c r="K8" s="175">
        <v>-11</v>
      </c>
      <c r="L8" s="175">
        <v>-12</v>
      </c>
    </row>
    <row r="9" spans="1:12" ht="24.75" customHeight="1">
      <c r="A9" s="416">
        <v>1</v>
      </c>
      <c r="B9" s="417" t="s">
        <v>195</v>
      </c>
      <c r="C9" s="416" t="s">
        <v>196</v>
      </c>
      <c r="D9" s="664">
        <v>0</v>
      </c>
      <c r="E9" s="1243"/>
      <c r="F9" s="1243"/>
      <c r="G9" s="1243"/>
      <c r="H9" s="1243"/>
      <c r="I9" s="1243"/>
      <c r="J9" s="664">
        <v>0</v>
      </c>
      <c r="K9" s="1243"/>
      <c r="L9" s="1243"/>
    </row>
    <row r="10" spans="1:12" ht="24.75" customHeight="1">
      <c r="A10" s="418" t="s">
        <v>16</v>
      </c>
      <c r="B10" s="419" t="s">
        <v>300</v>
      </c>
      <c r="C10" s="418" t="s">
        <v>151</v>
      </c>
      <c r="D10" s="424"/>
      <c r="E10" s="1244"/>
      <c r="F10" s="1244"/>
      <c r="G10" s="1244"/>
      <c r="H10" s="1244"/>
      <c r="I10" s="1244"/>
      <c r="J10" s="424"/>
      <c r="K10" s="1244"/>
      <c r="L10" s="1244"/>
    </row>
    <row r="11" spans="1:12" ht="24.75" customHeight="1">
      <c r="A11" s="418"/>
      <c r="B11" s="420" t="s">
        <v>199</v>
      </c>
      <c r="C11" s="421" t="s">
        <v>200</v>
      </c>
      <c r="D11" s="424"/>
      <c r="E11" s="1244"/>
      <c r="F11" s="1244"/>
      <c r="G11" s="1244"/>
      <c r="H11" s="1244"/>
      <c r="I11" s="1244"/>
      <c r="J11" s="424"/>
      <c r="K11" s="1244"/>
      <c r="L11" s="1244"/>
    </row>
    <row r="12" spans="1:12" ht="24.75" customHeight="1">
      <c r="A12" s="418" t="s">
        <v>30</v>
      </c>
      <c r="B12" s="419" t="s">
        <v>201</v>
      </c>
      <c r="C12" s="418" t="s">
        <v>152</v>
      </c>
      <c r="D12" s="424"/>
      <c r="E12" s="1244"/>
      <c r="F12" s="1244"/>
      <c r="G12" s="1244"/>
      <c r="H12" s="1244"/>
      <c r="I12" s="1244"/>
      <c r="J12" s="424"/>
      <c r="K12" s="1244"/>
      <c r="L12" s="1244"/>
    </row>
    <row r="13" spans="1:12" ht="24.75" customHeight="1">
      <c r="A13" s="418" t="s">
        <v>202</v>
      </c>
      <c r="B13" s="419" t="s">
        <v>203</v>
      </c>
      <c r="C13" s="418" t="s">
        <v>123</v>
      </c>
      <c r="D13" s="424"/>
      <c r="E13" s="1244"/>
      <c r="F13" s="1244"/>
      <c r="G13" s="1244"/>
      <c r="H13" s="1244"/>
      <c r="I13" s="1244"/>
      <c r="J13" s="424"/>
      <c r="K13" s="1244"/>
      <c r="L13" s="1244"/>
    </row>
    <row r="14" spans="1:12" ht="24.75" customHeight="1">
      <c r="A14" s="418" t="s">
        <v>204</v>
      </c>
      <c r="B14" s="419" t="s">
        <v>205</v>
      </c>
      <c r="C14" s="418" t="s">
        <v>206</v>
      </c>
      <c r="D14" s="424"/>
      <c r="E14" s="1244"/>
      <c r="F14" s="1244"/>
      <c r="G14" s="1244"/>
      <c r="H14" s="1244"/>
      <c r="I14" s="1244"/>
      <c r="J14" s="424"/>
      <c r="K14" s="1244"/>
      <c r="L14" s="1244"/>
    </row>
    <row r="15" spans="1:12" ht="24.75" customHeight="1">
      <c r="A15" s="418" t="s">
        <v>207</v>
      </c>
      <c r="B15" s="419" t="s">
        <v>208</v>
      </c>
      <c r="C15" s="418" t="s">
        <v>209</v>
      </c>
      <c r="D15" s="424"/>
      <c r="E15" s="1244"/>
      <c r="F15" s="1244"/>
      <c r="G15" s="1244"/>
      <c r="H15" s="1244"/>
      <c r="I15" s="1244"/>
      <c r="J15" s="424"/>
      <c r="K15" s="1244"/>
      <c r="L15" s="1244"/>
    </row>
    <row r="16" spans="1:12" ht="24.75" customHeight="1">
      <c r="A16" s="418" t="s">
        <v>210</v>
      </c>
      <c r="B16" s="419" t="s">
        <v>211</v>
      </c>
      <c r="C16" s="418" t="s">
        <v>153</v>
      </c>
      <c r="D16" s="424"/>
      <c r="E16" s="1244"/>
      <c r="F16" s="1244"/>
      <c r="G16" s="1244"/>
      <c r="H16" s="1244"/>
      <c r="I16" s="1244"/>
      <c r="J16" s="424"/>
      <c r="K16" s="1244"/>
      <c r="L16" s="1244"/>
    </row>
    <row r="17" spans="1:12" ht="31.5">
      <c r="A17" s="418"/>
      <c r="B17" s="420" t="s">
        <v>212</v>
      </c>
      <c r="C17" s="157" t="s">
        <v>213</v>
      </c>
      <c r="D17" s="424"/>
      <c r="E17" s="1244"/>
      <c r="F17" s="1244"/>
      <c r="G17" s="1244"/>
      <c r="H17" s="1244"/>
      <c r="I17" s="1244"/>
      <c r="J17" s="424"/>
      <c r="K17" s="1244"/>
      <c r="L17" s="1244"/>
    </row>
    <row r="18" spans="1:12" ht="24.75" customHeight="1">
      <c r="A18" s="418" t="s">
        <v>214</v>
      </c>
      <c r="B18" s="419" t="s">
        <v>301</v>
      </c>
      <c r="C18" s="418" t="s">
        <v>154</v>
      </c>
      <c r="D18" s="424"/>
      <c r="E18" s="1244"/>
      <c r="F18" s="1244"/>
      <c r="G18" s="1244"/>
      <c r="H18" s="1244"/>
      <c r="I18" s="1244"/>
      <c r="J18" s="424"/>
      <c r="K18" s="1244"/>
      <c r="L18" s="1244"/>
    </row>
    <row r="19" spans="1:12" ht="24.75" customHeight="1">
      <c r="A19" s="418" t="s">
        <v>216</v>
      </c>
      <c r="B19" s="419" t="s">
        <v>217</v>
      </c>
      <c r="C19" s="418" t="s">
        <v>218</v>
      </c>
      <c r="D19" s="424"/>
      <c r="E19" s="1244"/>
      <c r="F19" s="1244"/>
      <c r="G19" s="1244"/>
      <c r="H19" s="1244"/>
      <c r="I19" s="1244"/>
      <c r="J19" s="424"/>
      <c r="K19" s="1244"/>
      <c r="L19" s="1244"/>
    </row>
    <row r="20" spans="1:12" ht="24.75" customHeight="1">
      <c r="A20" s="418" t="s">
        <v>219</v>
      </c>
      <c r="B20" s="419" t="s">
        <v>220</v>
      </c>
      <c r="C20" s="418" t="s">
        <v>90</v>
      </c>
      <c r="D20" s="424">
        <v>0</v>
      </c>
      <c r="E20" s="1244"/>
      <c r="F20" s="1244"/>
      <c r="G20" s="1244"/>
      <c r="H20" s="1244"/>
      <c r="I20" s="1244"/>
      <c r="J20" s="424"/>
      <c r="K20" s="1244"/>
      <c r="L20" s="1244"/>
    </row>
    <row r="21" spans="1:12" ht="24.75" customHeight="1">
      <c r="A21" s="422">
        <v>2</v>
      </c>
      <c r="B21" s="423" t="s">
        <v>221</v>
      </c>
      <c r="C21" s="422" t="s">
        <v>222</v>
      </c>
      <c r="D21" s="425">
        <v>32.9</v>
      </c>
      <c r="E21" s="425">
        <v>0</v>
      </c>
      <c r="F21" s="425">
        <v>7.2899999999999991</v>
      </c>
      <c r="G21" s="425">
        <v>3.6500000000000004</v>
      </c>
      <c r="H21" s="425">
        <v>0</v>
      </c>
      <c r="I21" s="425">
        <v>3.4499999999999997</v>
      </c>
      <c r="J21" s="425">
        <v>0.5</v>
      </c>
      <c r="K21" s="425">
        <v>8.3800000000000008</v>
      </c>
      <c r="L21" s="425">
        <v>9.629999999999999</v>
      </c>
    </row>
    <row r="22" spans="1:12" ht="24.75" customHeight="1">
      <c r="A22" s="422"/>
      <c r="B22" s="420" t="s">
        <v>197</v>
      </c>
      <c r="C22" s="422"/>
      <c r="D22" s="1245"/>
      <c r="E22" s="1246"/>
      <c r="F22" s="1246"/>
      <c r="G22" s="1246"/>
      <c r="H22" s="1246"/>
      <c r="I22" s="1246"/>
      <c r="J22" s="425"/>
      <c r="K22" s="1246"/>
      <c r="L22" s="1246"/>
    </row>
    <row r="23" spans="1:12" ht="24.75" customHeight="1">
      <c r="A23" s="418" t="s">
        <v>223</v>
      </c>
      <c r="B23" s="419" t="s">
        <v>224</v>
      </c>
      <c r="C23" s="418" t="s">
        <v>18</v>
      </c>
      <c r="D23" s="424">
        <v>0.5</v>
      </c>
      <c r="E23" s="1244"/>
      <c r="F23" s="1244"/>
      <c r="G23" s="1244"/>
      <c r="H23" s="1244"/>
      <c r="I23" s="1244"/>
      <c r="J23" s="424">
        <v>0.5</v>
      </c>
      <c r="K23" s="1244"/>
      <c r="L23" s="1244"/>
    </row>
    <row r="24" spans="1:12" ht="21.75" customHeight="1">
      <c r="A24" s="418" t="s">
        <v>225</v>
      </c>
      <c r="B24" s="419" t="s">
        <v>226</v>
      </c>
      <c r="C24" s="418" t="s">
        <v>29</v>
      </c>
      <c r="D24" s="424">
        <v>0</v>
      </c>
      <c r="E24" s="1244"/>
      <c r="F24" s="1244"/>
      <c r="G24" s="1244"/>
      <c r="H24" s="1244"/>
      <c r="I24" s="1244"/>
      <c r="J24" s="424"/>
      <c r="K24" s="1244"/>
      <c r="L24" s="1244"/>
    </row>
    <row r="25" spans="1:12" ht="21.75" customHeight="1">
      <c r="A25" s="418" t="s">
        <v>227</v>
      </c>
      <c r="B25" s="419" t="s">
        <v>228</v>
      </c>
      <c r="C25" s="418" t="s">
        <v>48</v>
      </c>
      <c r="D25" s="424">
        <v>0</v>
      </c>
      <c r="E25" s="1244"/>
      <c r="F25" s="1244"/>
      <c r="G25" s="1244"/>
      <c r="H25" s="1244"/>
      <c r="I25" s="1244"/>
      <c r="J25" s="424"/>
      <c r="K25" s="1244"/>
      <c r="L25" s="1244"/>
    </row>
    <row r="26" spans="1:12" ht="21.75" customHeight="1">
      <c r="A26" s="418" t="s">
        <v>229</v>
      </c>
      <c r="B26" s="419" t="s">
        <v>230</v>
      </c>
      <c r="C26" s="418" t="s">
        <v>128</v>
      </c>
      <c r="D26" s="424">
        <v>1</v>
      </c>
      <c r="E26" s="1244"/>
      <c r="F26" s="424">
        <v>1</v>
      </c>
      <c r="G26" s="1244"/>
      <c r="H26" s="1244"/>
      <c r="I26" s="1244"/>
      <c r="J26" s="424"/>
      <c r="K26" s="1244"/>
      <c r="L26" s="1244"/>
    </row>
    <row r="27" spans="1:12" ht="21.75" customHeight="1">
      <c r="A27" s="418" t="s">
        <v>231</v>
      </c>
      <c r="B27" s="419" t="s">
        <v>232</v>
      </c>
      <c r="C27" s="418" t="s">
        <v>88</v>
      </c>
      <c r="D27" s="424">
        <v>0.22</v>
      </c>
      <c r="E27" s="1244"/>
      <c r="F27" s="424">
        <v>0.22</v>
      </c>
      <c r="G27" s="1244"/>
      <c r="H27" s="1244"/>
      <c r="I27" s="1244"/>
      <c r="J27" s="424"/>
      <c r="K27" s="1244"/>
      <c r="L27" s="1244"/>
    </row>
    <row r="28" spans="1:12" ht="21.75" customHeight="1">
      <c r="A28" s="418" t="s">
        <v>233</v>
      </c>
      <c r="B28" s="419" t="s">
        <v>234</v>
      </c>
      <c r="C28" s="418" t="s">
        <v>87</v>
      </c>
      <c r="D28" s="424">
        <v>0</v>
      </c>
      <c r="E28" s="1244"/>
      <c r="F28" s="424"/>
      <c r="G28" s="1244"/>
      <c r="H28" s="1244"/>
      <c r="I28" s="1244"/>
      <c r="J28" s="424"/>
      <c r="K28" s="1244"/>
      <c r="L28" s="1244"/>
    </row>
    <row r="29" spans="1:12" ht="21.75" customHeight="1">
      <c r="A29" s="418" t="s">
        <v>235</v>
      </c>
      <c r="B29" s="419" t="s">
        <v>236</v>
      </c>
      <c r="C29" s="418" t="s">
        <v>237</v>
      </c>
      <c r="D29" s="424">
        <v>0</v>
      </c>
      <c r="E29" s="1244"/>
      <c r="F29" s="1244"/>
      <c r="G29" s="1244"/>
      <c r="H29" s="1244"/>
      <c r="I29" s="1244"/>
      <c r="J29" s="424"/>
      <c r="K29" s="1244"/>
      <c r="L29" s="1244"/>
    </row>
    <row r="30" spans="1:12" ht="21.75" customHeight="1">
      <c r="A30" s="418" t="s">
        <v>238</v>
      </c>
      <c r="B30" s="419" t="s">
        <v>239</v>
      </c>
      <c r="C30" s="418" t="s">
        <v>82</v>
      </c>
      <c r="D30" s="424">
        <v>1.22</v>
      </c>
      <c r="E30" s="1244"/>
      <c r="F30" s="1244">
        <v>1.22</v>
      </c>
      <c r="G30" s="1244"/>
      <c r="H30" s="1244"/>
      <c r="I30" s="1244"/>
      <c r="J30" s="424"/>
      <c r="K30" s="1244"/>
      <c r="L30" s="1244"/>
    </row>
    <row r="31" spans="1:12" ht="31.5">
      <c r="A31" s="418" t="s">
        <v>240</v>
      </c>
      <c r="B31" s="419" t="s">
        <v>241</v>
      </c>
      <c r="C31" s="418" t="s">
        <v>51</v>
      </c>
      <c r="D31" s="424">
        <v>29.959999999999997</v>
      </c>
      <c r="E31" s="1244"/>
      <c r="F31" s="424">
        <v>4.8499999999999996</v>
      </c>
      <c r="G31" s="424">
        <v>3.6500000000000004</v>
      </c>
      <c r="H31" s="424">
        <v>0</v>
      </c>
      <c r="I31" s="424">
        <v>3.4499999999999997</v>
      </c>
      <c r="J31" s="424">
        <v>0</v>
      </c>
      <c r="K31" s="424">
        <v>8.3800000000000008</v>
      </c>
      <c r="L31" s="424">
        <v>9.629999999999999</v>
      </c>
    </row>
    <row r="32" spans="1:12" ht="18" customHeight="1">
      <c r="A32" s="415"/>
      <c r="B32" s="410" t="s">
        <v>197</v>
      </c>
      <c r="C32" s="411"/>
      <c r="D32" s="1245"/>
      <c r="E32" s="1244"/>
      <c r="F32" s="1244"/>
      <c r="G32" s="1244"/>
      <c r="H32" s="1244"/>
      <c r="I32" s="1244"/>
      <c r="J32" s="424"/>
      <c r="K32" s="1244"/>
      <c r="L32" s="1244"/>
    </row>
    <row r="33" spans="1:12" ht="18" customHeight="1">
      <c r="A33" s="415" t="s">
        <v>242</v>
      </c>
      <c r="B33" s="410" t="s">
        <v>243</v>
      </c>
      <c r="C33" s="411" t="s">
        <v>59</v>
      </c>
      <c r="D33" s="424">
        <v>11.66</v>
      </c>
      <c r="E33" s="424"/>
      <c r="F33" s="424">
        <v>4.75</v>
      </c>
      <c r="G33" s="424">
        <v>3.45</v>
      </c>
      <c r="H33" s="424"/>
      <c r="I33" s="424"/>
      <c r="J33" s="424"/>
      <c r="K33" s="424"/>
      <c r="L33" s="424">
        <v>3.46</v>
      </c>
    </row>
    <row r="34" spans="1:12" ht="18" customHeight="1">
      <c r="A34" s="415" t="s">
        <v>242</v>
      </c>
      <c r="B34" s="410" t="s">
        <v>244</v>
      </c>
      <c r="C34" s="411" t="s">
        <v>72</v>
      </c>
      <c r="D34" s="424">
        <v>0.30000000000000004</v>
      </c>
      <c r="E34" s="424"/>
      <c r="F34" s="424">
        <v>0.1</v>
      </c>
      <c r="G34" s="424">
        <v>0.2</v>
      </c>
      <c r="H34" s="424"/>
      <c r="I34" s="424"/>
      <c r="J34" s="424"/>
      <c r="K34" s="424"/>
      <c r="L34" s="424"/>
    </row>
    <row r="35" spans="1:12" ht="18" customHeight="1">
      <c r="A35" s="415" t="s">
        <v>242</v>
      </c>
      <c r="B35" s="410" t="s">
        <v>245</v>
      </c>
      <c r="C35" s="411" t="s">
        <v>122</v>
      </c>
      <c r="D35" s="424">
        <v>0</v>
      </c>
      <c r="E35" s="424"/>
      <c r="F35" s="424"/>
      <c r="G35" s="424"/>
      <c r="H35" s="424"/>
      <c r="I35" s="424"/>
      <c r="J35" s="424"/>
      <c r="K35" s="424"/>
      <c r="L35" s="424"/>
    </row>
    <row r="36" spans="1:12" ht="18" customHeight="1">
      <c r="A36" s="415" t="s">
        <v>242</v>
      </c>
      <c r="B36" s="410" t="s">
        <v>246</v>
      </c>
      <c r="C36" s="411" t="s">
        <v>247</v>
      </c>
      <c r="D36" s="424">
        <v>0</v>
      </c>
      <c r="E36" s="424"/>
      <c r="F36" s="424"/>
      <c r="G36" s="424"/>
      <c r="H36" s="424"/>
      <c r="I36" s="424"/>
      <c r="J36" s="424"/>
      <c r="K36" s="424"/>
      <c r="L36" s="424"/>
    </row>
    <row r="37" spans="1:12" ht="18" customHeight="1">
      <c r="A37" s="415" t="s">
        <v>242</v>
      </c>
      <c r="B37" s="410" t="s">
        <v>248</v>
      </c>
      <c r="C37" s="411" t="s">
        <v>68</v>
      </c>
      <c r="D37" s="424">
        <v>0</v>
      </c>
      <c r="E37" s="424"/>
      <c r="F37" s="424"/>
      <c r="G37" s="424"/>
      <c r="H37" s="424"/>
      <c r="I37" s="424"/>
      <c r="J37" s="424"/>
      <c r="K37" s="424"/>
      <c r="L37" s="424"/>
    </row>
    <row r="38" spans="1:12" ht="18" customHeight="1">
      <c r="A38" s="415" t="s">
        <v>242</v>
      </c>
      <c r="B38" s="410" t="s">
        <v>249</v>
      </c>
      <c r="C38" s="411" t="s">
        <v>130</v>
      </c>
      <c r="D38" s="424">
        <v>0</v>
      </c>
      <c r="E38" s="424"/>
      <c r="F38" s="424"/>
      <c r="G38" s="424"/>
      <c r="H38" s="424"/>
      <c r="I38" s="424"/>
      <c r="J38" s="424"/>
      <c r="K38" s="424"/>
      <c r="L38" s="424"/>
    </row>
    <row r="39" spans="1:12" ht="18" customHeight="1">
      <c r="A39" s="415" t="s">
        <v>242</v>
      </c>
      <c r="B39" s="410" t="s">
        <v>250</v>
      </c>
      <c r="C39" s="411" t="s">
        <v>52</v>
      </c>
      <c r="D39" s="424">
        <v>18</v>
      </c>
      <c r="E39" s="424"/>
      <c r="F39" s="424"/>
      <c r="G39" s="424"/>
      <c r="H39" s="424"/>
      <c r="I39" s="424">
        <v>3.4499999999999997</v>
      </c>
      <c r="J39" s="424"/>
      <c r="K39" s="424">
        <v>8.3800000000000008</v>
      </c>
      <c r="L39" s="424">
        <v>6.17</v>
      </c>
    </row>
    <row r="40" spans="1:12" ht="18" customHeight="1">
      <c r="A40" s="415" t="s">
        <v>242</v>
      </c>
      <c r="B40" s="410" t="s">
        <v>251</v>
      </c>
      <c r="C40" s="411" t="s">
        <v>252</v>
      </c>
      <c r="D40" s="424">
        <v>0</v>
      </c>
      <c r="E40" s="424"/>
      <c r="F40" s="424"/>
      <c r="G40" s="424"/>
      <c r="H40" s="424"/>
      <c r="I40" s="424"/>
      <c r="J40" s="424"/>
      <c r="K40" s="424"/>
      <c r="L40" s="424"/>
    </row>
    <row r="41" spans="1:12" ht="18" customHeight="1">
      <c r="A41" s="415" t="s">
        <v>242</v>
      </c>
      <c r="B41" s="410" t="s">
        <v>253</v>
      </c>
      <c r="C41" s="411" t="s">
        <v>254</v>
      </c>
      <c r="D41" s="424">
        <v>0</v>
      </c>
      <c r="E41" s="424"/>
      <c r="F41" s="424"/>
      <c r="G41" s="424"/>
      <c r="H41" s="424"/>
      <c r="I41" s="424"/>
      <c r="J41" s="424"/>
      <c r="K41" s="424"/>
      <c r="L41" s="424"/>
    </row>
    <row r="42" spans="1:12" ht="18" customHeight="1">
      <c r="A42" s="415" t="s">
        <v>242</v>
      </c>
      <c r="B42" s="410" t="s">
        <v>255</v>
      </c>
      <c r="C42" s="411" t="s">
        <v>256</v>
      </c>
      <c r="D42" s="424">
        <v>0</v>
      </c>
      <c r="E42" s="424"/>
      <c r="F42" s="424"/>
      <c r="G42" s="424"/>
      <c r="H42" s="424"/>
      <c r="I42" s="424"/>
      <c r="J42" s="424"/>
      <c r="K42" s="424"/>
      <c r="L42" s="424"/>
    </row>
    <row r="43" spans="1:12" ht="18" customHeight="1">
      <c r="A43" s="415" t="s">
        <v>242</v>
      </c>
      <c r="B43" s="410" t="s">
        <v>257</v>
      </c>
      <c r="C43" s="411" t="s">
        <v>77</v>
      </c>
      <c r="D43" s="424">
        <v>0</v>
      </c>
      <c r="E43" s="424"/>
      <c r="F43" s="424"/>
      <c r="G43" s="424"/>
      <c r="H43" s="424"/>
      <c r="I43" s="424"/>
      <c r="J43" s="424"/>
      <c r="K43" s="424"/>
      <c r="L43" s="424"/>
    </row>
    <row r="44" spans="1:12" ht="18" customHeight="1">
      <c r="A44" s="415" t="s">
        <v>242</v>
      </c>
      <c r="B44" s="410" t="s">
        <v>258</v>
      </c>
      <c r="C44" s="411" t="s">
        <v>259</v>
      </c>
      <c r="D44" s="424">
        <v>0</v>
      </c>
      <c r="E44" s="424"/>
      <c r="F44" s="424"/>
      <c r="G44" s="424"/>
      <c r="H44" s="424"/>
      <c r="I44" s="424"/>
      <c r="J44" s="424"/>
      <c r="K44" s="424"/>
      <c r="L44" s="424"/>
    </row>
    <row r="45" spans="1:12" ht="31.5">
      <c r="A45" s="415" t="s">
        <v>242</v>
      </c>
      <c r="B45" s="410" t="s">
        <v>260</v>
      </c>
      <c r="C45" s="411" t="s">
        <v>78</v>
      </c>
      <c r="D45" s="424">
        <v>0</v>
      </c>
      <c r="E45" s="424"/>
      <c r="F45" s="424"/>
      <c r="G45" s="424"/>
      <c r="H45" s="424"/>
      <c r="I45" s="424"/>
      <c r="J45" s="424"/>
      <c r="K45" s="424"/>
      <c r="L45" s="424"/>
    </row>
    <row r="46" spans="1:12" ht="18" customHeight="1">
      <c r="A46" s="415" t="s">
        <v>242</v>
      </c>
      <c r="B46" s="410" t="s">
        <v>261</v>
      </c>
      <c r="C46" s="411" t="s">
        <v>262</v>
      </c>
      <c r="D46" s="424">
        <v>0</v>
      </c>
      <c r="E46" s="424"/>
      <c r="F46" s="424"/>
      <c r="G46" s="424"/>
      <c r="H46" s="424"/>
      <c r="I46" s="424"/>
      <c r="J46" s="424"/>
      <c r="K46" s="424"/>
      <c r="L46" s="424"/>
    </row>
    <row r="47" spans="1:12" ht="18" customHeight="1">
      <c r="A47" s="415" t="s">
        <v>242</v>
      </c>
      <c r="B47" s="410" t="s">
        <v>263</v>
      </c>
      <c r="C47" s="411" t="s">
        <v>264</v>
      </c>
      <c r="D47" s="424">
        <v>0</v>
      </c>
      <c r="E47" s="424"/>
      <c r="F47" s="424"/>
      <c r="G47" s="424"/>
      <c r="H47" s="424"/>
      <c r="I47" s="424"/>
      <c r="J47" s="424"/>
      <c r="K47" s="424"/>
      <c r="L47" s="424"/>
    </row>
    <row r="48" spans="1:12" ht="18" customHeight="1">
      <c r="A48" s="415" t="s">
        <v>242</v>
      </c>
      <c r="B48" s="410" t="s">
        <v>265</v>
      </c>
      <c r="C48" s="411" t="s">
        <v>142</v>
      </c>
      <c r="D48" s="424">
        <v>0</v>
      </c>
      <c r="E48" s="424"/>
      <c r="F48" s="424"/>
      <c r="G48" s="424"/>
      <c r="H48" s="424"/>
      <c r="I48" s="424"/>
      <c r="J48" s="424"/>
      <c r="K48" s="424"/>
      <c r="L48" s="424"/>
    </row>
    <row r="49" spans="1:12" ht="23.25" customHeight="1">
      <c r="A49" s="414" t="s">
        <v>266</v>
      </c>
      <c r="B49" s="419" t="s">
        <v>267</v>
      </c>
      <c r="C49" s="418" t="s">
        <v>268</v>
      </c>
      <c r="D49" s="424">
        <v>0</v>
      </c>
      <c r="E49" s="424"/>
      <c r="F49" s="424"/>
      <c r="G49" s="424"/>
      <c r="H49" s="424"/>
      <c r="I49" s="424"/>
      <c r="J49" s="424"/>
      <c r="K49" s="424"/>
      <c r="L49" s="424"/>
    </row>
    <row r="50" spans="1:12" ht="23.25" customHeight="1">
      <c r="A50" s="414" t="s">
        <v>269</v>
      </c>
      <c r="B50" s="419" t="s">
        <v>270</v>
      </c>
      <c r="C50" s="418" t="s">
        <v>271</v>
      </c>
      <c r="D50" s="424">
        <v>0</v>
      </c>
      <c r="E50" s="424"/>
      <c r="F50" s="424"/>
      <c r="G50" s="424"/>
      <c r="H50" s="424"/>
      <c r="I50" s="424"/>
      <c r="J50" s="424"/>
      <c r="K50" s="424"/>
      <c r="L50" s="424"/>
    </row>
    <row r="51" spans="1:12" ht="23.25" customHeight="1">
      <c r="A51" s="414" t="s">
        <v>272</v>
      </c>
      <c r="B51" s="419" t="s">
        <v>273</v>
      </c>
      <c r="C51" s="418" t="s">
        <v>144</v>
      </c>
      <c r="D51" s="424">
        <v>0</v>
      </c>
      <c r="E51" s="424"/>
      <c r="F51" s="424"/>
      <c r="G51" s="424"/>
      <c r="H51" s="424"/>
      <c r="I51" s="424"/>
      <c r="J51" s="424"/>
      <c r="K51" s="424"/>
      <c r="L51" s="424"/>
    </row>
    <row r="52" spans="1:12" ht="23.25" customHeight="1">
      <c r="A52" s="414" t="s">
        <v>274</v>
      </c>
      <c r="B52" s="419" t="s">
        <v>275</v>
      </c>
      <c r="C52" s="418" t="s">
        <v>121</v>
      </c>
      <c r="D52" s="424">
        <v>0</v>
      </c>
      <c r="E52" s="424"/>
      <c r="F52" s="424"/>
      <c r="G52" s="424"/>
      <c r="H52" s="424"/>
      <c r="I52" s="424"/>
      <c r="J52" s="424"/>
      <c r="K52" s="424"/>
      <c r="L52" s="424"/>
    </row>
    <row r="53" spans="1:12" ht="23.25" customHeight="1">
      <c r="A53" s="414" t="s">
        <v>276</v>
      </c>
      <c r="B53" s="419" t="s">
        <v>277</v>
      </c>
      <c r="C53" s="418" t="s">
        <v>49</v>
      </c>
      <c r="D53" s="424">
        <v>0</v>
      </c>
      <c r="E53" s="424"/>
      <c r="F53" s="424"/>
      <c r="G53" s="424"/>
      <c r="H53" s="424"/>
      <c r="I53" s="424"/>
      <c r="J53" s="424"/>
      <c r="K53" s="424"/>
      <c r="L53" s="424"/>
    </row>
    <row r="54" spans="1:12" ht="23.25" customHeight="1">
      <c r="A54" s="414" t="s">
        <v>278</v>
      </c>
      <c r="B54" s="419" t="s">
        <v>303</v>
      </c>
      <c r="C54" s="418" t="s">
        <v>44</v>
      </c>
      <c r="D54" s="424">
        <v>0</v>
      </c>
      <c r="E54" s="424"/>
      <c r="F54" s="424"/>
      <c r="G54" s="424"/>
      <c r="H54" s="424"/>
      <c r="I54" s="424"/>
      <c r="J54" s="424"/>
      <c r="K54" s="424"/>
      <c r="L54" s="424"/>
    </row>
    <row r="55" spans="1:12" ht="23.25" customHeight="1">
      <c r="A55" s="414" t="s">
        <v>280</v>
      </c>
      <c r="B55" s="419" t="s">
        <v>281</v>
      </c>
      <c r="C55" s="418" t="s">
        <v>76</v>
      </c>
      <c r="D55" s="424">
        <v>0</v>
      </c>
      <c r="E55" s="424"/>
      <c r="F55" s="424"/>
      <c r="G55" s="424"/>
      <c r="H55" s="424"/>
      <c r="I55" s="424"/>
      <c r="J55" s="424"/>
      <c r="K55" s="424"/>
      <c r="L55" s="424"/>
    </row>
    <row r="56" spans="1:12" ht="23.25" customHeight="1">
      <c r="A56" s="414" t="s">
        <v>282</v>
      </c>
      <c r="B56" s="419" t="s">
        <v>283</v>
      </c>
      <c r="C56" s="418" t="s">
        <v>284</v>
      </c>
      <c r="D56" s="424">
        <v>0</v>
      </c>
      <c r="E56" s="424"/>
      <c r="F56" s="424"/>
      <c r="G56" s="424"/>
      <c r="H56" s="424"/>
      <c r="I56" s="424"/>
      <c r="J56" s="424"/>
      <c r="K56" s="424"/>
      <c r="L56" s="424"/>
    </row>
    <row r="57" spans="1:12" ht="23.25" customHeight="1">
      <c r="A57" s="414" t="s">
        <v>285</v>
      </c>
      <c r="B57" s="419" t="s">
        <v>286</v>
      </c>
      <c r="C57" s="418" t="s">
        <v>287</v>
      </c>
      <c r="D57" s="424">
        <v>0</v>
      </c>
      <c r="E57" s="424"/>
      <c r="F57" s="424"/>
      <c r="G57" s="424"/>
      <c r="H57" s="424"/>
      <c r="I57" s="424"/>
      <c r="J57" s="424"/>
      <c r="K57" s="424"/>
      <c r="L57" s="424"/>
    </row>
    <row r="58" spans="1:12" ht="23.25" customHeight="1">
      <c r="A58" s="414" t="s">
        <v>288</v>
      </c>
      <c r="B58" s="419" t="s">
        <v>289</v>
      </c>
      <c r="C58" s="418" t="s">
        <v>155</v>
      </c>
      <c r="D58" s="424">
        <v>0</v>
      </c>
      <c r="E58" s="424"/>
      <c r="F58" s="424"/>
      <c r="G58" s="424"/>
      <c r="H58" s="424"/>
      <c r="I58" s="424"/>
      <c r="J58" s="424"/>
      <c r="K58" s="424"/>
      <c r="L58" s="424"/>
    </row>
    <row r="59" spans="1:12" ht="23.25" customHeight="1">
      <c r="A59" s="414" t="s">
        <v>290</v>
      </c>
      <c r="B59" s="419" t="s">
        <v>291</v>
      </c>
      <c r="C59" s="418" t="s">
        <v>292</v>
      </c>
      <c r="D59" s="424">
        <v>0</v>
      </c>
      <c r="E59" s="424"/>
      <c r="F59" s="424"/>
      <c r="G59" s="424"/>
      <c r="H59" s="424"/>
      <c r="I59" s="424"/>
      <c r="J59" s="424"/>
      <c r="K59" s="424"/>
      <c r="L59" s="424"/>
    </row>
    <row r="60" spans="1:12" ht="23.25" customHeight="1">
      <c r="A60" s="674" t="s">
        <v>293</v>
      </c>
      <c r="B60" s="675" t="s">
        <v>294</v>
      </c>
      <c r="C60" s="676" t="s">
        <v>295</v>
      </c>
      <c r="D60" s="1247">
        <v>0</v>
      </c>
      <c r="E60" s="1247"/>
      <c r="F60" s="1247"/>
      <c r="G60" s="1247"/>
      <c r="H60" s="1247"/>
      <c r="I60" s="1247"/>
      <c r="J60" s="1247"/>
      <c r="K60" s="1247"/>
      <c r="L60" s="1247"/>
    </row>
    <row r="61" spans="1:12" hidden="1">
      <c r="D61" s="173" t="e">
        <v>#REF!</v>
      </c>
      <c r="E61" s="173" t="e">
        <v>#REF!</v>
      </c>
      <c r="F61" s="173" t="e">
        <v>#REF!</v>
      </c>
      <c r="G61" s="173" t="e">
        <v>#REF!</v>
      </c>
      <c r="H61" s="173" t="e">
        <v>#REF!</v>
      </c>
      <c r="I61" s="173" t="e">
        <v>#REF!</v>
      </c>
      <c r="J61" s="667" t="e">
        <v>#REF!</v>
      </c>
      <c r="K61" s="173" t="e">
        <v>#REF!</v>
      </c>
      <c r="L61" s="173" t="e">
        <v>#REF!</v>
      </c>
    </row>
    <row r="68" spans="3:3">
      <c r="C68" s="165"/>
    </row>
    <row r="69" spans="3:3">
      <c r="C69" s="165"/>
    </row>
    <row r="70" spans="3:3">
      <c r="C70" s="165"/>
    </row>
    <row r="71" spans="3:3">
      <c r="C71" s="165"/>
    </row>
    <row r="72" spans="3:3">
      <c r="C72" s="165"/>
    </row>
    <row r="73" spans="3:3">
      <c r="C73" s="165"/>
    </row>
    <row r="74" spans="3:3">
      <c r="C74" s="165"/>
    </row>
    <row r="75" spans="3:3">
      <c r="C75" s="165"/>
    </row>
    <row r="76" spans="3:3">
      <c r="C76" s="165"/>
    </row>
    <row r="77" spans="3:3">
      <c r="C77" s="165"/>
    </row>
    <row r="78" spans="3:3">
      <c r="C78" s="165"/>
    </row>
    <row r="79" spans="3:3">
      <c r="C79" s="165"/>
    </row>
    <row r="80" spans="3:3">
      <c r="C80" s="165"/>
    </row>
    <row r="81" spans="3:3">
      <c r="C81" s="165"/>
    </row>
    <row r="82" spans="3:3">
      <c r="C82" s="165"/>
    </row>
    <row r="83" spans="3:3">
      <c r="C83" s="165"/>
    </row>
    <row r="84" spans="3:3">
      <c r="C84" s="165"/>
    </row>
    <row r="85" spans="3:3">
      <c r="C85" s="165"/>
    </row>
    <row r="86" spans="3:3">
      <c r="C86" s="165"/>
    </row>
    <row r="87" spans="3:3">
      <c r="C87" s="165"/>
    </row>
    <row r="88" spans="3:3">
      <c r="C88" s="165"/>
    </row>
    <row r="89" spans="3:3">
      <c r="C89" s="165"/>
    </row>
    <row r="90" spans="3:3">
      <c r="C90" s="165"/>
    </row>
    <row r="91" spans="3:3">
      <c r="C91" s="165"/>
    </row>
    <row r="92" spans="3:3">
      <c r="C92" s="165"/>
    </row>
    <row r="93" spans="3:3">
      <c r="C93" s="165"/>
    </row>
    <row r="94" spans="3:3">
      <c r="C94" s="165"/>
    </row>
    <row r="95" spans="3:3">
      <c r="C95" s="165"/>
    </row>
    <row r="96" spans="3:3">
      <c r="C96" s="165"/>
    </row>
    <row r="97" spans="3:3">
      <c r="C97" s="165"/>
    </row>
    <row r="98" spans="3:3">
      <c r="C98" s="165"/>
    </row>
    <row r="99" spans="3:3">
      <c r="C99" s="165"/>
    </row>
    <row r="100" spans="3:3">
      <c r="C100" s="165"/>
    </row>
    <row r="101" spans="3:3">
      <c r="C101" s="165"/>
    </row>
    <row r="102" spans="3:3">
      <c r="C102" s="165"/>
    </row>
    <row r="103" spans="3:3">
      <c r="C103" s="165"/>
    </row>
    <row r="104" spans="3:3">
      <c r="C104" s="165"/>
    </row>
    <row r="105" spans="3:3">
      <c r="C105" s="165"/>
    </row>
    <row r="106" spans="3:3">
      <c r="C106" s="165"/>
    </row>
    <row r="107" spans="3:3">
      <c r="C107" s="165"/>
    </row>
    <row r="108" spans="3:3">
      <c r="C108" s="165"/>
    </row>
    <row r="109" spans="3:3">
      <c r="C109" s="165"/>
    </row>
    <row r="110" spans="3:3">
      <c r="C110" s="165"/>
    </row>
    <row r="111" spans="3:3">
      <c r="C111" s="165"/>
    </row>
    <row r="112" spans="3:3">
      <c r="C112" s="165"/>
    </row>
    <row r="113" spans="3:3">
      <c r="C113" s="165"/>
    </row>
    <row r="114" spans="3:3">
      <c r="C114" s="165"/>
    </row>
    <row r="115" spans="3:3">
      <c r="C115" s="165"/>
    </row>
    <row r="116" spans="3:3">
      <c r="C116" s="165"/>
    </row>
    <row r="117" spans="3:3">
      <c r="C117" s="165"/>
    </row>
    <row r="118" spans="3:3">
      <c r="C118" s="165"/>
    </row>
    <row r="119" spans="3:3">
      <c r="C119" s="165"/>
    </row>
  </sheetData>
  <autoFilter ref="A7:WWH76"/>
  <mergeCells count="9">
    <mergeCell ref="A1:B1"/>
    <mergeCell ref="A2:L2"/>
    <mergeCell ref="A3:L3"/>
    <mergeCell ref="A4:L4"/>
    <mergeCell ref="A5:A7"/>
    <mergeCell ref="B5:B7"/>
    <mergeCell ref="C5:C7"/>
    <mergeCell ref="D5:D7"/>
    <mergeCell ref="E5:L6"/>
  </mergeCells>
  <pageMargins left="0.47244094488188981" right="0.31496062992125984" top="0.39370078740157483" bottom="0.19685039370078741"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XFC133"/>
  <sheetViews>
    <sheetView topLeftCell="A4" zoomScale="91" zoomScaleNormal="91" workbookViewId="0">
      <selection activeCell="D21" sqref="D21"/>
    </sheetView>
  </sheetViews>
  <sheetFormatPr defaultRowHeight="12.75"/>
  <cols>
    <col min="1" max="1" width="4.28515625" style="177" customWidth="1"/>
    <col min="2" max="2" width="29.28515625" style="1450" customWidth="1"/>
    <col min="3" max="3" width="5.7109375" style="669" customWidth="1"/>
    <col min="4" max="4" width="5.85546875" style="177" customWidth="1"/>
    <col min="5" max="5" width="5.140625" style="1451" customWidth="1"/>
    <col min="6" max="6" width="7.5703125" style="177" customWidth="1"/>
    <col min="7" max="7" width="13.42578125" style="177" customWidth="1"/>
    <col min="8" max="8" width="33.5703125" style="177" customWidth="1"/>
    <col min="9" max="9" width="6.28515625" style="177" customWidth="1"/>
    <col min="10" max="10" width="14.85546875" style="177" customWidth="1"/>
    <col min="11" max="11" width="17.5703125" style="1251" customWidth="1"/>
    <col min="12" max="13" width="9.140625" style="1252"/>
    <col min="14" max="14" width="9.140625" style="1253"/>
    <col min="15" max="232" width="9.140625" style="1252"/>
    <col min="233" max="233" width="5.28515625" style="1252" customWidth="1"/>
    <col min="234" max="234" width="35.28515625" style="1252" customWidth="1"/>
    <col min="235" max="235" width="8.7109375" style="1252" customWidth="1"/>
    <col min="236" max="236" width="10.5703125" style="1252" customWidth="1"/>
    <col min="237" max="237" width="9.85546875" style="1252" customWidth="1"/>
    <col min="238" max="238" width="8.42578125" style="1252" customWidth="1"/>
    <col min="239" max="239" width="8.140625" style="1252" customWidth="1"/>
    <col min="240" max="240" width="9" style="1252" customWidth="1"/>
    <col min="241" max="241" width="8.7109375" style="1252" customWidth="1"/>
    <col min="242" max="243" width="8.85546875" style="1252" customWidth="1"/>
    <col min="244" max="244" width="9" style="1252" customWidth="1"/>
    <col min="245" max="245" width="9.28515625" style="1252" customWidth="1"/>
    <col min="246" max="247" width="8.5703125" style="1252" customWidth="1"/>
    <col min="248" max="248" width="8.42578125" style="1252" customWidth="1"/>
    <col min="249" max="249" width="8.7109375" style="1252" customWidth="1"/>
    <col min="250" max="250" width="8.42578125" style="1252" customWidth="1"/>
    <col min="251" max="251" width="9" style="1252" customWidth="1"/>
    <col min="252" max="255" width="0" style="1252" hidden="1" customWidth="1"/>
    <col min="256" max="256" width="8.7109375" style="1252" customWidth="1"/>
    <col min="257" max="257" width="10" style="1252" bestFit="1" customWidth="1"/>
    <col min="258" max="258" width="11.42578125" style="1252" bestFit="1" customWidth="1"/>
    <col min="259" max="259" width="23.28515625" style="1252" customWidth="1"/>
    <col min="260" max="260" width="11.42578125" style="1252" bestFit="1" customWidth="1"/>
    <col min="261" max="488" width="9.140625" style="1252"/>
    <col min="489" max="489" width="5.28515625" style="1252" customWidth="1"/>
    <col min="490" max="490" width="35.28515625" style="1252" customWidth="1"/>
    <col min="491" max="491" width="8.7109375" style="1252" customWidth="1"/>
    <col min="492" max="492" width="10.5703125" style="1252" customWidth="1"/>
    <col min="493" max="493" width="9.85546875" style="1252" customWidth="1"/>
    <col min="494" max="494" width="8.42578125" style="1252" customWidth="1"/>
    <col min="495" max="495" width="8.140625" style="1252" customWidth="1"/>
    <col min="496" max="496" width="9" style="1252" customWidth="1"/>
    <col min="497" max="497" width="8.7109375" style="1252" customWidth="1"/>
    <col min="498" max="499" width="8.85546875" style="1252" customWidth="1"/>
    <col min="500" max="500" width="9" style="1252" customWidth="1"/>
    <col min="501" max="501" width="9.28515625" style="1252" customWidth="1"/>
    <col min="502" max="503" width="8.5703125" style="1252" customWidth="1"/>
    <col min="504" max="504" width="8.42578125" style="1252" customWidth="1"/>
    <col min="505" max="505" width="8.7109375" style="1252" customWidth="1"/>
    <col min="506" max="506" width="8.42578125" style="1252" customWidth="1"/>
    <col min="507" max="507" width="9" style="1252" customWidth="1"/>
    <col min="508" max="511" width="0" style="1252" hidden="1" customWidth="1"/>
    <col min="512" max="512" width="8.7109375" style="1252" customWidth="1"/>
    <col min="513" max="513" width="10" style="1252" bestFit="1" customWidth="1"/>
    <col min="514" max="514" width="11.42578125" style="1252" bestFit="1" customWidth="1"/>
    <col min="515" max="515" width="23.28515625" style="1252" customWidth="1"/>
    <col min="516" max="516" width="11.42578125" style="1252" bestFit="1" customWidth="1"/>
    <col min="517" max="744" width="9.140625" style="1252"/>
    <col min="745" max="745" width="5.28515625" style="1252" customWidth="1"/>
    <col min="746" max="746" width="35.28515625" style="1252" customWidth="1"/>
    <col min="747" max="747" width="8.7109375" style="1252" customWidth="1"/>
    <col min="748" max="748" width="10.5703125" style="1252" customWidth="1"/>
    <col min="749" max="749" width="9.85546875" style="1252" customWidth="1"/>
    <col min="750" max="750" width="8.42578125" style="1252" customWidth="1"/>
    <col min="751" max="751" width="8.140625" style="1252" customWidth="1"/>
    <col min="752" max="752" width="9" style="1252" customWidth="1"/>
    <col min="753" max="753" width="8.7109375" style="1252" customWidth="1"/>
    <col min="754" max="755" width="8.85546875" style="1252" customWidth="1"/>
    <col min="756" max="756" width="9" style="1252" customWidth="1"/>
    <col min="757" max="757" width="9.28515625" style="1252" customWidth="1"/>
    <col min="758" max="759" width="8.5703125" style="1252" customWidth="1"/>
    <col min="760" max="760" width="8.42578125" style="1252" customWidth="1"/>
    <col min="761" max="761" width="8.7109375" style="1252" customWidth="1"/>
    <col min="762" max="762" width="8.42578125" style="1252" customWidth="1"/>
    <col min="763" max="763" width="9" style="1252" customWidth="1"/>
    <col min="764" max="767" width="0" style="1252" hidden="1" customWidth="1"/>
    <col min="768" max="768" width="8.7109375" style="1252" customWidth="1"/>
    <col min="769" max="769" width="10" style="1252" bestFit="1" customWidth="1"/>
    <col min="770" max="770" width="11.42578125" style="1252" bestFit="1" customWidth="1"/>
    <col min="771" max="771" width="23.28515625" style="1252" customWidth="1"/>
    <col min="772" max="772" width="11.42578125" style="1252" bestFit="1" customWidth="1"/>
    <col min="773" max="1000" width="9.140625" style="1252"/>
    <col min="1001" max="1001" width="5.28515625" style="1252" customWidth="1"/>
    <col min="1002" max="1002" width="35.28515625" style="1252" customWidth="1"/>
    <col min="1003" max="1003" width="8.7109375" style="1252" customWidth="1"/>
    <col min="1004" max="1004" width="10.5703125" style="1252" customWidth="1"/>
    <col min="1005" max="1005" width="9.85546875" style="1252" customWidth="1"/>
    <col min="1006" max="1006" width="8.42578125" style="1252" customWidth="1"/>
    <col min="1007" max="1007" width="8.140625" style="1252" customWidth="1"/>
    <col min="1008" max="1008" width="9" style="1252" customWidth="1"/>
    <col min="1009" max="1009" width="8.7109375" style="1252" customWidth="1"/>
    <col min="1010" max="1011" width="8.85546875" style="1252" customWidth="1"/>
    <col min="1012" max="1012" width="9" style="1252" customWidth="1"/>
    <col min="1013" max="1013" width="9.28515625" style="1252" customWidth="1"/>
    <col min="1014" max="1015" width="8.5703125" style="1252" customWidth="1"/>
    <col min="1016" max="1016" width="8.42578125" style="1252" customWidth="1"/>
    <col min="1017" max="1017" width="8.7109375" style="1252" customWidth="1"/>
    <col min="1018" max="1018" width="8.42578125" style="1252" customWidth="1"/>
    <col min="1019" max="1019" width="9" style="1252" customWidth="1"/>
    <col min="1020" max="1023" width="0" style="1252" hidden="1" customWidth="1"/>
    <col min="1024" max="1024" width="8.7109375" style="1252" customWidth="1"/>
    <col min="1025" max="1025" width="10" style="1252" bestFit="1" customWidth="1"/>
    <col min="1026" max="1026" width="11.42578125" style="1252" bestFit="1" customWidth="1"/>
    <col min="1027" max="1027" width="23.28515625" style="1252" customWidth="1"/>
    <col min="1028" max="1028" width="11.42578125" style="1252" bestFit="1" customWidth="1"/>
    <col min="1029" max="1256" width="9.140625" style="1252"/>
    <col min="1257" max="1257" width="5.28515625" style="1252" customWidth="1"/>
    <col min="1258" max="1258" width="35.28515625" style="1252" customWidth="1"/>
    <col min="1259" max="1259" width="8.7109375" style="1252" customWidth="1"/>
    <col min="1260" max="1260" width="10.5703125" style="1252" customWidth="1"/>
    <col min="1261" max="1261" width="9.85546875" style="1252" customWidth="1"/>
    <col min="1262" max="1262" width="8.42578125" style="1252" customWidth="1"/>
    <col min="1263" max="1263" width="8.140625" style="1252" customWidth="1"/>
    <col min="1264" max="1264" width="9" style="1252" customWidth="1"/>
    <col min="1265" max="1265" width="8.7109375" style="1252" customWidth="1"/>
    <col min="1266" max="1267" width="8.85546875" style="1252" customWidth="1"/>
    <col min="1268" max="1268" width="9" style="1252" customWidth="1"/>
    <col min="1269" max="1269" width="9.28515625" style="1252" customWidth="1"/>
    <col min="1270" max="1271" width="8.5703125" style="1252" customWidth="1"/>
    <col min="1272" max="1272" width="8.42578125" style="1252" customWidth="1"/>
    <col min="1273" max="1273" width="8.7109375" style="1252" customWidth="1"/>
    <col min="1274" max="1274" width="8.42578125" style="1252" customWidth="1"/>
    <col min="1275" max="1275" width="9" style="1252" customWidth="1"/>
    <col min="1276" max="1279" width="0" style="1252" hidden="1" customWidth="1"/>
    <col min="1280" max="1280" width="8.7109375" style="1252" customWidth="1"/>
    <col min="1281" max="1281" width="10" style="1252" bestFit="1" customWidth="1"/>
    <col min="1282" max="1282" width="11.42578125" style="1252" bestFit="1" customWidth="1"/>
    <col min="1283" max="1283" width="23.28515625" style="1252" customWidth="1"/>
    <col min="1284" max="1284" width="11.42578125" style="1252" bestFit="1" customWidth="1"/>
    <col min="1285" max="1512" width="9.140625" style="1252"/>
    <col min="1513" max="1513" width="5.28515625" style="1252" customWidth="1"/>
    <col min="1514" max="1514" width="35.28515625" style="1252" customWidth="1"/>
    <col min="1515" max="1515" width="8.7109375" style="1252" customWidth="1"/>
    <col min="1516" max="1516" width="10.5703125" style="1252" customWidth="1"/>
    <col min="1517" max="1517" width="9.85546875" style="1252" customWidth="1"/>
    <col min="1518" max="1518" width="8.42578125" style="1252" customWidth="1"/>
    <col min="1519" max="1519" width="8.140625" style="1252" customWidth="1"/>
    <col min="1520" max="1520" width="9" style="1252" customWidth="1"/>
    <col min="1521" max="1521" width="8.7109375" style="1252" customWidth="1"/>
    <col min="1522" max="1523" width="8.85546875" style="1252" customWidth="1"/>
    <col min="1524" max="1524" width="9" style="1252" customWidth="1"/>
    <col min="1525" max="1525" width="9.28515625" style="1252" customWidth="1"/>
    <col min="1526" max="1527" width="8.5703125" style="1252" customWidth="1"/>
    <col min="1528" max="1528" width="8.42578125" style="1252" customWidth="1"/>
    <col min="1529" max="1529" width="8.7109375" style="1252" customWidth="1"/>
    <col min="1530" max="1530" width="8.42578125" style="1252" customWidth="1"/>
    <col min="1531" max="1531" width="9" style="1252" customWidth="1"/>
    <col min="1532" max="1535" width="0" style="1252" hidden="1" customWidth="1"/>
    <col min="1536" max="1536" width="8.7109375" style="1252" customWidth="1"/>
    <col min="1537" max="1537" width="10" style="1252" bestFit="1" customWidth="1"/>
    <col min="1538" max="1538" width="11.42578125" style="1252" bestFit="1" customWidth="1"/>
    <col min="1539" max="1539" width="23.28515625" style="1252" customWidth="1"/>
    <col min="1540" max="1540" width="11.42578125" style="1252" bestFit="1" customWidth="1"/>
    <col min="1541" max="1768" width="9.140625" style="1252"/>
    <col min="1769" max="1769" width="5.28515625" style="1252" customWidth="1"/>
    <col min="1770" max="1770" width="35.28515625" style="1252" customWidth="1"/>
    <col min="1771" max="1771" width="8.7109375" style="1252" customWidth="1"/>
    <col min="1772" max="1772" width="10.5703125" style="1252" customWidth="1"/>
    <col min="1773" max="1773" width="9.85546875" style="1252" customWidth="1"/>
    <col min="1774" max="1774" width="8.42578125" style="1252" customWidth="1"/>
    <col min="1775" max="1775" width="8.140625" style="1252" customWidth="1"/>
    <col min="1776" max="1776" width="9" style="1252" customWidth="1"/>
    <col min="1777" max="1777" width="8.7109375" style="1252" customWidth="1"/>
    <col min="1778" max="1779" width="8.85546875" style="1252" customWidth="1"/>
    <col min="1780" max="1780" width="9" style="1252" customWidth="1"/>
    <col min="1781" max="1781" width="9.28515625" style="1252" customWidth="1"/>
    <col min="1782" max="1783" width="8.5703125" style="1252" customWidth="1"/>
    <col min="1784" max="1784" width="8.42578125" style="1252" customWidth="1"/>
    <col min="1785" max="1785" width="8.7109375" style="1252" customWidth="1"/>
    <col min="1786" max="1786" width="8.42578125" style="1252" customWidth="1"/>
    <col min="1787" max="1787" width="9" style="1252" customWidth="1"/>
    <col min="1788" max="1791" width="0" style="1252" hidden="1" customWidth="1"/>
    <col min="1792" max="1792" width="8.7109375" style="1252" customWidth="1"/>
    <col min="1793" max="1793" width="10" style="1252" bestFit="1" customWidth="1"/>
    <col min="1794" max="1794" width="11.42578125" style="1252" bestFit="1" customWidth="1"/>
    <col min="1795" max="1795" width="23.28515625" style="1252" customWidth="1"/>
    <col min="1796" max="1796" width="11.42578125" style="1252" bestFit="1" customWidth="1"/>
    <col min="1797" max="2024" width="9.140625" style="1252"/>
    <col min="2025" max="2025" width="5.28515625" style="1252" customWidth="1"/>
    <col min="2026" max="2026" width="35.28515625" style="1252" customWidth="1"/>
    <col min="2027" max="2027" width="8.7109375" style="1252" customWidth="1"/>
    <col min="2028" max="2028" width="10.5703125" style="1252" customWidth="1"/>
    <col min="2029" max="2029" width="9.85546875" style="1252" customWidth="1"/>
    <col min="2030" max="2030" width="8.42578125" style="1252" customWidth="1"/>
    <col min="2031" max="2031" width="8.140625" style="1252" customWidth="1"/>
    <col min="2032" max="2032" width="9" style="1252" customWidth="1"/>
    <col min="2033" max="2033" width="8.7109375" style="1252" customWidth="1"/>
    <col min="2034" max="2035" width="8.85546875" style="1252" customWidth="1"/>
    <col min="2036" max="2036" width="9" style="1252" customWidth="1"/>
    <col min="2037" max="2037" width="9.28515625" style="1252" customWidth="1"/>
    <col min="2038" max="2039" width="8.5703125" style="1252" customWidth="1"/>
    <col min="2040" max="2040" width="8.42578125" style="1252" customWidth="1"/>
    <col min="2041" max="2041" width="8.7109375" style="1252" customWidth="1"/>
    <col min="2042" max="2042" width="8.42578125" style="1252" customWidth="1"/>
    <col min="2043" max="2043" width="9" style="1252" customWidth="1"/>
    <col min="2044" max="2047" width="0" style="1252" hidden="1" customWidth="1"/>
    <col min="2048" max="2048" width="8.7109375" style="1252" customWidth="1"/>
    <col min="2049" max="2049" width="10" style="1252" bestFit="1" customWidth="1"/>
    <col min="2050" max="2050" width="11.42578125" style="1252" bestFit="1" customWidth="1"/>
    <col min="2051" max="2051" width="23.28515625" style="1252" customWidth="1"/>
    <col min="2052" max="2052" width="11.42578125" style="1252" bestFit="1" customWidth="1"/>
    <col min="2053" max="2280" width="9.140625" style="1252"/>
    <col min="2281" max="2281" width="5.28515625" style="1252" customWidth="1"/>
    <col min="2282" max="2282" width="35.28515625" style="1252" customWidth="1"/>
    <col min="2283" max="2283" width="8.7109375" style="1252" customWidth="1"/>
    <col min="2284" max="2284" width="10.5703125" style="1252" customWidth="1"/>
    <col min="2285" max="2285" width="9.85546875" style="1252" customWidth="1"/>
    <col min="2286" max="2286" width="8.42578125" style="1252" customWidth="1"/>
    <col min="2287" max="2287" width="8.140625" style="1252" customWidth="1"/>
    <col min="2288" max="2288" width="9" style="1252" customWidth="1"/>
    <col min="2289" max="2289" width="8.7109375" style="1252" customWidth="1"/>
    <col min="2290" max="2291" width="8.85546875" style="1252" customWidth="1"/>
    <col min="2292" max="2292" width="9" style="1252" customWidth="1"/>
    <col min="2293" max="2293" width="9.28515625" style="1252" customWidth="1"/>
    <col min="2294" max="2295" width="8.5703125" style="1252" customWidth="1"/>
    <col min="2296" max="2296" width="8.42578125" style="1252" customWidth="1"/>
    <col min="2297" max="2297" width="8.7109375" style="1252" customWidth="1"/>
    <col min="2298" max="2298" width="8.42578125" style="1252" customWidth="1"/>
    <col min="2299" max="2299" width="9" style="1252" customWidth="1"/>
    <col min="2300" max="2303" width="0" style="1252" hidden="1" customWidth="1"/>
    <col min="2304" max="2304" width="8.7109375" style="1252" customWidth="1"/>
    <col min="2305" max="2305" width="10" style="1252" bestFit="1" customWidth="1"/>
    <col min="2306" max="2306" width="11.42578125" style="1252" bestFit="1" customWidth="1"/>
    <col min="2307" max="2307" width="23.28515625" style="1252" customWidth="1"/>
    <col min="2308" max="2308" width="11.42578125" style="1252" bestFit="1" customWidth="1"/>
    <col min="2309" max="2536" width="9.140625" style="1252"/>
    <col min="2537" max="2537" width="5.28515625" style="1252" customWidth="1"/>
    <col min="2538" max="2538" width="35.28515625" style="1252" customWidth="1"/>
    <col min="2539" max="2539" width="8.7109375" style="1252" customWidth="1"/>
    <col min="2540" max="2540" width="10.5703125" style="1252" customWidth="1"/>
    <col min="2541" max="2541" width="9.85546875" style="1252" customWidth="1"/>
    <col min="2542" max="2542" width="8.42578125" style="1252" customWidth="1"/>
    <col min="2543" max="2543" width="8.140625" style="1252" customWidth="1"/>
    <col min="2544" max="2544" width="9" style="1252" customWidth="1"/>
    <col min="2545" max="2545" width="8.7109375" style="1252" customWidth="1"/>
    <col min="2546" max="2547" width="8.85546875" style="1252" customWidth="1"/>
    <col min="2548" max="2548" width="9" style="1252" customWidth="1"/>
    <col min="2549" max="2549" width="9.28515625" style="1252" customWidth="1"/>
    <col min="2550" max="2551" width="8.5703125" style="1252" customWidth="1"/>
    <col min="2552" max="2552" width="8.42578125" style="1252" customWidth="1"/>
    <col min="2553" max="2553" width="8.7109375" style="1252" customWidth="1"/>
    <col min="2554" max="2554" width="8.42578125" style="1252" customWidth="1"/>
    <col min="2555" max="2555" width="9" style="1252" customWidth="1"/>
    <col min="2556" max="2559" width="0" style="1252" hidden="1" customWidth="1"/>
    <col min="2560" max="2560" width="8.7109375" style="1252" customWidth="1"/>
    <col min="2561" max="2561" width="10" style="1252" bestFit="1" customWidth="1"/>
    <col min="2562" max="2562" width="11.42578125" style="1252" bestFit="1" customWidth="1"/>
    <col min="2563" max="2563" width="23.28515625" style="1252" customWidth="1"/>
    <col min="2564" max="2564" width="11.42578125" style="1252" bestFit="1" customWidth="1"/>
    <col min="2565" max="2792" width="9.140625" style="1252"/>
    <col min="2793" max="2793" width="5.28515625" style="1252" customWidth="1"/>
    <col min="2794" max="2794" width="35.28515625" style="1252" customWidth="1"/>
    <col min="2795" max="2795" width="8.7109375" style="1252" customWidth="1"/>
    <col min="2796" max="2796" width="10.5703125" style="1252" customWidth="1"/>
    <col min="2797" max="2797" width="9.85546875" style="1252" customWidth="1"/>
    <col min="2798" max="2798" width="8.42578125" style="1252" customWidth="1"/>
    <col min="2799" max="2799" width="8.140625" style="1252" customWidth="1"/>
    <col min="2800" max="2800" width="9" style="1252" customWidth="1"/>
    <col min="2801" max="2801" width="8.7109375" style="1252" customWidth="1"/>
    <col min="2802" max="2803" width="8.85546875" style="1252" customWidth="1"/>
    <col min="2804" max="2804" width="9" style="1252" customWidth="1"/>
    <col min="2805" max="2805" width="9.28515625" style="1252" customWidth="1"/>
    <col min="2806" max="2807" width="8.5703125" style="1252" customWidth="1"/>
    <col min="2808" max="2808" width="8.42578125" style="1252" customWidth="1"/>
    <col min="2809" max="2809" width="8.7109375" style="1252" customWidth="1"/>
    <col min="2810" max="2810" width="8.42578125" style="1252" customWidth="1"/>
    <col min="2811" max="2811" width="9" style="1252" customWidth="1"/>
    <col min="2812" max="2815" width="0" style="1252" hidden="1" customWidth="1"/>
    <col min="2816" max="2816" width="8.7109375" style="1252" customWidth="1"/>
    <col min="2817" max="2817" width="10" style="1252" bestFit="1" customWidth="1"/>
    <col min="2818" max="2818" width="11.42578125" style="1252" bestFit="1" customWidth="1"/>
    <col min="2819" max="2819" width="23.28515625" style="1252" customWidth="1"/>
    <col min="2820" max="2820" width="11.42578125" style="1252" bestFit="1" customWidth="1"/>
    <col min="2821" max="3048" width="9.140625" style="1252"/>
    <col min="3049" max="3049" width="5.28515625" style="1252" customWidth="1"/>
    <col min="3050" max="3050" width="35.28515625" style="1252" customWidth="1"/>
    <col min="3051" max="3051" width="8.7109375" style="1252" customWidth="1"/>
    <col min="3052" max="3052" width="10.5703125" style="1252" customWidth="1"/>
    <col min="3053" max="3053" width="9.85546875" style="1252" customWidth="1"/>
    <col min="3054" max="3054" width="8.42578125" style="1252" customWidth="1"/>
    <col min="3055" max="3055" width="8.140625" style="1252" customWidth="1"/>
    <col min="3056" max="3056" width="9" style="1252" customWidth="1"/>
    <col min="3057" max="3057" width="8.7109375" style="1252" customWidth="1"/>
    <col min="3058" max="3059" width="8.85546875" style="1252" customWidth="1"/>
    <col min="3060" max="3060" width="9" style="1252" customWidth="1"/>
    <col min="3061" max="3061" width="9.28515625" style="1252" customWidth="1"/>
    <col min="3062" max="3063" width="8.5703125" style="1252" customWidth="1"/>
    <col min="3064" max="3064" width="8.42578125" style="1252" customWidth="1"/>
    <col min="3065" max="3065" width="8.7109375" style="1252" customWidth="1"/>
    <col min="3066" max="3066" width="8.42578125" style="1252" customWidth="1"/>
    <col min="3067" max="3067" width="9" style="1252" customWidth="1"/>
    <col min="3068" max="3071" width="0" style="1252" hidden="1" customWidth="1"/>
    <col min="3072" max="3072" width="8.7109375" style="1252" customWidth="1"/>
    <col min="3073" max="3073" width="10" style="1252" bestFit="1" customWidth="1"/>
    <col min="3074" max="3074" width="11.42578125" style="1252" bestFit="1" customWidth="1"/>
    <col min="3075" max="3075" width="23.28515625" style="1252" customWidth="1"/>
    <col min="3076" max="3076" width="11.42578125" style="1252" bestFit="1" customWidth="1"/>
    <col min="3077" max="3304" width="9.140625" style="1252"/>
    <col min="3305" max="3305" width="5.28515625" style="1252" customWidth="1"/>
    <col min="3306" max="3306" width="35.28515625" style="1252" customWidth="1"/>
    <col min="3307" max="3307" width="8.7109375" style="1252" customWidth="1"/>
    <col min="3308" max="3308" width="10.5703125" style="1252" customWidth="1"/>
    <col min="3309" max="3309" width="9.85546875" style="1252" customWidth="1"/>
    <col min="3310" max="3310" width="8.42578125" style="1252" customWidth="1"/>
    <col min="3311" max="3311" width="8.140625" style="1252" customWidth="1"/>
    <col min="3312" max="3312" width="9" style="1252" customWidth="1"/>
    <col min="3313" max="3313" width="8.7109375" style="1252" customWidth="1"/>
    <col min="3314" max="3315" width="8.85546875" style="1252" customWidth="1"/>
    <col min="3316" max="3316" width="9" style="1252" customWidth="1"/>
    <col min="3317" max="3317" width="9.28515625" style="1252" customWidth="1"/>
    <col min="3318" max="3319" width="8.5703125" style="1252" customWidth="1"/>
    <col min="3320" max="3320" width="8.42578125" style="1252" customWidth="1"/>
    <col min="3321" max="3321" width="8.7109375" style="1252" customWidth="1"/>
    <col min="3322" max="3322" width="8.42578125" style="1252" customWidth="1"/>
    <col min="3323" max="3323" width="9" style="1252" customWidth="1"/>
    <col min="3324" max="3327" width="0" style="1252" hidden="1" customWidth="1"/>
    <col min="3328" max="3328" width="8.7109375" style="1252" customWidth="1"/>
    <col min="3329" max="3329" width="10" style="1252" bestFit="1" customWidth="1"/>
    <col min="3330" max="3330" width="11.42578125" style="1252" bestFit="1" customWidth="1"/>
    <col min="3331" max="3331" width="23.28515625" style="1252" customWidth="1"/>
    <col min="3332" max="3332" width="11.42578125" style="1252" bestFit="1" customWidth="1"/>
    <col min="3333" max="3560" width="9.140625" style="1252"/>
    <col min="3561" max="3561" width="5.28515625" style="1252" customWidth="1"/>
    <col min="3562" max="3562" width="35.28515625" style="1252" customWidth="1"/>
    <col min="3563" max="3563" width="8.7109375" style="1252" customWidth="1"/>
    <col min="3564" max="3564" width="10.5703125" style="1252" customWidth="1"/>
    <col min="3565" max="3565" width="9.85546875" style="1252" customWidth="1"/>
    <col min="3566" max="3566" width="8.42578125" style="1252" customWidth="1"/>
    <col min="3567" max="3567" width="8.140625" style="1252" customWidth="1"/>
    <col min="3568" max="3568" width="9" style="1252" customWidth="1"/>
    <col min="3569" max="3569" width="8.7109375" style="1252" customWidth="1"/>
    <col min="3570" max="3571" width="8.85546875" style="1252" customWidth="1"/>
    <col min="3572" max="3572" width="9" style="1252" customWidth="1"/>
    <col min="3573" max="3573" width="9.28515625" style="1252" customWidth="1"/>
    <col min="3574" max="3575" width="8.5703125" style="1252" customWidth="1"/>
    <col min="3576" max="3576" width="8.42578125" style="1252" customWidth="1"/>
    <col min="3577" max="3577" width="8.7109375" style="1252" customWidth="1"/>
    <col min="3578" max="3578" width="8.42578125" style="1252" customWidth="1"/>
    <col min="3579" max="3579" width="9" style="1252" customWidth="1"/>
    <col min="3580" max="3583" width="0" style="1252" hidden="1" customWidth="1"/>
    <col min="3584" max="3584" width="8.7109375" style="1252" customWidth="1"/>
    <col min="3585" max="3585" width="10" style="1252" bestFit="1" customWidth="1"/>
    <col min="3586" max="3586" width="11.42578125" style="1252" bestFit="1" customWidth="1"/>
    <col min="3587" max="3587" width="23.28515625" style="1252" customWidth="1"/>
    <col min="3588" max="3588" width="11.42578125" style="1252" bestFit="1" customWidth="1"/>
    <col min="3589" max="3816" width="9.140625" style="1252"/>
    <col min="3817" max="3817" width="5.28515625" style="1252" customWidth="1"/>
    <col min="3818" max="3818" width="35.28515625" style="1252" customWidth="1"/>
    <col min="3819" max="3819" width="8.7109375" style="1252" customWidth="1"/>
    <col min="3820" max="3820" width="10.5703125" style="1252" customWidth="1"/>
    <col min="3821" max="3821" width="9.85546875" style="1252" customWidth="1"/>
    <col min="3822" max="3822" width="8.42578125" style="1252" customWidth="1"/>
    <col min="3823" max="3823" width="8.140625" style="1252" customWidth="1"/>
    <col min="3824" max="3824" width="9" style="1252" customWidth="1"/>
    <col min="3825" max="3825" width="8.7109375" style="1252" customWidth="1"/>
    <col min="3826" max="3827" width="8.85546875" style="1252" customWidth="1"/>
    <col min="3828" max="3828" width="9" style="1252" customWidth="1"/>
    <col min="3829" max="3829" width="9.28515625" style="1252" customWidth="1"/>
    <col min="3830" max="3831" width="8.5703125" style="1252" customWidth="1"/>
    <col min="3832" max="3832" width="8.42578125" style="1252" customWidth="1"/>
    <col min="3833" max="3833" width="8.7109375" style="1252" customWidth="1"/>
    <col min="3834" max="3834" width="8.42578125" style="1252" customWidth="1"/>
    <col min="3835" max="3835" width="9" style="1252" customWidth="1"/>
    <col min="3836" max="3839" width="0" style="1252" hidden="1" customWidth="1"/>
    <col min="3840" max="3840" width="8.7109375" style="1252" customWidth="1"/>
    <col min="3841" max="3841" width="10" style="1252" bestFit="1" customWidth="1"/>
    <col min="3842" max="3842" width="11.42578125" style="1252" bestFit="1" customWidth="1"/>
    <col min="3843" max="3843" width="23.28515625" style="1252" customWidth="1"/>
    <col min="3844" max="3844" width="11.42578125" style="1252" bestFit="1" customWidth="1"/>
    <col min="3845" max="4072" width="9.140625" style="1252"/>
    <col min="4073" max="4073" width="5.28515625" style="1252" customWidth="1"/>
    <col min="4074" max="4074" width="35.28515625" style="1252" customWidth="1"/>
    <col min="4075" max="4075" width="8.7109375" style="1252" customWidth="1"/>
    <col min="4076" max="4076" width="10.5703125" style="1252" customWidth="1"/>
    <col min="4077" max="4077" width="9.85546875" style="1252" customWidth="1"/>
    <col min="4078" max="4078" width="8.42578125" style="1252" customWidth="1"/>
    <col min="4079" max="4079" width="8.140625" style="1252" customWidth="1"/>
    <col min="4080" max="4080" width="9" style="1252" customWidth="1"/>
    <col min="4081" max="4081" width="8.7109375" style="1252" customWidth="1"/>
    <col min="4082" max="4083" width="8.85546875" style="1252" customWidth="1"/>
    <col min="4084" max="4084" width="9" style="1252" customWidth="1"/>
    <col min="4085" max="4085" width="9.28515625" style="1252" customWidth="1"/>
    <col min="4086" max="4087" width="8.5703125" style="1252" customWidth="1"/>
    <col min="4088" max="4088" width="8.42578125" style="1252" customWidth="1"/>
    <col min="4089" max="4089" width="8.7109375" style="1252" customWidth="1"/>
    <col min="4090" max="4090" width="8.42578125" style="1252" customWidth="1"/>
    <col min="4091" max="4091" width="9" style="1252" customWidth="1"/>
    <col min="4092" max="4095" width="0" style="1252" hidden="1" customWidth="1"/>
    <col min="4096" max="4096" width="8.7109375" style="1252" customWidth="1"/>
    <col min="4097" max="4097" width="10" style="1252" bestFit="1" customWidth="1"/>
    <col min="4098" max="4098" width="11.42578125" style="1252" bestFit="1" customWidth="1"/>
    <col min="4099" max="4099" width="23.28515625" style="1252" customWidth="1"/>
    <col min="4100" max="4100" width="11.42578125" style="1252" bestFit="1" customWidth="1"/>
    <col min="4101" max="4328" width="9.140625" style="1252"/>
    <col min="4329" max="4329" width="5.28515625" style="1252" customWidth="1"/>
    <col min="4330" max="4330" width="35.28515625" style="1252" customWidth="1"/>
    <col min="4331" max="4331" width="8.7109375" style="1252" customWidth="1"/>
    <col min="4332" max="4332" width="10.5703125" style="1252" customWidth="1"/>
    <col min="4333" max="4333" width="9.85546875" style="1252" customWidth="1"/>
    <col min="4334" max="4334" width="8.42578125" style="1252" customWidth="1"/>
    <col min="4335" max="4335" width="8.140625" style="1252" customWidth="1"/>
    <col min="4336" max="4336" width="9" style="1252" customWidth="1"/>
    <col min="4337" max="4337" width="8.7109375" style="1252" customWidth="1"/>
    <col min="4338" max="4339" width="8.85546875" style="1252" customWidth="1"/>
    <col min="4340" max="4340" width="9" style="1252" customWidth="1"/>
    <col min="4341" max="4341" width="9.28515625" style="1252" customWidth="1"/>
    <col min="4342" max="4343" width="8.5703125" style="1252" customWidth="1"/>
    <col min="4344" max="4344" width="8.42578125" style="1252" customWidth="1"/>
    <col min="4345" max="4345" width="8.7109375" style="1252" customWidth="1"/>
    <col min="4346" max="4346" width="8.42578125" style="1252" customWidth="1"/>
    <col min="4347" max="4347" width="9" style="1252" customWidth="1"/>
    <col min="4348" max="4351" width="0" style="1252" hidden="1" customWidth="1"/>
    <col min="4352" max="4352" width="8.7109375" style="1252" customWidth="1"/>
    <col min="4353" max="4353" width="10" style="1252" bestFit="1" customWidth="1"/>
    <col min="4354" max="4354" width="11.42578125" style="1252" bestFit="1" customWidth="1"/>
    <col min="4355" max="4355" width="23.28515625" style="1252" customWidth="1"/>
    <col min="4356" max="4356" width="11.42578125" style="1252" bestFit="1" customWidth="1"/>
    <col min="4357" max="4584" width="9.140625" style="1252"/>
    <col min="4585" max="4585" width="5.28515625" style="1252" customWidth="1"/>
    <col min="4586" max="4586" width="35.28515625" style="1252" customWidth="1"/>
    <col min="4587" max="4587" width="8.7109375" style="1252" customWidth="1"/>
    <col min="4588" max="4588" width="10.5703125" style="1252" customWidth="1"/>
    <col min="4589" max="4589" width="9.85546875" style="1252" customWidth="1"/>
    <col min="4590" max="4590" width="8.42578125" style="1252" customWidth="1"/>
    <col min="4591" max="4591" width="8.140625" style="1252" customWidth="1"/>
    <col min="4592" max="4592" width="9" style="1252" customWidth="1"/>
    <col min="4593" max="4593" width="8.7109375" style="1252" customWidth="1"/>
    <col min="4594" max="4595" width="8.85546875" style="1252" customWidth="1"/>
    <col min="4596" max="4596" width="9" style="1252" customWidth="1"/>
    <col min="4597" max="4597" width="9.28515625" style="1252" customWidth="1"/>
    <col min="4598" max="4599" width="8.5703125" style="1252" customWidth="1"/>
    <col min="4600" max="4600" width="8.42578125" style="1252" customWidth="1"/>
    <col min="4601" max="4601" width="8.7109375" style="1252" customWidth="1"/>
    <col min="4602" max="4602" width="8.42578125" style="1252" customWidth="1"/>
    <col min="4603" max="4603" width="9" style="1252" customWidth="1"/>
    <col min="4604" max="4607" width="0" style="1252" hidden="1" customWidth="1"/>
    <col min="4608" max="4608" width="8.7109375" style="1252" customWidth="1"/>
    <col min="4609" max="4609" width="10" style="1252" bestFit="1" customWidth="1"/>
    <col min="4610" max="4610" width="11.42578125" style="1252" bestFit="1" customWidth="1"/>
    <col min="4611" max="4611" width="23.28515625" style="1252" customWidth="1"/>
    <col min="4612" max="4612" width="11.42578125" style="1252" bestFit="1" customWidth="1"/>
    <col min="4613" max="4840" width="9.140625" style="1252"/>
    <col min="4841" max="4841" width="5.28515625" style="1252" customWidth="1"/>
    <col min="4842" max="4842" width="35.28515625" style="1252" customWidth="1"/>
    <col min="4843" max="4843" width="8.7109375" style="1252" customWidth="1"/>
    <col min="4844" max="4844" width="10.5703125" style="1252" customWidth="1"/>
    <col min="4845" max="4845" width="9.85546875" style="1252" customWidth="1"/>
    <col min="4846" max="4846" width="8.42578125" style="1252" customWidth="1"/>
    <col min="4847" max="4847" width="8.140625" style="1252" customWidth="1"/>
    <col min="4848" max="4848" width="9" style="1252" customWidth="1"/>
    <col min="4849" max="4849" width="8.7109375" style="1252" customWidth="1"/>
    <col min="4850" max="4851" width="8.85546875" style="1252" customWidth="1"/>
    <col min="4852" max="4852" width="9" style="1252" customWidth="1"/>
    <col min="4853" max="4853" width="9.28515625" style="1252" customWidth="1"/>
    <col min="4854" max="4855" width="8.5703125" style="1252" customWidth="1"/>
    <col min="4856" max="4856" width="8.42578125" style="1252" customWidth="1"/>
    <col min="4857" max="4857" width="8.7109375" style="1252" customWidth="1"/>
    <col min="4858" max="4858" width="8.42578125" style="1252" customWidth="1"/>
    <col min="4859" max="4859" width="9" style="1252" customWidth="1"/>
    <col min="4860" max="4863" width="0" style="1252" hidden="1" customWidth="1"/>
    <col min="4864" max="4864" width="8.7109375" style="1252" customWidth="1"/>
    <col min="4865" max="4865" width="10" style="1252" bestFit="1" customWidth="1"/>
    <col min="4866" max="4866" width="11.42578125" style="1252" bestFit="1" customWidth="1"/>
    <col min="4867" max="4867" width="23.28515625" style="1252" customWidth="1"/>
    <col min="4868" max="4868" width="11.42578125" style="1252" bestFit="1" customWidth="1"/>
    <col min="4869" max="5096" width="9.140625" style="1252"/>
    <col min="5097" max="5097" width="5.28515625" style="1252" customWidth="1"/>
    <col min="5098" max="5098" width="35.28515625" style="1252" customWidth="1"/>
    <col min="5099" max="5099" width="8.7109375" style="1252" customWidth="1"/>
    <col min="5100" max="5100" width="10.5703125" style="1252" customWidth="1"/>
    <col min="5101" max="5101" width="9.85546875" style="1252" customWidth="1"/>
    <col min="5102" max="5102" width="8.42578125" style="1252" customWidth="1"/>
    <col min="5103" max="5103" width="8.140625" style="1252" customWidth="1"/>
    <col min="5104" max="5104" width="9" style="1252" customWidth="1"/>
    <col min="5105" max="5105" width="8.7109375" style="1252" customWidth="1"/>
    <col min="5106" max="5107" width="8.85546875" style="1252" customWidth="1"/>
    <col min="5108" max="5108" width="9" style="1252" customWidth="1"/>
    <col min="5109" max="5109" width="9.28515625" style="1252" customWidth="1"/>
    <col min="5110" max="5111" width="8.5703125" style="1252" customWidth="1"/>
    <col min="5112" max="5112" width="8.42578125" style="1252" customWidth="1"/>
    <col min="5113" max="5113" width="8.7109375" style="1252" customWidth="1"/>
    <col min="5114" max="5114" width="8.42578125" style="1252" customWidth="1"/>
    <col min="5115" max="5115" width="9" style="1252" customWidth="1"/>
    <col min="5116" max="5119" width="0" style="1252" hidden="1" customWidth="1"/>
    <col min="5120" max="5120" width="8.7109375" style="1252" customWidth="1"/>
    <col min="5121" max="5121" width="10" style="1252" bestFit="1" customWidth="1"/>
    <col min="5122" max="5122" width="11.42578125" style="1252" bestFit="1" customWidth="1"/>
    <col min="5123" max="5123" width="23.28515625" style="1252" customWidth="1"/>
    <col min="5124" max="5124" width="11.42578125" style="1252" bestFit="1" customWidth="1"/>
    <col min="5125" max="5352" width="9.140625" style="1252"/>
    <col min="5353" max="5353" width="5.28515625" style="1252" customWidth="1"/>
    <col min="5354" max="5354" width="35.28515625" style="1252" customWidth="1"/>
    <col min="5355" max="5355" width="8.7109375" style="1252" customWidth="1"/>
    <col min="5356" max="5356" width="10.5703125" style="1252" customWidth="1"/>
    <col min="5357" max="5357" width="9.85546875" style="1252" customWidth="1"/>
    <col min="5358" max="5358" width="8.42578125" style="1252" customWidth="1"/>
    <col min="5359" max="5359" width="8.140625" style="1252" customWidth="1"/>
    <col min="5360" max="5360" width="9" style="1252" customWidth="1"/>
    <col min="5361" max="5361" width="8.7109375" style="1252" customWidth="1"/>
    <col min="5362" max="5363" width="8.85546875" style="1252" customWidth="1"/>
    <col min="5364" max="5364" width="9" style="1252" customWidth="1"/>
    <col min="5365" max="5365" width="9.28515625" style="1252" customWidth="1"/>
    <col min="5366" max="5367" width="8.5703125" style="1252" customWidth="1"/>
    <col min="5368" max="5368" width="8.42578125" style="1252" customWidth="1"/>
    <col min="5369" max="5369" width="8.7109375" style="1252" customWidth="1"/>
    <col min="5370" max="5370" width="8.42578125" style="1252" customWidth="1"/>
    <col min="5371" max="5371" width="9" style="1252" customWidth="1"/>
    <col min="5372" max="5375" width="0" style="1252" hidden="1" customWidth="1"/>
    <col min="5376" max="5376" width="8.7109375" style="1252" customWidth="1"/>
    <col min="5377" max="5377" width="10" style="1252" bestFit="1" customWidth="1"/>
    <col min="5378" max="5378" width="11.42578125" style="1252" bestFit="1" customWidth="1"/>
    <col min="5379" max="5379" width="23.28515625" style="1252" customWidth="1"/>
    <col min="5380" max="5380" width="11.42578125" style="1252" bestFit="1" customWidth="1"/>
    <col min="5381" max="5608" width="9.140625" style="1252"/>
    <col min="5609" max="5609" width="5.28515625" style="1252" customWidth="1"/>
    <col min="5610" max="5610" width="35.28515625" style="1252" customWidth="1"/>
    <col min="5611" max="5611" width="8.7109375" style="1252" customWidth="1"/>
    <col min="5612" max="5612" width="10.5703125" style="1252" customWidth="1"/>
    <col min="5613" max="5613" width="9.85546875" style="1252" customWidth="1"/>
    <col min="5614" max="5614" width="8.42578125" style="1252" customWidth="1"/>
    <col min="5615" max="5615" width="8.140625" style="1252" customWidth="1"/>
    <col min="5616" max="5616" width="9" style="1252" customWidth="1"/>
    <col min="5617" max="5617" width="8.7109375" style="1252" customWidth="1"/>
    <col min="5618" max="5619" width="8.85546875" style="1252" customWidth="1"/>
    <col min="5620" max="5620" width="9" style="1252" customWidth="1"/>
    <col min="5621" max="5621" width="9.28515625" style="1252" customWidth="1"/>
    <col min="5622" max="5623" width="8.5703125" style="1252" customWidth="1"/>
    <col min="5624" max="5624" width="8.42578125" style="1252" customWidth="1"/>
    <col min="5625" max="5625" width="8.7109375" style="1252" customWidth="1"/>
    <col min="5626" max="5626" width="8.42578125" style="1252" customWidth="1"/>
    <col min="5627" max="5627" width="9" style="1252" customWidth="1"/>
    <col min="5628" max="5631" width="0" style="1252" hidden="1" customWidth="1"/>
    <col min="5632" max="5632" width="8.7109375" style="1252" customWidth="1"/>
    <col min="5633" max="5633" width="10" style="1252" bestFit="1" customWidth="1"/>
    <col min="5634" max="5634" width="11.42578125" style="1252" bestFit="1" customWidth="1"/>
    <col min="5635" max="5635" width="23.28515625" style="1252" customWidth="1"/>
    <col min="5636" max="5636" width="11.42578125" style="1252" bestFit="1" customWidth="1"/>
    <col min="5637" max="5864" width="9.140625" style="1252"/>
    <col min="5865" max="5865" width="5.28515625" style="1252" customWidth="1"/>
    <col min="5866" max="5866" width="35.28515625" style="1252" customWidth="1"/>
    <col min="5867" max="5867" width="8.7109375" style="1252" customWidth="1"/>
    <col min="5868" max="5868" width="10.5703125" style="1252" customWidth="1"/>
    <col min="5869" max="5869" width="9.85546875" style="1252" customWidth="1"/>
    <col min="5870" max="5870" width="8.42578125" style="1252" customWidth="1"/>
    <col min="5871" max="5871" width="8.140625" style="1252" customWidth="1"/>
    <col min="5872" max="5872" width="9" style="1252" customWidth="1"/>
    <col min="5873" max="5873" width="8.7109375" style="1252" customWidth="1"/>
    <col min="5874" max="5875" width="8.85546875" style="1252" customWidth="1"/>
    <col min="5876" max="5876" width="9" style="1252" customWidth="1"/>
    <col min="5877" max="5877" width="9.28515625" style="1252" customWidth="1"/>
    <col min="5878" max="5879" width="8.5703125" style="1252" customWidth="1"/>
    <col min="5880" max="5880" width="8.42578125" style="1252" customWidth="1"/>
    <col min="5881" max="5881" width="8.7109375" style="1252" customWidth="1"/>
    <col min="5882" max="5882" width="8.42578125" style="1252" customWidth="1"/>
    <col min="5883" max="5883" width="9" style="1252" customWidth="1"/>
    <col min="5884" max="5887" width="0" style="1252" hidden="1" customWidth="1"/>
    <col min="5888" max="5888" width="8.7109375" style="1252" customWidth="1"/>
    <col min="5889" max="5889" width="10" style="1252" bestFit="1" customWidth="1"/>
    <col min="5890" max="5890" width="11.42578125" style="1252" bestFit="1" customWidth="1"/>
    <col min="5891" max="5891" width="23.28515625" style="1252" customWidth="1"/>
    <col min="5892" max="5892" width="11.42578125" style="1252" bestFit="1" customWidth="1"/>
    <col min="5893" max="6120" width="9.140625" style="1252"/>
    <col min="6121" max="6121" width="5.28515625" style="1252" customWidth="1"/>
    <col min="6122" max="6122" width="35.28515625" style="1252" customWidth="1"/>
    <col min="6123" max="6123" width="8.7109375" style="1252" customWidth="1"/>
    <col min="6124" max="6124" width="10.5703125" style="1252" customWidth="1"/>
    <col min="6125" max="6125" width="9.85546875" style="1252" customWidth="1"/>
    <col min="6126" max="6126" width="8.42578125" style="1252" customWidth="1"/>
    <col min="6127" max="6127" width="8.140625" style="1252" customWidth="1"/>
    <col min="6128" max="6128" width="9" style="1252" customWidth="1"/>
    <col min="6129" max="6129" width="8.7109375" style="1252" customWidth="1"/>
    <col min="6130" max="6131" width="8.85546875" style="1252" customWidth="1"/>
    <col min="6132" max="6132" width="9" style="1252" customWidth="1"/>
    <col min="6133" max="6133" width="9.28515625" style="1252" customWidth="1"/>
    <col min="6134" max="6135" width="8.5703125" style="1252" customWidth="1"/>
    <col min="6136" max="6136" width="8.42578125" style="1252" customWidth="1"/>
    <col min="6137" max="6137" width="8.7109375" style="1252" customWidth="1"/>
    <col min="6138" max="6138" width="8.42578125" style="1252" customWidth="1"/>
    <col min="6139" max="6139" width="9" style="1252" customWidth="1"/>
    <col min="6140" max="6143" width="0" style="1252" hidden="1" customWidth="1"/>
    <col min="6144" max="6144" width="8.7109375" style="1252" customWidth="1"/>
    <col min="6145" max="6145" width="10" style="1252" bestFit="1" customWidth="1"/>
    <col min="6146" max="6146" width="11.42578125" style="1252" bestFit="1" customWidth="1"/>
    <col min="6147" max="6147" width="23.28515625" style="1252" customWidth="1"/>
    <col min="6148" max="6148" width="11.42578125" style="1252" bestFit="1" customWidth="1"/>
    <col min="6149" max="6376" width="9.140625" style="1252"/>
    <col min="6377" max="6377" width="5.28515625" style="1252" customWidth="1"/>
    <col min="6378" max="6378" width="35.28515625" style="1252" customWidth="1"/>
    <col min="6379" max="6379" width="8.7109375" style="1252" customWidth="1"/>
    <col min="6380" max="6380" width="10.5703125" style="1252" customWidth="1"/>
    <col min="6381" max="6381" width="9.85546875" style="1252" customWidth="1"/>
    <col min="6382" max="6382" width="8.42578125" style="1252" customWidth="1"/>
    <col min="6383" max="6383" width="8.140625" style="1252" customWidth="1"/>
    <col min="6384" max="6384" width="9" style="1252" customWidth="1"/>
    <col min="6385" max="6385" width="8.7109375" style="1252" customWidth="1"/>
    <col min="6386" max="6387" width="8.85546875" style="1252" customWidth="1"/>
    <col min="6388" max="6388" width="9" style="1252" customWidth="1"/>
    <col min="6389" max="6389" width="9.28515625" style="1252" customWidth="1"/>
    <col min="6390" max="6391" width="8.5703125" style="1252" customWidth="1"/>
    <col min="6392" max="6392" width="8.42578125" style="1252" customWidth="1"/>
    <col min="6393" max="6393" width="8.7109375" style="1252" customWidth="1"/>
    <col min="6394" max="6394" width="8.42578125" style="1252" customWidth="1"/>
    <col min="6395" max="6395" width="9" style="1252" customWidth="1"/>
    <col min="6396" max="6399" width="0" style="1252" hidden="1" customWidth="1"/>
    <col min="6400" max="6400" width="8.7109375" style="1252" customWidth="1"/>
    <col min="6401" max="6401" width="10" style="1252" bestFit="1" customWidth="1"/>
    <col min="6402" max="6402" width="11.42578125" style="1252" bestFit="1" customWidth="1"/>
    <col min="6403" max="6403" width="23.28515625" style="1252" customWidth="1"/>
    <col min="6404" max="6404" width="11.42578125" style="1252" bestFit="1" customWidth="1"/>
    <col min="6405" max="6632" width="9.140625" style="1252"/>
    <col min="6633" max="6633" width="5.28515625" style="1252" customWidth="1"/>
    <col min="6634" max="6634" width="35.28515625" style="1252" customWidth="1"/>
    <col min="6635" max="6635" width="8.7109375" style="1252" customWidth="1"/>
    <col min="6636" max="6636" width="10.5703125" style="1252" customWidth="1"/>
    <col min="6637" max="6637" width="9.85546875" style="1252" customWidth="1"/>
    <col min="6638" max="6638" width="8.42578125" style="1252" customWidth="1"/>
    <col min="6639" max="6639" width="8.140625" style="1252" customWidth="1"/>
    <col min="6640" max="6640" width="9" style="1252" customWidth="1"/>
    <col min="6641" max="6641" width="8.7109375" style="1252" customWidth="1"/>
    <col min="6642" max="6643" width="8.85546875" style="1252" customWidth="1"/>
    <col min="6644" max="6644" width="9" style="1252" customWidth="1"/>
    <col min="6645" max="6645" width="9.28515625" style="1252" customWidth="1"/>
    <col min="6646" max="6647" width="8.5703125" style="1252" customWidth="1"/>
    <col min="6648" max="6648" width="8.42578125" style="1252" customWidth="1"/>
    <col min="6649" max="6649" width="8.7109375" style="1252" customWidth="1"/>
    <col min="6650" max="6650" width="8.42578125" style="1252" customWidth="1"/>
    <col min="6651" max="6651" width="9" style="1252" customWidth="1"/>
    <col min="6652" max="6655" width="0" style="1252" hidden="1" customWidth="1"/>
    <col min="6656" max="6656" width="8.7109375" style="1252" customWidth="1"/>
    <col min="6657" max="6657" width="10" style="1252" bestFit="1" customWidth="1"/>
    <col min="6658" max="6658" width="11.42578125" style="1252" bestFit="1" customWidth="1"/>
    <col min="6659" max="6659" width="23.28515625" style="1252" customWidth="1"/>
    <col min="6660" max="6660" width="11.42578125" style="1252" bestFit="1" customWidth="1"/>
    <col min="6661" max="6888" width="9.140625" style="1252"/>
    <col min="6889" max="6889" width="5.28515625" style="1252" customWidth="1"/>
    <col min="6890" max="6890" width="35.28515625" style="1252" customWidth="1"/>
    <col min="6891" max="6891" width="8.7109375" style="1252" customWidth="1"/>
    <col min="6892" max="6892" width="10.5703125" style="1252" customWidth="1"/>
    <col min="6893" max="6893" width="9.85546875" style="1252" customWidth="1"/>
    <col min="6894" max="6894" width="8.42578125" style="1252" customWidth="1"/>
    <col min="6895" max="6895" width="8.140625" style="1252" customWidth="1"/>
    <col min="6896" max="6896" width="9" style="1252" customWidth="1"/>
    <col min="6897" max="6897" width="8.7109375" style="1252" customWidth="1"/>
    <col min="6898" max="6899" width="8.85546875" style="1252" customWidth="1"/>
    <col min="6900" max="6900" width="9" style="1252" customWidth="1"/>
    <col min="6901" max="6901" width="9.28515625" style="1252" customWidth="1"/>
    <col min="6902" max="6903" width="8.5703125" style="1252" customWidth="1"/>
    <col min="6904" max="6904" width="8.42578125" style="1252" customWidth="1"/>
    <col min="6905" max="6905" width="8.7109375" style="1252" customWidth="1"/>
    <col min="6906" max="6906" width="8.42578125" style="1252" customWidth="1"/>
    <col min="6907" max="6907" width="9" style="1252" customWidth="1"/>
    <col min="6908" max="6911" width="0" style="1252" hidden="1" customWidth="1"/>
    <col min="6912" max="6912" width="8.7109375" style="1252" customWidth="1"/>
    <col min="6913" max="6913" width="10" style="1252" bestFit="1" customWidth="1"/>
    <col min="6914" max="6914" width="11.42578125" style="1252" bestFit="1" customWidth="1"/>
    <col min="6915" max="6915" width="23.28515625" style="1252" customWidth="1"/>
    <col min="6916" max="6916" width="11.42578125" style="1252" bestFit="1" customWidth="1"/>
    <col min="6917" max="7144" width="9.140625" style="1252"/>
    <col min="7145" max="7145" width="5.28515625" style="1252" customWidth="1"/>
    <col min="7146" max="7146" width="35.28515625" style="1252" customWidth="1"/>
    <col min="7147" max="7147" width="8.7109375" style="1252" customWidth="1"/>
    <col min="7148" max="7148" width="10.5703125" style="1252" customWidth="1"/>
    <col min="7149" max="7149" width="9.85546875" style="1252" customWidth="1"/>
    <col min="7150" max="7150" width="8.42578125" style="1252" customWidth="1"/>
    <col min="7151" max="7151" width="8.140625" style="1252" customWidth="1"/>
    <col min="7152" max="7152" width="9" style="1252" customWidth="1"/>
    <col min="7153" max="7153" width="8.7109375" style="1252" customWidth="1"/>
    <col min="7154" max="7155" width="8.85546875" style="1252" customWidth="1"/>
    <col min="7156" max="7156" width="9" style="1252" customWidth="1"/>
    <col min="7157" max="7157" width="9.28515625" style="1252" customWidth="1"/>
    <col min="7158" max="7159" width="8.5703125" style="1252" customWidth="1"/>
    <col min="7160" max="7160" width="8.42578125" style="1252" customWidth="1"/>
    <col min="7161" max="7161" width="8.7109375" style="1252" customWidth="1"/>
    <col min="7162" max="7162" width="8.42578125" style="1252" customWidth="1"/>
    <col min="7163" max="7163" width="9" style="1252" customWidth="1"/>
    <col min="7164" max="7167" width="0" style="1252" hidden="1" customWidth="1"/>
    <col min="7168" max="7168" width="8.7109375" style="1252" customWidth="1"/>
    <col min="7169" max="7169" width="10" style="1252" bestFit="1" customWidth="1"/>
    <col min="7170" max="7170" width="11.42578125" style="1252" bestFit="1" customWidth="1"/>
    <col min="7171" max="7171" width="23.28515625" style="1252" customWidth="1"/>
    <col min="7172" max="7172" width="11.42578125" style="1252" bestFit="1" customWidth="1"/>
    <col min="7173" max="7400" width="9.140625" style="1252"/>
    <col min="7401" max="7401" width="5.28515625" style="1252" customWidth="1"/>
    <col min="7402" max="7402" width="35.28515625" style="1252" customWidth="1"/>
    <col min="7403" max="7403" width="8.7109375" style="1252" customWidth="1"/>
    <col min="7404" max="7404" width="10.5703125" style="1252" customWidth="1"/>
    <col min="7405" max="7405" width="9.85546875" style="1252" customWidth="1"/>
    <col min="7406" max="7406" width="8.42578125" style="1252" customWidth="1"/>
    <col min="7407" max="7407" width="8.140625" style="1252" customWidth="1"/>
    <col min="7408" max="7408" width="9" style="1252" customWidth="1"/>
    <col min="7409" max="7409" width="8.7109375" style="1252" customWidth="1"/>
    <col min="7410" max="7411" width="8.85546875" style="1252" customWidth="1"/>
    <col min="7412" max="7412" width="9" style="1252" customWidth="1"/>
    <col min="7413" max="7413" width="9.28515625" style="1252" customWidth="1"/>
    <col min="7414" max="7415" width="8.5703125" style="1252" customWidth="1"/>
    <col min="7416" max="7416" width="8.42578125" style="1252" customWidth="1"/>
    <col min="7417" max="7417" width="8.7109375" style="1252" customWidth="1"/>
    <col min="7418" max="7418" width="8.42578125" style="1252" customWidth="1"/>
    <col min="7419" max="7419" width="9" style="1252" customWidth="1"/>
    <col min="7420" max="7423" width="0" style="1252" hidden="1" customWidth="1"/>
    <col min="7424" max="7424" width="8.7109375" style="1252" customWidth="1"/>
    <col min="7425" max="7425" width="10" style="1252" bestFit="1" customWidth="1"/>
    <col min="7426" max="7426" width="11.42578125" style="1252" bestFit="1" customWidth="1"/>
    <col min="7427" max="7427" width="23.28515625" style="1252" customWidth="1"/>
    <col min="7428" max="7428" width="11.42578125" style="1252" bestFit="1" customWidth="1"/>
    <col min="7429" max="7656" width="9.140625" style="1252"/>
    <col min="7657" max="7657" width="5.28515625" style="1252" customWidth="1"/>
    <col min="7658" max="7658" width="35.28515625" style="1252" customWidth="1"/>
    <col min="7659" max="7659" width="8.7109375" style="1252" customWidth="1"/>
    <col min="7660" max="7660" width="10.5703125" style="1252" customWidth="1"/>
    <col min="7661" max="7661" width="9.85546875" style="1252" customWidth="1"/>
    <col min="7662" max="7662" width="8.42578125" style="1252" customWidth="1"/>
    <col min="7663" max="7663" width="8.140625" style="1252" customWidth="1"/>
    <col min="7664" max="7664" width="9" style="1252" customWidth="1"/>
    <col min="7665" max="7665" width="8.7109375" style="1252" customWidth="1"/>
    <col min="7666" max="7667" width="8.85546875" style="1252" customWidth="1"/>
    <col min="7668" max="7668" width="9" style="1252" customWidth="1"/>
    <col min="7669" max="7669" width="9.28515625" style="1252" customWidth="1"/>
    <col min="7670" max="7671" width="8.5703125" style="1252" customWidth="1"/>
    <col min="7672" max="7672" width="8.42578125" style="1252" customWidth="1"/>
    <col min="7673" max="7673" width="8.7109375" style="1252" customWidth="1"/>
    <col min="7674" max="7674" width="8.42578125" style="1252" customWidth="1"/>
    <col min="7675" max="7675" width="9" style="1252" customWidth="1"/>
    <col min="7676" max="7679" width="0" style="1252" hidden="1" customWidth="1"/>
    <col min="7680" max="7680" width="8.7109375" style="1252" customWidth="1"/>
    <col min="7681" max="7681" width="10" style="1252" bestFit="1" customWidth="1"/>
    <col min="7682" max="7682" width="11.42578125" style="1252" bestFit="1" customWidth="1"/>
    <col min="7683" max="7683" width="23.28515625" style="1252" customWidth="1"/>
    <col min="7684" max="7684" width="11.42578125" style="1252" bestFit="1" customWidth="1"/>
    <col min="7685" max="7912" width="9.140625" style="1252"/>
    <col min="7913" max="7913" width="5.28515625" style="1252" customWidth="1"/>
    <col min="7914" max="7914" width="35.28515625" style="1252" customWidth="1"/>
    <col min="7915" max="7915" width="8.7109375" style="1252" customWidth="1"/>
    <col min="7916" max="7916" width="10.5703125" style="1252" customWidth="1"/>
    <col min="7917" max="7917" width="9.85546875" style="1252" customWidth="1"/>
    <col min="7918" max="7918" width="8.42578125" style="1252" customWidth="1"/>
    <col min="7919" max="7919" width="8.140625" style="1252" customWidth="1"/>
    <col min="7920" max="7920" width="9" style="1252" customWidth="1"/>
    <col min="7921" max="7921" width="8.7109375" style="1252" customWidth="1"/>
    <col min="7922" max="7923" width="8.85546875" style="1252" customWidth="1"/>
    <col min="7924" max="7924" width="9" style="1252" customWidth="1"/>
    <col min="7925" max="7925" width="9.28515625" style="1252" customWidth="1"/>
    <col min="7926" max="7927" width="8.5703125" style="1252" customWidth="1"/>
    <col min="7928" max="7928" width="8.42578125" style="1252" customWidth="1"/>
    <col min="7929" max="7929" width="8.7109375" style="1252" customWidth="1"/>
    <col min="7930" max="7930" width="8.42578125" style="1252" customWidth="1"/>
    <col min="7931" max="7931" width="9" style="1252" customWidth="1"/>
    <col min="7932" max="7935" width="0" style="1252" hidden="1" customWidth="1"/>
    <col min="7936" max="7936" width="8.7109375" style="1252" customWidth="1"/>
    <col min="7937" max="7937" width="10" style="1252" bestFit="1" customWidth="1"/>
    <col min="7938" max="7938" width="11.42578125" style="1252" bestFit="1" customWidth="1"/>
    <col min="7939" max="7939" width="23.28515625" style="1252" customWidth="1"/>
    <col min="7940" max="7940" width="11.42578125" style="1252" bestFit="1" customWidth="1"/>
    <col min="7941" max="8168" width="9.140625" style="1252"/>
    <col min="8169" max="8169" width="5.28515625" style="1252" customWidth="1"/>
    <col min="8170" max="8170" width="35.28515625" style="1252" customWidth="1"/>
    <col min="8171" max="8171" width="8.7109375" style="1252" customWidth="1"/>
    <col min="8172" max="8172" width="10.5703125" style="1252" customWidth="1"/>
    <col min="8173" max="8173" width="9.85546875" style="1252" customWidth="1"/>
    <col min="8174" max="8174" width="8.42578125" style="1252" customWidth="1"/>
    <col min="8175" max="8175" width="8.140625" style="1252" customWidth="1"/>
    <col min="8176" max="8176" width="9" style="1252" customWidth="1"/>
    <col min="8177" max="8177" width="8.7109375" style="1252" customWidth="1"/>
    <col min="8178" max="8179" width="8.85546875" style="1252" customWidth="1"/>
    <col min="8180" max="8180" width="9" style="1252" customWidth="1"/>
    <col min="8181" max="8181" width="9.28515625" style="1252" customWidth="1"/>
    <col min="8182" max="8183" width="8.5703125" style="1252" customWidth="1"/>
    <col min="8184" max="8184" width="8.42578125" style="1252" customWidth="1"/>
    <col min="8185" max="8185" width="8.7109375" style="1252" customWidth="1"/>
    <col min="8186" max="8186" width="8.42578125" style="1252" customWidth="1"/>
    <col min="8187" max="8187" width="9" style="1252" customWidth="1"/>
    <col min="8188" max="8191" width="0" style="1252" hidden="1" customWidth="1"/>
    <col min="8192" max="8192" width="8.7109375" style="1252" customWidth="1"/>
    <col min="8193" max="8193" width="10" style="1252" bestFit="1" customWidth="1"/>
    <col min="8194" max="8194" width="11.42578125" style="1252" bestFit="1" customWidth="1"/>
    <col min="8195" max="8195" width="23.28515625" style="1252" customWidth="1"/>
    <col min="8196" max="8196" width="11.42578125" style="1252" bestFit="1" customWidth="1"/>
    <col min="8197" max="8424" width="9.140625" style="1252"/>
    <col min="8425" max="8425" width="5.28515625" style="1252" customWidth="1"/>
    <col min="8426" max="8426" width="35.28515625" style="1252" customWidth="1"/>
    <col min="8427" max="8427" width="8.7109375" style="1252" customWidth="1"/>
    <col min="8428" max="8428" width="10.5703125" style="1252" customWidth="1"/>
    <col min="8429" max="8429" width="9.85546875" style="1252" customWidth="1"/>
    <col min="8430" max="8430" width="8.42578125" style="1252" customWidth="1"/>
    <col min="8431" max="8431" width="8.140625" style="1252" customWidth="1"/>
    <col min="8432" max="8432" width="9" style="1252" customWidth="1"/>
    <col min="8433" max="8433" width="8.7109375" style="1252" customWidth="1"/>
    <col min="8434" max="8435" width="8.85546875" style="1252" customWidth="1"/>
    <col min="8436" max="8436" width="9" style="1252" customWidth="1"/>
    <col min="8437" max="8437" width="9.28515625" style="1252" customWidth="1"/>
    <col min="8438" max="8439" width="8.5703125" style="1252" customWidth="1"/>
    <col min="8440" max="8440" width="8.42578125" style="1252" customWidth="1"/>
    <col min="8441" max="8441" width="8.7109375" style="1252" customWidth="1"/>
    <col min="8442" max="8442" width="8.42578125" style="1252" customWidth="1"/>
    <col min="8443" max="8443" width="9" style="1252" customWidth="1"/>
    <col min="8444" max="8447" width="0" style="1252" hidden="1" customWidth="1"/>
    <col min="8448" max="8448" width="8.7109375" style="1252" customWidth="1"/>
    <col min="8449" max="8449" width="10" style="1252" bestFit="1" customWidth="1"/>
    <col min="8450" max="8450" width="11.42578125" style="1252" bestFit="1" customWidth="1"/>
    <col min="8451" max="8451" width="23.28515625" style="1252" customWidth="1"/>
    <col min="8452" max="8452" width="11.42578125" style="1252" bestFit="1" customWidth="1"/>
    <col min="8453" max="8680" width="9.140625" style="1252"/>
    <col min="8681" max="8681" width="5.28515625" style="1252" customWidth="1"/>
    <col min="8682" max="8682" width="35.28515625" style="1252" customWidth="1"/>
    <col min="8683" max="8683" width="8.7109375" style="1252" customWidth="1"/>
    <col min="8684" max="8684" width="10.5703125" style="1252" customWidth="1"/>
    <col min="8685" max="8685" width="9.85546875" style="1252" customWidth="1"/>
    <col min="8686" max="8686" width="8.42578125" style="1252" customWidth="1"/>
    <col min="8687" max="8687" width="8.140625" style="1252" customWidth="1"/>
    <col min="8688" max="8688" width="9" style="1252" customWidth="1"/>
    <col min="8689" max="8689" width="8.7109375" style="1252" customWidth="1"/>
    <col min="8690" max="8691" width="8.85546875" style="1252" customWidth="1"/>
    <col min="8692" max="8692" width="9" style="1252" customWidth="1"/>
    <col min="8693" max="8693" width="9.28515625" style="1252" customWidth="1"/>
    <col min="8694" max="8695" width="8.5703125" style="1252" customWidth="1"/>
    <col min="8696" max="8696" width="8.42578125" style="1252" customWidth="1"/>
    <col min="8697" max="8697" width="8.7109375" style="1252" customWidth="1"/>
    <col min="8698" max="8698" width="8.42578125" style="1252" customWidth="1"/>
    <col min="8699" max="8699" width="9" style="1252" customWidth="1"/>
    <col min="8700" max="8703" width="0" style="1252" hidden="1" customWidth="1"/>
    <col min="8704" max="8704" width="8.7109375" style="1252" customWidth="1"/>
    <col min="8705" max="8705" width="10" style="1252" bestFit="1" customWidth="1"/>
    <col min="8706" max="8706" width="11.42578125" style="1252" bestFit="1" customWidth="1"/>
    <col min="8707" max="8707" width="23.28515625" style="1252" customWidth="1"/>
    <col min="8708" max="8708" width="11.42578125" style="1252" bestFit="1" customWidth="1"/>
    <col min="8709" max="8936" width="9.140625" style="1252"/>
    <col min="8937" max="8937" width="5.28515625" style="1252" customWidth="1"/>
    <col min="8938" max="8938" width="35.28515625" style="1252" customWidth="1"/>
    <col min="8939" max="8939" width="8.7109375" style="1252" customWidth="1"/>
    <col min="8940" max="8940" width="10.5703125" style="1252" customWidth="1"/>
    <col min="8941" max="8941" width="9.85546875" style="1252" customWidth="1"/>
    <col min="8942" max="8942" width="8.42578125" style="1252" customWidth="1"/>
    <col min="8943" max="8943" width="8.140625" style="1252" customWidth="1"/>
    <col min="8944" max="8944" width="9" style="1252" customWidth="1"/>
    <col min="8945" max="8945" width="8.7109375" style="1252" customWidth="1"/>
    <col min="8946" max="8947" width="8.85546875" style="1252" customWidth="1"/>
    <col min="8948" max="8948" width="9" style="1252" customWidth="1"/>
    <col min="8949" max="8949" width="9.28515625" style="1252" customWidth="1"/>
    <col min="8950" max="8951" width="8.5703125" style="1252" customWidth="1"/>
    <col min="8952" max="8952" width="8.42578125" style="1252" customWidth="1"/>
    <col min="8953" max="8953" width="8.7109375" style="1252" customWidth="1"/>
    <col min="8954" max="8954" width="8.42578125" style="1252" customWidth="1"/>
    <col min="8955" max="8955" width="9" style="1252" customWidth="1"/>
    <col min="8956" max="8959" width="0" style="1252" hidden="1" customWidth="1"/>
    <col min="8960" max="8960" width="8.7109375" style="1252" customWidth="1"/>
    <col min="8961" max="8961" width="10" style="1252" bestFit="1" customWidth="1"/>
    <col min="8962" max="8962" width="11.42578125" style="1252" bestFit="1" customWidth="1"/>
    <col min="8963" max="8963" width="23.28515625" style="1252" customWidth="1"/>
    <col min="8964" max="8964" width="11.42578125" style="1252" bestFit="1" customWidth="1"/>
    <col min="8965" max="9192" width="9.140625" style="1252"/>
    <col min="9193" max="9193" width="5.28515625" style="1252" customWidth="1"/>
    <col min="9194" max="9194" width="35.28515625" style="1252" customWidth="1"/>
    <col min="9195" max="9195" width="8.7109375" style="1252" customWidth="1"/>
    <col min="9196" max="9196" width="10.5703125" style="1252" customWidth="1"/>
    <col min="9197" max="9197" width="9.85546875" style="1252" customWidth="1"/>
    <col min="9198" max="9198" width="8.42578125" style="1252" customWidth="1"/>
    <col min="9199" max="9199" width="8.140625" style="1252" customWidth="1"/>
    <col min="9200" max="9200" width="9" style="1252" customWidth="1"/>
    <col min="9201" max="9201" width="8.7109375" style="1252" customWidth="1"/>
    <col min="9202" max="9203" width="8.85546875" style="1252" customWidth="1"/>
    <col min="9204" max="9204" width="9" style="1252" customWidth="1"/>
    <col min="9205" max="9205" width="9.28515625" style="1252" customWidth="1"/>
    <col min="9206" max="9207" width="8.5703125" style="1252" customWidth="1"/>
    <col min="9208" max="9208" width="8.42578125" style="1252" customWidth="1"/>
    <col min="9209" max="9209" width="8.7109375" style="1252" customWidth="1"/>
    <col min="9210" max="9210" width="8.42578125" style="1252" customWidth="1"/>
    <col min="9211" max="9211" width="9" style="1252" customWidth="1"/>
    <col min="9212" max="9215" width="0" style="1252" hidden="1" customWidth="1"/>
    <col min="9216" max="9216" width="8.7109375" style="1252" customWidth="1"/>
    <col min="9217" max="9217" width="10" style="1252" bestFit="1" customWidth="1"/>
    <col min="9218" max="9218" width="11.42578125" style="1252" bestFit="1" customWidth="1"/>
    <col min="9219" max="9219" width="23.28515625" style="1252" customWidth="1"/>
    <col min="9220" max="9220" width="11.42578125" style="1252" bestFit="1" customWidth="1"/>
    <col min="9221" max="9448" width="9.140625" style="1252"/>
    <col min="9449" max="9449" width="5.28515625" style="1252" customWidth="1"/>
    <col min="9450" max="9450" width="35.28515625" style="1252" customWidth="1"/>
    <col min="9451" max="9451" width="8.7109375" style="1252" customWidth="1"/>
    <col min="9452" max="9452" width="10.5703125" style="1252" customWidth="1"/>
    <col min="9453" max="9453" width="9.85546875" style="1252" customWidth="1"/>
    <col min="9454" max="9454" width="8.42578125" style="1252" customWidth="1"/>
    <col min="9455" max="9455" width="8.140625" style="1252" customWidth="1"/>
    <col min="9456" max="9456" width="9" style="1252" customWidth="1"/>
    <col min="9457" max="9457" width="8.7109375" style="1252" customWidth="1"/>
    <col min="9458" max="9459" width="8.85546875" style="1252" customWidth="1"/>
    <col min="9460" max="9460" width="9" style="1252" customWidth="1"/>
    <col min="9461" max="9461" width="9.28515625" style="1252" customWidth="1"/>
    <col min="9462" max="9463" width="8.5703125" style="1252" customWidth="1"/>
    <col min="9464" max="9464" width="8.42578125" style="1252" customWidth="1"/>
    <col min="9465" max="9465" width="8.7109375" style="1252" customWidth="1"/>
    <col min="9466" max="9466" width="8.42578125" style="1252" customWidth="1"/>
    <col min="9467" max="9467" width="9" style="1252" customWidth="1"/>
    <col min="9468" max="9471" width="0" style="1252" hidden="1" customWidth="1"/>
    <col min="9472" max="9472" width="8.7109375" style="1252" customWidth="1"/>
    <col min="9473" max="9473" width="10" style="1252" bestFit="1" customWidth="1"/>
    <col min="9474" max="9474" width="11.42578125" style="1252" bestFit="1" customWidth="1"/>
    <col min="9475" max="9475" width="23.28515625" style="1252" customWidth="1"/>
    <col min="9476" max="9476" width="11.42578125" style="1252" bestFit="1" customWidth="1"/>
    <col min="9477" max="9704" width="9.140625" style="1252"/>
    <col min="9705" max="9705" width="5.28515625" style="1252" customWidth="1"/>
    <col min="9706" max="9706" width="35.28515625" style="1252" customWidth="1"/>
    <col min="9707" max="9707" width="8.7109375" style="1252" customWidth="1"/>
    <col min="9708" max="9708" width="10.5703125" style="1252" customWidth="1"/>
    <col min="9709" max="9709" width="9.85546875" style="1252" customWidth="1"/>
    <col min="9710" max="9710" width="8.42578125" style="1252" customWidth="1"/>
    <col min="9711" max="9711" width="8.140625" style="1252" customWidth="1"/>
    <col min="9712" max="9712" width="9" style="1252" customWidth="1"/>
    <col min="9713" max="9713" width="8.7109375" style="1252" customWidth="1"/>
    <col min="9714" max="9715" width="8.85546875" style="1252" customWidth="1"/>
    <col min="9716" max="9716" width="9" style="1252" customWidth="1"/>
    <col min="9717" max="9717" width="9.28515625" style="1252" customWidth="1"/>
    <col min="9718" max="9719" width="8.5703125" style="1252" customWidth="1"/>
    <col min="9720" max="9720" width="8.42578125" style="1252" customWidth="1"/>
    <col min="9721" max="9721" width="8.7109375" style="1252" customWidth="1"/>
    <col min="9722" max="9722" width="8.42578125" style="1252" customWidth="1"/>
    <col min="9723" max="9723" width="9" style="1252" customWidth="1"/>
    <col min="9724" max="9727" width="0" style="1252" hidden="1" customWidth="1"/>
    <col min="9728" max="9728" width="8.7109375" style="1252" customWidth="1"/>
    <col min="9729" max="9729" width="10" style="1252" bestFit="1" customWidth="1"/>
    <col min="9730" max="9730" width="11.42578125" style="1252" bestFit="1" customWidth="1"/>
    <col min="9731" max="9731" width="23.28515625" style="1252" customWidth="1"/>
    <col min="9732" max="9732" width="11.42578125" style="1252" bestFit="1" customWidth="1"/>
    <col min="9733" max="9960" width="9.140625" style="1252"/>
    <col min="9961" max="9961" width="5.28515625" style="1252" customWidth="1"/>
    <col min="9962" max="9962" width="35.28515625" style="1252" customWidth="1"/>
    <col min="9963" max="9963" width="8.7109375" style="1252" customWidth="1"/>
    <col min="9964" max="9964" width="10.5703125" style="1252" customWidth="1"/>
    <col min="9965" max="9965" width="9.85546875" style="1252" customWidth="1"/>
    <col min="9966" max="9966" width="8.42578125" style="1252" customWidth="1"/>
    <col min="9967" max="9967" width="8.140625" style="1252" customWidth="1"/>
    <col min="9968" max="9968" width="9" style="1252" customWidth="1"/>
    <col min="9969" max="9969" width="8.7109375" style="1252" customWidth="1"/>
    <col min="9970" max="9971" width="8.85546875" style="1252" customWidth="1"/>
    <col min="9972" max="9972" width="9" style="1252" customWidth="1"/>
    <col min="9973" max="9973" width="9.28515625" style="1252" customWidth="1"/>
    <col min="9974" max="9975" width="8.5703125" style="1252" customWidth="1"/>
    <col min="9976" max="9976" width="8.42578125" style="1252" customWidth="1"/>
    <col min="9977" max="9977" width="8.7109375" style="1252" customWidth="1"/>
    <col min="9978" max="9978" width="8.42578125" style="1252" customWidth="1"/>
    <col min="9979" max="9979" width="9" style="1252" customWidth="1"/>
    <col min="9980" max="9983" width="0" style="1252" hidden="1" customWidth="1"/>
    <col min="9984" max="9984" width="8.7109375" style="1252" customWidth="1"/>
    <col min="9985" max="9985" width="10" style="1252" bestFit="1" customWidth="1"/>
    <col min="9986" max="9986" width="11.42578125" style="1252" bestFit="1" customWidth="1"/>
    <col min="9987" max="9987" width="23.28515625" style="1252" customWidth="1"/>
    <col min="9988" max="9988" width="11.42578125" style="1252" bestFit="1" customWidth="1"/>
    <col min="9989" max="10216" width="9.140625" style="1252"/>
    <col min="10217" max="10217" width="5.28515625" style="1252" customWidth="1"/>
    <col min="10218" max="10218" width="35.28515625" style="1252" customWidth="1"/>
    <col min="10219" max="10219" width="8.7109375" style="1252" customWidth="1"/>
    <col min="10220" max="10220" width="10.5703125" style="1252" customWidth="1"/>
    <col min="10221" max="10221" width="9.85546875" style="1252" customWidth="1"/>
    <col min="10222" max="10222" width="8.42578125" style="1252" customWidth="1"/>
    <col min="10223" max="10223" width="8.140625" style="1252" customWidth="1"/>
    <col min="10224" max="10224" width="9" style="1252" customWidth="1"/>
    <col min="10225" max="10225" width="8.7109375" style="1252" customWidth="1"/>
    <col min="10226" max="10227" width="8.85546875" style="1252" customWidth="1"/>
    <col min="10228" max="10228" width="9" style="1252" customWidth="1"/>
    <col min="10229" max="10229" width="9.28515625" style="1252" customWidth="1"/>
    <col min="10230" max="10231" width="8.5703125" style="1252" customWidth="1"/>
    <col min="10232" max="10232" width="8.42578125" style="1252" customWidth="1"/>
    <col min="10233" max="10233" width="8.7109375" style="1252" customWidth="1"/>
    <col min="10234" max="10234" width="8.42578125" style="1252" customWidth="1"/>
    <col min="10235" max="10235" width="9" style="1252" customWidth="1"/>
    <col min="10236" max="10239" width="0" style="1252" hidden="1" customWidth="1"/>
    <col min="10240" max="10240" width="8.7109375" style="1252" customWidth="1"/>
    <col min="10241" max="10241" width="10" style="1252" bestFit="1" customWidth="1"/>
    <col min="10242" max="10242" width="11.42578125" style="1252" bestFit="1" customWidth="1"/>
    <col min="10243" max="10243" width="23.28515625" style="1252" customWidth="1"/>
    <col min="10244" max="10244" width="11.42578125" style="1252" bestFit="1" customWidth="1"/>
    <col min="10245" max="10472" width="9.140625" style="1252"/>
    <col min="10473" max="10473" width="5.28515625" style="1252" customWidth="1"/>
    <col min="10474" max="10474" width="35.28515625" style="1252" customWidth="1"/>
    <col min="10475" max="10475" width="8.7109375" style="1252" customWidth="1"/>
    <col min="10476" max="10476" width="10.5703125" style="1252" customWidth="1"/>
    <col min="10477" max="10477" width="9.85546875" style="1252" customWidth="1"/>
    <col min="10478" max="10478" width="8.42578125" style="1252" customWidth="1"/>
    <col min="10479" max="10479" width="8.140625" style="1252" customWidth="1"/>
    <col min="10480" max="10480" width="9" style="1252" customWidth="1"/>
    <col min="10481" max="10481" width="8.7109375" style="1252" customWidth="1"/>
    <col min="10482" max="10483" width="8.85546875" style="1252" customWidth="1"/>
    <col min="10484" max="10484" width="9" style="1252" customWidth="1"/>
    <col min="10485" max="10485" width="9.28515625" style="1252" customWidth="1"/>
    <col min="10486" max="10487" width="8.5703125" style="1252" customWidth="1"/>
    <col min="10488" max="10488" width="8.42578125" style="1252" customWidth="1"/>
    <col min="10489" max="10489" width="8.7109375" style="1252" customWidth="1"/>
    <col min="10490" max="10490" width="8.42578125" style="1252" customWidth="1"/>
    <col min="10491" max="10491" width="9" style="1252" customWidth="1"/>
    <col min="10492" max="10495" width="0" style="1252" hidden="1" customWidth="1"/>
    <col min="10496" max="10496" width="8.7109375" style="1252" customWidth="1"/>
    <col min="10497" max="10497" width="10" style="1252" bestFit="1" customWidth="1"/>
    <col min="10498" max="10498" width="11.42578125" style="1252" bestFit="1" customWidth="1"/>
    <col min="10499" max="10499" width="23.28515625" style="1252" customWidth="1"/>
    <col min="10500" max="10500" width="11.42578125" style="1252" bestFit="1" customWidth="1"/>
    <col min="10501" max="10728" width="9.140625" style="1252"/>
    <col min="10729" max="10729" width="5.28515625" style="1252" customWidth="1"/>
    <col min="10730" max="10730" width="35.28515625" style="1252" customWidth="1"/>
    <col min="10731" max="10731" width="8.7109375" style="1252" customWidth="1"/>
    <col min="10732" max="10732" width="10.5703125" style="1252" customWidth="1"/>
    <col min="10733" max="10733" width="9.85546875" style="1252" customWidth="1"/>
    <col min="10734" max="10734" width="8.42578125" style="1252" customWidth="1"/>
    <col min="10735" max="10735" width="8.140625" style="1252" customWidth="1"/>
    <col min="10736" max="10736" width="9" style="1252" customWidth="1"/>
    <col min="10737" max="10737" width="8.7109375" style="1252" customWidth="1"/>
    <col min="10738" max="10739" width="8.85546875" style="1252" customWidth="1"/>
    <col min="10740" max="10740" width="9" style="1252" customWidth="1"/>
    <col min="10741" max="10741" width="9.28515625" style="1252" customWidth="1"/>
    <col min="10742" max="10743" width="8.5703125" style="1252" customWidth="1"/>
    <col min="10744" max="10744" width="8.42578125" style="1252" customWidth="1"/>
    <col min="10745" max="10745" width="8.7109375" style="1252" customWidth="1"/>
    <col min="10746" max="10746" width="8.42578125" style="1252" customWidth="1"/>
    <col min="10747" max="10747" width="9" style="1252" customWidth="1"/>
    <col min="10748" max="10751" width="0" style="1252" hidden="1" customWidth="1"/>
    <col min="10752" max="10752" width="8.7109375" style="1252" customWidth="1"/>
    <col min="10753" max="10753" width="10" style="1252" bestFit="1" customWidth="1"/>
    <col min="10754" max="10754" width="11.42578125" style="1252" bestFit="1" customWidth="1"/>
    <col min="10755" max="10755" width="23.28515625" style="1252" customWidth="1"/>
    <col min="10756" max="10756" width="11.42578125" style="1252" bestFit="1" customWidth="1"/>
    <col min="10757" max="10984" width="9.140625" style="1252"/>
    <col min="10985" max="10985" width="5.28515625" style="1252" customWidth="1"/>
    <col min="10986" max="10986" width="35.28515625" style="1252" customWidth="1"/>
    <col min="10987" max="10987" width="8.7109375" style="1252" customWidth="1"/>
    <col min="10988" max="10988" width="10.5703125" style="1252" customWidth="1"/>
    <col min="10989" max="10989" width="9.85546875" style="1252" customWidth="1"/>
    <col min="10990" max="10990" width="8.42578125" style="1252" customWidth="1"/>
    <col min="10991" max="10991" width="8.140625" style="1252" customWidth="1"/>
    <col min="10992" max="10992" width="9" style="1252" customWidth="1"/>
    <col min="10993" max="10993" width="8.7109375" style="1252" customWidth="1"/>
    <col min="10994" max="10995" width="8.85546875" style="1252" customWidth="1"/>
    <col min="10996" max="10996" width="9" style="1252" customWidth="1"/>
    <col min="10997" max="10997" width="9.28515625" style="1252" customWidth="1"/>
    <col min="10998" max="10999" width="8.5703125" style="1252" customWidth="1"/>
    <col min="11000" max="11000" width="8.42578125" style="1252" customWidth="1"/>
    <col min="11001" max="11001" width="8.7109375" style="1252" customWidth="1"/>
    <col min="11002" max="11002" width="8.42578125" style="1252" customWidth="1"/>
    <col min="11003" max="11003" width="9" style="1252" customWidth="1"/>
    <col min="11004" max="11007" width="0" style="1252" hidden="1" customWidth="1"/>
    <col min="11008" max="11008" width="8.7109375" style="1252" customWidth="1"/>
    <col min="11009" max="11009" width="10" style="1252" bestFit="1" customWidth="1"/>
    <col min="11010" max="11010" width="11.42578125" style="1252" bestFit="1" customWidth="1"/>
    <col min="11011" max="11011" width="23.28515625" style="1252" customWidth="1"/>
    <col min="11012" max="11012" width="11.42578125" style="1252" bestFit="1" customWidth="1"/>
    <col min="11013" max="11240" width="9.140625" style="1252"/>
    <col min="11241" max="11241" width="5.28515625" style="1252" customWidth="1"/>
    <col min="11242" max="11242" width="35.28515625" style="1252" customWidth="1"/>
    <col min="11243" max="11243" width="8.7109375" style="1252" customWidth="1"/>
    <col min="11244" max="11244" width="10.5703125" style="1252" customWidth="1"/>
    <col min="11245" max="11245" width="9.85546875" style="1252" customWidth="1"/>
    <col min="11246" max="11246" width="8.42578125" style="1252" customWidth="1"/>
    <col min="11247" max="11247" width="8.140625" style="1252" customWidth="1"/>
    <col min="11248" max="11248" width="9" style="1252" customWidth="1"/>
    <col min="11249" max="11249" width="8.7109375" style="1252" customWidth="1"/>
    <col min="11250" max="11251" width="8.85546875" style="1252" customWidth="1"/>
    <col min="11252" max="11252" width="9" style="1252" customWidth="1"/>
    <col min="11253" max="11253" width="9.28515625" style="1252" customWidth="1"/>
    <col min="11254" max="11255" width="8.5703125" style="1252" customWidth="1"/>
    <col min="11256" max="11256" width="8.42578125" style="1252" customWidth="1"/>
    <col min="11257" max="11257" width="8.7109375" style="1252" customWidth="1"/>
    <col min="11258" max="11258" width="8.42578125" style="1252" customWidth="1"/>
    <col min="11259" max="11259" width="9" style="1252" customWidth="1"/>
    <col min="11260" max="11263" width="0" style="1252" hidden="1" customWidth="1"/>
    <col min="11264" max="11264" width="8.7109375" style="1252" customWidth="1"/>
    <col min="11265" max="11265" width="10" style="1252" bestFit="1" customWidth="1"/>
    <col min="11266" max="11266" width="11.42578125" style="1252" bestFit="1" customWidth="1"/>
    <col min="11267" max="11267" width="23.28515625" style="1252" customWidth="1"/>
    <col min="11268" max="11268" width="11.42578125" style="1252" bestFit="1" customWidth="1"/>
    <col min="11269" max="11496" width="9.140625" style="1252"/>
    <col min="11497" max="11497" width="5.28515625" style="1252" customWidth="1"/>
    <col min="11498" max="11498" width="35.28515625" style="1252" customWidth="1"/>
    <col min="11499" max="11499" width="8.7109375" style="1252" customWidth="1"/>
    <col min="11500" max="11500" width="10.5703125" style="1252" customWidth="1"/>
    <col min="11501" max="11501" width="9.85546875" style="1252" customWidth="1"/>
    <col min="11502" max="11502" width="8.42578125" style="1252" customWidth="1"/>
    <col min="11503" max="11503" width="8.140625" style="1252" customWidth="1"/>
    <col min="11504" max="11504" width="9" style="1252" customWidth="1"/>
    <col min="11505" max="11505" width="8.7109375" style="1252" customWidth="1"/>
    <col min="11506" max="11507" width="8.85546875" style="1252" customWidth="1"/>
    <col min="11508" max="11508" width="9" style="1252" customWidth="1"/>
    <col min="11509" max="11509" width="9.28515625" style="1252" customWidth="1"/>
    <col min="11510" max="11511" width="8.5703125" style="1252" customWidth="1"/>
    <col min="11512" max="11512" width="8.42578125" style="1252" customWidth="1"/>
    <col min="11513" max="11513" width="8.7109375" style="1252" customWidth="1"/>
    <col min="11514" max="11514" width="8.42578125" style="1252" customWidth="1"/>
    <col min="11515" max="11515" width="9" style="1252" customWidth="1"/>
    <col min="11516" max="11519" width="0" style="1252" hidden="1" customWidth="1"/>
    <col min="11520" max="11520" width="8.7109375" style="1252" customWidth="1"/>
    <col min="11521" max="11521" width="10" style="1252" bestFit="1" customWidth="1"/>
    <col min="11522" max="11522" width="11.42578125" style="1252" bestFit="1" customWidth="1"/>
    <col min="11523" max="11523" width="23.28515625" style="1252" customWidth="1"/>
    <col min="11524" max="11524" width="11.42578125" style="1252" bestFit="1" customWidth="1"/>
    <col min="11525" max="11752" width="9.140625" style="1252"/>
    <col min="11753" max="11753" width="5.28515625" style="1252" customWidth="1"/>
    <col min="11754" max="11754" width="35.28515625" style="1252" customWidth="1"/>
    <col min="11755" max="11755" width="8.7109375" style="1252" customWidth="1"/>
    <col min="11756" max="11756" width="10.5703125" style="1252" customWidth="1"/>
    <col min="11757" max="11757" width="9.85546875" style="1252" customWidth="1"/>
    <col min="11758" max="11758" width="8.42578125" style="1252" customWidth="1"/>
    <col min="11759" max="11759" width="8.140625" style="1252" customWidth="1"/>
    <col min="11760" max="11760" width="9" style="1252" customWidth="1"/>
    <col min="11761" max="11761" width="8.7109375" style="1252" customWidth="1"/>
    <col min="11762" max="11763" width="8.85546875" style="1252" customWidth="1"/>
    <col min="11764" max="11764" width="9" style="1252" customWidth="1"/>
    <col min="11765" max="11765" width="9.28515625" style="1252" customWidth="1"/>
    <col min="11766" max="11767" width="8.5703125" style="1252" customWidth="1"/>
    <col min="11768" max="11768" width="8.42578125" style="1252" customWidth="1"/>
    <col min="11769" max="11769" width="8.7109375" style="1252" customWidth="1"/>
    <col min="11770" max="11770" width="8.42578125" style="1252" customWidth="1"/>
    <col min="11771" max="11771" width="9" style="1252" customWidth="1"/>
    <col min="11772" max="11775" width="0" style="1252" hidden="1" customWidth="1"/>
    <col min="11776" max="11776" width="8.7109375" style="1252" customWidth="1"/>
    <col min="11777" max="11777" width="10" style="1252" bestFit="1" customWidth="1"/>
    <col min="11778" max="11778" width="11.42578125" style="1252" bestFit="1" customWidth="1"/>
    <col min="11779" max="11779" width="23.28515625" style="1252" customWidth="1"/>
    <col min="11780" max="11780" width="11.42578125" style="1252" bestFit="1" customWidth="1"/>
    <col min="11781" max="12008" width="9.140625" style="1252"/>
    <col min="12009" max="12009" width="5.28515625" style="1252" customWidth="1"/>
    <col min="12010" max="12010" width="35.28515625" style="1252" customWidth="1"/>
    <col min="12011" max="12011" width="8.7109375" style="1252" customWidth="1"/>
    <col min="12012" max="12012" width="10.5703125" style="1252" customWidth="1"/>
    <col min="12013" max="12013" width="9.85546875" style="1252" customWidth="1"/>
    <col min="12014" max="12014" width="8.42578125" style="1252" customWidth="1"/>
    <col min="12015" max="12015" width="8.140625" style="1252" customWidth="1"/>
    <col min="12016" max="12016" width="9" style="1252" customWidth="1"/>
    <col min="12017" max="12017" width="8.7109375" style="1252" customWidth="1"/>
    <col min="12018" max="12019" width="8.85546875" style="1252" customWidth="1"/>
    <col min="12020" max="12020" width="9" style="1252" customWidth="1"/>
    <col min="12021" max="12021" width="9.28515625" style="1252" customWidth="1"/>
    <col min="12022" max="12023" width="8.5703125" style="1252" customWidth="1"/>
    <col min="12024" max="12024" width="8.42578125" style="1252" customWidth="1"/>
    <col min="12025" max="12025" width="8.7109375" style="1252" customWidth="1"/>
    <col min="12026" max="12026" width="8.42578125" style="1252" customWidth="1"/>
    <col min="12027" max="12027" width="9" style="1252" customWidth="1"/>
    <col min="12028" max="12031" width="0" style="1252" hidden="1" customWidth="1"/>
    <col min="12032" max="12032" width="8.7109375" style="1252" customWidth="1"/>
    <col min="12033" max="12033" width="10" style="1252" bestFit="1" customWidth="1"/>
    <col min="12034" max="12034" width="11.42578125" style="1252" bestFit="1" customWidth="1"/>
    <col min="12035" max="12035" width="23.28515625" style="1252" customWidth="1"/>
    <col min="12036" max="12036" width="11.42578125" style="1252" bestFit="1" customWidth="1"/>
    <col min="12037" max="12264" width="9.140625" style="1252"/>
    <col min="12265" max="12265" width="5.28515625" style="1252" customWidth="1"/>
    <col min="12266" max="12266" width="35.28515625" style="1252" customWidth="1"/>
    <col min="12267" max="12267" width="8.7109375" style="1252" customWidth="1"/>
    <col min="12268" max="12268" width="10.5703125" style="1252" customWidth="1"/>
    <col min="12269" max="12269" width="9.85546875" style="1252" customWidth="1"/>
    <col min="12270" max="12270" width="8.42578125" style="1252" customWidth="1"/>
    <col min="12271" max="12271" width="8.140625" style="1252" customWidth="1"/>
    <col min="12272" max="12272" width="9" style="1252" customWidth="1"/>
    <col min="12273" max="12273" width="8.7109375" style="1252" customWidth="1"/>
    <col min="12274" max="12275" width="8.85546875" style="1252" customWidth="1"/>
    <col min="12276" max="12276" width="9" style="1252" customWidth="1"/>
    <col min="12277" max="12277" width="9.28515625" style="1252" customWidth="1"/>
    <col min="12278" max="12279" width="8.5703125" style="1252" customWidth="1"/>
    <col min="12280" max="12280" width="8.42578125" style="1252" customWidth="1"/>
    <col min="12281" max="12281" width="8.7109375" style="1252" customWidth="1"/>
    <col min="12282" max="12282" width="8.42578125" style="1252" customWidth="1"/>
    <col min="12283" max="12283" width="9" style="1252" customWidth="1"/>
    <col min="12284" max="12287" width="0" style="1252" hidden="1" customWidth="1"/>
    <col min="12288" max="12288" width="8.7109375" style="1252" customWidth="1"/>
    <col min="12289" max="12289" width="10" style="1252" bestFit="1" customWidth="1"/>
    <col min="12290" max="12290" width="11.42578125" style="1252" bestFit="1" customWidth="1"/>
    <col min="12291" max="12291" width="23.28515625" style="1252" customWidth="1"/>
    <col min="12292" max="12292" width="11.42578125" style="1252" bestFit="1" customWidth="1"/>
    <col min="12293" max="12520" width="9.140625" style="1252"/>
    <col min="12521" max="12521" width="5.28515625" style="1252" customWidth="1"/>
    <col min="12522" max="12522" width="35.28515625" style="1252" customWidth="1"/>
    <col min="12523" max="12523" width="8.7109375" style="1252" customWidth="1"/>
    <col min="12524" max="12524" width="10.5703125" style="1252" customWidth="1"/>
    <col min="12525" max="12525" width="9.85546875" style="1252" customWidth="1"/>
    <col min="12526" max="12526" width="8.42578125" style="1252" customWidth="1"/>
    <col min="12527" max="12527" width="8.140625" style="1252" customWidth="1"/>
    <col min="12528" max="12528" width="9" style="1252" customWidth="1"/>
    <col min="12529" max="12529" width="8.7109375" style="1252" customWidth="1"/>
    <col min="12530" max="12531" width="8.85546875" style="1252" customWidth="1"/>
    <col min="12532" max="12532" width="9" style="1252" customWidth="1"/>
    <col min="12533" max="12533" width="9.28515625" style="1252" customWidth="1"/>
    <col min="12534" max="12535" width="8.5703125" style="1252" customWidth="1"/>
    <col min="12536" max="12536" width="8.42578125" style="1252" customWidth="1"/>
    <col min="12537" max="12537" width="8.7109375" style="1252" customWidth="1"/>
    <col min="12538" max="12538" width="8.42578125" style="1252" customWidth="1"/>
    <col min="12539" max="12539" width="9" style="1252" customWidth="1"/>
    <col min="12540" max="12543" width="0" style="1252" hidden="1" customWidth="1"/>
    <col min="12544" max="12544" width="8.7109375" style="1252" customWidth="1"/>
    <col min="12545" max="12545" width="10" style="1252" bestFit="1" customWidth="1"/>
    <col min="12546" max="12546" width="11.42578125" style="1252" bestFit="1" customWidth="1"/>
    <col min="12547" max="12547" width="23.28515625" style="1252" customWidth="1"/>
    <col min="12548" max="12548" width="11.42578125" style="1252" bestFit="1" customWidth="1"/>
    <col min="12549" max="12776" width="9.140625" style="1252"/>
    <col min="12777" max="12777" width="5.28515625" style="1252" customWidth="1"/>
    <col min="12778" max="12778" width="35.28515625" style="1252" customWidth="1"/>
    <col min="12779" max="12779" width="8.7109375" style="1252" customWidth="1"/>
    <col min="12780" max="12780" width="10.5703125" style="1252" customWidth="1"/>
    <col min="12781" max="12781" width="9.85546875" style="1252" customWidth="1"/>
    <col min="12782" max="12782" width="8.42578125" style="1252" customWidth="1"/>
    <col min="12783" max="12783" width="8.140625" style="1252" customWidth="1"/>
    <col min="12784" max="12784" width="9" style="1252" customWidth="1"/>
    <col min="12785" max="12785" width="8.7109375" style="1252" customWidth="1"/>
    <col min="12786" max="12787" width="8.85546875" style="1252" customWidth="1"/>
    <col min="12788" max="12788" width="9" style="1252" customWidth="1"/>
    <col min="12789" max="12789" width="9.28515625" style="1252" customWidth="1"/>
    <col min="12790" max="12791" width="8.5703125" style="1252" customWidth="1"/>
    <col min="12792" max="12792" width="8.42578125" style="1252" customWidth="1"/>
    <col min="12793" max="12793" width="8.7109375" style="1252" customWidth="1"/>
    <col min="12794" max="12794" width="8.42578125" style="1252" customWidth="1"/>
    <col min="12795" max="12795" width="9" style="1252" customWidth="1"/>
    <col min="12796" max="12799" width="0" style="1252" hidden="1" customWidth="1"/>
    <col min="12800" max="12800" width="8.7109375" style="1252" customWidth="1"/>
    <col min="12801" max="12801" width="10" style="1252" bestFit="1" customWidth="1"/>
    <col min="12802" max="12802" width="11.42578125" style="1252" bestFit="1" customWidth="1"/>
    <col min="12803" max="12803" width="23.28515625" style="1252" customWidth="1"/>
    <col min="12804" max="12804" width="11.42578125" style="1252" bestFit="1" customWidth="1"/>
    <col min="12805" max="13032" width="9.140625" style="1252"/>
    <col min="13033" max="13033" width="5.28515625" style="1252" customWidth="1"/>
    <col min="13034" max="13034" width="35.28515625" style="1252" customWidth="1"/>
    <col min="13035" max="13035" width="8.7109375" style="1252" customWidth="1"/>
    <col min="13036" max="13036" width="10.5703125" style="1252" customWidth="1"/>
    <col min="13037" max="13037" width="9.85546875" style="1252" customWidth="1"/>
    <col min="13038" max="13038" width="8.42578125" style="1252" customWidth="1"/>
    <col min="13039" max="13039" width="8.140625" style="1252" customWidth="1"/>
    <col min="13040" max="13040" width="9" style="1252" customWidth="1"/>
    <col min="13041" max="13041" width="8.7109375" style="1252" customWidth="1"/>
    <col min="13042" max="13043" width="8.85546875" style="1252" customWidth="1"/>
    <col min="13044" max="13044" width="9" style="1252" customWidth="1"/>
    <col min="13045" max="13045" width="9.28515625" style="1252" customWidth="1"/>
    <col min="13046" max="13047" width="8.5703125" style="1252" customWidth="1"/>
    <col min="13048" max="13048" width="8.42578125" style="1252" customWidth="1"/>
    <col min="13049" max="13049" width="8.7109375" style="1252" customWidth="1"/>
    <col min="13050" max="13050" width="8.42578125" style="1252" customWidth="1"/>
    <col min="13051" max="13051" width="9" style="1252" customWidth="1"/>
    <col min="13052" max="13055" width="0" style="1252" hidden="1" customWidth="1"/>
    <col min="13056" max="13056" width="8.7109375" style="1252" customWidth="1"/>
    <col min="13057" max="13057" width="10" style="1252" bestFit="1" customWidth="1"/>
    <col min="13058" max="13058" width="11.42578125" style="1252" bestFit="1" customWidth="1"/>
    <col min="13059" max="13059" width="23.28515625" style="1252" customWidth="1"/>
    <col min="13060" max="13060" width="11.42578125" style="1252" bestFit="1" customWidth="1"/>
    <col min="13061" max="13288" width="9.140625" style="1252"/>
    <col min="13289" max="13289" width="5.28515625" style="1252" customWidth="1"/>
    <col min="13290" max="13290" width="35.28515625" style="1252" customWidth="1"/>
    <col min="13291" max="13291" width="8.7109375" style="1252" customWidth="1"/>
    <col min="13292" max="13292" width="10.5703125" style="1252" customWidth="1"/>
    <col min="13293" max="13293" width="9.85546875" style="1252" customWidth="1"/>
    <col min="13294" max="13294" width="8.42578125" style="1252" customWidth="1"/>
    <col min="13295" max="13295" width="8.140625" style="1252" customWidth="1"/>
    <col min="13296" max="13296" width="9" style="1252" customWidth="1"/>
    <col min="13297" max="13297" width="8.7109375" style="1252" customWidth="1"/>
    <col min="13298" max="13299" width="8.85546875" style="1252" customWidth="1"/>
    <col min="13300" max="13300" width="9" style="1252" customWidth="1"/>
    <col min="13301" max="13301" width="9.28515625" style="1252" customWidth="1"/>
    <col min="13302" max="13303" width="8.5703125" style="1252" customWidth="1"/>
    <col min="13304" max="13304" width="8.42578125" style="1252" customWidth="1"/>
    <col min="13305" max="13305" width="8.7109375" style="1252" customWidth="1"/>
    <col min="13306" max="13306" width="8.42578125" style="1252" customWidth="1"/>
    <col min="13307" max="13307" width="9" style="1252" customWidth="1"/>
    <col min="13308" max="13311" width="0" style="1252" hidden="1" customWidth="1"/>
    <col min="13312" max="13312" width="8.7109375" style="1252" customWidth="1"/>
    <col min="13313" max="13313" width="10" style="1252" bestFit="1" customWidth="1"/>
    <col min="13314" max="13314" width="11.42578125" style="1252" bestFit="1" customWidth="1"/>
    <col min="13315" max="13315" width="23.28515625" style="1252" customWidth="1"/>
    <col min="13316" max="13316" width="11.42578125" style="1252" bestFit="1" customWidth="1"/>
    <col min="13317" max="13544" width="9.140625" style="1252"/>
    <col min="13545" max="13545" width="5.28515625" style="1252" customWidth="1"/>
    <col min="13546" max="13546" width="35.28515625" style="1252" customWidth="1"/>
    <col min="13547" max="13547" width="8.7109375" style="1252" customWidth="1"/>
    <col min="13548" max="13548" width="10.5703125" style="1252" customWidth="1"/>
    <col min="13549" max="13549" width="9.85546875" style="1252" customWidth="1"/>
    <col min="13550" max="13550" width="8.42578125" style="1252" customWidth="1"/>
    <col min="13551" max="13551" width="8.140625" style="1252" customWidth="1"/>
    <col min="13552" max="13552" width="9" style="1252" customWidth="1"/>
    <col min="13553" max="13553" width="8.7109375" style="1252" customWidth="1"/>
    <col min="13554" max="13555" width="8.85546875" style="1252" customWidth="1"/>
    <col min="13556" max="13556" width="9" style="1252" customWidth="1"/>
    <col min="13557" max="13557" width="9.28515625" style="1252" customWidth="1"/>
    <col min="13558" max="13559" width="8.5703125" style="1252" customWidth="1"/>
    <col min="13560" max="13560" width="8.42578125" style="1252" customWidth="1"/>
    <col min="13561" max="13561" width="8.7109375" style="1252" customWidth="1"/>
    <col min="13562" max="13562" width="8.42578125" style="1252" customWidth="1"/>
    <col min="13563" max="13563" width="9" style="1252" customWidth="1"/>
    <col min="13564" max="13567" width="0" style="1252" hidden="1" customWidth="1"/>
    <col min="13568" max="13568" width="8.7109375" style="1252" customWidth="1"/>
    <col min="13569" max="13569" width="10" style="1252" bestFit="1" customWidth="1"/>
    <col min="13570" max="13570" width="11.42578125" style="1252" bestFit="1" customWidth="1"/>
    <col min="13571" max="13571" width="23.28515625" style="1252" customWidth="1"/>
    <col min="13572" max="13572" width="11.42578125" style="1252" bestFit="1" customWidth="1"/>
    <col min="13573" max="13800" width="9.140625" style="1252"/>
    <col min="13801" max="13801" width="5.28515625" style="1252" customWidth="1"/>
    <col min="13802" max="13802" width="35.28515625" style="1252" customWidth="1"/>
    <col min="13803" max="13803" width="8.7109375" style="1252" customWidth="1"/>
    <col min="13804" max="13804" width="10.5703125" style="1252" customWidth="1"/>
    <col min="13805" max="13805" width="9.85546875" style="1252" customWidth="1"/>
    <col min="13806" max="13806" width="8.42578125" style="1252" customWidth="1"/>
    <col min="13807" max="13807" width="8.140625" style="1252" customWidth="1"/>
    <col min="13808" max="13808" width="9" style="1252" customWidth="1"/>
    <col min="13809" max="13809" width="8.7109375" style="1252" customWidth="1"/>
    <col min="13810" max="13811" width="8.85546875" style="1252" customWidth="1"/>
    <col min="13812" max="13812" width="9" style="1252" customWidth="1"/>
    <col min="13813" max="13813" width="9.28515625" style="1252" customWidth="1"/>
    <col min="13814" max="13815" width="8.5703125" style="1252" customWidth="1"/>
    <col min="13816" max="13816" width="8.42578125" style="1252" customWidth="1"/>
    <col min="13817" max="13817" width="8.7109375" style="1252" customWidth="1"/>
    <col min="13818" max="13818" width="8.42578125" style="1252" customWidth="1"/>
    <col min="13819" max="13819" width="9" style="1252" customWidth="1"/>
    <col min="13820" max="13823" width="0" style="1252" hidden="1" customWidth="1"/>
    <col min="13824" max="13824" width="8.7109375" style="1252" customWidth="1"/>
    <col min="13825" max="13825" width="10" style="1252" bestFit="1" customWidth="1"/>
    <col min="13826" max="13826" width="11.42578125" style="1252" bestFit="1" customWidth="1"/>
    <col min="13827" max="13827" width="23.28515625" style="1252" customWidth="1"/>
    <col min="13828" max="13828" width="11.42578125" style="1252" bestFit="1" customWidth="1"/>
    <col min="13829" max="14056" width="9.140625" style="1252"/>
    <col min="14057" max="14057" width="5.28515625" style="1252" customWidth="1"/>
    <col min="14058" max="14058" width="35.28515625" style="1252" customWidth="1"/>
    <col min="14059" max="14059" width="8.7109375" style="1252" customWidth="1"/>
    <col min="14060" max="14060" width="10.5703125" style="1252" customWidth="1"/>
    <col min="14061" max="14061" width="9.85546875" style="1252" customWidth="1"/>
    <col min="14062" max="14062" width="8.42578125" style="1252" customWidth="1"/>
    <col min="14063" max="14063" width="8.140625" style="1252" customWidth="1"/>
    <col min="14064" max="14064" width="9" style="1252" customWidth="1"/>
    <col min="14065" max="14065" width="8.7109375" style="1252" customWidth="1"/>
    <col min="14066" max="14067" width="8.85546875" style="1252" customWidth="1"/>
    <col min="14068" max="14068" width="9" style="1252" customWidth="1"/>
    <col min="14069" max="14069" width="9.28515625" style="1252" customWidth="1"/>
    <col min="14070" max="14071" width="8.5703125" style="1252" customWidth="1"/>
    <col min="14072" max="14072" width="8.42578125" style="1252" customWidth="1"/>
    <col min="14073" max="14073" width="8.7109375" style="1252" customWidth="1"/>
    <col min="14074" max="14074" width="8.42578125" style="1252" customWidth="1"/>
    <col min="14075" max="14075" width="9" style="1252" customWidth="1"/>
    <col min="14076" max="14079" width="0" style="1252" hidden="1" customWidth="1"/>
    <col min="14080" max="14080" width="8.7109375" style="1252" customWidth="1"/>
    <col min="14081" max="14081" width="10" style="1252" bestFit="1" customWidth="1"/>
    <col min="14082" max="14082" width="11.42578125" style="1252" bestFit="1" customWidth="1"/>
    <col min="14083" max="14083" width="23.28515625" style="1252" customWidth="1"/>
    <col min="14084" max="14084" width="11.42578125" style="1252" bestFit="1" customWidth="1"/>
    <col min="14085" max="14312" width="9.140625" style="1252"/>
    <col min="14313" max="14313" width="5.28515625" style="1252" customWidth="1"/>
    <col min="14314" max="14314" width="35.28515625" style="1252" customWidth="1"/>
    <col min="14315" max="14315" width="8.7109375" style="1252" customWidth="1"/>
    <col min="14316" max="14316" width="10.5703125" style="1252" customWidth="1"/>
    <col min="14317" max="14317" width="9.85546875" style="1252" customWidth="1"/>
    <col min="14318" max="14318" width="8.42578125" style="1252" customWidth="1"/>
    <col min="14319" max="14319" width="8.140625" style="1252" customWidth="1"/>
    <col min="14320" max="14320" width="9" style="1252" customWidth="1"/>
    <col min="14321" max="14321" width="8.7109375" style="1252" customWidth="1"/>
    <col min="14322" max="14323" width="8.85546875" style="1252" customWidth="1"/>
    <col min="14324" max="14324" width="9" style="1252" customWidth="1"/>
    <col min="14325" max="14325" width="9.28515625" style="1252" customWidth="1"/>
    <col min="14326" max="14327" width="8.5703125" style="1252" customWidth="1"/>
    <col min="14328" max="14328" width="8.42578125" style="1252" customWidth="1"/>
    <col min="14329" max="14329" width="8.7109375" style="1252" customWidth="1"/>
    <col min="14330" max="14330" width="8.42578125" style="1252" customWidth="1"/>
    <col min="14331" max="14331" width="9" style="1252" customWidth="1"/>
    <col min="14332" max="14335" width="0" style="1252" hidden="1" customWidth="1"/>
    <col min="14336" max="14336" width="8.7109375" style="1252" customWidth="1"/>
    <col min="14337" max="14337" width="10" style="1252" bestFit="1" customWidth="1"/>
    <col min="14338" max="14338" width="11.42578125" style="1252" bestFit="1" customWidth="1"/>
    <col min="14339" max="14339" width="23.28515625" style="1252" customWidth="1"/>
    <col min="14340" max="14340" width="11.42578125" style="1252" bestFit="1" customWidth="1"/>
    <col min="14341" max="14568" width="9.140625" style="1252"/>
    <col min="14569" max="14569" width="5.28515625" style="1252" customWidth="1"/>
    <col min="14570" max="14570" width="35.28515625" style="1252" customWidth="1"/>
    <col min="14571" max="14571" width="8.7109375" style="1252" customWidth="1"/>
    <col min="14572" max="14572" width="10.5703125" style="1252" customWidth="1"/>
    <col min="14573" max="14573" width="9.85546875" style="1252" customWidth="1"/>
    <col min="14574" max="14574" width="8.42578125" style="1252" customWidth="1"/>
    <col min="14575" max="14575" width="8.140625" style="1252" customWidth="1"/>
    <col min="14576" max="14576" width="9" style="1252" customWidth="1"/>
    <col min="14577" max="14577" width="8.7109375" style="1252" customWidth="1"/>
    <col min="14578" max="14579" width="8.85546875" style="1252" customWidth="1"/>
    <col min="14580" max="14580" width="9" style="1252" customWidth="1"/>
    <col min="14581" max="14581" width="9.28515625" style="1252" customWidth="1"/>
    <col min="14582" max="14583" width="8.5703125" style="1252" customWidth="1"/>
    <col min="14584" max="14584" width="8.42578125" style="1252" customWidth="1"/>
    <col min="14585" max="14585" width="8.7109375" style="1252" customWidth="1"/>
    <col min="14586" max="14586" width="8.42578125" style="1252" customWidth="1"/>
    <col min="14587" max="14587" width="9" style="1252" customWidth="1"/>
    <col min="14588" max="14591" width="0" style="1252" hidden="1" customWidth="1"/>
    <col min="14592" max="14592" width="8.7109375" style="1252" customWidth="1"/>
    <col min="14593" max="14593" width="10" style="1252" bestFit="1" customWidth="1"/>
    <col min="14594" max="14594" width="11.42578125" style="1252" bestFit="1" customWidth="1"/>
    <col min="14595" max="14595" width="23.28515625" style="1252" customWidth="1"/>
    <col min="14596" max="14596" width="11.42578125" style="1252" bestFit="1" customWidth="1"/>
    <col min="14597" max="14824" width="9.140625" style="1252"/>
    <col min="14825" max="14825" width="5.28515625" style="1252" customWidth="1"/>
    <col min="14826" max="14826" width="35.28515625" style="1252" customWidth="1"/>
    <col min="14827" max="14827" width="8.7109375" style="1252" customWidth="1"/>
    <col min="14828" max="14828" width="10.5703125" style="1252" customWidth="1"/>
    <col min="14829" max="14829" width="9.85546875" style="1252" customWidth="1"/>
    <col min="14830" max="14830" width="8.42578125" style="1252" customWidth="1"/>
    <col min="14831" max="14831" width="8.140625" style="1252" customWidth="1"/>
    <col min="14832" max="14832" width="9" style="1252" customWidth="1"/>
    <col min="14833" max="14833" width="8.7109375" style="1252" customWidth="1"/>
    <col min="14834" max="14835" width="8.85546875" style="1252" customWidth="1"/>
    <col min="14836" max="14836" width="9" style="1252" customWidth="1"/>
    <col min="14837" max="14837" width="9.28515625" style="1252" customWidth="1"/>
    <col min="14838" max="14839" width="8.5703125" style="1252" customWidth="1"/>
    <col min="14840" max="14840" width="8.42578125" style="1252" customWidth="1"/>
    <col min="14841" max="14841" width="8.7109375" style="1252" customWidth="1"/>
    <col min="14842" max="14842" width="8.42578125" style="1252" customWidth="1"/>
    <col min="14843" max="14843" width="9" style="1252" customWidth="1"/>
    <col min="14844" max="14847" width="0" style="1252" hidden="1" customWidth="1"/>
    <col min="14848" max="14848" width="8.7109375" style="1252" customWidth="1"/>
    <col min="14849" max="14849" width="10" style="1252" bestFit="1" customWidth="1"/>
    <col min="14850" max="14850" width="11.42578125" style="1252" bestFit="1" customWidth="1"/>
    <col min="14851" max="14851" width="23.28515625" style="1252" customWidth="1"/>
    <col min="14852" max="14852" width="11.42578125" style="1252" bestFit="1" customWidth="1"/>
    <col min="14853" max="15080" width="9.140625" style="1252"/>
    <col min="15081" max="15081" width="5.28515625" style="1252" customWidth="1"/>
    <col min="15082" max="15082" width="35.28515625" style="1252" customWidth="1"/>
    <col min="15083" max="15083" width="8.7109375" style="1252" customWidth="1"/>
    <col min="15084" max="15084" width="10.5703125" style="1252" customWidth="1"/>
    <col min="15085" max="15085" width="9.85546875" style="1252" customWidth="1"/>
    <col min="15086" max="15086" width="8.42578125" style="1252" customWidth="1"/>
    <col min="15087" max="15087" width="8.140625" style="1252" customWidth="1"/>
    <col min="15088" max="15088" width="9" style="1252" customWidth="1"/>
    <col min="15089" max="15089" width="8.7109375" style="1252" customWidth="1"/>
    <col min="15090" max="15091" width="8.85546875" style="1252" customWidth="1"/>
    <col min="15092" max="15092" width="9" style="1252" customWidth="1"/>
    <col min="15093" max="15093" width="9.28515625" style="1252" customWidth="1"/>
    <col min="15094" max="15095" width="8.5703125" style="1252" customWidth="1"/>
    <col min="15096" max="15096" width="8.42578125" style="1252" customWidth="1"/>
    <col min="15097" max="15097" width="8.7109375" style="1252" customWidth="1"/>
    <col min="15098" max="15098" width="8.42578125" style="1252" customWidth="1"/>
    <col min="15099" max="15099" width="9" style="1252" customWidth="1"/>
    <col min="15100" max="15103" width="0" style="1252" hidden="1" customWidth="1"/>
    <col min="15104" max="15104" width="8.7109375" style="1252" customWidth="1"/>
    <col min="15105" max="15105" width="10" style="1252" bestFit="1" customWidth="1"/>
    <col min="15106" max="15106" width="11.42578125" style="1252" bestFit="1" customWidth="1"/>
    <col min="15107" max="15107" width="23.28515625" style="1252" customWidth="1"/>
    <col min="15108" max="15108" width="11.42578125" style="1252" bestFit="1" customWidth="1"/>
    <col min="15109" max="15336" width="9.140625" style="1252"/>
    <col min="15337" max="15337" width="5.28515625" style="1252" customWidth="1"/>
    <col min="15338" max="15338" width="35.28515625" style="1252" customWidth="1"/>
    <col min="15339" max="15339" width="8.7109375" style="1252" customWidth="1"/>
    <col min="15340" max="15340" width="10.5703125" style="1252" customWidth="1"/>
    <col min="15341" max="15341" width="9.85546875" style="1252" customWidth="1"/>
    <col min="15342" max="15342" width="8.42578125" style="1252" customWidth="1"/>
    <col min="15343" max="15343" width="8.140625" style="1252" customWidth="1"/>
    <col min="15344" max="15344" width="9" style="1252" customWidth="1"/>
    <col min="15345" max="15345" width="8.7109375" style="1252" customWidth="1"/>
    <col min="15346" max="15347" width="8.85546875" style="1252" customWidth="1"/>
    <col min="15348" max="15348" width="9" style="1252" customWidth="1"/>
    <col min="15349" max="15349" width="9.28515625" style="1252" customWidth="1"/>
    <col min="15350" max="15351" width="8.5703125" style="1252" customWidth="1"/>
    <col min="15352" max="15352" width="8.42578125" style="1252" customWidth="1"/>
    <col min="15353" max="15353" width="8.7109375" style="1252" customWidth="1"/>
    <col min="15354" max="15354" width="8.42578125" style="1252" customWidth="1"/>
    <col min="15355" max="15355" width="9" style="1252" customWidth="1"/>
    <col min="15356" max="15359" width="0" style="1252" hidden="1" customWidth="1"/>
    <col min="15360" max="15360" width="8.7109375" style="1252" customWidth="1"/>
    <col min="15361" max="15361" width="10" style="1252" bestFit="1" customWidth="1"/>
    <col min="15362" max="15362" width="11.42578125" style="1252" bestFit="1" customWidth="1"/>
    <col min="15363" max="15363" width="23.28515625" style="1252" customWidth="1"/>
    <col min="15364" max="15364" width="11.42578125" style="1252" bestFit="1" customWidth="1"/>
    <col min="15365" max="15592" width="9.140625" style="1252"/>
    <col min="15593" max="15593" width="5.28515625" style="1252" customWidth="1"/>
    <col min="15594" max="15594" width="35.28515625" style="1252" customWidth="1"/>
    <col min="15595" max="15595" width="8.7109375" style="1252" customWidth="1"/>
    <col min="15596" max="15596" width="10.5703125" style="1252" customWidth="1"/>
    <col min="15597" max="15597" width="9.85546875" style="1252" customWidth="1"/>
    <col min="15598" max="15598" width="8.42578125" style="1252" customWidth="1"/>
    <col min="15599" max="15599" width="8.140625" style="1252" customWidth="1"/>
    <col min="15600" max="15600" width="9" style="1252" customWidth="1"/>
    <col min="15601" max="15601" width="8.7109375" style="1252" customWidth="1"/>
    <col min="15602" max="15603" width="8.85546875" style="1252" customWidth="1"/>
    <col min="15604" max="15604" width="9" style="1252" customWidth="1"/>
    <col min="15605" max="15605" width="9.28515625" style="1252" customWidth="1"/>
    <col min="15606" max="15607" width="8.5703125" style="1252" customWidth="1"/>
    <col min="15608" max="15608" width="8.42578125" style="1252" customWidth="1"/>
    <col min="15609" max="15609" width="8.7109375" style="1252" customWidth="1"/>
    <col min="15610" max="15610" width="8.42578125" style="1252" customWidth="1"/>
    <col min="15611" max="15611" width="9" style="1252" customWidth="1"/>
    <col min="15612" max="15615" width="0" style="1252" hidden="1" customWidth="1"/>
    <col min="15616" max="15616" width="8.7109375" style="1252" customWidth="1"/>
    <col min="15617" max="15617" width="10" style="1252" bestFit="1" customWidth="1"/>
    <col min="15618" max="15618" width="11.42578125" style="1252" bestFit="1" customWidth="1"/>
    <col min="15619" max="15619" width="23.28515625" style="1252" customWidth="1"/>
    <col min="15620" max="15620" width="11.42578125" style="1252" bestFit="1" customWidth="1"/>
    <col min="15621" max="15848" width="9.140625" style="1252"/>
    <col min="15849" max="15849" width="5.28515625" style="1252" customWidth="1"/>
    <col min="15850" max="15850" width="35.28515625" style="1252" customWidth="1"/>
    <col min="15851" max="15851" width="8.7109375" style="1252" customWidth="1"/>
    <col min="15852" max="15852" width="10.5703125" style="1252" customWidth="1"/>
    <col min="15853" max="15853" width="9.85546875" style="1252" customWidth="1"/>
    <col min="15854" max="15854" width="8.42578125" style="1252" customWidth="1"/>
    <col min="15855" max="15855" width="8.140625" style="1252" customWidth="1"/>
    <col min="15856" max="15856" width="9" style="1252" customWidth="1"/>
    <col min="15857" max="15857" width="8.7109375" style="1252" customWidth="1"/>
    <col min="15858" max="15859" width="8.85546875" style="1252" customWidth="1"/>
    <col min="15860" max="15860" width="9" style="1252" customWidth="1"/>
    <col min="15861" max="15861" width="9.28515625" style="1252" customWidth="1"/>
    <col min="15862" max="15863" width="8.5703125" style="1252" customWidth="1"/>
    <col min="15864" max="15864" width="8.42578125" style="1252" customWidth="1"/>
    <col min="15865" max="15865" width="8.7109375" style="1252" customWidth="1"/>
    <col min="15866" max="15866" width="8.42578125" style="1252" customWidth="1"/>
    <col min="15867" max="15867" width="9" style="1252" customWidth="1"/>
    <col min="15868" max="15871" width="0" style="1252" hidden="1" customWidth="1"/>
    <col min="15872" max="15872" width="8.7109375" style="1252" customWidth="1"/>
    <col min="15873" max="15873" width="10" style="1252" bestFit="1" customWidth="1"/>
    <col min="15874" max="15874" width="11.42578125" style="1252" bestFit="1" customWidth="1"/>
    <col min="15875" max="15875" width="23.28515625" style="1252" customWidth="1"/>
    <col min="15876" max="15876" width="11.42578125" style="1252" bestFit="1" customWidth="1"/>
    <col min="15877" max="16104" width="9.140625" style="1252"/>
    <col min="16105" max="16105" width="5.28515625" style="1252" customWidth="1"/>
    <col min="16106" max="16106" width="35.28515625" style="1252" customWidth="1"/>
    <col min="16107" max="16107" width="8.7109375" style="1252" customWidth="1"/>
    <col min="16108" max="16108" width="10.5703125" style="1252" customWidth="1"/>
    <col min="16109" max="16109" width="9.85546875" style="1252" customWidth="1"/>
    <col min="16110" max="16110" width="8.42578125" style="1252" customWidth="1"/>
    <col min="16111" max="16111" width="8.140625" style="1252" customWidth="1"/>
    <col min="16112" max="16112" width="9" style="1252" customWidth="1"/>
    <col min="16113" max="16113" width="8.7109375" style="1252" customWidth="1"/>
    <col min="16114" max="16115" width="8.85546875" style="1252" customWidth="1"/>
    <col min="16116" max="16116" width="9" style="1252" customWidth="1"/>
    <col min="16117" max="16117" width="9.28515625" style="1252" customWidth="1"/>
    <col min="16118" max="16119" width="8.5703125" style="1252" customWidth="1"/>
    <col min="16120" max="16120" width="8.42578125" style="1252" customWidth="1"/>
    <col min="16121" max="16121" width="8.7109375" style="1252" customWidth="1"/>
    <col min="16122" max="16122" width="8.42578125" style="1252" customWidth="1"/>
    <col min="16123" max="16123" width="9" style="1252" customWidth="1"/>
    <col min="16124" max="16127" width="0" style="1252" hidden="1" customWidth="1"/>
    <col min="16128" max="16128" width="8.7109375" style="1252" customWidth="1"/>
    <col min="16129" max="16129" width="10" style="1252" bestFit="1" customWidth="1"/>
    <col min="16130" max="16130" width="11.42578125" style="1252" bestFit="1" customWidth="1"/>
    <col min="16131" max="16131" width="23.28515625" style="1252" customWidth="1"/>
    <col min="16132" max="16132" width="11.42578125" style="1252" bestFit="1" customWidth="1"/>
    <col min="16133" max="16379" width="9.140625" style="1252"/>
    <col min="16380" max="16384" width="9.140625" style="1252" customWidth="1"/>
  </cols>
  <sheetData>
    <row r="1" spans="1:16383" ht="15" customHeight="1">
      <c r="A1" s="1794" t="s">
        <v>0</v>
      </c>
      <c r="B1" s="1794"/>
      <c r="C1" s="1248"/>
      <c r="D1" s="1249"/>
      <c r="E1" s="1250"/>
      <c r="F1" s="1249"/>
      <c r="G1" s="1249"/>
      <c r="H1" s="1249"/>
      <c r="I1" s="1249"/>
    </row>
    <row r="2" spans="1:16383" ht="27" customHeight="1">
      <c r="A2" s="1249"/>
      <c r="B2" s="1795" t="s">
        <v>703</v>
      </c>
      <c r="C2" s="1795"/>
      <c r="D2" s="1795"/>
      <c r="E2" s="1795"/>
      <c r="F2" s="1795"/>
      <c r="G2" s="1795"/>
      <c r="H2" s="1795"/>
      <c r="I2" s="1254"/>
      <c r="M2" s="1272" t="s">
        <v>1007</v>
      </c>
      <c r="N2" s="1484">
        <v>109</v>
      </c>
    </row>
    <row r="3" spans="1:16383" ht="19.5" customHeight="1">
      <c r="A3" s="1796" t="s">
        <v>4</v>
      </c>
      <c r="B3" s="1796" t="s">
        <v>5</v>
      </c>
      <c r="C3" s="1798" t="s">
        <v>349</v>
      </c>
      <c r="D3" s="1798" t="s">
        <v>350</v>
      </c>
      <c r="E3" s="1800" t="s">
        <v>351</v>
      </c>
      <c r="F3" s="1800"/>
      <c r="G3" s="1798" t="s">
        <v>352</v>
      </c>
      <c r="H3" s="1801" t="s">
        <v>353</v>
      </c>
      <c r="I3" s="1255"/>
      <c r="J3" s="1792" t="s">
        <v>876</v>
      </c>
      <c r="M3" s="1272" t="s">
        <v>935</v>
      </c>
      <c r="N3" s="1484">
        <v>4</v>
      </c>
    </row>
    <row r="4" spans="1:16383" ht="50.25" customHeight="1">
      <c r="A4" s="1797"/>
      <c r="B4" s="1797"/>
      <c r="C4" s="1799"/>
      <c r="D4" s="1799"/>
      <c r="E4" s="1256" t="s">
        <v>354</v>
      </c>
      <c r="F4" s="1257" t="s">
        <v>355</v>
      </c>
      <c r="G4" s="1799"/>
      <c r="H4" s="1801"/>
      <c r="I4" s="1255"/>
      <c r="J4" s="1792"/>
      <c r="M4" s="1272" t="s">
        <v>755</v>
      </c>
      <c r="N4" s="1484">
        <v>12</v>
      </c>
    </row>
    <row r="5" spans="1:16383" s="1262" customFormat="1">
      <c r="A5" s="1258" t="s">
        <v>182</v>
      </c>
      <c r="B5" s="1258" t="s">
        <v>183</v>
      </c>
      <c r="C5" s="1258" t="s">
        <v>184</v>
      </c>
      <c r="D5" s="1259" t="s">
        <v>409</v>
      </c>
      <c r="E5" s="1260" t="s">
        <v>186</v>
      </c>
      <c r="F5" s="1258" t="s">
        <v>187</v>
      </c>
      <c r="G5" s="1258" t="s">
        <v>188</v>
      </c>
      <c r="H5" s="1261" t="s">
        <v>189</v>
      </c>
      <c r="I5" s="1261"/>
      <c r="J5" s="1792"/>
      <c r="K5" s="1251"/>
      <c r="L5" s="1252"/>
      <c r="M5" s="1281" t="s">
        <v>1008</v>
      </c>
      <c r="N5" s="1484">
        <f>N2-N3-N4</f>
        <v>93</v>
      </c>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c r="XEX5" s="1252"/>
      <c r="XEY5" s="1252"/>
      <c r="XEZ5" s="1252"/>
      <c r="XFA5" s="1252"/>
      <c r="XFB5" s="1252"/>
      <c r="XFC5" s="1252"/>
    </row>
    <row r="6" spans="1:16383" ht="40.5" customHeight="1">
      <c r="A6" s="1241">
        <v>1</v>
      </c>
      <c r="B6" s="1263" t="s">
        <v>357</v>
      </c>
      <c r="C6" s="1241"/>
      <c r="D6" s="1260"/>
      <c r="E6" s="1260"/>
      <c r="F6" s="1260"/>
      <c r="G6" s="1260"/>
      <c r="H6" s="1264"/>
      <c r="I6" s="1264"/>
      <c r="J6" s="1265"/>
    </row>
    <row r="7" spans="1:16383" ht="34.5" hidden="1" customHeight="1">
      <c r="A7" s="1241" t="s">
        <v>16</v>
      </c>
      <c r="B7" s="1266" t="s">
        <v>17</v>
      </c>
      <c r="C7" s="1267"/>
      <c r="D7" s="1268"/>
      <c r="E7" s="1269"/>
      <c r="F7" s="1269"/>
      <c r="G7" s="1269"/>
      <c r="H7" s="1270"/>
      <c r="I7" s="1270"/>
      <c r="J7" s="1265"/>
      <c r="K7" s="1271" t="s">
        <v>877</v>
      </c>
      <c r="L7" s="1272" t="s">
        <v>878</v>
      </c>
      <c r="M7" s="1273" t="s">
        <v>879</v>
      </c>
    </row>
    <row r="8" spans="1:16383" ht="105" hidden="1" customHeight="1">
      <c r="A8" s="1274">
        <v>1</v>
      </c>
      <c r="B8" s="1275" t="s">
        <v>751</v>
      </c>
      <c r="C8" s="1276">
        <v>50</v>
      </c>
      <c r="D8" s="1276"/>
      <c r="E8" s="1276">
        <v>50</v>
      </c>
      <c r="F8" s="1277" t="s">
        <v>18</v>
      </c>
      <c r="G8" s="1274" t="s">
        <v>19</v>
      </c>
      <c r="H8" s="1278" t="s">
        <v>880</v>
      </c>
      <c r="I8" s="1279">
        <v>2022</v>
      </c>
      <c r="J8" s="1265" t="s">
        <v>881</v>
      </c>
      <c r="K8" s="1280">
        <f>C8</f>
        <v>50</v>
      </c>
      <c r="L8" s="1281"/>
      <c r="M8" s="1272"/>
    </row>
    <row r="9" spans="1:16383" ht="66.75" hidden="1" customHeight="1">
      <c r="A9" s="1282">
        <v>2</v>
      </c>
      <c r="B9" s="1283" t="s">
        <v>728</v>
      </c>
      <c r="C9" s="1284">
        <v>3</v>
      </c>
      <c r="D9" s="1284"/>
      <c r="E9" s="1284">
        <v>3</v>
      </c>
      <c r="F9" s="1285" t="s">
        <v>18</v>
      </c>
      <c r="G9" s="1282" t="s">
        <v>756</v>
      </c>
      <c r="H9" s="1278" t="s">
        <v>882</v>
      </c>
      <c r="I9" s="1279">
        <v>2022</v>
      </c>
      <c r="J9" s="1265" t="s">
        <v>881</v>
      </c>
      <c r="K9" s="1280">
        <f t="shared" ref="K9:K14" si="0">C9</f>
        <v>3</v>
      </c>
      <c r="L9" s="1281"/>
      <c r="M9" s="1272"/>
    </row>
    <row r="10" spans="1:16383" ht="49.5" hidden="1" customHeight="1">
      <c r="A10" s="1282">
        <v>3</v>
      </c>
      <c r="B10" s="1283" t="s">
        <v>757</v>
      </c>
      <c r="C10" s="1286">
        <v>0.52</v>
      </c>
      <c r="D10" s="1284"/>
      <c r="E10" s="1284">
        <v>0.52</v>
      </c>
      <c r="F10" s="1285" t="s">
        <v>29</v>
      </c>
      <c r="G10" s="1282" t="s">
        <v>365</v>
      </c>
      <c r="H10" s="1278" t="s">
        <v>883</v>
      </c>
      <c r="I10" s="1279">
        <v>2022</v>
      </c>
      <c r="J10" s="1265" t="s">
        <v>881</v>
      </c>
      <c r="K10" s="1280">
        <f t="shared" si="0"/>
        <v>0.52</v>
      </c>
      <c r="L10" s="1281"/>
      <c r="M10" s="1272"/>
    </row>
    <row r="11" spans="1:16383" ht="49.5" hidden="1" customHeight="1">
      <c r="A11" s="1282">
        <v>4</v>
      </c>
      <c r="B11" s="1283" t="s">
        <v>685</v>
      </c>
      <c r="C11" s="1284">
        <v>0.2</v>
      </c>
      <c r="D11" s="1284"/>
      <c r="E11" s="1284">
        <v>0.2</v>
      </c>
      <c r="F11" s="1285" t="s">
        <v>29</v>
      </c>
      <c r="G11" s="1282" t="s">
        <v>57</v>
      </c>
      <c r="H11" s="1278" t="s">
        <v>883</v>
      </c>
      <c r="I11" s="1279">
        <v>2022</v>
      </c>
      <c r="J11" s="1265" t="s">
        <v>881</v>
      </c>
      <c r="K11" s="1280">
        <f t="shared" si="0"/>
        <v>0.2</v>
      </c>
      <c r="L11" s="1281"/>
      <c r="M11" s="1272"/>
    </row>
    <row r="12" spans="1:16383" ht="49.5" hidden="1" customHeight="1">
      <c r="A12" s="1282">
        <v>5</v>
      </c>
      <c r="B12" s="1287" t="s">
        <v>684</v>
      </c>
      <c r="C12" s="1284">
        <v>0.1</v>
      </c>
      <c r="D12" s="1284"/>
      <c r="E12" s="1284">
        <v>0.1</v>
      </c>
      <c r="F12" s="1288" t="s">
        <v>29</v>
      </c>
      <c r="G12" s="1282" t="s">
        <v>73</v>
      </c>
      <c r="H12" s="1278" t="s">
        <v>883</v>
      </c>
      <c r="I12" s="1279">
        <v>2022</v>
      </c>
      <c r="J12" s="1265" t="s">
        <v>881</v>
      </c>
      <c r="K12" s="1280">
        <f t="shared" si="0"/>
        <v>0.1</v>
      </c>
      <c r="L12" s="1281"/>
      <c r="M12" s="1272"/>
    </row>
    <row r="13" spans="1:16383" ht="49.5" hidden="1" customHeight="1">
      <c r="A13" s="1282">
        <v>6</v>
      </c>
      <c r="B13" s="1287" t="s">
        <v>723</v>
      </c>
      <c r="C13" s="1284">
        <v>0.1</v>
      </c>
      <c r="D13" s="1284"/>
      <c r="E13" s="1284">
        <v>0.1</v>
      </c>
      <c r="F13" s="1288" t="s">
        <v>29</v>
      </c>
      <c r="G13" s="1282" t="s">
        <v>461</v>
      </c>
      <c r="H13" s="1278" t="s">
        <v>883</v>
      </c>
      <c r="I13" s="1279">
        <v>2022</v>
      </c>
      <c r="J13" s="1265" t="s">
        <v>881</v>
      </c>
      <c r="K13" s="1280">
        <f t="shared" si="0"/>
        <v>0.1</v>
      </c>
      <c r="L13" s="1281"/>
      <c r="M13" s="1272"/>
    </row>
    <row r="14" spans="1:16383" s="1298" customFormat="1" ht="49.5" hidden="1" customHeight="1">
      <c r="A14" s="1289">
        <v>7</v>
      </c>
      <c r="B14" s="1290" t="s">
        <v>28</v>
      </c>
      <c r="C14" s="1291">
        <v>0.3</v>
      </c>
      <c r="D14" s="1291">
        <v>0.3</v>
      </c>
      <c r="E14" s="1291">
        <v>0</v>
      </c>
      <c r="F14" s="1292" t="s">
        <v>29</v>
      </c>
      <c r="G14" s="1293" t="s">
        <v>26</v>
      </c>
      <c r="H14" s="1294" t="s">
        <v>884</v>
      </c>
      <c r="I14" s="1295">
        <v>2020</v>
      </c>
      <c r="J14" s="1296" t="s">
        <v>881</v>
      </c>
      <c r="K14" s="1297">
        <f t="shared" si="0"/>
        <v>0.3</v>
      </c>
      <c r="L14" s="1281" t="s">
        <v>885</v>
      </c>
      <c r="M14" s="1281"/>
      <c r="N14" s="1253"/>
      <c r="IR14" s="1252"/>
      <c r="IS14" s="1252"/>
      <c r="IT14" s="1252"/>
      <c r="IU14" s="1252"/>
      <c r="SN14" s="1252"/>
      <c r="SO14" s="1252"/>
      <c r="SP14" s="1252"/>
      <c r="SQ14" s="1252"/>
      <c r="ACJ14" s="1252"/>
      <c r="ACK14" s="1252"/>
      <c r="ACL14" s="1252"/>
      <c r="ACM14" s="1252"/>
      <c r="AMF14" s="1252"/>
      <c r="AMG14" s="1252"/>
      <c r="AMH14" s="1252"/>
      <c r="AMI14" s="1252"/>
      <c r="AWB14" s="1252"/>
      <c r="AWC14" s="1252"/>
      <c r="AWD14" s="1252"/>
      <c r="AWE14" s="1252"/>
      <c r="BFX14" s="1252"/>
      <c r="BFY14" s="1252"/>
      <c r="BFZ14" s="1252"/>
      <c r="BGA14" s="1252"/>
      <c r="BPT14" s="1252"/>
      <c r="BPU14" s="1252"/>
      <c r="BPV14" s="1252"/>
      <c r="BPW14" s="1252"/>
      <c r="BZP14" s="1252"/>
      <c r="BZQ14" s="1252"/>
      <c r="BZR14" s="1252"/>
      <c r="BZS14" s="1252"/>
      <c r="CJL14" s="1252"/>
      <c r="CJM14" s="1252"/>
      <c r="CJN14" s="1252"/>
      <c r="CJO14" s="1252"/>
      <c r="CTH14" s="1252"/>
      <c r="CTI14" s="1252"/>
      <c r="CTJ14" s="1252"/>
      <c r="CTK14" s="1252"/>
      <c r="DDD14" s="1252"/>
      <c r="DDE14" s="1252"/>
      <c r="DDF14" s="1252"/>
      <c r="DDG14" s="1252"/>
      <c r="DMZ14" s="1252"/>
      <c r="DNA14" s="1252"/>
      <c r="DNB14" s="1252"/>
      <c r="DNC14" s="1252"/>
      <c r="DWV14" s="1252"/>
      <c r="DWW14" s="1252"/>
      <c r="DWX14" s="1252"/>
      <c r="DWY14" s="1252"/>
      <c r="EGR14" s="1252"/>
      <c r="EGS14" s="1252"/>
      <c r="EGT14" s="1252"/>
      <c r="EGU14" s="1252"/>
      <c r="EQN14" s="1252"/>
      <c r="EQO14" s="1252"/>
      <c r="EQP14" s="1252"/>
      <c r="EQQ14" s="1252"/>
      <c r="FAJ14" s="1252"/>
      <c r="FAK14" s="1252"/>
      <c r="FAL14" s="1252"/>
      <c r="FAM14" s="1252"/>
      <c r="FKF14" s="1252"/>
      <c r="FKG14" s="1252"/>
      <c r="FKH14" s="1252"/>
      <c r="FKI14" s="1252"/>
      <c r="FUB14" s="1252"/>
      <c r="FUC14" s="1252"/>
      <c r="FUD14" s="1252"/>
      <c r="FUE14" s="1252"/>
      <c r="GDX14" s="1252"/>
      <c r="GDY14" s="1252"/>
      <c r="GDZ14" s="1252"/>
      <c r="GEA14" s="1252"/>
      <c r="GNT14" s="1252"/>
      <c r="GNU14" s="1252"/>
      <c r="GNV14" s="1252"/>
      <c r="GNW14" s="1252"/>
      <c r="GXP14" s="1252"/>
      <c r="GXQ14" s="1252"/>
      <c r="GXR14" s="1252"/>
      <c r="GXS14" s="1252"/>
      <c r="HHL14" s="1252"/>
      <c r="HHM14" s="1252"/>
      <c r="HHN14" s="1252"/>
      <c r="HHO14" s="1252"/>
      <c r="HRH14" s="1252"/>
      <c r="HRI14" s="1252"/>
      <c r="HRJ14" s="1252"/>
      <c r="HRK14" s="1252"/>
      <c r="IBD14" s="1252"/>
      <c r="IBE14" s="1252"/>
      <c r="IBF14" s="1252"/>
      <c r="IBG14" s="1252"/>
      <c r="IKZ14" s="1252"/>
      <c r="ILA14" s="1252"/>
      <c r="ILB14" s="1252"/>
      <c r="ILC14" s="1252"/>
      <c r="IUV14" s="1252"/>
      <c r="IUW14" s="1252"/>
      <c r="IUX14" s="1252"/>
      <c r="IUY14" s="1252"/>
      <c r="JER14" s="1252"/>
      <c r="JES14" s="1252"/>
      <c r="JET14" s="1252"/>
      <c r="JEU14" s="1252"/>
      <c r="JON14" s="1252"/>
      <c r="JOO14" s="1252"/>
      <c r="JOP14" s="1252"/>
      <c r="JOQ14" s="1252"/>
      <c r="JYJ14" s="1252"/>
      <c r="JYK14" s="1252"/>
      <c r="JYL14" s="1252"/>
      <c r="JYM14" s="1252"/>
      <c r="KIF14" s="1252"/>
      <c r="KIG14" s="1252"/>
      <c r="KIH14" s="1252"/>
      <c r="KII14" s="1252"/>
      <c r="KSB14" s="1252"/>
      <c r="KSC14" s="1252"/>
      <c r="KSD14" s="1252"/>
      <c r="KSE14" s="1252"/>
      <c r="LBX14" s="1252"/>
      <c r="LBY14" s="1252"/>
      <c r="LBZ14" s="1252"/>
      <c r="LCA14" s="1252"/>
      <c r="LLT14" s="1252"/>
      <c r="LLU14" s="1252"/>
      <c r="LLV14" s="1252"/>
      <c r="LLW14" s="1252"/>
      <c r="LVP14" s="1252"/>
      <c r="LVQ14" s="1252"/>
      <c r="LVR14" s="1252"/>
      <c r="LVS14" s="1252"/>
      <c r="MFL14" s="1252"/>
      <c r="MFM14" s="1252"/>
      <c r="MFN14" s="1252"/>
      <c r="MFO14" s="1252"/>
      <c r="MPH14" s="1252"/>
      <c r="MPI14" s="1252"/>
      <c r="MPJ14" s="1252"/>
      <c r="MPK14" s="1252"/>
      <c r="MZD14" s="1252"/>
      <c r="MZE14" s="1252"/>
      <c r="MZF14" s="1252"/>
      <c r="MZG14" s="1252"/>
      <c r="NIZ14" s="1252"/>
      <c r="NJA14" s="1252"/>
      <c r="NJB14" s="1252"/>
      <c r="NJC14" s="1252"/>
      <c r="NSV14" s="1252"/>
      <c r="NSW14" s="1252"/>
      <c r="NSX14" s="1252"/>
      <c r="NSY14" s="1252"/>
      <c r="OCR14" s="1252"/>
      <c r="OCS14" s="1252"/>
      <c r="OCT14" s="1252"/>
      <c r="OCU14" s="1252"/>
      <c r="OMN14" s="1252"/>
      <c r="OMO14" s="1252"/>
      <c r="OMP14" s="1252"/>
      <c r="OMQ14" s="1252"/>
      <c r="OWJ14" s="1252"/>
      <c r="OWK14" s="1252"/>
      <c r="OWL14" s="1252"/>
      <c r="OWM14" s="1252"/>
      <c r="PGF14" s="1252"/>
      <c r="PGG14" s="1252"/>
      <c r="PGH14" s="1252"/>
      <c r="PGI14" s="1252"/>
      <c r="PQB14" s="1252"/>
      <c r="PQC14" s="1252"/>
      <c r="PQD14" s="1252"/>
      <c r="PQE14" s="1252"/>
      <c r="PZX14" s="1252"/>
      <c r="PZY14" s="1252"/>
      <c r="PZZ14" s="1252"/>
      <c r="QAA14" s="1252"/>
      <c r="QJT14" s="1252"/>
      <c r="QJU14" s="1252"/>
      <c r="QJV14" s="1252"/>
      <c r="QJW14" s="1252"/>
      <c r="QTP14" s="1252"/>
      <c r="QTQ14" s="1252"/>
      <c r="QTR14" s="1252"/>
      <c r="QTS14" s="1252"/>
      <c r="RDL14" s="1252"/>
      <c r="RDM14" s="1252"/>
      <c r="RDN14" s="1252"/>
      <c r="RDO14" s="1252"/>
      <c r="RNH14" s="1252"/>
      <c r="RNI14" s="1252"/>
      <c r="RNJ14" s="1252"/>
      <c r="RNK14" s="1252"/>
      <c r="RXD14" s="1252"/>
      <c r="RXE14" s="1252"/>
      <c r="RXF14" s="1252"/>
      <c r="RXG14" s="1252"/>
      <c r="SGZ14" s="1252"/>
      <c r="SHA14" s="1252"/>
      <c r="SHB14" s="1252"/>
      <c r="SHC14" s="1252"/>
      <c r="SQV14" s="1252"/>
      <c r="SQW14" s="1252"/>
      <c r="SQX14" s="1252"/>
      <c r="SQY14" s="1252"/>
      <c r="TAR14" s="1252"/>
      <c r="TAS14" s="1252"/>
      <c r="TAT14" s="1252"/>
      <c r="TAU14" s="1252"/>
      <c r="TKN14" s="1252"/>
      <c r="TKO14" s="1252"/>
      <c r="TKP14" s="1252"/>
      <c r="TKQ14" s="1252"/>
      <c r="TUJ14" s="1252"/>
      <c r="TUK14" s="1252"/>
      <c r="TUL14" s="1252"/>
      <c r="TUM14" s="1252"/>
      <c r="UEF14" s="1252"/>
      <c r="UEG14" s="1252"/>
      <c r="UEH14" s="1252"/>
      <c r="UEI14" s="1252"/>
      <c r="UOB14" s="1252"/>
      <c r="UOC14" s="1252"/>
      <c r="UOD14" s="1252"/>
      <c r="UOE14" s="1252"/>
      <c r="UXX14" s="1252"/>
      <c r="UXY14" s="1252"/>
      <c r="UXZ14" s="1252"/>
      <c r="UYA14" s="1252"/>
      <c r="VHT14" s="1252"/>
      <c r="VHU14" s="1252"/>
      <c r="VHV14" s="1252"/>
      <c r="VHW14" s="1252"/>
      <c r="VRP14" s="1252"/>
      <c r="VRQ14" s="1252"/>
      <c r="VRR14" s="1252"/>
      <c r="VRS14" s="1252"/>
      <c r="WBL14" s="1252"/>
      <c r="WBM14" s="1252"/>
      <c r="WBN14" s="1252"/>
      <c r="WBO14" s="1252"/>
      <c r="WLH14" s="1252"/>
      <c r="WLI14" s="1252"/>
      <c r="WLJ14" s="1252"/>
      <c r="WLK14" s="1252"/>
      <c r="WVD14" s="1252"/>
      <c r="WVE14" s="1252"/>
      <c r="WVF14" s="1252"/>
      <c r="WVG14" s="1252"/>
    </row>
    <row r="15" spans="1:16383" ht="40.5" hidden="1">
      <c r="A15" s="1241" t="s">
        <v>30</v>
      </c>
      <c r="B15" s="1266" t="s">
        <v>358</v>
      </c>
      <c r="C15" s="1299"/>
      <c r="D15" s="1300"/>
      <c r="E15" s="1301"/>
      <c r="F15" s="1301"/>
      <c r="G15" s="1301"/>
      <c r="H15" s="1302"/>
      <c r="I15" s="1302"/>
      <c r="J15" s="1265"/>
      <c r="K15" s="1272"/>
      <c r="L15" s="1281"/>
      <c r="M15" s="1272"/>
    </row>
    <row r="16" spans="1:16383" ht="38.25" hidden="1">
      <c r="A16" s="1241" t="s">
        <v>32</v>
      </c>
      <c r="B16" s="1263" t="s">
        <v>359</v>
      </c>
      <c r="C16" s="1300"/>
      <c r="D16" s="1300"/>
      <c r="E16" s="1303"/>
      <c r="F16" s="1303"/>
      <c r="G16" s="1303"/>
      <c r="H16" s="1304"/>
      <c r="I16" s="1304"/>
      <c r="J16" s="1265"/>
      <c r="K16" s="1272"/>
      <c r="L16" s="1281"/>
      <c r="M16" s="1272"/>
    </row>
    <row r="17" spans="1:16383" ht="38.25" hidden="1">
      <c r="A17" s="1241" t="s">
        <v>34</v>
      </c>
      <c r="B17" s="1263" t="s">
        <v>360</v>
      </c>
      <c r="C17" s="1300"/>
      <c r="D17" s="1300"/>
      <c r="E17" s="1303"/>
      <c r="F17" s="1303"/>
      <c r="G17" s="1303"/>
      <c r="H17" s="1304"/>
      <c r="I17" s="1304"/>
      <c r="J17" s="1265"/>
      <c r="K17" s="1272"/>
      <c r="L17" s="1281"/>
      <c r="M17" s="1272"/>
    </row>
    <row r="18" spans="1:16383" ht="18.75" hidden="1">
      <c r="A18" s="1241">
        <v>2</v>
      </c>
      <c r="B18" s="1263" t="s">
        <v>361</v>
      </c>
      <c r="C18" s="1300"/>
      <c r="D18" s="1300"/>
      <c r="E18" s="1303"/>
      <c r="F18" s="1303"/>
      <c r="G18" s="1303"/>
      <c r="H18" s="1304"/>
      <c r="I18" s="1304"/>
      <c r="J18" s="1265"/>
      <c r="K18" s="1280"/>
      <c r="L18" s="1281"/>
      <c r="M18" s="1272"/>
    </row>
    <row r="19" spans="1:16383" ht="40.5" hidden="1">
      <c r="A19" s="1241" t="s">
        <v>223</v>
      </c>
      <c r="B19" s="1266" t="s">
        <v>362</v>
      </c>
      <c r="C19" s="1299"/>
      <c r="D19" s="1300"/>
      <c r="E19" s="1301"/>
      <c r="F19" s="1301"/>
      <c r="G19" s="1301"/>
      <c r="H19" s="1302"/>
      <c r="I19" s="1302"/>
      <c r="J19" s="1265"/>
      <c r="K19" s="1272"/>
      <c r="L19" s="1281"/>
      <c r="M19" s="1272"/>
    </row>
    <row r="20" spans="1:16383" s="1306" customFormat="1" ht="40.5" hidden="1">
      <c r="A20" s="1305" t="s">
        <v>758</v>
      </c>
      <c r="B20" s="1266" t="s">
        <v>759</v>
      </c>
      <c r="C20" s="1299"/>
      <c r="D20" s="1299"/>
      <c r="E20" s="1301"/>
      <c r="F20" s="1301"/>
      <c r="G20" s="1301"/>
      <c r="H20" s="1302"/>
      <c r="I20" s="1302"/>
      <c r="J20" s="1265"/>
      <c r="K20" s="1272"/>
      <c r="L20" s="1281"/>
      <c r="M20" s="1272"/>
      <c r="N20" s="1253"/>
      <c r="O20" s="1252"/>
      <c r="P20" s="1252"/>
      <c r="Q20" s="1252"/>
      <c r="R20" s="1252"/>
      <c r="S20" s="1252"/>
      <c r="T20" s="1252"/>
      <c r="U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1252"/>
      <c r="EO20" s="1252"/>
      <c r="EP20" s="1252"/>
      <c r="EQ20" s="1252"/>
      <c r="ER20" s="1252"/>
      <c r="ES20" s="1252"/>
      <c r="ET20" s="1252"/>
      <c r="EU20" s="1252"/>
      <c r="EV20" s="1252"/>
      <c r="EW20" s="1252"/>
      <c r="EX20" s="1252"/>
      <c r="EY20" s="1252"/>
      <c r="EZ20" s="1252"/>
      <c r="FA20" s="1252"/>
      <c r="FB20" s="1252"/>
      <c r="FC20" s="1252"/>
      <c r="FD20" s="1252"/>
      <c r="FE20" s="1252"/>
      <c r="FF20" s="1252"/>
      <c r="FG20" s="1252"/>
      <c r="FH20" s="1252"/>
      <c r="FI20" s="1252"/>
      <c r="FJ20" s="1252"/>
      <c r="FK20" s="1252"/>
      <c r="FL20" s="1252"/>
      <c r="FM20" s="1252"/>
      <c r="FN20" s="1252"/>
      <c r="FO20" s="1252"/>
      <c r="FP20" s="1252"/>
      <c r="FQ20" s="1252"/>
      <c r="FR20" s="1252"/>
      <c r="FS20" s="1252"/>
      <c r="FT20" s="1252"/>
      <c r="FU20" s="1252"/>
      <c r="FV20" s="1252"/>
      <c r="FW20" s="1252"/>
      <c r="FX20" s="1252"/>
      <c r="FY20" s="1252"/>
      <c r="FZ20" s="1252"/>
      <c r="GA20" s="1252"/>
      <c r="GB20" s="1252"/>
      <c r="GC20" s="1252"/>
      <c r="GD20" s="1252"/>
      <c r="GE20" s="1252"/>
      <c r="GF20" s="1252"/>
      <c r="GG20" s="1252"/>
      <c r="GH20" s="1252"/>
      <c r="GI20" s="1252"/>
      <c r="GJ20" s="1252"/>
      <c r="GK20" s="1252"/>
      <c r="GL20" s="1252"/>
      <c r="GM20" s="1252"/>
      <c r="GN20" s="1252"/>
      <c r="GO20" s="1252"/>
      <c r="GP20" s="1252"/>
      <c r="GQ20" s="1252"/>
      <c r="GR20" s="1252"/>
      <c r="GS20" s="1252"/>
      <c r="GT20" s="1252"/>
      <c r="GU20" s="1252"/>
      <c r="GV20" s="1252"/>
      <c r="GW20" s="1252"/>
      <c r="GX20" s="1252"/>
      <c r="GY20" s="1252"/>
      <c r="GZ20" s="1252"/>
      <c r="HA20" s="1252"/>
      <c r="HB20" s="1252"/>
      <c r="HC20" s="1252"/>
      <c r="HD20" s="1252"/>
      <c r="HE20" s="1252"/>
      <c r="HF20" s="1252"/>
      <c r="HG20" s="1252"/>
      <c r="HH20" s="1252"/>
      <c r="HI20" s="1252"/>
      <c r="HJ20" s="1252"/>
      <c r="HK20" s="1252"/>
      <c r="HL20" s="1252"/>
      <c r="HM20" s="1252"/>
      <c r="HN20" s="1252"/>
      <c r="HO20" s="1252"/>
      <c r="HP20" s="1252"/>
      <c r="HQ20" s="1252"/>
      <c r="HR20" s="1252"/>
      <c r="HS20" s="1252"/>
      <c r="HT20" s="1252"/>
      <c r="HU20" s="1252"/>
      <c r="HV20" s="1252"/>
      <c r="HW20" s="1252"/>
      <c r="HX20" s="1252"/>
      <c r="HY20" s="1252"/>
      <c r="HZ20" s="1252"/>
      <c r="IA20" s="1252"/>
      <c r="IB20" s="1252"/>
      <c r="IC20" s="1252"/>
      <c r="ID20" s="1252"/>
      <c r="IE20" s="1252"/>
      <c r="IF20" s="1252"/>
      <c r="IG20" s="1252"/>
      <c r="IH20" s="1252"/>
      <c r="II20" s="1252"/>
      <c r="IJ20" s="1252"/>
      <c r="IK20" s="1252"/>
      <c r="IL20" s="1252"/>
      <c r="IM20" s="1252"/>
      <c r="IN20" s="1252"/>
      <c r="IO20" s="1252"/>
      <c r="IP20" s="1252"/>
      <c r="IQ20" s="1252"/>
      <c r="IR20" s="1252"/>
      <c r="IS20" s="1252"/>
      <c r="IT20" s="1252"/>
      <c r="IU20" s="1252"/>
      <c r="IV20" s="1252"/>
      <c r="IW20" s="1252"/>
      <c r="IX20" s="1252"/>
      <c r="IY20" s="1252"/>
      <c r="IZ20" s="1252"/>
      <c r="JA20" s="1252"/>
      <c r="JB20" s="1252"/>
      <c r="JC20" s="1252"/>
      <c r="JD20" s="1252"/>
      <c r="JE20" s="1252"/>
      <c r="JF20" s="1252"/>
      <c r="JG20" s="1252"/>
      <c r="JH20" s="1252"/>
      <c r="JI20" s="1252"/>
      <c r="JJ20" s="1252"/>
      <c r="JK20" s="1252"/>
      <c r="JL20" s="1252"/>
      <c r="JM20" s="1252"/>
      <c r="JN20" s="1252"/>
      <c r="JO20" s="1252"/>
      <c r="JP20" s="1252"/>
      <c r="JQ20" s="1252"/>
      <c r="JR20" s="1252"/>
      <c r="JS20" s="1252"/>
      <c r="JT20" s="1252"/>
      <c r="JU20" s="1252"/>
      <c r="JV20" s="1252"/>
      <c r="JW20" s="1252"/>
      <c r="JX20" s="1252"/>
      <c r="JY20" s="1252"/>
      <c r="JZ20" s="1252"/>
      <c r="KA20" s="1252"/>
      <c r="KB20" s="1252"/>
      <c r="KC20" s="1252"/>
      <c r="KD20" s="1252"/>
      <c r="KE20" s="1252"/>
      <c r="KF20" s="1252"/>
      <c r="KG20" s="1252"/>
      <c r="KH20" s="1252"/>
      <c r="KI20" s="1252"/>
      <c r="KJ20" s="1252"/>
      <c r="KK20" s="1252"/>
      <c r="KL20" s="1252"/>
      <c r="KM20" s="1252"/>
      <c r="KN20" s="1252"/>
      <c r="KO20" s="1252"/>
      <c r="KP20" s="1252"/>
      <c r="KQ20" s="1252"/>
      <c r="KR20" s="1252"/>
      <c r="KS20" s="1252"/>
      <c r="KT20" s="1252"/>
      <c r="KU20" s="1252"/>
      <c r="KV20" s="1252"/>
      <c r="KW20" s="1252"/>
      <c r="KX20" s="1252"/>
      <c r="KY20" s="1252"/>
      <c r="KZ20" s="1252"/>
      <c r="LA20" s="1252"/>
      <c r="LB20" s="1252"/>
      <c r="LC20" s="1252"/>
      <c r="LD20" s="1252"/>
      <c r="LE20" s="1252"/>
      <c r="LF20" s="1252"/>
      <c r="LG20" s="1252"/>
      <c r="LH20" s="1252"/>
      <c r="LI20" s="1252"/>
      <c r="LJ20" s="1252"/>
      <c r="LK20" s="1252"/>
      <c r="LL20" s="1252"/>
      <c r="LM20" s="1252"/>
      <c r="LN20" s="1252"/>
      <c r="LO20" s="1252"/>
      <c r="LP20" s="1252"/>
      <c r="LQ20" s="1252"/>
      <c r="LR20" s="1252"/>
      <c r="LS20" s="1252"/>
      <c r="LT20" s="1252"/>
      <c r="LU20" s="1252"/>
      <c r="LV20" s="1252"/>
      <c r="LW20" s="1252"/>
      <c r="LX20" s="1252"/>
      <c r="LY20" s="1252"/>
      <c r="LZ20" s="1252"/>
      <c r="MA20" s="1252"/>
      <c r="MB20" s="1252"/>
      <c r="MC20" s="1252"/>
      <c r="MD20" s="1252"/>
      <c r="ME20" s="1252"/>
      <c r="MF20" s="1252"/>
      <c r="MG20" s="1252"/>
      <c r="MH20" s="1252"/>
      <c r="MI20" s="1252"/>
      <c r="MJ20" s="1252"/>
      <c r="MK20" s="1252"/>
      <c r="ML20" s="1252"/>
      <c r="MM20" s="1252"/>
      <c r="MN20" s="1252"/>
      <c r="MO20" s="1252"/>
      <c r="MP20" s="1252"/>
      <c r="MQ20" s="1252"/>
      <c r="MR20" s="1252"/>
      <c r="MS20" s="1252"/>
      <c r="MT20" s="1252"/>
      <c r="MU20" s="1252"/>
      <c r="MV20" s="1252"/>
      <c r="MW20" s="1252"/>
      <c r="MX20" s="1252"/>
      <c r="MY20" s="1252"/>
      <c r="MZ20" s="1252"/>
      <c r="NA20" s="1252"/>
      <c r="NB20" s="1252"/>
      <c r="NC20" s="1252"/>
      <c r="ND20" s="1252"/>
      <c r="NE20" s="1252"/>
      <c r="NF20" s="1252"/>
      <c r="NG20" s="1252"/>
      <c r="NH20" s="1252"/>
      <c r="NI20" s="1252"/>
      <c r="NJ20" s="1252"/>
      <c r="NK20" s="1252"/>
      <c r="NL20" s="1252"/>
      <c r="NM20" s="1252"/>
      <c r="NN20" s="1252"/>
      <c r="NO20" s="1252"/>
      <c r="NP20" s="1252"/>
      <c r="NQ20" s="1252"/>
      <c r="NR20" s="1252"/>
      <c r="NS20" s="1252"/>
      <c r="NT20" s="1252"/>
      <c r="NU20" s="1252"/>
      <c r="NV20" s="1252"/>
      <c r="NW20" s="1252"/>
      <c r="NX20" s="1252"/>
      <c r="NY20" s="1252"/>
      <c r="NZ20" s="1252"/>
      <c r="OA20" s="1252"/>
      <c r="OB20" s="1252"/>
      <c r="OC20" s="1252"/>
      <c r="OD20" s="1252"/>
      <c r="OE20" s="1252"/>
      <c r="OF20" s="1252"/>
      <c r="OG20" s="1252"/>
      <c r="OH20" s="1252"/>
      <c r="OI20" s="1252"/>
      <c r="OJ20" s="1252"/>
      <c r="OK20" s="1252"/>
      <c r="OL20" s="1252"/>
      <c r="OM20" s="1252"/>
      <c r="ON20" s="1252"/>
      <c r="OO20" s="1252"/>
      <c r="OP20" s="1252"/>
      <c r="OQ20" s="1252"/>
      <c r="OR20" s="1252"/>
      <c r="OS20" s="1252"/>
      <c r="OT20" s="1252"/>
      <c r="OU20" s="1252"/>
      <c r="OV20" s="1252"/>
      <c r="OW20" s="1252"/>
      <c r="OX20" s="1252"/>
      <c r="OY20" s="1252"/>
      <c r="OZ20" s="1252"/>
      <c r="PA20" s="1252"/>
      <c r="PB20" s="1252"/>
      <c r="PC20" s="1252"/>
      <c r="PD20" s="1252"/>
      <c r="PE20" s="1252"/>
      <c r="PF20" s="1252"/>
      <c r="PG20" s="1252"/>
      <c r="PH20" s="1252"/>
      <c r="PI20" s="1252"/>
      <c r="PJ20" s="1252"/>
      <c r="PK20" s="1252"/>
      <c r="PL20" s="1252"/>
      <c r="PM20" s="1252"/>
      <c r="PN20" s="1252"/>
      <c r="PO20" s="1252"/>
      <c r="PP20" s="1252"/>
      <c r="PQ20" s="1252"/>
      <c r="PR20" s="1252"/>
      <c r="PS20" s="1252"/>
      <c r="PT20" s="1252"/>
      <c r="PU20" s="1252"/>
      <c r="PV20" s="1252"/>
      <c r="PW20" s="1252"/>
      <c r="PX20" s="1252"/>
      <c r="PY20" s="1252"/>
      <c r="PZ20" s="1252"/>
      <c r="QA20" s="1252"/>
      <c r="QB20" s="1252"/>
      <c r="QC20" s="1252"/>
      <c r="QD20" s="1252"/>
      <c r="QE20" s="1252"/>
      <c r="QF20" s="1252"/>
      <c r="QG20" s="1252"/>
      <c r="QH20" s="1252"/>
      <c r="QI20" s="1252"/>
      <c r="QJ20" s="1252"/>
      <c r="QK20" s="1252"/>
      <c r="QL20" s="1252"/>
      <c r="QM20" s="1252"/>
      <c r="QN20" s="1252"/>
      <c r="QO20" s="1252"/>
      <c r="QP20" s="1252"/>
      <c r="QQ20" s="1252"/>
      <c r="QR20" s="1252"/>
      <c r="QS20" s="1252"/>
      <c r="QT20" s="1252"/>
      <c r="QU20" s="1252"/>
      <c r="QV20" s="1252"/>
      <c r="QW20" s="1252"/>
      <c r="QX20" s="1252"/>
      <c r="QY20" s="1252"/>
      <c r="QZ20" s="1252"/>
      <c r="RA20" s="1252"/>
      <c r="RB20" s="1252"/>
      <c r="RC20" s="1252"/>
      <c r="RD20" s="1252"/>
      <c r="RE20" s="1252"/>
      <c r="RF20" s="1252"/>
      <c r="RG20" s="1252"/>
      <c r="RH20" s="1252"/>
      <c r="RI20" s="1252"/>
      <c r="RJ20" s="1252"/>
      <c r="RK20" s="1252"/>
      <c r="RL20" s="1252"/>
      <c r="RM20" s="1252"/>
      <c r="RN20" s="1252"/>
      <c r="RO20" s="1252"/>
      <c r="RP20" s="1252"/>
      <c r="RQ20" s="1252"/>
      <c r="RR20" s="1252"/>
      <c r="RS20" s="1252"/>
      <c r="RT20" s="1252"/>
      <c r="RU20" s="1252"/>
      <c r="RV20" s="1252"/>
      <c r="RW20" s="1252"/>
      <c r="RX20" s="1252"/>
      <c r="RY20" s="1252"/>
      <c r="RZ20" s="1252"/>
      <c r="SA20" s="1252"/>
      <c r="SB20" s="1252"/>
      <c r="SC20" s="1252"/>
      <c r="SD20" s="1252"/>
      <c r="SE20" s="1252"/>
      <c r="SF20" s="1252"/>
      <c r="SG20" s="1252"/>
      <c r="SH20" s="1252"/>
      <c r="SI20" s="1252"/>
      <c r="SJ20" s="1252"/>
      <c r="SK20" s="1252"/>
      <c r="SL20" s="1252"/>
      <c r="SM20" s="1252"/>
      <c r="SN20" s="1252"/>
      <c r="SO20" s="1252"/>
      <c r="SP20" s="1252"/>
      <c r="SQ20" s="1252"/>
      <c r="SR20" s="1252"/>
      <c r="SS20" s="1252"/>
      <c r="ST20" s="1252"/>
      <c r="SU20" s="1252"/>
      <c r="SV20" s="1252"/>
      <c r="SW20" s="1252"/>
      <c r="SX20" s="1252"/>
      <c r="SY20" s="1252"/>
      <c r="SZ20" s="1252"/>
      <c r="TA20" s="1252"/>
      <c r="TB20" s="1252"/>
      <c r="TC20" s="1252"/>
      <c r="TD20" s="1252"/>
      <c r="TE20" s="1252"/>
      <c r="TF20" s="1252"/>
      <c r="TG20" s="1252"/>
      <c r="TH20" s="1252"/>
      <c r="TI20" s="1252"/>
      <c r="TJ20" s="1252"/>
      <c r="TK20" s="1252"/>
      <c r="TL20" s="1252"/>
      <c r="TM20" s="1252"/>
      <c r="TN20" s="1252"/>
      <c r="TO20" s="1252"/>
      <c r="TP20" s="1252"/>
      <c r="TQ20" s="1252"/>
      <c r="TR20" s="1252"/>
      <c r="TS20" s="1252"/>
      <c r="TT20" s="1252"/>
      <c r="TU20" s="1252"/>
      <c r="TV20" s="1252"/>
      <c r="TW20" s="1252"/>
      <c r="TX20" s="1252"/>
      <c r="TY20" s="1252"/>
      <c r="TZ20" s="1252"/>
      <c r="UA20" s="1252"/>
      <c r="UB20" s="1252"/>
      <c r="UC20" s="1252"/>
      <c r="UD20" s="1252"/>
      <c r="UE20" s="1252"/>
      <c r="UF20" s="1252"/>
      <c r="UG20" s="1252"/>
      <c r="UH20" s="1252"/>
      <c r="UI20" s="1252"/>
      <c r="UJ20" s="1252"/>
      <c r="UK20" s="1252"/>
      <c r="UL20" s="1252"/>
      <c r="UM20" s="1252"/>
      <c r="UN20" s="1252"/>
      <c r="UO20" s="1252"/>
      <c r="UP20" s="1252"/>
      <c r="UQ20" s="1252"/>
      <c r="UR20" s="1252"/>
      <c r="US20" s="1252"/>
      <c r="UT20" s="1252"/>
      <c r="UU20" s="1252"/>
      <c r="UV20" s="1252"/>
      <c r="UW20" s="1252"/>
      <c r="UX20" s="1252"/>
      <c r="UY20" s="1252"/>
      <c r="UZ20" s="1252"/>
      <c r="VA20" s="1252"/>
      <c r="VB20" s="1252"/>
      <c r="VC20" s="1252"/>
      <c r="VD20" s="1252"/>
      <c r="VE20" s="1252"/>
      <c r="VF20" s="1252"/>
      <c r="VG20" s="1252"/>
      <c r="VH20" s="1252"/>
      <c r="VI20" s="1252"/>
      <c r="VJ20" s="1252"/>
      <c r="VK20" s="1252"/>
      <c r="VL20" s="1252"/>
      <c r="VM20" s="1252"/>
      <c r="VN20" s="1252"/>
      <c r="VO20" s="1252"/>
      <c r="VP20" s="1252"/>
      <c r="VQ20" s="1252"/>
      <c r="VR20" s="1252"/>
      <c r="VS20" s="1252"/>
      <c r="VT20" s="1252"/>
      <c r="VU20" s="1252"/>
      <c r="VV20" s="1252"/>
      <c r="VW20" s="1252"/>
      <c r="VX20" s="1252"/>
      <c r="VY20" s="1252"/>
      <c r="VZ20" s="1252"/>
      <c r="WA20" s="1252"/>
      <c r="WB20" s="1252"/>
      <c r="WC20" s="1252"/>
      <c r="WD20" s="1252"/>
      <c r="WE20" s="1252"/>
      <c r="WF20" s="1252"/>
      <c r="WG20" s="1252"/>
      <c r="WH20" s="1252"/>
      <c r="WI20" s="1252"/>
      <c r="WJ20" s="1252"/>
      <c r="WK20" s="1252"/>
      <c r="WL20" s="1252"/>
      <c r="WM20" s="1252"/>
      <c r="WN20" s="1252"/>
      <c r="WO20" s="1252"/>
      <c r="WP20" s="1252"/>
      <c r="WQ20" s="1252"/>
      <c r="WR20" s="1252"/>
      <c r="WS20" s="1252"/>
      <c r="WT20" s="1252"/>
      <c r="WU20" s="1252"/>
      <c r="WV20" s="1252"/>
      <c r="WW20" s="1252"/>
      <c r="WX20" s="1252"/>
      <c r="WY20" s="1252"/>
      <c r="WZ20" s="1252"/>
      <c r="XA20" s="1252"/>
      <c r="XB20" s="1252"/>
      <c r="XC20" s="1252"/>
      <c r="XD20" s="1252"/>
      <c r="XE20" s="1252"/>
      <c r="XF20" s="1252"/>
      <c r="XG20" s="1252"/>
      <c r="XH20" s="1252"/>
      <c r="XI20" s="1252"/>
      <c r="XJ20" s="1252"/>
      <c r="XK20" s="1252"/>
      <c r="XL20" s="1252"/>
      <c r="XM20" s="1252"/>
      <c r="XN20" s="1252"/>
      <c r="XO20" s="1252"/>
      <c r="XP20" s="1252"/>
      <c r="XQ20" s="1252"/>
      <c r="XR20" s="1252"/>
      <c r="XS20" s="1252"/>
      <c r="XT20" s="1252"/>
      <c r="XU20" s="1252"/>
      <c r="XV20" s="1252"/>
      <c r="XW20" s="1252"/>
      <c r="XX20" s="1252"/>
      <c r="XY20" s="1252"/>
      <c r="XZ20" s="1252"/>
      <c r="YA20" s="1252"/>
      <c r="YB20" s="1252"/>
      <c r="YC20" s="1252"/>
      <c r="YD20" s="1252"/>
      <c r="YE20" s="1252"/>
      <c r="YF20" s="1252"/>
      <c r="YG20" s="1252"/>
      <c r="YH20" s="1252"/>
      <c r="YI20" s="1252"/>
      <c r="YJ20" s="1252"/>
      <c r="YK20" s="1252"/>
      <c r="YL20" s="1252"/>
      <c r="YM20" s="1252"/>
      <c r="YN20" s="1252"/>
      <c r="YO20" s="1252"/>
      <c r="YP20" s="1252"/>
      <c r="YQ20" s="1252"/>
      <c r="YR20" s="1252"/>
      <c r="YS20" s="1252"/>
      <c r="YT20" s="1252"/>
      <c r="YU20" s="1252"/>
      <c r="YV20" s="1252"/>
      <c r="YW20" s="1252"/>
      <c r="YX20" s="1252"/>
      <c r="YY20" s="1252"/>
      <c r="YZ20" s="1252"/>
      <c r="ZA20" s="1252"/>
      <c r="ZB20" s="1252"/>
      <c r="ZC20" s="1252"/>
      <c r="ZD20" s="1252"/>
      <c r="ZE20" s="1252"/>
      <c r="ZF20" s="1252"/>
      <c r="ZG20" s="1252"/>
      <c r="ZH20" s="1252"/>
      <c r="ZI20" s="1252"/>
      <c r="ZJ20" s="1252"/>
      <c r="ZK20" s="1252"/>
      <c r="ZL20" s="1252"/>
      <c r="ZM20" s="1252"/>
      <c r="ZN20" s="1252"/>
      <c r="ZO20" s="1252"/>
      <c r="ZP20" s="1252"/>
      <c r="ZQ20" s="1252"/>
      <c r="ZR20" s="1252"/>
      <c r="ZS20" s="1252"/>
      <c r="ZT20" s="1252"/>
      <c r="ZU20" s="1252"/>
      <c r="ZV20" s="1252"/>
      <c r="ZW20" s="1252"/>
      <c r="ZX20" s="1252"/>
      <c r="ZY20" s="1252"/>
      <c r="ZZ20" s="1252"/>
      <c r="AAA20" s="1252"/>
      <c r="AAB20" s="1252"/>
      <c r="AAC20" s="1252"/>
      <c r="AAD20" s="1252"/>
      <c r="AAE20" s="1252"/>
      <c r="AAF20" s="1252"/>
      <c r="AAG20" s="1252"/>
      <c r="AAH20" s="1252"/>
      <c r="AAI20" s="1252"/>
      <c r="AAJ20" s="1252"/>
      <c r="AAK20" s="1252"/>
      <c r="AAL20" s="1252"/>
      <c r="AAM20" s="1252"/>
      <c r="AAN20" s="1252"/>
      <c r="AAO20" s="1252"/>
      <c r="AAP20" s="1252"/>
      <c r="AAQ20" s="1252"/>
      <c r="AAR20" s="1252"/>
      <c r="AAS20" s="1252"/>
      <c r="AAT20" s="1252"/>
      <c r="AAU20" s="1252"/>
      <c r="AAV20" s="1252"/>
      <c r="AAW20" s="1252"/>
      <c r="AAX20" s="1252"/>
      <c r="AAY20" s="1252"/>
      <c r="AAZ20" s="1252"/>
      <c r="ABA20" s="1252"/>
      <c r="ABB20" s="1252"/>
      <c r="ABC20" s="1252"/>
      <c r="ABD20" s="1252"/>
      <c r="ABE20" s="1252"/>
      <c r="ABF20" s="1252"/>
      <c r="ABG20" s="1252"/>
      <c r="ABH20" s="1252"/>
      <c r="ABI20" s="1252"/>
      <c r="ABJ20" s="1252"/>
      <c r="ABK20" s="1252"/>
      <c r="ABL20" s="1252"/>
      <c r="ABM20" s="1252"/>
      <c r="ABN20" s="1252"/>
      <c r="ABO20" s="1252"/>
      <c r="ABP20" s="1252"/>
      <c r="ABQ20" s="1252"/>
      <c r="ABR20" s="1252"/>
      <c r="ABS20" s="1252"/>
      <c r="ABT20" s="1252"/>
      <c r="ABU20" s="1252"/>
      <c r="ABV20" s="1252"/>
      <c r="ABW20" s="1252"/>
      <c r="ABX20" s="1252"/>
      <c r="ABY20" s="1252"/>
      <c r="ABZ20" s="1252"/>
      <c r="ACA20" s="1252"/>
      <c r="ACB20" s="1252"/>
      <c r="ACC20" s="1252"/>
      <c r="ACD20" s="1252"/>
      <c r="ACE20" s="1252"/>
      <c r="ACF20" s="1252"/>
      <c r="ACG20" s="1252"/>
      <c r="ACH20" s="1252"/>
      <c r="ACI20" s="1252"/>
      <c r="ACJ20" s="1252"/>
      <c r="ACK20" s="1252"/>
      <c r="ACL20" s="1252"/>
      <c r="ACM20" s="1252"/>
      <c r="ACN20" s="1252"/>
      <c r="ACO20" s="1252"/>
      <c r="ACP20" s="1252"/>
      <c r="ACQ20" s="1252"/>
      <c r="ACR20" s="1252"/>
      <c r="ACS20" s="1252"/>
      <c r="ACT20" s="1252"/>
      <c r="ACU20" s="1252"/>
      <c r="ACV20" s="1252"/>
      <c r="ACW20" s="1252"/>
      <c r="ACX20" s="1252"/>
      <c r="ACY20" s="1252"/>
      <c r="ACZ20" s="1252"/>
      <c r="ADA20" s="1252"/>
      <c r="ADB20" s="1252"/>
      <c r="ADC20" s="1252"/>
      <c r="ADD20" s="1252"/>
      <c r="ADE20" s="1252"/>
      <c r="ADF20" s="1252"/>
      <c r="ADG20" s="1252"/>
      <c r="ADH20" s="1252"/>
      <c r="ADI20" s="1252"/>
      <c r="ADJ20" s="1252"/>
      <c r="ADK20" s="1252"/>
      <c r="ADL20" s="1252"/>
      <c r="ADM20" s="1252"/>
      <c r="ADN20" s="1252"/>
      <c r="ADO20" s="1252"/>
      <c r="ADP20" s="1252"/>
      <c r="ADQ20" s="1252"/>
      <c r="ADR20" s="1252"/>
      <c r="ADS20" s="1252"/>
      <c r="ADT20" s="1252"/>
      <c r="ADU20" s="1252"/>
      <c r="ADV20" s="1252"/>
      <c r="ADW20" s="1252"/>
      <c r="ADX20" s="1252"/>
      <c r="ADY20" s="1252"/>
      <c r="ADZ20" s="1252"/>
      <c r="AEA20" s="1252"/>
      <c r="AEB20" s="1252"/>
      <c r="AEC20" s="1252"/>
      <c r="AED20" s="1252"/>
      <c r="AEE20" s="1252"/>
      <c r="AEF20" s="1252"/>
      <c r="AEG20" s="1252"/>
      <c r="AEH20" s="1252"/>
      <c r="AEI20" s="1252"/>
      <c r="AEJ20" s="1252"/>
      <c r="AEK20" s="1252"/>
      <c r="AEL20" s="1252"/>
      <c r="AEM20" s="1252"/>
      <c r="AEN20" s="1252"/>
      <c r="AEO20" s="1252"/>
      <c r="AEP20" s="1252"/>
      <c r="AEQ20" s="1252"/>
      <c r="AER20" s="1252"/>
      <c r="AES20" s="1252"/>
      <c r="AET20" s="1252"/>
      <c r="AEU20" s="1252"/>
      <c r="AEV20" s="1252"/>
      <c r="AEW20" s="1252"/>
      <c r="AEX20" s="1252"/>
      <c r="AEY20" s="1252"/>
      <c r="AEZ20" s="1252"/>
      <c r="AFA20" s="1252"/>
      <c r="AFB20" s="1252"/>
      <c r="AFC20" s="1252"/>
      <c r="AFD20" s="1252"/>
      <c r="AFE20" s="1252"/>
      <c r="AFF20" s="1252"/>
      <c r="AFG20" s="1252"/>
      <c r="AFH20" s="1252"/>
      <c r="AFI20" s="1252"/>
      <c r="AFJ20" s="1252"/>
      <c r="AFK20" s="1252"/>
      <c r="AFL20" s="1252"/>
      <c r="AFM20" s="1252"/>
      <c r="AFN20" s="1252"/>
      <c r="AFO20" s="1252"/>
      <c r="AFP20" s="1252"/>
      <c r="AFQ20" s="1252"/>
      <c r="AFR20" s="1252"/>
      <c r="AFS20" s="1252"/>
      <c r="AFT20" s="1252"/>
      <c r="AFU20" s="1252"/>
      <c r="AFV20" s="1252"/>
      <c r="AFW20" s="1252"/>
      <c r="AFX20" s="1252"/>
      <c r="AFY20" s="1252"/>
      <c r="AFZ20" s="1252"/>
      <c r="AGA20" s="1252"/>
      <c r="AGB20" s="1252"/>
      <c r="AGC20" s="1252"/>
      <c r="AGD20" s="1252"/>
      <c r="AGE20" s="1252"/>
      <c r="AGF20" s="1252"/>
      <c r="AGG20" s="1252"/>
      <c r="AGH20" s="1252"/>
      <c r="AGI20" s="1252"/>
      <c r="AGJ20" s="1252"/>
      <c r="AGK20" s="1252"/>
      <c r="AGL20" s="1252"/>
      <c r="AGM20" s="1252"/>
      <c r="AGN20" s="1252"/>
      <c r="AGO20" s="1252"/>
      <c r="AGP20" s="1252"/>
      <c r="AGQ20" s="1252"/>
      <c r="AGR20" s="1252"/>
      <c r="AGS20" s="1252"/>
      <c r="AGT20" s="1252"/>
      <c r="AGU20" s="1252"/>
      <c r="AGV20" s="1252"/>
      <c r="AGW20" s="1252"/>
      <c r="AGX20" s="1252"/>
      <c r="AGY20" s="1252"/>
      <c r="AGZ20" s="1252"/>
      <c r="AHA20" s="1252"/>
      <c r="AHB20" s="1252"/>
      <c r="AHC20" s="1252"/>
      <c r="AHD20" s="1252"/>
      <c r="AHE20" s="1252"/>
      <c r="AHF20" s="1252"/>
      <c r="AHG20" s="1252"/>
      <c r="AHH20" s="1252"/>
      <c r="AHI20" s="1252"/>
      <c r="AHJ20" s="1252"/>
      <c r="AHK20" s="1252"/>
      <c r="AHL20" s="1252"/>
      <c r="AHM20" s="1252"/>
      <c r="AHN20" s="1252"/>
      <c r="AHO20" s="1252"/>
      <c r="AHP20" s="1252"/>
      <c r="AHQ20" s="1252"/>
      <c r="AHR20" s="1252"/>
      <c r="AHS20" s="1252"/>
      <c r="AHT20" s="1252"/>
      <c r="AHU20" s="1252"/>
      <c r="AHV20" s="1252"/>
      <c r="AHW20" s="1252"/>
      <c r="AHX20" s="1252"/>
      <c r="AHY20" s="1252"/>
      <c r="AHZ20" s="1252"/>
      <c r="AIA20" s="1252"/>
      <c r="AIB20" s="1252"/>
      <c r="AIC20" s="1252"/>
      <c r="AID20" s="1252"/>
      <c r="AIE20" s="1252"/>
      <c r="AIF20" s="1252"/>
      <c r="AIG20" s="1252"/>
      <c r="AIH20" s="1252"/>
      <c r="AII20" s="1252"/>
      <c r="AIJ20" s="1252"/>
      <c r="AIK20" s="1252"/>
      <c r="AIL20" s="1252"/>
      <c r="AIM20" s="1252"/>
      <c r="AIN20" s="1252"/>
      <c r="AIO20" s="1252"/>
      <c r="AIP20" s="1252"/>
      <c r="AIQ20" s="1252"/>
      <c r="AIR20" s="1252"/>
      <c r="AIS20" s="1252"/>
      <c r="AIT20" s="1252"/>
      <c r="AIU20" s="1252"/>
      <c r="AIV20" s="1252"/>
      <c r="AIW20" s="1252"/>
      <c r="AIX20" s="1252"/>
      <c r="AIY20" s="1252"/>
      <c r="AIZ20" s="1252"/>
      <c r="AJA20" s="1252"/>
      <c r="AJB20" s="1252"/>
      <c r="AJC20" s="1252"/>
      <c r="AJD20" s="1252"/>
      <c r="AJE20" s="1252"/>
      <c r="AJF20" s="1252"/>
      <c r="AJG20" s="1252"/>
      <c r="AJH20" s="1252"/>
      <c r="AJI20" s="1252"/>
      <c r="AJJ20" s="1252"/>
      <c r="AJK20" s="1252"/>
      <c r="AJL20" s="1252"/>
      <c r="AJM20" s="1252"/>
      <c r="AJN20" s="1252"/>
      <c r="AJO20" s="1252"/>
      <c r="AJP20" s="1252"/>
      <c r="AJQ20" s="1252"/>
      <c r="AJR20" s="1252"/>
      <c r="AJS20" s="1252"/>
      <c r="AJT20" s="1252"/>
      <c r="AJU20" s="1252"/>
      <c r="AJV20" s="1252"/>
      <c r="AJW20" s="1252"/>
      <c r="AJX20" s="1252"/>
      <c r="AJY20" s="1252"/>
      <c r="AJZ20" s="1252"/>
      <c r="AKA20" s="1252"/>
      <c r="AKB20" s="1252"/>
      <c r="AKC20" s="1252"/>
      <c r="AKD20" s="1252"/>
      <c r="AKE20" s="1252"/>
      <c r="AKF20" s="1252"/>
      <c r="AKG20" s="1252"/>
      <c r="AKH20" s="1252"/>
      <c r="AKI20" s="1252"/>
      <c r="AKJ20" s="1252"/>
      <c r="AKK20" s="1252"/>
      <c r="AKL20" s="1252"/>
      <c r="AKM20" s="1252"/>
      <c r="AKN20" s="1252"/>
      <c r="AKO20" s="1252"/>
      <c r="AKP20" s="1252"/>
      <c r="AKQ20" s="1252"/>
      <c r="AKR20" s="1252"/>
      <c r="AKS20" s="1252"/>
      <c r="AKT20" s="1252"/>
      <c r="AKU20" s="1252"/>
      <c r="AKV20" s="1252"/>
      <c r="AKW20" s="1252"/>
      <c r="AKX20" s="1252"/>
      <c r="AKY20" s="1252"/>
      <c r="AKZ20" s="1252"/>
      <c r="ALA20" s="1252"/>
      <c r="ALB20" s="1252"/>
      <c r="ALC20" s="1252"/>
      <c r="ALD20" s="1252"/>
      <c r="ALE20" s="1252"/>
      <c r="ALF20" s="1252"/>
      <c r="ALG20" s="1252"/>
      <c r="ALH20" s="1252"/>
      <c r="ALI20" s="1252"/>
      <c r="ALJ20" s="1252"/>
      <c r="ALK20" s="1252"/>
      <c r="ALL20" s="1252"/>
      <c r="ALM20" s="1252"/>
      <c r="ALN20" s="1252"/>
      <c r="ALO20" s="1252"/>
      <c r="ALP20" s="1252"/>
      <c r="ALQ20" s="1252"/>
      <c r="ALR20" s="1252"/>
      <c r="ALS20" s="1252"/>
      <c r="ALT20" s="1252"/>
      <c r="ALU20" s="1252"/>
      <c r="ALV20" s="1252"/>
      <c r="ALW20" s="1252"/>
      <c r="ALX20" s="1252"/>
      <c r="ALY20" s="1252"/>
      <c r="ALZ20" s="1252"/>
      <c r="AMA20" s="1252"/>
      <c r="AMB20" s="1252"/>
      <c r="AMC20" s="1252"/>
      <c r="AMD20" s="1252"/>
      <c r="AME20" s="1252"/>
      <c r="AMF20" s="1252"/>
      <c r="AMG20" s="1252"/>
      <c r="AMH20" s="1252"/>
      <c r="AMI20" s="1252"/>
      <c r="AMJ20" s="1252"/>
      <c r="AMK20" s="1252"/>
      <c r="AML20" s="1252"/>
      <c r="AMM20" s="1252"/>
      <c r="AMN20" s="1252"/>
      <c r="AMO20" s="1252"/>
      <c r="AMP20" s="1252"/>
      <c r="AMQ20" s="1252"/>
      <c r="AMR20" s="1252"/>
      <c r="AMS20" s="1252"/>
      <c r="AMT20" s="1252"/>
      <c r="AMU20" s="1252"/>
      <c r="AMV20" s="1252"/>
      <c r="AMW20" s="1252"/>
      <c r="AMX20" s="1252"/>
      <c r="AMY20" s="1252"/>
      <c r="AMZ20" s="1252"/>
      <c r="ANA20" s="1252"/>
      <c r="ANB20" s="1252"/>
      <c r="ANC20" s="1252"/>
      <c r="AND20" s="1252"/>
      <c r="ANE20" s="1252"/>
      <c r="ANF20" s="1252"/>
      <c r="ANG20" s="1252"/>
      <c r="ANH20" s="1252"/>
      <c r="ANI20" s="1252"/>
      <c r="ANJ20" s="1252"/>
      <c r="ANK20" s="1252"/>
      <c r="ANL20" s="1252"/>
      <c r="ANM20" s="1252"/>
      <c r="ANN20" s="1252"/>
      <c r="ANO20" s="1252"/>
      <c r="ANP20" s="1252"/>
      <c r="ANQ20" s="1252"/>
      <c r="ANR20" s="1252"/>
      <c r="ANS20" s="1252"/>
      <c r="ANT20" s="1252"/>
      <c r="ANU20" s="1252"/>
      <c r="ANV20" s="1252"/>
      <c r="ANW20" s="1252"/>
      <c r="ANX20" s="1252"/>
      <c r="ANY20" s="1252"/>
      <c r="ANZ20" s="1252"/>
      <c r="AOA20" s="1252"/>
      <c r="AOB20" s="1252"/>
      <c r="AOC20" s="1252"/>
      <c r="AOD20" s="1252"/>
      <c r="AOE20" s="1252"/>
      <c r="AOF20" s="1252"/>
      <c r="AOG20" s="1252"/>
      <c r="AOH20" s="1252"/>
      <c r="AOI20" s="1252"/>
      <c r="AOJ20" s="1252"/>
      <c r="AOK20" s="1252"/>
      <c r="AOL20" s="1252"/>
      <c r="AOM20" s="1252"/>
      <c r="AON20" s="1252"/>
      <c r="AOO20" s="1252"/>
      <c r="AOP20" s="1252"/>
      <c r="AOQ20" s="1252"/>
      <c r="AOR20" s="1252"/>
      <c r="AOS20" s="1252"/>
      <c r="AOT20" s="1252"/>
      <c r="AOU20" s="1252"/>
      <c r="AOV20" s="1252"/>
      <c r="AOW20" s="1252"/>
      <c r="AOX20" s="1252"/>
      <c r="AOY20" s="1252"/>
      <c r="AOZ20" s="1252"/>
      <c r="APA20" s="1252"/>
      <c r="APB20" s="1252"/>
      <c r="APC20" s="1252"/>
      <c r="APD20" s="1252"/>
      <c r="APE20" s="1252"/>
      <c r="APF20" s="1252"/>
      <c r="APG20" s="1252"/>
      <c r="APH20" s="1252"/>
      <c r="API20" s="1252"/>
      <c r="APJ20" s="1252"/>
      <c r="APK20" s="1252"/>
      <c r="APL20" s="1252"/>
      <c r="APM20" s="1252"/>
      <c r="APN20" s="1252"/>
      <c r="APO20" s="1252"/>
      <c r="APP20" s="1252"/>
      <c r="APQ20" s="1252"/>
      <c r="APR20" s="1252"/>
      <c r="APS20" s="1252"/>
      <c r="APT20" s="1252"/>
      <c r="APU20" s="1252"/>
      <c r="APV20" s="1252"/>
      <c r="APW20" s="1252"/>
      <c r="APX20" s="1252"/>
      <c r="APY20" s="1252"/>
      <c r="APZ20" s="1252"/>
      <c r="AQA20" s="1252"/>
      <c r="AQB20" s="1252"/>
      <c r="AQC20" s="1252"/>
      <c r="AQD20" s="1252"/>
      <c r="AQE20" s="1252"/>
      <c r="AQF20" s="1252"/>
      <c r="AQG20" s="1252"/>
      <c r="AQH20" s="1252"/>
      <c r="AQI20" s="1252"/>
      <c r="AQJ20" s="1252"/>
      <c r="AQK20" s="1252"/>
      <c r="AQL20" s="1252"/>
      <c r="AQM20" s="1252"/>
      <c r="AQN20" s="1252"/>
      <c r="AQO20" s="1252"/>
      <c r="AQP20" s="1252"/>
      <c r="AQQ20" s="1252"/>
      <c r="AQR20" s="1252"/>
      <c r="AQS20" s="1252"/>
      <c r="AQT20" s="1252"/>
      <c r="AQU20" s="1252"/>
      <c r="AQV20" s="1252"/>
      <c r="AQW20" s="1252"/>
      <c r="AQX20" s="1252"/>
      <c r="AQY20" s="1252"/>
      <c r="AQZ20" s="1252"/>
      <c r="ARA20" s="1252"/>
      <c r="ARB20" s="1252"/>
      <c r="ARC20" s="1252"/>
      <c r="ARD20" s="1252"/>
      <c r="ARE20" s="1252"/>
      <c r="ARF20" s="1252"/>
      <c r="ARG20" s="1252"/>
      <c r="ARH20" s="1252"/>
      <c r="ARI20" s="1252"/>
      <c r="ARJ20" s="1252"/>
      <c r="ARK20" s="1252"/>
      <c r="ARL20" s="1252"/>
      <c r="ARM20" s="1252"/>
      <c r="ARN20" s="1252"/>
      <c r="ARO20" s="1252"/>
      <c r="ARP20" s="1252"/>
      <c r="ARQ20" s="1252"/>
      <c r="ARR20" s="1252"/>
      <c r="ARS20" s="1252"/>
      <c r="ART20" s="1252"/>
      <c r="ARU20" s="1252"/>
      <c r="ARV20" s="1252"/>
      <c r="ARW20" s="1252"/>
      <c r="ARX20" s="1252"/>
      <c r="ARY20" s="1252"/>
      <c r="ARZ20" s="1252"/>
      <c r="ASA20" s="1252"/>
      <c r="ASB20" s="1252"/>
      <c r="ASC20" s="1252"/>
      <c r="ASD20" s="1252"/>
      <c r="ASE20" s="1252"/>
      <c r="ASF20" s="1252"/>
      <c r="ASG20" s="1252"/>
      <c r="ASH20" s="1252"/>
      <c r="ASI20" s="1252"/>
      <c r="ASJ20" s="1252"/>
      <c r="ASK20" s="1252"/>
      <c r="ASL20" s="1252"/>
      <c r="ASM20" s="1252"/>
      <c r="ASN20" s="1252"/>
      <c r="ASO20" s="1252"/>
      <c r="ASP20" s="1252"/>
      <c r="ASQ20" s="1252"/>
      <c r="ASR20" s="1252"/>
      <c r="ASS20" s="1252"/>
      <c r="AST20" s="1252"/>
      <c r="ASU20" s="1252"/>
      <c r="ASV20" s="1252"/>
      <c r="ASW20" s="1252"/>
      <c r="ASX20" s="1252"/>
      <c r="ASY20" s="1252"/>
      <c r="ASZ20" s="1252"/>
      <c r="ATA20" s="1252"/>
      <c r="ATB20" s="1252"/>
      <c r="ATC20" s="1252"/>
      <c r="ATD20" s="1252"/>
      <c r="ATE20" s="1252"/>
      <c r="ATF20" s="1252"/>
      <c r="ATG20" s="1252"/>
      <c r="ATH20" s="1252"/>
      <c r="ATI20" s="1252"/>
      <c r="ATJ20" s="1252"/>
      <c r="ATK20" s="1252"/>
      <c r="ATL20" s="1252"/>
      <c r="ATM20" s="1252"/>
      <c r="ATN20" s="1252"/>
      <c r="ATO20" s="1252"/>
      <c r="ATP20" s="1252"/>
      <c r="ATQ20" s="1252"/>
      <c r="ATR20" s="1252"/>
      <c r="ATS20" s="1252"/>
      <c r="ATT20" s="1252"/>
      <c r="ATU20" s="1252"/>
      <c r="ATV20" s="1252"/>
      <c r="ATW20" s="1252"/>
      <c r="ATX20" s="1252"/>
      <c r="ATY20" s="1252"/>
      <c r="ATZ20" s="1252"/>
      <c r="AUA20" s="1252"/>
      <c r="AUB20" s="1252"/>
      <c r="AUC20" s="1252"/>
      <c r="AUD20" s="1252"/>
      <c r="AUE20" s="1252"/>
      <c r="AUF20" s="1252"/>
      <c r="AUG20" s="1252"/>
      <c r="AUH20" s="1252"/>
      <c r="AUI20" s="1252"/>
      <c r="AUJ20" s="1252"/>
      <c r="AUK20" s="1252"/>
      <c r="AUL20" s="1252"/>
      <c r="AUM20" s="1252"/>
      <c r="AUN20" s="1252"/>
      <c r="AUO20" s="1252"/>
      <c r="AUP20" s="1252"/>
      <c r="AUQ20" s="1252"/>
      <c r="AUR20" s="1252"/>
      <c r="AUS20" s="1252"/>
      <c r="AUT20" s="1252"/>
      <c r="AUU20" s="1252"/>
      <c r="AUV20" s="1252"/>
      <c r="AUW20" s="1252"/>
      <c r="AUX20" s="1252"/>
      <c r="AUY20" s="1252"/>
      <c r="AUZ20" s="1252"/>
      <c r="AVA20" s="1252"/>
      <c r="AVB20" s="1252"/>
      <c r="AVC20" s="1252"/>
      <c r="AVD20" s="1252"/>
      <c r="AVE20" s="1252"/>
      <c r="AVF20" s="1252"/>
      <c r="AVG20" s="1252"/>
      <c r="AVH20" s="1252"/>
      <c r="AVI20" s="1252"/>
      <c r="AVJ20" s="1252"/>
      <c r="AVK20" s="1252"/>
      <c r="AVL20" s="1252"/>
      <c r="AVM20" s="1252"/>
      <c r="AVN20" s="1252"/>
      <c r="AVO20" s="1252"/>
      <c r="AVP20" s="1252"/>
      <c r="AVQ20" s="1252"/>
      <c r="AVR20" s="1252"/>
      <c r="AVS20" s="1252"/>
      <c r="AVT20" s="1252"/>
      <c r="AVU20" s="1252"/>
      <c r="AVV20" s="1252"/>
      <c r="AVW20" s="1252"/>
      <c r="AVX20" s="1252"/>
      <c r="AVY20" s="1252"/>
      <c r="AVZ20" s="1252"/>
      <c r="AWA20" s="1252"/>
      <c r="AWB20" s="1252"/>
      <c r="AWC20" s="1252"/>
      <c r="AWD20" s="1252"/>
      <c r="AWE20" s="1252"/>
      <c r="AWF20" s="1252"/>
      <c r="AWG20" s="1252"/>
      <c r="AWH20" s="1252"/>
      <c r="AWI20" s="1252"/>
      <c r="AWJ20" s="1252"/>
      <c r="AWK20" s="1252"/>
      <c r="AWL20" s="1252"/>
      <c r="AWM20" s="1252"/>
      <c r="AWN20" s="1252"/>
      <c r="AWO20" s="1252"/>
      <c r="AWP20" s="1252"/>
      <c r="AWQ20" s="1252"/>
      <c r="AWR20" s="1252"/>
      <c r="AWS20" s="1252"/>
      <c r="AWT20" s="1252"/>
      <c r="AWU20" s="1252"/>
      <c r="AWV20" s="1252"/>
      <c r="AWW20" s="1252"/>
      <c r="AWX20" s="1252"/>
      <c r="AWY20" s="1252"/>
      <c r="AWZ20" s="1252"/>
      <c r="AXA20" s="1252"/>
      <c r="AXB20" s="1252"/>
      <c r="AXC20" s="1252"/>
      <c r="AXD20" s="1252"/>
      <c r="AXE20" s="1252"/>
      <c r="AXF20" s="1252"/>
      <c r="AXG20" s="1252"/>
      <c r="AXH20" s="1252"/>
      <c r="AXI20" s="1252"/>
      <c r="AXJ20" s="1252"/>
      <c r="AXK20" s="1252"/>
      <c r="AXL20" s="1252"/>
      <c r="AXM20" s="1252"/>
      <c r="AXN20" s="1252"/>
      <c r="AXO20" s="1252"/>
      <c r="AXP20" s="1252"/>
      <c r="AXQ20" s="1252"/>
      <c r="AXR20" s="1252"/>
      <c r="AXS20" s="1252"/>
      <c r="AXT20" s="1252"/>
      <c r="AXU20" s="1252"/>
      <c r="AXV20" s="1252"/>
      <c r="AXW20" s="1252"/>
      <c r="AXX20" s="1252"/>
      <c r="AXY20" s="1252"/>
      <c r="AXZ20" s="1252"/>
      <c r="AYA20" s="1252"/>
      <c r="AYB20" s="1252"/>
      <c r="AYC20" s="1252"/>
      <c r="AYD20" s="1252"/>
      <c r="AYE20" s="1252"/>
      <c r="AYF20" s="1252"/>
      <c r="AYG20" s="1252"/>
      <c r="AYH20" s="1252"/>
      <c r="AYI20" s="1252"/>
      <c r="AYJ20" s="1252"/>
      <c r="AYK20" s="1252"/>
      <c r="AYL20" s="1252"/>
      <c r="AYM20" s="1252"/>
      <c r="AYN20" s="1252"/>
      <c r="AYO20" s="1252"/>
      <c r="AYP20" s="1252"/>
      <c r="AYQ20" s="1252"/>
      <c r="AYR20" s="1252"/>
      <c r="AYS20" s="1252"/>
      <c r="AYT20" s="1252"/>
      <c r="AYU20" s="1252"/>
      <c r="AYV20" s="1252"/>
      <c r="AYW20" s="1252"/>
      <c r="AYX20" s="1252"/>
      <c r="AYY20" s="1252"/>
      <c r="AYZ20" s="1252"/>
      <c r="AZA20" s="1252"/>
      <c r="AZB20" s="1252"/>
      <c r="AZC20" s="1252"/>
      <c r="AZD20" s="1252"/>
      <c r="AZE20" s="1252"/>
      <c r="AZF20" s="1252"/>
      <c r="AZG20" s="1252"/>
      <c r="AZH20" s="1252"/>
      <c r="AZI20" s="1252"/>
      <c r="AZJ20" s="1252"/>
      <c r="AZK20" s="1252"/>
      <c r="AZL20" s="1252"/>
      <c r="AZM20" s="1252"/>
      <c r="AZN20" s="1252"/>
      <c r="AZO20" s="1252"/>
      <c r="AZP20" s="1252"/>
      <c r="AZQ20" s="1252"/>
      <c r="AZR20" s="1252"/>
      <c r="AZS20" s="1252"/>
      <c r="AZT20" s="1252"/>
      <c r="AZU20" s="1252"/>
      <c r="AZV20" s="1252"/>
      <c r="AZW20" s="1252"/>
      <c r="AZX20" s="1252"/>
      <c r="AZY20" s="1252"/>
      <c r="AZZ20" s="1252"/>
      <c r="BAA20" s="1252"/>
      <c r="BAB20" s="1252"/>
      <c r="BAC20" s="1252"/>
      <c r="BAD20" s="1252"/>
      <c r="BAE20" s="1252"/>
      <c r="BAF20" s="1252"/>
      <c r="BAG20" s="1252"/>
      <c r="BAH20" s="1252"/>
      <c r="BAI20" s="1252"/>
      <c r="BAJ20" s="1252"/>
      <c r="BAK20" s="1252"/>
      <c r="BAL20" s="1252"/>
      <c r="BAM20" s="1252"/>
      <c r="BAN20" s="1252"/>
      <c r="BAO20" s="1252"/>
      <c r="BAP20" s="1252"/>
      <c r="BAQ20" s="1252"/>
      <c r="BAR20" s="1252"/>
      <c r="BAS20" s="1252"/>
      <c r="BAT20" s="1252"/>
      <c r="BAU20" s="1252"/>
      <c r="BAV20" s="1252"/>
      <c r="BAW20" s="1252"/>
      <c r="BAX20" s="1252"/>
      <c r="BAY20" s="1252"/>
      <c r="BAZ20" s="1252"/>
      <c r="BBA20" s="1252"/>
      <c r="BBB20" s="1252"/>
      <c r="BBC20" s="1252"/>
      <c r="BBD20" s="1252"/>
      <c r="BBE20" s="1252"/>
      <c r="BBF20" s="1252"/>
      <c r="BBG20" s="1252"/>
      <c r="BBH20" s="1252"/>
      <c r="BBI20" s="1252"/>
      <c r="BBJ20" s="1252"/>
      <c r="BBK20" s="1252"/>
      <c r="BBL20" s="1252"/>
      <c r="BBM20" s="1252"/>
      <c r="BBN20" s="1252"/>
      <c r="BBO20" s="1252"/>
      <c r="BBP20" s="1252"/>
      <c r="BBQ20" s="1252"/>
      <c r="BBR20" s="1252"/>
      <c r="BBS20" s="1252"/>
      <c r="BBT20" s="1252"/>
      <c r="BBU20" s="1252"/>
      <c r="BBV20" s="1252"/>
      <c r="BBW20" s="1252"/>
      <c r="BBX20" s="1252"/>
      <c r="BBY20" s="1252"/>
      <c r="BBZ20" s="1252"/>
      <c r="BCA20" s="1252"/>
      <c r="BCB20" s="1252"/>
      <c r="BCC20" s="1252"/>
      <c r="BCD20" s="1252"/>
      <c r="BCE20" s="1252"/>
      <c r="BCF20" s="1252"/>
      <c r="BCG20" s="1252"/>
      <c r="BCH20" s="1252"/>
      <c r="BCI20" s="1252"/>
      <c r="BCJ20" s="1252"/>
      <c r="BCK20" s="1252"/>
      <c r="BCL20" s="1252"/>
      <c r="BCM20" s="1252"/>
      <c r="BCN20" s="1252"/>
      <c r="BCO20" s="1252"/>
      <c r="BCP20" s="1252"/>
      <c r="BCQ20" s="1252"/>
      <c r="BCR20" s="1252"/>
      <c r="BCS20" s="1252"/>
      <c r="BCT20" s="1252"/>
      <c r="BCU20" s="1252"/>
      <c r="BCV20" s="1252"/>
      <c r="BCW20" s="1252"/>
      <c r="BCX20" s="1252"/>
      <c r="BCY20" s="1252"/>
      <c r="BCZ20" s="1252"/>
      <c r="BDA20" s="1252"/>
      <c r="BDB20" s="1252"/>
      <c r="BDC20" s="1252"/>
      <c r="BDD20" s="1252"/>
      <c r="BDE20" s="1252"/>
      <c r="BDF20" s="1252"/>
      <c r="BDG20" s="1252"/>
      <c r="BDH20" s="1252"/>
      <c r="BDI20" s="1252"/>
      <c r="BDJ20" s="1252"/>
      <c r="BDK20" s="1252"/>
      <c r="BDL20" s="1252"/>
      <c r="BDM20" s="1252"/>
      <c r="BDN20" s="1252"/>
      <c r="BDO20" s="1252"/>
      <c r="BDP20" s="1252"/>
      <c r="BDQ20" s="1252"/>
      <c r="BDR20" s="1252"/>
      <c r="BDS20" s="1252"/>
      <c r="BDT20" s="1252"/>
      <c r="BDU20" s="1252"/>
      <c r="BDV20" s="1252"/>
      <c r="BDW20" s="1252"/>
      <c r="BDX20" s="1252"/>
      <c r="BDY20" s="1252"/>
      <c r="BDZ20" s="1252"/>
      <c r="BEA20" s="1252"/>
      <c r="BEB20" s="1252"/>
      <c r="BEC20" s="1252"/>
      <c r="BED20" s="1252"/>
      <c r="BEE20" s="1252"/>
      <c r="BEF20" s="1252"/>
      <c r="BEG20" s="1252"/>
      <c r="BEH20" s="1252"/>
      <c r="BEI20" s="1252"/>
      <c r="BEJ20" s="1252"/>
      <c r="BEK20" s="1252"/>
      <c r="BEL20" s="1252"/>
      <c r="BEM20" s="1252"/>
      <c r="BEN20" s="1252"/>
      <c r="BEO20" s="1252"/>
      <c r="BEP20" s="1252"/>
      <c r="BEQ20" s="1252"/>
      <c r="BER20" s="1252"/>
      <c r="BES20" s="1252"/>
      <c r="BET20" s="1252"/>
      <c r="BEU20" s="1252"/>
      <c r="BEV20" s="1252"/>
      <c r="BEW20" s="1252"/>
      <c r="BEX20" s="1252"/>
      <c r="BEY20" s="1252"/>
      <c r="BEZ20" s="1252"/>
      <c r="BFA20" s="1252"/>
      <c r="BFB20" s="1252"/>
      <c r="BFC20" s="1252"/>
      <c r="BFD20" s="1252"/>
      <c r="BFE20" s="1252"/>
      <c r="BFF20" s="1252"/>
      <c r="BFG20" s="1252"/>
      <c r="BFH20" s="1252"/>
      <c r="BFI20" s="1252"/>
      <c r="BFJ20" s="1252"/>
      <c r="BFK20" s="1252"/>
      <c r="BFL20" s="1252"/>
      <c r="BFM20" s="1252"/>
      <c r="BFN20" s="1252"/>
      <c r="BFO20" s="1252"/>
      <c r="BFP20" s="1252"/>
      <c r="BFQ20" s="1252"/>
      <c r="BFR20" s="1252"/>
      <c r="BFS20" s="1252"/>
      <c r="BFT20" s="1252"/>
      <c r="BFU20" s="1252"/>
      <c r="BFV20" s="1252"/>
      <c r="BFW20" s="1252"/>
      <c r="BFX20" s="1252"/>
      <c r="BFY20" s="1252"/>
      <c r="BFZ20" s="1252"/>
      <c r="BGA20" s="1252"/>
      <c r="BGB20" s="1252"/>
      <c r="BGC20" s="1252"/>
      <c r="BGD20" s="1252"/>
      <c r="BGE20" s="1252"/>
      <c r="BGF20" s="1252"/>
      <c r="BGG20" s="1252"/>
      <c r="BGH20" s="1252"/>
      <c r="BGI20" s="1252"/>
      <c r="BGJ20" s="1252"/>
      <c r="BGK20" s="1252"/>
      <c r="BGL20" s="1252"/>
      <c r="BGM20" s="1252"/>
      <c r="BGN20" s="1252"/>
      <c r="BGO20" s="1252"/>
      <c r="BGP20" s="1252"/>
      <c r="BGQ20" s="1252"/>
      <c r="BGR20" s="1252"/>
      <c r="BGS20" s="1252"/>
      <c r="BGT20" s="1252"/>
      <c r="BGU20" s="1252"/>
      <c r="BGV20" s="1252"/>
      <c r="BGW20" s="1252"/>
      <c r="BGX20" s="1252"/>
      <c r="BGY20" s="1252"/>
      <c r="BGZ20" s="1252"/>
      <c r="BHA20" s="1252"/>
      <c r="BHB20" s="1252"/>
      <c r="BHC20" s="1252"/>
      <c r="BHD20" s="1252"/>
      <c r="BHE20" s="1252"/>
      <c r="BHF20" s="1252"/>
      <c r="BHG20" s="1252"/>
      <c r="BHH20" s="1252"/>
      <c r="BHI20" s="1252"/>
      <c r="BHJ20" s="1252"/>
      <c r="BHK20" s="1252"/>
      <c r="BHL20" s="1252"/>
      <c r="BHM20" s="1252"/>
      <c r="BHN20" s="1252"/>
      <c r="BHO20" s="1252"/>
      <c r="BHP20" s="1252"/>
      <c r="BHQ20" s="1252"/>
      <c r="BHR20" s="1252"/>
      <c r="BHS20" s="1252"/>
      <c r="BHT20" s="1252"/>
      <c r="BHU20" s="1252"/>
      <c r="BHV20" s="1252"/>
      <c r="BHW20" s="1252"/>
      <c r="BHX20" s="1252"/>
      <c r="BHY20" s="1252"/>
      <c r="BHZ20" s="1252"/>
      <c r="BIA20" s="1252"/>
      <c r="BIB20" s="1252"/>
      <c r="BIC20" s="1252"/>
      <c r="BID20" s="1252"/>
      <c r="BIE20" s="1252"/>
      <c r="BIF20" s="1252"/>
      <c r="BIG20" s="1252"/>
      <c r="BIH20" s="1252"/>
      <c r="BII20" s="1252"/>
      <c r="BIJ20" s="1252"/>
      <c r="BIK20" s="1252"/>
      <c r="BIL20" s="1252"/>
      <c r="BIM20" s="1252"/>
      <c r="BIN20" s="1252"/>
      <c r="BIO20" s="1252"/>
      <c r="BIP20" s="1252"/>
      <c r="BIQ20" s="1252"/>
      <c r="BIR20" s="1252"/>
      <c r="BIS20" s="1252"/>
      <c r="BIT20" s="1252"/>
      <c r="BIU20" s="1252"/>
      <c r="BIV20" s="1252"/>
      <c r="BIW20" s="1252"/>
      <c r="BIX20" s="1252"/>
      <c r="BIY20" s="1252"/>
      <c r="BIZ20" s="1252"/>
      <c r="BJA20" s="1252"/>
      <c r="BJB20" s="1252"/>
      <c r="BJC20" s="1252"/>
      <c r="BJD20" s="1252"/>
      <c r="BJE20" s="1252"/>
      <c r="BJF20" s="1252"/>
      <c r="BJG20" s="1252"/>
      <c r="BJH20" s="1252"/>
      <c r="BJI20" s="1252"/>
      <c r="BJJ20" s="1252"/>
      <c r="BJK20" s="1252"/>
      <c r="BJL20" s="1252"/>
      <c r="BJM20" s="1252"/>
      <c r="BJN20" s="1252"/>
      <c r="BJO20" s="1252"/>
      <c r="BJP20" s="1252"/>
      <c r="BJQ20" s="1252"/>
      <c r="BJR20" s="1252"/>
      <c r="BJS20" s="1252"/>
      <c r="BJT20" s="1252"/>
      <c r="BJU20" s="1252"/>
      <c r="BJV20" s="1252"/>
      <c r="BJW20" s="1252"/>
      <c r="BJX20" s="1252"/>
      <c r="BJY20" s="1252"/>
      <c r="BJZ20" s="1252"/>
      <c r="BKA20" s="1252"/>
      <c r="BKB20" s="1252"/>
      <c r="BKC20" s="1252"/>
      <c r="BKD20" s="1252"/>
      <c r="BKE20" s="1252"/>
      <c r="BKF20" s="1252"/>
      <c r="BKG20" s="1252"/>
      <c r="BKH20" s="1252"/>
      <c r="BKI20" s="1252"/>
      <c r="BKJ20" s="1252"/>
      <c r="BKK20" s="1252"/>
      <c r="BKL20" s="1252"/>
      <c r="BKM20" s="1252"/>
      <c r="BKN20" s="1252"/>
      <c r="BKO20" s="1252"/>
      <c r="BKP20" s="1252"/>
      <c r="BKQ20" s="1252"/>
      <c r="BKR20" s="1252"/>
      <c r="BKS20" s="1252"/>
      <c r="BKT20" s="1252"/>
      <c r="BKU20" s="1252"/>
      <c r="BKV20" s="1252"/>
      <c r="BKW20" s="1252"/>
      <c r="BKX20" s="1252"/>
      <c r="BKY20" s="1252"/>
      <c r="BKZ20" s="1252"/>
      <c r="BLA20" s="1252"/>
      <c r="BLB20" s="1252"/>
      <c r="BLC20" s="1252"/>
      <c r="BLD20" s="1252"/>
      <c r="BLE20" s="1252"/>
      <c r="BLF20" s="1252"/>
      <c r="BLG20" s="1252"/>
      <c r="BLH20" s="1252"/>
      <c r="BLI20" s="1252"/>
      <c r="BLJ20" s="1252"/>
      <c r="BLK20" s="1252"/>
      <c r="BLL20" s="1252"/>
      <c r="BLM20" s="1252"/>
      <c r="BLN20" s="1252"/>
      <c r="BLO20" s="1252"/>
      <c r="BLP20" s="1252"/>
      <c r="BLQ20" s="1252"/>
      <c r="BLR20" s="1252"/>
      <c r="BLS20" s="1252"/>
      <c r="BLT20" s="1252"/>
      <c r="BLU20" s="1252"/>
      <c r="BLV20" s="1252"/>
      <c r="BLW20" s="1252"/>
      <c r="BLX20" s="1252"/>
      <c r="BLY20" s="1252"/>
      <c r="BLZ20" s="1252"/>
      <c r="BMA20" s="1252"/>
      <c r="BMB20" s="1252"/>
      <c r="BMC20" s="1252"/>
      <c r="BMD20" s="1252"/>
      <c r="BME20" s="1252"/>
      <c r="BMF20" s="1252"/>
      <c r="BMG20" s="1252"/>
      <c r="BMH20" s="1252"/>
      <c r="BMI20" s="1252"/>
      <c r="BMJ20" s="1252"/>
      <c r="BMK20" s="1252"/>
      <c r="BML20" s="1252"/>
      <c r="BMM20" s="1252"/>
      <c r="BMN20" s="1252"/>
      <c r="BMO20" s="1252"/>
      <c r="BMP20" s="1252"/>
      <c r="BMQ20" s="1252"/>
      <c r="BMR20" s="1252"/>
      <c r="BMS20" s="1252"/>
      <c r="BMT20" s="1252"/>
      <c r="BMU20" s="1252"/>
      <c r="BMV20" s="1252"/>
      <c r="BMW20" s="1252"/>
      <c r="BMX20" s="1252"/>
      <c r="BMY20" s="1252"/>
      <c r="BMZ20" s="1252"/>
      <c r="BNA20" s="1252"/>
      <c r="BNB20" s="1252"/>
      <c r="BNC20" s="1252"/>
      <c r="BND20" s="1252"/>
      <c r="BNE20" s="1252"/>
      <c r="BNF20" s="1252"/>
      <c r="BNG20" s="1252"/>
      <c r="BNH20" s="1252"/>
      <c r="BNI20" s="1252"/>
      <c r="BNJ20" s="1252"/>
      <c r="BNK20" s="1252"/>
      <c r="BNL20" s="1252"/>
      <c r="BNM20" s="1252"/>
      <c r="BNN20" s="1252"/>
      <c r="BNO20" s="1252"/>
      <c r="BNP20" s="1252"/>
      <c r="BNQ20" s="1252"/>
      <c r="BNR20" s="1252"/>
      <c r="BNS20" s="1252"/>
      <c r="BNT20" s="1252"/>
      <c r="BNU20" s="1252"/>
      <c r="BNV20" s="1252"/>
      <c r="BNW20" s="1252"/>
      <c r="BNX20" s="1252"/>
      <c r="BNY20" s="1252"/>
      <c r="BNZ20" s="1252"/>
      <c r="BOA20" s="1252"/>
      <c r="BOB20" s="1252"/>
      <c r="BOC20" s="1252"/>
      <c r="BOD20" s="1252"/>
      <c r="BOE20" s="1252"/>
      <c r="BOF20" s="1252"/>
      <c r="BOG20" s="1252"/>
      <c r="BOH20" s="1252"/>
      <c r="BOI20" s="1252"/>
      <c r="BOJ20" s="1252"/>
      <c r="BOK20" s="1252"/>
      <c r="BOL20" s="1252"/>
      <c r="BOM20" s="1252"/>
      <c r="BON20" s="1252"/>
      <c r="BOO20" s="1252"/>
      <c r="BOP20" s="1252"/>
      <c r="BOQ20" s="1252"/>
      <c r="BOR20" s="1252"/>
      <c r="BOS20" s="1252"/>
      <c r="BOT20" s="1252"/>
      <c r="BOU20" s="1252"/>
      <c r="BOV20" s="1252"/>
      <c r="BOW20" s="1252"/>
      <c r="BOX20" s="1252"/>
      <c r="BOY20" s="1252"/>
      <c r="BOZ20" s="1252"/>
      <c r="BPA20" s="1252"/>
      <c r="BPB20" s="1252"/>
      <c r="BPC20" s="1252"/>
      <c r="BPD20" s="1252"/>
      <c r="BPE20" s="1252"/>
      <c r="BPF20" s="1252"/>
      <c r="BPG20" s="1252"/>
      <c r="BPH20" s="1252"/>
      <c r="BPI20" s="1252"/>
      <c r="BPJ20" s="1252"/>
      <c r="BPK20" s="1252"/>
      <c r="BPL20" s="1252"/>
      <c r="BPM20" s="1252"/>
      <c r="BPN20" s="1252"/>
      <c r="BPO20" s="1252"/>
      <c r="BPP20" s="1252"/>
      <c r="BPQ20" s="1252"/>
      <c r="BPR20" s="1252"/>
      <c r="BPS20" s="1252"/>
      <c r="BPT20" s="1252"/>
      <c r="BPU20" s="1252"/>
      <c r="BPV20" s="1252"/>
      <c r="BPW20" s="1252"/>
      <c r="BPX20" s="1252"/>
      <c r="BPY20" s="1252"/>
      <c r="BPZ20" s="1252"/>
      <c r="BQA20" s="1252"/>
      <c r="BQB20" s="1252"/>
      <c r="BQC20" s="1252"/>
      <c r="BQD20" s="1252"/>
      <c r="BQE20" s="1252"/>
      <c r="BQF20" s="1252"/>
      <c r="BQG20" s="1252"/>
      <c r="BQH20" s="1252"/>
      <c r="BQI20" s="1252"/>
      <c r="BQJ20" s="1252"/>
      <c r="BQK20" s="1252"/>
      <c r="BQL20" s="1252"/>
      <c r="BQM20" s="1252"/>
      <c r="BQN20" s="1252"/>
      <c r="BQO20" s="1252"/>
      <c r="BQP20" s="1252"/>
      <c r="BQQ20" s="1252"/>
      <c r="BQR20" s="1252"/>
      <c r="BQS20" s="1252"/>
      <c r="BQT20" s="1252"/>
      <c r="BQU20" s="1252"/>
      <c r="BQV20" s="1252"/>
      <c r="BQW20" s="1252"/>
      <c r="BQX20" s="1252"/>
      <c r="BQY20" s="1252"/>
      <c r="BQZ20" s="1252"/>
      <c r="BRA20" s="1252"/>
      <c r="BRB20" s="1252"/>
      <c r="BRC20" s="1252"/>
      <c r="BRD20" s="1252"/>
      <c r="BRE20" s="1252"/>
      <c r="BRF20" s="1252"/>
      <c r="BRG20" s="1252"/>
      <c r="BRH20" s="1252"/>
      <c r="BRI20" s="1252"/>
      <c r="BRJ20" s="1252"/>
      <c r="BRK20" s="1252"/>
      <c r="BRL20" s="1252"/>
      <c r="BRM20" s="1252"/>
      <c r="BRN20" s="1252"/>
      <c r="BRO20" s="1252"/>
      <c r="BRP20" s="1252"/>
      <c r="BRQ20" s="1252"/>
      <c r="BRR20" s="1252"/>
      <c r="BRS20" s="1252"/>
      <c r="BRT20" s="1252"/>
      <c r="BRU20" s="1252"/>
      <c r="BRV20" s="1252"/>
      <c r="BRW20" s="1252"/>
      <c r="BRX20" s="1252"/>
      <c r="BRY20" s="1252"/>
      <c r="BRZ20" s="1252"/>
      <c r="BSA20" s="1252"/>
      <c r="BSB20" s="1252"/>
      <c r="BSC20" s="1252"/>
      <c r="BSD20" s="1252"/>
      <c r="BSE20" s="1252"/>
      <c r="BSF20" s="1252"/>
      <c r="BSG20" s="1252"/>
      <c r="BSH20" s="1252"/>
      <c r="BSI20" s="1252"/>
      <c r="BSJ20" s="1252"/>
      <c r="BSK20" s="1252"/>
      <c r="BSL20" s="1252"/>
      <c r="BSM20" s="1252"/>
      <c r="BSN20" s="1252"/>
      <c r="BSO20" s="1252"/>
      <c r="BSP20" s="1252"/>
      <c r="BSQ20" s="1252"/>
      <c r="BSR20" s="1252"/>
      <c r="BSS20" s="1252"/>
      <c r="BST20" s="1252"/>
      <c r="BSU20" s="1252"/>
      <c r="BSV20" s="1252"/>
      <c r="BSW20" s="1252"/>
      <c r="BSX20" s="1252"/>
      <c r="BSY20" s="1252"/>
      <c r="BSZ20" s="1252"/>
      <c r="BTA20" s="1252"/>
      <c r="BTB20" s="1252"/>
      <c r="BTC20" s="1252"/>
      <c r="BTD20" s="1252"/>
      <c r="BTE20" s="1252"/>
      <c r="BTF20" s="1252"/>
      <c r="BTG20" s="1252"/>
      <c r="BTH20" s="1252"/>
      <c r="BTI20" s="1252"/>
      <c r="BTJ20" s="1252"/>
      <c r="BTK20" s="1252"/>
      <c r="BTL20" s="1252"/>
      <c r="BTM20" s="1252"/>
      <c r="BTN20" s="1252"/>
      <c r="BTO20" s="1252"/>
      <c r="BTP20" s="1252"/>
      <c r="BTQ20" s="1252"/>
      <c r="BTR20" s="1252"/>
      <c r="BTS20" s="1252"/>
      <c r="BTT20" s="1252"/>
      <c r="BTU20" s="1252"/>
      <c r="BTV20" s="1252"/>
      <c r="BTW20" s="1252"/>
      <c r="BTX20" s="1252"/>
      <c r="BTY20" s="1252"/>
      <c r="BTZ20" s="1252"/>
      <c r="BUA20" s="1252"/>
      <c r="BUB20" s="1252"/>
      <c r="BUC20" s="1252"/>
      <c r="BUD20" s="1252"/>
      <c r="BUE20" s="1252"/>
      <c r="BUF20" s="1252"/>
      <c r="BUG20" s="1252"/>
      <c r="BUH20" s="1252"/>
      <c r="BUI20" s="1252"/>
      <c r="BUJ20" s="1252"/>
      <c r="BUK20" s="1252"/>
      <c r="BUL20" s="1252"/>
      <c r="BUM20" s="1252"/>
      <c r="BUN20" s="1252"/>
      <c r="BUO20" s="1252"/>
      <c r="BUP20" s="1252"/>
      <c r="BUQ20" s="1252"/>
      <c r="BUR20" s="1252"/>
      <c r="BUS20" s="1252"/>
      <c r="BUT20" s="1252"/>
      <c r="BUU20" s="1252"/>
      <c r="BUV20" s="1252"/>
      <c r="BUW20" s="1252"/>
      <c r="BUX20" s="1252"/>
      <c r="BUY20" s="1252"/>
      <c r="BUZ20" s="1252"/>
      <c r="BVA20" s="1252"/>
      <c r="BVB20" s="1252"/>
      <c r="BVC20" s="1252"/>
      <c r="BVD20" s="1252"/>
      <c r="BVE20" s="1252"/>
      <c r="BVF20" s="1252"/>
      <c r="BVG20" s="1252"/>
      <c r="BVH20" s="1252"/>
      <c r="BVI20" s="1252"/>
      <c r="BVJ20" s="1252"/>
      <c r="BVK20" s="1252"/>
      <c r="BVL20" s="1252"/>
      <c r="BVM20" s="1252"/>
      <c r="BVN20" s="1252"/>
      <c r="BVO20" s="1252"/>
      <c r="BVP20" s="1252"/>
      <c r="BVQ20" s="1252"/>
      <c r="BVR20" s="1252"/>
      <c r="BVS20" s="1252"/>
      <c r="BVT20" s="1252"/>
      <c r="BVU20" s="1252"/>
      <c r="BVV20" s="1252"/>
      <c r="BVW20" s="1252"/>
      <c r="BVX20" s="1252"/>
      <c r="BVY20" s="1252"/>
      <c r="BVZ20" s="1252"/>
      <c r="BWA20" s="1252"/>
      <c r="BWB20" s="1252"/>
      <c r="BWC20" s="1252"/>
      <c r="BWD20" s="1252"/>
      <c r="BWE20" s="1252"/>
      <c r="BWF20" s="1252"/>
      <c r="BWG20" s="1252"/>
      <c r="BWH20" s="1252"/>
      <c r="BWI20" s="1252"/>
      <c r="BWJ20" s="1252"/>
      <c r="BWK20" s="1252"/>
      <c r="BWL20" s="1252"/>
      <c r="BWM20" s="1252"/>
      <c r="BWN20" s="1252"/>
      <c r="BWO20" s="1252"/>
      <c r="BWP20" s="1252"/>
      <c r="BWQ20" s="1252"/>
      <c r="BWR20" s="1252"/>
      <c r="BWS20" s="1252"/>
      <c r="BWT20" s="1252"/>
      <c r="BWU20" s="1252"/>
      <c r="BWV20" s="1252"/>
      <c r="BWW20" s="1252"/>
      <c r="BWX20" s="1252"/>
      <c r="BWY20" s="1252"/>
      <c r="BWZ20" s="1252"/>
      <c r="BXA20" s="1252"/>
      <c r="BXB20" s="1252"/>
      <c r="BXC20" s="1252"/>
      <c r="BXD20" s="1252"/>
      <c r="BXE20" s="1252"/>
      <c r="BXF20" s="1252"/>
      <c r="BXG20" s="1252"/>
      <c r="BXH20" s="1252"/>
      <c r="BXI20" s="1252"/>
      <c r="BXJ20" s="1252"/>
      <c r="BXK20" s="1252"/>
      <c r="BXL20" s="1252"/>
      <c r="BXM20" s="1252"/>
      <c r="BXN20" s="1252"/>
      <c r="BXO20" s="1252"/>
      <c r="BXP20" s="1252"/>
      <c r="BXQ20" s="1252"/>
      <c r="BXR20" s="1252"/>
      <c r="BXS20" s="1252"/>
      <c r="BXT20" s="1252"/>
      <c r="BXU20" s="1252"/>
      <c r="BXV20" s="1252"/>
      <c r="BXW20" s="1252"/>
      <c r="BXX20" s="1252"/>
      <c r="BXY20" s="1252"/>
      <c r="BXZ20" s="1252"/>
      <c r="BYA20" s="1252"/>
      <c r="BYB20" s="1252"/>
      <c r="BYC20" s="1252"/>
      <c r="BYD20" s="1252"/>
      <c r="BYE20" s="1252"/>
      <c r="BYF20" s="1252"/>
      <c r="BYG20" s="1252"/>
      <c r="BYH20" s="1252"/>
      <c r="BYI20" s="1252"/>
      <c r="BYJ20" s="1252"/>
      <c r="BYK20" s="1252"/>
      <c r="BYL20" s="1252"/>
      <c r="BYM20" s="1252"/>
      <c r="BYN20" s="1252"/>
      <c r="BYO20" s="1252"/>
      <c r="BYP20" s="1252"/>
      <c r="BYQ20" s="1252"/>
      <c r="BYR20" s="1252"/>
      <c r="BYS20" s="1252"/>
      <c r="BYT20" s="1252"/>
      <c r="BYU20" s="1252"/>
      <c r="BYV20" s="1252"/>
      <c r="BYW20" s="1252"/>
      <c r="BYX20" s="1252"/>
      <c r="BYY20" s="1252"/>
      <c r="BYZ20" s="1252"/>
      <c r="BZA20" s="1252"/>
      <c r="BZB20" s="1252"/>
      <c r="BZC20" s="1252"/>
      <c r="BZD20" s="1252"/>
      <c r="BZE20" s="1252"/>
      <c r="BZF20" s="1252"/>
      <c r="BZG20" s="1252"/>
      <c r="BZH20" s="1252"/>
      <c r="BZI20" s="1252"/>
      <c r="BZJ20" s="1252"/>
      <c r="BZK20" s="1252"/>
      <c r="BZL20" s="1252"/>
      <c r="BZM20" s="1252"/>
      <c r="BZN20" s="1252"/>
      <c r="BZO20" s="1252"/>
      <c r="BZP20" s="1252"/>
      <c r="BZQ20" s="1252"/>
      <c r="BZR20" s="1252"/>
      <c r="BZS20" s="1252"/>
      <c r="BZT20" s="1252"/>
      <c r="BZU20" s="1252"/>
      <c r="BZV20" s="1252"/>
      <c r="BZW20" s="1252"/>
      <c r="BZX20" s="1252"/>
      <c r="BZY20" s="1252"/>
      <c r="BZZ20" s="1252"/>
      <c r="CAA20" s="1252"/>
      <c r="CAB20" s="1252"/>
      <c r="CAC20" s="1252"/>
      <c r="CAD20" s="1252"/>
      <c r="CAE20" s="1252"/>
      <c r="CAF20" s="1252"/>
      <c r="CAG20" s="1252"/>
      <c r="CAH20" s="1252"/>
      <c r="CAI20" s="1252"/>
      <c r="CAJ20" s="1252"/>
      <c r="CAK20" s="1252"/>
      <c r="CAL20" s="1252"/>
      <c r="CAM20" s="1252"/>
      <c r="CAN20" s="1252"/>
      <c r="CAO20" s="1252"/>
      <c r="CAP20" s="1252"/>
      <c r="CAQ20" s="1252"/>
      <c r="CAR20" s="1252"/>
      <c r="CAS20" s="1252"/>
      <c r="CAT20" s="1252"/>
      <c r="CAU20" s="1252"/>
      <c r="CAV20" s="1252"/>
      <c r="CAW20" s="1252"/>
      <c r="CAX20" s="1252"/>
      <c r="CAY20" s="1252"/>
      <c r="CAZ20" s="1252"/>
      <c r="CBA20" s="1252"/>
      <c r="CBB20" s="1252"/>
      <c r="CBC20" s="1252"/>
      <c r="CBD20" s="1252"/>
      <c r="CBE20" s="1252"/>
      <c r="CBF20" s="1252"/>
      <c r="CBG20" s="1252"/>
      <c r="CBH20" s="1252"/>
      <c r="CBI20" s="1252"/>
      <c r="CBJ20" s="1252"/>
      <c r="CBK20" s="1252"/>
      <c r="CBL20" s="1252"/>
      <c r="CBM20" s="1252"/>
      <c r="CBN20" s="1252"/>
      <c r="CBO20" s="1252"/>
      <c r="CBP20" s="1252"/>
      <c r="CBQ20" s="1252"/>
      <c r="CBR20" s="1252"/>
      <c r="CBS20" s="1252"/>
      <c r="CBT20" s="1252"/>
      <c r="CBU20" s="1252"/>
      <c r="CBV20" s="1252"/>
      <c r="CBW20" s="1252"/>
      <c r="CBX20" s="1252"/>
      <c r="CBY20" s="1252"/>
      <c r="CBZ20" s="1252"/>
      <c r="CCA20" s="1252"/>
      <c r="CCB20" s="1252"/>
      <c r="CCC20" s="1252"/>
      <c r="CCD20" s="1252"/>
      <c r="CCE20" s="1252"/>
      <c r="CCF20" s="1252"/>
      <c r="CCG20" s="1252"/>
      <c r="CCH20" s="1252"/>
      <c r="CCI20" s="1252"/>
      <c r="CCJ20" s="1252"/>
      <c r="CCK20" s="1252"/>
      <c r="CCL20" s="1252"/>
      <c r="CCM20" s="1252"/>
      <c r="CCN20" s="1252"/>
      <c r="CCO20" s="1252"/>
      <c r="CCP20" s="1252"/>
      <c r="CCQ20" s="1252"/>
      <c r="CCR20" s="1252"/>
      <c r="CCS20" s="1252"/>
      <c r="CCT20" s="1252"/>
      <c r="CCU20" s="1252"/>
      <c r="CCV20" s="1252"/>
      <c r="CCW20" s="1252"/>
      <c r="CCX20" s="1252"/>
      <c r="CCY20" s="1252"/>
      <c r="CCZ20" s="1252"/>
      <c r="CDA20" s="1252"/>
      <c r="CDB20" s="1252"/>
      <c r="CDC20" s="1252"/>
      <c r="CDD20" s="1252"/>
      <c r="CDE20" s="1252"/>
      <c r="CDF20" s="1252"/>
      <c r="CDG20" s="1252"/>
      <c r="CDH20" s="1252"/>
      <c r="CDI20" s="1252"/>
      <c r="CDJ20" s="1252"/>
      <c r="CDK20" s="1252"/>
      <c r="CDL20" s="1252"/>
      <c r="CDM20" s="1252"/>
      <c r="CDN20" s="1252"/>
      <c r="CDO20" s="1252"/>
      <c r="CDP20" s="1252"/>
      <c r="CDQ20" s="1252"/>
      <c r="CDR20" s="1252"/>
      <c r="CDS20" s="1252"/>
      <c r="CDT20" s="1252"/>
      <c r="CDU20" s="1252"/>
      <c r="CDV20" s="1252"/>
      <c r="CDW20" s="1252"/>
      <c r="CDX20" s="1252"/>
      <c r="CDY20" s="1252"/>
      <c r="CDZ20" s="1252"/>
      <c r="CEA20" s="1252"/>
      <c r="CEB20" s="1252"/>
      <c r="CEC20" s="1252"/>
      <c r="CED20" s="1252"/>
      <c r="CEE20" s="1252"/>
      <c r="CEF20" s="1252"/>
      <c r="CEG20" s="1252"/>
      <c r="CEH20" s="1252"/>
      <c r="CEI20" s="1252"/>
      <c r="CEJ20" s="1252"/>
      <c r="CEK20" s="1252"/>
      <c r="CEL20" s="1252"/>
      <c r="CEM20" s="1252"/>
      <c r="CEN20" s="1252"/>
      <c r="CEO20" s="1252"/>
      <c r="CEP20" s="1252"/>
      <c r="CEQ20" s="1252"/>
      <c r="CER20" s="1252"/>
      <c r="CES20" s="1252"/>
      <c r="CET20" s="1252"/>
      <c r="CEU20" s="1252"/>
      <c r="CEV20" s="1252"/>
      <c r="CEW20" s="1252"/>
      <c r="CEX20" s="1252"/>
      <c r="CEY20" s="1252"/>
      <c r="CEZ20" s="1252"/>
      <c r="CFA20" s="1252"/>
      <c r="CFB20" s="1252"/>
      <c r="CFC20" s="1252"/>
      <c r="CFD20" s="1252"/>
      <c r="CFE20" s="1252"/>
      <c r="CFF20" s="1252"/>
      <c r="CFG20" s="1252"/>
      <c r="CFH20" s="1252"/>
      <c r="CFI20" s="1252"/>
      <c r="CFJ20" s="1252"/>
      <c r="CFK20" s="1252"/>
      <c r="CFL20" s="1252"/>
      <c r="CFM20" s="1252"/>
      <c r="CFN20" s="1252"/>
      <c r="CFO20" s="1252"/>
      <c r="CFP20" s="1252"/>
      <c r="CFQ20" s="1252"/>
      <c r="CFR20" s="1252"/>
      <c r="CFS20" s="1252"/>
      <c r="CFT20" s="1252"/>
      <c r="CFU20" s="1252"/>
      <c r="CFV20" s="1252"/>
      <c r="CFW20" s="1252"/>
      <c r="CFX20" s="1252"/>
      <c r="CFY20" s="1252"/>
      <c r="CFZ20" s="1252"/>
      <c r="CGA20" s="1252"/>
      <c r="CGB20" s="1252"/>
      <c r="CGC20" s="1252"/>
      <c r="CGD20" s="1252"/>
      <c r="CGE20" s="1252"/>
      <c r="CGF20" s="1252"/>
      <c r="CGG20" s="1252"/>
      <c r="CGH20" s="1252"/>
      <c r="CGI20" s="1252"/>
      <c r="CGJ20" s="1252"/>
      <c r="CGK20" s="1252"/>
      <c r="CGL20" s="1252"/>
      <c r="CGM20" s="1252"/>
      <c r="CGN20" s="1252"/>
      <c r="CGO20" s="1252"/>
      <c r="CGP20" s="1252"/>
      <c r="CGQ20" s="1252"/>
      <c r="CGR20" s="1252"/>
      <c r="CGS20" s="1252"/>
      <c r="CGT20" s="1252"/>
      <c r="CGU20" s="1252"/>
      <c r="CGV20" s="1252"/>
      <c r="CGW20" s="1252"/>
      <c r="CGX20" s="1252"/>
      <c r="CGY20" s="1252"/>
      <c r="CGZ20" s="1252"/>
      <c r="CHA20" s="1252"/>
      <c r="CHB20" s="1252"/>
      <c r="CHC20" s="1252"/>
      <c r="CHD20" s="1252"/>
      <c r="CHE20" s="1252"/>
      <c r="CHF20" s="1252"/>
      <c r="CHG20" s="1252"/>
      <c r="CHH20" s="1252"/>
      <c r="CHI20" s="1252"/>
      <c r="CHJ20" s="1252"/>
      <c r="CHK20" s="1252"/>
      <c r="CHL20" s="1252"/>
      <c r="CHM20" s="1252"/>
      <c r="CHN20" s="1252"/>
      <c r="CHO20" s="1252"/>
      <c r="CHP20" s="1252"/>
      <c r="CHQ20" s="1252"/>
      <c r="CHR20" s="1252"/>
      <c r="CHS20" s="1252"/>
      <c r="CHT20" s="1252"/>
      <c r="CHU20" s="1252"/>
      <c r="CHV20" s="1252"/>
      <c r="CHW20" s="1252"/>
      <c r="CHX20" s="1252"/>
      <c r="CHY20" s="1252"/>
      <c r="CHZ20" s="1252"/>
      <c r="CIA20" s="1252"/>
      <c r="CIB20" s="1252"/>
      <c r="CIC20" s="1252"/>
      <c r="CID20" s="1252"/>
      <c r="CIE20" s="1252"/>
      <c r="CIF20" s="1252"/>
      <c r="CIG20" s="1252"/>
      <c r="CIH20" s="1252"/>
      <c r="CII20" s="1252"/>
      <c r="CIJ20" s="1252"/>
      <c r="CIK20" s="1252"/>
      <c r="CIL20" s="1252"/>
      <c r="CIM20" s="1252"/>
      <c r="CIN20" s="1252"/>
      <c r="CIO20" s="1252"/>
      <c r="CIP20" s="1252"/>
      <c r="CIQ20" s="1252"/>
      <c r="CIR20" s="1252"/>
      <c r="CIS20" s="1252"/>
      <c r="CIT20" s="1252"/>
      <c r="CIU20" s="1252"/>
      <c r="CIV20" s="1252"/>
      <c r="CIW20" s="1252"/>
      <c r="CIX20" s="1252"/>
      <c r="CIY20" s="1252"/>
      <c r="CIZ20" s="1252"/>
      <c r="CJA20" s="1252"/>
      <c r="CJB20" s="1252"/>
      <c r="CJC20" s="1252"/>
      <c r="CJD20" s="1252"/>
      <c r="CJE20" s="1252"/>
      <c r="CJF20" s="1252"/>
      <c r="CJG20" s="1252"/>
      <c r="CJH20" s="1252"/>
      <c r="CJI20" s="1252"/>
      <c r="CJJ20" s="1252"/>
      <c r="CJK20" s="1252"/>
      <c r="CJL20" s="1252"/>
      <c r="CJM20" s="1252"/>
      <c r="CJN20" s="1252"/>
      <c r="CJO20" s="1252"/>
      <c r="CJP20" s="1252"/>
      <c r="CJQ20" s="1252"/>
      <c r="CJR20" s="1252"/>
      <c r="CJS20" s="1252"/>
      <c r="CJT20" s="1252"/>
      <c r="CJU20" s="1252"/>
      <c r="CJV20" s="1252"/>
      <c r="CJW20" s="1252"/>
      <c r="CJX20" s="1252"/>
      <c r="CJY20" s="1252"/>
      <c r="CJZ20" s="1252"/>
      <c r="CKA20" s="1252"/>
      <c r="CKB20" s="1252"/>
      <c r="CKC20" s="1252"/>
      <c r="CKD20" s="1252"/>
      <c r="CKE20" s="1252"/>
      <c r="CKF20" s="1252"/>
      <c r="CKG20" s="1252"/>
      <c r="CKH20" s="1252"/>
      <c r="CKI20" s="1252"/>
      <c r="CKJ20" s="1252"/>
      <c r="CKK20" s="1252"/>
      <c r="CKL20" s="1252"/>
      <c r="CKM20" s="1252"/>
      <c r="CKN20" s="1252"/>
      <c r="CKO20" s="1252"/>
      <c r="CKP20" s="1252"/>
      <c r="CKQ20" s="1252"/>
      <c r="CKR20" s="1252"/>
      <c r="CKS20" s="1252"/>
      <c r="CKT20" s="1252"/>
      <c r="CKU20" s="1252"/>
      <c r="CKV20" s="1252"/>
      <c r="CKW20" s="1252"/>
      <c r="CKX20" s="1252"/>
      <c r="CKY20" s="1252"/>
      <c r="CKZ20" s="1252"/>
      <c r="CLA20" s="1252"/>
      <c r="CLB20" s="1252"/>
      <c r="CLC20" s="1252"/>
      <c r="CLD20" s="1252"/>
      <c r="CLE20" s="1252"/>
      <c r="CLF20" s="1252"/>
      <c r="CLG20" s="1252"/>
      <c r="CLH20" s="1252"/>
      <c r="CLI20" s="1252"/>
      <c r="CLJ20" s="1252"/>
      <c r="CLK20" s="1252"/>
      <c r="CLL20" s="1252"/>
      <c r="CLM20" s="1252"/>
      <c r="CLN20" s="1252"/>
      <c r="CLO20" s="1252"/>
      <c r="CLP20" s="1252"/>
      <c r="CLQ20" s="1252"/>
      <c r="CLR20" s="1252"/>
      <c r="CLS20" s="1252"/>
      <c r="CLT20" s="1252"/>
      <c r="CLU20" s="1252"/>
      <c r="CLV20" s="1252"/>
      <c r="CLW20" s="1252"/>
      <c r="CLX20" s="1252"/>
      <c r="CLY20" s="1252"/>
      <c r="CLZ20" s="1252"/>
      <c r="CMA20" s="1252"/>
      <c r="CMB20" s="1252"/>
      <c r="CMC20" s="1252"/>
      <c r="CMD20" s="1252"/>
      <c r="CME20" s="1252"/>
      <c r="CMF20" s="1252"/>
      <c r="CMG20" s="1252"/>
      <c r="CMH20" s="1252"/>
      <c r="CMI20" s="1252"/>
      <c r="CMJ20" s="1252"/>
      <c r="CMK20" s="1252"/>
      <c r="CML20" s="1252"/>
      <c r="CMM20" s="1252"/>
      <c r="CMN20" s="1252"/>
      <c r="CMO20" s="1252"/>
      <c r="CMP20" s="1252"/>
      <c r="CMQ20" s="1252"/>
      <c r="CMR20" s="1252"/>
      <c r="CMS20" s="1252"/>
      <c r="CMT20" s="1252"/>
      <c r="CMU20" s="1252"/>
      <c r="CMV20" s="1252"/>
      <c r="CMW20" s="1252"/>
      <c r="CMX20" s="1252"/>
      <c r="CMY20" s="1252"/>
      <c r="CMZ20" s="1252"/>
      <c r="CNA20" s="1252"/>
      <c r="CNB20" s="1252"/>
      <c r="CNC20" s="1252"/>
      <c r="CND20" s="1252"/>
      <c r="CNE20" s="1252"/>
      <c r="CNF20" s="1252"/>
      <c r="CNG20" s="1252"/>
      <c r="CNH20" s="1252"/>
      <c r="CNI20" s="1252"/>
      <c r="CNJ20" s="1252"/>
      <c r="CNK20" s="1252"/>
      <c r="CNL20" s="1252"/>
      <c r="CNM20" s="1252"/>
      <c r="CNN20" s="1252"/>
      <c r="CNO20" s="1252"/>
      <c r="CNP20" s="1252"/>
      <c r="CNQ20" s="1252"/>
      <c r="CNR20" s="1252"/>
      <c r="CNS20" s="1252"/>
      <c r="CNT20" s="1252"/>
      <c r="CNU20" s="1252"/>
      <c r="CNV20" s="1252"/>
      <c r="CNW20" s="1252"/>
      <c r="CNX20" s="1252"/>
      <c r="CNY20" s="1252"/>
      <c r="CNZ20" s="1252"/>
      <c r="COA20" s="1252"/>
      <c r="COB20" s="1252"/>
      <c r="COC20" s="1252"/>
      <c r="COD20" s="1252"/>
      <c r="COE20" s="1252"/>
      <c r="COF20" s="1252"/>
      <c r="COG20" s="1252"/>
      <c r="COH20" s="1252"/>
      <c r="COI20" s="1252"/>
      <c r="COJ20" s="1252"/>
      <c r="COK20" s="1252"/>
      <c r="COL20" s="1252"/>
      <c r="COM20" s="1252"/>
      <c r="CON20" s="1252"/>
      <c r="COO20" s="1252"/>
      <c r="COP20" s="1252"/>
      <c r="COQ20" s="1252"/>
      <c r="COR20" s="1252"/>
      <c r="COS20" s="1252"/>
      <c r="COT20" s="1252"/>
      <c r="COU20" s="1252"/>
      <c r="COV20" s="1252"/>
      <c r="COW20" s="1252"/>
      <c r="COX20" s="1252"/>
      <c r="COY20" s="1252"/>
      <c r="COZ20" s="1252"/>
      <c r="CPA20" s="1252"/>
      <c r="CPB20" s="1252"/>
      <c r="CPC20" s="1252"/>
      <c r="CPD20" s="1252"/>
      <c r="CPE20" s="1252"/>
      <c r="CPF20" s="1252"/>
      <c r="CPG20" s="1252"/>
      <c r="CPH20" s="1252"/>
      <c r="CPI20" s="1252"/>
      <c r="CPJ20" s="1252"/>
      <c r="CPK20" s="1252"/>
      <c r="CPL20" s="1252"/>
      <c r="CPM20" s="1252"/>
      <c r="CPN20" s="1252"/>
      <c r="CPO20" s="1252"/>
      <c r="CPP20" s="1252"/>
      <c r="CPQ20" s="1252"/>
      <c r="CPR20" s="1252"/>
      <c r="CPS20" s="1252"/>
      <c r="CPT20" s="1252"/>
      <c r="CPU20" s="1252"/>
      <c r="CPV20" s="1252"/>
      <c r="CPW20" s="1252"/>
      <c r="CPX20" s="1252"/>
      <c r="CPY20" s="1252"/>
      <c r="CPZ20" s="1252"/>
      <c r="CQA20" s="1252"/>
      <c r="CQB20" s="1252"/>
      <c r="CQC20" s="1252"/>
      <c r="CQD20" s="1252"/>
      <c r="CQE20" s="1252"/>
      <c r="CQF20" s="1252"/>
      <c r="CQG20" s="1252"/>
      <c r="CQH20" s="1252"/>
      <c r="CQI20" s="1252"/>
      <c r="CQJ20" s="1252"/>
      <c r="CQK20" s="1252"/>
      <c r="CQL20" s="1252"/>
      <c r="CQM20" s="1252"/>
      <c r="CQN20" s="1252"/>
      <c r="CQO20" s="1252"/>
      <c r="CQP20" s="1252"/>
      <c r="CQQ20" s="1252"/>
      <c r="CQR20" s="1252"/>
      <c r="CQS20" s="1252"/>
      <c r="CQT20" s="1252"/>
      <c r="CQU20" s="1252"/>
      <c r="CQV20" s="1252"/>
      <c r="CQW20" s="1252"/>
      <c r="CQX20" s="1252"/>
      <c r="CQY20" s="1252"/>
      <c r="CQZ20" s="1252"/>
      <c r="CRA20" s="1252"/>
      <c r="CRB20" s="1252"/>
      <c r="CRC20" s="1252"/>
      <c r="CRD20" s="1252"/>
      <c r="CRE20" s="1252"/>
      <c r="CRF20" s="1252"/>
      <c r="CRG20" s="1252"/>
      <c r="CRH20" s="1252"/>
      <c r="CRI20" s="1252"/>
      <c r="CRJ20" s="1252"/>
      <c r="CRK20" s="1252"/>
      <c r="CRL20" s="1252"/>
      <c r="CRM20" s="1252"/>
      <c r="CRN20" s="1252"/>
      <c r="CRO20" s="1252"/>
      <c r="CRP20" s="1252"/>
      <c r="CRQ20" s="1252"/>
      <c r="CRR20" s="1252"/>
      <c r="CRS20" s="1252"/>
      <c r="CRT20" s="1252"/>
      <c r="CRU20" s="1252"/>
      <c r="CRV20" s="1252"/>
      <c r="CRW20" s="1252"/>
      <c r="CRX20" s="1252"/>
      <c r="CRY20" s="1252"/>
      <c r="CRZ20" s="1252"/>
      <c r="CSA20" s="1252"/>
      <c r="CSB20" s="1252"/>
      <c r="CSC20" s="1252"/>
      <c r="CSD20" s="1252"/>
      <c r="CSE20" s="1252"/>
      <c r="CSF20" s="1252"/>
      <c r="CSG20" s="1252"/>
      <c r="CSH20" s="1252"/>
      <c r="CSI20" s="1252"/>
      <c r="CSJ20" s="1252"/>
      <c r="CSK20" s="1252"/>
      <c r="CSL20" s="1252"/>
      <c r="CSM20" s="1252"/>
      <c r="CSN20" s="1252"/>
      <c r="CSO20" s="1252"/>
      <c r="CSP20" s="1252"/>
      <c r="CSQ20" s="1252"/>
      <c r="CSR20" s="1252"/>
      <c r="CSS20" s="1252"/>
      <c r="CST20" s="1252"/>
      <c r="CSU20" s="1252"/>
      <c r="CSV20" s="1252"/>
      <c r="CSW20" s="1252"/>
      <c r="CSX20" s="1252"/>
      <c r="CSY20" s="1252"/>
      <c r="CSZ20" s="1252"/>
      <c r="CTA20" s="1252"/>
      <c r="CTB20" s="1252"/>
      <c r="CTC20" s="1252"/>
      <c r="CTD20" s="1252"/>
      <c r="CTE20" s="1252"/>
      <c r="CTF20" s="1252"/>
      <c r="CTG20" s="1252"/>
      <c r="CTH20" s="1252"/>
      <c r="CTI20" s="1252"/>
      <c r="CTJ20" s="1252"/>
      <c r="CTK20" s="1252"/>
      <c r="CTL20" s="1252"/>
      <c r="CTM20" s="1252"/>
      <c r="CTN20" s="1252"/>
      <c r="CTO20" s="1252"/>
      <c r="CTP20" s="1252"/>
      <c r="CTQ20" s="1252"/>
      <c r="CTR20" s="1252"/>
      <c r="CTS20" s="1252"/>
      <c r="CTT20" s="1252"/>
      <c r="CTU20" s="1252"/>
      <c r="CTV20" s="1252"/>
      <c r="CTW20" s="1252"/>
      <c r="CTX20" s="1252"/>
      <c r="CTY20" s="1252"/>
      <c r="CTZ20" s="1252"/>
      <c r="CUA20" s="1252"/>
      <c r="CUB20" s="1252"/>
      <c r="CUC20" s="1252"/>
      <c r="CUD20" s="1252"/>
      <c r="CUE20" s="1252"/>
      <c r="CUF20" s="1252"/>
      <c r="CUG20" s="1252"/>
      <c r="CUH20" s="1252"/>
      <c r="CUI20" s="1252"/>
      <c r="CUJ20" s="1252"/>
      <c r="CUK20" s="1252"/>
      <c r="CUL20" s="1252"/>
      <c r="CUM20" s="1252"/>
      <c r="CUN20" s="1252"/>
      <c r="CUO20" s="1252"/>
      <c r="CUP20" s="1252"/>
      <c r="CUQ20" s="1252"/>
      <c r="CUR20" s="1252"/>
      <c r="CUS20" s="1252"/>
      <c r="CUT20" s="1252"/>
      <c r="CUU20" s="1252"/>
      <c r="CUV20" s="1252"/>
      <c r="CUW20" s="1252"/>
      <c r="CUX20" s="1252"/>
      <c r="CUY20" s="1252"/>
      <c r="CUZ20" s="1252"/>
      <c r="CVA20" s="1252"/>
      <c r="CVB20" s="1252"/>
      <c r="CVC20" s="1252"/>
      <c r="CVD20" s="1252"/>
      <c r="CVE20" s="1252"/>
      <c r="CVF20" s="1252"/>
      <c r="CVG20" s="1252"/>
      <c r="CVH20" s="1252"/>
      <c r="CVI20" s="1252"/>
      <c r="CVJ20" s="1252"/>
      <c r="CVK20" s="1252"/>
      <c r="CVL20" s="1252"/>
      <c r="CVM20" s="1252"/>
      <c r="CVN20" s="1252"/>
      <c r="CVO20" s="1252"/>
      <c r="CVP20" s="1252"/>
      <c r="CVQ20" s="1252"/>
      <c r="CVR20" s="1252"/>
      <c r="CVS20" s="1252"/>
      <c r="CVT20" s="1252"/>
      <c r="CVU20" s="1252"/>
      <c r="CVV20" s="1252"/>
      <c r="CVW20" s="1252"/>
      <c r="CVX20" s="1252"/>
      <c r="CVY20" s="1252"/>
      <c r="CVZ20" s="1252"/>
      <c r="CWA20" s="1252"/>
      <c r="CWB20" s="1252"/>
      <c r="CWC20" s="1252"/>
      <c r="CWD20" s="1252"/>
      <c r="CWE20" s="1252"/>
      <c r="CWF20" s="1252"/>
      <c r="CWG20" s="1252"/>
      <c r="CWH20" s="1252"/>
      <c r="CWI20" s="1252"/>
      <c r="CWJ20" s="1252"/>
      <c r="CWK20" s="1252"/>
      <c r="CWL20" s="1252"/>
      <c r="CWM20" s="1252"/>
      <c r="CWN20" s="1252"/>
      <c r="CWO20" s="1252"/>
      <c r="CWP20" s="1252"/>
      <c r="CWQ20" s="1252"/>
      <c r="CWR20" s="1252"/>
      <c r="CWS20" s="1252"/>
      <c r="CWT20" s="1252"/>
      <c r="CWU20" s="1252"/>
      <c r="CWV20" s="1252"/>
      <c r="CWW20" s="1252"/>
      <c r="CWX20" s="1252"/>
      <c r="CWY20" s="1252"/>
      <c r="CWZ20" s="1252"/>
      <c r="CXA20" s="1252"/>
      <c r="CXB20" s="1252"/>
      <c r="CXC20" s="1252"/>
      <c r="CXD20" s="1252"/>
      <c r="CXE20" s="1252"/>
      <c r="CXF20" s="1252"/>
      <c r="CXG20" s="1252"/>
      <c r="CXH20" s="1252"/>
      <c r="CXI20" s="1252"/>
      <c r="CXJ20" s="1252"/>
      <c r="CXK20" s="1252"/>
      <c r="CXL20" s="1252"/>
      <c r="CXM20" s="1252"/>
      <c r="CXN20" s="1252"/>
      <c r="CXO20" s="1252"/>
      <c r="CXP20" s="1252"/>
      <c r="CXQ20" s="1252"/>
      <c r="CXR20" s="1252"/>
      <c r="CXS20" s="1252"/>
      <c r="CXT20" s="1252"/>
      <c r="CXU20" s="1252"/>
      <c r="CXV20" s="1252"/>
      <c r="CXW20" s="1252"/>
      <c r="CXX20" s="1252"/>
      <c r="CXY20" s="1252"/>
      <c r="CXZ20" s="1252"/>
      <c r="CYA20" s="1252"/>
      <c r="CYB20" s="1252"/>
      <c r="CYC20" s="1252"/>
      <c r="CYD20" s="1252"/>
      <c r="CYE20" s="1252"/>
      <c r="CYF20" s="1252"/>
      <c r="CYG20" s="1252"/>
      <c r="CYH20" s="1252"/>
      <c r="CYI20" s="1252"/>
      <c r="CYJ20" s="1252"/>
      <c r="CYK20" s="1252"/>
      <c r="CYL20" s="1252"/>
      <c r="CYM20" s="1252"/>
      <c r="CYN20" s="1252"/>
      <c r="CYO20" s="1252"/>
      <c r="CYP20" s="1252"/>
      <c r="CYQ20" s="1252"/>
      <c r="CYR20" s="1252"/>
      <c r="CYS20" s="1252"/>
      <c r="CYT20" s="1252"/>
      <c r="CYU20" s="1252"/>
      <c r="CYV20" s="1252"/>
      <c r="CYW20" s="1252"/>
      <c r="CYX20" s="1252"/>
      <c r="CYY20" s="1252"/>
      <c r="CYZ20" s="1252"/>
      <c r="CZA20" s="1252"/>
      <c r="CZB20" s="1252"/>
      <c r="CZC20" s="1252"/>
      <c r="CZD20" s="1252"/>
      <c r="CZE20" s="1252"/>
      <c r="CZF20" s="1252"/>
      <c r="CZG20" s="1252"/>
      <c r="CZH20" s="1252"/>
      <c r="CZI20" s="1252"/>
      <c r="CZJ20" s="1252"/>
      <c r="CZK20" s="1252"/>
      <c r="CZL20" s="1252"/>
      <c r="CZM20" s="1252"/>
      <c r="CZN20" s="1252"/>
      <c r="CZO20" s="1252"/>
      <c r="CZP20" s="1252"/>
      <c r="CZQ20" s="1252"/>
      <c r="CZR20" s="1252"/>
      <c r="CZS20" s="1252"/>
      <c r="CZT20" s="1252"/>
      <c r="CZU20" s="1252"/>
      <c r="CZV20" s="1252"/>
      <c r="CZW20" s="1252"/>
      <c r="CZX20" s="1252"/>
      <c r="CZY20" s="1252"/>
      <c r="CZZ20" s="1252"/>
      <c r="DAA20" s="1252"/>
      <c r="DAB20" s="1252"/>
      <c r="DAC20" s="1252"/>
      <c r="DAD20" s="1252"/>
      <c r="DAE20" s="1252"/>
      <c r="DAF20" s="1252"/>
      <c r="DAG20" s="1252"/>
      <c r="DAH20" s="1252"/>
      <c r="DAI20" s="1252"/>
      <c r="DAJ20" s="1252"/>
      <c r="DAK20" s="1252"/>
      <c r="DAL20" s="1252"/>
      <c r="DAM20" s="1252"/>
      <c r="DAN20" s="1252"/>
      <c r="DAO20" s="1252"/>
      <c r="DAP20" s="1252"/>
      <c r="DAQ20" s="1252"/>
      <c r="DAR20" s="1252"/>
      <c r="DAS20" s="1252"/>
      <c r="DAT20" s="1252"/>
      <c r="DAU20" s="1252"/>
      <c r="DAV20" s="1252"/>
      <c r="DAW20" s="1252"/>
      <c r="DAX20" s="1252"/>
      <c r="DAY20" s="1252"/>
      <c r="DAZ20" s="1252"/>
      <c r="DBA20" s="1252"/>
      <c r="DBB20" s="1252"/>
      <c r="DBC20" s="1252"/>
      <c r="DBD20" s="1252"/>
      <c r="DBE20" s="1252"/>
      <c r="DBF20" s="1252"/>
      <c r="DBG20" s="1252"/>
      <c r="DBH20" s="1252"/>
      <c r="DBI20" s="1252"/>
      <c r="DBJ20" s="1252"/>
      <c r="DBK20" s="1252"/>
      <c r="DBL20" s="1252"/>
      <c r="DBM20" s="1252"/>
      <c r="DBN20" s="1252"/>
      <c r="DBO20" s="1252"/>
      <c r="DBP20" s="1252"/>
      <c r="DBQ20" s="1252"/>
      <c r="DBR20" s="1252"/>
      <c r="DBS20" s="1252"/>
      <c r="DBT20" s="1252"/>
      <c r="DBU20" s="1252"/>
      <c r="DBV20" s="1252"/>
      <c r="DBW20" s="1252"/>
      <c r="DBX20" s="1252"/>
      <c r="DBY20" s="1252"/>
      <c r="DBZ20" s="1252"/>
      <c r="DCA20" s="1252"/>
      <c r="DCB20" s="1252"/>
      <c r="DCC20" s="1252"/>
      <c r="DCD20" s="1252"/>
      <c r="DCE20" s="1252"/>
      <c r="DCF20" s="1252"/>
      <c r="DCG20" s="1252"/>
      <c r="DCH20" s="1252"/>
      <c r="DCI20" s="1252"/>
      <c r="DCJ20" s="1252"/>
      <c r="DCK20" s="1252"/>
      <c r="DCL20" s="1252"/>
      <c r="DCM20" s="1252"/>
      <c r="DCN20" s="1252"/>
      <c r="DCO20" s="1252"/>
      <c r="DCP20" s="1252"/>
      <c r="DCQ20" s="1252"/>
      <c r="DCR20" s="1252"/>
      <c r="DCS20" s="1252"/>
      <c r="DCT20" s="1252"/>
      <c r="DCU20" s="1252"/>
      <c r="DCV20" s="1252"/>
      <c r="DCW20" s="1252"/>
      <c r="DCX20" s="1252"/>
      <c r="DCY20" s="1252"/>
      <c r="DCZ20" s="1252"/>
      <c r="DDA20" s="1252"/>
      <c r="DDB20" s="1252"/>
      <c r="DDC20" s="1252"/>
      <c r="DDD20" s="1252"/>
      <c r="DDE20" s="1252"/>
      <c r="DDF20" s="1252"/>
      <c r="DDG20" s="1252"/>
      <c r="DDH20" s="1252"/>
      <c r="DDI20" s="1252"/>
      <c r="DDJ20" s="1252"/>
      <c r="DDK20" s="1252"/>
      <c r="DDL20" s="1252"/>
      <c r="DDM20" s="1252"/>
      <c r="DDN20" s="1252"/>
      <c r="DDO20" s="1252"/>
      <c r="DDP20" s="1252"/>
      <c r="DDQ20" s="1252"/>
      <c r="DDR20" s="1252"/>
      <c r="DDS20" s="1252"/>
      <c r="DDT20" s="1252"/>
      <c r="DDU20" s="1252"/>
      <c r="DDV20" s="1252"/>
      <c r="DDW20" s="1252"/>
      <c r="DDX20" s="1252"/>
      <c r="DDY20" s="1252"/>
      <c r="DDZ20" s="1252"/>
      <c r="DEA20" s="1252"/>
      <c r="DEB20" s="1252"/>
      <c r="DEC20" s="1252"/>
      <c r="DED20" s="1252"/>
      <c r="DEE20" s="1252"/>
      <c r="DEF20" s="1252"/>
      <c r="DEG20" s="1252"/>
      <c r="DEH20" s="1252"/>
      <c r="DEI20" s="1252"/>
      <c r="DEJ20" s="1252"/>
      <c r="DEK20" s="1252"/>
      <c r="DEL20" s="1252"/>
      <c r="DEM20" s="1252"/>
      <c r="DEN20" s="1252"/>
      <c r="DEO20" s="1252"/>
      <c r="DEP20" s="1252"/>
      <c r="DEQ20" s="1252"/>
      <c r="DER20" s="1252"/>
      <c r="DES20" s="1252"/>
      <c r="DET20" s="1252"/>
      <c r="DEU20" s="1252"/>
      <c r="DEV20" s="1252"/>
      <c r="DEW20" s="1252"/>
      <c r="DEX20" s="1252"/>
      <c r="DEY20" s="1252"/>
      <c r="DEZ20" s="1252"/>
      <c r="DFA20" s="1252"/>
      <c r="DFB20" s="1252"/>
      <c r="DFC20" s="1252"/>
      <c r="DFD20" s="1252"/>
      <c r="DFE20" s="1252"/>
      <c r="DFF20" s="1252"/>
      <c r="DFG20" s="1252"/>
      <c r="DFH20" s="1252"/>
      <c r="DFI20" s="1252"/>
      <c r="DFJ20" s="1252"/>
      <c r="DFK20" s="1252"/>
      <c r="DFL20" s="1252"/>
      <c r="DFM20" s="1252"/>
      <c r="DFN20" s="1252"/>
      <c r="DFO20" s="1252"/>
      <c r="DFP20" s="1252"/>
      <c r="DFQ20" s="1252"/>
      <c r="DFR20" s="1252"/>
      <c r="DFS20" s="1252"/>
      <c r="DFT20" s="1252"/>
      <c r="DFU20" s="1252"/>
      <c r="DFV20" s="1252"/>
      <c r="DFW20" s="1252"/>
      <c r="DFX20" s="1252"/>
      <c r="DFY20" s="1252"/>
      <c r="DFZ20" s="1252"/>
      <c r="DGA20" s="1252"/>
      <c r="DGB20" s="1252"/>
      <c r="DGC20" s="1252"/>
      <c r="DGD20" s="1252"/>
      <c r="DGE20" s="1252"/>
      <c r="DGF20" s="1252"/>
      <c r="DGG20" s="1252"/>
      <c r="DGH20" s="1252"/>
      <c r="DGI20" s="1252"/>
      <c r="DGJ20" s="1252"/>
      <c r="DGK20" s="1252"/>
      <c r="DGL20" s="1252"/>
      <c r="DGM20" s="1252"/>
      <c r="DGN20" s="1252"/>
      <c r="DGO20" s="1252"/>
      <c r="DGP20" s="1252"/>
      <c r="DGQ20" s="1252"/>
      <c r="DGR20" s="1252"/>
      <c r="DGS20" s="1252"/>
      <c r="DGT20" s="1252"/>
      <c r="DGU20" s="1252"/>
      <c r="DGV20" s="1252"/>
      <c r="DGW20" s="1252"/>
      <c r="DGX20" s="1252"/>
      <c r="DGY20" s="1252"/>
      <c r="DGZ20" s="1252"/>
      <c r="DHA20" s="1252"/>
      <c r="DHB20" s="1252"/>
      <c r="DHC20" s="1252"/>
      <c r="DHD20" s="1252"/>
      <c r="DHE20" s="1252"/>
      <c r="DHF20" s="1252"/>
      <c r="DHG20" s="1252"/>
      <c r="DHH20" s="1252"/>
      <c r="DHI20" s="1252"/>
      <c r="DHJ20" s="1252"/>
      <c r="DHK20" s="1252"/>
      <c r="DHL20" s="1252"/>
      <c r="DHM20" s="1252"/>
      <c r="DHN20" s="1252"/>
      <c r="DHO20" s="1252"/>
      <c r="DHP20" s="1252"/>
      <c r="DHQ20" s="1252"/>
      <c r="DHR20" s="1252"/>
      <c r="DHS20" s="1252"/>
      <c r="DHT20" s="1252"/>
      <c r="DHU20" s="1252"/>
      <c r="DHV20" s="1252"/>
      <c r="DHW20" s="1252"/>
      <c r="DHX20" s="1252"/>
      <c r="DHY20" s="1252"/>
      <c r="DHZ20" s="1252"/>
      <c r="DIA20" s="1252"/>
      <c r="DIB20" s="1252"/>
      <c r="DIC20" s="1252"/>
      <c r="DID20" s="1252"/>
      <c r="DIE20" s="1252"/>
      <c r="DIF20" s="1252"/>
      <c r="DIG20" s="1252"/>
      <c r="DIH20" s="1252"/>
      <c r="DII20" s="1252"/>
      <c r="DIJ20" s="1252"/>
      <c r="DIK20" s="1252"/>
      <c r="DIL20" s="1252"/>
      <c r="DIM20" s="1252"/>
      <c r="DIN20" s="1252"/>
      <c r="DIO20" s="1252"/>
      <c r="DIP20" s="1252"/>
      <c r="DIQ20" s="1252"/>
      <c r="DIR20" s="1252"/>
      <c r="DIS20" s="1252"/>
      <c r="DIT20" s="1252"/>
      <c r="DIU20" s="1252"/>
      <c r="DIV20" s="1252"/>
      <c r="DIW20" s="1252"/>
      <c r="DIX20" s="1252"/>
      <c r="DIY20" s="1252"/>
      <c r="DIZ20" s="1252"/>
      <c r="DJA20" s="1252"/>
      <c r="DJB20" s="1252"/>
      <c r="DJC20" s="1252"/>
      <c r="DJD20" s="1252"/>
      <c r="DJE20" s="1252"/>
      <c r="DJF20" s="1252"/>
      <c r="DJG20" s="1252"/>
      <c r="DJH20" s="1252"/>
      <c r="DJI20" s="1252"/>
      <c r="DJJ20" s="1252"/>
      <c r="DJK20" s="1252"/>
      <c r="DJL20" s="1252"/>
      <c r="DJM20" s="1252"/>
      <c r="DJN20" s="1252"/>
      <c r="DJO20" s="1252"/>
      <c r="DJP20" s="1252"/>
      <c r="DJQ20" s="1252"/>
      <c r="DJR20" s="1252"/>
      <c r="DJS20" s="1252"/>
      <c r="DJT20" s="1252"/>
      <c r="DJU20" s="1252"/>
      <c r="DJV20" s="1252"/>
      <c r="DJW20" s="1252"/>
      <c r="DJX20" s="1252"/>
      <c r="DJY20" s="1252"/>
      <c r="DJZ20" s="1252"/>
      <c r="DKA20" s="1252"/>
      <c r="DKB20" s="1252"/>
      <c r="DKC20" s="1252"/>
      <c r="DKD20" s="1252"/>
      <c r="DKE20" s="1252"/>
      <c r="DKF20" s="1252"/>
      <c r="DKG20" s="1252"/>
      <c r="DKH20" s="1252"/>
      <c r="DKI20" s="1252"/>
      <c r="DKJ20" s="1252"/>
      <c r="DKK20" s="1252"/>
      <c r="DKL20" s="1252"/>
      <c r="DKM20" s="1252"/>
      <c r="DKN20" s="1252"/>
      <c r="DKO20" s="1252"/>
      <c r="DKP20" s="1252"/>
      <c r="DKQ20" s="1252"/>
      <c r="DKR20" s="1252"/>
      <c r="DKS20" s="1252"/>
      <c r="DKT20" s="1252"/>
      <c r="DKU20" s="1252"/>
      <c r="DKV20" s="1252"/>
      <c r="DKW20" s="1252"/>
      <c r="DKX20" s="1252"/>
      <c r="DKY20" s="1252"/>
      <c r="DKZ20" s="1252"/>
      <c r="DLA20" s="1252"/>
      <c r="DLB20" s="1252"/>
      <c r="DLC20" s="1252"/>
      <c r="DLD20" s="1252"/>
      <c r="DLE20" s="1252"/>
      <c r="DLF20" s="1252"/>
      <c r="DLG20" s="1252"/>
      <c r="DLH20" s="1252"/>
      <c r="DLI20" s="1252"/>
      <c r="DLJ20" s="1252"/>
      <c r="DLK20" s="1252"/>
      <c r="DLL20" s="1252"/>
      <c r="DLM20" s="1252"/>
      <c r="DLN20" s="1252"/>
      <c r="DLO20" s="1252"/>
      <c r="DLP20" s="1252"/>
      <c r="DLQ20" s="1252"/>
      <c r="DLR20" s="1252"/>
      <c r="DLS20" s="1252"/>
      <c r="DLT20" s="1252"/>
      <c r="DLU20" s="1252"/>
      <c r="DLV20" s="1252"/>
      <c r="DLW20" s="1252"/>
      <c r="DLX20" s="1252"/>
      <c r="DLY20" s="1252"/>
      <c r="DLZ20" s="1252"/>
      <c r="DMA20" s="1252"/>
      <c r="DMB20" s="1252"/>
      <c r="DMC20" s="1252"/>
      <c r="DMD20" s="1252"/>
      <c r="DME20" s="1252"/>
      <c r="DMF20" s="1252"/>
      <c r="DMG20" s="1252"/>
      <c r="DMH20" s="1252"/>
      <c r="DMI20" s="1252"/>
      <c r="DMJ20" s="1252"/>
      <c r="DMK20" s="1252"/>
      <c r="DML20" s="1252"/>
      <c r="DMM20" s="1252"/>
      <c r="DMN20" s="1252"/>
      <c r="DMO20" s="1252"/>
      <c r="DMP20" s="1252"/>
      <c r="DMQ20" s="1252"/>
      <c r="DMR20" s="1252"/>
      <c r="DMS20" s="1252"/>
      <c r="DMT20" s="1252"/>
      <c r="DMU20" s="1252"/>
      <c r="DMV20" s="1252"/>
      <c r="DMW20" s="1252"/>
      <c r="DMX20" s="1252"/>
      <c r="DMY20" s="1252"/>
      <c r="DMZ20" s="1252"/>
      <c r="DNA20" s="1252"/>
      <c r="DNB20" s="1252"/>
      <c r="DNC20" s="1252"/>
      <c r="DND20" s="1252"/>
      <c r="DNE20" s="1252"/>
      <c r="DNF20" s="1252"/>
      <c r="DNG20" s="1252"/>
      <c r="DNH20" s="1252"/>
      <c r="DNI20" s="1252"/>
      <c r="DNJ20" s="1252"/>
      <c r="DNK20" s="1252"/>
      <c r="DNL20" s="1252"/>
      <c r="DNM20" s="1252"/>
      <c r="DNN20" s="1252"/>
      <c r="DNO20" s="1252"/>
      <c r="DNP20" s="1252"/>
      <c r="DNQ20" s="1252"/>
      <c r="DNR20" s="1252"/>
      <c r="DNS20" s="1252"/>
      <c r="DNT20" s="1252"/>
      <c r="DNU20" s="1252"/>
      <c r="DNV20" s="1252"/>
      <c r="DNW20" s="1252"/>
      <c r="DNX20" s="1252"/>
      <c r="DNY20" s="1252"/>
      <c r="DNZ20" s="1252"/>
      <c r="DOA20" s="1252"/>
      <c r="DOB20" s="1252"/>
      <c r="DOC20" s="1252"/>
      <c r="DOD20" s="1252"/>
      <c r="DOE20" s="1252"/>
      <c r="DOF20" s="1252"/>
      <c r="DOG20" s="1252"/>
      <c r="DOH20" s="1252"/>
      <c r="DOI20" s="1252"/>
      <c r="DOJ20" s="1252"/>
      <c r="DOK20" s="1252"/>
      <c r="DOL20" s="1252"/>
      <c r="DOM20" s="1252"/>
      <c r="DON20" s="1252"/>
      <c r="DOO20" s="1252"/>
      <c r="DOP20" s="1252"/>
      <c r="DOQ20" s="1252"/>
      <c r="DOR20" s="1252"/>
      <c r="DOS20" s="1252"/>
      <c r="DOT20" s="1252"/>
      <c r="DOU20" s="1252"/>
      <c r="DOV20" s="1252"/>
      <c r="DOW20" s="1252"/>
      <c r="DOX20" s="1252"/>
      <c r="DOY20" s="1252"/>
      <c r="DOZ20" s="1252"/>
      <c r="DPA20" s="1252"/>
      <c r="DPB20" s="1252"/>
      <c r="DPC20" s="1252"/>
      <c r="DPD20" s="1252"/>
      <c r="DPE20" s="1252"/>
      <c r="DPF20" s="1252"/>
      <c r="DPG20" s="1252"/>
      <c r="DPH20" s="1252"/>
      <c r="DPI20" s="1252"/>
      <c r="DPJ20" s="1252"/>
      <c r="DPK20" s="1252"/>
      <c r="DPL20" s="1252"/>
      <c r="DPM20" s="1252"/>
      <c r="DPN20" s="1252"/>
      <c r="DPO20" s="1252"/>
      <c r="DPP20" s="1252"/>
      <c r="DPQ20" s="1252"/>
      <c r="DPR20" s="1252"/>
      <c r="DPS20" s="1252"/>
      <c r="DPT20" s="1252"/>
      <c r="DPU20" s="1252"/>
      <c r="DPV20" s="1252"/>
      <c r="DPW20" s="1252"/>
      <c r="DPX20" s="1252"/>
      <c r="DPY20" s="1252"/>
      <c r="DPZ20" s="1252"/>
      <c r="DQA20" s="1252"/>
      <c r="DQB20" s="1252"/>
      <c r="DQC20" s="1252"/>
      <c r="DQD20" s="1252"/>
      <c r="DQE20" s="1252"/>
      <c r="DQF20" s="1252"/>
      <c r="DQG20" s="1252"/>
      <c r="DQH20" s="1252"/>
      <c r="DQI20" s="1252"/>
      <c r="DQJ20" s="1252"/>
      <c r="DQK20" s="1252"/>
      <c r="DQL20" s="1252"/>
      <c r="DQM20" s="1252"/>
      <c r="DQN20" s="1252"/>
      <c r="DQO20" s="1252"/>
      <c r="DQP20" s="1252"/>
      <c r="DQQ20" s="1252"/>
      <c r="DQR20" s="1252"/>
      <c r="DQS20" s="1252"/>
      <c r="DQT20" s="1252"/>
      <c r="DQU20" s="1252"/>
      <c r="DQV20" s="1252"/>
      <c r="DQW20" s="1252"/>
      <c r="DQX20" s="1252"/>
      <c r="DQY20" s="1252"/>
      <c r="DQZ20" s="1252"/>
      <c r="DRA20" s="1252"/>
      <c r="DRB20" s="1252"/>
      <c r="DRC20" s="1252"/>
      <c r="DRD20" s="1252"/>
      <c r="DRE20" s="1252"/>
      <c r="DRF20" s="1252"/>
      <c r="DRG20" s="1252"/>
      <c r="DRH20" s="1252"/>
      <c r="DRI20" s="1252"/>
      <c r="DRJ20" s="1252"/>
      <c r="DRK20" s="1252"/>
      <c r="DRL20" s="1252"/>
      <c r="DRM20" s="1252"/>
      <c r="DRN20" s="1252"/>
      <c r="DRO20" s="1252"/>
      <c r="DRP20" s="1252"/>
      <c r="DRQ20" s="1252"/>
      <c r="DRR20" s="1252"/>
      <c r="DRS20" s="1252"/>
      <c r="DRT20" s="1252"/>
      <c r="DRU20" s="1252"/>
      <c r="DRV20" s="1252"/>
      <c r="DRW20" s="1252"/>
      <c r="DRX20" s="1252"/>
      <c r="DRY20" s="1252"/>
      <c r="DRZ20" s="1252"/>
      <c r="DSA20" s="1252"/>
      <c r="DSB20" s="1252"/>
      <c r="DSC20" s="1252"/>
      <c r="DSD20" s="1252"/>
      <c r="DSE20" s="1252"/>
      <c r="DSF20" s="1252"/>
      <c r="DSG20" s="1252"/>
      <c r="DSH20" s="1252"/>
      <c r="DSI20" s="1252"/>
      <c r="DSJ20" s="1252"/>
      <c r="DSK20" s="1252"/>
      <c r="DSL20" s="1252"/>
      <c r="DSM20" s="1252"/>
      <c r="DSN20" s="1252"/>
      <c r="DSO20" s="1252"/>
      <c r="DSP20" s="1252"/>
      <c r="DSQ20" s="1252"/>
      <c r="DSR20" s="1252"/>
      <c r="DSS20" s="1252"/>
      <c r="DST20" s="1252"/>
      <c r="DSU20" s="1252"/>
      <c r="DSV20" s="1252"/>
      <c r="DSW20" s="1252"/>
      <c r="DSX20" s="1252"/>
      <c r="DSY20" s="1252"/>
      <c r="DSZ20" s="1252"/>
      <c r="DTA20" s="1252"/>
      <c r="DTB20" s="1252"/>
      <c r="DTC20" s="1252"/>
      <c r="DTD20" s="1252"/>
      <c r="DTE20" s="1252"/>
      <c r="DTF20" s="1252"/>
      <c r="DTG20" s="1252"/>
      <c r="DTH20" s="1252"/>
      <c r="DTI20" s="1252"/>
      <c r="DTJ20" s="1252"/>
      <c r="DTK20" s="1252"/>
      <c r="DTL20" s="1252"/>
      <c r="DTM20" s="1252"/>
      <c r="DTN20" s="1252"/>
      <c r="DTO20" s="1252"/>
      <c r="DTP20" s="1252"/>
      <c r="DTQ20" s="1252"/>
      <c r="DTR20" s="1252"/>
      <c r="DTS20" s="1252"/>
      <c r="DTT20" s="1252"/>
      <c r="DTU20" s="1252"/>
      <c r="DTV20" s="1252"/>
      <c r="DTW20" s="1252"/>
      <c r="DTX20" s="1252"/>
      <c r="DTY20" s="1252"/>
      <c r="DTZ20" s="1252"/>
      <c r="DUA20" s="1252"/>
      <c r="DUB20" s="1252"/>
      <c r="DUC20" s="1252"/>
      <c r="DUD20" s="1252"/>
      <c r="DUE20" s="1252"/>
      <c r="DUF20" s="1252"/>
      <c r="DUG20" s="1252"/>
      <c r="DUH20" s="1252"/>
      <c r="DUI20" s="1252"/>
      <c r="DUJ20" s="1252"/>
      <c r="DUK20" s="1252"/>
      <c r="DUL20" s="1252"/>
      <c r="DUM20" s="1252"/>
      <c r="DUN20" s="1252"/>
      <c r="DUO20" s="1252"/>
      <c r="DUP20" s="1252"/>
      <c r="DUQ20" s="1252"/>
      <c r="DUR20" s="1252"/>
      <c r="DUS20" s="1252"/>
      <c r="DUT20" s="1252"/>
      <c r="DUU20" s="1252"/>
      <c r="DUV20" s="1252"/>
      <c r="DUW20" s="1252"/>
      <c r="DUX20" s="1252"/>
      <c r="DUY20" s="1252"/>
      <c r="DUZ20" s="1252"/>
      <c r="DVA20" s="1252"/>
      <c r="DVB20" s="1252"/>
      <c r="DVC20" s="1252"/>
      <c r="DVD20" s="1252"/>
      <c r="DVE20" s="1252"/>
      <c r="DVF20" s="1252"/>
      <c r="DVG20" s="1252"/>
      <c r="DVH20" s="1252"/>
      <c r="DVI20" s="1252"/>
      <c r="DVJ20" s="1252"/>
      <c r="DVK20" s="1252"/>
      <c r="DVL20" s="1252"/>
      <c r="DVM20" s="1252"/>
      <c r="DVN20" s="1252"/>
      <c r="DVO20" s="1252"/>
      <c r="DVP20" s="1252"/>
      <c r="DVQ20" s="1252"/>
      <c r="DVR20" s="1252"/>
      <c r="DVS20" s="1252"/>
      <c r="DVT20" s="1252"/>
      <c r="DVU20" s="1252"/>
      <c r="DVV20" s="1252"/>
      <c r="DVW20" s="1252"/>
      <c r="DVX20" s="1252"/>
      <c r="DVY20" s="1252"/>
      <c r="DVZ20" s="1252"/>
      <c r="DWA20" s="1252"/>
      <c r="DWB20" s="1252"/>
      <c r="DWC20" s="1252"/>
      <c r="DWD20" s="1252"/>
      <c r="DWE20" s="1252"/>
      <c r="DWF20" s="1252"/>
      <c r="DWG20" s="1252"/>
      <c r="DWH20" s="1252"/>
      <c r="DWI20" s="1252"/>
      <c r="DWJ20" s="1252"/>
      <c r="DWK20" s="1252"/>
      <c r="DWL20" s="1252"/>
      <c r="DWM20" s="1252"/>
      <c r="DWN20" s="1252"/>
      <c r="DWO20" s="1252"/>
      <c r="DWP20" s="1252"/>
      <c r="DWQ20" s="1252"/>
      <c r="DWR20" s="1252"/>
      <c r="DWS20" s="1252"/>
      <c r="DWT20" s="1252"/>
      <c r="DWU20" s="1252"/>
      <c r="DWV20" s="1252"/>
      <c r="DWW20" s="1252"/>
      <c r="DWX20" s="1252"/>
      <c r="DWY20" s="1252"/>
      <c r="DWZ20" s="1252"/>
      <c r="DXA20" s="1252"/>
      <c r="DXB20" s="1252"/>
      <c r="DXC20" s="1252"/>
      <c r="DXD20" s="1252"/>
      <c r="DXE20" s="1252"/>
      <c r="DXF20" s="1252"/>
      <c r="DXG20" s="1252"/>
      <c r="DXH20" s="1252"/>
      <c r="DXI20" s="1252"/>
      <c r="DXJ20" s="1252"/>
      <c r="DXK20" s="1252"/>
      <c r="DXL20" s="1252"/>
      <c r="DXM20" s="1252"/>
      <c r="DXN20" s="1252"/>
      <c r="DXO20" s="1252"/>
      <c r="DXP20" s="1252"/>
      <c r="DXQ20" s="1252"/>
      <c r="DXR20" s="1252"/>
      <c r="DXS20" s="1252"/>
      <c r="DXT20" s="1252"/>
      <c r="DXU20" s="1252"/>
      <c r="DXV20" s="1252"/>
      <c r="DXW20" s="1252"/>
      <c r="DXX20" s="1252"/>
      <c r="DXY20" s="1252"/>
      <c r="DXZ20" s="1252"/>
      <c r="DYA20" s="1252"/>
      <c r="DYB20" s="1252"/>
      <c r="DYC20" s="1252"/>
      <c r="DYD20" s="1252"/>
      <c r="DYE20" s="1252"/>
      <c r="DYF20" s="1252"/>
      <c r="DYG20" s="1252"/>
      <c r="DYH20" s="1252"/>
      <c r="DYI20" s="1252"/>
      <c r="DYJ20" s="1252"/>
      <c r="DYK20" s="1252"/>
      <c r="DYL20" s="1252"/>
      <c r="DYM20" s="1252"/>
      <c r="DYN20" s="1252"/>
      <c r="DYO20" s="1252"/>
      <c r="DYP20" s="1252"/>
      <c r="DYQ20" s="1252"/>
      <c r="DYR20" s="1252"/>
      <c r="DYS20" s="1252"/>
      <c r="DYT20" s="1252"/>
      <c r="DYU20" s="1252"/>
      <c r="DYV20" s="1252"/>
      <c r="DYW20" s="1252"/>
      <c r="DYX20" s="1252"/>
      <c r="DYY20" s="1252"/>
      <c r="DYZ20" s="1252"/>
      <c r="DZA20" s="1252"/>
      <c r="DZB20" s="1252"/>
      <c r="DZC20" s="1252"/>
      <c r="DZD20" s="1252"/>
      <c r="DZE20" s="1252"/>
      <c r="DZF20" s="1252"/>
      <c r="DZG20" s="1252"/>
      <c r="DZH20" s="1252"/>
      <c r="DZI20" s="1252"/>
      <c r="DZJ20" s="1252"/>
      <c r="DZK20" s="1252"/>
      <c r="DZL20" s="1252"/>
      <c r="DZM20" s="1252"/>
      <c r="DZN20" s="1252"/>
      <c r="DZO20" s="1252"/>
      <c r="DZP20" s="1252"/>
      <c r="DZQ20" s="1252"/>
      <c r="DZR20" s="1252"/>
      <c r="DZS20" s="1252"/>
      <c r="DZT20" s="1252"/>
      <c r="DZU20" s="1252"/>
      <c r="DZV20" s="1252"/>
      <c r="DZW20" s="1252"/>
      <c r="DZX20" s="1252"/>
      <c r="DZY20" s="1252"/>
      <c r="DZZ20" s="1252"/>
      <c r="EAA20" s="1252"/>
      <c r="EAB20" s="1252"/>
      <c r="EAC20" s="1252"/>
      <c r="EAD20" s="1252"/>
      <c r="EAE20" s="1252"/>
      <c r="EAF20" s="1252"/>
      <c r="EAG20" s="1252"/>
      <c r="EAH20" s="1252"/>
      <c r="EAI20" s="1252"/>
      <c r="EAJ20" s="1252"/>
      <c r="EAK20" s="1252"/>
      <c r="EAL20" s="1252"/>
      <c r="EAM20" s="1252"/>
      <c r="EAN20" s="1252"/>
      <c r="EAO20" s="1252"/>
      <c r="EAP20" s="1252"/>
      <c r="EAQ20" s="1252"/>
      <c r="EAR20" s="1252"/>
      <c r="EAS20" s="1252"/>
      <c r="EAT20" s="1252"/>
      <c r="EAU20" s="1252"/>
      <c r="EAV20" s="1252"/>
      <c r="EAW20" s="1252"/>
      <c r="EAX20" s="1252"/>
      <c r="EAY20" s="1252"/>
      <c r="EAZ20" s="1252"/>
      <c r="EBA20" s="1252"/>
      <c r="EBB20" s="1252"/>
      <c r="EBC20" s="1252"/>
      <c r="EBD20" s="1252"/>
      <c r="EBE20" s="1252"/>
      <c r="EBF20" s="1252"/>
      <c r="EBG20" s="1252"/>
      <c r="EBH20" s="1252"/>
      <c r="EBI20" s="1252"/>
      <c r="EBJ20" s="1252"/>
      <c r="EBK20" s="1252"/>
      <c r="EBL20" s="1252"/>
      <c r="EBM20" s="1252"/>
      <c r="EBN20" s="1252"/>
      <c r="EBO20" s="1252"/>
      <c r="EBP20" s="1252"/>
      <c r="EBQ20" s="1252"/>
      <c r="EBR20" s="1252"/>
      <c r="EBS20" s="1252"/>
      <c r="EBT20" s="1252"/>
      <c r="EBU20" s="1252"/>
      <c r="EBV20" s="1252"/>
      <c r="EBW20" s="1252"/>
      <c r="EBX20" s="1252"/>
      <c r="EBY20" s="1252"/>
      <c r="EBZ20" s="1252"/>
      <c r="ECA20" s="1252"/>
      <c r="ECB20" s="1252"/>
      <c r="ECC20" s="1252"/>
      <c r="ECD20" s="1252"/>
      <c r="ECE20" s="1252"/>
      <c r="ECF20" s="1252"/>
      <c r="ECG20" s="1252"/>
      <c r="ECH20" s="1252"/>
      <c r="ECI20" s="1252"/>
      <c r="ECJ20" s="1252"/>
      <c r="ECK20" s="1252"/>
      <c r="ECL20" s="1252"/>
      <c r="ECM20" s="1252"/>
      <c r="ECN20" s="1252"/>
      <c r="ECO20" s="1252"/>
      <c r="ECP20" s="1252"/>
      <c r="ECQ20" s="1252"/>
      <c r="ECR20" s="1252"/>
      <c r="ECS20" s="1252"/>
      <c r="ECT20" s="1252"/>
      <c r="ECU20" s="1252"/>
      <c r="ECV20" s="1252"/>
      <c r="ECW20" s="1252"/>
      <c r="ECX20" s="1252"/>
      <c r="ECY20" s="1252"/>
      <c r="ECZ20" s="1252"/>
      <c r="EDA20" s="1252"/>
      <c r="EDB20" s="1252"/>
      <c r="EDC20" s="1252"/>
      <c r="EDD20" s="1252"/>
      <c r="EDE20" s="1252"/>
      <c r="EDF20" s="1252"/>
      <c r="EDG20" s="1252"/>
      <c r="EDH20" s="1252"/>
      <c r="EDI20" s="1252"/>
      <c r="EDJ20" s="1252"/>
      <c r="EDK20" s="1252"/>
      <c r="EDL20" s="1252"/>
      <c r="EDM20" s="1252"/>
      <c r="EDN20" s="1252"/>
      <c r="EDO20" s="1252"/>
      <c r="EDP20" s="1252"/>
      <c r="EDQ20" s="1252"/>
      <c r="EDR20" s="1252"/>
      <c r="EDS20" s="1252"/>
      <c r="EDT20" s="1252"/>
      <c r="EDU20" s="1252"/>
      <c r="EDV20" s="1252"/>
      <c r="EDW20" s="1252"/>
      <c r="EDX20" s="1252"/>
      <c r="EDY20" s="1252"/>
      <c r="EDZ20" s="1252"/>
      <c r="EEA20" s="1252"/>
      <c r="EEB20" s="1252"/>
      <c r="EEC20" s="1252"/>
      <c r="EED20" s="1252"/>
      <c r="EEE20" s="1252"/>
      <c r="EEF20" s="1252"/>
      <c r="EEG20" s="1252"/>
      <c r="EEH20" s="1252"/>
      <c r="EEI20" s="1252"/>
      <c r="EEJ20" s="1252"/>
      <c r="EEK20" s="1252"/>
      <c r="EEL20" s="1252"/>
      <c r="EEM20" s="1252"/>
      <c r="EEN20" s="1252"/>
      <c r="EEO20" s="1252"/>
      <c r="EEP20" s="1252"/>
      <c r="EEQ20" s="1252"/>
      <c r="EER20" s="1252"/>
      <c r="EES20" s="1252"/>
      <c r="EET20" s="1252"/>
      <c r="EEU20" s="1252"/>
      <c r="EEV20" s="1252"/>
      <c r="EEW20" s="1252"/>
      <c r="EEX20" s="1252"/>
      <c r="EEY20" s="1252"/>
      <c r="EEZ20" s="1252"/>
      <c r="EFA20" s="1252"/>
      <c r="EFB20" s="1252"/>
      <c r="EFC20" s="1252"/>
      <c r="EFD20" s="1252"/>
      <c r="EFE20" s="1252"/>
      <c r="EFF20" s="1252"/>
      <c r="EFG20" s="1252"/>
      <c r="EFH20" s="1252"/>
      <c r="EFI20" s="1252"/>
      <c r="EFJ20" s="1252"/>
      <c r="EFK20" s="1252"/>
      <c r="EFL20" s="1252"/>
      <c r="EFM20" s="1252"/>
      <c r="EFN20" s="1252"/>
      <c r="EFO20" s="1252"/>
      <c r="EFP20" s="1252"/>
      <c r="EFQ20" s="1252"/>
      <c r="EFR20" s="1252"/>
      <c r="EFS20" s="1252"/>
      <c r="EFT20" s="1252"/>
      <c r="EFU20" s="1252"/>
      <c r="EFV20" s="1252"/>
      <c r="EFW20" s="1252"/>
      <c r="EFX20" s="1252"/>
      <c r="EFY20" s="1252"/>
      <c r="EFZ20" s="1252"/>
      <c r="EGA20" s="1252"/>
      <c r="EGB20" s="1252"/>
      <c r="EGC20" s="1252"/>
      <c r="EGD20" s="1252"/>
      <c r="EGE20" s="1252"/>
      <c r="EGF20" s="1252"/>
      <c r="EGG20" s="1252"/>
      <c r="EGH20" s="1252"/>
      <c r="EGI20" s="1252"/>
      <c r="EGJ20" s="1252"/>
      <c r="EGK20" s="1252"/>
      <c r="EGL20" s="1252"/>
      <c r="EGM20" s="1252"/>
      <c r="EGN20" s="1252"/>
      <c r="EGO20" s="1252"/>
      <c r="EGP20" s="1252"/>
      <c r="EGQ20" s="1252"/>
      <c r="EGR20" s="1252"/>
      <c r="EGS20" s="1252"/>
      <c r="EGT20" s="1252"/>
      <c r="EGU20" s="1252"/>
      <c r="EGV20" s="1252"/>
      <c r="EGW20" s="1252"/>
      <c r="EGX20" s="1252"/>
      <c r="EGY20" s="1252"/>
      <c r="EGZ20" s="1252"/>
      <c r="EHA20" s="1252"/>
      <c r="EHB20" s="1252"/>
      <c r="EHC20" s="1252"/>
      <c r="EHD20" s="1252"/>
      <c r="EHE20" s="1252"/>
      <c r="EHF20" s="1252"/>
      <c r="EHG20" s="1252"/>
      <c r="EHH20" s="1252"/>
      <c r="EHI20" s="1252"/>
      <c r="EHJ20" s="1252"/>
      <c r="EHK20" s="1252"/>
      <c r="EHL20" s="1252"/>
      <c r="EHM20" s="1252"/>
      <c r="EHN20" s="1252"/>
      <c r="EHO20" s="1252"/>
      <c r="EHP20" s="1252"/>
      <c r="EHQ20" s="1252"/>
      <c r="EHR20" s="1252"/>
      <c r="EHS20" s="1252"/>
      <c r="EHT20" s="1252"/>
      <c r="EHU20" s="1252"/>
      <c r="EHV20" s="1252"/>
      <c r="EHW20" s="1252"/>
      <c r="EHX20" s="1252"/>
      <c r="EHY20" s="1252"/>
      <c r="EHZ20" s="1252"/>
      <c r="EIA20" s="1252"/>
      <c r="EIB20" s="1252"/>
      <c r="EIC20" s="1252"/>
      <c r="EID20" s="1252"/>
      <c r="EIE20" s="1252"/>
      <c r="EIF20" s="1252"/>
      <c r="EIG20" s="1252"/>
      <c r="EIH20" s="1252"/>
      <c r="EII20" s="1252"/>
      <c r="EIJ20" s="1252"/>
      <c r="EIK20" s="1252"/>
      <c r="EIL20" s="1252"/>
      <c r="EIM20" s="1252"/>
      <c r="EIN20" s="1252"/>
      <c r="EIO20" s="1252"/>
      <c r="EIP20" s="1252"/>
      <c r="EIQ20" s="1252"/>
      <c r="EIR20" s="1252"/>
      <c r="EIS20" s="1252"/>
      <c r="EIT20" s="1252"/>
      <c r="EIU20" s="1252"/>
      <c r="EIV20" s="1252"/>
      <c r="EIW20" s="1252"/>
      <c r="EIX20" s="1252"/>
      <c r="EIY20" s="1252"/>
      <c r="EIZ20" s="1252"/>
      <c r="EJA20" s="1252"/>
      <c r="EJB20" s="1252"/>
      <c r="EJC20" s="1252"/>
      <c r="EJD20" s="1252"/>
      <c r="EJE20" s="1252"/>
      <c r="EJF20" s="1252"/>
      <c r="EJG20" s="1252"/>
      <c r="EJH20" s="1252"/>
      <c r="EJI20" s="1252"/>
      <c r="EJJ20" s="1252"/>
      <c r="EJK20" s="1252"/>
      <c r="EJL20" s="1252"/>
      <c r="EJM20" s="1252"/>
      <c r="EJN20" s="1252"/>
      <c r="EJO20" s="1252"/>
      <c r="EJP20" s="1252"/>
      <c r="EJQ20" s="1252"/>
      <c r="EJR20" s="1252"/>
      <c r="EJS20" s="1252"/>
      <c r="EJT20" s="1252"/>
      <c r="EJU20" s="1252"/>
      <c r="EJV20" s="1252"/>
      <c r="EJW20" s="1252"/>
      <c r="EJX20" s="1252"/>
      <c r="EJY20" s="1252"/>
      <c r="EJZ20" s="1252"/>
      <c r="EKA20" s="1252"/>
      <c r="EKB20" s="1252"/>
      <c r="EKC20" s="1252"/>
      <c r="EKD20" s="1252"/>
      <c r="EKE20" s="1252"/>
      <c r="EKF20" s="1252"/>
      <c r="EKG20" s="1252"/>
      <c r="EKH20" s="1252"/>
      <c r="EKI20" s="1252"/>
      <c r="EKJ20" s="1252"/>
      <c r="EKK20" s="1252"/>
      <c r="EKL20" s="1252"/>
      <c r="EKM20" s="1252"/>
      <c r="EKN20" s="1252"/>
      <c r="EKO20" s="1252"/>
      <c r="EKP20" s="1252"/>
      <c r="EKQ20" s="1252"/>
      <c r="EKR20" s="1252"/>
      <c r="EKS20" s="1252"/>
      <c r="EKT20" s="1252"/>
      <c r="EKU20" s="1252"/>
      <c r="EKV20" s="1252"/>
      <c r="EKW20" s="1252"/>
      <c r="EKX20" s="1252"/>
      <c r="EKY20" s="1252"/>
      <c r="EKZ20" s="1252"/>
      <c r="ELA20" s="1252"/>
      <c r="ELB20" s="1252"/>
      <c r="ELC20" s="1252"/>
      <c r="ELD20" s="1252"/>
      <c r="ELE20" s="1252"/>
      <c r="ELF20" s="1252"/>
      <c r="ELG20" s="1252"/>
      <c r="ELH20" s="1252"/>
      <c r="ELI20" s="1252"/>
      <c r="ELJ20" s="1252"/>
      <c r="ELK20" s="1252"/>
      <c r="ELL20" s="1252"/>
      <c r="ELM20" s="1252"/>
      <c r="ELN20" s="1252"/>
      <c r="ELO20" s="1252"/>
      <c r="ELP20" s="1252"/>
      <c r="ELQ20" s="1252"/>
      <c r="ELR20" s="1252"/>
      <c r="ELS20" s="1252"/>
      <c r="ELT20" s="1252"/>
      <c r="ELU20" s="1252"/>
      <c r="ELV20" s="1252"/>
      <c r="ELW20" s="1252"/>
      <c r="ELX20" s="1252"/>
      <c r="ELY20" s="1252"/>
      <c r="ELZ20" s="1252"/>
      <c r="EMA20" s="1252"/>
      <c r="EMB20" s="1252"/>
      <c r="EMC20" s="1252"/>
      <c r="EMD20" s="1252"/>
      <c r="EME20" s="1252"/>
      <c r="EMF20" s="1252"/>
      <c r="EMG20" s="1252"/>
      <c r="EMH20" s="1252"/>
      <c r="EMI20" s="1252"/>
      <c r="EMJ20" s="1252"/>
      <c r="EMK20" s="1252"/>
      <c r="EML20" s="1252"/>
      <c r="EMM20" s="1252"/>
      <c r="EMN20" s="1252"/>
      <c r="EMO20" s="1252"/>
      <c r="EMP20" s="1252"/>
      <c r="EMQ20" s="1252"/>
      <c r="EMR20" s="1252"/>
      <c r="EMS20" s="1252"/>
      <c r="EMT20" s="1252"/>
      <c r="EMU20" s="1252"/>
      <c r="EMV20" s="1252"/>
      <c r="EMW20" s="1252"/>
      <c r="EMX20" s="1252"/>
      <c r="EMY20" s="1252"/>
      <c r="EMZ20" s="1252"/>
      <c r="ENA20" s="1252"/>
      <c r="ENB20" s="1252"/>
      <c r="ENC20" s="1252"/>
      <c r="END20" s="1252"/>
      <c r="ENE20" s="1252"/>
      <c r="ENF20" s="1252"/>
      <c r="ENG20" s="1252"/>
      <c r="ENH20" s="1252"/>
      <c r="ENI20" s="1252"/>
      <c r="ENJ20" s="1252"/>
      <c r="ENK20" s="1252"/>
      <c r="ENL20" s="1252"/>
      <c r="ENM20" s="1252"/>
      <c r="ENN20" s="1252"/>
      <c r="ENO20" s="1252"/>
      <c r="ENP20" s="1252"/>
      <c r="ENQ20" s="1252"/>
      <c r="ENR20" s="1252"/>
      <c r="ENS20" s="1252"/>
      <c r="ENT20" s="1252"/>
      <c r="ENU20" s="1252"/>
      <c r="ENV20" s="1252"/>
      <c r="ENW20" s="1252"/>
      <c r="ENX20" s="1252"/>
      <c r="ENY20" s="1252"/>
      <c r="ENZ20" s="1252"/>
      <c r="EOA20" s="1252"/>
      <c r="EOB20" s="1252"/>
      <c r="EOC20" s="1252"/>
      <c r="EOD20" s="1252"/>
      <c r="EOE20" s="1252"/>
      <c r="EOF20" s="1252"/>
      <c r="EOG20" s="1252"/>
      <c r="EOH20" s="1252"/>
      <c r="EOI20" s="1252"/>
      <c r="EOJ20" s="1252"/>
      <c r="EOK20" s="1252"/>
      <c r="EOL20" s="1252"/>
      <c r="EOM20" s="1252"/>
      <c r="EON20" s="1252"/>
      <c r="EOO20" s="1252"/>
      <c r="EOP20" s="1252"/>
      <c r="EOQ20" s="1252"/>
      <c r="EOR20" s="1252"/>
      <c r="EOS20" s="1252"/>
      <c r="EOT20" s="1252"/>
      <c r="EOU20" s="1252"/>
      <c r="EOV20" s="1252"/>
      <c r="EOW20" s="1252"/>
      <c r="EOX20" s="1252"/>
      <c r="EOY20" s="1252"/>
      <c r="EOZ20" s="1252"/>
      <c r="EPA20" s="1252"/>
      <c r="EPB20" s="1252"/>
      <c r="EPC20" s="1252"/>
      <c r="EPD20" s="1252"/>
      <c r="EPE20" s="1252"/>
      <c r="EPF20" s="1252"/>
      <c r="EPG20" s="1252"/>
      <c r="EPH20" s="1252"/>
      <c r="EPI20" s="1252"/>
      <c r="EPJ20" s="1252"/>
      <c r="EPK20" s="1252"/>
      <c r="EPL20" s="1252"/>
      <c r="EPM20" s="1252"/>
      <c r="EPN20" s="1252"/>
      <c r="EPO20" s="1252"/>
      <c r="EPP20" s="1252"/>
      <c r="EPQ20" s="1252"/>
      <c r="EPR20" s="1252"/>
      <c r="EPS20" s="1252"/>
      <c r="EPT20" s="1252"/>
      <c r="EPU20" s="1252"/>
      <c r="EPV20" s="1252"/>
      <c r="EPW20" s="1252"/>
      <c r="EPX20" s="1252"/>
      <c r="EPY20" s="1252"/>
      <c r="EPZ20" s="1252"/>
      <c r="EQA20" s="1252"/>
      <c r="EQB20" s="1252"/>
      <c r="EQC20" s="1252"/>
      <c r="EQD20" s="1252"/>
      <c r="EQE20" s="1252"/>
      <c r="EQF20" s="1252"/>
      <c r="EQG20" s="1252"/>
      <c r="EQH20" s="1252"/>
      <c r="EQI20" s="1252"/>
      <c r="EQJ20" s="1252"/>
      <c r="EQK20" s="1252"/>
      <c r="EQL20" s="1252"/>
      <c r="EQM20" s="1252"/>
      <c r="EQN20" s="1252"/>
      <c r="EQO20" s="1252"/>
      <c r="EQP20" s="1252"/>
      <c r="EQQ20" s="1252"/>
      <c r="EQR20" s="1252"/>
      <c r="EQS20" s="1252"/>
      <c r="EQT20" s="1252"/>
      <c r="EQU20" s="1252"/>
      <c r="EQV20" s="1252"/>
      <c r="EQW20" s="1252"/>
      <c r="EQX20" s="1252"/>
      <c r="EQY20" s="1252"/>
      <c r="EQZ20" s="1252"/>
      <c r="ERA20" s="1252"/>
      <c r="ERB20" s="1252"/>
      <c r="ERC20" s="1252"/>
      <c r="ERD20" s="1252"/>
      <c r="ERE20" s="1252"/>
      <c r="ERF20" s="1252"/>
      <c r="ERG20" s="1252"/>
      <c r="ERH20" s="1252"/>
      <c r="ERI20" s="1252"/>
      <c r="ERJ20" s="1252"/>
      <c r="ERK20" s="1252"/>
      <c r="ERL20" s="1252"/>
      <c r="ERM20" s="1252"/>
      <c r="ERN20" s="1252"/>
      <c r="ERO20" s="1252"/>
      <c r="ERP20" s="1252"/>
      <c r="ERQ20" s="1252"/>
      <c r="ERR20" s="1252"/>
      <c r="ERS20" s="1252"/>
      <c r="ERT20" s="1252"/>
      <c r="ERU20" s="1252"/>
      <c r="ERV20" s="1252"/>
      <c r="ERW20" s="1252"/>
      <c r="ERX20" s="1252"/>
      <c r="ERY20" s="1252"/>
      <c r="ERZ20" s="1252"/>
      <c r="ESA20" s="1252"/>
      <c r="ESB20" s="1252"/>
      <c r="ESC20" s="1252"/>
      <c r="ESD20" s="1252"/>
      <c r="ESE20" s="1252"/>
      <c r="ESF20" s="1252"/>
      <c r="ESG20" s="1252"/>
      <c r="ESH20" s="1252"/>
      <c r="ESI20" s="1252"/>
      <c r="ESJ20" s="1252"/>
      <c r="ESK20" s="1252"/>
      <c r="ESL20" s="1252"/>
      <c r="ESM20" s="1252"/>
      <c r="ESN20" s="1252"/>
      <c r="ESO20" s="1252"/>
      <c r="ESP20" s="1252"/>
      <c r="ESQ20" s="1252"/>
      <c r="ESR20" s="1252"/>
      <c r="ESS20" s="1252"/>
      <c r="EST20" s="1252"/>
      <c r="ESU20" s="1252"/>
      <c r="ESV20" s="1252"/>
      <c r="ESW20" s="1252"/>
      <c r="ESX20" s="1252"/>
      <c r="ESY20" s="1252"/>
      <c r="ESZ20" s="1252"/>
      <c r="ETA20" s="1252"/>
      <c r="ETB20" s="1252"/>
      <c r="ETC20" s="1252"/>
      <c r="ETD20" s="1252"/>
      <c r="ETE20" s="1252"/>
      <c r="ETF20" s="1252"/>
      <c r="ETG20" s="1252"/>
      <c r="ETH20" s="1252"/>
      <c r="ETI20" s="1252"/>
      <c r="ETJ20" s="1252"/>
      <c r="ETK20" s="1252"/>
      <c r="ETL20" s="1252"/>
      <c r="ETM20" s="1252"/>
      <c r="ETN20" s="1252"/>
      <c r="ETO20" s="1252"/>
      <c r="ETP20" s="1252"/>
      <c r="ETQ20" s="1252"/>
      <c r="ETR20" s="1252"/>
      <c r="ETS20" s="1252"/>
      <c r="ETT20" s="1252"/>
      <c r="ETU20" s="1252"/>
      <c r="ETV20" s="1252"/>
      <c r="ETW20" s="1252"/>
      <c r="ETX20" s="1252"/>
      <c r="ETY20" s="1252"/>
      <c r="ETZ20" s="1252"/>
      <c r="EUA20" s="1252"/>
      <c r="EUB20" s="1252"/>
      <c r="EUC20" s="1252"/>
      <c r="EUD20" s="1252"/>
      <c r="EUE20" s="1252"/>
      <c r="EUF20" s="1252"/>
      <c r="EUG20" s="1252"/>
      <c r="EUH20" s="1252"/>
      <c r="EUI20" s="1252"/>
      <c r="EUJ20" s="1252"/>
      <c r="EUK20" s="1252"/>
      <c r="EUL20" s="1252"/>
      <c r="EUM20" s="1252"/>
      <c r="EUN20" s="1252"/>
      <c r="EUO20" s="1252"/>
      <c r="EUP20" s="1252"/>
      <c r="EUQ20" s="1252"/>
      <c r="EUR20" s="1252"/>
      <c r="EUS20" s="1252"/>
      <c r="EUT20" s="1252"/>
      <c r="EUU20" s="1252"/>
      <c r="EUV20" s="1252"/>
      <c r="EUW20" s="1252"/>
      <c r="EUX20" s="1252"/>
      <c r="EUY20" s="1252"/>
      <c r="EUZ20" s="1252"/>
      <c r="EVA20" s="1252"/>
      <c r="EVB20" s="1252"/>
      <c r="EVC20" s="1252"/>
      <c r="EVD20" s="1252"/>
      <c r="EVE20" s="1252"/>
      <c r="EVF20" s="1252"/>
      <c r="EVG20" s="1252"/>
      <c r="EVH20" s="1252"/>
      <c r="EVI20" s="1252"/>
      <c r="EVJ20" s="1252"/>
      <c r="EVK20" s="1252"/>
      <c r="EVL20" s="1252"/>
      <c r="EVM20" s="1252"/>
      <c r="EVN20" s="1252"/>
      <c r="EVO20" s="1252"/>
      <c r="EVP20" s="1252"/>
      <c r="EVQ20" s="1252"/>
      <c r="EVR20" s="1252"/>
      <c r="EVS20" s="1252"/>
      <c r="EVT20" s="1252"/>
      <c r="EVU20" s="1252"/>
      <c r="EVV20" s="1252"/>
      <c r="EVW20" s="1252"/>
      <c r="EVX20" s="1252"/>
      <c r="EVY20" s="1252"/>
      <c r="EVZ20" s="1252"/>
      <c r="EWA20" s="1252"/>
      <c r="EWB20" s="1252"/>
      <c r="EWC20" s="1252"/>
      <c r="EWD20" s="1252"/>
      <c r="EWE20" s="1252"/>
      <c r="EWF20" s="1252"/>
      <c r="EWG20" s="1252"/>
      <c r="EWH20" s="1252"/>
      <c r="EWI20" s="1252"/>
      <c r="EWJ20" s="1252"/>
      <c r="EWK20" s="1252"/>
      <c r="EWL20" s="1252"/>
      <c r="EWM20" s="1252"/>
      <c r="EWN20" s="1252"/>
      <c r="EWO20" s="1252"/>
      <c r="EWP20" s="1252"/>
      <c r="EWQ20" s="1252"/>
      <c r="EWR20" s="1252"/>
      <c r="EWS20" s="1252"/>
      <c r="EWT20" s="1252"/>
      <c r="EWU20" s="1252"/>
      <c r="EWV20" s="1252"/>
      <c r="EWW20" s="1252"/>
      <c r="EWX20" s="1252"/>
      <c r="EWY20" s="1252"/>
      <c r="EWZ20" s="1252"/>
      <c r="EXA20" s="1252"/>
      <c r="EXB20" s="1252"/>
      <c r="EXC20" s="1252"/>
      <c r="EXD20" s="1252"/>
      <c r="EXE20" s="1252"/>
      <c r="EXF20" s="1252"/>
      <c r="EXG20" s="1252"/>
      <c r="EXH20" s="1252"/>
      <c r="EXI20" s="1252"/>
      <c r="EXJ20" s="1252"/>
      <c r="EXK20" s="1252"/>
      <c r="EXL20" s="1252"/>
      <c r="EXM20" s="1252"/>
      <c r="EXN20" s="1252"/>
      <c r="EXO20" s="1252"/>
      <c r="EXP20" s="1252"/>
      <c r="EXQ20" s="1252"/>
      <c r="EXR20" s="1252"/>
      <c r="EXS20" s="1252"/>
      <c r="EXT20" s="1252"/>
      <c r="EXU20" s="1252"/>
      <c r="EXV20" s="1252"/>
      <c r="EXW20" s="1252"/>
      <c r="EXX20" s="1252"/>
      <c r="EXY20" s="1252"/>
      <c r="EXZ20" s="1252"/>
      <c r="EYA20" s="1252"/>
      <c r="EYB20" s="1252"/>
      <c r="EYC20" s="1252"/>
      <c r="EYD20" s="1252"/>
      <c r="EYE20" s="1252"/>
      <c r="EYF20" s="1252"/>
      <c r="EYG20" s="1252"/>
      <c r="EYH20" s="1252"/>
      <c r="EYI20" s="1252"/>
      <c r="EYJ20" s="1252"/>
      <c r="EYK20" s="1252"/>
      <c r="EYL20" s="1252"/>
      <c r="EYM20" s="1252"/>
      <c r="EYN20" s="1252"/>
      <c r="EYO20" s="1252"/>
      <c r="EYP20" s="1252"/>
      <c r="EYQ20" s="1252"/>
      <c r="EYR20" s="1252"/>
      <c r="EYS20" s="1252"/>
      <c r="EYT20" s="1252"/>
      <c r="EYU20" s="1252"/>
      <c r="EYV20" s="1252"/>
      <c r="EYW20" s="1252"/>
      <c r="EYX20" s="1252"/>
      <c r="EYY20" s="1252"/>
      <c r="EYZ20" s="1252"/>
      <c r="EZA20" s="1252"/>
      <c r="EZB20" s="1252"/>
      <c r="EZC20" s="1252"/>
      <c r="EZD20" s="1252"/>
      <c r="EZE20" s="1252"/>
      <c r="EZF20" s="1252"/>
      <c r="EZG20" s="1252"/>
      <c r="EZH20" s="1252"/>
      <c r="EZI20" s="1252"/>
      <c r="EZJ20" s="1252"/>
      <c r="EZK20" s="1252"/>
      <c r="EZL20" s="1252"/>
      <c r="EZM20" s="1252"/>
      <c r="EZN20" s="1252"/>
      <c r="EZO20" s="1252"/>
      <c r="EZP20" s="1252"/>
      <c r="EZQ20" s="1252"/>
      <c r="EZR20" s="1252"/>
      <c r="EZS20" s="1252"/>
      <c r="EZT20" s="1252"/>
      <c r="EZU20" s="1252"/>
      <c r="EZV20" s="1252"/>
      <c r="EZW20" s="1252"/>
      <c r="EZX20" s="1252"/>
      <c r="EZY20" s="1252"/>
      <c r="EZZ20" s="1252"/>
      <c r="FAA20" s="1252"/>
      <c r="FAB20" s="1252"/>
      <c r="FAC20" s="1252"/>
      <c r="FAD20" s="1252"/>
      <c r="FAE20" s="1252"/>
      <c r="FAF20" s="1252"/>
      <c r="FAG20" s="1252"/>
      <c r="FAH20" s="1252"/>
      <c r="FAI20" s="1252"/>
      <c r="FAJ20" s="1252"/>
      <c r="FAK20" s="1252"/>
      <c r="FAL20" s="1252"/>
      <c r="FAM20" s="1252"/>
      <c r="FAN20" s="1252"/>
      <c r="FAO20" s="1252"/>
      <c r="FAP20" s="1252"/>
      <c r="FAQ20" s="1252"/>
      <c r="FAR20" s="1252"/>
      <c r="FAS20" s="1252"/>
      <c r="FAT20" s="1252"/>
      <c r="FAU20" s="1252"/>
      <c r="FAV20" s="1252"/>
      <c r="FAW20" s="1252"/>
      <c r="FAX20" s="1252"/>
      <c r="FAY20" s="1252"/>
      <c r="FAZ20" s="1252"/>
      <c r="FBA20" s="1252"/>
      <c r="FBB20" s="1252"/>
      <c r="FBC20" s="1252"/>
      <c r="FBD20" s="1252"/>
      <c r="FBE20" s="1252"/>
      <c r="FBF20" s="1252"/>
      <c r="FBG20" s="1252"/>
      <c r="FBH20" s="1252"/>
      <c r="FBI20" s="1252"/>
      <c r="FBJ20" s="1252"/>
      <c r="FBK20" s="1252"/>
      <c r="FBL20" s="1252"/>
      <c r="FBM20" s="1252"/>
      <c r="FBN20" s="1252"/>
      <c r="FBO20" s="1252"/>
      <c r="FBP20" s="1252"/>
      <c r="FBQ20" s="1252"/>
      <c r="FBR20" s="1252"/>
      <c r="FBS20" s="1252"/>
      <c r="FBT20" s="1252"/>
      <c r="FBU20" s="1252"/>
      <c r="FBV20" s="1252"/>
      <c r="FBW20" s="1252"/>
      <c r="FBX20" s="1252"/>
      <c r="FBY20" s="1252"/>
      <c r="FBZ20" s="1252"/>
      <c r="FCA20" s="1252"/>
      <c r="FCB20" s="1252"/>
      <c r="FCC20" s="1252"/>
      <c r="FCD20" s="1252"/>
      <c r="FCE20" s="1252"/>
      <c r="FCF20" s="1252"/>
      <c r="FCG20" s="1252"/>
      <c r="FCH20" s="1252"/>
      <c r="FCI20" s="1252"/>
      <c r="FCJ20" s="1252"/>
      <c r="FCK20" s="1252"/>
      <c r="FCL20" s="1252"/>
      <c r="FCM20" s="1252"/>
      <c r="FCN20" s="1252"/>
      <c r="FCO20" s="1252"/>
      <c r="FCP20" s="1252"/>
      <c r="FCQ20" s="1252"/>
      <c r="FCR20" s="1252"/>
      <c r="FCS20" s="1252"/>
      <c r="FCT20" s="1252"/>
      <c r="FCU20" s="1252"/>
      <c r="FCV20" s="1252"/>
      <c r="FCW20" s="1252"/>
      <c r="FCX20" s="1252"/>
      <c r="FCY20" s="1252"/>
      <c r="FCZ20" s="1252"/>
      <c r="FDA20" s="1252"/>
      <c r="FDB20" s="1252"/>
      <c r="FDC20" s="1252"/>
      <c r="FDD20" s="1252"/>
      <c r="FDE20" s="1252"/>
      <c r="FDF20" s="1252"/>
      <c r="FDG20" s="1252"/>
      <c r="FDH20" s="1252"/>
      <c r="FDI20" s="1252"/>
      <c r="FDJ20" s="1252"/>
      <c r="FDK20" s="1252"/>
      <c r="FDL20" s="1252"/>
      <c r="FDM20" s="1252"/>
      <c r="FDN20" s="1252"/>
      <c r="FDO20" s="1252"/>
      <c r="FDP20" s="1252"/>
      <c r="FDQ20" s="1252"/>
      <c r="FDR20" s="1252"/>
      <c r="FDS20" s="1252"/>
      <c r="FDT20" s="1252"/>
      <c r="FDU20" s="1252"/>
      <c r="FDV20" s="1252"/>
      <c r="FDW20" s="1252"/>
      <c r="FDX20" s="1252"/>
      <c r="FDY20" s="1252"/>
      <c r="FDZ20" s="1252"/>
      <c r="FEA20" s="1252"/>
      <c r="FEB20" s="1252"/>
      <c r="FEC20" s="1252"/>
      <c r="FED20" s="1252"/>
      <c r="FEE20" s="1252"/>
      <c r="FEF20" s="1252"/>
      <c r="FEG20" s="1252"/>
      <c r="FEH20" s="1252"/>
      <c r="FEI20" s="1252"/>
      <c r="FEJ20" s="1252"/>
      <c r="FEK20" s="1252"/>
      <c r="FEL20" s="1252"/>
      <c r="FEM20" s="1252"/>
      <c r="FEN20" s="1252"/>
      <c r="FEO20" s="1252"/>
      <c r="FEP20" s="1252"/>
      <c r="FEQ20" s="1252"/>
      <c r="FER20" s="1252"/>
      <c r="FES20" s="1252"/>
      <c r="FET20" s="1252"/>
      <c r="FEU20" s="1252"/>
      <c r="FEV20" s="1252"/>
      <c r="FEW20" s="1252"/>
      <c r="FEX20" s="1252"/>
      <c r="FEY20" s="1252"/>
      <c r="FEZ20" s="1252"/>
      <c r="FFA20" s="1252"/>
      <c r="FFB20" s="1252"/>
      <c r="FFC20" s="1252"/>
      <c r="FFD20" s="1252"/>
      <c r="FFE20" s="1252"/>
      <c r="FFF20" s="1252"/>
      <c r="FFG20" s="1252"/>
      <c r="FFH20" s="1252"/>
      <c r="FFI20" s="1252"/>
      <c r="FFJ20" s="1252"/>
      <c r="FFK20" s="1252"/>
      <c r="FFL20" s="1252"/>
      <c r="FFM20" s="1252"/>
      <c r="FFN20" s="1252"/>
      <c r="FFO20" s="1252"/>
      <c r="FFP20" s="1252"/>
      <c r="FFQ20" s="1252"/>
      <c r="FFR20" s="1252"/>
      <c r="FFS20" s="1252"/>
      <c r="FFT20" s="1252"/>
      <c r="FFU20" s="1252"/>
      <c r="FFV20" s="1252"/>
      <c r="FFW20" s="1252"/>
      <c r="FFX20" s="1252"/>
      <c r="FFY20" s="1252"/>
      <c r="FFZ20" s="1252"/>
      <c r="FGA20" s="1252"/>
      <c r="FGB20" s="1252"/>
      <c r="FGC20" s="1252"/>
      <c r="FGD20" s="1252"/>
      <c r="FGE20" s="1252"/>
      <c r="FGF20" s="1252"/>
      <c r="FGG20" s="1252"/>
      <c r="FGH20" s="1252"/>
      <c r="FGI20" s="1252"/>
      <c r="FGJ20" s="1252"/>
      <c r="FGK20" s="1252"/>
      <c r="FGL20" s="1252"/>
      <c r="FGM20" s="1252"/>
      <c r="FGN20" s="1252"/>
      <c r="FGO20" s="1252"/>
      <c r="FGP20" s="1252"/>
      <c r="FGQ20" s="1252"/>
      <c r="FGR20" s="1252"/>
      <c r="FGS20" s="1252"/>
      <c r="FGT20" s="1252"/>
      <c r="FGU20" s="1252"/>
      <c r="FGV20" s="1252"/>
      <c r="FGW20" s="1252"/>
      <c r="FGX20" s="1252"/>
      <c r="FGY20" s="1252"/>
      <c r="FGZ20" s="1252"/>
      <c r="FHA20" s="1252"/>
      <c r="FHB20" s="1252"/>
      <c r="FHC20" s="1252"/>
      <c r="FHD20" s="1252"/>
      <c r="FHE20" s="1252"/>
      <c r="FHF20" s="1252"/>
      <c r="FHG20" s="1252"/>
      <c r="FHH20" s="1252"/>
      <c r="FHI20" s="1252"/>
      <c r="FHJ20" s="1252"/>
      <c r="FHK20" s="1252"/>
      <c r="FHL20" s="1252"/>
      <c r="FHM20" s="1252"/>
      <c r="FHN20" s="1252"/>
      <c r="FHO20" s="1252"/>
      <c r="FHP20" s="1252"/>
      <c r="FHQ20" s="1252"/>
      <c r="FHR20" s="1252"/>
      <c r="FHS20" s="1252"/>
      <c r="FHT20" s="1252"/>
      <c r="FHU20" s="1252"/>
      <c r="FHV20" s="1252"/>
      <c r="FHW20" s="1252"/>
      <c r="FHX20" s="1252"/>
      <c r="FHY20" s="1252"/>
      <c r="FHZ20" s="1252"/>
      <c r="FIA20" s="1252"/>
      <c r="FIB20" s="1252"/>
      <c r="FIC20" s="1252"/>
      <c r="FID20" s="1252"/>
      <c r="FIE20" s="1252"/>
      <c r="FIF20" s="1252"/>
      <c r="FIG20" s="1252"/>
      <c r="FIH20" s="1252"/>
      <c r="FII20" s="1252"/>
      <c r="FIJ20" s="1252"/>
      <c r="FIK20" s="1252"/>
      <c r="FIL20" s="1252"/>
      <c r="FIM20" s="1252"/>
      <c r="FIN20" s="1252"/>
      <c r="FIO20" s="1252"/>
      <c r="FIP20" s="1252"/>
      <c r="FIQ20" s="1252"/>
      <c r="FIR20" s="1252"/>
      <c r="FIS20" s="1252"/>
      <c r="FIT20" s="1252"/>
      <c r="FIU20" s="1252"/>
      <c r="FIV20" s="1252"/>
      <c r="FIW20" s="1252"/>
      <c r="FIX20" s="1252"/>
      <c r="FIY20" s="1252"/>
      <c r="FIZ20" s="1252"/>
      <c r="FJA20" s="1252"/>
      <c r="FJB20" s="1252"/>
      <c r="FJC20" s="1252"/>
      <c r="FJD20" s="1252"/>
      <c r="FJE20" s="1252"/>
      <c r="FJF20" s="1252"/>
      <c r="FJG20" s="1252"/>
      <c r="FJH20" s="1252"/>
      <c r="FJI20" s="1252"/>
      <c r="FJJ20" s="1252"/>
      <c r="FJK20" s="1252"/>
      <c r="FJL20" s="1252"/>
      <c r="FJM20" s="1252"/>
      <c r="FJN20" s="1252"/>
      <c r="FJO20" s="1252"/>
      <c r="FJP20" s="1252"/>
      <c r="FJQ20" s="1252"/>
      <c r="FJR20" s="1252"/>
      <c r="FJS20" s="1252"/>
      <c r="FJT20" s="1252"/>
      <c r="FJU20" s="1252"/>
      <c r="FJV20" s="1252"/>
      <c r="FJW20" s="1252"/>
      <c r="FJX20" s="1252"/>
      <c r="FJY20" s="1252"/>
      <c r="FJZ20" s="1252"/>
      <c r="FKA20" s="1252"/>
      <c r="FKB20" s="1252"/>
      <c r="FKC20" s="1252"/>
      <c r="FKD20" s="1252"/>
      <c r="FKE20" s="1252"/>
      <c r="FKF20" s="1252"/>
      <c r="FKG20" s="1252"/>
      <c r="FKH20" s="1252"/>
      <c r="FKI20" s="1252"/>
      <c r="FKJ20" s="1252"/>
      <c r="FKK20" s="1252"/>
      <c r="FKL20" s="1252"/>
      <c r="FKM20" s="1252"/>
      <c r="FKN20" s="1252"/>
      <c r="FKO20" s="1252"/>
      <c r="FKP20" s="1252"/>
      <c r="FKQ20" s="1252"/>
      <c r="FKR20" s="1252"/>
      <c r="FKS20" s="1252"/>
      <c r="FKT20" s="1252"/>
      <c r="FKU20" s="1252"/>
      <c r="FKV20" s="1252"/>
      <c r="FKW20" s="1252"/>
      <c r="FKX20" s="1252"/>
      <c r="FKY20" s="1252"/>
      <c r="FKZ20" s="1252"/>
      <c r="FLA20" s="1252"/>
      <c r="FLB20" s="1252"/>
      <c r="FLC20" s="1252"/>
      <c r="FLD20" s="1252"/>
      <c r="FLE20" s="1252"/>
      <c r="FLF20" s="1252"/>
      <c r="FLG20" s="1252"/>
      <c r="FLH20" s="1252"/>
      <c r="FLI20" s="1252"/>
      <c r="FLJ20" s="1252"/>
      <c r="FLK20" s="1252"/>
      <c r="FLL20" s="1252"/>
      <c r="FLM20" s="1252"/>
      <c r="FLN20" s="1252"/>
      <c r="FLO20" s="1252"/>
      <c r="FLP20" s="1252"/>
      <c r="FLQ20" s="1252"/>
      <c r="FLR20" s="1252"/>
      <c r="FLS20" s="1252"/>
      <c r="FLT20" s="1252"/>
      <c r="FLU20" s="1252"/>
      <c r="FLV20" s="1252"/>
      <c r="FLW20" s="1252"/>
      <c r="FLX20" s="1252"/>
      <c r="FLY20" s="1252"/>
      <c r="FLZ20" s="1252"/>
      <c r="FMA20" s="1252"/>
      <c r="FMB20" s="1252"/>
      <c r="FMC20" s="1252"/>
      <c r="FMD20" s="1252"/>
      <c r="FME20" s="1252"/>
      <c r="FMF20" s="1252"/>
      <c r="FMG20" s="1252"/>
      <c r="FMH20" s="1252"/>
      <c r="FMI20" s="1252"/>
      <c r="FMJ20" s="1252"/>
      <c r="FMK20" s="1252"/>
      <c r="FML20" s="1252"/>
      <c r="FMM20" s="1252"/>
      <c r="FMN20" s="1252"/>
      <c r="FMO20" s="1252"/>
      <c r="FMP20" s="1252"/>
      <c r="FMQ20" s="1252"/>
      <c r="FMR20" s="1252"/>
      <c r="FMS20" s="1252"/>
      <c r="FMT20" s="1252"/>
      <c r="FMU20" s="1252"/>
      <c r="FMV20" s="1252"/>
      <c r="FMW20" s="1252"/>
      <c r="FMX20" s="1252"/>
      <c r="FMY20" s="1252"/>
      <c r="FMZ20" s="1252"/>
      <c r="FNA20" s="1252"/>
      <c r="FNB20" s="1252"/>
      <c r="FNC20" s="1252"/>
      <c r="FND20" s="1252"/>
      <c r="FNE20" s="1252"/>
      <c r="FNF20" s="1252"/>
      <c r="FNG20" s="1252"/>
      <c r="FNH20" s="1252"/>
      <c r="FNI20" s="1252"/>
      <c r="FNJ20" s="1252"/>
      <c r="FNK20" s="1252"/>
      <c r="FNL20" s="1252"/>
      <c r="FNM20" s="1252"/>
      <c r="FNN20" s="1252"/>
      <c r="FNO20" s="1252"/>
      <c r="FNP20" s="1252"/>
      <c r="FNQ20" s="1252"/>
      <c r="FNR20" s="1252"/>
      <c r="FNS20" s="1252"/>
      <c r="FNT20" s="1252"/>
      <c r="FNU20" s="1252"/>
      <c r="FNV20" s="1252"/>
      <c r="FNW20" s="1252"/>
      <c r="FNX20" s="1252"/>
      <c r="FNY20" s="1252"/>
      <c r="FNZ20" s="1252"/>
      <c r="FOA20" s="1252"/>
      <c r="FOB20" s="1252"/>
      <c r="FOC20" s="1252"/>
      <c r="FOD20" s="1252"/>
      <c r="FOE20" s="1252"/>
      <c r="FOF20" s="1252"/>
      <c r="FOG20" s="1252"/>
      <c r="FOH20" s="1252"/>
      <c r="FOI20" s="1252"/>
      <c r="FOJ20" s="1252"/>
      <c r="FOK20" s="1252"/>
      <c r="FOL20" s="1252"/>
      <c r="FOM20" s="1252"/>
      <c r="FON20" s="1252"/>
      <c r="FOO20" s="1252"/>
      <c r="FOP20" s="1252"/>
      <c r="FOQ20" s="1252"/>
      <c r="FOR20" s="1252"/>
      <c r="FOS20" s="1252"/>
      <c r="FOT20" s="1252"/>
      <c r="FOU20" s="1252"/>
      <c r="FOV20" s="1252"/>
      <c r="FOW20" s="1252"/>
      <c r="FOX20" s="1252"/>
      <c r="FOY20" s="1252"/>
      <c r="FOZ20" s="1252"/>
      <c r="FPA20" s="1252"/>
      <c r="FPB20" s="1252"/>
      <c r="FPC20" s="1252"/>
      <c r="FPD20" s="1252"/>
      <c r="FPE20" s="1252"/>
      <c r="FPF20" s="1252"/>
      <c r="FPG20" s="1252"/>
      <c r="FPH20" s="1252"/>
      <c r="FPI20" s="1252"/>
      <c r="FPJ20" s="1252"/>
      <c r="FPK20" s="1252"/>
      <c r="FPL20" s="1252"/>
      <c r="FPM20" s="1252"/>
      <c r="FPN20" s="1252"/>
      <c r="FPO20" s="1252"/>
      <c r="FPP20" s="1252"/>
      <c r="FPQ20" s="1252"/>
      <c r="FPR20" s="1252"/>
      <c r="FPS20" s="1252"/>
      <c r="FPT20" s="1252"/>
      <c r="FPU20" s="1252"/>
      <c r="FPV20" s="1252"/>
      <c r="FPW20" s="1252"/>
      <c r="FPX20" s="1252"/>
      <c r="FPY20" s="1252"/>
      <c r="FPZ20" s="1252"/>
      <c r="FQA20" s="1252"/>
      <c r="FQB20" s="1252"/>
      <c r="FQC20" s="1252"/>
      <c r="FQD20" s="1252"/>
      <c r="FQE20" s="1252"/>
      <c r="FQF20" s="1252"/>
      <c r="FQG20" s="1252"/>
      <c r="FQH20" s="1252"/>
      <c r="FQI20" s="1252"/>
      <c r="FQJ20" s="1252"/>
      <c r="FQK20" s="1252"/>
      <c r="FQL20" s="1252"/>
      <c r="FQM20" s="1252"/>
      <c r="FQN20" s="1252"/>
      <c r="FQO20" s="1252"/>
      <c r="FQP20" s="1252"/>
      <c r="FQQ20" s="1252"/>
      <c r="FQR20" s="1252"/>
      <c r="FQS20" s="1252"/>
      <c r="FQT20" s="1252"/>
      <c r="FQU20" s="1252"/>
      <c r="FQV20" s="1252"/>
      <c r="FQW20" s="1252"/>
      <c r="FQX20" s="1252"/>
      <c r="FQY20" s="1252"/>
      <c r="FQZ20" s="1252"/>
      <c r="FRA20" s="1252"/>
      <c r="FRB20" s="1252"/>
      <c r="FRC20" s="1252"/>
      <c r="FRD20" s="1252"/>
      <c r="FRE20" s="1252"/>
      <c r="FRF20" s="1252"/>
      <c r="FRG20" s="1252"/>
      <c r="FRH20" s="1252"/>
      <c r="FRI20" s="1252"/>
      <c r="FRJ20" s="1252"/>
      <c r="FRK20" s="1252"/>
      <c r="FRL20" s="1252"/>
      <c r="FRM20" s="1252"/>
      <c r="FRN20" s="1252"/>
      <c r="FRO20" s="1252"/>
      <c r="FRP20" s="1252"/>
      <c r="FRQ20" s="1252"/>
      <c r="FRR20" s="1252"/>
      <c r="FRS20" s="1252"/>
      <c r="FRT20" s="1252"/>
      <c r="FRU20" s="1252"/>
      <c r="FRV20" s="1252"/>
      <c r="FRW20" s="1252"/>
      <c r="FRX20" s="1252"/>
      <c r="FRY20" s="1252"/>
      <c r="FRZ20" s="1252"/>
      <c r="FSA20" s="1252"/>
      <c r="FSB20" s="1252"/>
      <c r="FSC20" s="1252"/>
      <c r="FSD20" s="1252"/>
      <c r="FSE20" s="1252"/>
      <c r="FSF20" s="1252"/>
      <c r="FSG20" s="1252"/>
      <c r="FSH20" s="1252"/>
      <c r="FSI20" s="1252"/>
      <c r="FSJ20" s="1252"/>
      <c r="FSK20" s="1252"/>
      <c r="FSL20" s="1252"/>
      <c r="FSM20" s="1252"/>
      <c r="FSN20" s="1252"/>
      <c r="FSO20" s="1252"/>
      <c r="FSP20" s="1252"/>
      <c r="FSQ20" s="1252"/>
      <c r="FSR20" s="1252"/>
      <c r="FSS20" s="1252"/>
      <c r="FST20" s="1252"/>
      <c r="FSU20" s="1252"/>
      <c r="FSV20" s="1252"/>
      <c r="FSW20" s="1252"/>
      <c r="FSX20" s="1252"/>
      <c r="FSY20" s="1252"/>
      <c r="FSZ20" s="1252"/>
      <c r="FTA20" s="1252"/>
      <c r="FTB20" s="1252"/>
      <c r="FTC20" s="1252"/>
      <c r="FTD20" s="1252"/>
      <c r="FTE20" s="1252"/>
      <c r="FTF20" s="1252"/>
      <c r="FTG20" s="1252"/>
      <c r="FTH20" s="1252"/>
      <c r="FTI20" s="1252"/>
      <c r="FTJ20" s="1252"/>
      <c r="FTK20" s="1252"/>
      <c r="FTL20" s="1252"/>
      <c r="FTM20" s="1252"/>
      <c r="FTN20" s="1252"/>
      <c r="FTO20" s="1252"/>
      <c r="FTP20" s="1252"/>
      <c r="FTQ20" s="1252"/>
      <c r="FTR20" s="1252"/>
      <c r="FTS20" s="1252"/>
      <c r="FTT20" s="1252"/>
      <c r="FTU20" s="1252"/>
      <c r="FTV20" s="1252"/>
      <c r="FTW20" s="1252"/>
      <c r="FTX20" s="1252"/>
      <c r="FTY20" s="1252"/>
      <c r="FTZ20" s="1252"/>
      <c r="FUA20" s="1252"/>
      <c r="FUB20" s="1252"/>
      <c r="FUC20" s="1252"/>
      <c r="FUD20" s="1252"/>
      <c r="FUE20" s="1252"/>
      <c r="FUF20" s="1252"/>
      <c r="FUG20" s="1252"/>
      <c r="FUH20" s="1252"/>
      <c r="FUI20" s="1252"/>
      <c r="FUJ20" s="1252"/>
      <c r="FUK20" s="1252"/>
      <c r="FUL20" s="1252"/>
      <c r="FUM20" s="1252"/>
      <c r="FUN20" s="1252"/>
      <c r="FUO20" s="1252"/>
      <c r="FUP20" s="1252"/>
      <c r="FUQ20" s="1252"/>
      <c r="FUR20" s="1252"/>
      <c r="FUS20" s="1252"/>
      <c r="FUT20" s="1252"/>
      <c r="FUU20" s="1252"/>
      <c r="FUV20" s="1252"/>
      <c r="FUW20" s="1252"/>
      <c r="FUX20" s="1252"/>
      <c r="FUY20" s="1252"/>
      <c r="FUZ20" s="1252"/>
      <c r="FVA20" s="1252"/>
      <c r="FVB20" s="1252"/>
      <c r="FVC20" s="1252"/>
      <c r="FVD20" s="1252"/>
      <c r="FVE20" s="1252"/>
      <c r="FVF20" s="1252"/>
      <c r="FVG20" s="1252"/>
      <c r="FVH20" s="1252"/>
      <c r="FVI20" s="1252"/>
      <c r="FVJ20" s="1252"/>
      <c r="FVK20" s="1252"/>
      <c r="FVL20" s="1252"/>
      <c r="FVM20" s="1252"/>
      <c r="FVN20" s="1252"/>
      <c r="FVO20" s="1252"/>
      <c r="FVP20" s="1252"/>
      <c r="FVQ20" s="1252"/>
      <c r="FVR20" s="1252"/>
      <c r="FVS20" s="1252"/>
      <c r="FVT20" s="1252"/>
      <c r="FVU20" s="1252"/>
      <c r="FVV20" s="1252"/>
      <c r="FVW20" s="1252"/>
      <c r="FVX20" s="1252"/>
      <c r="FVY20" s="1252"/>
      <c r="FVZ20" s="1252"/>
      <c r="FWA20" s="1252"/>
      <c r="FWB20" s="1252"/>
      <c r="FWC20" s="1252"/>
      <c r="FWD20" s="1252"/>
      <c r="FWE20" s="1252"/>
      <c r="FWF20" s="1252"/>
      <c r="FWG20" s="1252"/>
      <c r="FWH20" s="1252"/>
      <c r="FWI20" s="1252"/>
      <c r="FWJ20" s="1252"/>
      <c r="FWK20" s="1252"/>
      <c r="FWL20" s="1252"/>
      <c r="FWM20" s="1252"/>
      <c r="FWN20" s="1252"/>
      <c r="FWO20" s="1252"/>
      <c r="FWP20" s="1252"/>
      <c r="FWQ20" s="1252"/>
      <c r="FWR20" s="1252"/>
      <c r="FWS20" s="1252"/>
      <c r="FWT20" s="1252"/>
      <c r="FWU20" s="1252"/>
      <c r="FWV20" s="1252"/>
      <c r="FWW20" s="1252"/>
      <c r="FWX20" s="1252"/>
      <c r="FWY20" s="1252"/>
      <c r="FWZ20" s="1252"/>
      <c r="FXA20" s="1252"/>
      <c r="FXB20" s="1252"/>
      <c r="FXC20" s="1252"/>
      <c r="FXD20" s="1252"/>
      <c r="FXE20" s="1252"/>
      <c r="FXF20" s="1252"/>
      <c r="FXG20" s="1252"/>
      <c r="FXH20" s="1252"/>
      <c r="FXI20" s="1252"/>
      <c r="FXJ20" s="1252"/>
      <c r="FXK20" s="1252"/>
      <c r="FXL20" s="1252"/>
      <c r="FXM20" s="1252"/>
      <c r="FXN20" s="1252"/>
      <c r="FXO20" s="1252"/>
      <c r="FXP20" s="1252"/>
      <c r="FXQ20" s="1252"/>
      <c r="FXR20" s="1252"/>
      <c r="FXS20" s="1252"/>
      <c r="FXT20" s="1252"/>
      <c r="FXU20" s="1252"/>
      <c r="FXV20" s="1252"/>
      <c r="FXW20" s="1252"/>
      <c r="FXX20" s="1252"/>
      <c r="FXY20" s="1252"/>
      <c r="FXZ20" s="1252"/>
      <c r="FYA20" s="1252"/>
      <c r="FYB20" s="1252"/>
      <c r="FYC20" s="1252"/>
      <c r="FYD20" s="1252"/>
      <c r="FYE20" s="1252"/>
      <c r="FYF20" s="1252"/>
      <c r="FYG20" s="1252"/>
      <c r="FYH20" s="1252"/>
      <c r="FYI20" s="1252"/>
      <c r="FYJ20" s="1252"/>
      <c r="FYK20" s="1252"/>
      <c r="FYL20" s="1252"/>
      <c r="FYM20" s="1252"/>
      <c r="FYN20" s="1252"/>
      <c r="FYO20" s="1252"/>
      <c r="FYP20" s="1252"/>
      <c r="FYQ20" s="1252"/>
      <c r="FYR20" s="1252"/>
      <c r="FYS20" s="1252"/>
      <c r="FYT20" s="1252"/>
      <c r="FYU20" s="1252"/>
      <c r="FYV20" s="1252"/>
      <c r="FYW20" s="1252"/>
      <c r="FYX20" s="1252"/>
      <c r="FYY20" s="1252"/>
      <c r="FYZ20" s="1252"/>
      <c r="FZA20" s="1252"/>
      <c r="FZB20" s="1252"/>
      <c r="FZC20" s="1252"/>
      <c r="FZD20" s="1252"/>
      <c r="FZE20" s="1252"/>
      <c r="FZF20" s="1252"/>
      <c r="FZG20" s="1252"/>
      <c r="FZH20" s="1252"/>
      <c r="FZI20" s="1252"/>
      <c r="FZJ20" s="1252"/>
      <c r="FZK20" s="1252"/>
      <c r="FZL20" s="1252"/>
      <c r="FZM20" s="1252"/>
      <c r="FZN20" s="1252"/>
      <c r="FZO20" s="1252"/>
      <c r="FZP20" s="1252"/>
      <c r="FZQ20" s="1252"/>
      <c r="FZR20" s="1252"/>
      <c r="FZS20" s="1252"/>
      <c r="FZT20" s="1252"/>
      <c r="FZU20" s="1252"/>
      <c r="FZV20" s="1252"/>
      <c r="FZW20" s="1252"/>
      <c r="FZX20" s="1252"/>
      <c r="FZY20" s="1252"/>
      <c r="FZZ20" s="1252"/>
      <c r="GAA20" s="1252"/>
      <c r="GAB20" s="1252"/>
      <c r="GAC20" s="1252"/>
      <c r="GAD20" s="1252"/>
      <c r="GAE20" s="1252"/>
      <c r="GAF20" s="1252"/>
      <c r="GAG20" s="1252"/>
      <c r="GAH20" s="1252"/>
      <c r="GAI20" s="1252"/>
      <c r="GAJ20" s="1252"/>
      <c r="GAK20" s="1252"/>
      <c r="GAL20" s="1252"/>
      <c r="GAM20" s="1252"/>
      <c r="GAN20" s="1252"/>
      <c r="GAO20" s="1252"/>
      <c r="GAP20" s="1252"/>
      <c r="GAQ20" s="1252"/>
      <c r="GAR20" s="1252"/>
      <c r="GAS20" s="1252"/>
      <c r="GAT20" s="1252"/>
      <c r="GAU20" s="1252"/>
      <c r="GAV20" s="1252"/>
      <c r="GAW20" s="1252"/>
      <c r="GAX20" s="1252"/>
      <c r="GAY20" s="1252"/>
      <c r="GAZ20" s="1252"/>
      <c r="GBA20" s="1252"/>
      <c r="GBB20" s="1252"/>
      <c r="GBC20" s="1252"/>
      <c r="GBD20" s="1252"/>
      <c r="GBE20" s="1252"/>
      <c r="GBF20" s="1252"/>
      <c r="GBG20" s="1252"/>
      <c r="GBH20" s="1252"/>
      <c r="GBI20" s="1252"/>
      <c r="GBJ20" s="1252"/>
      <c r="GBK20" s="1252"/>
      <c r="GBL20" s="1252"/>
      <c r="GBM20" s="1252"/>
      <c r="GBN20" s="1252"/>
      <c r="GBO20" s="1252"/>
      <c r="GBP20" s="1252"/>
      <c r="GBQ20" s="1252"/>
      <c r="GBR20" s="1252"/>
      <c r="GBS20" s="1252"/>
      <c r="GBT20" s="1252"/>
      <c r="GBU20" s="1252"/>
      <c r="GBV20" s="1252"/>
      <c r="GBW20" s="1252"/>
      <c r="GBX20" s="1252"/>
      <c r="GBY20" s="1252"/>
      <c r="GBZ20" s="1252"/>
      <c r="GCA20" s="1252"/>
      <c r="GCB20" s="1252"/>
      <c r="GCC20" s="1252"/>
      <c r="GCD20" s="1252"/>
      <c r="GCE20" s="1252"/>
      <c r="GCF20" s="1252"/>
      <c r="GCG20" s="1252"/>
      <c r="GCH20" s="1252"/>
      <c r="GCI20" s="1252"/>
      <c r="GCJ20" s="1252"/>
      <c r="GCK20" s="1252"/>
      <c r="GCL20" s="1252"/>
      <c r="GCM20" s="1252"/>
      <c r="GCN20" s="1252"/>
      <c r="GCO20" s="1252"/>
      <c r="GCP20" s="1252"/>
      <c r="GCQ20" s="1252"/>
      <c r="GCR20" s="1252"/>
      <c r="GCS20" s="1252"/>
      <c r="GCT20" s="1252"/>
      <c r="GCU20" s="1252"/>
      <c r="GCV20" s="1252"/>
      <c r="GCW20" s="1252"/>
      <c r="GCX20" s="1252"/>
      <c r="GCY20" s="1252"/>
      <c r="GCZ20" s="1252"/>
      <c r="GDA20" s="1252"/>
      <c r="GDB20" s="1252"/>
      <c r="GDC20" s="1252"/>
      <c r="GDD20" s="1252"/>
      <c r="GDE20" s="1252"/>
      <c r="GDF20" s="1252"/>
      <c r="GDG20" s="1252"/>
      <c r="GDH20" s="1252"/>
      <c r="GDI20" s="1252"/>
      <c r="GDJ20" s="1252"/>
      <c r="GDK20" s="1252"/>
      <c r="GDL20" s="1252"/>
      <c r="GDM20" s="1252"/>
      <c r="GDN20" s="1252"/>
      <c r="GDO20" s="1252"/>
      <c r="GDP20" s="1252"/>
      <c r="GDQ20" s="1252"/>
      <c r="GDR20" s="1252"/>
      <c r="GDS20" s="1252"/>
      <c r="GDT20" s="1252"/>
      <c r="GDU20" s="1252"/>
      <c r="GDV20" s="1252"/>
      <c r="GDW20" s="1252"/>
      <c r="GDX20" s="1252"/>
      <c r="GDY20" s="1252"/>
      <c r="GDZ20" s="1252"/>
      <c r="GEA20" s="1252"/>
      <c r="GEB20" s="1252"/>
      <c r="GEC20" s="1252"/>
      <c r="GED20" s="1252"/>
      <c r="GEE20" s="1252"/>
      <c r="GEF20" s="1252"/>
      <c r="GEG20" s="1252"/>
      <c r="GEH20" s="1252"/>
      <c r="GEI20" s="1252"/>
      <c r="GEJ20" s="1252"/>
      <c r="GEK20" s="1252"/>
      <c r="GEL20" s="1252"/>
      <c r="GEM20" s="1252"/>
      <c r="GEN20" s="1252"/>
      <c r="GEO20" s="1252"/>
      <c r="GEP20" s="1252"/>
      <c r="GEQ20" s="1252"/>
      <c r="GER20" s="1252"/>
      <c r="GES20" s="1252"/>
      <c r="GET20" s="1252"/>
      <c r="GEU20" s="1252"/>
      <c r="GEV20" s="1252"/>
      <c r="GEW20" s="1252"/>
      <c r="GEX20" s="1252"/>
      <c r="GEY20" s="1252"/>
      <c r="GEZ20" s="1252"/>
      <c r="GFA20" s="1252"/>
      <c r="GFB20" s="1252"/>
      <c r="GFC20" s="1252"/>
      <c r="GFD20" s="1252"/>
      <c r="GFE20" s="1252"/>
      <c r="GFF20" s="1252"/>
      <c r="GFG20" s="1252"/>
      <c r="GFH20" s="1252"/>
      <c r="GFI20" s="1252"/>
      <c r="GFJ20" s="1252"/>
      <c r="GFK20" s="1252"/>
      <c r="GFL20" s="1252"/>
      <c r="GFM20" s="1252"/>
      <c r="GFN20" s="1252"/>
      <c r="GFO20" s="1252"/>
      <c r="GFP20" s="1252"/>
      <c r="GFQ20" s="1252"/>
      <c r="GFR20" s="1252"/>
      <c r="GFS20" s="1252"/>
      <c r="GFT20" s="1252"/>
      <c r="GFU20" s="1252"/>
      <c r="GFV20" s="1252"/>
      <c r="GFW20" s="1252"/>
      <c r="GFX20" s="1252"/>
      <c r="GFY20" s="1252"/>
      <c r="GFZ20" s="1252"/>
      <c r="GGA20" s="1252"/>
      <c r="GGB20" s="1252"/>
      <c r="GGC20" s="1252"/>
      <c r="GGD20" s="1252"/>
      <c r="GGE20" s="1252"/>
      <c r="GGF20" s="1252"/>
      <c r="GGG20" s="1252"/>
      <c r="GGH20" s="1252"/>
      <c r="GGI20" s="1252"/>
      <c r="GGJ20" s="1252"/>
      <c r="GGK20" s="1252"/>
      <c r="GGL20" s="1252"/>
      <c r="GGM20" s="1252"/>
      <c r="GGN20" s="1252"/>
      <c r="GGO20" s="1252"/>
      <c r="GGP20" s="1252"/>
      <c r="GGQ20" s="1252"/>
      <c r="GGR20" s="1252"/>
      <c r="GGS20" s="1252"/>
      <c r="GGT20" s="1252"/>
      <c r="GGU20" s="1252"/>
      <c r="GGV20" s="1252"/>
      <c r="GGW20" s="1252"/>
      <c r="GGX20" s="1252"/>
      <c r="GGY20" s="1252"/>
      <c r="GGZ20" s="1252"/>
      <c r="GHA20" s="1252"/>
      <c r="GHB20" s="1252"/>
      <c r="GHC20" s="1252"/>
      <c r="GHD20" s="1252"/>
      <c r="GHE20" s="1252"/>
      <c r="GHF20" s="1252"/>
      <c r="GHG20" s="1252"/>
      <c r="GHH20" s="1252"/>
      <c r="GHI20" s="1252"/>
      <c r="GHJ20" s="1252"/>
      <c r="GHK20" s="1252"/>
      <c r="GHL20" s="1252"/>
      <c r="GHM20" s="1252"/>
      <c r="GHN20" s="1252"/>
      <c r="GHO20" s="1252"/>
      <c r="GHP20" s="1252"/>
      <c r="GHQ20" s="1252"/>
      <c r="GHR20" s="1252"/>
      <c r="GHS20" s="1252"/>
      <c r="GHT20" s="1252"/>
      <c r="GHU20" s="1252"/>
      <c r="GHV20" s="1252"/>
      <c r="GHW20" s="1252"/>
      <c r="GHX20" s="1252"/>
      <c r="GHY20" s="1252"/>
      <c r="GHZ20" s="1252"/>
      <c r="GIA20" s="1252"/>
      <c r="GIB20" s="1252"/>
      <c r="GIC20" s="1252"/>
      <c r="GID20" s="1252"/>
      <c r="GIE20" s="1252"/>
      <c r="GIF20" s="1252"/>
      <c r="GIG20" s="1252"/>
      <c r="GIH20" s="1252"/>
      <c r="GII20" s="1252"/>
      <c r="GIJ20" s="1252"/>
      <c r="GIK20" s="1252"/>
      <c r="GIL20" s="1252"/>
      <c r="GIM20" s="1252"/>
      <c r="GIN20" s="1252"/>
      <c r="GIO20" s="1252"/>
      <c r="GIP20" s="1252"/>
      <c r="GIQ20" s="1252"/>
      <c r="GIR20" s="1252"/>
      <c r="GIS20" s="1252"/>
      <c r="GIT20" s="1252"/>
      <c r="GIU20" s="1252"/>
      <c r="GIV20" s="1252"/>
      <c r="GIW20" s="1252"/>
      <c r="GIX20" s="1252"/>
      <c r="GIY20" s="1252"/>
      <c r="GIZ20" s="1252"/>
      <c r="GJA20" s="1252"/>
      <c r="GJB20" s="1252"/>
      <c r="GJC20" s="1252"/>
      <c r="GJD20" s="1252"/>
      <c r="GJE20" s="1252"/>
      <c r="GJF20" s="1252"/>
      <c r="GJG20" s="1252"/>
      <c r="GJH20" s="1252"/>
      <c r="GJI20" s="1252"/>
      <c r="GJJ20" s="1252"/>
      <c r="GJK20" s="1252"/>
      <c r="GJL20" s="1252"/>
      <c r="GJM20" s="1252"/>
      <c r="GJN20" s="1252"/>
      <c r="GJO20" s="1252"/>
      <c r="GJP20" s="1252"/>
      <c r="GJQ20" s="1252"/>
      <c r="GJR20" s="1252"/>
      <c r="GJS20" s="1252"/>
      <c r="GJT20" s="1252"/>
      <c r="GJU20" s="1252"/>
      <c r="GJV20" s="1252"/>
      <c r="GJW20" s="1252"/>
      <c r="GJX20" s="1252"/>
      <c r="GJY20" s="1252"/>
      <c r="GJZ20" s="1252"/>
      <c r="GKA20" s="1252"/>
      <c r="GKB20" s="1252"/>
      <c r="GKC20" s="1252"/>
      <c r="GKD20" s="1252"/>
      <c r="GKE20" s="1252"/>
      <c r="GKF20" s="1252"/>
      <c r="GKG20" s="1252"/>
      <c r="GKH20" s="1252"/>
      <c r="GKI20" s="1252"/>
      <c r="GKJ20" s="1252"/>
      <c r="GKK20" s="1252"/>
      <c r="GKL20" s="1252"/>
      <c r="GKM20" s="1252"/>
      <c r="GKN20" s="1252"/>
      <c r="GKO20" s="1252"/>
      <c r="GKP20" s="1252"/>
      <c r="GKQ20" s="1252"/>
      <c r="GKR20" s="1252"/>
      <c r="GKS20" s="1252"/>
      <c r="GKT20" s="1252"/>
      <c r="GKU20" s="1252"/>
      <c r="GKV20" s="1252"/>
      <c r="GKW20" s="1252"/>
      <c r="GKX20" s="1252"/>
      <c r="GKY20" s="1252"/>
      <c r="GKZ20" s="1252"/>
      <c r="GLA20" s="1252"/>
      <c r="GLB20" s="1252"/>
      <c r="GLC20" s="1252"/>
      <c r="GLD20" s="1252"/>
      <c r="GLE20" s="1252"/>
      <c r="GLF20" s="1252"/>
      <c r="GLG20" s="1252"/>
      <c r="GLH20" s="1252"/>
      <c r="GLI20" s="1252"/>
      <c r="GLJ20" s="1252"/>
      <c r="GLK20" s="1252"/>
      <c r="GLL20" s="1252"/>
      <c r="GLM20" s="1252"/>
      <c r="GLN20" s="1252"/>
      <c r="GLO20" s="1252"/>
      <c r="GLP20" s="1252"/>
      <c r="GLQ20" s="1252"/>
      <c r="GLR20" s="1252"/>
      <c r="GLS20" s="1252"/>
      <c r="GLT20" s="1252"/>
      <c r="GLU20" s="1252"/>
      <c r="GLV20" s="1252"/>
      <c r="GLW20" s="1252"/>
      <c r="GLX20" s="1252"/>
      <c r="GLY20" s="1252"/>
      <c r="GLZ20" s="1252"/>
      <c r="GMA20" s="1252"/>
      <c r="GMB20" s="1252"/>
      <c r="GMC20" s="1252"/>
      <c r="GMD20" s="1252"/>
      <c r="GME20" s="1252"/>
      <c r="GMF20" s="1252"/>
      <c r="GMG20" s="1252"/>
      <c r="GMH20" s="1252"/>
      <c r="GMI20" s="1252"/>
      <c r="GMJ20" s="1252"/>
      <c r="GMK20" s="1252"/>
      <c r="GML20" s="1252"/>
      <c r="GMM20" s="1252"/>
      <c r="GMN20" s="1252"/>
      <c r="GMO20" s="1252"/>
      <c r="GMP20" s="1252"/>
      <c r="GMQ20" s="1252"/>
      <c r="GMR20" s="1252"/>
      <c r="GMS20" s="1252"/>
      <c r="GMT20" s="1252"/>
      <c r="GMU20" s="1252"/>
      <c r="GMV20" s="1252"/>
      <c r="GMW20" s="1252"/>
      <c r="GMX20" s="1252"/>
      <c r="GMY20" s="1252"/>
      <c r="GMZ20" s="1252"/>
      <c r="GNA20" s="1252"/>
      <c r="GNB20" s="1252"/>
      <c r="GNC20" s="1252"/>
      <c r="GND20" s="1252"/>
      <c r="GNE20" s="1252"/>
      <c r="GNF20" s="1252"/>
      <c r="GNG20" s="1252"/>
      <c r="GNH20" s="1252"/>
      <c r="GNI20" s="1252"/>
      <c r="GNJ20" s="1252"/>
      <c r="GNK20" s="1252"/>
      <c r="GNL20" s="1252"/>
      <c r="GNM20" s="1252"/>
      <c r="GNN20" s="1252"/>
      <c r="GNO20" s="1252"/>
      <c r="GNP20" s="1252"/>
      <c r="GNQ20" s="1252"/>
      <c r="GNR20" s="1252"/>
      <c r="GNS20" s="1252"/>
      <c r="GNT20" s="1252"/>
      <c r="GNU20" s="1252"/>
      <c r="GNV20" s="1252"/>
      <c r="GNW20" s="1252"/>
      <c r="GNX20" s="1252"/>
      <c r="GNY20" s="1252"/>
      <c r="GNZ20" s="1252"/>
      <c r="GOA20" s="1252"/>
      <c r="GOB20" s="1252"/>
      <c r="GOC20" s="1252"/>
      <c r="GOD20" s="1252"/>
      <c r="GOE20" s="1252"/>
      <c r="GOF20" s="1252"/>
      <c r="GOG20" s="1252"/>
      <c r="GOH20" s="1252"/>
      <c r="GOI20" s="1252"/>
      <c r="GOJ20" s="1252"/>
      <c r="GOK20" s="1252"/>
      <c r="GOL20" s="1252"/>
      <c r="GOM20" s="1252"/>
      <c r="GON20" s="1252"/>
      <c r="GOO20" s="1252"/>
      <c r="GOP20" s="1252"/>
      <c r="GOQ20" s="1252"/>
      <c r="GOR20" s="1252"/>
      <c r="GOS20" s="1252"/>
      <c r="GOT20" s="1252"/>
      <c r="GOU20" s="1252"/>
      <c r="GOV20" s="1252"/>
      <c r="GOW20" s="1252"/>
      <c r="GOX20" s="1252"/>
      <c r="GOY20" s="1252"/>
      <c r="GOZ20" s="1252"/>
      <c r="GPA20" s="1252"/>
      <c r="GPB20" s="1252"/>
      <c r="GPC20" s="1252"/>
      <c r="GPD20" s="1252"/>
      <c r="GPE20" s="1252"/>
      <c r="GPF20" s="1252"/>
      <c r="GPG20" s="1252"/>
      <c r="GPH20" s="1252"/>
      <c r="GPI20" s="1252"/>
      <c r="GPJ20" s="1252"/>
      <c r="GPK20" s="1252"/>
      <c r="GPL20" s="1252"/>
      <c r="GPM20" s="1252"/>
      <c r="GPN20" s="1252"/>
      <c r="GPO20" s="1252"/>
      <c r="GPP20" s="1252"/>
      <c r="GPQ20" s="1252"/>
      <c r="GPR20" s="1252"/>
      <c r="GPS20" s="1252"/>
      <c r="GPT20" s="1252"/>
      <c r="GPU20" s="1252"/>
      <c r="GPV20" s="1252"/>
      <c r="GPW20" s="1252"/>
      <c r="GPX20" s="1252"/>
      <c r="GPY20" s="1252"/>
      <c r="GPZ20" s="1252"/>
      <c r="GQA20" s="1252"/>
      <c r="GQB20" s="1252"/>
      <c r="GQC20" s="1252"/>
      <c r="GQD20" s="1252"/>
      <c r="GQE20" s="1252"/>
      <c r="GQF20" s="1252"/>
      <c r="GQG20" s="1252"/>
      <c r="GQH20" s="1252"/>
      <c r="GQI20" s="1252"/>
      <c r="GQJ20" s="1252"/>
      <c r="GQK20" s="1252"/>
      <c r="GQL20" s="1252"/>
      <c r="GQM20" s="1252"/>
      <c r="GQN20" s="1252"/>
      <c r="GQO20" s="1252"/>
      <c r="GQP20" s="1252"/>
      <c r="GQQ20" s="1252"/>
      <c r="GQR20" s="1252"/>
      <c r="GQS20" s="1252"/>
      <c r="GQT20" s="1252"/>
      <c r="GQU20" s="1252"/>
      <c r="GQV20" s="1252"/>
      <c r="GQW20" s="1252"/>
      <c r="GQX20" s="1252"/>
      <c r="GQY20" s="1252"/>
      <c r="GQZ20" s="1252"/>
      <c r="GRA20" s="1252"/>
      <c r="GRB20" s="1252"/>
      <c r="GRC20" s="1252"/>
      <c r="GRD20" s="1252"/>
      <c r="GRE20" s="1252"/>
      <c r="GRF20" s="1252"/>
      <c r="GRG20" s="1252"/>
      <c r="GRH20" s="1252"/>
      <c r="GRI20" s="1252"/>
      <c r="GRJ20" s="1252"/>
      <c r="GRK20" s="1252"/>
      <c r="GRL20" s="1252"/>
      <c r="GRM20" s="1252"/>
      <c r="GRN20" s="1252"/>
      <c r="GRO20" s="1252"/>
      <c r="GRP20" s="1252"/>
      <c r="GRQ20" s="1252"/>
      <c r="GRR20" s="1252"/>
      <c r="GRS20" s="1252"/>
      <c r="GRT20" s="1252"/>
      <c r="GRU20" s="1252"/>
      <c r="GRV20" s="1252"/>
      <c r="GRW20" s="1252"/>
      <c r="GRX20" s="1252"/>
      <c r="GRY20" s="1252"/>
      <c r="GRZ20" s="1252"/>
      <c r="GSA20" s="1252"/>
      <c r="GSB20" s="1252"/>
      <c r="GSC20" s="1252"/>
      <c r="GSD20" s="1252"/>
      <c r="GSE20" s="1252"/>
      <c r="GSF20" s="1252"/>
      <c r="GSG20" s="1252"/>
      <c r="GSH20" s="1252"/>
      <c r="GSI20" s="1252"/>
      <c r="GSJ20" s="1252"/>
      <c r="GSK20" s="1252"/>
      <c r="GSL20" s="1252"/>
      <c r="GSM20" s="1252"/>
      <c r="GSN20" s="1252"/>
      <c r="GSO20" s="1252"/>
      <c r="GSP20" s="1252"/>
      <c r="GSQ20" s="1252"/>
      <c r="GSR20" s="1252"/>
      <c r="GSS20" s="1252"/>
      <c r="GST20" s="1252"/>
      <c r="GSU20" s="1252"/>
      <c r="GSV20" s="1252"/>
      <c r="GSW20" s="1252"/>
      <c r="GSX20" s="1252"/>
      <c r="GSY20" s="1252"/>
      <c r="GSZ20" s="1252"/>
      <c r="GTA20" s="1252"/>
      <c r="GTB20" s="1252"/>
      <c r="GTC20" s="1252"/>
      <c r="GTD20" s="1252"/>
      <c r="GTE20" s="1252"/>
      <c r="GTF20" s="1252"/>
      <c r="GTG20" s="1252"/>
      <c r="GTH20" s="1252"/>
      <c r="GTI20" s="1252"/>
      <c r="GTJ20" s="1252"/>
      <c r="GTK20" s="1252"/>
      <c r="GTL20" s="1252"/>
      <c r="GTM20" s="1252"/>
      <c r="GTN20" s="1252"/>
      <c r="GTO20" s="1252"/>
      <c r="GTP20" s="1252"/>
      <c r="GTQ20" s="1252"/>
      <c r="GTR20" s="1252"/>
      <c r="GTS20" s="1252"/>
      <c r="GTT20" s="1252"/>
      <c r="GTU20" s="1252"/>
      <c r="GTV20" s="1252"/>
      <c r="GTW20" s="1252"/>
      <c r="GTX20" s="1252"/>
      <c r="GTY20" s="1252"/>
      <c r="GTZ20" s="1252"/>
      <c r="GUA20" s="1252"/>
      <c r="GUB20" s="1252"/>
      <c r="GUC20" s="1252"/>
      <c r="GUD20" s="1252"/>
      <c r="GUE20" s="1252"/>
      <c r="GUF20" s="1252"/>
      <c r="GUG20" s="1252"/>
      <c r="GUH20" s="1252"/>
      <c r="GUI20" s="1252"/>
      <c r="GUJ20" s="1252"/>
      <c r="GUK20" s="1252"/>
      <c r="GUL20" s="1252"/>
      <c r="GUM20" s="1252"/>
      <c r="GUN20" s="1252"/>
      <c r="GUO20" s="1252"/>
      <c r="GUP20" s="1252"/>
      <c r="GUQ20" s="1252"/>
      <c r="GUR20" s="1252"/>
      <c r="GUS20" s="1252"/>
      <c r="GUT20" s="1252"/>
      <c r="GUU20" s="1252"/>
      <c r="GUV20" s="1252"/>
      <c r="GUW20" s="1252"/>
      <c r="GUX20" s="1252"/>
      <c r="GUY20" s="1252"/>
      <c r="GUZ20" s="1252"/>
      <c r="GVA20" s="1252"/>
      <c r="GVB20" s="1252"/>
      <c r="GVC20" s="1252"/>
      <c r="GVD20" s="1252"/>
      <c r="GVE20" s="1252"/>
      <c r="GVF20" s="1252"/>
      <c r="GVG20" s="1252"/>
      <c r="GVH20" s="1252"/>
      <c r="GVI20" s="1252"/>
      <c r="GVJ20" s="1252"/>
      <c r="GVK20" s="1252"/>
      <c r="GVL20" s="1252"/>
      <c r="GVM20" s="1252"/>
      <c r="GVN20" s="1252"/>
      <c r="GVO20" s="1252"/>
      <c r="GVP20" s="1252"/>
      <c r="GVQ20" s="1252"/>
      <c r="GVR20" s="1252"/>
      <c r="GVS20" s="1252"/>
      <c r="GVT20" s="1252"/>
      <c r="GVU20" s="1252"/>
      <c r="GVV20" s="1252"/>
      <c r="GVW20" s="1252"/>
      <c r="GVX20" s="1252"/>
      <c r="GVY20" s="1252"/>
      <c r="GVZ20" s="1252"/>
      <c r="GWA20" s="1252"/>
      <c r="GWB20" s="1252"/>
      <c r="GWC20" s="1252"/>
      <c r="GWD20" s="1252"/>
      <c r="GWE20" s="1252"/>
      <c r="GWF20" s="1252"/>
      <c r="GWG20" s="1252"/>
      <c r="GWH20" s="1252"/>
      <c r="GWI20" s="1252"/>
      <c r="GWJ20" s="1252"/>
      <c r="GWK20" s="1252"/>
      <c r="GWL20" s="1252"/>
      <c r="GWM20" s="1252"/>
      <c r="GWN20" s="1252"/>
      <c r="GWO20" s="1252"/>
      <c r="GWP20" s="1252"/>
      <c r="GWQ20" s="1252"/>
      <c r="GWR20" s="1252"/>
      <c r="GWS20" s="1252"/>
      <c r="GWT20" s="1252"/>
      <c r="GWU20" s="1252"/>
      <c r="GWV20" s="1252"/>
      <c r="GWW20" s="1252"/>
      <c r="GWX20" s="1252"/>
      <c r="GWY20" s="1252"/>
      <c r="GWZ20" s="1252"/>
      <c r="GXA20" s="1252"/>
      <c r="GXB20" s="1252"/>
      <c r="GXC20" s="1252"/>
      <c r="GXD20" s="1252"/>
      <c r="GXE20" s="1252"/>
      <c r="GXF20" s="1252"/>
      <c r="GXG20" s="1252"/>
      <c r="GXH20" s="1252"/>
      <c r="GXI20" s="1252"/>
      <c r="GXJ20" s="1252"/>
      <c r="GXK20" s="1252"/>
      <c r="GXL20" s="1252"/>
      <c r="GXM20" s="1252"/>
      <c r="GXN20" s="1252"/>
      <c r="GXO20" s="1252"/>
      <c r="GXP20" s="1252"/>
      <c r="GXQ20" s="1252"/>
      <c r="GXR20" s="1252"/>
      <c r="GXS20" s="1252"/>
      <c r="GXT20" s="1252"/>
      <c r="GXU20" s="1252"/>
      <c r="GXV20" s="1252"/>
      <c r="GXW20" s="1252"/>
      <c r="GXX20" s="1252"/>
      <c r="GXY20" s="1252"/>
      <c r="GXZ20" s="1252"/>
      <c r="GYA20" s="1252"/>
      <c r="GYB20" s="1252"/>
      <c r="GYC20" s="1252"/>
      <c r="GYD20" s="1252"/>
      <c r="GYE20" s="1252"/>
      <c r="GYF20" s="1252"/>
      <c r="GYG20" s="1252"/>
      <c r="GYH20" s="1252"/>
      <c r="GYI20" s="1252"/>
      <c r="GYJ20" s="1252"/>
      <c r="GYK20" s="1252"/>
      <c r="GYL20" s="1252"/>
      <c r="GYM20" s="1252"/>
      <c r="GYN20" s="1252"/>
      <c r="GYO20" s="1252"/>
      <c r="GYP20" s="1252"/>
      <c r="GYQ20" s="1252"/>
      <c r="GYR20" s="1252"/>
      <c r="GYS20" s="1252"/>
      <c r="GYT20" s="1252"/>
      <c r="GYU20" s="1252"/>
      <c r="GYV20" s="1252"/>
      <c r="GYW20" s="1252"/>
      <c r="GYX20" s="1252"/>
      <c r="GYY20" s="1252"/>
      <c r="GYZ20" s="1252"/>
      <c r="GZA20" s="1252"/>
      <c r="GZB20" s="1252"/>
      <c r="GZC20" s="1252"/>
      <c r="GZD20" s="1252"/>
      <c r="GZE20" s="1252"/>
      <c r="GZF20" s="1252"/>
      <c r="GZG20" s="1252"/>
      <c r="GZH20" s="1252"/>
      <c r="GZI20" s="1252"/>
      <c r="GZJ20" s="1252"/>
      <c r="GZK20" s="1252"/>
      <c r="GZL20" s="1252"/>
      <c r="GZM20" s="1252"/>
      <c r="GZN20" s="1252"/>
      <c r="GZO20" s="1252"/>
      <c r="GZP20" s="1252"/>
      <c r="GZQ20" s="1252"/>
      <c r="GZR20" s="1252"/>
      <c r="GZS20" s="1252"/>
      <c r="GZT20" s="1252"/>
      <c r="GZU20" s="1252"/>
      <c r="GZV20" s="1252"/>
      <c r="GZW20" s="1252"/>
      <c r="GZX20" s="1252"/>
      <c r="GZY20" s="1252"/>
      <c r="GZZ20" s="1252"/>
      <c r="HAA20" s="1252"/>
      <c r="HAB20" s="1252"/>
      <c r="HAC20" s="1252"/>
      <c r="HAD20" s="1252"/>
      <c r="HAE20" s="1252"/>
      <c r="HAF20" s="1252"/>
      <c r="HAG20" s="1252"/>
      <c r="HAH20" s="1252"/>
      <c r="HAI20" s="1252"/>
      <c r="HAJ20" s="1252"/>
      <c r="HAK20" s="1252"/>
      <c r="HAL20" s="1252"/>
      <c r="HAM20" s="1252"/>
      <c r="HAN20" s="1252"/>
      <c r="HAO20" s="1252"/>
      <c r="HAP20" s="1252"/>
      <c r="HAQ20" s="1252"/>
      <c r="HAR20" s="1252"/>
      <c r="HAS20" s="1252"/>
      <c r="HAT20" s="1252"/>
      <c r="HAU20" s="1252"/>
      <c r="HAV20" s="1252"/>
      <c r="HAW20" s="1252"/>
      <c r="HAX20" s="1252"/>
      <c r="HAY20" s="1252"/>
      <c r="HAZ20" s="1252"/>
      <c r="HBA20" s="1252"/>
      <c r="HBB20" s="1252"/>
      <c r="HBC20" s="1252"/>
      <c r="HBD20" s="1252"/>
      <c r="HBE20" s="1252"/>
      <c r="HBF20" s="1252"/>
      <c r="HBG20" s="1252"/>
      <c r="HBH20" s="1252"/>
      <c r="HBI20" s="1252"/>
      <c r="HBJ20" s="1252"/>
      <c r="HBK20" s="1252"/>
      <c r="HBL20" s="1252"/>
      <c r="HBM20" s="1252"/>
      <c r="HBN20" s="1252"/>
      <c r="HBO20" s="1252"/>
      <c r="HBP20" s="1252"/>
      <c r="HBQ20" s="1252"/>
      <c r="HBR20" s="1252"/>
      <c r="HBS20" s="1252"/>
      <c r="HBT20" s="1252"/>
      <c r="HBU20" s="1252"/>
      <c r="HBV20" s="1252"/>
      <c r="HBW20" s="1252"/>
      <c r="HBX20" s="1252"/>
      <c r="HBY20" s="1252"/>
      <c r="HBZ20" s="1252"/>
      <c r="HCA20" s="1252"/>
      <c r="HCB20" s="1252"/>
      <c r="HCC20" s="1252"/>
      <c r="HCD20" s="1252"/>
      <c r="HCE20" s="1252"/>
      <c r="HCF20" s="1252"/>
      <c r="HCG20" s="1252"/>
      <c r="HCH20" s="1252"/>
      <c r="HCI20" s="1252"/>
      <c r="HCJ20" s="1252"/>
      <c r="HCK20" s="1252"/>
      <c r="HCL20" s="1252"/>
      <c r="HCM20" s="1252"/>
      <c r="HCN20" s="1252"/>
      <c r="HCO20" s="1252"/>
      <c r="HCP20" s="1252"/>
      <c r="HCQ20" s="1252"/>
      <c r="HCR20" s="1252"/>
      <c r="HCS20" s="1252"/>
      <c r="HCT20" s="1252"/>
      <c r="HCU20" s="1252"/>
      <c r="HCV20" s="1252"/>
      <c r="HCW20" s="1252"/>
      <c r="HCX20" s="1252"/>
      <c r="HCY20" s="1252"/>
      <c r="HCZ20" s="1252"/>
      <c r="HDA20" s="1252"/>
      <c r="HDB20" s="1252"/>
      <c r="HDC20" s="1252"/>
      <c r="HDD20" s="1252"/>
      <c r="HDE20" s="1252"/>
      <c r="HDF20" s="1252"/>
      <c r="HDG20" s="1252"/>
      <c r="HDH20" s="1252"/>
      <c r="HDI20" s="1252"/>
      <c r="HDJ20" s="1252"/>
      <c r="HDK20" s="1252"/>
      <c r="HDL20" s="1252"/>
      <c r="HDM20" s="1252"/>
      <c r="HDN20" s="1252"/>
      <c r="HDO20" s="1252"/>
      <c r="HDP20" s="1252"/>
      <c r="HDQ20" s="1252"/>
      <c r="HDR20" s="1252"/>
      <c r="HDS20" s="1252"/>
      <c r="HDT20" s="1252"/>
      <c r="HDU20" s="1252"/>
      <c r="HDV20" s="1252"/>
      <c r="HDW20" s="1252"/>
      <c r="HDX20" s="1252"/>
      <c r="HDY20" s="1252"/>
      <c r="HDZ20" s="1252"/>
      <c r="HEA20" s="1252"/>
      <c r="HEB20" s="1252"/>
      <c r="HEC20" s="1252"/>
      <c r="HED20" s="1252"/>
      <c r="HEE20" s="1252"/>
      <c r="HEF20" s="1252"/>
      <c r="HEG20" s="1252"/>
      <c r="HEH20" s="1252"/>
      <c r="HEI20" s="1252"/>
      <c r="HEJ20" s="1252"/>
      <c r="HEK20" s="1252"/>
      <c r="HEL20" s="1252"/>
      <c r="HEM20" s="1252"/>
      <c r="HEN20" s="1252"/>
      <c r="HEO20" s="1252"/>
      <c r="HEP20" s="1252"/>
      <c r="HEQ20" s="1252"/>
      <c r="HER20" s="1252"/>
      <c r="HES20" s="1252"/>
      <c r="HET20" s="1252"/>
      <c r="HEU20" s="1252"/>
      <c r="HEV20" s="1252"/>
      <c r="HEW20" s="1252"/>
      <c r="HEX20" s="1252"/>
      <c r="HEY20" s="1252"/>
      <c r="HEZ20" s="1252"/>
      <c r="HFA20" s="1252"/>
      <c r="HFB20" s="1252"/>
      <c r="HFC20" s="1252"/>
      <c r="HFD20" s="1252"/>
      <c r="HFE20" s="1252"/>
      <c r="HFF20" s="1252"/>
      <c r="HFG20" s="1252"/>
      <c r="HFH20" s="1252"/>
      <c r="HFI20" s="1252"/>
      <c r="HFJ20" s="1252"/>
      <c r="HFK20" s="1252"/>
      <c r="HFL20" s="1252"/>
      <c r="HFM20" s="1252"/>
      <c r="HFN20" s="1252"/>
      <c r="HFO20" s="1252"/>
      <c r="HFP20" s="1252"/>
      <c r="HFQ20" s="1252"/>
      <c r="HFR20" s="1252"/>
      <c r="HFS20" s="1252"/>
      <c r="HFT20" s="1252"/>
      <c r="HFU20" s="1252"/>
      <c r="HFV20" s="1252"/>
      <c r="HFW20" s="1252"/>
      <c r="HFX20" s="1252"/>
      <c r="HFY20" s="1252"/>
      <c r="HFZ20" s="1252"/>
      <c r="HGA20" s="1252"/>
      <c r="HGB20" s="1252"/>
      <c r="HGC20" s="1252"/>
      <c r="HGD20" s="1252"/>
      <c r="HGE20" s="1252"/>
      <c r="HGF20" s="1252"/>
      <c r="HGG20" s="1252"/>
      <c r="HGH20" s="1252"/>
      <c r="HGI20" s="1252"/>
      <c r="HGJ20" s="1252"/>
      <c r="HGK20" s="1252"/>
      <c r="HGL20" s="1252"/>
      <c r="HGM20" s="1252"/>
      <c r="HGN20" s="1252"/>
      <c r="HGO20" s="1252"/>
      <c r="HGP20" s="1252"/>
      <c r="HGQ20" s="1252"/>
      <c r="HGR20" s="1252"/>
      <c r="HGS20" s="1252"/>
      <c r="HGT20" s="1252"/>
      <c r="HGU20" s="1252"/>
      <c r="HGV20" s="1252"/>
      <c r="HGW20" s="1252"/>
      <c r="HGX20" s="1252"/>
      <c r="HGY20" s="1252"/>
      <c r="HGZ20" s="1252"/>
      <c r="HHA20" s="1252"/>
      <c r="HHB20" s="1252"/>
      <c r="HHC20" s="1252"/>
      <c r="HHD20" s="1252"/>
      <c r="HHE20" s="1252"/>
      <c r="HHF20" s="1252"/>
      <c r="HHG20" s="1252"/>
      <c r="HHH20" s="1252"/>
      <c r="HHI20" s="1252"/>
      <c r="HHJ20" s="1252"/>
      <c r="HHK20" s="1252"/>
      <c r="HHL20" s="1252"/>
      <c r="HHM20" s="1252"/>
      <c r="HHN20" s="1252"/>
      <c r="HHO20" s="1252"/>
      <c r="HHP20" s="1252"/>
      <c r="HHQ20" s="1252"/>
      <c r="HHR20" s="1252"/>
      <c r="HHS20" s="1252"/>
      <c r="HHT20" s="1252"/>
      <c r="HHU20" s="1252"/>
      <c r="HHV20" s="1252"/>
      <c r="HHW20" s="1252"/>
      <c r="HHX20" s="1252"/>
      <c r="HHY20" s="1252"/>
      <c r="HHZ20" s="1252"/>
      <c r="HIA20" s="1252"/>
      <c r="HIB20" s="1252"/>
      <c r="HIC20" s="1252"/>
      <c r="HID20" s="1252"/>
      <c r="HIE20" s="1252"/>
      <c r="HIF20" s="1252"/>
      <c r="HIG20" s="1252"/>
      <c r="HIH20" s="1252"/>
      <c r="HII20" s="1252"/>
      <c r="HIJ20" s="1252"/>
      <c r="HIK20" s="1252"/>
      <c r="HIL20" s="1252"/>
      <c r="HIM20" s="1252"/>
      <c r="HIN20" s="1252"/>
      <c r="HIO20" s="1252"/>
      <c r="HIP20" s="1252"/>
      <c r="HIQ20" s="1252"/>
      <c r="HIR20" s="1252"/>
      <c r="HIS20" s="1252"/>
      <c r="HIT20" s="1252"/>
      <c r="HIU20" s="1252"/>
      <c r="HIV20" s="1252"/>
      <c r="HIW20" s="1252"/>
      <c r="HIX20" s="1252"/>
      <c r="HIY20" s="1252"/>
      <c r="HIZ20" s="1252"/>
      <c r="HJA20" s="1252"/>
      <c r="HJB20" s="1252"/>
      <c r="HJC20" s="1252"/>
      <c r="HJD20" s="1252"/>
      <c r="HJE20" s="1252"/>
      <c r="HJF20" s="1252"/>
      <c r="HJG20" s="1252"/>
      <c r="HJH20" s="1252"/>
      <c r="HJI20" s="1252"/>
      <c r="HJJ20" s="1252"/>
      <c r="HJK20" s="1252"/>
      <c r="HJL20" s="1252"/>
      <c r="HJM20" s="1252"/>
      <c r="HJN20" s="1252"/>
      <c r="HJO20" s="1252"/>
      <c r="HJP20" s="1252"/>
      <c r="HJQ20" s="1252"/>
      <c r="HJR20" s="1252"/>
      <c r="HJS20" s="1252"/>
      <c r="HJT20" s="1252"/>
      <c r="HJU20" s="1252"/>
      <c r="HJV20" s="1252"/>
      <c r="HJW20" s="1252"/>
      <c r="HJX20" s="1252"/>
      <c r="HJY20" s="1252"/>
      <c r="HJZ20" s="1252"/>
      <c r="HKA20" s="1252"/>
      <c r="HKB20" s="1252"/>
      <c r="HKC20" s="1252"/>
      <c r="HKD20" s="1252"/>
      <c r="HKE20" s="1252"/>
      <c r="HKF20" s="1252"/>
      <c r="HKG20" s="1252"/>
      <c r="HKH20" s="1252"/>
      <c r="HKI20" s="1252"/>
      <c r="HKJ20" s="1252"/>
      <c r="HKK20" s="1252"/>
      <c r="HKL20" s="1252"/>
      <c r="HKM20" s="1252"/>
      <c r="HKN20" s="1252"/>
      <c r="HKO20" s="1252"/>
      <c r="HKP20" s="1252"/>
      <c r="HKQ20" s="1252"/>
      <c r="HKR20" s="1252"/>
      <c r="HKS20" s="1252"/>
      <c r="HKT20" s="1252"/>
      <c r="HKU20" s="1252"/>
      <c r="HKV20" s="1252"/>
      <c r="HKW20" s="1252"/>
      <c r="HKX20" s="1252"/>
      <c r="HKY20" s="1252"/>
      <c r="HKZ20" s="1252"/>
      <c r="HLA20" s="1252"/>
      <c r="HLB20" s="1252"/>
      <c r="HLC20" s="1252"/>
      <c r="HLD20" s="1252"/>
      <c r="HLE20" s="1252"/>
      <c r="HLF20" s="1252"/>
      <c r="HLG20" s="1252"/>
      <c r="HLH20" s="1252"/>
      <c r="HLI20" s="1252"/>
      <c r="HLJ20" s="1252"/>
      <c r="HLK20" s="1252"/>
      <c r="HLL20" s="1252"/>
      <c r="HLM20" s="1252"/>
      <c r="HLN20" s="1252"/>
      <c r="HLO20" s="1252"/>
      <c r="HLP20" s="1252"/>
      <c r="HLQ20" s="1252"/>
      <c r="HLR20" s="1252"/>
      <c r="HLS20" s="1252"/>
      <c r="HLT20" s="1252"/>
      <c r="HLU20" s="1252"/>
      <c r="HLV20" s="1252"/>
      <c r="HLW20" s="1252"/>
      <c r="HLX20" s="1252"/>
      <c r="HLY20" s="1252"/>
      <c r="HLZ20" s="1252"/>
      <c r="HMA20" s="1252"/>
      <c r="HMB20" s="1252"/>
      <c r="HMC20" s="1252"/>
      <c r="HMD20" s="1252"/>
      <c r="HME20" s="1252"/>
      <c r="HMF20" s="1252"/>
      <c r="HMG20" s="1252"/>
      <c r="HMH20" s="1252"/>
      <c r="HMI20" s="1252"/>
      <c r="HMJ20" s="1252"/>
      <c r="HMK20" s="1252"/>
      <c r="HML20" s="1252"/>
      <c r="HMM20" s="1252"/>
      <c r="HMN20" s="1252"/>
      <c r="HMO20" s="1252"/>
      <c r="HMP20" s="1252"/>
      <c r="HMQ20" s="1252"/>
      <c r="HMR20" s="1252"/>
      <c r="HMS20" s="1252"/>
      <c r="HMT20" s="1252"/>
      <c r="HMU20" s="1252"/>
      <c r="HMV20" s="1252"/>
      <c r="HMW20" s="1252"/>
      <c r="HMX20" s="1252"/>
      <c r="HMY20" s="1252"/>
      <c r="HMZ20" s="1252"/>
      <c r="HNA20" s="1252"/>
      <c r="HNB20" s="1252"/>
      <c r="HNC20" s="1252"/>
      <c r="HND20" s="1252"/>
      <c r="HNE20" s="1252"/>
      <c r="HNF20" s="1252"/>
      <c r="HNG20" s="1252"/>
      <c r="HNH20" s="1252"/>
      <c r="HNI20" s="1252"/>
      <c r="HNJ20" s="1252"/>
      <c r="HNK20" s="1252"/>
      <c r="HNL20" s="1252"/>
      <c r="HNM20" s="1252"/>
      <c r="HNN20" s="1252"/>
      <c r="HNO20" s="1252"/>
      <c r="HNP20" s="1252"/>
      <c r="HNQ20" s="1252"/>
      <c r="HNR20" s="1252"/>
      <c r="HNS20" s="1252"/>
      <c r="HNT20" s="1252"/>
      <c r="HNU20" s="1252"/>
      <c r="HNV20" s="1252"/>
      <c r="HNW20" s="1252"/>
      <c r="HNX20" s="1252"/>
      <c r="HNY20" s="1252"/>
      <c r="HNZ20" s="1252"/>
      <c r="HOA20" s="1252"/>
      <c r="HOB20" s="1252"/>
      <c r="HOC20" s="1252"/>
      <c r="HOD20" s="1252"/>
      <c r="HOE20" s="1252"/>
      <c r="HOF20" s="1252"/>
      <c r="HOG20" s="1252"/>
      <c r="HOH20" s="1252"/>
      <c r="HOI20" s="1252"/>
      <c r="HOJ20" s="1252"/>
      <c r="HOK20" s="1252"/>
      <c r="HOL20" s="1252"/>
      <c r="HOM20" s="1252"/>
      <c r="HON20" s="1252"/>
      <c r="HOO20" s="1252"/>
      <c r="HOP20" s="1252"/>
      <c r="HOQ20" s="1252"/>
      <c r="HOR20" s="1252"/>
      <c r="HOS20" s="1252"/>
      <c r="HOT20" s="1252"/>
      <c r="HOU20" s="1252"/>
      <c r="HOV20" s="1252"/>
      <c r="HOW20" s="1252"/>
      <c r="HOX20" s="1252"/>
      <c r="HOY20" s="1252"/>
      <c r="HOZ20" s="1252"/>
      <c r="HPA20" s="1252"/>
      <c r="HPB20" s="1252"/>
      <c r="HPC20" s="1252"/>
      <c r="HPD20" s="1252"/>
      <c r="HPE20" s="1252"/>
      <c r="HPF20" s="1252"/>
      <c r="HPG20" s="1252"/>
      <c r="HPH20" s="1252"/>
      <c r="HPI20" s="1252"/>
      <c r="HPJ20" s="1252"/>
      <c r="HPK20" s="1252"/>
      <c r="HPL20" s="1252"/>
      <c r="HPM20" s="1252"/>
      <c r="HPN20" s="1252"/>
      <c r="HPO20" s="1252"/>
      <c r="HPP20" s="1252"/>
      <c r="HPQ20" s="1252"/>
      <c r="HPR20" s="1252"/>
      <c r="HPS20" s="1252"/>
      <c r="HPT20" s="1252"/>
      <c r="HPU20" s="1252"/>
      <c r="HPV20" s="1252"/>
      <c r="HPW20" s="1252"/>
      <c r="HPX20" s="1252"/>
      <c r="HPY20" s="1252"/>
      <c r="HPZ20" s="1252"/>
      <c r="HQA20" s="1252"/>
      <c r="HQB20" s="1252"/>
      <c r="HQC20" s="1252"/>
      <c r="HQD20" s="1252"/>
      <c r="HQE20" s="1252"/>
      <c r="HQF20" s="1252"/>
      <c r="HQG20" s="1252"/>
      <c r="HQH20" s="1252"/>
      <c r="HQI20" s="1252"/>
      <c r="HQJ20" s="1252"/>
      <c r="HQK20" s="1252"/>
      <c r="HQL20" s="1252"/>
      <c r="HQM20" s="1252"/>
      <c r="HQN20" s="1252"/>
      <c r="HQO20" s="1252"/>
      <c r="HQP20" s="1252"/>
      <c r="HQQ20" s="1252"/>
      <c r="HQR20" s="1252"/>
      <c r="HQS20" s="1252"/>
      <c r="HQT20" s="1252"/>
      <c r="HQU20" s="1252"/>
      <c r="HQV20" s="1252"/>
      <c r="HQW20" s="1252"/>
      <c r="HQX20" s="1252"/>
      <c r="HQY20" s="1252"/>
      <c r="HQZ20" s="1252"/>
      <c r="HRA20" s="1252"/>
      <c r="HRB20" s="1252"/>
      <c r="HRC20" s="1252"/>
      <c r="HRD20" s="1252"/>
      <c r="HRE20" s="1252"/>
      <c r="HRF20" s="1252"/>
      <c r="HRG20" s="1252"/>
      <c r="HRH20" s="1252"/>
      <c r="HRI20" s="1252"/>
      <c r="HRJ20" s="1252"/>
      <c r="HRK20" s="1252"/>
      <c r="HRL20" s="1252"/>
      <c r="HRM20" s="1252"/>
      <c r="HRN20" s="1252"/>
      <c r="HRO20" s="1252"/>
      <c r="HRP20" s="1252"/>
      <c r="HRQ20" s="1252"/>
      <c r="HRR20" s="1252"/>
      <c r="HRS20" s="1252"/>
      <c r="HRT20" s="1252"/>
      <c r="HRU20" s="1252"/>
      <c r="HRV20" s="1252"/>
      <c r="HRW20" s="1252"/>
      <c r="HRX20" s="1252"/>
      <c r="HRY20" s="1252"/>
      <c r="HRZ20" s="1252"/>
      <c r="HSA20" s="1252"/>
      <c r="HSB20" s="1252"/>
      <c r="HSC20" s="1252"/>
      <c r="HSD20" s="1252"/>
      <c r="HSE20" s="1252"/>
      <c r="HSF20" s="1252"/>
      <c r="HSG20" s="1252"/>
      <c r="HSH20" s="1252"/>
      <c r="HSI20" s="1252"/>
      <c r="HSJ20" s="1252"/>
      <c r="HSK20" s="1252"/>
      <c r="HSL20" s="1252"/>
      <c r="HSM20" s="1252"/>
      <c r="HSN20" s="1252"/>
      <c r="HSO20" s="1252"/>
      <c r="HSP20" s="1252"/>
      <c r="HSQ20" s="1252"/>
      <c r="HSR20" s="1252"/>
      <c r="HSS20" s="1252"/>
      <c r="HST20" s="1252"/>
      <c r="HSU20" s="1252"/>
      <c r="HSV20" s="1252"/>
      <c r="HSW20" s="1252"/>
      <c r="HSX20" s="1252"/>
      <c r="HSY20" s="1252"/>
      <c r="HSZ20" s="1252"/>
      <c r="HTA20" s="1252"/>
      <c r="HTB20" s="1252"/>
      <c r="HTC20" s="1252"/>
      <c r="HTD20" s="1252"/>
      <c r="HTE20" s="1252"/>
      <c r="HTF20" s="1252"/>
      <c r="HTG20" s="1252"/>
      <c r="HTH20" s="1252"/>
      <c r="HTI20" s="1252"/>
      <c r="HTJ20" s="1252"/>
      <c r="HTK20" s="1252"/>
      <c r="HTL20" s="1252"/>
      <c r="HTM20" s="1252"/>
      <c r="HTN20" s="1252"/>
      <c r="HTO20" s="1252"/>
      <c r="HTP20" s="1252"/>
      <c r="HTQ20" s="1252"/>
      <c r="HTR20" s="1252"/>
      <c r="HTS20" s="1252"/>
      <c r="HTT20" s="1252"/>
      <c r="HTU20" s="1252"/>
      <c r="HTV20" s="1252"/>
      <c r="HTW20" s="1252"/>
      <c r="HTX20" s="1252"/>
      <c r="HTY20" s="1252"/>
      <c r="HTZ20" s="1252"/>
      <c r="HUA20" s="1252"/>
      <c r="HUB20" s="1252"/>
      <c r="HUC20" s="1252"/>
      <c r="HUD20" s="1252"/>
      <c r="HUE20" s="1252"/>
      <c r="HUF20" s="1252"/>
      <c r="HUG20" s="1252"/>
      <c r="HUH20" s="1252"/>
      <c r="HUI20" s="1252"/>
      <c r="HUJ20" s="1252"/>
      <c r="HUK20" s="1252"/>
      <c r="HUL20" s="1252"/>
      <c r="HUM20" s="1252"/>
      <c r="HUN20" s="1252"/>
      <c r="HUO20" s="1252"/>
      <c r="HUP20" s="1252"/>
      <c r="HUQ20" s="1252"/>
      <c r="HUR20" s="1252"/>
      <c r="HUS20" s="1252"/>
      <c r="HUT20" s="1252"/>
      <c r="HUU20" s="1252"/>
      <c r="HUV20" s="1252"/>
      <c r="HUW20" s="1252"/>
      <c r="HUX20" s="1252"/>
      <c r="HUY20" s="1252"/>
      <c r="HUZ20" s="1252"/>
      <c r="HVA20" s="1252"/>
      <c r="HVB20" s="1252"/>
      <c r="HVC20" s="1252"/>
      <c r="HVD20" s="1252"/>
      <c r="HVE20" s="1252"/>
      <c r="HVF20" s="1252"/>
      <c r="HVG20" s="1252"/>
      <c r="HVH20" s="1252"/>
      <c r="HVI20" s="1252"/>
      <c r="HVJ20" s="1252"/>
      <c r="HVK20" s="1252"/>
      <c r="HVL20" s="1252"/>
      <c r="HVM20" s="1252"/>
      <c r="HVN20" s="1252"/>
      <c r="HVO20" s="1252"/>
      <c r="HVP20" s="1252"/>
      <c r="HVQ20" s="1252"/>
      <c r="HVR20" s="1252"/>
      <c r="HVS20" s="1252"/>
      <c r="HVT20" s="1252"/>
      <c r="HVU20" s="1252"/>
      <c r="HVV20" s="1252"/>
      <c r="HVW20" s="1252"/>
      <c r="HVX20" s="1252"/>
      <c r="HVY20" s="1252"/>
      <c r="HVZ20" s="1252"/>
      <c r="HWA20" s="1252"/>
      <c r="HWB20" s="1252"/>
      <c r="HWC20" s="1252"/>
      <c r="HWD20" s="1252"/>
      <c r="HWE20" s="1252"/>
      <c r="HWF20" s="1252"/>
      <c r="HWG20" s="1252"/>
      <c r="HWH20" s="1252"/>
      <c r="HWI20" s="1252"/>
      <c r="HWJ20" s="1252"/>
      <c r="HWK20" s="1252"/>
      <c r="HWL20" s="1252"/>
      <c r="HWM20" s="1252"/>
      <c r="HWN20" s="1252"/>
      <c r="HWO20" s="1252"/>
      <c r="HWP20" s="1252"/>
      <c r="HWQ20" s="1252"/>
      <c r="HWR20" s="1252"/>
      <c r="HWS20" s="1252"/>
      <c r="HWT20" s="1252"/>
      <c r="HWU20" s="1252"/>
      <c r="HWV20" s="1252"/>
      <c r="HWW20" s="1252"/>
      <c r="HWX20" s="1252"/>
      <c r="HWY20" s="1252"/>
      <c r="HWZ20" s="1252"/>
      <c r="HXA20" s="1252"/>
      <c r="HXB20" s="1252"/>
      <c r="HXC20" s="1252"/>
      <c r="HXD20" s="1252"/>
      <c r="HXE20" s="1252"/>
      <c r="HXF20" s="1252"/>
      <c r="HXG20" s="1252"/>
      <c r="HXH20" s="1252"/>
      <c r="HXI20" s="1252"/>
      <c r="HXJ20" s="1252"/>
      <c r="HXK20" s="1252"/>
      <c r="HXL20" s="1252"/>
      <c r="HXM20" s="1252"/>
      <c r="HXN20" s="1252"/>
      <c r="HXO20" s="1252"/>
      <c r="HXP20" s="1252"/>
      <c r="HXQ20" s="1252"/>
      <c r="HXR20" s="1252"/>
      <c r="HXS20" s="1252"/>
      <c r="HXT20" s="1252"/>
      <c r="HXU20" s="1252"/>
      <c r="HXV20" s="1252"/>
      <c r="HXW20" s="1252"/>
      <c r="HXX20" s="1252"/>
      <c r="HXY20" s="1252"/>
      <c r="HXZ20" s="1252"/>
      <c r="HYA20" s="1252"/>
      <c r="HYB20" s="1252"/>
      <c r="HYC20" s="1252"/>
      <c r="HYD20" s="1252"/>
      <c r="HYE20" s="1252"/>
      <c r="HYF20" s="1252"/>
      <c r="HYG20" s="1252"/>
      <c r="HYH20" s="1252"/>
      <c r="HYI20" s="1252"/>
      <c r="HYJ20" s="1252"/>
      <c r="HYK20" s="1252"/>
      <c r="HYL20" s="1252"/>
      <c r="HYM20" s="1252"/>
      <c r="HYN20" s="1252"/>
      <c r="HYO20" s="1252"/>
      <c r="HYP20" s="1252"/>
      <c r="HYQ20" s="1252"/>
      <c r="HYR20" s="1252"/>
      <c r="HYS20" s="1252"/>
      <c r="HYT20" s="1252"/>
      <c r="HYU20" s="1252"/>
      <c r="HYV20" s="1252"/>
      <c r="HYW20" s="1252"/>
      <c r="HYX20" s="1252"/>
      <c r="HYY20" s="1252"/>
      <c r="HYZ20" s="1252"/>
      <c r="HZA20" s="1252"/>
      <c r="HZB20" s="1252"/>
      <c r="HZC20" s="1252"/>
      <c r="HZD20" s="1252"/>
      <c r="HZE20" s="1252"/>
      <c r="HZF20" s="1252"/>
      <c r="HZG20" s="1252"/>
      <c r="HZH20" s="1252"/>
      <c r="HZI20" s="1252"/>
      <c r="HZJ20" s="1252"/>
      <c r="HZK20" s="1252"/>
      <c r="HZL20" s="1252"/>
      <c r="HZM20" s="1252"/>
      <c r="HZN20" s="1252"/>
      <c r="HZO20" s="1252"/>
      <c r="HZP20" s="1252"/>
      <c r="HZQ20" s="1252"/>
      <c r="HZR20" s="1252"/>
      <c r="HZS20" s="1252"/>
      <c r="HZT20" s="1252"/>
      <c r="HZU20" s="1252"/>
      <c r="HZV20" s="1252"/>
      <c r="HZW20" s="1252"/>
      <c r="HZX20" s="1252"/>
      <c r="HZY20" s="1252"/>
      <c r="HZZ20" s="1252"/>
      <c r="IAA20" s="1252"/>
      <c r="IAB20" s="1252"/>
      <c r="IAC20" s="1252"/>
      <c r="IAD20" s="1252"/>
      <c r="IAE20" s="1252"/>
      <c r="IAF20" s="1252"/>
      <c r="IAG20" s="1252"/>
      <c r="IAH20" s="1252"/>
      <c r="IAI20" s="1252"/>
      <c r="IAJ20" s="1252"/>
      <c r="IAK20" s="1252"/>
      <c r="IAL20" s="1252"/>
      <c r="IAM20" s="1252"/>
      <c r="IAN20" s="1252"/>
      <c r="IAO20" s="1252"/>
      <c r="IAP20" s="1252"/>
      <c r="IAQ20" s="1252"/>
      <c r="IAR20" s="1252"/>
      <c r="IAS20" s="1252"/>
      <c r="IAT20" s="1252"/>
      <c r="IAU20" s="1252"/>
      <c r="IAV20" s="1252"/>
      <c r="IAW20" s="1252"/>
      <c r="IAX20" s="1252"/>
      <c r="IAY20" s="1252"/>
      <c r="IAZ20" s="1252"/>
      <c r="IBA20" s="1252"/>
      <c r="IBB20" s="1252"/>
      <c r="IBC20" s="1252"/>
      <c r="IBD20" s="1252"/>
      <c r="IBE20" s="1252"/>
      <c r="IBF20" s="1252"/>
      <c r="IBG20" s="1252"/>
      <c r="IBH20" s="1252"/>
      <c r="IBI20" s="1252"/>
      <c r="IBJ20" s="1252"/>
      <c r="IBK20" s="1252"/>
      <c r="IBL20" s="1252"/>
      <c r="IBM20" s="1252"/>
      <c r="IBN20" s="1252"/>
      <c r="IBO20" s="1252"/>
      <c r="IBP20" s="1252"/>
      <c r="IBQ20" s="1252"/>
      <c r="IBR20" s="1252"/>
      <c r="IBS20" s="1252"/>
      <c r="IBT20" s="1252"/>
      <c r="IBU20" s="1252"/>
      <c r="IBV20" s="1252"/>
      <c r="IBW20" s="1252"/>
      <c r="IBX20" s="1252"/>
      <c r="IBY20" s="1252"/>
      <c r="IBZ20" s="1252"/>
      <c r="ICA20" s="1252"/>
      <c r="ICB20" s="1252"/>
      <c r="ICC20" s="1252"/>
      <c r="ICD20" s="1252"/>
      <c r="ICE20" s="1252"/>
      <c r="ICF20" s="1252"/>
      <c r="ICG20" s="1252"/>
      <c r="ICH20" s="1252"/>
      <c r="ICI20" s="1252"/>
      <c r="ICJ20" s="1252"/>
      <c r="ICK20" s="1252"/>
      <c r="ICL20" s="1252"/>
      <c r="ICM20" s="1252"/>
      <c r="ICN20" s="1252"/>
      <c r="ICO20" s="1252"/>
      <c r="ICP20" s="1252"/>
      <c r="ICQ20" s="1252"/>
      <c r="ICR20" s="1252"/>
      <c r="ICS20" s="1252"/>
      <c r="ICT20" s="1252"/>
      <c r="ICU20" s="1252"/>
      <c r="ICV20" s="1252"/>
      <c r="ICW20" s="1252"/>
      <c r="ICX20" s="1252"/>
      <c r="ICY20" s="1252"/>
      <c r="ICZ20" s="1252"/>
      <c r="IDA20" s="1252"/>
      <c r="IDB20" s="1252"/>
      <c r="IDC20" s="1252"/>
      <c r="IDD20" s="1252"/>
      <c r="IDE20" s="1252"/>
      <c r="IDF20" s="1252"/>
      <c r="IDG20" s="1252"/>
      <c r="IDH20" s="1252"/>
      <c r="IDI20" s="1252"/>
      <c r="IDJ20" s="1252"/>
      <c r="IDK20" s="1252"/>
      <c r="IDL20" s="1252"/>
      <c r="IDM20" s="1252"/>
      <c r="IDN20" s="1252"/>
      <c r="IDO20" s="1252"/>
      <c r="IDP20" s="1252"/>
      <c r="IDQ20" s="1252"/>
      <c r="IDR20" s="1252"/>
      <c r="IDS20" s="1252"/>
      <c r="IDT20" s="1252"/>
      <c r="IDU20" s="1252"/>
      <c r="IDV20" s="1252"/>
      <c r="IDW20" s="1252"/>
      <c r="IDX20" s="1252"/>
      <c r="IDY20" s="1252"/>
      <c r="IDZ20" s="1252"/>
      <c r="IEA20" s="1252"/>
      <c r="IEB20" s="1252"/>
      <c r="IEC20" s="1252"/>
      <c r="IED20" s="1252"/>
      <c r="IEE20" s="1252"/>
      <c r="IEF20" s="1252"/>
      <c r="IEG20" s="1252"/>
      <c r="IEH20" s="1252"/>
      <c r="IEI20" s="1252"/>
      <c r="IEJ20" s="1252"/>
      <c r="IEK20" s="1252"/>
      <c r="IEL20" s="1252"/>
      <c r="IEM20" s="1252"/>
      <c r="IEN20" s="1252"/>
      <c r="IEO20" s="1252"/>
      <c r="IEP20" s="1252"/>
      <c r="IEQ20" s="1252"/>
      <c r="IER20" s="1252"/>
      <c r="IES20" s="1252"/>
      <c r="IET20" s="1252"/>
      <c r="IEU20" s="1252"/>
      <c r="IEV20" s="1252"/>
      <c r="IEW20" s="1252"/>
      <c r="IEX20" s="1252"/>
      <c r="IEY20" s="1252"/>
      <c r="IEZ20" s="1252"/>
      <c r="IFA20" s="1252"/>
      <c r="IFB20" s="1252"/>
      <c r="IFC20" s="1252"/>
      <c r="IFD20" s="1252"/>
      <c r="IFE20" s="1252"/>
      <c r="IFF20" s="1252"/>
      <c r="IFG20" s="1252"/>
      <c r="IFH20" s="1252"/>
      <c r="IFI20" s="1252"/>
      <c r="IFJ20" s="1252"/>
      <c r="IFK20" s="1252"/>
      <c r="IFL20" s="1252"/>
      <c r="IFM20" s="1252"/>
      <c r="IFN20" s="1252"/>
      <c r="IFO20" s="1252"/>
      <c r="IFP20" s="1252"/>
      <c r="IFQ20" s="1252"/>
      <c r="IFR20" s="1252"/>
      <c r="IFS20" s="1252"/>
      <c r="IFT20" s="1252"/>
      <c r="IFU20" s="1252"/>
      <c r="IFV20" s="1252"/>
      <c r="IFW20" s="1252"/>
      <c r="IFX20" s="1252"/>
      <c r="IFY20" s="1252"/>
      <c r="IFZ20" s="1252"/>
      <c r="IGA20" s="1252"/>
      <c r="IGB20" s="1252"/>
      <c r="IGC20" s="1252"/>
      <c r="IGD20" s="1252"/>
      <c r="IGE20" s="1252"/>
      <c r="IGF20" s="1252"/>
      <c r="IGG20" s="1252"/>
      <c r="IGH20" s="1252"/>
      <c r="IGI20" s="1252"/>
      <c r="IGJ20" s="1252"/>
      <c r="IGK20" s="1252"/>
      <c r="IGL20" s="1252"/>
      <c r="IGM20" s="1252"/>
      <c r="IGN20" s="1252"/>
      <c r="IGO20" s="1252"/>
      <c r="IGP20" s="1252"/>
      <c r="IGQ20" s="1252"/>
      <c r="IGR20" s="1252"/>
      <c r="IGS20" s="1252"/>
      <c r="IGT20" s="1252"/>
      <c r="IGU20" s="1252"/>
      <c r="IGV20" s="1252"/>
      <c r="IGW20" s="1252"/>
      <c r="IGX20" s="1252"/>
      <c r="IGY20" s="1252"/>
      <c r="IGZ20" s="1252"/>
      <c r="IHA20" s="1252"/>
      <c r="IHB20" s="1252"/>
      <c r="IHC20" s="1252"/>
      <c r="IHD20" s="1252"/>
      <c r="IHE20" s="1252"/>
      <c r="IHF20" s="1252"/>
      <c r="IHG20" s="1252"/>
      <c r="IHH20" s="1252"/>
      <c r="IHI20" s="1252"/>
      <c r="IHJ20" s="1252"/>
      <c r="IHK20" s="1252"/>
      <c r="IHL20" s="1252"/>
      <c r="IHM20" s="1252"/>
      <c r="IHN20" s="1252"/>
      <c r="IHO20" s="1252"/>
      <c r="IHP20" s="1252"/>
      <c r="IHQ20" s="1252"/>
      <c r="IHR20" s="1252"/>
      <c r="IHS20" s="1252"/>
      <c r="IHT20" s="1252"/>
      <c r="IHU20" s="1252"/>
      <c r="IHV20" s="1252"/>
      <c r="IHW20" s="1252"/>
      <c r="IHX20" s="1252"/>
      <c r="IHY20" s="1252"/>
      <c r="IHZ20" s="1252"/>
      <c r="IIA20" s="1252"/>
      <c r="IIB20" s="1252"/>
      <c r="IIC20" s="1252"/>
      <c r="IID20" s="1252"/>
      <c r="IIE20" s="1252"/>
      <c r="IIF20" s="1252"/>
      <c r="IIG20" s="1252"/>
      <c r="IIH20" s="1252"/>
      <c r="III20" s="1252"/>
      <c r="IIJ20" s="1252"/>
      <c r="IIK20" s="1252"/>
      <c r="IIL20" s="1252"/>
      <c r="IIM20" s="1252"/>
      <c r="IIN20" s="1252"/>
      <c r="IIO20" s="1252"/>
      <c r="IIP20" s="1252"/>
      <c r="IIQ20" s="1252"/>
      <c r="IIR20" s="1252"/>
      <c r="IIS20" s="1252"/>
      <c r="IIT20" s="1252"/>
      <c r="IIU20" s="1252"/>
      <c r="IIV20" s="1252"/>
      <c r="IIW20" s="1252"/>
      <c r="IIX20" s="1252"/>
      <c r="IIY20" s="1252"/>
      <c r="IIZ20" s="1252"/>
      <c r="IJA20" s="1252"/>
      <c r="IJB20" s="1252"/>
      <c r="IJC20" s="1252"/>
      <c r="IJD20" s="1252"/>
      <c r="IJE20" s="1252"/>
      <c r="IJF20" s="1252"/>
      <c r="IJG20" s="1252"/>
      <c r="IJH20" s="1252"/>
      <c r="IJI20" s="1252"/>
      <c r="IJJ20" s="1252"/>
      <c r="IJK20" s="1252"/>
      <c r="IJL20" s="1252"/>
      <c r="IJM20" s="1252"/>
      <c r="IJN20" s="1252"/>
      <c r="IJO20" s="1252"/>
      <c r="IJP20" s="1252"/>
      <c r="IJQ20" s="1252"/>
      <c r="IJR20" s="1252"/>
      <c r="IJS20" s="1252"/>
      <c r="IJT20" s="1252"/>
      <c r="IJU20" s="1252"/>
      <c r="IJV20" s="1252"/>
      <c r="IJW20" s="1252"/>
      <c r="IJX20" s="1252"/>
      <c r="IJY20" s="1252"/>
      <c r="IJZ20" s="1252"/>
      <c r="IKA20" s="1252"/>
      <c r="IKB20" s="1252"/>
      <c r="IKC20" s="1252"/>
      <c r="IKD20" s="1252"/>
      <c r="IKE20" s="1252"/>
      <c r="IKF20" s="1252"/>
      <c r="IKG20" s="1252"/>
      <c r="IKH20" s="1252"/>
      <c r="IKI20" s="1252"/>
      <c r="IKJ20" s="1252"/>
      <c r="IKK20" s="1252"/>
      <c r="IKL20" s="1252"/>
      <c r="IKM20" s="1252"/>
      <c r="IKN20" s="1252"/>
      <c r="IKO20" s="1252"/>
      <c r="IKP20" s="1252"/>
      <c r="IKQ20" s="1252"/>
      <c r="IKR20" s="1252"/>
      <c r="IKS20" s="1252"/>
      <c r="IKT20" s="1252"/>
      <c r="IKU20" s="1252"/>
      <c r="IKV20" s="1252"/>
      <c r="IKW20" s="1252"/>
      <c r="IKX20" s="1252"/>
      <c r="IKY20" s="1252"/>
      <c r="IKZ20" s="1252"/>
      <c r="ILA20" s="1252"/>
      <c r="ILB20" s="1252"/>
      <c r="ILC20" s="1252"/>
      <c r="ILD20" s="1252"/>
      <c r="ILE20" s="1252"/>
      <c r="ILF20" s="1252"/>
      <c r="ILG20" s="1252"/>
      <c r="ILH20" s="1252"/>
      <c r="ILI20" s="1252"/>
      <c r="ILJ20" s="1252"/>
      <c r="ILK20" s="1252"/>
      <c r="ILL20" s="1252"/>
      <c r="ILM20" s="1252"/>
      <c r="ILN20" s="1252"/>
      <c r="ILO20" s="1252"/>
      <c r="ILP20" s="1252"/>
      <c r="ILQ20" s="1252"/>
      <c r="ILR20" s="1252"/>
      <c r="ILS20" s="1252"/>
      <c r="ILT20" s="1252"/>
      <c r="ILU20" s="1252"/>
      <c r="ILV20" s="1252"/>
      <c r="ILW20" s="1252"/>
      <c r="ILX20" s="1252"/>
      <c r="ILY20" s="1252"/>
      <c r="ILZ20" s="1252"/>
      <c r="IMA20" s="1252"/>
      <c r="IMB20" s="1252"/>
      <c r="IMC20" s="1252"/>
      <c r="IMD20" s="1252"/>
      <c r="IME20" s="1252"/>
      <c r="IMF20" s="1252"/>
      <c r="IMG20" s="1252"/>
      <c r="IMH20" s="1252"/>
      <c r="IMI20" s="1252"/>
      <c r="IMJ20" s="1252"/>
      <c r="IMK20" s="1252"/>
      <c r="IML20" s="1252"/>
      <c r="IMM20" s="1252"/>
      <c r="IMN20" s="1252"/>
      <c r="IMO20" s="1252"/>
      <c r="IMP20" s="1252"/>
      <c r="IMQ20" s="1252"/>
      <c r="IMR20" s="1252"/>
      <c r="IMS20" s="1252"/>
      <c r="IMT20" s="1252"/>
      <c r="IMU20" s="1252"/>
      <c r="IMV20" s="1252"/>
      <c r="IMW20" s="1252"/>
      <c r="IMX20" s="1252"/>
      <c r="IMY20" s="1252"/>
      <c r="IMZ20" s="1252"/>
      <c r="INA20" s="1252"/>
      <c r="INB20" s="1252"/>
      <c r="INC20" s="1252"/>
      <c r="IND20" s="1252"/>
      <c r="INE20" s="1252"/>
      <c r="INF20" s="1252"/>
      <c r="ING20" s="1252"/>
      <c r="INH20" s="1252"/>
      <c r="INI20" s="1252"/>
      <c r="INJ20" s="1252"/>
      <c r="INK20" s="1252"/>
      <c r="INL20" s="1252"/>
      <c r="INM20" s="1252"/>
      <c r="INN20" s="1252"/>
      <c r="INO20" s="1252"/>
      <c r="INP20" s="1252"/>
      <c r="INQ20" s="1252"/>
      <c r="INR20" s="1252"/>
      <c r="INS20" s="1252"/>
      <c r="INT20" s="1252"/>
      <c r="INU20" s="1252"/>
      <c r="INV20" s="1252"/>
      <c r="INW20" s="1252"/>
      <c r="INX20" s="1252"/>
      <c r="INY20" s="1252"/>
      <c r="INZ20" s="1252"/>
      <c r="IOA20" s="1252"/>
      <c r="IOB20" s="1252"/>
      <c r="IOC20" s="1252"/>
      <c r="IOD20" s="1252"/>
      <c r="IOE20" s="1252"/>
      <c r="IOF20" s="1252"/>
      <c r="IOG20" s="1252"/>
      <c r="IOH20" s="1252"/>
      <c r="IOI20" s="1252"/>
      <c r="IOJ20" s="1252"/>
      <c r="IOK20" s="1252"/>
      <c r="IOL20" s="1252"/>
      <c r="IOM20" s="1252"/>
      <c r="ION20" s="1252"/>
      <c r="IOO20" s="1252"/>
      <c r="IOP20" s="1252"/>
      <c r="IOQ20" s="1252"/>
      <c r="IOR20" s="1252"/>
      <c r="IOS20" s="1252"/>
      <c r="IOT20" s="1252"/>
      <c r="IOU20" s="1252"/>
      <c r="IOV20" s="1252"/>
      <c r="IOW20" s="1252"/>
      <c r="IOX20" s="1252"/>
      <c r="IOY20" s="1252"/>
      <c r="IOZ20" s="1252"/>
      <c r="IPA20" s="1252"/>
      <c r="IPB20" s="1252"/>
      <c r="IPC20" s="1252"/>
      <c r="IPD20" s="1252"/>
      <c r="IPE20" s="1252"/>
      <c r="IPF20" s="1252"/>
      <c r="IPG20" s="1252"/>
      <c r="IPH20" s="1252"/>
      <c r="IPI20" s="1252"/>
      <c r="IPJ20" s="1252"/>
      <c r="IPK20" s="1252"/>
      <c r="IPL20" s="1252"/>
      <c r="IPM20" s="1252"/>
      <c r="IPN20" s="1252"/>
      <c r="IPO20" s="1252"/>
      <c r="IPP20" s="1252"/>
      <c r="IPQ20" s="1252"/>
      <c r="IPR20" s="1252"/>
      <c r="IPS20" s="1252"/>
      <c r="IPT20" s="1252"/>
      <c r="IPU20" s="1252"/>
      <c r="IPV20" s="1252"/>
      <c r="IPW20" s="1252"/>
      <c r="IPX20" s="1252"/>
      <c r="IPY20" s="1252"/>
      <c r="IPZ20" s="1252"/>
      <c r="IQA20" s="1252"/>
      <c r="IQB20" s="1252"/>
      <c r="IQC20" s="1252"/>
      <c r="IQD20" s="1252"/>
      <c r="IQE20" s="1252"/>
      <c r="IQF20" s="1252"/>
      <c r="IQG20" s="1252"/>
      <c r="IQH20" s="1252"/>
      <c r="IQI20" s="1252"/>
      <c r="IQJ20" s="1252"/>
      <c r="IQK20" s="1252"/>
      <c r="IQL20" s="1252"/>
      <c r="IQM20" s="1252"/>
      <c r="IQN20" s="1252"/>
      <c r="IQO20" s="1252"/>
      <c r="IQP20" s="1252"/>
      <c r="IQQ20" s="1252"/>
      <c r="IQR20" s="1252"/>
      <c r="IQS20" s="1252"/>
      <c r="IQT20" s="1252"/>
      <c r="IQU20" s="1252"/>
      <c r="IQV20" s="1252"/>
      <c r="IQW20" s="1252"/>
      <c r="IQX20" s="1252"/>
      <c r="IQY20" s="1252"/>
      <c r="IQZ20" s="1252"/>
      <c r="IRA20" s="1252"/>
      <c r="IRB20" s="1252"/>
      <c r="IRC20" s="1252"/>
      <c r="IRD20" s="1252"/>
      <c r="IRE20" s="1252"/>
      <c r="IRF20" s="1252"/>
      <c r="IRG20" s="1252"/>
      <c r="IRH20" s="1252"/>
      <c r="IRI20" s="1252"/>
      <c r="IRJ20" s="1252"/>
      <c r="IRK20" s="1252"/>
      <c r="IRL20" s="1252"/>
      <c r="IRM20" s="1252"/>
      <c r="IRN20" s="1252"/>
      <c r="IRO20" s="1252"/>
      <c r="IRP20" s="1252"/>
      <c r="IRQ20" s="1252"/>
      <c r="IRR20" s="1252"/>
      <c r="IRS20" s="1252"/>
      <c r="IRT20" s="1252"/>
      <c r="IRU20" s="1252"/>
      <c r="IRV20" s="1252"/>
      <c r="IRW20" s="1252"/>
      <c r="IRX20" s="1252"/>
      <c r="IRY20" s="1252"/>
      <c r="IRZ20" s="1252"/>
      <c r="ISA20" s="1252"/>
      <c r="ISB20" s="1252"/>
      <c r="ISC20" s="1252"/>
      <c r="ISD20" s="1252"/>
      <c r="ISE20" s="1252"/>
      <c r="ISF20" s="1252"/>
      <c r="ISG20" s="1252"/>
      <c r="ISH20" s="1252"/>
      <c r="ISI20" s="1252"/>
      <c r="ISJ20" s="1252"/>
      <c r="ISK20" s="1252"/>
      <c r="ISL20" s="1252"/>
      <c r="ISM20" s="1252"/>
      <c r="ISN20" s="1252"/>
      <c r="ISO20" s="1252"/>
      <c r="ISP20" s="1252"/>
      <c r="ISQ20" s="1252"/>
      <c r="ISR20" s="1252"/>
      <c r="ISS20" s="1252"/>
      <c r="IST20" s="1252"/>
      <c r="ISU20" s="1252"/>
      <c r="ISV20" s="1252"/>
      <c r="ISW20" s="1252"/>
      <c r="ISX20" s="1252"/>
      <c r="ISY20" s="1252"/>
      <c r="ISZ20" s="1252"/>
      <c r="ITA20" s="1252"/>
      <c r="ITB20" s="1252"/>
      <c r="ITC20" s="1252"/>
      <c r="ITD20" s="1252"/>
      <c r="ITE20" s="1252"/>
      <c r="ITF20" s="1252"/>
      <c r="ITG20" s="1252"/>
      <c r="ITH20" s="1252"/>
      <c r="ITI20" s="1252"/>
      <c r="ITJ20" s="1252"/>
      <c r="ITK20" s="1252"/>
      <c r="ITL20" s="1252"/>
      <c r="ITM20" s="1252"/>
      <c r="ITN20" s="1252"/>
      <c r="ITO20" s="1252"/>
      <c r="ITP20" s="1252"/>
      <c r="ITQ20" s="1252"/>
      <c r="ITR20" s="1252"/>
      <c r="ITS20" s="1252"/>
      <c r="ITT20" s="1252"/>
      <c r="ITU20" s="1252"/>
      <c r="ITV20" s="1252"/>
      <c r="ITW20" s="1252"/>
      <c r="ITX20" s="1252"/>
      <c r="ITY20" s="1252"/>
      <c r="ITZ20" s="1252"/>
      <c r="IUA20" s="1252"/>
      <c r="IUB20" s="1252"/>
      <c r="IUC20" s="1252"/>
      <c r="IUD20" s="1252"/>
      <c r="IUE20" s="1252"/>
      <c r="IUF20" s="1252"/>
      <c r="IUG20" s="1252"/>
      <c r="IUH20" s="1252"/>
      <c r="IUI20" s="1252"/>
      <c r="IUJ20" s="1252"/>
      <c r="IUK20" s="1252"/>
      <c r="IUL20" s="1252"/>
      <c r="IUM20" s="1252"/>
      <c r="IUN20" s="1252"/>
      <c r="IUO20" s="1252"/>
      <c r="IUP20" s="1252"/>
      <c r="IUQ20" s="1252"/>
      <c r="IUR20" s="1252"/>
      <c r="IUS20" s="1252"/>
      <c r="IUT20" s="1252"/>
      <c r="IUU20" s="1252"/>
      <c r="IUV20" s="1252"/>
      <c r="IUW20" s="1252"/>
      <c r="IUX20" s="1252"/>
      <c r="IUY20" s="1252"/>
      <c r="IUZ20" s="1252"/>
      <c r="IVA20" s="1252"/>
      <c r="IVB20" s="1252"/>
      <c r="IVC20" s="1252"/>
      <c r="IVD20" s="1252"/>
      <c r="IVE20" s="1252"/>
      <c r="IVF20" s="1252"/>
      <c r="IVG20" s="1252"/>
      <c r="IVH20" s="1252"/>
      <c r="IVI20" s="1252"/>
      <c r="IVJ20" s="1252"/>
      <c r="IVK20" s="1252"/>
      <c r="IVL20" s="1252"/>
      <c r="IVM20" s="1252"/>
      <c r="IVN20" s="1252"/>
      <c r="IVO20" s="1252"/>
      <c r="IVP20" s="1252"/>
      <c r="IVQ20" s="1252"/>
      <c r="IVR20" s="1252"/>
      <c r="IVS20" s="1252"/>
      <c r="IVT20" s="1252"/>
      <c r="IVU20" s="1252"/>
      <c r="IVV20" s="1252"/>
      <c r="IVW20" s="1252"/>
      <c r="IVX20" s="1252"/>
      <c r="IVY20" s="1252"/>
      <c r="IVZ20" s="1252"/>
      <c r="IWA20" s="1252"/>
      <c r="IWB20" s="1252"/>
      <c r="IWC20" s="1252"/>
      <c r="IWD20" s="1252"/>
      <c r="IWE20" s="1252"/>
      <c r="IWF20" s="1252"/>
      <c r="IWG20" s="1252"/>
      <c r="IWH20" s="1252"/>
      <c r="IWI20" s="1252"/>
      <c r="IWJ20" s="1252"/>
      <c r="IWK20" s="1252"/>
      <c r="IWL20" s="1252"/>
      <c r="IWM20" s="1252"/>
      <c r="IWN20" s="1252"/>
      <c r="IWO20" s="1252"/>
      <c r="IWP20" s="1252"/>
      <c r="IWQ20" s="1252"/>
      <c r="IWR20" s="1252"/>
      <c r="IWS20" s="1252"/>
      <c r="IWT20" s="1252"/>
      <c r="IWU20" s="1252"/>
      <c r="IWV20" s="1252"/>
      <c r="IWW20" s="1252"/>
      <c r="IWX20" s="1252"/>
      <c r="IWY20" s="1252"/>
      <c r="IWZ20" s="1252"/>
      <c r="IXA20" s="1252"/>
      <c r="IXB20" s="1252"/>
      <c r="IXC20" s="1252"/>
      <c r="IXD20" s="1252"/>
      <c r="IXE20" s="1252"/>
      <c r="IXF20" s="1252"/>
      <c r="IXG20" s="1252"/>
      <c r="IXH20" s="1252"/>
      <c r="IXI20" s="1252"/>
      <c r="IXJ20" s="1252"/>
      <c r="IXK20" s="1252"/>
      <c r="IXL20" s="1252"/>
      <c r="IXM20" s="1252"/>
      <c r="IXN20" s="1252"/>
      <c r="IXO20" s="1252"/>
      <c r="IXP20" s="1252"/>
      <c r="IXQ20" s="1252"/>
      <c r="IXR20" s="1252"/>
      <c r="IXS20" s="1252"/>
      <c r="IXT20" s="1252"/>
      <c r="IXU20" s="1252"/>
      <c r="IXV20" s="1252"/>
      <c r="IXW20" s="1252"/>
      <c r="IXX20" s="1252"/>
      <c r="IXY20" s="1252"/>
      <c r="IXZ20" s="1252"/>
      <c r="IYA20" s="1252"/>
      <c r="IYB20" s="1252"/>
      <c r="IYC20" s="1252"/>
      <c r="IYD20" s="1252"/>
      <c r="IYE20" s="1252"/>
      <c r="IYF20" s="1252"/>
      <c r="IYG20" s="1252"/>
      <c r="IYH20" s="1252"/>
      <c r="IYI20" s="1252"/>
      <c r="IYJ20" s="1252"/>
      <c r="IYK20" s="1252"/>
      <c r="IYL20" s="1252"/>
      <c r="IYM20" s="1252"/>
      <c r="IYN20" s="1252"/>
      <c r="IYO20" s="1252"/>
      <c r="IYP20" s="1252"/>
      <c r="IYQ20" s="1252"/>
      <c r="IYR20" s="1252"/>
      <c r="IYS20" s="1252"/>
      <c r="IYT20" s="1252"/>
      <c r="IYU20" s="1252"/>
      <c r="IYV20" s="1252"/>
      <c r="IYW20" s="1252"/>
      <c r="IYX20" s="1252"/>
      <c r="IYY20" s="1252"/>
      <c r="IYZ20" s="1252"/>
      <c r="IZA20" s="1252"/>
      <c r="IZB20" s="1252"/>
      <c r="IZC20" s="1252"/>
      <c r="IZD20" s="1252"/>
      <c r="IZE20" s="1252"/>
      <c r="IZF20" s="1252"/>
      <c r="IZG20" s="1252"/>
      <c r="IZH20" s="1252"/>
      <c r="IZI20" s="1252"/>
      <c r="IZJ20" s="1252"/>
      <c r="IZK20" s="1252"/>
      <c r="IZL20" s="1252"/>
      <c r="IZM20" s="1252"/>
      <c r="IZN20" s="1252"/>
      <c r="IZO20" s="1252"/>
      <c r="IZP20" s="1252"/>
      <c r="IZQ20" s="1252"/>
      <c r="IZR20" s="1252"/>
      <c r="IZS20" s="1252"/>
      <c r="IZT20" s="1252"/>
      <c r="IZU20" s="1252"/>
      <c r="IZV20" s="1252"/>
      <c r="IZW20" s="1252"/>
      <c r="IZX20" s="1252"/>
      <c r="IZY20" s="1252"/>
      <c r="IZZ20" s="1252"/>
      <c r="JAA20" s="1252"/>
      <c r="JAB20" s="1252"/>
      <c r="JAC20" s="1252"/>
      <c r="JAD20" s="1252"/>
      <c r="JAE20" s="1252"/>
      <c r="JAF20" s="1252"/>
      <c r="JAG20" s="1252"/>
      <c r="JAH20" s="1252"/>
      <c r="JAI20" s="1252"/>
      <c r="JAJ20" s="1252"/>
      <c r="JAK20" s="1252"/>
      <c r="JAL20" s="1252"/>
      <c r="JAM20" s="1252"/>
      <c r="JAN20" s="1252"/>
      <c r="JAO20" s="1252"/>
      <c r="JAP20" s="1252"/>
      <c r="JAQ20" s="1252"/>
      <c r="JAR20" s="1252"/>
      <c r="JAS20" s="1252"/>
      <c r="JAT20" s="1252"/>
      <c r="JAU20" s="1252"/>
      <c r="JAV20" s="1252"/>
      <c r="JAW20" s="1252"/>
      <c r="JAX20" s="1252"/>
      <c r="JAY20" s="1252"/>
      <c r="JAZ20" s="1252"/>
      <c r="JBA20" s="1252"/>
      <c r="JBB20" s="1252"/>
      <c r="JBC20" s="1252"/>
      <c r="JBD20" s="1252"/>
      <c r="JBE20" s="1252"/>
      <c r="JBF20" s="1252"/>
      <c r="JBG20" s="1252"/>
      <c r="JBH20" s="1252"/>
      <c r="JBI20" s="1252"/>
      <c r="JBJ20" s="1252"/>
      <c r="JBK20" s="1252"/>
      <c r="JBL20" s="1252"/>
      <c r="JBM20" s="1252"/>
      <c r="JBN20" s="1252"/>
      <c r="JBO20" s="1252"/>
      <c r="JBP20" s="1252"/>
      <c r="JBQ20" s="1252"/>
      <c r="JBR20" s="1252"/>
      <c r="JBS20" s="1252"/>
      <c r="JBT20" s="1252"/>
      <c r="JBU20" s="1252"/>
      <c r="JBV20" s="1252"/>
      <c r="JBW20" s="1252"/>
      <c r="JBX20" s="1252"/>
      <c r="JBY20" s="1252"/>
      <c r="JBZ20" s="1252"/>
      <c r="JCA20" s="1252"/>
      <c r="JCB20" s="1252"/>
      <c r="JCC20" s="1252"/>
      <c r="JCD20" s="1252"/>
      <c r="JCE20" s="1252"/>
      <c r="JCF20" s="1252"/>
      <c r="JCG20" s="1252"/>
      <c r="JCH20" s="1252"/>
      <c r="JCI20" s="1252"/>
      <c r="JCJ20" s="1252"/>
      <c r="JCK20" s="1252"/>
      <c r="JCL20" s="1252"/>
      <c r="JCM20" s="1252"/>
      <c r="JCN20" s="1252"/>
      <c r="JCO20" s="1252"/>
      <c r="JCP20" s="1252"/>
      <c r="JCQ20" s="1252"/>
      <c r="JCR20" s="1252"/>
      <c r="JCS20" s="1252"/>
      <c r="JCT20" s="1252"/>
      <c r="JCU20" s="1252"/>
      <c r="JCV20" s="1252"/>
      <c r="JCW20" s="1252"/>
      <c r="JCX20" s="1252"/>
      <c r="JCY20" s="1252"/>
      <c r="JCZ20" s="1252"/>
      <c r="JDA20" s="1252"/>
      <c r="JDB20" s="1252"/>
      <c r="JDC20" s="1252"/>
      <c r="JDD20" s="1252"/>
      <c r="JDE20" s="1252"/>
      <c r="JDF20" s="1252"/>
      <c r="JDG20" s="1252"/>
      <c r="JDH20" s="1252"/>
      <c r="JDI20" s="1252"/>
      <c r="JDJ20" s="1252"/>
      <c r="JDK20" s="1252"/>
      <c r="JDL20" s="1252"/>
      <c r="JDM20" s="1252"/>
      <c r="JDN20" s="1252"/>
      <c r="JDO20" s="1252"/>
      <c r="JDP20" s="1252"/>
      <c r="JDQ20" s="1252"/>
      <c r="JDR20" s="1252"/>
      <c r="JDS20" s="1252"/>
      <c r="JDT20" s="1252"/>
      <c r="JDU20" s="1252"/>
      <c r="JDV20" s="1252"/>
      <c r="JDW20" s="1252"/>
      <c r="JDX20" s="1252"/>
      <c r="JDY20" s="1252"/>
      <c r="JDZ20" s="1252"/>
      <c r="JEA20" s="1252"/>
      <c r="JEB20" s="1252"/>
      <c r="JEC20" s="1252"/>
      <c r="JED20" s="1252"/>
      <c r="JEE20" s="1252"/>
      <c r="JEF20" s="1252"/>
      <c r="JEG20" s="1252"/>
      <c r="JEH20" s="1252"/>
      <c r="JEI20" s="1252"/>
      <c r="JEJ20" s="1252"/>
      <c r="JEK20" s="1252"/>
      <c r="JEL20" s="1252"/>
      <c r="JEM20" s="1252"/>
      <c r="JEN20" s="1252"/>
      <c r="JEO20" s="1252"/>
      <c r="JEP20" s="1252"/>
      <c r="JEQ20" s="1252"/>
      <c r="JER20" s="1252"/>
      <c r="JES20" s="1252"/>
      <c r="JET20" s="1252"/>
      <c r="JEU20" s="1252"/>
      <c r="JEV20" s="1252"/>
      <c r="JEW20" s="1252"/>
      <c r="JEX20" s="1252"/>
      <c r="JEY20" s="1252"/>
      <c r="JEZ20" s="1252"/>
      <c r="JFA20" s="1252"/>
      <c r="JFB20" s="1252"/>
      <c r="JFC20" s="1252"/>
      <c r="JFD20" s="1252"/>
      <c r="JFE20" s="1252"/>
      <c r="JFF20" s="1252"/>
      <c r="JFG20" s="1252"/>
      <c r="JFH20" s="1252"/>
      <c r="JFI20" s="1252"/>
      <c r="JFJ20" s="1252"/>
      <c r="JFK20" s="1252"/>
      <c r="JFL20" s="1252"/>
      <c r="JFM20" s="1252"/>
      <c r="JFN20" s="1252"/>
      <c r="JFO20" s="1252"/>
      <c r="JFP20" s="1252"/>
      <c r="JFQ20" s="1252"/>
      <c r="JFR20" s="1252"/>
      <c r="JFS20" s="1252"/>
      <c r="JFT20" s="1252"/>
      <c r="JFU20" s="1252"/>
      <c r="JFV20" s="1252"/>
      <c r="JFW20" s="1252"/>
      <c r="JFX20" s="1252"/>
      <c r="JFY20" s="1252"/>
      <c r="JFZ20" s="1252"/>
      <c r="JGA20" s="1252"/>
      <c r="JGB20" s="1252"/>
      <c r="JGC20" s="1252"/>
      <c r="JGD20" s="1252"/>
      <c r="JGE20" s="1252"/>
      <c r="JGF20" s="1252"/>
      <c r="JGG20" s="1252"/>
      <c r="JGH20" s="1252"/>
      <c r="JGI20" s="1252"/>
      <c r="JGJ20" s="1252"/>
      <c r="JGK20" s="1252"/>
      <c r="JGL20" s="1252"/>
      <c r="JGM20" s="1252"/>
      <c r="JGN20" s="1252"/>
      <c r="JGO20" s="1252"/>
      <c r="JGP20" s="1252"/>
      <c r="JGQ20" s="1252"/>
      <c r="JGR20" s="1252"/>
      <c r="JGS20" s="1252"/>
      <c r="JGT20" s="1252"/>
      <c r="JGU20" s="1252"/>
      <c r="JGV20" s="1252"/>
      <c r="JGW20" s="1252"/>
      <c r="JGX20" s="1252"/>
      <c r="JGY20" s="1252"/>
      <c r="JGZ20" s="1252"/>
      <c r="JHA20" s="1252"/>
      <c r="JHB20" s="1252"/>
      <c r="JHC20" s="1252"/>
      <c r="JHD20" s="1252"/>
      <c r="JHE20" s="1252"/>
      <c r="JHF20" s="1252"/>
      <c r="JHG20" s="1252"/>
      <c r="JHH20" s="1252"/>
      <c r="JHI20" s="1252"/>
      <c r="JHJ20" s="1252"/>
      <c r="JHK20" s="1252"/>
      <c r="JHL20" s="1252"/>
      <c r="JHM20" s="1252"/>
      <c r="JHN20" s="1252"/>
      <c r="JHO20" s="1252"/>
      <c r="JHP20" s="1252"/>
      <c r="JHQ20" s="1252"/>
      <c r="JHR20" s="1252"/>
      <c r="JHS20" s="1252"/>
      <c r="JHT20" s="1252"/>
      <c r="JHU20" s="1252"/>
      <c r="JHV20" s="1252"/>
      <c r="JHW20" s="1252"/>
      <c r="JHX20" s="1252"/>
      <c r="JHY20" s="1252"/>
      <c r="JHZ20" s="1252"/>
      <c r="JIA20" s="1252"/>
      <c r="JIB20" s="1252"/>
      <c r="JIC20" s="1252"/>
      <c r="JID20" s="1252"/>
      <c r="JIE20" s="1252"/>
      <c r="JIF20" s="1252"/>
      <c r="JIG20" s="1252"/>
      <c r="JIH20" s="1252"/>
      <c r="JII20" s="1252"/>
      <c r="JIJ20" s="1252"/>
      <c r="JIK20" s="1252"/>
      <c r="JIL20" s="1252"/>
      <c r="JIM20" s="1252"/>
      <c r="JIN20" s="1252"/>
      <c r="JIO20" s="1252"/>
      <c r="JIP20" s="1252"/>
      <c r="JIQ20" s="1252"/>
      <c r="JIR20" s="1252"/>
      <c r="JIS20" s="1252"/>
      <c r="JIT20" s="1252"/>
      <c r="JIU20" s="1252"/>
      <c r="JIV20" s="1252"/>
      <c r="JIW20" s="1252"/>
      <c r="JIX20" s="1252"/>
      <c r="JIY20" s="1252"/>
      <c r="JIZ20" s="1252"/>
      <c r="JJA20" s="1252"/>
      <c r="JJB20" s="1252"/>
      <c r="JJC20" s="1252"/>
      <c r="JJD20" s="1252"/>
      <c r="JJE20" s="1252"/>
      <c r="JJF20" s="1252"/>
      <c r="JJG20" s="1252"/>
      <c r="JJH20" s="1252"/>
      <c r="JJI20" s="1252"/>
      <c r="JJJ20" s="1252"/>
      <c r="JJK20" s="1252"/>
      <c r="JJL20" s="1252"/>
      <c r="JJM20" s="1252"/>
      <c r="JJN20" s="1252"/>
      <c r="JJO20" s="1252"/>
      <c r="JJP20" s="1252"/>
      <c r="JJQ20" s="1252"/>
      <c r="JJR20" s="1252"/>
      <c r="JJS20" s="1252"/>
      <c r="JJT20" s="1252"/>
      <c r="JJU20" s="1252"/>
      <c r="JJV20" s="1252"/>
      <c r="JJW20" s="1252"/>
      <c r="JJX20" s="1252"/>
      <c r="JJY20" s="1252"/>
      <c r="JJZ20" s="1252"/>
      <c r="JKA20" s="1252"/>
      <c r="JKB20" s="1252"/>
      <c r="JKC20" s="1252"/>
      <c r="JKD20" s="1252"/>
      <c r="JKE20" s="1252"/>
      <c r="JKF20" s="1252"/>
      <c r="JKG20" s="1252"/>
      <c r="JKH20" s="1252"/>
      <c r="JKI20" s="1252"/>
      <c r="JKJ20" s="1252"/>
      <c r="JKK20" s="1252"/>
      <c r="JKL20" s="1252"/>
      <c r="JKM20" s="1252"/>
      <c r="JKN20" s="1252"/>
      <c r="JKO20" s="1252"/>
      <c r="JKP20" s="1252"/>
      <c r="JKQ20" s="1252"/>
      <c r="JKR20" s="1252"/>
      <c r="JKS20" s="1252"/>
      <c r="JKT20" s="1252"/>
      <c r="JKU20" s="1252"/>
      <c r="JKV20" s="1252"/>
      <c r="JKW20" s="1252"/>
      <c r="JKX20" s="1252"/>
      <c r="JKY20" s="1252"/>
      <c r="JKZ20" s="1252"/>
      <c r="JLA20" s="1252"/>
      <c r="JLB20" s="1252"/>
      <c r="JLC20" s="1252"/>
      <c r="JLD20" s="1252"/>
      <c r="JLE20" s="1252"/>
      <c r="JLF20" s="1252"/>
      <c r="JLG20" s="1252"/>
      <c r="JLH20" s="1252"/>
      <c r="JLI20" s="1252"/>
      <c r="JLJ20" s="1252"/>
      <c r="JLK20" s="1252"/>
      <c r="JLL20" s="1252"/>
      <c r="JLM20" s="1252"/>
      <c r="JLN20" s="1252"/>
      <c r="JLO20" s="1252"/>
      <c r="JLP20" s="1252"/>
      <c r="JLQ20" s="1252"/>
      <c r="JLR20" s="1252"/>
      <c r="JLS20" s="1252"/>
      <c r="JLT20" s="1252"/>
      <c r="JLU20" s="1252"/>
      <c r="JLV20" s="1252"/>
      <c r="JLW20" s="1252"/>
      <c r="JLX20" s="1252"/>
      <c r="JLY20" s="1252"/>
      <c r="JLZ20" s="1252"/>
      <c r="JMA20" s="1252"/>
      <c r="JMB20" s="1252"/>
      <c r="JMC20" s="1252"/>
      <c r="JMD20" s="1252"/>
      <c r="JME20" s="1252"/>
      <c r="JMF20" s="1252"/>
      <c r="JMG20" s="1252"/>
      <c r="JMH20" s="1252"/>
      <c r="JMI20" s="1252"/>
      <c r="JMJ20" s="1252"/>
      <c r="JMK20" s="1252"/>
      <c r="JML20" s="1252"/>
      <c r="JMM20" s="1252"/>
      <c r="JMN20" s="1252"/>
      <c r="JMO20" s="1252"/>
      <c r="JMP20" s="1252"/>
      <c r="JMQ20" s="1252"/>
      <c r="JMR20" s="1252"/>
      <c r="JMS20" s="1252"/>
      <c r="JMT20" s="1252"/>
      <c r="JMU20" s="1252"/>
      <c r="JMV20" s="1252"/>
      <c r="JMW20" s="1252"/>
      <c r="JMX20" s="1252"/>
      <c r="JMY20" s="1252"/>
      <c r="JMZ20" s="1252"/>
      <c r="JNA20" s="1252"/>
      <c r="JNB20" s="1252"/>
      <c r="JNC20" s="1252"/>
      <c r="JND20" s="1252"/>
      <c r="JNE20" s="1252"/>
      <c r="JNF20" s="1252"/>
      <c r="JNG20" s="1252"/>
      <c r="JNH20" s="1252"/>
      <c r="JNI20" s="1252"/>
      <c r="JNJ20" s="1252"/>
      <c r="JNK20" s="1252"/>
      <c r="JNL20" s="1252"/>
      <c r="JNM20" s="1252"/>
      <c r="JNN20" s="1252"/>
      <c r="JNO20" s="1252"/>
      <c r="JNP20" s="1252"/>
      <c r="JNQ20" s="1252"/>
      <c r="JNR20" s="1252"/>
      <c r="JNS20" s="1252"/>
      <c r="JNT20" s="1252"/>
      <c r="JNU20" s="1252"/>
      <c r="JNV20" s="1252"/>
      <c r="JNW20" s="1252"/>
      <c r="JNX20" s="1252"/>
      <c r="JNY20" s="1252"/>
      <c r="JNZ20" s="1252"/>
      <c r="JOA20" s="1252"/>
      <c r="JOB20" s="1252"/>
      <c r="JOC20" s="1252"/>
      <c r="JOD20" s="1252"/>
      <c r="JOE20" s="1252"/>
      <c r="JOF20" s="1252"/>
      <c r="JOG20" s="1252"/>
      <c r="JOH20" s="1252"/>
      <c r="JOI20" s="1252"/>
      <c r="JOJ20" s="1252"/>
      <c r="JOK20" s="1252"/>
      <c r="JOL20" s="1252"/>
      <c r="JOM20" s="1252"/>
      <c r="JON20" s="1252"/>
      <c r="JOO20" s="1252"/>
      <c r="JOP20" s="1252"/>
      <c r="JOQ20" s="1252"/>
      <c r="JOR20" s="1252"/>
      <c r="JOS20" s="1252"/>
      <c r="JOT20" s="1252"/>
      <c r="JOU20" s="1252"/>
      <c r="JOV20" s="1252"/>
      <c r="JOW20" s="1252"/>
      <c r="JOX20" s="1252"/>
      <c r="JOY20" s="1252"/>
      <c r="JOZ20" s="1252"/>
      <c r="JPA20" s="1252"/>
      <c r="JPB20" s="1252"/>
      <c r="JPC20" s="1252"/>
      <c r="JPD20" s="1252"/>
      <c r="JPE20" s="1252"/>
      <c r="JPF20" s="1252"/>
      <c r="JPG20" s="1252"/>
      <c r="JPH20" s="1252"/>
      <c r="JPI20" s="1252"/>
      <c r="JPJ20" s="1252"/>
      <c r="JPK20" s="1252"/>
      <c r="JPL20" s="1252"/>
      <c r="JPM20" s="1252"/>
      <c r="JPN20" s="1252"/>
      <c r="JPO20" s="1252"/>
      <c r="JPP20" s="1252"/>
      <c r="JPQ20" s="1252"/>
      <c r="JPR20" s="1252"/>
      <c r="JPS20" s="1252"/>
      <c r="JPT20" s="1252"/>
      <c r="JPU20" s="1252"/>
      <c r="JPV20" s="1252"/>
      <c r="JPW20" s="1252"/>
      <c r="JPX20" s="1252"/>
      <c r="JPY20" s="1252"/>
      <c r="JPZ20" s="1252"/>
      <c r="JQA20" s="1252"/>
      <c r="JQB20" s="1252"/>
      <c r="JQC20" s="1252"/>
      <c r="JQD20" s="1252"/>
      <c r="JQE20" s="1252"/>
      <c r="JQF20" s="1252"/>
      <c r="JQG20" s="1252"/>
      <c r="JQH20" s="1252"/>
      <c r="JQI20" s="1252"/>
      <c r="JQJ20" s="1252"/>
      <c r="JQK20" s="1252"/>
      <c r="JQL20" s="1252"/>
      <c r="JQM20" s="1252"/>
      <c r="JQN20" s="1252"/>
      <c r="JQO20" s="1252"/>
      <c r="JQP20" s="1252"/>
      <c r="JQQ20" s="1252"/>
      <c r="JQR20" s="1252"/>
      <c r="JQS20" s="1252"/>
      <c r="JQT20" s="1252"/>
      <c r="JQU20" s="1252"/>
      <c r="JQV20" s="1252"/>
      <c r="JQW20" s="1252"/>
      <c r="JQX20" s="1252"/>
      <c r="JQY20" s="1252"/>
      <c r="JQZ20" s="1252"/>
      <c r="JRA20" s="1252"/>
      <c r="JRB20" s="1252"/>
      <c r="JRC20" s="1252"/>
      <c r="JRD20" s="1252"/>
      <c r="JRE20" s="1252"/>
      <c r="JRF20" s="1252"/>
      <c r="JRG20" s="1252"/>
      <c r="JRH20" s="1252"/>
      <c r="JRI20" s="1252"/>
      <c r="JRJ20" s="1252"/>
      <c r="JRK20" s="1252"/>
      <c r="JRL20" s="1252"/>
      <c r="JRM20" s="1252"/>
      <c r="JRN20" s="1252"/>
      <c r="JRO20" s="1252"/>
      <c r="JRP20" s="1252"/>
      <c r="JRQ20" s="1252"/>
      <c r="JRR20" s="1252"/>
      <c r="JRS20" s="1252"/>
      <c r="JRT20" s="1252"/>
      <c r="JRU20" s="1252"/>
      <c r="JRV20" s="1252"/>
      <c r="JRW20" s="1252"/>
      <c r="JRX20" s="1252"/>
      <c r="JRY20" s="1252"/>
      <c r="JRZ20" s="1252"/>
      <c r="JSA20" s="1252"/>
      <c r="JSB20" s="1252"/>
      <c r="JSC20" s="1252"/>
      <c r="JSD20" s="1252"/>
      <c r="JSE20" s="1252"/>
      <c r="JSF20" s="1252"/>
      <c r="JSG20" s="1252"/>
      <c r="JSH20" s="1252"/>
      <c r="JSI20" s="1252"/>
      <c r="JSJ20" s="1252"/>
      <c r="JSK20" s="1252"/>
      <c r="JSL20" s="1252"/>
      <c r="JSM20" s="1252"/>
      <c r="JSN20" s="1252"/>
      <c r="JSO20" s="1252"/>
      <c r="JSP20" s="1252"/>
      <c r="JSQ20" s="1252"/>
      <c r="JSR20" s="1252"/>
      <c r="JSS20" s="1252"/>
      <c r="JST20" s="1252"/>
      <c r="JSU20" s="1252"/>
      <c r="JSV20" s="1252"/>
      <c r="JSW20" s="1252"/>
      <c r="JSX20" s="1252"/>
      <c r="JSY20" s="1252"/>
      <c r="JSZ20" s="1252"/>
      <c r="JTA20" s="1252"/>
      <c r="JTB20" s="1252"/>
      <c r="JTC20" s="1252"/>
      <c r="JTD20" s="1252"/>
      <c r="JTE20" s="1252"/>
      <c r="JTF20" s="1252"/>
      <c r="JTG20" s="1252"/>
      <c r="JTH20" s="1252"/>
      <c r="JTI20" s="1252"/>
      <c r="JTJ20" s="1252"/>
      <c r="JTK20" s="1252"/>
      <c r="JTL20" s="1252"/>
      <c r="JTM20" s="1252"/>
      <c r="JTN20" s="1252"/>
      <c r="JTO20" s="1252"/>
      <c r="JTP20" s="1252"/>
      <c r="JTQ20" s="1252"/>
      <c r="JTR20" s="1252"/>
      <c r="JTS20" s="1252"/>
      <c r="JTT20" s="1252"/>
      <c r="JTU20" s="1252"/>
      <c r="JTV20" s="1252"/>
      <c r="JTW20" s="1252"/>
      <c r="JTX20" s="1252"/>
      <c r="JTY20" s="1252"/>
      <c r="JTZ20" s="1252"/>
      <c r="JUA20" s="1252"/>
      <c r="JUB20" s="1252"/>
      <c r="JUC20" s="1252"/>
      <c r="JUD20" s="1252"/>
      <c r="JUE20" s="1252"/>
      <c r="JUF20" s="1252"/>
      <c r="JUG20" s="1252"/>
      <c r="JUH20" s="1252"/>
      <c r="JUI20" s="1252"/>
      <c r="JUJ20" s="1252"/>
      <c r="JUK20" s="1252"/>
      <c r="JUL20" s="1252"/>
      <c r="JUM20" s="1252"/>
      <c r="JUN20" s="1252"/>
      <c r="JUO20" s="1252"/>
      <c r="JUP20" s="1252"/>
      <c r="JUQ20" s="1252"/>
      <c r="JUR20" s="1252"/>
      <c r="JUS20" s="1252"/>
      <c r="JUT20" s="1252"/>
      <c r="JUU20" s="1252"/>
      <c r="JUV20" s="1252"/>
      <c r="JUW20" s="1252"/>
      <c r="JUX20" s="1252"/>
      <c r="JUY20" s="1252"/>
      <c r="JUZ20" s="1252"/>
      <c r="JVA20" s="1252"/>
      <c r="JVB20" s="1252"/>
      <c r="JVC20" s="1252"/>
      <c r="JVD20" s="1252"/>
      <c r="JVE20" s="1252"/>
      <c r="JVF20" s="1252"/>
      <c r="JVG20" s="1252"/>
      <c r="JVH20" s="1252"/>
      <c r="JVI20" s="1252"/>
      <c r="JVJ20" s="1252"/>
      <c r="JVK20" s="1252"/>
      <c r="JVL20" s="1252"/>
      <c r="JVM20" s="1252"/>
      <c r="JVN20" s="1252"/>
      <c r="JVO20" s="1252"/>
      <c r="JVP20" s="1252"/>
      <c r="JVQ20" s="1252"/>
      <c r="JVR20" s="1252"/>
      <c r="JVS20" s="1252"/>
      <c r="JVT20" s="1252"/>
      <c r="JVU20" s="1252"/>
      <c r="JVV20" s="1252"/>
      <c r="JVW20" s="1252"/>
      <c r="JVX20" s="1252"/>
      <c r="JVY20" s="1252"/>
      <c r="JVZ20" s="1252"/>
      <c r="JWA20" s="1252"/>
      <c r="JWB20" s="1252"/>
      <c r="JWC20" s="1252"/>
      <c r="JWD20" s="1252"/>
      <c r="JWE20" s="1252"/>
      <c r="JWF20" s="1252"/>
      <c r="JWG20" s="1252"/>
      <c r="JWH20" s="1252"/>
      <c r="JWI20" s="1252"/>
      <c r="JWJ20" s="1252"/>
      <c r="JWK20" s="1252"/>
      <c r="JWL20" s="1252"/>
      <c r="JWM20" s="1252"/>
      <c r="JWN20" s="1252"/>
      <c r="JWO20" s="1252"/>
      <c r="JWP20" s="1252"/>
      <c r="JWQ20" s="1252"/>
      <c r="JWR20" s="1252"/>
      <c r="JWS20" s="1252"/>
      <c r="JWT20" s="1252"/>
      <c r="JWU20" s="1252"/>
      <c r="JWV20" s="1252"/>
      <c r="JWW20" s="1252"/>
      <c r="JWX20" s="1252"/>
      <c r="JWY20" s="1252"/>
      <c r="JWZ20" s="1252"/>
      <c r="JXA20" s="1252"/>
      <c r="JXB20" s="1252"/>
      <c r="JXC20" s="1252"/>
      <c r="JXD20" s="1252"/>
      <c r="JXE20" s="1252"/>
      <c r="JXF20" s="1252"/>
      <c r="JXG20" s="1252"/>
      <c r="JXH20" s="1252"/>
      <c r="JXI20" s="1252"/>
      <c r="JXJ20" s="1252"/>
      <c r="JXK20" s="1252"/>
      <c r="JXL20" s="1252"/>
      <c r="JXM20" s="1252"/>
      <c r="JXN20" s="1252"/>
      <c r="JXO20" s="1252"/>
      <c r="JXP20" s="1252"/>
      <c r="JXQ20" s="1252"/>
      <c r="JXR20" s="1252"/>
      <c r="JXS20" s="1252"/>
      <c r="JXT20" s="1252"/>
      <c r="JXU20" s="1252"/>
      <c r="JXV20" s="1252"/>
      <c r="JXW20" s="1252"/>
      <c r="JXX20" s="1252"/>
      <c r="JXY20" s="1252"/>
      <c r="JXZ20" s="1252"/>
      <c r="JYA20" s="1252"/>
      <c r="JYB20" s="1252"/>
      <c r="JYC20" s="1252"/>
      <c r="JYD20" s="1252"/>
      <c r="JYE20" s="1252"/>
      <c r="JYF20" s="1252"/>
      <c r="JYG20" s="1252"/>
      <c r="JYH20" s="1252"/>
      <c r="JYI20" s="1252"/>
      <c r="JYJ20" s="1252"/>
      <c r="JYK20" s="1252"/>
      <c r="JYL20" s="1252"/>
      <c r="JYM20" s="1252"/>
      <c r="JYN20" s="1252"/>
      <c r="JYO20" s="1252"/>
      <c r="JYP20" s="1252"/>
      <c r="JYQ20" s="1252"/>
      <c r="JYR20" s="1252"/>
      <c r="JYS20" s="1252"/>
      <c r="JYT20" s="1252"/>
      <c r="JYU20" s="1252"/>
      <c r="JYV20" s="1252"/>
      <c r="JYW20" s="1252"/>
      <c r="JYX20" s="1252"/>
      <c r="JYY20" s="1252"/>
      <c r="JYZ20" s="1252"/>
      <c r="JZA20" s="1252"/>
      <c r="JZB20" s="1252"/>
      <c r="JZC20" s="1252"/>
      <c r="JZD20" s="1252"/>
      <c r="JZE20" s="1252"/>
      <c r="JZF20" s="1252"/>
      <c r="JZG20" s="1252"/>
      <c r="JZH20" s="1252"/>
      <c r="JZI20" s="1252"/>
      <c r="JZJ20" s="1252"/>
      <c r="JZK20" s="1252"/>
      <c r="JZL20" s="1252"/>
      <c r="JZM20" s="1252"/>
      <c r="JZN20" s="1252"/>
      <c r="JZO20" s="1252"/>
      <c r="JZP20" s="1252"/>
      <c r="JZQ20" s="1252"/>
      <c r="JZR20" s="1252"/>
      <c r="JZS20" s="1252"/>
      <c r="JZT20" s="1252"/>
      <c r="JZU20" s="1252"/>
      <c r="JZV20" s="1252"/>
      <c r="JZW20" s="1252"/>
      <c r="JZX20" s="1252"/>
      <c r="JZY20" s="1252"/>
      <c r="JZZ20" s="1252"/>
      <c r="KAA20" s="1252"/>
      <c r="KAB20" s="1252"/>
      <c r="KAC20" s="1252"/>
      <c r="KAD20" s="1252"/>
      <c r="KAE20" s="1252"/>
      <c r="KAF20" s="1252"/>
      <c r="KAG20" s="1252"/>
      <c r="KAH20" s="1252"/>
      <c r="KAI20" s="1252"/>
      <c r="KAJ20" s="1252"/>
      <c r="KAK20" s="1252"/>
      <c r="KAL20" s="1252"/>
      <c r="KAM20" s="1252"/>
      <c r="KAN20" s="1252"/>
      <c r="KAO20" s="1252"/>
      <c r="KAP20" s="1252"/>
      <c r="KAQ20" s="1252"/>
      <c r="KAR20" s="1252"/>
      <c r="KAS20" s="1252"/>
      <c r="KAT20" s="1252"/>
      <c r="KAU20" s="1252"/>
      <c r="KAV20" s="1252"/>
      <c r="KAW20" s="1252"/>
      <c r="KAX20" s="1252"/>
      <c r="KAY20" s="1252"/>
      <c r="KAZ20" s="1252"/>
      <c r="KBA20" s="1252"/>
      <c r="KBB20" s="1252"/>
      <c r="KBC20" s="1252"/>
      <c r="KBD20" s="1252"/>
      <c r="KBE20" s="1252"/>
      <c r="KBF20" s="1252"/>
      <c r="KBG20" s="1252"/>
      <c r="KBH20" s="1252"/>
      <c r="KBI20" s="1252"/>
      <c r="KBJ20" s="1252"/>
      <c r="KBK20" s="1252"/>
      <c r="KBL20" s="1252"/>
      <c r="KBM20" s="1252"/>
      <c r="KBN20" s="1252"/>
      <c r="KBO20" s="1252"/>
      <c r="KBP20" s="1252"/>
      <c r="KBQ20" s="1252"/>
      <c r="KBR20" s="1252"/>
      <c r="KBS20" s="1252"/>
      <c r="KBT20" s="1252"/>
      <c r="KBU20" s="1252"/>
      <c r="KBV20" s="1252"/>
      <c r="KBW20" s="1252"/>
      <c r="KBX20" s="1252"/>
      <c r="KBY20" s="1252"/>
      <c r="KBZ20" s="1252"/>
      <c r="KCA20" s="1252"/>
      <c r="KCB20" s="1252"/>
      <c r="KCC20" s="1252"/>
      <c r="KCD20" s="1252"/>
      <c r="KCE20" s="1252"/>
      <c r="KCF20" s="1252"/>
      <c r="KCG20" s="1252"/>
      <c r="KCH20" s="1252"/>
      <c r="KCI20" s="1252"/>
      <c r="KCJ20" s="1252"/>
      <c r="KCK20" s="1252"/>
      <c r="KCL20" s="1252"/>
      <c r="KCM20" s="1252"/>
      <c r="KCN20" s="1252"/>
      <c r="KCO20" s="1252"/>
      <c r="KCP20" s="1252"/>
      <c r="KCQ20" s="1252"/>
      <c r="KCR20" s="1252"/>
      <c r="KCS20" s="1252"/>
      <c r="KCT20" s="1252"/>
      <c r="KCU20" s="1252"/>
      <c r="KCV20" s="1252"/>
      <c r="KCW20" s="1252"/>
      <c r="KCX20" s="1252"/>
      <c r="KCY20" s="1252"/>
      <c r="KCZ20" s="1252"/>
      <c r="KDA20" s="1252"/>
      <c r="KDB20" s="1252"/>
      <c r="KDC20" s="1252"/>
      <c r="KDD20" s="1252"/>
      <c r="KDE20" s="1252"/>
      <c r="KDF20" s="1252"/>
      <c r="KDG20" s="1252"/>
      <c r="KDH20" s="1252"/>
      <c r="KDI20" s="1252"/>
      <c r="KDJ20" s="1252"/>
      <c r="KDK20" s="1252"/>
      <c r="KDL20" s="1252"/>
      <c r="KDM20" s="1252"/>
      <c r="KDN20" s="1252"/>
      <c r="KDO20" s="1252"/>
      <c r="KDP20" s="1252"/>
      <c r="KDQ20" s="1252"/>
      <c r="KDR20" s="1252"/>
      <c r="KDS20" s="1252"/>
      <c r="KDT20" s="1252"/>
      <c r="KDU20" s="1252"/>
      <c r="KDV20" s="1252"/>
      <c r="KDW20" s="1252"/>
      <c r="KDX20" s="1252"/>
      <c r="KDY20" s="1252"/>
      <c r="KDZ20" s="1252"/>
      <c r="KEA20" s="1252"/>
      <c r="KEB20" s="1252"/>
      <c r="KEC20" s="1252"/>
      <c r="KED20" s="1252"/>
      <c r="KEE20" s="1252"/>
      <c r="KEF20" s="1252"/>
      <c r="KEG20" s="1252"/>
      <c r="KEH20" s="1252"/>
      <c r="KEI20" s="1252"/>
      <c r="KEJ20" s="1252"/>
      <c r="KEK20" s="1252"/>
      <c r="KEL20" s="1252"/>
      <c r="KEM20" s="1252"/>
      <c r="KEN20" s="1252"/>
      <c r="KEO20" s="1252"/>
      <c r="KEP20" s="1252"/>
      <c r="KEQ20" s="1252"/>
      <c r="KER20" s="1252"/>
      <c r="KES20" s="1252"/>
      <c r="KET20" s="1252"/>
      <c r="KEU20" s="1252"/>
      <c r="KEV20" s="1252"/>
      <c r="KEW20" s="1252"/>
      <c r="KEX20" s="1252"/>
      <c r="KEY20" s="1252"/>
      <c r="KEZ20" s="1252"/>
      <c r="KFA20" s="1252"/>
      <c r="KFB20" s="1252"/>
      <c r="KFC20" s="1252"/>
      <c r="KFD20" s="1252"/>
      <c r="KFE20" s="1252"/>
      <c r="KFF20" s="1252"/>
      <c r="KFG20" s="1252"/>
      <c r="KFH20" s="1252"/>
      <c r="KFI20" s="1252"/>
      <c r="KFJ20" s="1252"/>
      <c r="KFK20" s="1252"/>
      <c r="KFL20" s="1252"/>
      <c r="KFM20" s="1252"/>
      <c r="KFN20" s="1252"/>
      <c r="KFO20" s="1252"/>
      <c r="KFP20" s="1252"/>
      <c r="KFQ20" s="1252"/>
      <c r="KFR20" s="1252"/>
      <c r="KFS20" s="1252"/>
      <c r="KFT20" s="1252"/>
      <c r="KFU20" s="1252"/>
      <c r="KFV20" s="1252"/>
      <c r="KFW20" s="1252"/>
      <c r="KFX20" s="1252"/>
      <c r="KFY20" s="1252"/>
      <c r="KFZ20" s="1252"/>
      <c r="KGA20" s="1252"/>
      <c r="KGB20" s="1252"/>
      <c r="KGC20" s="1252"/>
      <c r="KGD20" s="1252"/>
      <c r="KGE20" s="1252"/>
      <c r="KGF20" s="1252"/>
      <c r="KGG20" s="1252"/>
      <c r="KGH20" s="1252"/>
      <c r="KGI20" s="1252"/>
      <c r="KGJ20" s="1252"/>
      <c r="KGK20" s="1252"/>
      <c r="KGL20" s="1252"/>
      <c r="KGM20" s="1252"/>
      <c r="KGN20" s="1252"/>
      <c r="KGO20" s="1252"/>
      <c r="KGP20" s="1252"/>
      <c r="KGQ20" s="1252"/>
      <c r="KGR20" s="1252"/>
      <c r="KGS20" s="1252"/>
      <c r="KGT20" s="1252"/>
      <c r="KGU20" s="1252"/>
      <c r="KGV20" s="1252"/>
      <c r="KGW20" s="1252"/>
      <c r="KGX20" s="1252"/>
      <c r="KGY20" s="1252"/>
      <c r="KGZ20" s="1252"/>
      <c r="KHA20" s="1252"/>
      <c r="KHB20" s="1252"/>
      <c r="KHC20" s="1252"/>
      <c r="KHD20" s="1252"/>
      <c r="KHE20" s="1252"/>
      <c r="KHF20" s="1252"/>
      <c r="KHG20" s="1252"/>
      <c r="KHH20" s="1252"/>
      <c r="KHI20" s="1252"/>
      <c r="KHJ20" s="1252"/>
      <c r="KHK20" s="1252"/>
      <c r="KHL20" s="1252"/>
      <c r="KHM20" s="1252"/>
      <c r="KHN20" s="1252"/>
      <c r="KHO20" s="1252"/>
      <c r="KHP20" s="1252"/>
      <c r="KHQ20" s="1252"/>
      <c r="KHR20" s="1252"/>
      <c r="KHS20" s="1252"/>
      <c r="KHT20" s="1252"/>
      <c r="KHU20" s="1252"/>
      <c r="KHV20" s="1252"/>
      <c r="KHW20" s="1252"/>
      <c r="KHX20" s="1252"/>
      <c r="KHY20" s="1252"/>
      <c r="KHZ20" s="1252"/>
      <c r="KIA20" s="1252"/>
      <c r="KIB20" s="1252"/>
      <c r="KIC20" s="1252"/>
      <c r="KID20" s="1252"/>
      <c r="KIE20" s="1252"/>
      <c r="KIF20" s="1252"/>
      <c r="KIG20" s="1252"/>
      <c r="KIH20" s="1252"/>
      <c r="KII20" s="1252"/>
      <c r="KIJ20" s="1252"/>
      <c r="KIK20" s="1252"/>
      <c r="KIL20" s="1252"/>
      <c r="KIM20" s="1252"/>
      <c r="KIN20" s="1252"/>
      <c r="KIO20" s="1252"/>
      <c r="KIP20" s="1252"/>
      <c r="KIQ20" s="1252"/>
      <c r="KIR20" s="1252"/>
      <c r="KIS20" s="1252"/>
      <c r="KIT20" s="1252"/>
      <c r="KIU20" s="1252"/>
      <c r="KIV20" s="1252"/>
      <c r="KIW20" s="1252"/>
      <c r="KIX20" s="1252"/>
      <c r="KIY20" s="1252"/>
      <c r="KIZ20" s="1252"/>
      <c r="KJA20" s="1252"/>
      <c r="KJB20" s="1252"/>
      <c r="KJC20" s="1252"/>
      <c r="KJD20" s="1252"/>
      <c r="KJE20" s="1252"/>
      <c r="KJF20" s="1252"/>
      <c r="KJG20" s="1252"/>
      <c r="KJH20" s="1252"/>
      <c r="KJI20" s="1252"/>
      <c r="KJJ20" s="1252"/>
      <c r="KJK20" s="1252"/>
      <c r="KJL20" s="1252"/>
      <c r="KJM20" s="1252"/>
      <c r="KJN20" s="1252"/>
      <c r="KJO20" s="1252"/>
      <c r="KJP20" s="1252"/>
      <c r="KJQ20" s="1252"/>
      <c r="KJR20" s="1252"/>
      <c r="KJS20" s="1252"/>
      <c r="KJT20" s="1252"/>
      <c r="KJU20" s="1252"/>
      <c r="KJV20" s="1252"/>
      <c r="KJW20" s="1252"/>
      <c r="KJX20" s="1252"/>
      <c r="KJY20" s="1252"/>
      <c r="KJZ20" s="1252"/>
      <c r="KKA20" s="1252"/>
      <c r="KKB20" s="1252"/>
      <c r="KKC20" s="1252"/>
      <c r="KKD20" s="1252"/>
      <c r="KKE20" s="1252"/>
      <c r="KKF20" s="1252"/>
      <c r="KKG20" s="1252"/>
      <c r="KKH20" s="1252"/>
      <c r="KKI20" s="1252"/>
      <c r="KKJ20" s="1252"/>
      <c r="KKK20" s="1252"/>
      <c r="KKL20" s="1252"/>
      <c r="KKM20" s="1252"/>
      <c r="KKN20" s="1252"/>
      <c r="KKO20" s="1252"/>
      <c r="KKP20" s="1252"/>
      <c r="KKQ20" s="1252"/>
      <c r="KKR20" s="1252"/>
      <c r="KKS20" s="1252"/>
      <c r="KKT20" s="1252"/>
      <c r="KKU20" s="1252"/>
      <c r="KKV20" s="1252"/>
      <c r="KKW20" s="1252"/>
      <c r="KKX20" s="1252"/>
      <c r="KKY20" s="1252"/>
      <c r="KKZ20" s="1252"/>
      <c r="KLA20" s="1252"/>
      <c r="KLB20" s="1252"/>
      <c r="KLC20" s="1252"/>
      <c r="KLD20" s="1252"/>
      <c r="KLE20" s="1252"/>
      <c r="KLF20" s="1252"/>
      <c r="KLG20" s="1252"/>
      <c r="KLH20" s="1252"/>
      <c r="KLI20" s="1252"/>
      <c r="KLJ20" s="1252"/>
      <c r="KLK20" s="1252"/>
      <c r="KLL20" s="1252"/>
      <c r="KLM20" s="1252"/>
      <c r="KLN20" s="1252"/>
      <c r="KLO20" s="1252"/>
      <c r="KLP20" s="1252"/>
      <c r="KLQ20" s="1252"/>
      <c r="KLR20" s="1252"/>
      <c r="KLS20" s="1252"/>
      <c r="KLT20" s="1252"/>
      <c r="KLU20" s="1252"/>
      <c r="KLV20" s="1252"/>
      <c r="KLW20" s="1252"/>
      <c r="KLX20" s="1252"/>
      <c r="KLY20" s="1252"/>
      <c r="KLZ20" s="1252"/>
      <c r="KMA20" s="1252"/>
      <c r="KMB20" s="1252"/>
      <c r="KMC20" s="1252"/>
      <c r="KMD20" s="1252"/>
      <c r="KME20" s="1252"/>
      <c r="KMF20" s="1252"/>
      <c r="KMG20" s="1252"/>
      <c r="KMH20" s="1252"/>
      <c r="KMI20" s="1252"/>
      <c r="KMJ20" s="1252"/>
      <c r="KMK20" s="1252"/>
      <c r="KML20" s="1252"/>
      <c r="KMM20" s="1252"/>
      <c r="KMN20" s="1252"/>
      <c r="KMO20" s="1252"/>
      <c r="KMP20" s="1252"/>
      <c r="KMQ20" s="1252"/>
      <c r="KMR20" s="1252"/>
      <c r="KMS20" s="1252"/>
      <c r="KMT20" s="1252"/>
      <c r="KMU20" s="1252"/>
      <c r="KMV20" s="1252"/>
      <c r="KMW20" s="1252"/>
      <c r="KMX20" s="1252"/>
      <c r="KMY20" s="1252"/>
      <c r="KMZ20" s="1252"/>
      <c r="KNA20" s="1252"/>
      <c r="KNB20" s="1252"/>
      <c r="KNC20" s="1252"/>
      <c r="KND20" s="1252"/>
      <c r="KNE20" s="1252"/>
      <c r="KNF20" s="1252"/>
      <c r="KNG20" s="1252"/>
      <c r="KNH20" s="1252"/>
      <c r="KNI20" s="1252"/>
      <c r="KNJ20" s="1252"/>
      <c r="KNK20" s="1252"/>
      <c r="KNL20" s="1252"/>
      <c r="KNM20" s="1252"/>
      <c r="KNN20" s="1252"/>
      <c r="KNO20" s="1252"/>
      <c r="KNP20" s="1252"/>
      <c r="KNQ20" s="1252"/>
      <c r="KNR20" s="1252"/>
      <c r="KNS20" s="1252"/>
      <c r="KNT20" s="1252"/>
      <c r="KNU20" s="1252"/>
      <c r="KNV20" s="1252"/>
      <c r="KNW20" s="1252"/>
      <c r="KNX20" s="1252"/>
      <c r="KNY20" s="1252"/>
      <c r="KNZ20" s="1252"/>
      <c r="KOA20" s="1252"/>
      <c r="KOB20" s="1252"/>
      <c r="KOC20" s="1252"/>
      <c r="KOD20" s="1252"/>
      <c r="KOE20" s="1252"/>
      <c r="KOF20" s="1252"/>
      <c r="KOG20" s="1252"/>
      <c r="KOH20" s="1252"/>
      <c r="KOI20" s="1252"/>
      <c r="KOJ20" s="1252"/>
      <c r="KOK20" s="1252"/>
      <c r="KOL20" s="1252"/>
      <c r="KOM20" s="1252"/>
      <c r="KON20" s="1252"/>
      <c r="KOO20" s="1252"/>
      <c r="KOP20" s="1252"/>
      <c r="KOQ20" s="1252"/>
      <c r="KOR20" s="1252"/>
      <c r="KOS20" s="1252"/>
      <c r="KOT20" s="1252"/>
      <c r="KOU20" s="1252"/>
      <c r="KOV20" s="1252"/>
      <c r="KOW20" s="1252"/>
      <c r="KOX20" s="1252"/>
      <c r="KOY20" s="1252"/>
      <c r="KOZ20" s="1252"/>
      <c r="KPA20" s="1252"/>
      <c r="KPB20" s="1252"/>
      <c r="KPC20" s="1252"/>
      <c r="KPD20" s="1252"/>
      <c r="KPE20" s="1252"/>
      <c r="KPF20" s="1252"/>
      <c r="KPG20" s="1252"/>
      <c r="KPH20" s="1252"/>
      <c r="KPI20" s="1252"/>
      <c r="KPJ20" s="1252"/>
      <c r="KPK20" s="1252"/>
      <c r="KPL20" s="1252"/>
      <c r="KPM20" s="1252"/>
      <c r="KPN20" s="1252"/>
      <c r="KPO20" s="1252"/>
      <c r="KPP20" s="1252"/>
      <c r="KPQ20" s="1252"/>
      <c r="KPR20" s="1252"/>
      <c r="KPS20" s="1252"/>
      <c r="KPT20" s="1252"/>
      <c r="KPU20" s="1252"/>
      <c r="KPV20" s="1252"/>
      <c r="KPW20" s="1252"/>
      <c r="KPX20" s="1252"/>
      <c r="KPY20" s="1252"/>
      <c r="KPZ20" s="1252"/>
      <c r="KQA20" s="1252"/>
      <c r="KQB20" s="1252"/>
      <c r="KQC20" s="1252"/>
      <c r="KQD20" s="1252"/>
      <c r="KQE20" s="1252"/>
      <c r="KQF20" s="1252"/>
      <c r="KQG20" s="1252"/>
      <c r="KQH20" s="1252"/>
      <c r="KQI20" s="1252"/>
      <c r="KQJ20" s="1252"/>
      <c r="KQK20" s="1252"/>
      <c r="KQL20" s="1252"/>
      <c r="KQM20" s="1252"/>
      <c r="KQN20" s="1252"/>
      <c r="KQO20" s="1252"/>
      <c r="KQP20" s="1252"/>
      <c r="KQQ20" s="1252"/>
      <c r="KQR20" s="1252"/>
      <c r="KQS20" s="1252"/>
      <c r="KQT20" s="1252"/>
      <c r="KQU20" s="1252"/>
      <c r="KQV20" s="1252"/>
      <c r="KQW20" s="1252"/>
      <c r="KQX20" s="1252"/>
      <c r="KQY20" s="1252"/>
      <c r="KQZ20" s="1252"/>
      <c r="KRA20" s="1252"/>
      <c r="KRB20" s="1252"/>
      <c r="KRC20" s="1252"/>
      <c r="KRD20" s="1252"/>
      <c r="KRE20" s="1252"/>
      <c r="KRF20" s="1252"/>
      <c r="KRG20" s="1252"/>
      <c r="KRH20" s="1252"/>
      <c r="KRI20" s="1252"/>
      <c r="KRJ20" s="1252"/>
      <c r="KRK20" s="1252"/>
      <c r="KRL20" s="1252"/>
      <c r="KRM20" s="1252"/>
      <c r="KRN20" s="1252"/>
      <c r="KRO20" s="1252"/>
      <c r="KRP20" s="1252"/>
      <c r="KRQ20" s="1252"/>
      <c r="KRR20" s="1252"/>
      <c r="KRS20" s="1252"/>
      <c r="KRT20" s="1252"/>
      <c r="KRU20" s="1252"/>
      <c r="KRV20" s="1252"/>
      <c r="KRW20" s="1252"/>
      <c r="KRX20" s="1252"/>
      <c r="KRY20" s="1252"/>
      <c r="KRZ20" s="1252"/>
      <c r="KSA20" s="1252"/>
      <c r="KSB20" s="1252"/>
      <c r="KSC20" s="1252"/>
      <c r="KSD20" s="1252"/>
      <c r="KSE20" s="1252"/>
      <c r="KSF20" s="1252"/>
      <c r="KSG20" s="1252"/>
      <c r="KSH20" s="1252"/>
      <c r="KSI20" s="1252"/>
      <c r="KSJ20" s="1252"/>
      <c r="KSK20" s="1252"/>
      <c r="KSL20" s="1252"/>
      <c r="KSM20" s="1252"/>
      <c r="KSN20" s="1252"/>
      <c r="KSO20" s="1252"/>
      <c r="KSP20" s="1252"/>
      <c r="KSQ20" s="1252"/>
      <c r="KSR20" s="1252"/>
      <c r="KSS20" s="1252"/>
      <c r="KST20" s="1252"/>
      <c r="KSU20" s="1252"/>
      <c r="KSV20" s="1252"/>
      <c r="KSW20" s="1252"/>
      <c r="KSX20" s="1252"/>
      <c r="KSY20" s="1252"/>
      <c r="KSZ20" s="1252"/>
      <c r="KTA20" s="1252"/>
      <c r="KTB20" s="1252"/>
      <c r="KTC20" s="1252"/>
      <c r="KTD20" s="1252"/>
      <c r="KTE20" s="1252"/>
      <c r="KTF20" s="1252"/>
      <c r="KTG20" s="1252"/>
      <c r="KTH20" s="1252"/>
      <c r="KTI20" s="1252"/>
      <c r="KTJ20" s="1252"/>
      <c r="KTK20" s="1252"/>
      <c r="KTL20" s="1252"/>
      <c r="KTM20" s="1252"/>
      <c r="KTN20" s="1252"/>
      <c r="KTO20" s="1252"/>
      <c r="KTP20" s="1252"/>
      <c r="KTQ20" s="1252"/>
      <c r="KTR20" s="1252"/>
      <c r="KTS20" s="1252"/>
      <c r="KTT20" s="1252"/>
      <c r="KTU20" s="1252"/>
      <c r="KTV20" s="1252"/>
      <c r="KTW20" s="1252"/>
      <c r="KTX20" s="1252"/>
      <c r="KTY20" s="1252"/>
      <c r="KTZ20" s="1252"/>
      <c r="KUA20" s="1252"/>
      <c r="KUB20" s="1252"/>
      <c r="KUC20" s="1252"/>
      <c r="KUD20" s="1252"/>
      <c r="KUE20" s="1252"/>
      <c r="KUF20" s="1252"/>
      <c r="KUG20" s="1252"/>
      <c r="KUH20" s="1252"/>
      <c r="KUI20" s="1252"/>
      <c r="KUJ20" s="1252"/>
      <c r="KUK20" s="1252"/>
      <c r="KUL20" s="1252"/>
      <c r="KUM20" s="1252"/>
      <c r="KUN20" s="1252"/>
      <c r="KUO20" s="1252"/>
      <c r="KUP20" s="1252"/>
      <c r="KUQ20" s="1252"/>
      <c r="KUR20" s="1252"/>
      <c r="KUS20" s="1252"/>
      <c r="KUT20" s="1252"/>
      <c r="KUU20" s="1252"/>
      <c r="KUV20" s="1252"/>
      <c r="KUW20" s="1252"/>
      <c r="KUX20" s="1252"/>
      <c r="KUY20" s="1252"/>
      <c r="KUZ20" s="1252"/>
      <c r="KVA20" s="1252"/>
      <c r="KVB20" s="1252"/>
      <c r="KVC20" s="1252"/>
      <c r="KVD20" s="1252"/>
      <c r="KVE20" s="1252"/>
      <c r="KVF20" s="1252"/>
      <c r="KVG20" s="1252"/>
      <c r="KVH20" s="1252"/>
      <c r="KVI20" s="1252"/>
      <c r="KVJ20" s="1252"/>
      <c r="KVK20" s="1252"/>
      <c r="KVL20" s="1252"/>
      <c r="KVM20" s="1252"/>
      <c r="KVN20" s="1252"/>
      <c r="KVO20" s="1252"/>
      <c r="KVP20" s="1252"/>
      <c r="KVQ20" s="1252"/>
      <c r="KVR20" s="1252"/>
      <c r="KVS20" s="1252"/>
      <c r="KVT20" s="1252"/>
      <c r="KVU20" s="1252"/>
      <c r="KVV20" s="1252"/>
      <c r="KVW20" s="1252"/>
      <c r="KVX20" s="1252"/>
      <c r="KVY20" s="1252"/>
      <c r="KVZ20" s="1252"/>
      <c r="KWA20" s="1252"/>
      <c r="KWB20" s="1252"/>
      <c r="KWC20" s="1252"/>
      <c r="KWD20" s="1252"/>
      <c r="KWE20" s="1252"/>
      <c r="KWF20" s="1252"/>
      <c r="KWG20" s="1252"/>
      <c r="KWH20" s="1252"/>
      <c r="KWI20" s="1252"/>
      <c r="KWJ20" s="1252"/>
      <c r="KWK20" s="1252"/>
      <c r="KWL20" s="1252"/>
      <c r="KWM20" s="1252"/>
      <c r="KWN20" s="1252"/>
      <c r="KWO20" s="1252"/>
      <c r="KWP20" s="1252"/>
      <c r="KWQ20" s="1252"/>
      <c r="KWR20" s="1252"/>
      <c r="KWS20" s="1252"/>
      <c r="KWT20" s="1252"/>
      <c r="KWU20" s="1252"/>
      <c r="KWV20" s="1252"/>
      <c r="KWW20" s="1252"/>
      <c r="KWX20" s="1252"/>
      <c r="KWY20" s="1252"/>
      <c r="KWZ20" s="1252"/>
      <c r="KXA20" s="1252"/>
      <c r="KXB20" s="1252"/>
      <c r="KXC20" s="1252"/>
      <c r="KXD20" s="1252"/>
      <c r="KXE20" s="1252"/>
      <c r="KXF20" s="1252"/>
      <c r="KXG20" s="1252"/>
      <c r="KXH20" s="1252"/>
      <c r="KXI20" s="1252"/>
      <c r="KXJ20" s="1252"/>
      <c r="KXK20" s="1252"/>
      <c r="KXL20" s="1252"/>
      <c r="KXM20" s="1252"/>
      <c r="KXN20" s="1252"/>
      <c r="KXO20" s="1252"/>
      <c r="KXP20" s="1252"/>
      <c r="KXQ20" s="1252"/>
      <c r="KXR20" s="1252"/>
      <c r="KXS20" s="1252"/>
      <c r="KXT20" s="1252"/>
      <c r="KXU20" s="1252"/>
      <c r="KXV20" s="1252"/>
      <c r="KXW20" s="1252"/>
      <c r="KXX20" s="1252"/>
      <c r="KXY20" s="1252"/>
      <c r="KXZ20" s="1252"/>
      <c r="KYA20" s="1252"/>
      <c r="KYB20" s="1252"/>
      <c r="KYC20" s="1252"/>
      <c r="KYD20" s="1252"/>
      <c r="KYE20" s="1252"/>
      <c r="KYF20" s="1252"/>
      <c r="KYG20" s="1252"/>
      <c r="KYH20" s="1252"/>
      <c r="KYI20" s="1252"/>
      <c r="KYJ20" s="1252"/>
      <c r="KYK20" s="1252"/>
      <c r="KYL20" s="1252"/>
      <c r="KYM20" s="1252"/>
      <c r="KYN20" s="1252"/>
      <c r="KYO20" s="1252"/>
      <c r="KYP20" s="1252"/>
      <c r="KYQ20" s="1252"/>
      <c r="KYR20" s="1252"/>
      <c r="KYS20" s="1252"/>
      <c r="KYT20" s="1252"/>
      <c r="KYU20" s="1252"/>
      <c r="KYV20" s="1252"/>
      <c r="KYW20" s="1252"/>
      <c r="KYX20" s="1252"/>
      <c r="KYY20" s="1252"/>
      <c r="KYZ20" s="1252"/>
      <c r="KZA20" s="1252"/>
      <c r="KZB20" s="1252"/>
      <c r="KZC20" s="1252"/>
      <c r="KZD20" s="1252"/>
      <c r="KZE20" s="1252"/>
      <c r="KZF20" s="1252"/>
      <c r="KZG20" s="1252"/>
      <c r="KZH20" s="1252"/>
      <c r="KZI20" s="1252"/>
      <c r="KZJ20" s="1252"/>
      <c r="KZK20" s="1252"/>
      <c r="KZL20" s="1252"/>
      <c r="KZM20" s="1252"/>
      <c r="KZN20" s="1252"/>
      <c r="KZO20" s="1252"/>
      <c r="KZP20" s="1252"/>
      <c r="KZQ20" s="1252"/>
      <c r="KZR20" s="1252"/>
      <c r="KZS20" s="1252"/>
      <c r="KZT20" s="1252"/>
      <c r="KZU20" s="1252"/>
      <c r="KZV20" s="1252"/>
      <c r="KZW20" s="1252"/>
      <c r="KZX20" s="1252"/>
      <c r="KZY20" s="1252"/>
      <c r="KZZ20" s="1252"/>
      <c r="LAA20" s="1252"/>
      <c r="LAB20" s="1252"/>
      <c r="LAC20" s="1252"/>
      <c r="LAD20" s="1252"/>
      <c r="LAE20" s="1252"/>
      <c r="LAF20" s="1252"/>
      <c r="LAG20" s="1252"/>
      <c r="LAH20" s="1252"/>
      <c r="LAI20" s="1252"/>
      <c r="LAJ20" s="1252"/>
      <c r="LAK20" s="1252"/>
      <c r="LAL20" s="1252"/>
      <c r="LAM20" s="1252"/>
      <c r="LAN20" s="1252"/>
      <c r="LAO20" s="1252"/>
      <c r="LAP20" s="1252"/>
      <c r="LAQ20" s="1252"/>
      <c r="LAR20" s="1252"/>
      <c r="LAS20" s="1252"/>
      <c r="LAT20" s="1252"/>
      <c r="LAU20" s="1252"/>
      <c r="LAV20" s="1252"/>
      <c r="LAW20" s="1252"/>
      <c r="LAX20" s="1252"/>
      <c r="LAY20" s="1252"/>
      <c r="LAZ20" s="1252"/>
      <c r="LBA20" s="1252"/>
      <c r="LBB20" s="1252"/>
      <c r="LBC20" s="1252"/>
      <c r="LBD20" s="1252"/>
      <c r="LBE20" s="1252"/>
      <c r="LBF20" s="1252"/>
      <c r="LBG20" s="1252"/>
      <c r="LBH20" s="1252"/>
      <c r="LBI20" s="1252"/>
      <c r="LBJ20" s="1252"/>
      <c r="LBK20" s="1252"/>
      <c r="LBL20" s="1252"/>
      <c r="LBM20" s="1252"/>
      <c r="LBN20" s="1252"/>
      <c r="LBO20" s="1252"/>
      <c r="LBP20" s="1252"/>
      <c r="LBQ20" s="1252"/>
      <c r="LBR20" s="1252"/>
      <c r="LBS20" s="1252"/>
      <c r="LBT20" s="1252"/>
      <c r="LBU20" s="1252"/>
      <c r="LBV20" s="1252"/>
      <c r="LBW20" s="1252"/>
      <c r="LBX20" s="1252"/>
      <c r="LBY20" s="1252"/>
      <c r="LBZ20" s="1252"/>
      <c r="LCA20" s="1252"/>
      <c r="LCB20" s="1252"/>
      <c r="LCC20" s="1252"/>
      <c r="LCD20" s="1252"/>
      <c r="LCE20" s="1252"/>
      <c r="LCF20" s="1252"/>
      <c r="LCG20" s="1252"/>
      <c r="LCH20" s="1252"/>
      <c r="LCI20" s="1252"/>
      <c r="LCJ20" s="1252"/>
      <c r="LCK20" s="1252"/>
      <c r="LCL20" s="1252"/>
      <c r="LCM20" s="1252"/>
      <c r="LCN20" s="1252"/>
      <c r="LCO20" s="1252"/>
      <c r="LCP20" s="1252"/>
      <c r="LCQ20" s="1252"/>
      <c r="LCR20" s="1252"/>
      <c r="LCS20" s="1252"/>
      <c r="LCT20" s="1252"/>
      <c r="LCU20" s="1252"/>
      <c r="LCV20" s="1252"/>
      <c r="LCW20" s="1252"/>
      <c r="LCX20" s="1252"/>
      <c r="LCY20" s="1252"/>
      <c r="LCZ20" s="1252"/>
      <c r="LDA20" s="1252"/>
      <c r="LDB20" s="1252"/>
      <c r="LDC20" s="1252"/>
      <c r="LDD20" s="1252"/>
      <c r="LDE20" s="1252"/>
      <c r="LDF20" s="1252"/>
      <c r="LDG20" s="1252"/>
      <c r="LDH20" s="1252"/>
      <c r="LDI20" s="1252"/>
      <c r="LDJ20" s="1252"/>
      <c r="LDK20" s="1252"/>
      <c r="LDL20" s="1252"/>
      <c r="LDM20" s="1252"/>
      <c r="LDN20" s="1252"/>
      <c r="LDO20" s="1252"/>
      <c r="LDP20" s="1252"/>
      <c r="LDQ20" s="1252"/>
      <c r="LDR20" s="1252"/>
      <c r="LDS20" s="1252"/>
      <c r="LDT20" s="1252"/>
      <c r="LDU20" s="1252"/>
      <c r="LDV20" s="1252"/>
      <c r="LDW20" s="1252"/>
      <c r="LDX20" s="1252"/>
      <c r="LDY20" s="1252"/>
      <c r="LDZ20" s="1252"/>
      <c r="LEA20" s="1252"/>
      <c r="LEB20" s="1252"/>
      <c r="LEC20" s="1252"/>
      <c r="LED20" s="1252"/>
      <c r="LEE20" s="1252"/>
      <c r="LEF20" s="1252"/>
      <c r="LEG20" s="1252"/>
      <c r="LEH20" s="1252"/>
      <c r="LEI20" s="1252"/>
      <c r="LEJ20" s="1252"/>
      <c r="LEK20" s="1252"/>
      <c r="LEL20" s="1252"/>
      <c r="LEM20" s="1252"/>
      <c r="LEN20" s="1252"/>
      <c r="LEO20" s="1252"/>
      <c r="LEP20" s="1252"/>
      <c r="LEQ20" s="1252"/>
      <c r="LER20" s="1252"/>
      <c r="LES20" s="1252"/>
      <c r="LET20" s="1252"/>
      <c r="LEU20" s="1252"/>
      <c r="LEV20" s="1252"/>
      <c r="LEW20" s="1252"/>
      <c r="LEX20" s="1252"/>
      <c r="LEY20" s="1252"/>
      <c r="LEZ20" s="1252"/>
      <c r="LFA20" s="1252"/>
      <c r="LFB20" s="1252"/>
      <c r="LFC20" s="1252"/>
      <c r="LFD20" s="1252"/>
      <c r="LFE20" s="1252"/>
      <c r="LFF20" s="1252"/>
      <c r="LFG20" s="1252"/>
      <c r="LFH20" s="1252"/>
      <c r="LFI20" s="1252"/>
      <c r="LFJ20" s="1252"/>
      <c r="LFK20" s="1252"/>
      <c r="LFL20" s="1252"/>
      <c r="LFM20" s="1252"/>
      <c r="LFN20" s="1252"/>
      <c r="LFO20" s="1252"/>
      <c r="LFP20" s="1252"/>
      <c r="LFQ20" s="1252"/>
      <c r="LFR20" s="1252"/>
      <c r="LFS20" s="1252"/>
      <c r="LFT20" s="1252"/>
      <c r="LFU20" s="1252"/>
      <c r="LFV20" s="1252"/>
      <c r="LFW20" s="1252"/>
      <c r="LFX20" s="1252"/>
      <c r="LFY20" s="1252"/>
      <c r="LFZ20" s="1252"/>
      <c r="LGA20" s="1252"/>
      <c r="LGB20" s="1252"/>
      <c r="LGC20" s="1252"/>
      <c r="LGD20" s="1252"/>
      <c r="LGE20" s="1252"/>
      <c r="LGF20" s="1252"/>
      <c r="LGG20" s="1252"/>
      <c r="LGH20" s="1252"/>
      <c r="LGI20" s="1252"/>
      <c r="LGJ20" s="1252"/>
      <c r="LGK20" s="1252"/>
      <c r="LGL20" s="1252"/>
      <c r="LGM20" s="1252"/>
      <c r="LGN20" s="1252"/>
      <c r="LGO20" s="1252"/>
      <c r="LGP20" s="1252"/>
      <c r="LGQ20" s="1252"/>
      <c r="LGR20" s="1252"/>
      <c r="LGS20" s="1252"/>
      <c r="LGT20" s="1252"/>
      <c r="LGU20" s="1252"/>
      <c r="LGV20" s="1252"/>
      <c r="LGW20" s="1252"/>
      <c r="LGX20" s="1252"/>
      <c r="LGY20" s="1252"/>
      <c r="LGZ20" s="1252"/>
      <c r="LHA20" s="1252"/>
      <c r="LHB20" s="1252"/>
      <c r="LHC20" s="1252"/>
      <c r="LHD20" s="1252"/>
      <c r="LHE20" s="1252"/>
      <c r="LHF20" s="1252"/>
      <c r="LHG20" s="1252"/>
      <c r="LHH20" s="1252"/>
      <c r="LHI20" s="1252"/>
      <c r="LHJ20" s="1252"/>
      <c r="LHK20" s="1252"/>
      <c r="LHL20" s="1252"/>
      <c r="LHM20" s="1252"/>
      <c r="LHN20" s="1252"/>
      <c r="LHO20" s="1252"/>
      <c r="LHP20" s="1252"/>
      <c r="LHQ20" s="1252"/>
      <c r="LHR20" s="1252"/>
      <c r="LHS20" s="1252"/>
      <c r="LHT20" s="1252"/>
      <c r="LHU20" s="1252"/>
      <c r="LHV20" s="1252"/>
      <c r="LHW20" s="1252"/>
      <c r="LHX20" s="1252"/>
      <c r="LHY20" s="1252"/>
      <c r="LHZ20" s="1252"/>
      <c r="LIA20" s="1252"/>
      <c r="LIB20" s="1252"/>
      <c r="LIC20" s="1252"/>
      <c r="LID20" s="1252"/>
      <c r="LIE20" s="1252"/>
      <c r="LIF20" s="1252"/>
      <c r="LIG20" s="1252"/>
      <c r="LIH20" s="1252"/>
      <c r="LII20" s="1252"/>
      <c r="LIJ20" s="1252"/>
      <c r="LIK20" s="1252"/>
      <c r="LIL20" s="1252"/>
      <c r="LIM20" s="1252"/>
      <c r="LIN20" s="1252"/>
      <c r="LIO20" s="1252"/>
      <c r="LIP20" s="1252"/>
      <c r="LIQ20" s="1252"/>
      <c r="LIR20" s="1252"/>
      <c r="LIS20" s="1252"/>
      <c r="LIT20" s="1252"/>
      <c r="LIU20" s="1252"/>
      <c r="LIV20" s="1252"/>
      <c r="LIW20" s="1252"/>
      <c r="LIX20" s="1252"/>
      <c r="LIY20" s="1252"/>
      <c r="LIZ20" s="1252"/>
      <c r="LJA20" s="1252"/>
      <c r="LJB20" s="1252"/>
      <c r="LJC20" s="1252"/>
      <c r="LJD20" s="1252"/>
      <c r="LJE20" s="1252"/>
      <c r="LJF20" s="1252"/>
      <c r="LJG20" s="1252"/>
      <c r="LJH20" s="1252"/>
      <c r="LJI20" s="1252"/>
      <c r="LJJ20" s="1252"/>
      <c r="LJK20" s="1252"/>
      <c r="LJL20" s="1252"/>
      <c r="LJM20" s="1252"/>
      <c r="LJN20" s="1252"/>
      <c r="LJO20" s="1252"/>
      <c r="LJP20" s="1252"/>
      <c r="LJQ20" s="1252"/>
      <c r="LJR20" s="1252"/>
      <c r="LJS20" s="1252"/>
      <c r="LJT20" s="1252"/>
      <c r="LJU20" s="1252"/>
      <c r="LJV20" s="1252"/>
      <c r="LJW20" s="1252"/>
      <c r="LJX20" s="1252"/>
      <c r="LJY20" s="1252"/>
      <c r="LJZ20" s="1252"/>
      <c r="LKA20" s="1252"/>
      <c r="LKB20" s="1252"/>
      <c r="LKC20" s="1252"/>
      <c r="LKD20" s="1252"/>
      <c r="LKE20" s="1252"/>
      <c r="LKF20" s="1252"/>
      <c r="LKG20" s="1252"/>
      <c r="LKH20" s="1252"/>
      <c r="LKI20" s="1252"/>
      <c r="LKJ20" s="1252"/>
      <c r="LKK20" s="1252"/>
      <c r="LKL20" s="1252"/>
      <c r="LKM20" s="1252"/>
      <c r="LKN20" s="1252"/>
      <c r="LKO20" s="1252"/>
      <c r="LKP20" s="1252"/>
      <c r="LKQ20" s="1252"/>
      <c r="LKR20" s="1252"/>
      <c r="LKS20" s="1252"/>
      <c r="LKT20" s="1252"/>
      <c r="LKU20" s="1252"/>
      <c r="LKV20" s="1252"/>
      <c r="LKW20" s="1252"/>
      <c r="LKX20" s="1252"/>
      <c r="LKY20" s="1252"/>
      <c r="LKZ20" s="1252"/>
      <c r="LLA20" s="1252"/>
      <c r="LLB20" s="1252"/>
      <c r="LLC20" s="1252"/>
      <c r="LLD20" s="1252"/>
      <c r="LLE20" s="1252"/>
      <c r="LLF20" s="1252"/>
      <c r="LLG20" s="1252"/>
      <c r="LLH20" s="1252"/>
      <c r="LLI20" s="1252"/>
      <c r="LLJ20" s="1252"/>
      <c r="LLK20" s="1252"/>
      <c r="LLL20" s="1252"/>
      <c r="LLM20" s="1252"/>
      <c r="LLN20" s="1252"/>
      <c r="LLO20" s="1252"/>
      <c r="LLP20" s="1252"/>
      <c r="LLQ20" s="1252"/>
      <c r="LLR20" s="1252"/>
      <c r="LLS20" s="1252"/>
      <c r="LLT20" s="1252"/>
      <c r="LLU20" s="1252"/>
      <c r="LLV20" s="1252"/>
      <c r="LLW20" s="1252"/>
      <c r="LLX20" s="1252"/>
      <c r="LLY20" s="1252"/>
      <c r="LLZ20" s="1252"/>
      <c r="LMA20" s="1252"/>
      <c r="LMB20" s="1252"/>
      <c r="LMC20" s="1252"/>
      <c r="LMD20" s="1252"/>
      <c r="LME20" s="1252"/>
      <c r="LMF20" s="1252"/>
      <c r="LMG20" s="1252"/>
      <c r="LMH20" s="1252"/>
      <c r="LMI20" s="1252"/>
      <c r="LMJ20" s="1252"/>
      <c r="LMK20" s="1252"/>
      <c r="LML20" s="1252"/>
      <c r="LMM20" s="1252"/>
      <c r="LMN20" s="1252"/>
      <c r="LMO20" s="1252"/>
      <c r="LMP20" s="1252"/>
      <c r="LMQ20" s="1252"/>
      <c r="LMR20" s="1252"/>
      <c r="LMS20" s="1252"/>
      <c r="LMT20" s="1252"/>
      <c r="LMU20" s="1252"/>
      <c r="LMV20" s="1252"/>
      <c r="LMW20" s="1252"/>
      <c r="LMX20" s="1252"/>
      <c r="LMY20" s="1252"/>
      <c r="LMZ20" s="1252"/>
      <c r="LNA20" s="1252"/>
      <c r="LNB20" s="1252"/>
      <c r="LNC20" s="1252"/>
      <c r="LND20" s="1252"/>
      <c r="LNE20" s="1252"/>
      <c r="LNF20" s="1252"/>
      <c r="LNG20" s="1252"/>
      <c r="LNH20" s="1252"/>
      <c r="LNI20" s="1252"/>
      <c r="LNJ20" s="1252"/>
      <c r="LNK20" s="1252"/>
      <c r="LNL20" s="1252"/>
      <c r="LNM20" s="1252"/>
      <c r="LNN20" s="1252"/>
      <c r="LNO20" s="1252"/>
      <c r="LNP20" s="1252"/>
      <c r="LNQ20" s="1252"/>
      <c r="LNR20" s="1252"/>
      <c r="LNS20" s="1252"/>
      <c r="LNT20" s="1252"/>
      <c r="LNU20" s="1252"/>
      <c r="LNV20" s="1252"/>
      <c r="LNW20" s="1252"/>
      <c r="LNX20" s="1252"/>
      <c r="LNY20" s="1252"/>
      <c r="LNZ20" s="1252"/>
      <c r="LOA20" s="1252"/>
      <c r="LOB20" s="1252"/>
      <c r="LOC20" s="1252"/>
      <c r="LOD20" s="1252"/>
      <c r="LOE20" s="1252"/>
      <c r="LOF20" s="1252"/>
      <c r="LOG20" s="1252"/>
      <c r="LOH20" s="1252"/>
      <c r="LOI20" s="1252"/>
      <c r="LOJ20" s="1252"/>
      <c r="LOK20" s="1252"/>
      <c r="LOL20" s="1252"/>
      <c r="LOM20" s="1252"/>
      <c r="LON20" s="1252"/>
      <c r="LOO20" s="1252"/>
      <c r="LOP20" s="1252"/>
      <c r="LOQ20" s="1252"/>
      <c r="LOR20" s="1252"/>
      <c r="LOS20" s="1252"/>
      <c r="LOT20" s="1252"/>
      <c r="LOU20" s="1252"/>
      <c r="LOV20" s="1252"/>
      <c r="LOW20" s="1252"/>
      <c r="LOX20" s="1252"/>
      <c r="LOY20" s="1252"/>
      <c r="LOZ20" s="1252"/>
      <c r="LPA20" s="1252"/>
      <c r="LPB20" s="1252"/>
      <c r="LPC20" s="1252"/>
      <c r="LPD20" s="1252"/>
      <c r="LPE20" s="1252"/>
      <c r="LPF20" s="1252"/>
      <c r="LPG20" s="1252"/>
      <c r="LPH20" s="1252"/>
      <c r="LPI20" s="1252"/>
      <c r="LPJ20" s="1252"/>
      <c r="LPK20" s="1252"/>
      <c r="LPL20" s="1252"/>
      <c r="LPM20" s="1252"/>
      <c r="LPN20" s="1252"/>
      <c r="LPO20" s="1252"/>
      <c r="LPP20" s="1252"/>
      <c r="LPQ20" s="1252"/>
      <c r="LPR20" s="1252"/>
      <c r="LPS20" s="1252"/>
      <c r="LPT20" s="1252"/>
      <c r="LPU20" s="1252"/>
      <c r="LPV20" s="1252"/>
      <c r="LPW20" s="1252"/>
      <c r="LPX20" s="1252"/>
      <c r="LPY20" s="1252"/>
      <c r="LPZ20" s="1252"/>
      <c r="LQA20" s="1252"/>
      <c r="LQB20" s="1252"/>
      <c r="LQC20" s="1252"/>
      <c r="LQD20" s="1252"/>
      <c r="LQE20" s="1252"/>
      <c r="LQF20" s="1252"/>
      <c r="LQG20" s="1252"/>
      <c r="LQH20" s="1252"/>
      <c r="LQI20" s="1252"/>
      <c r="LQJ20" s="1252"/>
      <c r="LQK20" s="1252"/>
      <c r="LQL20" s="1252"/>
      <c r="LQM20" s="1252"/>
      <c r="LQN20" s="1252"/>
      <c r="LQO20" s="1252"/>
      <c r="LQP20" s="1252"/>
      <c r="LQQ20" s="1252"/>
      <c r="LQR20" s="1252"/>
      <c r="LQS20" s="1252"/>
      <c r="LQT20" s="1252"/>
      <c r="LQU20" s="1252"/>
      <c r="LQV20" s="1252"/>
      <c r="LQW20" s="1252"/>
      <c r="LQX20" s="1252"/>
      <c r="LQY20" s="1252"/>
      <c r="LQZ20" s="1252"/>
      <c r="LRA20" s="1252"/>
      <c r="LRB20" s="1252"/>
      <c r="LRC20" s="1252"/>
      <c r="LRD20" s="1252"/>
      <c r="LRE20" s="1252"/>
      <c r="LRF20" s="1252"/>
      <c r="LRG20" s="1252"/>
      <c r="LRH20" s="1252"/>
      <c r="LRI20" s="1252"/>
      <c r="LRJ20" s="1252"/>
      <c r="LRK20" s="1252"/>
      <c r="LRL20" s="1252"/>
      <c r="LRM20" s="1252"/>
      <c r="LRN20" s="1252"/>
      <c r="LRO20" s="1252"/>
      <c r="LRP20" s="1252"/>
      <c r="LRQ20" s="1252"/>
      <c r="LRR20" s="1252"/>
      <c r="LRS20" s="1252"/>
      <c r="LRT20" s="1252"/>
      <c r="LRU20" s="1252"/>
      <c r="LRV20" s="1252"/>
      <c r="LRW20" s="1252"/>
      <c r="LRX20" s="1252"/>
      <c r="LRY20" s="1252"/>
      <c r="LRZ20" s="1252"/>
      <c r="LSA20" s="1252"/>
      <c r="LSB20" s="1252"/>
      <c r="LSC20" s="1252"/>
      <c r="LSD20" s="1252"/>
      <c r="LSE20" s="1252"/>
      <c r="LSF20" s="1252"/>
      <c r="LSG20" s="1252"/>
      <c r="LSH20" s="1252"/>
      <c r="LSI20" s="1252"/>
      <c r="LSJ20" s="1252"/>
      <c r="LSK20" s="1252"/>
      <c r="LSL20" s="1252"/>
      <c r="LSM20" s="1252"/>
      <c r="LSN20" s="1252"/>
      <c r="LSO20" s="1252"/>
      <c r="LSP20" s="1252"/>
      <c r="LSQ20" s="1252"/>
      <c r="LSR20" s="1252"/>
      <c r="LSS20" s="1252"/>
      <c r="LST20" s="1252"/>
      <c r="LSU20" s="1252"/>
      <c r="LSV20" s="1252"/>
      <c r="LSW20" s="1252"/>
      <c r="LSX20" s="1252"/>
      <c r="LSY20" s="1252"/>
      <c r="LSZ20" s="1252"/>
      <c r="LTA20" s="1252"/>
      <c r="LTB20" s="1252"/>
      <c r="LTC20" s="1252"/>
      <c r="LTD20" s="1252"/>
      <c r="LTE20" s="1252"/>
      <c r="LTF20" s="1252"/>
      <c r="LTG20" s="1252"/>
      <c r="LTH20" s="1252"/>
      <c r="LTI20" s="1252"/>
      <c r="LTJ20" s="1252"/>
      <c r="LTK20" s="1252"/>
      <c r="LTL20" s="1252"/>
      <c r="LTM20" s="1252"/>
      <c r="LTN20" s="1252"/>
      <c r="LTO20" s="1252"/>
      <c r="LTP20" s="1252"/>
      <c r="LTQ20" s="1252"/>
      <c r="LTR20" s="1252"/>
      <c r="LTS20" s="1252"/>
      <c r="LTT20" s="1252"/>
      <c r="LTU20" s="1252"/>
      <c r="LTV20" s="1252"/>
      <c r="LTW20" s="1252"/>
      <c r="LTX20" s="1252"/>
      <c r="LTY20" s="1252"/>
      <c r="LTZ20" s="1252"/>
      <c r="LUA20" s="1252"/>
      <c r="LUB20" s="1252"/>
      <c r="LUC20" s="1252"/>
      <c r="LUD20" s="1252"/>
      <c r="LUE20" s="1252"/>
      <c r="LUF20" s="1252"/>
      <c r="LUG20" s="1252"/>
      <c r="LUH20" s="1252"/>
      <c r="LUI20" s="1252"/>
      <c r="LUJ20" s="1252"/>
      <c r="LUK20" s="1252"/>
      <c r="LUL20" s="1252"/>
      <c r="LUM20" s="1252"/>
      <c r="LUN20" s="1252"/>
      <c r="LUO20" s="1252"/>
      <c r="LUP20" s="1252"/>
      <c r="LUQ20" s="1252"/>
      <c r="LUR20" s="1252"/>
      <c r="LUS20" s="1252"/>
      <c r="LUT20" s="1252"/>
      <c r="LUU20" s="1252"/>
      <c r="LUV20" s="1252"/>
      <c r="LUW20" s="1252"/>
      <c r="LUX20" s="1252"/>
      <c r="LUY20" s="1252"/>
      <c r="LUZ20" s="1252"/>
      <c r="LVA20" s="1252"/>
      <c r="LVB20" s="1252"/>
      <c r="LVC20" s="1252"/>
      <c r="LVD20" s="1252"/>
      <c r="LVE20" s="1252"/>
      <c r="LVF20" s="1252"/>
      <c r="LVG20" s="1252"/>
      <c r="LVH20" s="1252"/>
      <c r="LVI20" s="1252"/>
      <c r="LVJ20" s="1252"/>
      <c r="LVK20" s="1252"/>
      <c r="LVL20" s="1252"/>
      <c r="LVM20" s="1252"/>
      <c r="LVN20" s="1252"/>
      <c r="LVO20" s="1252"/>
      <c r="LVP20" s="1252"/>
      <c r="LVQ20" s="1252"/>
      <c r="LVR20" s="1252"/>
      <c r="LVS20" s="1252"/>
      <c r="LVT20" s="1252"/>
      <c r="LVU20" s="1252"/>
      <c r="LVV20" s="1252"/>
      <c r="LVW20" s="1252"/>
      <c r="LVX20" s="1252"/>
      <c r="LVY20" s="1252"/>
      <c r="LVZ20" s="1252"/>
      <c r="LWA20" s="1252"/>
      <c r="LWB20" s="1252"/>
      <c r="LWC20" s="1252"/>
      <c r="LWD20" s="1252"/>
      <c r="LWE20" s="1252"/>
      <c r="LWF20" s="1252"/>
      <c r="LWG20" s="1252"/>
      <c r="LWH20" s="1252"/>
      <c r="LWI20" s="1252"/>
      <c r="LWJ20" s="1252"/>
      <c r="LWK20" s="1252"/>
      <c r="LWL20" s="1252"/>
      <c r="LWM20" s="1252"/>
      <c r="LWN20" s="1252"/>
      <c r="LWO20" s="1252"/>
      <c r="LWP20" s="1252"/>
      <c r="LWQ20" s="1252"/>
      <c r="LWR20" s="1252"/>
      <c r="LWS20" s="1252"/>
      <c r="LWT20" s="1252"/>
      <c r="LWU20" s="1252"/>
      <c r="LWV20" s="1252"/>
      <c r="LWW20" s="1252"/>
      <c r="LWX20" s="1252"/>
      <c r="LWY20" s="1252"/>
      <c r="LWZ20" s="1252"/>
      <c r="LXA20" s="1252"/>
      <c r="LXB20" s="1252"/>
      <c r="LXC20" s="1252"/>
      <c r="LXD20" s="1252"/>
      <c r="LXE20" s="1252"/>
      <c r="LXF20" s="1252"/>
      <c r="LXG20" s="1252"/>
      <c r="LXH20" s="1252"/>
      <c r="LXI20" s="1252"/>
      <c r="LXJ20" s="1252"/>
      <c r="LXK20" s="1252"/>
      <c r="LXL20" s="1252"/>
      <c r="LXM20" s="1252"/>
      <c r="LXN20" s="1252"/>
      <c r="LXO20" s="1252"/>
      <c r="LXP20" s="1252"/>
      <c r="LXQ20" s="1252"/>
      <c r="LXR20" s="1252"/>
      <c r="LXS20" s="1252"/>
      <c r="LXT20" s="1252"/>
      <c r="LXU20" s="1252"/>
      <c r="LXV20" s="1252"/>
      <c r="LXW20" s="1252"/>
      <c r="LXX20" s="1252"/>
      <c r="LXY20" s="1252"/>
      <c r="LXZ20" s="1252"/>
      <c r="LYA20" s="1252"/>
      <c r="LYB20" s="1252"/>
      <c r="LYC20" s="1252"/>
      <c r="LYD20" s="1252"/>
      <c r="LYE20" s="1252"/>
      <c r="LYF20" s="1252"/>
      <c r="LYG20" s="1252"/>
      <c r="LYH20" s="1252"/>
      <c r="LYI20" s="1252"/>
      <c r="LYJ20" s="1252"/>
      <c r="LYK20" s="1252"/>
      <c r="LYL20" s="1252"/>
      <c r="LYM20" s="1252"/>
      <c r="LYN20" s="1252"/>
      <c r="LYO20" s="1252"/>
      <c r="LYP20" s="1252"/>
      <c r="LYQ20" s="1252"/>
      <c r="LYR20" s="1252"/>
      <c r="LYS20" s="1252"/>
      <c r="LYT20" s="1252"/>
      <c r="LYU20" s="1252"/>
      <c r="LYV20" s="1252"/>
      <c r="LYW20" s="1252"/>
      <c r="LYX20" s="1252"/>
      <c r="LYY20" s="1252"/>
      <c r="LYZ20" s="1252"/>
      <c r="LZA20" s="1252"/>
      <c r="LZB20" s="1252"/>
      <c r="LZC20" s="1252"/>
      <c r="LZD20" s="1252"/>
      <c r="LZE20" s="1252"/>
      <c r="LZF20" s="1252"/>
      <c r="LZG20" s="1252"/>
      <c r="LZH20" s="1252"/>
      <c r="LZI20" s="1252"/>
      <c r="LZJ20" s="1252"/>
      <c r="LZK20" s="1252"/>
      <c r="LZL20" s="1252"/>
      <c r="LZM20" s="1252"/>
      <c r="LZN20" s="1252"/>
      <c r="LZO20" s="1252"/>
      <c r="LZP20" s="1252"/>
      <c r="LZQ20" s="1252"/>
      <c r="LZR20" s="1252"/>
      <c r="LZS20" s="1252"/>
      <c r="LZT20" s="1252"/>
      <c r="LZU20" s="1252"/>
      <c r="LZV20" s="1252"/>
      <c r="LZW20" s="1252"/>
      <c r="LZX20" s="1252"/>
      <c r="LZY20" s="1252"/>
      <c r="LZZ20" s="1252"/>
      <c r="MAA20" s="1252"/>
      <c r="MAB20" s="1252"/>
      <c r="MAC20" s="1252"/>
      <c r="MAD20" s="1252"/>
      <c r="MAE20" s="1252"/>
      <c r="MAF20" s="1252"/>
      <c r="MAG20" s="1252"/>
      <c r="MAH20" s="1252"/>
      <c r="MAI20" s="1252"/>
      <c r="MAJ20" s="1252"/>
      <c r="MAK20" s="1252"/>
      <c r="MAL20" s="1252"/>
      <c r="MAM20" s="1252"/>
      <c r="MAN20" s="1252"/>
      <c r="MAO20" s="1252"/>
      <c r="MAP20" s="1252"/>
      <c r="MAQ20" s="1252"/>
      <c r="MAR20" s="1252"/>
      <c r="MAS20" s="1252"/>
      <c r="MAT20" s="1252"/>
      <c r="MAU20" s="1252"/>
      <c r="MAV20" s="1252"/>
      <c r="MAW20" s="1252"/>
      <c r="MAX20" s="1252"/>
      <c r="MAY20" s="1252"/>
      <c r="MAZ20" s="1252"/>
      <c r="MBA20" s="1252"/>
      <c r="MBB20" s="1252"/>
      <c r="MBC20" s="1252"/>
      <c r="MBD20" s="1252"/>
      <c r="MBE20" s="1252"/>
      <c r="MBF20" s="1252"/>
      <c r="MBG20" s="1252"/>
      <c r="MBH20" s="1252"/>
      <c r="MBI20" s="1252"/>
      <c r="MBJ20" s="1252"/>
      <c r="MBK20" s="1252"/>
      <c r="MBL20" s="1252"/>
      <c r="MBM20" s="1252"/>
      <c r="MBN20" s="1252"/>
      <c r="MBO20" s="1252"/>
      <c r="MBP20" s="1252"/>
      <c r="MBQ20" s="1252"/>
      <c r="MBR20" s="1252"/>
      <c r="MBS20" s="1252"/>
      <c r="MBT20" s="1252"/>
      <c r="MBU20" s="1252"/>
      <c r="MBV20" s="1252"/>
      <c r="MBW20" s="1252"/>
      <c r="MBX20" s="1252"/>
      <c r="MBY20" s="1252"/>
      <c r="MBZ20" s="1252"/>
      <c r="MCA20" s="1252"/>
      <c r="MCB20" s="1252"/>
      <c r="MCC20" s="1252"/>
      <c r="MCD20" s="1252"/>
      <c r="MCE20" s="1252"/>
      <c r="MCF20" s="1252"/>
      <c r="MCG20" s="1252"/>
      <c r="MCH20" s="1252"/>
      <c r="MCI20" s="1252"/>
      <c r="MCJ20" s="1252"/>
      <c r="MCK20" s="1252"/>
      <c r="MCL20" s="1252"/>
      <c r="MCM20" s="1252"/>
      <c r="MCN20" s="1252"/>
      <c r="MCO20" s="1252"/>
      <c r="MCP20" s="1252"/>
      <c r="MCQ20" s="1252"/>
      <c r="MCR20" s="1252"/>
      <c r="MCS20" s="1252"/>
      <c r="MCT20" s="1252"/>
      <c r="MCU20" s="1252"/>
      <c r="MCV20" s="1252"/>
      <c r="MCW20" s="1252"/>
      <c r="MCX20" s="1252"/>
      <c r="MCY20" s="1252"/>
      <c r="MCZ20" s="1252"/>
      <c r="MDA20" s="1252"/>
      <c r="MDB20" s="1252"/>
      <c r="MDC20" s="1252"/>
      <c r="MDD20" s="1252"/>
      <c r="MDE20" s="1252"/>
      <c r="MDF20" s="1252"/>
      <c r="MDG20" s="1252"/>
      <c r="MDH20" s="1252"/>
      <c r="MDI20" s="1252"/>
      <c r="MDJ20" s="1252"/>
      <c r="MDK20" s="1252"/>
      <c r="MDL20" s="1252"/>
      <c r="MDM20" s="1252"/>
      <c r="MDN20" s="1252"/>
      <c r="MDO20" s="1252"/>
      <c r="MDP20" s="1252"/>
      <c r="MDQ20" s="1252"/>
      <c r="MDR20" s="1252"/>
      <c r="MDS20" s="1252"/>
      <c r="MDT20" s="1252"/>
      <c r="MDU20" s="1252"/>
      <c r="MDV20" s="1252"/>
      <c r="MDW20" s="1252"/>
      <c r="MDX20" s="1252"/>
      <c r="MDY20" s="1252"/>
      <c r="MDZ20" s="1252"/>
      <c r="MEA20" s="1252"/>
      <c r="MEB20" s="1252"/>
      <c r="MEC20" s="1252"/>
      <c r="MED20" s="1252"/>
      <c r="MEE20" s="1252"/>
      <c r="MEF20" s="1252"/>
      <c r="MEG20" s="1252"/>
      <c r="MEH20" s="1252"/>
      <c r="MEI20" s="1252"/>
      <c r="MEJ20" s="1252"/>
      <c r="MEK20" s="1252"/>
      <c r="MEL20" s="1252"/>
      <c r="MEM20" s="1252"/>
      <c r="MEN20" s="1252"/>
      <c r="MEO20" s="1252"/>
      <c r="MEP20" s="1252"/>
      <c r="MEQ20" s="1252"/>
      <c r="MER20" s="1252"/>
      <c r="MES20" s="1252"/>
      <c r="MET20" s="1252"/>
      <c r="MEU20" s="1252"/>
      <c r="MEV20" s="1252"/>
      <c r="MEW20" s="1252"/>
      <c r="MEX20" s="1252"/>
      <c r="MEY20" s="1252"/>
      <c r="MEZ20" s="1252"/>
      <c r="MFA20" s="1252"/>
      <c r="MFB20" s="1252"/>
      <c r="MFC20" s="1252"/>
      <c r="MFD20" s="1252"/>
      <c r="MFE20" s="1252"/>
      <c r="MFF20" s="1252"/>
      <c r="MFG20" s="1252"/>
      <c r="MFH20" s="1252"/>
      <c r="MFI20" s="1252"/>
      <c r="MFJ20" s="1252"/>
      <c r="MFK20" s="1252"/>
      <c r="MFL20" s="1252"/>
      <c r="MFM20" s="1252"/>
      <c r="MFN20" s="1252"/>
      <c r="MFO20" s="1252"/>
      <c r="MFP20" s="1252"/>
      <c r="MFQ20" s="1252"/>
      <c r="MFR20" s="1252"/>
      <c r="MFS20" s="1252"/>
      <c r="MFT20" s="1252"/>
      <c r="MFU20" s="1252"/>
      <c r="MFV20" s="1252"/>
      <c r="MFW20" s="1252"/>
      <c r="MFX20" s="1252"/>
      <c r="MFY20" s="1252"/>
      <c r="MFZ20" s="1252"/>
      <c r="MGA20" s="1252"/>
      <c r="MGB20" s="1252"/>
      <c r="MGC20" s="1252"/>
      <c r="MGD20" s="1252"/>
      <c r="MGE20" s="1252"/>
      <c r="MGF20" s="1252"/>
      <c r="MGG20" s="1252"/>
      <c r="MGH20" s="1252"/>
      <c r="MGI20" s="1252"/>
      <c r="MGJ20" s="1252"/>
      <c r="MGK20" s="1252"/>
      <c r="MGL20" s="1252"/>
      <c r="MGM20" s="1252"/>
      <c r="MGN20" s="1252"/>
      <c r="MGO20" s="1252"/>
      <c r="MGP20" s="1252"/>
      <c r="MGQ20" s="1252"/>
      <c r="MGR20" s="1252"/>
      <c r="MGS20" s="1252"/>
      <c r="MGT20" s="1252"/>
      <c r="MGU20" s="1252"/>
      <c r="MGV20" s="1252"/>
      <c r="MGW20" s="1252"/>
      <c r="MGX20" s="1252"/>
      <c r="MGY20" s="1252"/>
      <c r="MGZ20" s="1252"/>
      <c r="MHA20" s="1252"/>
      <c r="MHB20" s="1252"/>
      <c r="MHC20" s="1252"/>
      <c r="MHD20" s="1252"/>
      <c r="MHE20" s="1252"/>
      <c r="MHF20" s="1252"/>
      <c r="MHG20" s="1252"/>
      <c r="MHH20" s="1252"/>
      <c r="MHI20" s="1252"/>
      <c r="MHJ20" s="1252"/>
      <c r="MHK20" s="1252"/>
      <c r="MHL20" s="1252"/>
      <c r="MHM20" s="1252"/>
      <c r="MHN20" s="1252"/>
      <c r="MHO20" s="1252"/>
      <c r="MHP20" s="1252"/>
      <c r="MHQ20" s="1252"/>
      <c r="MHR20" s="1252"/>
      <c r="MHS20" s="1252"/>
      <c r="MHT20" s="1252"/>
      <c r="MHU20" s="1252"/>
      <c r="MHV20" s="1252"/>
      <c r="MHW20" s="1252"/>
      <c r="MHX20" s="1252"/>
      <c r="MHY20" s="1252"/>
      <c r="MHZ20" s="1252"/>
      <c r="MIA20" s="1252"/>
      <c r="MIB20" s="1252"/>
      <c r="MIC20" s="1252"/>
      <c r="MID20" s="1252"/>
      <c r="MIE20" s="1252"/>
      <c r="MIF20" s="1252"/>
      <c r="MIG20" s="1252"/>
      <c r="MIH20" s="1252"/>
      <c r="MII20" s="1252"/>
      <c r="MIJ20" s="1252"/>
      <c r="MIK20" s="1252"/>
      <c r="MIL20" s="1252"/>
      <c r="MIM20" s="1252"/>
      <c r="MIN20" s="1252"/>
      <c r="MIO20" s="1252"/>
      <c r="MIP20" s="1252"/>
      <c r="MIQ20" s="1252"/>
      <c r="MIR20" s="1252"/>
      <c r="MIS20" s="1252"/>
      <c r="MIT20" s="1252"/>
      <c r="MIU20" s="1252"/>
      <c r="MIV20" s="1252"/>
      <c r="MIW20" s="1252"/>
      <c r="MIX20" s="1252"/>
      <c r="MIY20" s="1252"/>
      <c r="MIZ20" s="1252"/>
      <c r="MJA20" s="1252"/>
      <c r="MJB20" s="1252"/>
      <c r="MJC20" s="1252"/>
      <c r="MJD20" s="1252"/>
      <c r="MJE20" s="1252"/>
      <c r="MJF20" s="1252"/>
      <c r="MJG20" s="1252"/>
      <c r="MJH20" s="1252"/>
      <c r="MJI20" s="1252"/>
      <c r="MJJ20" s="1252"/>
      <c r="MJK20" s="1252"/>
      <c r="MJL20" s="1252"/>
      <c r="MJM20" s="1252"/>
      <c r="MJN20" s="1252"/>
      <c r="MJO20" s="1252"/>
      <c r="MJP20" s="1252"/>
      <c r="MJQ20" s="1252"/>
      <c r="MJR20" s="1252"/>
      <c r="MJS20" s="1252"/>
      <c r="MJT20" s="1252"/>
      <c r="MJU20" s="1252"/>
      <c r="MJV20" s="1252"/>
      <c r="MJW20" s="1252"/>
      <c r="MJX20" s="1252"/>
      <c r="MJY20" s="1252"/>
      <c r="MJZ20" s="1252"/>
      <c r="MKA20" s="1252"/>
      <c r="MKB20" s="1252"/>
      <c r="MKC20" s="1252"/>
      <c r="MKD20" s="1252"/>
      <c r="MKE20" s="1252"/>
      <c r="MKF20" s="1252"/>
      <c r="MKG20" s="1252"/>
      <c r="MKH20" s="1252"/>
      <c r="MKI20" s="1252"/>
      <c r="MKJ20" s="1252"/>
      <c r="MKK20" s="1252"/>
      <c r="MKL20" s="1252"/>
      <c r="MKM20" s="1252"/>
      <c r="MKN20" s="1252"/>
      <c r="MKO20" s="1252"/>
      <c r="MKP20" s="1252"/>
      <c r="MKQ20" s="1252"/>
      <c r="MKR20" s="1252"/>
      <c r="MKS20" s="1252"/>
      <c r="MKT20" s="1252"/>
      <c r="MKU20" s="1252"/>
      <c r="MKV20" s="1252"/>
      <c r="MKW20" s="1252"/>
      <c r="MKX20" s="1252"/>
      <c r="MKY20" s="1252"/>
      <c r="MKZ20" s="1252"/>
      <c r="MLA20" s="1252"/>
      <c r="MLB20" s="1252"/>
      <c r="MLC20" s="1252"/>
      <c r="MLD20" s="1252"/>
      <c r="MLE20" s="1252"/>
      <c r="MLF20" s="1252"/>
      <c r="MLG20" s="1252"/>
      <c r="MLH20" s="1252"/>
      <c r="MLI20" s="1252"/>
      <c r="MLJ20" s="1252"/>
      <c r="MLK20" s="1252"/>
      <c r="MLL20" s="1252"/>
      <c r="MLM20" s="1252"/>
      <c r="MLN20" s="1252"/>
      <c r="MLO20" s="1252"/>
      <c r="MLP20" s="1252"/>
      <c r="MLQ20" s="1252"/>
      <c r="MLR20" s="1252"/>
      <c r="MLS20" s="1252"/>
      <c r="MLT20" s="1252"/>
      <c r="MLU20" s="1252"/>
      <c r="MLV20" s="1252"/>
      <c r="MLW20" s="1252"/>
      <c r="MLX20" s="1252"/>
      <c r="MLY20" s="1252"/>
      <c r="MLZ20" s="1252"/>
      <c r="MMA20" s="1252"/>
      <c r="MMB20" s="1252"/>
      <c r="MMC20" s="1252"/>
      <c r="MMD20" s="1252"/>
      <c r="MME20" s="1252"/>
      <c r="MMF20" s="1252"/>
      <c r="MMG20" s="1252"/>
      <c r="MMH20" s="1252"/>
      <c r="MMI20" s="1252"/>
      <c r="MMJ20" s="1252"/>
      <c r="MMK20" s="1252"/>
      <c r="MML20" s="1252"/>
      <c r="MMM20" s="1252"/>
      <c r="MMN20" s="1252"/>
      <c r="MMO20" s="1252"/>
      <c r="MMP20" s="1252"/>
      <c r="MMQ20" s="1252"/>
      <c r="MMR20" s="1252"/>
      <c r="MMS20" s="1252"/>
      <c r="MMT20" s="1252"/>
      <c r="MMU20" s="1252"/>
      <c r="MMV20" s="1252"/>
      <c r="MMW20" s="1252"/>
      <c r="MMX20" s="1252"/>
      <c r="MMY20" s="1252"/>
      <c r="MMZ20" s="1252"/>
      <c r="MNA20" s="1252"/>
      <c r="MNB20" s="1252"/>
      <c r="MNC20" s="1252"/>
      <c r="MND20" s="1252"/>
      <c r="MNE20" s="1252"/>
      <c r="MNF20" s="1252"/>
      <c r="MNG20" s="1252"/>
      <c r="MNH20" s="1252"/>
      <c r="MNI20" s="1252"/>
      <c r="MNJ20" s="1252"/>
      <c r="MNK20" s="1252"/>
      <c r="MNL20" s="1252"/>
      <c r="MNM20" s="1252"/>
      <c r="MNN20" s="1252"/>
      <c r="MNO20" s="1252"/>
      <c r="MNP20" s="1252"/>
      <c r="MNQ20" s="1252"/>
      <c r="MNR20" s="1252"/>
      <c r="MNS20" s="1252"/>
      <c r="MNT20" s="1252"/>
      <c r="MNU20" s="1252"/>
      <c r="MNV20" s="1252"/>
      <c r="MNW20" s="1252"/>
      <c r="MNX20" s="1252"/>
      <c r="MNY20" s="1252"/>
      <c r="MNZ20" s="1252"/>
      <c r="MOA20" s="1252"/>
      <c r="MOB20" s="1252"/>
      <c r="MOC20" s="1252"/>
      <c r="MOD20" s="1252"/>
      <c r="MOE20" s="1252"/>
      <c r="MOF20" s="1252"/>
      <c r="MOG20" s="1252"/>
      <c r="MOH20" s="1252"/>
      <c r="MOI20" s="1252"/>
      <c r="MOJ20" s="1252"/>
      <c r="MOK20" s="1252"/>
      <c r="MOL20" s="1252"/>
      <c r="MOM20" s="1252"/>
      <c r="MON20" s="1252"/>
      <c r="MOO20" s="1252"/>
      <c r="MOP20" s="1252"/>
      <c r="MOQ20" s="1252"/>
      <c r="MOR20" s="1252"/>
      <c r="MOS20" s="1252"/>
      <c r="MOT20" s="1252"/>
      <c r="MOU20" s="1252"/>
      <c r="MOV20" s="1252"/>
      <c r="MOW20" s="1252"/>
      <c r="MOX20" s="1252"/>
      <c r="MOY20" s="1252"/>
      <c r="MOZ20" s="1252"/>
      <c r="MPA20" s="1252"/>
      <c r="MPB20" s="1252"/>
      <c r="MPC20" s="1252"/>
      <c r="MPD20" s="1252"/>
      <c r="MPE20" s="1252"/>
      <c r="MPF20" s="1252"/>
      <c r="MPG20" s="1252"/>
      <c r="MPH20" s="1252"/>
      <c r="MPI20" s="1252"/>
      <c r="MPJ20" s="1252"/>
      <c r="MPK20" s="1252"/>
      <c r="MPL20" s="1252"/>
      <c r="MPM20" s="1252"/>
      <c r="MPN20" s="1252"/>
      <c r="MPO20" s="1252"/>
      <c r="MPP20" s="1252"/>
      <c r="MPQ20" s="1252"/>
      <c r="MPR20" s="1252"/>
      <c r="MPS20" s="1252"/>
      <c r="MPT20" s="1252"/>
      <c r="MPU20" s="1252"/>
      <c r="MPV20" s="1252"/>
      <c r="MPW20" s="1252"/>
      <c r="MPX20" s="1252"/>
      <c r="MPY20" s="1252"/>
      <c r="MPZ20" s="1252"/>
      <c r="MQA20" s="1252"/>
      <c r="MQB20" s="1252"/>
      <c r="MQC20" s="1252"/>
      <c r="MQD20" s="1252"/>
      <c r="MQE20" s="1252"/>
      <c r="MQF20" s="1252"/>
      <c r="MQG20" s="1252"/>
      <c r="MQH20" s="1252"/>
      <c r="MQI20" s="1252"/>
      <c r="MQJ20" s="1252"/>
      <c r="MQK20" s="1252"/>
      <c r="MQL20" s="1252"/>
      <c r="MQM20" s="1252"/>
      <c r="MQN20" s="1252"/>
      <c r="MQO20" s="1252"/>
      <c r="MQP20" s="1252"/>
      <c r="MQQ20" s="1252"/>
      <c r="MQR20" s="1252"/>
      <c r="MQS20" s="1252"/>
      <c r="MQT20" s="1252"/>
      <c r="MQU20" s="1252"/>
      <c r="MQV20" s="1252"/>
      <c r="MQW20" s="1252"/>
      <c r="MQX20" s="1252"/>
      <c r="MQY20" s="1252"/>
      <c r="MQZ20" s="1252"/>
      <c r="MRA20" s="1252"/>
      <c r="MRB20" s="1252"/>
      <c r="MRC20" s="1252"/>
      <c r="MRD20" s="1252"/>
      <c r="MRE20" s="1252"/>
      <c r="MRF20" s="1252"/>
      <c r="MRG20" s="1252"/>
      <c r="MRH20" s="1252"/>
      <c r="MRI20" s="1252"/>
      <c r="MRJ20" s="1252"/>
      <c r="MRK20" s="1252"/>
      <c r="MRL20" s="1252"/>
      <c r="MRM20" s="1252"/>
      <c r="MRN20" s="1252"/>
      <c r="MRO20" s="1252"/>
      <c r="MRP20" s="1252"/>
      <c r="MRQ20" s="1252"/>
      <c r="MRR20" s="1252"/>
      <c r="MRS20" s="1252"/>
      <c r="MRT20" s="1252"/>
      <c r="MRU20" s="1252"/>
      <c r="MRV20" s="1252"/>
      <c r="MRW20" s="1252"/>
      <c r="MRX20" s="1252"/>
      <c r="MRY20" s="1252"/>
      <c r="MRZ20" s="1252"/>
      <c r="MSA20" s="1252"/>
      <c r="MSB20" s="1252"/>
      <c r="MSC20" s="1252"/>
      <c r="MSD20" s="1252"/>
      <c r="MSE20" s="1252"/>
      <c r="MSF20" s="1252"/>
      <c r="MSG20" s="1252"/>
      <c r="MSH20" s="1252"/>
      <c r="MSI20" s="1252"/>
      <c r="MSJ20" s="1252"/>
      <c r="MSK20" s="1252"/>
      <c r="MSL20" s="1252"/>
      <c r="MSM20" s="1252"/>
      <c r="MSN20" s="1252"/>
      <c r="MSO20" s="1252"/>
      <c r="MSP20" s="1252"/>
      <c r="MSQ20" s="1252"/>
      <c r="MSR20" s="1252"/>
      <c r="MSS20" s="1252"/>
      <c r="MST20" s="1252"/>
      <c r="MSU20" s="1252"/>
      <c r="MSV20" s="1252"/>
      <c r="MSW20" s="1252"/>
      <c r="MSX20" s="1252"/>
      <c r="MSY20" s="1252"/>
      <c r="MSZ20" s="1252"/>
      <c r="MTA20" s="1252"/>
      <c r="MTB20" s="1252"/>
      <c r="MTC20" s="1252"/>
      <c r="MTD20" s="1252"/>
      <c r="MTE20" s="1252"/>
      <c r="MTF20" s="1252"/>
      <c r="MTG20" s="1252"/>
      <c r="MTH20" s="1252"/>
      <c r="MTI20" s="1252"/>
      <c r="MTJ20" s="1252"/>
      <c r="MTK20" s="1252"/>
      <c r="MTL20" s="1252"/>
      <c r="MTM20" s="1252"/>
      <c r="MTN20" s="1252"/>
      <c r="MTO20" s="1252"/>
      <c r="MTP20" s="1252"/>
      <c r="MTQ20" s="1252"/>
      <c r="MTR20" s="1252"/>
      <c r="MTS20" s="1252"/>
      <c r="MTT20" s="1252"/>
      <c r="MTU20" s="1252"/>
      <c r="MTV20" s="1252"/>
      <c r="MTW20" s="1252"/>
      <c r="MTX20" s="1252"/>
      <c r="MTY20" s="1252"/>
      <c r="MTZ20" s="1252"/>
      <c r="MUA20" s="1252"/>
      <c r="MUB20" s="1252"/>
      <c r="MUC20" s="1252"/>
      <c r="MUD20" s="1252"/>
      <c r="MUE20" s="1252"/>
      <c r="MUF20" s="1252"/>
      <c r="MUG20" s="1252"/>
      <c r="MUH20" s="1252"/>
      <c r="MUI20" s="1252"/>
      <c r="MUJ20" s="1252"/>
      <c r="MUK20" s="1252"/>
      <c r="MUL20" s="1252"/>
      <c r="MUM20" s="1252"/>
      <c r="MUN20" s="1252"/>
      <c r="MUO20" s="1252"/>
      <c r="MUP20" s="1252"/>
      <c r="MUQ20" s="1252"/>
      <c r="MUR20" s="1252"/>
      <c r="MUS20" s="1252"/>
      <c r="MUT20" s="1252"/>
      <c r="MUU20" s="1252"/>
      <c r="MUV20" s="1252"/>
      <c r="MUW20" s="1252"/>
      <c r="MUX20" s="1252"/>
      <c r="MUY20" s="1252"/>
      <c r="MUZ20" s="1252"/>
      <c r="MVA20" s="1252"/>
      <c r="MVB20" s="1252"/>
      <c r="MVC20" s="1252"/>
      <c r="MVD20" s="1252"/>
      <c r="MVE20" s="1252"/>
      <c r="MVF20" s="1252"/>
      <c r="MVG20" s="1252"/>
      <c r="MVH20" s="1252"/>
      <c r="MVI20" s="1252"/>
      <c r="MVJ20" s="1252"/>
      <c r="MVK20" s="1252"/>
      <c r="MVL20" s="1252"/>
      <c r="MVM20" s="1252"/>
      <c r="MVN20" s="1252"/>
      <c r="MVO20" s="1252"/>
      <c r="MVP20" s="1252"/>
      <c r="MVQ20" s="1252"/>
      <c r="MVR20" s="1252"/>
      <c r="MVS20" s="1252"/>
      <c r="MVT20" s="1252"/>
      <c r="MVU20" s="1252"/>
      <c r="MVV20" s="1252"/>
      <c r="MVW20" s="1252"/>
      <c r="MVX20" s="1252"/>
      <c r="MVY20" s="1252"/>
      <c r="MVZ20" s="1252"/>
      <c r="MWA20" s="1252"/>
      <c r="MWB20" s="1252"/>
      <c r="MWC20" s="1252"/>
      <c r="MWD20" s="1252"/>
      <c r="MWE20" s="1252"/>
      <c r="MWF20" s="1252"/>
      <c r="MWG20" s="1252"/>
      <c r="MWH20" s="1252"/>
      <c r="MWI20" s="1252"/>
      <c r="MWJ20" s="1252"/>
      <c r="MWK20" s="1252"/>
      <c r="MWL20" s="1252"/>
      <c r="MWM20" s="1252"/>
      <c r="MWN20" s="1252"/>
      <c r="MWO20" s="1252"/>
      <c r="MWP20" s="1252"/>
      <c r="MWQ20" s="1252"/>
      <c r="MWR20" s="1252"/>
      <c r="MWS20" s="1252"/>
      <c r="MWT20" s="1252"/>
      <c r="MWU20" s="1252"/>
      <c r="MWV20" s="1252"/>
      <c r="MWW20" s="1252"/>
      <c r="MWX20" s="1252"/>
      <c r="MWY20" s="1252"/>
      <c r="MWZ20" s="1252"/>
      <c r="MXA20" s="1252"/>
      <c r="MXB20" s="1252"/>
      <c r="MXC20" s="1252"/>
      <c r="MXD20" s="1252"/>
      <c r="MXE20" s="1252"/>
      <c r="MXF20" s="1252"/>
      <c r="MXG20" s="1252"/>
      <c r="MXH20" s="1252"/>
      <c r="MXI20" s="1252"/>
      <c r="MXJ20" s="1252"/>
      <c r="MXK20" s="1252"/>
      <c r="MXL20" s="1252"/>
      <c r="MXM20" s="1252"/>
      <c r="MXN20" s="1252"/>
      <c r="MXO20" s="1252"/>
      <c r="MXP20" s="1252"/>
      <c r="MXQ20" s="1252"/>
      <c r="MXR20" s="1252"/>
      <c r="MXS20" s="1252"/>
      <c r="MXT20" s="1252"/>
      <c r="MXU20" s="1252"/>
      <c r="MXV20" s="1252"/>
      <c r="MXW20" s="1252"/>
      <c r="MXX20" s="1252"/>
      <c r="MXY20" s="1252"/>
      <c r="MXZ20" s="1252"/>
      <c r="MYA20" s="1252"/>
      <c r="MYB20" s="1252"/>
      <c r="MYC20" s="1252"/>
      <c r="MYD20" s="1252"/>
      <c r="MYE20" s="1252"/>
      <c r="MYF20" s="1252"/>
      <c r="MYG20" s="1252"/>
      <c r="MYH20" s="1252"/>
      <c r="MYI20" s="1252"/>
      <c r="MYJ20" s="1252"/>
      <c r="MYK20" s="1252"/>
      <c r="MYL20" s="1252"/>
      <c r="MYM20" s="1252"/>
      <c r="MYN20" s="1252"/>
      <c r="MYO20" s="1252"/>
      <c r="MYP20" s="1252"/>
      <c r="MYQ20" s="1252"/>
      <c r="MYR20" s="1252"/>
      <c r="MYS20" s="1252"/>
      <c r="MYT20" s="1252"/>
      <c r="MYU20" s="1252"/>
      <c r="MYV20" s="1252"/>
      <c r="MYW20" s="1252"/>
      <c r="MYX20" s="1252"/>
      <c r="MYY20" s="1252"/>
      <c r="MYZ20" s="1252"/>
      <c r="MZA20" s="1252"/>
      <c r="MZB20" s="1252"/>
      <c r="MZC20" s="1252"/>
      <c r="MZD20" s="1252"/>
      <c r="MZE20" s="1252"/>
      <c r="MZF20" s="1252"/>
      <c r="MZG20" s="1252"/>
      <c r="MZH20" s="1252"/>
      <c r="MZI20" s="1252"/>
      <c r="MZJ20" s="1252"/>
      <c r="MZK20" s="1252"/>
      <c r="MZL20" s="1252"/>
      <c r="MZM20" s="1252"/>
      <c r="MZN20" s="1252"/>
      <c r="MZO20" s="1252"/>
      <c r="MZP20" s="1252"/>
      <c r="MZQ20" s="1252"/>
      <c r="MZR20" s="1252"/>
      <c r="MZS20" s="1252"/>
      <c r="MZT20" s="1252"/>
      <c r="MZU20" s="1252"/>
      <c r="MZV20" s="1252"/>
      <c r="MZW20" s="1252"/>
      <c r="MZX20" s="1252"/>
      <c r="MZY20" s="1252"/>
      <c r="MZZ20" s="1252"/>
      <c r="NAA20" s="1252"/>
      <c r="NAB20" s="1252"/>
      <c r="NAC20" s="1252"/>
      <c r="NAD20" s="1252"/>
      <c r="NAE20" s="1252"/>
      <c r="NAF20" s="1252"/>
      <c r="NAG20" s="1252"/>
      <c r="NAH20" s="1252"/>
      <c r="NAI20" s="1252"/>
      <c r="NAJ20" s="1252"/>
      <c r="NAK20" s="1252"/>
      <c r="NAL20" s="1252"/>
      <c r="NAM20" s="1252"/>
      <c r="NAN20" s="1252"/>
      <c r="NAO20" s="1252"/>
      <c r="NAP20" s="1252"/>
      <c r="NAQ20" s="1252"/>
      <c r="NAR20" s="1252"/>
      <c r="NAS20" s="1252"/>
      <c r="NAT20" s="1252"/>
      <c r="NAU20" s="1252"/>
      <c r="NAV20" s="1252"/>
      <c r="NAW20" s="1252"/>
      <c r="NAX20" s="1252"/>
      <c r="NAY20" s="1252"/>
      <c r="NAZ20" s="1252"/>
      <c r="NBA20" s="1252"/>
      <c r="NBB20" s="1252"/>
      <c r="NBC20" s="1252"/>
      <c r="NBD20" s="1252"/>
      <c r="NBE20" s="1252"/>
      <c r="NBF20" s="1252"/>
      <c r="NBG20" s="1252"/>
      <c r="NBH20" s="1252"/>
      <c r="NBI20" s="1252"/>
      <c r="NBJ20" s="1252"/>
      <c r="NBK20" s="1252"/>
      <c r="NBL20" s="1252"/>
      <c r="NBM20" s="1252"/>
      <c r="NBN20" s="1252"/>
      <c r="NBO20" s="1252"/>
      <c r="NBP20" s="1252"/>
      <c r="NBQ20" s="1252"/>
      <c r="NBR20" s="1252"/>
      <c r="NBS20" s="1252"/>
      <c r="NBT20" s="1252"/>
      <c r="NBU20" s="1252"/>
      <c r="NBV20" s="1252"/>
      <c r="NBW20" s="1252"/>
      <c r="NBX20" s="1252"/>
      <c r="NBY20" s="1252"/>
      <c r="NBZ20" s="1252"/>
      <c r="NCA20" s="1252"/>
      <c r="NCB20" s="1252"/>
      <c r="NCC20" s="1252"/>
      <c r="NCD20" s="1252"/>
      <c r="NCE20" s="1252"/>
      <c r="NCF20" s="1252"/>
      <c r="NCG20" s="1252"/>
      <c r="NCH20" s="1252"/>
      <c r="NCI20" s="1252"/>
      <c r="NCJ20" s="1252"/>
      <c r="NCK20" s="1252"/>
      <c r="NCL20" s="1252"/>
      <c r="NCM20" s="1252"/>
      <c r="NCN20" s="1252"/>
      <c r="NCO20" s="1252"/>
      <c r="NCP20" s="1252"/>
      <c r="NCQ20" s="1252"/>
      <c r="NCR20" s="1252"/>
      <c r="NCS20" s="1252"/>
      <c r="NCT20" s="1252"/>
      <c r="NCU20" s="1252"/>
      <c r="NCV20" s="1252"/>
      <c r="NCW20" s="1252"/>
      <c r="NCX20" s="1252"/>
      <c r="NCY20" s="1252"/>
      <c r="NCZ20" s="1252"/>
      <c r="NDA20" s="1252"/>
      <c r="NDB20" s="1252"/>
      <c r="NDC20" s="1252"/>
      <c r="NDD20" s="1252"/>
      <c r="NDE20" s="1252"/>
      <c r="NDF20" s="1252"/>
      <c r="NDG20" s="1252"/>
      <c r="NDH20" s="1252"/>
      <c r="NDI20" s="1252"/>
      <c r="NDJ20" s="1252"/>
      <c r="NDK20" s="1252"/>
      <c r="NDL20" s="1252"/>
      <c r="NDM20" s="1252"/>
      <c r="NDN20" s="1252"/>
      <c r="NDO20" s="1252"/>
      <c r="NDP20" s="1252"/>
      <c r="NDQ20" s="1252"/>
      <c r="NDR20" s="1252"/>
      <c r="NDS20" s="1252"/>
      <c r="NDT20" s="1252"/>
      <c r="NDU20" s="1252"/>
      <c r="NDV20" s="1252"/>
      <c r="NDW20" s="1252"/>
      <c r="NDX20" s="1252"/>
      <c r="NDY20" s="1252"/>
      <c r="NDZ20" s="1252"/>
      <c r="NEA20" s="1252"/>
      <c r="NEB20" s="1252"/>
      <c r="NEC20" s="1252"/>
      <c r="NED20" s="1252"/>
      <c r="NEE20" s="1252"/>
      <c r="NEF20" s="1252"/>
      <c r="NEG20" s="1252"/>
      <c r="NEH20" s="1252"/>
      <c r="NEI20" s="1252"/>
      <c r="NEJ20" s="1252"/>
      <c r="NEK20" s="1252"/>
      <c r="NEL20" s="1252"/>
      <c r="NEM20" s="1252"/>
      <c r="NEN20" s="1252"/>
      <c r="NEO20" s="1252"/>
      <c r="NEP20" s="1252"/>
      <c r="NEQ20" s="1252"/>
      <c r="NER20" s="1252"/>
      <c r="NES20" s="1252"/>
      <c r="NET20" s="1252"/>
      <c r="NEU20" s="1252"/>
      <c r="NEV20" s="1252"/>
      <c r="NEW20" s="1252"/>
      <c r="NEX20" s="1252"/>
      <c r="NEY20" s="1252"/>
      <c r="NEZ20" s="1252"/>
      <c r="NFA20" s="1252"/>
      <c r="NFB20" s="1252"/>
      <c r="NFC20" s="1252"/>
      <c r="NFD20" s="1252"/>
      <c r="NFE20" s="1252"/>
      <c r="NFF20" s="1252"/>
      <c r="NFG20" s="1252"/>
      <c r="NFH20" s="1252"/>
      <c r="NFI20" s="1252"/>
      <c r="NFJ20" s="1252"/>
      <c r="NFK20" s="1252"/>
      <c r="NFL20" s="1252"/>
      <c r="NFM20" s="1252"/>
      <c r="NFN20" s="1252"/>
      <c r="NFO20" s="1252"/>
      <c r="NFP20" s="1252"/>
      <c r="NFQ20" s="1252"/>
      <c r="NFR20" s="1252"/>
      <c r="NFS20" s="1252"/>
      <c r="NFT20" s="1252"/>
      <c r="NFU20" s="1252"/>
      <c r="NFV20" s="1252"/>
      <c r="NFW20" s="1252"/>
      <c r="NFX20" s="1252"/>
      <c r="NFY20" s="1252"/>
      <c r="NFZ20" s="1252"/>
      <c r="NGA20" s="1252"/>
      <c r="NGB20" s="1252"/>
      <c r="NGC20" s="1252"/>
      <c r="NGD20" s="1252"/>
      <c r="NGE20" s="1252"/>
      <c r="NGF20" s="1252"/>
      <c r="NGG20" s="1252"/>
      <c r="NGH20" s="1252"/>
      <c r="NGI20" s="1252"/>
      <c r="NGJ20" s="1252"/>
      <c r="NGK20" s="1252"/>
      <c r="NGL20" s="1252"/>
      <c r="NGM20" s="1252"/>
      <c r="NGN20" s="1252"/>
      <c r="NGO20" s="1252"/>
      <c r="NGP20" s="1252"/>
      <c r="NGQ20" s="1252"/>
      <c r="NGR20" s="1252"/>
      <c r="NGS20" s="1252"/>
      <c r="NGT20" s="1252"/>
      <c r="NGU20" s="1252"/>
      <c r="NGV20" s="1252"/>
      <c r="NGW20" s="1252"/>
      <c r="NGX20" s="1252"/>
      <c r="NGY20" s="1252"/>
      <c r="NGZ20" s="1252"/>
      <c r="NHA20" s="1252"/>
      <c r="NHB20" s="1252"/>
      <c r="NHC20" s="1252"/>
      <c r="NHD20" s="1252"/>
      <c r="NHE20" s="1252"/>
      <c r="NHF20" s="1252"/>
      <c r="NHG20" s="1252"/>
      <c r="NHH20" s="1252"/>
      <c r="NHI20" s="1252"/>
      <c r="NHJ20" s="1252"/>
      <c r="NHK20" s="1252"/>
      <c r="NHL20" s="1252"/>
      <c r="NHM20" s="1252"/>
      <c r="NHN20" s="1252"/>
      <c r="NHO20" s="1252"/>
      <c r="NHP20" s="1252"/>
      <c r="NHQ20" s="1252"/>
      <c r="NHR20" s="1252"/>
      <c r="NHS20" s="1252"/>
      <c r="NHT20" s="1252"/>
      <c r="NHU20" s="1252"/>
      <c r="NHV20" s="1252"/>
      <c r="NHW20" s="1252"/>
      <c r="NHX20" s="1252"/>
      <c r="NHY20" s="1252"/>
      <c r="NHZ20" s="1252"/>
      <c r="NIA20" s="1252"/>
      <c r="NIB20" s="1252"/>
      <c r="NIC20" s="1252"/>
      <c r="NID20" s="1252"/>
      <c r="NIE20" s="1252"/>
      <c r="NIF20" s="1252"/>
      <c r="NIG20" s="1252"/>
      <c r="NIH20" s="1252"/>
      <c r="NII20" s="1252"/>
      <c r="NIJ20" s="1252"/>
      <c r="NIK20" s="1252"/>
      <c r="NIL20" s="1252"/>
      <c r="NIM20" s="1252"/>
      <c r="NIN20" s="1252"/>
      <c r="NIO20" s="1252"/>
      <c r="NIP20" s="1252"/>
      <c r="NIQ20" s="1252"/>
      <c r="NIR20" s="1252"/>
      <c r="NIS20" s="1252"/>
      <c r="NIT20" s="1252"/>
      <c r="NIU20" s="1252"/>
      <c r="NIV20" s="1252"/>
      <c r="NIW20" s="1252"/>
      <c r="NIX20" s="1252"/>
      <c r="NIY20" s="1252"/>
      <c r="NIZ20" s="1252"/>
      <c r="NJA20" s="1252"/>
      <c r="NJB20" s="1252"/>
      <c r="NJC20" s="1252"/>
      <c r="NJD20" s="1252"/>
      <c r="NJE20" s="1252"/>
      <c r="NJF20" s="1252"/>
      <c r="NJG20" s="1252"/>
      <c r="NJH20" s="1252"/>
      <c r="NJI20" s="1252"/>
      <c r="NJJ20" s="1252"/>
      <c r="NJK20" s="1252"/>
      <c r="NJL20" s="1252"/>
      <c r="NJM20" s="1252"/>
      <c r="NJN20" s="1252"/>
      <c r="NJO20" s="1252"/>
      <c r="NJP20" s="1252"/>
      <c r="NJQ20" s="1252"/>
      <c r="NJR20" s="1252"/>
      <c r="NJS20" s="1252"/>
      <c r="NJT20" s="1252"/>
      <c r="NJU20" s="1252"/>
      <c r="NJV20" s="1252"/>
      <c r="NJW20" s="1252"/>
      <c r="NJX20" s="1252"/>
      <c r="NJY20" s="1252"/>
      <c r="NJZ20" s="1252"/>
      <c r="NKA20" s="1252"/>
      <c r="NKB20" s="1252"/>
      <c r="NKC20" s="1252"/>
      <c r="NKD20" s="1252"/>
      <c r="NKE20" s="1252"/>
      <c r="NKF20" s="1252"/>
      <c r="NKG20" s="1252"/>
      <c r="NKH20" s="1252"/>
      <c r="NKI20" s="1252"/>
      <c r="NKJ20" s="1252"/>
      <c r="NKK20" s="1252"/>
      <c r="NKL20" s="1252"/>
      <c r="NKM20" s="1252"/>
      <c r="NKN20" s="1252"/>
      <c r="NKO20" s="1252"/>
      <c r="NKP20" s="1252"/>
      <c r="NKQ20" s="1252"/>
      <c r="NKR20" s="1252"/>
      <c r="NKS20" s="1252"/>
      <c r="NKT20" s="1252"/>
      <c r="NKU20" s="1252"/>
      <c r="NKV20" s="1252"/>
      <c r="NKW20" s="1252"/>
      <c r="NKX20" s="1252"/>
      <c r="NKY20" s="1252"/>
      <c r="NKZ20" s="1252"/>
      <c r="NLA20" s="1252"/>
      <c r="NLB20" s="1252"/>
      <c r="NLC20" s="1252"/>
      <c r="NLD20" s="1252"/>
      <c r="NLE20" s="1252"/>
      <c r="NLF20" s="1252"/>
      <c r="NLG20" s="1252"/>
      <c r="NLH20" s="1252"/>
      <c r="NLI20" s="1252"/>
      <c r="NLJ20" s="1252"/>
      <c r="NLK20" s="1252"/>
      <c r="NLL20" s="1252"/>
      <c r="NLM20" s="1252"/>
      <c r="NLN20" s="1252"/>
      <c r="NLO20" s="1252"/>
      <c r="NLP20" s="1252"/>
      <c r="NLQ20" s="1252"/>
      <c r="NLR20" s="1252"/>
      <c r="NLS20" s="1252"/>
      <c r="NLT20" s="1252"/>
      <c r="NLU20" s="1252"/>
      <c r="NLV20" s="1252"/>
      <c r="NLW20" s="1252"/>
      <c r="NLX20" s="1252"/>
      <c r="NLY20" s="1252"/>
      <c r="NLZ20" s="1252"/>
      <c r="NMA20" s="1252"/>
      <c r="NMB20" s="1252"/>
      <c r="NMC20" s="1252"/>
      <c r="NMD20" s="1252"/>
      <c r="NME20" s="1252"/>
      <c r="NMF20" s="1252"/>
      <c r="NMG20" s="1252"/>
      <c r="NMH20" s="1252"/>
      <c r="NMI20" s="1252"/>
      <c r="NMJ20" s="1252"/>
      <c r="NMK20" s="1252"/>
      <c r="NML20" s="1252"/>
      <c r="NMM20" s="1252"/>
      <c r="NMN20" s="1252"/>
      <c r="NMO20" s="1252"/>
      <c r="NMP20" s="1252"/>
      <c r="NMQ20" s="1252"/>
      <c r="NMR20" s="1252"/>
      <c r="NMS20" s="1252"/>
      <c r="NMT20" s="1252"/>
      <c r="NMU20" s="1252"/>
      <c r="NMV20" s="1252"/>
      <c r="NMW20" s="1252"/>
      <c r="NMX20" s="1252"/>
      <c r="NMY20" s="1252"/>
      <c r="NMZ20" s="1252"/>
      <c r="NNA20" s="1252"/>
      <c r="NNB20" s="1252"/>
      <c r="NNC20" s="1252"/>
      <c r="NND20" s="1252"/>
      <c r="NNE20" s="1252"/>
      <c r="NNF20" s="1252"/>
      <c r="NNG20" s="1252"/>
      <c r="NNH20" s="1252"/>
      <c r="NNI20" s="1252"/>
      <c r="NNJ20" s="1252"/>
      <c r="NNK20" s="1252"/>
      <c r="NNL20" s="1252"/>
      <c r="NNM20" s="1252"/>
      <c r="NNN20" s="1252"/>
      <c r="NNO20" s="1252"/>
      <c r="NNP20" s="1252"/>
      <c r="NNQ20" s="1252"/>
      <c r="NNR20" s="1252"/>
      <c r="NNS20" s="1252"/>
      <c r="NNT20" s="1252"/>
      <c r="NNU20" s="1252"/>
      <c r="NNV20" s="1252"/>
      <c r="NNW20" s="1252"/>
      <c r="NNX20" s="1252"/>
      <c r="NNY20" s="1252"/>
      <c r="NNZ20" s="1252"/>
      <c r="NOA20" s="1252"/>
      <c r="NOB20" s="1252"/>
      <c r="NOC20" s="1252"/>
      <c r="NOD20" s="1252"/>
      <c r="NOE20" s="1252"/>
      <c r="NOF20" s="1252"/>
      <c r="NOG20" s="1252"/>
      <c r="NOH20" s="1252"/>
      <c r="NOI20" s="1252"/>
      <c r="NOJ20" s="1252"/>
      <c r="NOK20" s="1252"/>
      <c r="NOL20" s="1252"/>
      <c r="NOM20" s="1252"/>
      <c r="NON20" s="1252"/>
      <c r="NOO20" s="1252"/>
      <c r="NOP20" s="1252"/>
      <c r="NOQ20" s="1252"/>
      <c r="NOR20" s="1252"/>
      <c r="NOS20" s="1252"/>
      <c r="NOT20" s="1252"/>
      <c r="NOU20" s="1252"/>
      <c r="NOV20" s="1252"/>
      <c r="NOW20" s="1252"/>
      <c r="NOX20" s="1252"/>
      <c r="NOY20" s="1252"/>
      <c r="NOZ20" s="1252"/>
      <c r="NPA20" s="1252"/>
      <c r="NPB20" s="1252"/>
      <c r="NPC20" s="1252"/>
      <c r="NPD20" s="1252"/>
      <c r="NPE20" s="1252"/>
      <c r="NPF20" s="1252"/>
      <c r="NPG20" s="1252"/>
      <c r="NPH20" s="1252"/>
      <c r="NPI20" s="1252"/>
      <c r="NPJ20" s="1252"/>
      <c r="NPK20" s="1252"/>
      <c r="NPL20" s="1252"/>
      <c r="NPM20" s="1252"/>
      <c r="NPN20" s="1252"/>
      <c r="NPO20" s="1252"/>
      <c r="NPP20" s="1252"/>
      <c r="NPQ20" s="1252"/>
      <c r="NPR20" s="1252"/>
      <c r="NPS20" s="1252"/>
      <c r="NPT20" s="1252"/>
      <c r="NPU20" s="1252"/>
      <c r="NPV20" s="1252"/>
      <c r="NPW20" s="1252"/>
      <c r="NPX20" s="1252"/>
      <c r="NPY20" s="1252"/>
      <c r="NPZ20" s="1252"/>
      <c r="NQA20" s="1252"/>
      <c r="NQB20" s="1252"/>
      <c r="NQC20" s="1252"/>
      <c r="NQD20" s="1252"/>
      <c r="NQE20" s="1252"/>
      <c r="NQF20" s="1252"/>
      <c r="NQG20" s="1252"/>
      <c r="NQH20" s="1252"/>
      <c r="NQI20" s="1252"/>
      <c r="NQJ20" s="1252"/>
      <c r="NQK20" s="1252"/>
      <c r="NQL20" s="1252"/>
      <c r="NQM20" s="1252"/>
      <c r="NQN20" s="1252"/>
      <c r="NQO20" s="1252"/>
      <c r="NQP20" s="1252"/>
      <c r="NQQ20" s="1252"/>
      <c r="NQR20" s="1252"/>
      <c r="NQS20" s="1252"/>
      <c r="NQT20" s="1252"/>
      <c r="NQU20" s="1252"/>
      <c r="NQV20" s="1252"/>
      <c r="NQW20" s="1252"/>
      <c r="NQX20" s="1252"/>
      <c r="NQY20" s="1252"/>
      <c r="NQZ20" s="1252"/>
      <c r="NRA20" s="1252"/>
      <c r="NRB20" s="1252"/>
      <c r="NRC20" s="1252"/>
      <c r="NRD20" s="1252"/>
      <c r="NRE20" s="1252"/>
      <c r="NRF20" s="1252"/>
      <c r="NRG20" s="1252"/>
      <c r="NRH20" s="1252"/>
      <c r="NRI20" s="1252"/>
      <c r="NRJ20" s="1252"/>
      <c r="NRK20" s="1252"/>
      <c r="NRL20" s="1252"/>
      <c r="NRM20" s="1252"/>
      <c r="NRN20" s="1252"/>
      <c r="NRO20" s="1252"/>
      <c r="NRP20" s="1252"/>
      <c r="NRQ20" s="1252"/>
      <c r="NRR20" s="1252"/>
      <c r="NRS20" s="1252"/>
      <c r="NRT20" s="1252"/>
      <c r="NRU20" s="1252"/>
      <c r="NRV20" s="1252"/>
      <c r="NRW20" s="1252"/>
      <c r="NRX20" s="1252"/>
      <c r="NRY20" s="1252"/>
      <c r="NRZ20" s="1252"/>
      <c r="NSA20" s="1252"/>
      <c r="NSB20" s="1252"/>
      <c r="NSC20" s="1252"/>
      <c r="NSD20" s="1252"/>
      <c r="NSE20" s="1252"/>
      <c r="NSF20" s="1252"/>
      <c r="NSG20" s="1252"/>
      <c r="NSH20" s="1252"/>
      <c r="NSI20" s="1252"/>
      <c r="NSJ20" s="1252"/>
      <c r="NSK20" s="1252"/>
      <c r="NSL20" s="1252"/>
      <c r="NSM20" s="1252"/>
      <c r="NSN20" s="1252"/>
      <c r="NSO20" s="1252"/>
      <c r="NSP20" s="1252"/>
      <c r="NSQ20" s="1252"/>
      <c r="NSR20" s="1252"/>
      <c r="NSS20" s="1252"/>
      <c r="NST20" s="1252"/>
      <c r="NSU20" s="1252"/>
      <c r="NSV20" s="1252"/>
      <c r="NSW20" s="1252"/>
      <c r="NSX20" s="1252"/>
      <c r="NSY20" s="1252"/>
      <c r="NSZ20" s="1252"/>
      <c r="NTA20" s="1252"/>
      <c r="NTB20" s="1252"/>
      <c r="NTC20" s="1252"/>
      <c r="NTD20" s="1252"/>
      <c r="NTE20" s="1252"/>
      <c r="NTF20" s="1252"/>
      <c r="NTG20" s="1252"/>
      <c r="NTH20" s="1252"/>
      <c r="NTI20" s="1252"/>
      <c r="NTJ20" s="1252"/>
      <c r="NTK20" s="1252"/>
      <c r="NTL20" s="1252"/>
      <c r="NTM20" s="1252"/>
      <c r="NTN20" s="1252"/>
      <c r="NTO20" s="1252"/>
      <c r="NTP20" s="1252"/>
      <c r="NTQ20" s="1252"/>
      <c r="NTR20" s="1252"/>
      <c r="NTS20" s="1252"/>
      <c r="NTT20" s="1252"/>
      <c r="NTU20" s="1252"/>
      <c r="NTV20" s="1252"/>
      <c r="NTW20" s="1252"/>
      <c r="NTX20" s="1252"/>
      <c r="NTY20" s="1252"/>
      <c r="NTZ20" s="1252"/>
      <c r="NUA20" s="1252"/>
      <c r="NUB20" s="1252"/>
      <c r="NUC20" s="1252"/>
      <c r="NUD20" s="1252"/>
      <c r="NUE20" s="1252"/>
      <c r="NUF20" s="1252"/>
      <c r="NUG20" s="1252"/>
      <c r="NUH20" s="1252"/>
      <c r="NUI20" s="1252"/>
      <c r="NUJ20" s="1252"/>
      <c r="NUK20" s="1252"/>
      <c r="NUL20" s="1252"/>
      <c r="NUM20" s="1252"/>
      <c r="NUN20" s="1252"/>
      <c r="NUO20" s="1252"/>
      <c r="NUP20" s="1252"/>
      <c r="NUQ20" s="1252"/>
      <c r="NUR20" s="1252"/>
      <c r="NUS20" s="1252"/>
      <c r="NUT20" s="1252"/>
      <c r="NUU20" s="1252"/>
      <c r="NUV20" s="1252"/>
      <c r="NUW20" s="1252"/>
      <c r="NUX20" s="1252"/>
      <c r="NUY20" s="1252"/>
      <c r="NUZ20" s="1252"/>
      <c r="NVA20" s="1252"/>
      <c r="NVB20" s="1252"/>
      <c r="NVC20" s="1252"/>
      <c r="NVD20" s="1252"/>
      <c r="NVE20" s="1252"/>
      <c r="NVF20" s="1252"/>
      <c r="NVG20" s="1252"/>
      <c r="NVH20" s="1252"/>
      <c r="NVI20" s="1252"/>
      <c r="NVJ20" s="1252"/>
      <c r="NVK20" s="1252"/>
      <c r="NVL20" s="1252"/>
      <c r="NVM20" s="1252"/>
      <c r="NVN20" s="1252"/>
      <c r="NVO20" s="1252"/>
      <c r="NVP20" s="1252"/>
      <c r="NVQ20" s="1252"/>
      <c r="NVR20" s="1252"/>
      <c r="NVS20" s="1252"/>
      <c r="NVT20" s="1252"/>
      <c r="NVU20" s="1252"/>
      <c r="NVV20" s="1252"/>
      <c r="NVW20" s="1252"/>
      <c r="NVX20" s="1252"/>
      <c r="NVY20" s="1252"/>
      <c r="NVZ20" s="1252"/>
      <c r="NWA20" s="1252"/>
      <c r="NWB20" s="1252"/>
      <c r="NWC20" s="1252"/>
      <c r="NWD20" s="1252"/>
      <c r="NWE20" s="1252"/>
      <c r="NWF20" s="1252"/>
      <c r="NWG20" s="1252"/>
      <c r="NWH20" s="1252"/>
      <c r="NWI20" s="1252"/>
      <c r="NWJ20" s="1252"/>
      <c r="NWK20" s="1252"/>
      <c r="NWL20" s="1252"/>
      <c r="NWM20" s="1252"/>
      <c r="NWN20" s="1252"/>
      <c r="NWO20" s="1252"/>
      <c r="NWP20" s="1252"/>
      <c r="NWQ20" s="1252"/>
      <c r="NWR20" s="1252"/>
      <c r="NWS20" s="1252"/>
      <c r="NWT20" s="1252"/>
      <c r="NWU20" s="1252"/>
      <c r="NWV20" s="1252"/>
      <c r="NWW20" s="1252"/>
      <c r="NWX20" s="1252"/>
      <c r="NWY20" s="1252"/>
      <c r="NWZ20" s="1252"/>
      <c r="NXA20" s="1252"/>
      <c r="NXB20" s="1252"/>
      <c r="NXC20" s="1252"/>
      <c r="NXD20" s="1252"/>
      <c r="NXE20" s="1252"/>
      <c r="NXF20" s="1252"/>
      <c r="NXG20" s="1252"/>
      <c r="NXH20" s="1252"/>
      <c r="NXI20" s="1252"/>
      <c r="NXJ20" s="1252"/>
      <c r="NXK20" s="1252"/>
      <c r="NXL20" s="1252"/>
      <c r="NXM20" s="1252"/>
      <c r="NXN20" s="1252"/>
      <c r="NXO20" s="1252"/>
      <c r="NXP20" s="1252"/>
      <c r="NXQ20" s="1252"/>
      <c r="NXR20" s="1252"/>
      <c r="NXS20" s="1252"/>
      <c r="NXT20" s="1252"/>
      <c r="NXU20" s="1252"/>
      <c r="NXV20" s="1252"/>
      <c r="NXW20" s="1252"/>
      <c r="NXX20" s="1252"/>
      <c r="NXY20" s="1252"/>
      <c r="NXZ20" s="1252"/>
      <c r="NYA20" s="1252"/>
      <c r="NYB20" s="1252"/>
      <c r="NYC20" s="1252"/>
      <c r="NYD20" s="1252"/>
      <c r="NYE20" s="1252"/>
      <c r="NYF20" s="1252"/>
      <c r="NYG20" s="1252"/>
      <c r="NYH20" s="1252"/>
      <c r="NYI20" s="1252"/>
      <c r="NYJ20" s="1252"/>
      <c r="NYK20" s="1252"/>
      <c r="NYL20" s="1252"/>
      <c r="NYM20" s="1252"/>
      <c r="NYN20" s="1252"/>
      <c r="NYO20" s="1252"/>
      <c r="NYP20" s="1252"/>
      <c r="NYQ20" s="1252"/>
      <c r="NYR20" s="1252"/>
      <c r="NYS20" s="1252"/>
      <c r="NYT20" s="1252"/>
      <c r="NYU20" s="1252"/>
      <c r="NYV20" s="1252"/>
      <c r="NYW20" s="1252"/>
      <c r="NYX20" s="1252"/>
      <c r="NYY20" s="1252"/>
      <c r="NYZ20" s="1252"/>
      <c r="NZA20" s="1252"/>
      <c r="NZB20" s="1252"/>
      <c r="NZC20" s="1252"/>
      <c r="NZD20" s="1252"/>
      <c r="NZE20" s="1252"/>
      <c r="NZF20" s="1252"/>
      <c r="NZG20" s="1252"/>
      <c r="NZH20" s="1252"/>
      <c r="NZI20" s="1252"/>
      <c r="NZJ20" s="1252"/>
      <c r="NZK20" s="1252"/>
      <c r="NZL20" s="1252"/>
      <c r="NZM20" s="1252"/>
      <c r="NZN20" s="1252"/>
      <c r="NZO20" s="1252"/>
      <c r="NZP20" s="1252"/>
      <c r="NZQ20" s="1252"/>
      <c r="NZR20" s="1252"/>
      <c r="NZS20" s="1252"/>
      <c r="NZT20" s="1252"/>
      <c r="NZU20" s="1252"/>
      <c r="NZV20" s="1252"/>
      <c r="NZW20" s="1252"/>
      <c r="NZX20" s="1252"/>
      <c r="NZY20" s="1252"/>
      <c r="NZZ20" s="1252"/>
      <c r="OAA20" s="1252"/>
      <c r="OAB20" s="1252"/>
      <c r="OAC20" s="1252"/>
      <c r="OAD20" s="1252"/>
      <c r="OAE20" s="1252"/>
      <c r="OAF20" s="1252"/>
      <c r="OAG20" s="1252"/>
      <c r="OAH20" s="1252"/>
      <c r="OAI20" s="1252"/>
      <c r="OAJ20" s="1252"/>
      <c r="OAK20" s="1252"/>
      <c r="OAL20" s="1252"/>
      <c r="OAM20" s="1252"/>
      <c r="OAN20" s="1252"/>
      <c r="OAO20" s="1252"/>
      <c r="OAP20" s="1252"/>
      <c r="OAQ20" s="1252"/>
      <c r="OAR20" s="1252"/>
      <c r="OAS20" s="1252"/>
      <c r="OAT20" s="1252"/>
      <c r="OAU20" s="1252"/>
      <c r="OAV20" s="1252"/>
      <c r="OAW20" s="1252"/>
      <c r="OAX20" s="1252"/>
      <c r="OAY20" s="1252"/>
      <c r="OAZ20" s="1252"/>
      <c r="OBA20" s="1252"/>
      <c r="OBB20" s="1252"/>
      <c r="OBC20" s="1252"/>
      <c r="OBD20" s="1252"/>
      <c r="OBE20" s="1252"/>
      <c r="OBF20" s="1252"/>
      <c r="OBG20" s="1252"/>
      <c r="OBH20" s="1252"/>
      <c r="OBI20" s="1252"/>
      <c r="OBJ20" s="1252"/>
      <c r="OBK20" s="1252"/>
      <c r="OBL20" s="1252"/>
      <c r="OBM20" s="1252"/>
      <c r="OBN20" s="1252"/>
      <c r="OBO20" s="1252"/>
      <c r="OBP20" s="1252"/>
      <c r="OBQ20" s="1252"/>
      <c r="OBR20" s="1252"/>
      <c r="OBS20" s="1252"/>
      <c r="OBT20" s="1252"/>
      <c r="OBU20" s="1252"/>
      <c r="OBV20" s="1252"/>
      <c r="OBW20" s="1252"/>
      <c r="OBX20" s="1252"/>
      <c r="OBY20" s="1252"/>
      <c r="OBZ20" s="1252"/>
      <c r="OCA20" s="1252"/>
      <c r="OCB20" s="1252"/>
      <c r="OCC20" s="1252"/>
      <c r="OCD20" s="1252"/>
      <c r="OCE20" s="1252"/>
      <c r="OCF20" s="1252"/>
      <c r="OCG20" s="1252"/>
      <c r="OCH20" s="1252"/>
      <c r="OCI20" s="1252"/>
      <c r="OCJ20" s="1252"/>
      <c r="OCK20" s="1252"/>
      <c r="OCL20" s="1252"/>
      <c r="OCM20" s="1252"/>
      <c r="OCN20" s="1252"/>
      <c r="OCO20" s="1252"/>
      <c r="OCP20" s="1252"/>
      <c r="OCQ20" s="1252"/>
      <c r="OCR20" s="1252"/>
      <c r="OCS20" s="1252"/>
      <c r="OCT20" s="1252"/>
      <c r="OCU20" s="1252"/>
      <c r="OCV20" s="1252"/>
      <c r="OCW20" s="1252"/>
      <c r="OCX20" s="1252"/>
      <c r="OCY20" s="1252"/>
      <c r="OCZ20" s="1252"/>
      <c r="ODA20" s="1252"/>
      <c r="ODB20" s="1252"/>
      <c r="ODC20" s="1252"/>
      <c r="ODD20" s="1252"/>
      <c r="ODE20" s="1252"/>
      <c r="ODF20" s="1252"/>
      <c r="ODG20" s="1252"/>
      <c r="ODH20" s="1252"/>
      <c r="ODI20" s="1252"/>
      <c r="ODJ20" s="1252"/>
      <c r="ODK20" s="1252"/>
      <c r="ODL20" s="1252"/>
      <c r="ODM20" s="1252"/>
      <c r="ODN20" s="1252"/>
      <c r="ODO20" s="1252"/>
      <c r="ODP20" s="1252"/>
      <c r="ODQ20" s="1252"/>
      <c r="ODR20" s="1252"/>
      <c r="ODS20" s="1252"/>
      <c r="ODT20" s="1252"/>
      <c r="ODU20" s="1252"/>
      <c r="ODV20" s="1252"/>
      <c r="ODW20" s="1252"/>
      <c r="ODX20" s="1252"/>
      <c r="ODY20" s="1252"/>
      <c r="ODZ20" s="1252"/>
      <c r="OEA20" s="1252"/>
      <c r="OEB20" s="1252"/>
      <c r="OEC20" s="1252"/>
      <c r="OED20" s="1252"/>
      <c r="OEE20" s="1252"/>
      <c r="OEF20" s="1252"/>
      <c r="OEG20" s="1252"/>
      <c r="OEH20" s="1252"/>
      <c r="OEI20" s="1252"/>
      <c r="OEJ20" s="1252"/>
      <c r="OEK20" s="1252"/>
      <c r="OEL20" s="1252"/>
      <c r="OEM20" s="1252"/>
      <c r="OEN20" s="1252"/>
      <c r="OEO20" s="1252"/>
      <c r="OEP20" s="1252"/>
      <c r="OEQ20" s="1252"/>
      <c r="OER20" s="1252"/>
      <c r="OES20" s="1252"/>
      <c r="OET20" s="1252"/>
      <c r="OEU20" s="1252"/>
      <c r="OEV20" s="1252"/>
      <c r="OEW20" s="1252"/>
      <c r="OEX20" s="1252"/>
      <c r="OEY20" s="1252"/>
      <c r="OEZ20" s="1252"/>
      <c r="OFA20" s="1252"/>
      <c r="OFB20" s="1252"/>
      <c r="OFC20" s="1252"/>
      <c r="OFD20" s="1252"/>
      <c r="OFE20" s="1252"/>
      <c r="OFF20" s="1252"/>
      <c r="OFG20" s="1252"/>
      <c r="OFH20" s="1252"/>
      <c r="OFI20" s="1252"/>
      <c r="OFJ20" s="1252"/>
      <c r="OFK20" s="1252"/>
      <c r="OFL20" s="1252"/>
      <c r="OFM20" s="1252"/>
      <c r="OFN20" s="1252"/>
      <c r="OFO20" s="1252"/>
      <c r="OFP20" s="1252"/>
      <c r="OFQ20" s="1252"/>
      <c r="OFR20" s="1252"/>
      <c r="OFS20" s="1252"/>
      <c r="OFT20" s="1252"/>
      <c r="OFU20" s="1252"/>
      <c r="OFV20" s="1252"/>
      <c r="OFW20" s="1252"/>
      <c r="OFX20" s="1252"/>
      <c r="OFY20" s="1252"/>
      <c r="OFZ20" s="1252"/>
      <c r="OGA20" s="1252"/>
      <c r="OGB20" s="1252"/>
      <c r="OGC20" s="1252"/>
      <c r="OGD20" s="1252"/>
      <c r="OGE20" s="1252"/>
      <c r="OGF20" s="1252"/>
      <c r="OGG20" s="1252"/>
      <c r="OGH20" s="1252"/>
      <c r="OGI20" s="1252"/>
      <c r="OGJ20" s="1252"/>
      <c r="OGK20" s="1252"/>
      <c r="OGL20" s="1252"/>
      <c r="OGM20" s="1252"/>
      <c r="OGN20" s="1252"/>
      <c r="OGO20" s="1252"/>
      <c r="OGP20" s="1252"/>
      <c r="OGQ20" s="1252"/>
      <c r="OGR20" s="1252"/>
      <c r="OGS20" s="1252"/>
      <c r="OGT20" s="1252"/>
      <c r="OGU20" s="1252"/>
      <c r="OGV20" s="1252"/>
      <c r="OGW20" s="1252"/>
      <c r="OGX20" s="1252"/>
      <c r="OGY20" s="1252"/>
      <c r="OGZ20" s="1252"/>
      <c r="OHA20" s="1252"/>
      <c r="OHB20" s="1252"/>
      <c r="OHC20" s="1252"/>
      <c r="OHD20" s="1252"/>
      <c r="OHE20" s="1252"/>
      <c r="OHF20" s="1252"/>
      <c r="OHG20" s="1252"/>
      <c r="OHH20" s="1252"/>
      <c r="OHI20" s="1252"/>
      <c r="OHJ20" s="1252"/>
      <c r="OHK20" s="1252"/>
      <c r="OHL20" s="1252"/>
      <c r="OHM20" s="1252"/>
      <c r="OHN20" s="1252"/>
      <c r="OHO20" s="1252"/>
      <c r="OHP20" s="1252"/>
      <c r="OHQ20" s="1252"/>
      <c r="OHR20" s="1252"/>
      <c r="OHS20" s="1252"/>
      <c r="OHT20" s="1252"/>
      <c r="OHU20" s="1252"/>
      <c r="OHV20" s="1252"/>
      <c r="OHW20" s="1252"/>
      <c r="OHX20" s="1252"/>
      <c r="OHY20" s="1252"/>
      <c r="OHZ20" s="1252"/>
      <c r="OIA20" s="1252"/>
      <c r="OIB20" s="1252"/>
      <c r="OIC20" s="1252"/>
      <c r="OID20" s="1252"/>
      <c r="OIE20" s="1252"/>
      <c r="OIF20" s="1252"/>
      <c r="OIG20" s="1252"/>
      <c r="OIH20" s="1252"/>
      <c r="OII20" s="1252"/>
      <c r="OIJ20" s="1252"/>
      <c r="OIK20" s="1252"/>
      <c r="OIL20" s="1252"/>
      <c r="OIM20" s="1252"/>
      <c r="OIN20" s="1252"/>
      <c r="OIO20" s="1252"/>
      <c r="OIP20" s="1252"/>
      <c r="OIQ20" s="1252"/>
      <c r="OIR20" s="1252"/>
      <c r="OIS20" s="1252"/>
      <c r="OIT20" s="1252"/>
      <c r="OIU20" s="1252"/>
      <c r="OIV20" s="1252"/>
      <c r="OIW20" s="1252"/>
      <c r="OIX20" s="1252"/>
      <c r="OIY20" s="1252"/>
      <c r="OIZ20" s="1252"/>
      <c r="OJA20" s="1252"/>
      <c r="OJB20" s="1252"/>
      <c r="OJC20" s="1252"/>
      <c r="OJD20" s="1252"/>
      <c r="OJE20" s="1252"/>
      <c r="OJF20" s="1252"/>
      <c r="OJG20" s="1252"/>
      <c r="OJH20" s="1252"/>
      <c r="OJI20" s="1252"/>
      <c r="OJJ20" s="1252"/>
      <c r="OJK20" s="1252"/>
      <c r="OJL20" s="1252"/>
      <c r="OJM20" s="1252"/>
      <c r="OJN20" s="1252"/>
      <c r="OJO20" s="1252"/>
      <c r="OJP20" s="1252"/>
      <c r="OJQ20" s="1252"/>
      <c r="OJR20" s="1252"/>
      <c r="OJS20" s="1252"/>
      <c r="OJT20" s="1252"/>
      <c r="OJU20" s="1252"/>
      <c r="OJV20" s="1252"/>
      <c r="OJW20" s="1252"/>
      <c r="OJX20" s="1252"/>
      <c r="OJY20" s="1252"/>
      <c r="OJZ20" s="1252"/>
      <c r="OKA20" s="1252"/>
      <c r="OKB20" s="1252"/>
      <c r="OKC20" s="1252"/>
      <c r="OKD20" s="1252"/>
      <c r="OKE20" s="1252"/>
      <c r="OKF20" s="1252"/>
      <c r="OKG20" s="1252"/>
      <c r="OKH20" s="1252"/>
      <c r="OKI20" s="1252"/>
      <c r="OKJ20" s="1252"/>
      <c r="OKK20" s="1252"/>
      <c r="OKL20" s="1252"/>
      <c r="OKM20" s="1252"/>
      <c r="OKN20" s="1252"/>
      <c r="OKO20" s="1252"/>
      <c r="OKP20" s="1252"/>
      <c r="OKQ20" s="1252"/>
      <c r="OKR20" s="1252"/>
      <c r="OKS20" s="1252"/>
      <c r="OKT20" s="1252"/>
      <c r="OKU20" s="1252"/>
      <c r="OKV20" s="1252"/>
      <c r="OKW20" s="1252"/>
      <c r="OKX20" s="1252"/>
      <c r="OKY20" s="1252"/>
      <c r="OKZ20" s="1252"/>
      <c r="OLA20" s="1252"/>
      <c r="OLB20" s="1252"/>
      <c r="OLC20" s="1252"/>
      <c r="OLD20" s="1252"/>
      <c r="OLE20" s="1252"/>
      <c r="OLF20" s="1252"/>
      <c r="OLG20" s="1252"/>
      <c r="OLH20" s="1252"/>
      <c r="OLI20" s="1252"/>
      <c r="OLJ20" s="1252"/>
      <c r="OLK20" s="1252"/>
      <c r="OLL20" s="1252"/>
      <c r="OLM20" s="1252"/>
      <c r="OLN20" s="1252"/>
      <c r="OLO20" s="1252"/>
      <c r="OLP20" s="1252"/>
      <c r="OLQ20" s="1252"/>
      <c r="OLR20" s="1252"/>
      <c r="OLS20" s="1252"/>
      <c r="OLT20" s="1252"/>
      <c r="OLU20" s="1252"/>
      <c r="OLV20" s="1252"/>
      <c r="OLW20" s="1252"/>
      <c r="OLX20" s="1252"/>
      <c r="OLY20" s="1252"/>
      <c r="OLZ20" s="1252"/>
      <c r="OMA20" s="1252"/>
      <c r="OMB20" s="1252"/>
      <c r="OMC20" s="1252"/>
      <c r="OMD20" s="1252"/>
      <c r="OME20" s="1252"/>
      <c r="OMF20" s="1252"/>
      <c r="OMG20" s="1252"/>
      <c r="OMH20" s="1252"/>
      <c r="OMI20" s="1252"/>
      <c r="OMJ20" s="1252"/>
      <c r="OMK20" s="1252"/>
      <c r="OML20" s="1252"/>
      <c r="OMM20" s="1252"/>
      <c r="OMN20" s="1252"/>
      <c r="OMO20" s="1252"/>
      <c r="OMP20" s="1252"/>
      <c r="OMQ20" s="1252"/>
      <c r="OMR20" s="1252"/>
      <c r="OMS20" s="1252"/>
      <c r="OMT20" s="1252"/>
      <c r="OMU20" s="1252"/>
      <c r="OMV20" s="1252"/>
      <c r="OMW20" s="1252"/>
      <c r="OMX20" s="1252"/>
      <c r="OMY20" s="1252"/>
      <c r="OMZ20" s="1252"/>
      <c r="ONA20" s="1252"/>
      <c r="ONB20" s="1252"/>
      <c r="ONC20" s="1252"/>
      <c r="OND20" s="1252"/>
      <c r="ONE20" s="1252"/>
      <c r="ONF20" s="1252"/>
      <c r="ONG20" s="1252"/>
      <c r="ONH20" s="1252"/>
      <c r="ONI20" s="1252"/>
      <c r="ONJ20" s="1252"/>
      <c r="ONK20" s="1252"/>
      <c r="ONL20" s="1252"/>
      <c r="ONM20" s="1252"/>
      <c r="ONN20" s="1252"/>
      <c r="ONO20" s="1252"/>
      <c r="ONP20" s="1252"/>
      <c r="ONQ20" s="1252"/>
      <c r="ONR20" s="1252"/>
      <c r="ONS20" s="1252"/>
      <c r="ONT20" s="1252"/>
      <c r="ONU20" s="1252"/>
      <c r="ONV20" s="1252"/>
      <c r="ONW20" s="1252"/>
      <c r="ONX20" s="1252"/>
      <c r="ONY20" s="1252"/>
      <c r="ONZ20" s="1252"/>
      <c r="OOA20" s="1252"/>
      <c r="OOB20" s="1252"/>
      <c r="OOC20" s="1252"/>
      <c r="OOD20" s="1252"/>
      <c r="OOE20" s="1252"/>
      <c r="OOF20" s="1252"/>
      <c r="OOG20" s="1252"/>
      <c r="OOH20" s="1252"/>
      <c r="OOI20" s="1252"/>
      <c r="OOJ20" s="1252"/>
      <c r="OOK20" s="1252"/>
      <c r="OOL20" s="1252"/>
      <c r="OOM20" s="1252"/>
      <c r="OON20" s="1252"/>
      <c r="OOO20" s="1252"/>
      <c r="OOP20" s="1252"/>
      <c r="OOQ20" s="1252"/>
      <c r="OOR20" s="1252"/>
      <c r="OOS20" s="1252"/>
      <c r="OOT20" s="1252"/>
      <c r="OOU20" s="1252"/>
      <c r="OOV20" s="1252"/>
      <c r="OOW20" s="1252"/>
      <c r="OOX20" s="1252"/>
      <c r="OOY20" s="1252"/>
      <c r="OOZ20" s="1252"/>
      <c r="OPA20" s="1252"/>
      <c r="OPB20" s="1252"/>
      <c r="OPC20" s="1252"/>
      <c r="OPD20" s="1252"/>
      <c r="OPE20" s="1252"/>
      <c r="OPF20" s="1252"/>
      <c r="OPG20" s="1252"/>
      <c r="OPH20" s="1252"/>
      <c r="OPI20" s="1252"/>
      <c r="OPJ20" s="1252"/>
      <c r="OPK20" s="1252"/>
      <c r="OPL20" s="1252"/>
      <c r="OPM20" s="1252"/>
      <c r="OPN20" s="1252"/>
      <c r="OPO20" s="1252"/>
      <c r="OPP20" s="1252"/>
      <c r="OPQ20" s="1252"/>
      <c r="OPR20" s="1252"/>
      <c r="OPS20" s="1252"/>
      <c r="OPT20" s="1252"/>
      <c r="OPU20" s="1252"/>
      <c r="OPV20" s="1252"/>
      <c r="OPW20" s="1252"/>
      <c r="OPX20" s="1252"/>
      <c r="OPY20" s="1252"/>
      <c r="OPZ20" s="1252"/>
      <c r="OQA20" s="1252"/>
      <c r="OQB20" s="1252"/>
      <c r="OQC20" s="1252"/>
      <c r="OQD20" s="1252"/>
      <c r="OQE20" s="1252"/>
      <c r="OQF20" s="1252"/>
      <c r="OQG20" s="1252"/>
      <c r="OQH20" s="1252"/>
      <c r="OQI20" s="1252"/>
      <c r="OQJ20" s="1252"/>
      <c r="OQK20" s="1252"/>
      <c r="OQL20" s="1252"/>
      <c r="OQM20" s="1252"/>
      <c r="OQN20" s="1252"/>
      <c r="OQO20" s="1252"/>
      <c r="OQP20" s="1252"/>
      <c r="OQQ20" s="1252"/>
      <c r="OQR20" s="1252"/>
      <c r="OQS20" s="1252"/>
      <c r="OQT20" s="1252"/>
      <c r="OQU20" s="1252"/>
      <c r="OQV20" s="1252"/>
      <c r="OQW20" s="1252"/>
      <c r="OQX20" s="1252"/>
      <c r="OQY20" s="1252"/>
      <c r="OQZ20" s="1252"/>
      <c r="ORA20" s="1252"/>
      <c r="ORB20" s="1252"/>
      <c r="ORC20" s="1252"/>
      <c r="ORD20" s="1252"/>
      <c r="ORE20" s="1252"/>
      <c r="ORF20" s="1252"/>
      <c r="ORG20" s="1252"/>
      <c r="ORH20" s="1252"/>
      <c r="ORI20" s="1252"/>
      <c r="ORJ20" s="1252"/>
      <c r="ORK20" s="1252"/>
      <c r="ORL20" s="1252"/>
      <c r="ORM20" s="1252"/>
      <c r="ORN20" s="1252"/>
      <c r="ORO20" s="1252"/>
      <c r="ORP20" s="1252"/>
      <c r="ORQ20" s="1252"/>
      <c r="ORR20" s="1252"/>
      <c r="ORS20" s="1252"/>
      <c r="ORT20" s="1252"/>
      <c r="ORU20" s="1252"/>
      <c r="ORV20" s="1252"/>
      <c r="ORW20" s="1252"/>
      <c r="ORX20" s="1252"/>
      <c r="ORY20" s="1252"/>
      <c r="ORZ20" s="1252"/>
      <c r="OSA20" s="1252"/>
      <c r="OSB20" s="1252"/>
      <c r="OSC20" s="1252"/>
      <c r="OSD20" s="1252"/>
      <c r="OSE20" s="1252"/>
      <c r="OSF20" s="1252"/>
      <c r="OSG20" s="1252"/>
      <c r="OSH20" s="1252"/>
      <c r="OSI20" s="1252"/>
      <c r="OSJ20" s="1252"/>
      <c r="OSK20" s="1252"/>
      <c r="OSL20" s="1252"/>
      <c r="OSM20" s="1252"/>
      <c r="OSN20" s="1252"/>
      <c r="OSO20" s="1252"/>
      <c r="OSP20" s="1252"/>
      <c r="OSQ20" s="1252"/>
      <c r="OSR20" s="1252"/>
      <c r="OSS20" s="1252"/>
      <c r="OST20" s="1252"/>
      <c r="OSU20" s="1252"/>
      <c r="OSV20" s="1252"/>
      <c r="OSW20" s="1252"/>
      <c r="OSX20" s="1252"/>
      <c r="OSY20" s="1252"/>
      <c r="OSZ20" s="1252"/>
      <c r="OTA20" s="1252"/>
      <c r="OTB20" s="1252"/>
      <c r="OTC20" s="1252"/>
      <c r="OTD20" s="1252"/>
      <c r="OTE20" s="1252"/>
      <c r="OTF20" s="1252"/>
      <c r="OTG20" s="1252"/>
      <c r="OTH20" s="1252"/>
      <c r="OTI20" s="1252"/>
      <c r="OTJ20" s="1252"/>
      <c r="OTK20" s="1252"/>
      <c r="OTL20" s="1252"/>
      <c r="OTM20" s="1252"/>
      <c r="OTN20" s="1252"/>
      <c r="OTO20" s="1252"/>
      <c r="OTP20" s="1252"/>
      <c r="OTQ20" s="1252"/>
      <c r="OTR20" s="1252"/>
      <c r="OTS20" s="1252"/>
      <c r="OTT20" s="1252"/>
      <c r="OTU20" s="1252"/>
      <c r="OTV20" s="1252"/>
      <c r="OTW20" s="1252"/>
      <c r="OTX20" s="1252"/>
      <c r="OTY20" s="1252"/>
      <c r="OTZ20" s="1252"/>
      <c r="OUA20" s="1252"/>
      <c r="OUB20" s="1252"/>
      <c r="OUC20" s="1252"/>
      <c r="OUD20" s="1252"/>
      <c r="OUE20" s="1252"/>
      <c r="OUF20" s="1252"/>
      <c r="OUG20" s="1252"/>
      <c r="OUH20" s="1252"/>
      <c r="OUI20" s="1252"/>
      <c r="OUJ20" s="1252"/>
      <c r="OUK20" s="1252"/>
      <c r="OUL20" s="1252"/>
      <c r="OUM20" s="1252"/>
      <c r="OUN20" s="1252"/>
      <c r="OUO20" s="1252"/>
      <c r="OUP20" s="1252"/>
      <c r="OUQ20" s="1252"/>
      <c r="OUR20" s="1252"/>
      <c r="OUS20" s="1252"/>
      <c r="OUT20" s="1252"/>
      <c r="OUU20" s="1252"/>
      <c r="OUV20" s="1252"/>
      <c r="OUW20" s="1252"/>
      <c r="OUX20" s="1252"/>
      <c r="OUY20" s="1252"/>
      <c r="OUZ20" s="1252"/>
      <c r="OVA20" s="1252"/>
      <c r="OVB20" s="1252"/>
      <c r="OVC20" s="1252"/>
      <c r="OVD20" s="1252"/>
      <c r="OVE20" s="1252"/>
      <c r="OVF20" s="1252"/>
      <c r="OVG20" s="1252"/>
      <c r="OVH20" s="1252"/>
      <c r="OVI20" s="1252"/>
      <c r="OVJ20" s="1252"/>
      <c r="OVK20" s="1252"/>
      <c r="OVL20" s="1252"/>
      <c r="OVM20" s="1252"/>
      <c r="OVN20" s="1252"/>
      <c r="OVO20" s="1252"/>
      <c r="OVP20" s="1252"/>
      <c r="OVQ20" s="1252"/>
      <c r="OVR20" s="1252"/>
      <c r="OVS20" s="1252"/>
      <c r="OVT20" s="1252"/>
      <c r="OVU20" s="1252"/>
      <c r="OVV20" s="1252"/>
      <c r="OVW20" s="1252"/>
      <c r="OVX20" s="1252"/>
      <c r="OVY20" s="1252"/>
      <c r="OVZ20" s="1252"/>
      <c r="OWA20" s="1252"/>
      <c r="OWB20" s="1252"/>
      <c r="OWC20" s="1252"/>
      <c r="OWD20" s="1252"/>
      <c r="OWE20" s="1252"/>
      <c r="OWF20" s="1252"/>
      <c r="OWG20" s="1252"/>
      <c r="OWH20" s="1252"/>
      <c r="OWI20" s="1252"/>
      <c r="OWJ20" s="1252"/>
      <c r="OWK20" s="1252"/>
      <c r="OWL20" s="1252"/>
      <c r="OWM20" s="1252"/>
      <c r="OWN20" s="1252"/>
      <c r="OWO20" s="1252"/>
      <c r="OWP20" s="1252"/>
      <c r="OWQ20" s="1252"/>
      <c r="OWR20" s="1252"/>
      <c r="OWS20" s="1252"/>
      <c r="OWT20" s="1252"/>
      <c r="OWU20" s="1252"/>
      <c r="OWV20" s="1252"/>
      <c r="OWW20" s="1252"/>
      <c r="OWX20" s="1252"/>
      <c r="OWY20" s="1252"/>
      <c r="OWZ20" s="1252"/>
      <c r="OXA20" s="1252"/>
      <c r="OXB20" s="1252"/>
      <c r="OXC20" s="1252"/>
      <c r="OXD20" s="1252"/>
      <c r="OXE20" s="1252"/>
      <c r="OXF20" s="1252"/>
      <c r="OXG20" s="1252"/>
      <c r="OXH20" s="1252"/>
      <c r="OXI20" s="1252"/>
      <c r="OXJ20" s="1252"/>
      <c r="OXK20" s="1252"/>
      <c r="OXL20" s="1252"/>
      <c r="OXM20" s="1252"/>
      <c r="OXN20" s="1252"/>
      <c r="OXO20" s="1252"/>
      <c r="OXP20" s="1252"/>
      <c r="OXQ20" s="1252"/>
      <c r="OXR20" s="1252"/>
      <c r="OXS20" s="1252"/>
      <c r="OXT20" s="1252"/>
      <c r="OXU20" s="1252"/>
      <c r="OXV20" s="1252"/>
      <c r="OXW20" s="1252"/>
      <c r="OXX20" s="1252"/>
      <c r="OXY20" s="1252"/>
      <c r="OXZ20" s="1252"/>
      <c r="OYA20" s="1252"/>
      <c r="OYB20" s="1252"/>
      <c r="OYC20" s="1252"/>
      <c r="OYD20" s="1252"/>
      <c r="OYE20" s="1252"/>
      <c r="OYF20" s="1252"/>
      <c r="OYG20" s="1252"/>
      <c r="OYH20" s="1252"/>
      <c r="OYI20" s="1252"/>
      <c r="OYJ20" s="1252"/>
      <c r="OYK20" s="1252"/>
      <c r="OYL20" s="1252"/>
      <c r="OYM20" s="1252"/>
      <c r="OYN20" s="1252"/>
      <c r="OYO20" s="1252"/>
      <c r="OYP20" s="1252"/>
      <c r="OYQ20" s="1252"/>
      <c r="OYR20" s="1252"/>
      <c r="OYS20" s="1252"/>
      <c r="OYT20" s="1252"/>
      <c r="OYU20" s="1252"/>
      <c r="OYV20" s="1252"/>
      <c r="OYW20" s="1252"/>
      <c r="OYX20" s="1252"/>
      <c r="OYY20" s="1252"/>
      <c r="OYZ20" s="1252"/>
      <c r="OZA20" s="1252"/>
      <c r="OZB20" s="1252"/>
      <c r="OZC20" s="1252"/>
      <c r="OZD20" s="1252"/>
      <c r="OZE20" s="1252"/>
      <c r="OZF20" s="1252"/>
      <c r="OZG20" s="1252"/>
      <c r="OZH20" s="1252"/>
      <c r="OZI20" s="1252"/>
      <c r="OZJ20" s="1252"/>
      <c r="OZK20" s="1252"/>
      <c r="OZL20" s="1252"/>
      <c r="OZM20" s="1252"/>
      <c r="OZN20" s="1252"/>
      <c r="OZO20" s="1252"/>
      <c r="OZP20" s="1252"/>
      <c r="OZQ20" s="1252"/>
      <c r="OZR20" s="1252"/>
      <c r="OZS20" s="1252"/>
      <c r="OZT20" s="1252"/>
      <c r="OZU20" s="1252"/>
      <c r="OZV20" s="1252"/>
      <c r="OZW20" s="1252"/>
      <c r="OZX20" s="1252"/>
      <c r="OZY20" s="1252"/>
      <c r="OZZ20" s="1252"/>
      <c r="PAA20" s="1252"/>
      <c r="PAB20" s="1252"/>
      <c r="PAC20" s="1252"/>
      <c r="PAD20" s="1252"/>
      <c r="PAE20" s="1252"/>
      <c r="PAF20" s="1252"/>
      <c r="PAG20" s="1252"/>
      <c r="PAH20" s="1252"/>
      <c r="PAI20" s="1252"/>
      <c r="PAJ20" s="1252"/>
      <c r="PAK20" s="1252"/>
      <c r="PAL20" s="1252"/>
      <c r="PAM20" s="1252"/>
      <c r="PAN20" s="1252"/>
      <c r="PAO20" s="1252"/>
      <c r="PAP20" s="1252"/>
      <c r="PAQ20" s="1252"/>
      <c r="PAR20" s="1252"/>
      <c r="PAS20" s="1252"/>
      <c r="PAT20" s="1252"/>
      <c r="PAU20" s="1252"/>
      <c r="PAV20" s="1252"/>
      <c r="PAW20" s="1252"/>
      <c r="PAX20" s="1252"/>
      <c r="PAY20" s="1252"/>
      <c r="PAZ20" s="1252"/>
      <c r="PBA20" s="1252"/>
      <c r="PBB20" s="1252"/>
      <c r="PBC20" s="1252"/>
      <c r="PBD20" s="1252"/>
      <c r="PBE20" s="1252"/>
      <c r="PBF20" s="1252"/>
      <c r="PBG20" s="1252"/>
      <c r="PBH20" s="1252"/>
      <c r="PBI20" s="1252"/>
      <c r="PBJ20" s="1252"/>
      <c r="PBK20" s="1252"/>
      <c r="PBL20" s="1252"/>
      <c r="PBM20" s="1252"/>
      <c r="PBN20" s="1252"/>
      <c r="PBO20" s="1252"/>
      <c r="PBP20" s="1252"/>
      <c r="PBQ20" s="1252"/>
      <c r="PBR20" s="1252"/>
      <c r="PBS20" s="1252"/>
      <c r="PBT20" s="1252"/>
      <c r="PBU20" s="1252"/>
      <c r="PBV20" s="1252"/>
      <c r="PBW20" s="1252"/>
      <c r="PBX20" s="1252"/>
      <c r="PBY20" s="1252"/>
      <c r="PBZ20" s="1252"/>
      <c r="PCA20" s="1252"/>
      <c r="PCB20" s="1252"/>
      <c r="PCC20" s="1252"/>
      <c r="PCD20" s="1252"/>
      <c r="PCE20" s="1252"/>
      <c r="PCF20" s="1252"/>
      <c r="PCG20" s="1252"/>
      <c r="PCH20" s="1252"/>
      <c r="PCI20" s="1252"/>
      <c r="PCJ20" s="1252"/>
      <c r="PCK20" s="1252"/>
      <c r="PCL20" s="1252"/>
      <c r="PCM20" s="1252"/>
      <c r="PCN20" s="1252"/>
      <c r="PCO20" s="1252"/>
      <c r="PCP20" s="1252"/>
      <c r="PCQ20" s="1252"/>
      <c r="PCR20" s="1252"/>
      <c r="PCS20" s="1252"/>
      <c r="PCT20" s="1252"/>
      <c r="PCU20" s="1252"/>
      <c r="PCV20" s="1252"/>
      <c r="PCW20" s="1252"/>
      <c r="PCX20" s="1252"/>
      <c r="PCY20" s="1252"/>
      <c r="PCZ20" s="1252"/>
      <c r="PDA20" s="1252"/>
      <c r="PDB20" s="1252"/>
      <c r="PDC20" s="1252"/>
      <c r="PDD20" s="1252"/>
      <c r="PDE20" s="1252"/>
      <c r="PDF20" s="1252"/>
      <c r="PDG20" s="1252"/>
      <c r="PDH20" s="1252"/>
      <c r="PDI20" s="1252"/>
      <c r="PDJ20" s="1252"/>
      <c r="PDK20" s="1252"/>
      <c r="PDL20" s="1252"/>
      <c r="PDM20" s="1252"/>
      <c r="PDN20" s="1252"/>
      <c r="PDO20" s="1252"/>
      <c r="PDP20" s="1252"/>
      <c r="PDQ20" s="1252"/>
      <c r="PDR20" s="1252"/>
      <c r="PDS20" s="1252"/>
      <c r="PDT20" s="1252"/>
      <c r="PDU20" s="1252"/>
      <c r="PDV20" s="1252"/>
      <c r="PDW20" s="1252"/>
      <c r="PDX20" s="1252"/>
      <c r="PDY20" s="1252"/>
      <c r="PDZ20" s="1252"/>
      <c r="PEA20" s="1252"/>
      <c r="PEB20" s="1252"/>
      <c r="PEC20" s="1252"/>
      <c r="PED20" s="1252"/>
      <c r="PEE20" s="1252"/>
      <c r="PEF20" s="1252"/>
      <c r="PEG20" s="1252"/>
      <c r="PEH20" s="1252"/>
      <c r="PEI20" s="1252"/>
      <c r="PEJ20" s="1252"/>
      <c r="PEK20" s="1252"/>
      <c r="PEL20" s="1252"/>
      <c r="PEM20" s="1252"/>
      <c r="PEN20" s="1252"/>
      <c r="PEO20" s="1252"/>
      <c r="PEP20" s="1252"/>
      <c r="PEQ20" s="1252"/>
      <c r="PER20" s="1252"/>
      <c r="PES20" s="1252"/>
      <c r="PET20" s="1252"/>
      <c r="PEU20" s="1252"/>
      <c r="PEV20" s="1252"/>
      <c r="PEW20" s="1252"/>
      <c r="PEX20" s="1252"/>
      <c r="PEY20" s="1252"/>
      <c r="PEZ20" s="1252"/>
      <c r="PFA20" s="1252"/>
      <c r="PFB20" s="1252"/>
      <c r="PFC20" s="1252"/>
      <c r="PFD20" s="1252"/>
      <c r="PFE20" s="1252"/>
      <c r="PFF20" s="1252"/>
      <c r="PFG20" s="1252"/>
      <c r="PFH20" s="1252"/>
      <c r="PFI20" s="1252"/>
      <c r="PFJ20" s="1252"/>
      <c r="PFK20" s="1252"/>
      <c r="PFL20" s="1252"/>
      <c r="PFM20" s="1252"/>
      <c r="PFN20" s="1252"/>
      <c r="PFO20" s="1252"/>
      <c r="PFP20" s="1252"/>
      <c r="PFQ20" s="1252"/>
      <c r="PFR20" s="1252"/>
      <c r="PFS20" s="1252"/>
      <c r="PFT20" s="1252"/>
      <c r="PFU20" s="1252"/>
      <c r="PFV20" s="1252"/>
      <c r="PFW20" s="1252"/>
      <c r="PFX20" s="1252"/>
      <c r="PFY20" s="1252"/>
      <c r="PFZ20" s="1252"/>
      <c r="PGA20" s="1252"/>
      <c r="PGB20" s="1252"/>
      <c r="PGC20" s="1252"/>
      <c r="PGD20" s="1252"/>
      <c r="PGE20" s="1252"/>
      <c r="PGF20" s="1252"/>
      <c r="PGG20" s="1252"/>
      <c r="PGH20" s="1252"/>
      <c r="PGI20" s="1252"/>
      <c r="PGJ20" s="1252"/>
      <c r="PGK20" s="1252"/>
      <c r="PGL20" s="1252"/>
      <c r="PGM20" s="1252"/>
      <c r="PGN20" s="1252"/>
      <c r="PGO20" s="1252"/>
      <c r="PGP20" s="1252"/>
      <c r="PGQ20" s="1252"/>
      <c r="PGR20" s="1252"/>
      <c r="PGS20" s="1252"/>
      <c r="PGT20" s="1252"/>
      <c r="PGU20" s="1252"/>
      <c r="PGV20" s="1252"/>
      <c r="PGW20" s="1252"/>
      <c r="PGX20" s="1252"/>
      <c r="PGY20" s="1252"/>
      <c r="PGZ20" s="1252"/>
      <c r="PHA20" s="1252"/>
      <c r="PHB20" s="1252"/>
      <c r="PHC20" s="1252"/>
      <c r="PHD20" s="1252"/>
      <c r="PHE20" s="1252"/>
      <c r="PHF20" s="1252"/>
      <c r="PHG20" s="1252"/>
      <c r="PHH20" s="1252"/>
      <c r="PHI20" s="1252"/>
      <c r="PHJ20" s="1252"/>
      <c r="PHK20" s="1252"/>
      <c r="PHL20" s="1252"/>
      <c r="PHM20" s="1252"/>
      <c r="PHN20" s="1252"/>
      <c r="PHO20" s="1252"/>
      <c r="PHP20" s="1252"/>
      <c r="PHQ20" s="1252"/>
      <c r="PHR20" s="1252"/>
      <c r="PHS20" s="1252"/>
      <c r="PHT20" s="1252"/>
      <c r="PHU20" s="1252"/>
      <c r="PHV20" s="1252"/>
      <c r="PHW20" s="1252"/>
      <c r="PHX20" s="1252"/>
      <c r="PHY20" s="1252"/>
      <c r="PHZ20" s="1252"/>
      <c r="PIA20" s="1252"/>
      <c r="PIB20" s="1252"/>
      <c r="PIC20" s="1252"/>
      <c r="PID20" s="1252"/>
      <c r="PIE20" s="1252"/>
      <c r="PIF20" s="1252"/>
      <c r="PIG20" s="1252"/>
      <c r="PIH20" s="1252"/>
      <c r="PII20" s="1252"/>
      <c r="PIJ20" s="1252"/>
      <c r="PIK20" s="1252"/>
      <c r="PIL20" s="1252"/>
      <c r="PIM20" s="1252"/>
      <c r="PIN20" s="1252"/>
      <c r="PIO20" s="1252"/>
      <c r="PIP20" s="1252"/>
      <c r="PIQ20" s="1252"/>
      <c r="PIR20" s="1252"/>
      <c r="PIS20" s="1252"/>
      <c r="PIT20" s="1252"/>
      <c r="PIU20" s="1252"/>
      <c r="PIV20" s="1252"/>
      <c r="PIW20" s="1252"/>
      <c r="PIX20" s="1252"/>
      <c r="PIY20" s="1252"/>
      <c r="PIZ20" s="1252"/>
      <c r="PJA20" s="1252"/>
      <c r="PJB20" s="1252"/>
      <c r="PJC20" s="1252"/>
      <c r="PJD20" s="1252"/>
      <c r="PJE20" s="1252"/>
      <c r="PJF20" s="1252"/>
      <c r="PJG20" s="1252"/>
      <c r="PJH20" s="1252"/>
      <c r="PJI20" s="1252"/>
      <c r="PJJ20" s="1252"/>
      <c r="PJK20" s="1252"/>
      <c r="PJL20" s="1252"/>
      <c r="PJM20" s="1252"/>
      <c r="PJN20" s="1252"/>
      <c r="PJO20" s="1252"/>
      <c r="PJP20" s="1252"/>
      <c r="PJQ20" s="1252"/>
      <c r="PJR20" s="1252"/>
      <c r="PJS20" s="1252"/>
      <c r="PJT20" s="1252"/>
      <c r="PJU20" s="1252"/>
      <c r="PJV20" s="1252"/>
      <c r="PJW20" s="1252"/>
      <c r="PJX20" s="1252"/>
      <c r="PJY20" s="1252"/>
      <c r="PJZ20" s="1252"/>
      <c r="PKA20" s="1252"/>
      <c r="PKB20" s="1252"/>
      <c r="PKC20" s="1252"/>
      <c r="PKD20" s="1252"/>
      <c r="PKE20" s="1252"/>
      <c r="PKF20" s="1252"/>
      <c r="PKG20" s="1252"/>
      <c r="PKH20" s="1252"/>
      <c r="PKI20" s="1252"/>
      <c r="PKJ20" s="1252"/>
      <c r="PKK20" s="1252"/>
      <c r="PKL20" s="1252"/>
      <c r="PKM20" s="1252"/>
      <c r="PKN20" s="1252"/>
      <c r="PKO20" s="1252"/>
      <c r="PKP20" s="1252"/>
      <c r="PKQ20" s="1252"/>
      <c r="PKR20" s="1252"/>
      <c r="PKS20" s="1252"/>
      <c r="PKT20" s="1252"/>
      <c r="PKU20" s="1252"/>
      <c r="PKV20" s="1252"/>
      <c r="PKW20" s="1252"/>
      <c r="PKX20" s="1252"/>
      <c r="PKY20" s="1252"/>
      <c r="PKZ20" s="1252"/>
      <c r="PLA20" s="1252"/>
      <c r="PLB20" s="1252"/>
      <c r="PLC20" s="1252"/>
      <c r="PLD20" s="1252"/>
      <c r="PLE20" s="1252"/>
      <c r="PLF20" s="1252"/>
      <c r="PLG20" s="1252"/>
      <c r="PLH20" s="1252"/>
      <c r="PLI20" s="1252"/>
      <c r="PLJ20" s="1252"/>
      <c r="PLK20" s="1252"/>
      <c r="PLL20" s="1252"/>
      <c r="PLM20" s="1252"/>
      <c r="PLN20" s="1252"/>
      <c r="PLO20" s="1252"/>
      <c r="PLP20" s="1252"/>
      <c r="PLQ20" s="1252"/>
      <c r="PLR20" s="1252"/>
      <c r="PLS20" s="1252"/>
      <c r="PLT20" s="1252"/>
      <c r="PLU20" s="1252"/>
      <c r="PLV20" s="1252"/>
      <c r="PLW20" s="1252"/>
      <c r="PLX20" s="1252"/>
      <c r="PLY20" s="1252"/>
      <c r="PLZ20" s="1252"/>
      <c r="PMA20" s="1252"/>
      <c r="PMB20" s="1252"/>
      <c r="PMC20" s="1252"/>
      <c r="PMD20" s="1252"/>
      <c r="PME20" s="1252"/>
      <c r="PMF20" s="1252"/>
      <c r="PMG20" s="1252"/>
      <c r="PMH20" s="1252"/>
      <c r="PMI20" s="1252"/>
      <c r="PMJ20" s="1252"/>
      <c r="PMK20" s="1252"/>
      <c r="PML20" s="1252"/>
      <c r="PMM20" s="1252"/>
      <c r="PMN20" s="1252"/>
      <c r="PMO20" s="1252"/>
      <c r="PMP20" s="1252"/>
      <c r="PMQ20" s="1252"/>
      <c r="PMR20" s="1252"/>
      <c r="PMS20" s="1252"/>
      <c r="PMT20" s="1252"/>
      <c r="PMU20" s="1252"/>
      <c r="PMV20" s="1252"/>
      <c r="PMW20" s="1252"/>
      <c r="PMX20" s="1252"/>
      <c r="PMY20" s="1252"/>
      <c r="PMZ20" s="1252"/>
      <c r="PNA20" s="1252"/>
      <c r="PNB20" s="1252"/>
      <c r="PNC20" s="1252"/>
      <c r="PND20" s="1252"/>
      <c r="PNE20" s="1252"/>
      <c r="PNF20" s="1252"/>
      <c r="PNG20" s="1252"/>
      <c r="PNH20" s="1252"/>
      <c r="PNI20" s="1252"/>
      <c r="PNJ20" s="1252"/>
      <c r="PNK20" s="1252"/>
      <c r="PNL20" s="1252"/>
      <c r="PNM20" s="1252"/>
      <c r="PNN20" s="1252"/>
      <c r="PNO20" s="1252"/>
      <c r="PNP20" s="1252"/>
      <c r="PNQ20" s="1252"/>
      <c r="PNR20" s="1252"/>
      <c r="PNS20" s="1252"/>
      <c r="PNT20" s="1252"/>
      <c r="PNU20" s="1252"/>
      <c r="PNV20" s="1252"/>
      <c r="PNW20" s="1252"/>
      <c r="PNX20" s="1252"/>
      <c r="PNY20" s="1252"/>
      <c r="PNZ20" s="1252"/>
      <c r="POA20" s="1252"/>
      <c r="POB20" s="1252"/>
      <c r="POC20" s="1252"/>
      <c r="POD20" s="1252"/>
      <c r="POE20" s="1252"/>
      <c r="POF20" s="1252"/>
      <c r="POG20" s="1252"/>
      <c r="POH20" s="1252"/>
      <c r="POI20" s="1252"/>
      <c r="POJ20" s="1252"/>
      <c r="POK20" s="1252"/>
      <c r="POL20" s="1252"/>
      <c r="POM20" s="1252"/>
      <c r="PON20" s="1252"/>
      <c r="POO20" s="1252"/>
      <c r="POP20" s="1252"/>
      <c r="POQ20" s="1252"/>
      <c r="POR20" s="1252"/>
      <c r="POS20" s="1252"/>
      <c r="POT20" s="1252"/>
      <c r="POU20" s="1252"/>
      <c r="POV20" s="1252"/>
      <c r="POW20" s="1252"/>
      <c r="POX20" s="1252"/>
      <c r="POY20" s="1252"/>
      <c r="POZ20" s="1252"/>
      <c r="PPA20" s="1252"/>
      <c r="PPB20" s="1252"/>
      <c r="PPC20" s="1252"/>
      <c r="PPD20" s="1252"/>
      <c r="PPE20" s="1252"/>
      <c r="PPF20" s="1252"/>
      <c r="PPG20" s="1252"/>
      <c r="PPH20" s="1252"/>
      <c r="PPI20" s="1252"/>
      <c r="PPJ20" s="1252"/>
      <c r="PPK20" s="1252"/>
      <c r="PPL20" s="1252"/>
      <c r="PPM20" s="1252"/>
      <c r="PPN20" s="1252"/>
      <c r="PPO20" s="1252"/>
      <c r="PPP20" s="1252"/>
      <c r="PPQ20" s="1252"/>
      <c r="PPR20" s="1252"/>
      <c r="PPS20" s="1252"/>
      <c r="PPT20" s="1252"/>
      <c r="PPU20" s="1252"/>
      <c r="PPV20" s="1252"/>
      <c r="PPW20" s="1252"/>
      <c r="PPX20" s="1252"/>
      <c r="PPY20" s="1252"/>
      <c r="PPZ20" s="1252"/>
      <c r="PQA20" s="1252"/>
      <c r="PQB20" s="1252"/>
      <c r="PQC20" s="1252"/>
      <c r="PQD20" s="1252"/>
      <c r="PQE20" s="1252"/>
      <c r="PQF20" s="1252"/>
      <c r="PQG20" s="1252"/>
      <c r="PQH20" s="1252"/>
      <c r="PQI20" s="1252"/>
      <c r="PQJ20" s="1252"/>
      <c r="PQK20" s="1252"/>
      <c r="PQL20" s="1252"/>
      <c r="PQM20" s="1252"/>
      <c r="PQN20" s="1252"/>
      <c r="PQO20" s="1252"/>
      <c r="PQP20" s="1252"/>
      <c r="PQQ20" s="1252"/>
      <c r="PQR20" s="1252"/>
      <c r="PQS20" s="1252"/>
      <c r="PQT20" s="1252"/>
      <c r="PQU20" s="1252"/>
      <c r="PQV20" s="1252"/>
      <c r="PQW20" s="1252"/>
      <c r="PQX20" s="1252"/>
      <c r="PQY20" s="1252"/>
      <c r="PQZ20" s="1252"/>
      <c r="PRA20" s="1252"/>
      <c r="PRB20" s="1252"/>
      <c r="PRC20" s="1252"/>
      <c r="PRD20" s="1252"/>
      <c r="PRE20" s="1252"/>
      <c r="PRF20" s="1252"/>
      <c r="PRG20" s="1252"/>
      <c r="PRH20" s="1252"/>
      <c r="PRI20" s="1252"/>
      <c r="PRJ20" s="1252"/>
      <c r="PRK20" s="1252"/>
      <c r="PRL20" s="1252"/>
      <c r="PRM20" s="1252"/>
      <c r="PRN20" s="1252"/>
      <c r="PRO20" s="1252"/>
      <c r="PRP20" s="1252"/>
      <c r="PRQ20" s="1252"/>
      <c r="PRR20" s="1252"/>
      <c r="PRS20" s="1252"/>
      <c r="PRT20" s="1252"/>
      <c r="PRU20" s="1252"/>
      <c r="PRV20" s="1252"/>
      <c r="PRW20" s="1252"/>
      <c r="PRX20" s="1252"/>
      <c r="PRY20" s="1252"/>
      <c r="PRZ20" s="1252"/>
      <c r="PSA20" s="1252"/>
      <c r="PSB20" s="1252"/>
      <c r="PSC20" s="1252"/>
      <c r="PSD20" s="1252"/>
      <c r="PSE20" s="1252"/>
      <c r="PSF20" s="1252"/>
      <c r="PSG20" s="1252"/>
      <c r="PSH20" s="1252"/>
      <c r="PSI20" s="1252"/>
      <c r="PSJ20" s="1252"/>
      <c r="PSK20" s="1252"/>
      <c r="PSL20" s="1252"/>
      <c r="PSM20" s="1252"/>
      <c r="PSN20" s="1252"/>
      <c r="PSO20" s="1252"/>
      <c r="PSP20" s="1252"/>
      <c r="PSQ20" s="1252"/>
      <c r="PSR20" s="1252"/>
      <c r="PSS20" s="1252"/>
      <c r="PST20" s="1252"/>
      <c r="PSU20" s="1252"/>
      <c r="PSV20" s="1252"/>
      <c r="PSW20" s="1252"/>
      <c r="PSX20" s="1252"/>
      <c r="PSY20" s="1252"/>
      <c r="PSZ20" s="1252"/>
      <c r="PTA20" s="1252"/>
      <c r="PTB20" s="1252"/>
      <c r="PTC20" s="1252"/>
      <c r="PTD20" s="1252"/>
      <c r="PTE20" s="1252"/>
      <c r="PTF20" s="1252"/>
      <c r="PTG20" s="1252"/>
      <c r="PTH20" s="1252"/>
      <c r="PTI20" s="1252"/>
      <c r="PTJ20" s="1252"/>
      <c r="PTK20" s="1252"/>
      <c r="PTL20" s="1252"/>
      <c r="PTM20" s="1252"/>
      <c r="PTN20" s="1252"/>
      <c r="PTO20" s="1252"/>
      <c r="PTP20" s="1252"/>
      <c r="PTQ20" s="1252"/>
      <c r="PTR20" s="1252"/>
      <c r="PTS20" s="1252"/>
      <c r="PTT20" s="1252"/>
      <c r="PTU20" s="1252"/>
      <c r="PTV20" s="1252"/>
      <c r="PTW20" s="1252"/>
      <c r="PTX20" s="1252"/>
      <c r="PTY20" s="1252"/>
      <c r="PTZ20" s="1252"/>
      <c r="PUA20" s="1252"/>
      <c r="PUB20" s="1252"/>
      <c r="PUC20" s="1252"/>
      <c r="PUD20" s="1252"/>
      <c r="PUE20" s="1252"/>
      <c r="PUF20" s="1252"/>
      <c r="PUG20" s="1252"/>
      <c r="PUH20" s="1252"/>
      <c r="PUI20" s="1252"/>
      <c r="PUJ20" s="1252"/>
      <c r="PUK20" s="1252"/>
      <c r="PUL20" s="1252"/>
      <c r="PUM20" s="1252"/>
      <c r="PUN20" s="1252"/>
      <c r="PUO20" s="1252"/>
      <c r="PUP20" s="1252"/>
      <c r="PUQ20" s="1252"/>
      <c r="PUR20" s="1252"/>
      <c r="PUS20" s="1252"/>
      <c r="PUT20" s="1252"/>
      <c r="PUU20" s="1252"/>
      <c r="PUV20" s="1252"/>
      <c r="PUW20" s="1252"/>
      <c r="PUX20" s="1252"/>
      <c r="PUY20" s="1252"/>
      <c r="PUZ20" s="1252"/>
      <c r="PVA20" s="1252"/>
      <c r="PVB20" s="1252"/>
      <c r="PVC20" s="1252"/>
      <c r="PVD20" s="1252"/>
      <c r="PVE20" s="1252"/>
      <c r="PVF20" s="1252"/>
      <c r="PVG20" s="1252"/>
      <c r="PVH20" s="1252"/>
      <c r="PVI20" s="1252"/>
      <c r="PVJ20" s="1252"/>
      <c r="PVK20" s="1252"/>
      <c r="PVL20" s="1252"/>
      <c r="PVM20" s="1252"/>
      <c r="PVN20" s="1252"/>
      <c r="PVO20" s="1252"/>
      <c r="PVP20" s="1252"/>
      <c r="PVQ20" s="1252"/>
      <c r="PVR20" s="1252"/>
      <c r="PVS20" s="1252"/>
      <c r="PVT20" s="1252"/>
      <c r="PVU20" s="1252"/>
      <c r="PVV20" s="1252"/>
      <c r="PVW20" s="1252"/>
      <c r="PVX20" s="1252"/>
      <c r="PVY20" s="1252"/>
      <c r="PVZ20" s="1252"/>
      <c r="PWA20" s="1252"/>
      <c r="PWB20" s="1252"/>
      <c r="PWC20" s="1252"/>
      <c r="PWD20" s="1252"/>
      <c r="PWE20" s="1252"/>
      <c r="PWF20" s="1252"/>
      <c r="PWG20" s="1252"/>
      <c r="PWH20" s="1252"/>
      <c r="PWI20" s="1252"/>
      <c r="PWJ20" s="1252"/>
      <c r="PWK20" s="1252"/>
      <c r="PWL20" s="1252"/>
      <c r="PWM20" s="1252"/>
      <c r="PWN20" s="1252"/>
      <c r="PWO20" s="1252"/>
      <c r="PWP20" s="1252"/>
      <c r="PWQ20" s="1252"/>
      <c r="PWR20" s="1252"/>
      <c r="PWS20" s="1252"/>
      <c r="PWT20" s="1252"/>
      <c r="PWU20" s="1252"/>
      <c r="PWV20" s="1252"/>
      <c r="PWW20" s="1252"/>
      <c r="PWX20" s="1252"/>
      <c r="PWY20" s="1252"/>
      <c r="PWZ20" s="1252"/>
      <c r="PXA20" s="1252"/>
      <c r="PXB20" s="1252"/>
      <c r="PXC20" s="1252"/>
      <c r="PXD20" s="1252"/>
      <c r="PXE20" s="1252"/>
      <c r="PXF20" s="1252"/>
      <c r="PXG20" s="1252"/>
      <c r="PXH20" s="1252"/>
      <c r="PXI20" s="1252"/>
      <c r="PXJ20" s="1252"/>
      <c r="PXK20" s="1252"/>
      <c r="PXL20" s="1252"/>
      <c r="PXM20" s="1252"/>
      <c r="PXN20" s="1252"/>
      <c r="PXO20" s="1252"/>
      <c r="PXP20" s="1252"/>
      <c r="PXQ20" s="1252"/>
      <c r="PXR20" s="1252"/>
      <c r="PXS20" s="1252"/>
      <c r="PXT20" s="1252"/>
      <c r="PXU20" s="1252"/>
      <c r="PXV20" s="1252"/>
      <c r="PXW20" s="1252"/>
      <c r="PXX20" s="1252"/>
      <c r="PXY20" s="1252"/>
      <c r="PXZ20" s="1252"/>
      <c r="PYA20" s="1252"/>
      <c r="PYB20" s="1252"/>
      <c r="PYC20" s="1252"/>
      <c r="PYD20" s="1252"/>
      <c r="PYE20" s="1252"/>
      <c r="PYF20" s="1252"/>
      <c r="PYG20" s="1252"/>
      <c r="PYH20" s="1252"/>
      <c r="PYI20" s="1252"/>
      <c r="PYJ20" s="1252"/>
      <c r="PYK20" s="1252"/>
      <c r="PYL20" s="1252"/>
      <c r="PYM20" s="1252"/>
      <c r="PYN20" s="1252"/>
      <c r="PYO20" s="1252"/>
      <c r="PYP20" s="1252"/>
      <c r="PYQ20" s="1252"/>
      <c r="PYR20" s="1252"/>
      <c r="PYS20" s="1252"/>
      <c r="PYT20" s="1252"/>
      <c r="PYU20" s="1252"/>
      <c r="PYV20" s="1252"/>
      <c r="PYW20" s="1252"/>
      <c r="PYX20" s="1252"/>
      <c r="PYY20" s="1252"/>
      <c r="PYZ20" s="1252"/>
      <c r="PZA20" s="1252"/>
      <c r="PZB20" s="1252"/>
      <c r="PZC20" s="1252"/>
      <c r="PZD20" s="1252"/>
      <c r="PZE20" s="1252"/>
      <c r="PZF20" s="1252"/>
      <c r="PZG20" s="1252"/>
      <c r="PZH20" s="1252"/>
      <c r="PZI20" s="1252"/>
      <c r="PZJ20" s="1252"/>
      <c r="PZK20" s="1252"/>
      <c r="PZL20" s="1252"/>
      <c r="PZM20" s="1252"/>
      <c r="PZN20" s="1252"/>
      <c r="PZO20" s="1252"/>
      <c r="PZP20" s="1252"/>
      <c r="PZQ20" s="1252"/>
      <c r="PZR20" s="1252"/>
      <c r="PZS20" s="1252"/>
      <c r="PZT20" s="1252"/>
      <c r="PZU20" s="1252"/>
      <c r="PZV20" s="1252"/>
      <c r="PZW20" s="1252"/>
      <c r="PZX20" s="1252"/>
      <c r="PZY20" s="1252"/>
      <c r="PZZ20" s="1252"/>
      <c r="QAA20" s="1252"/>
      <c r="QAB20" s="1252"/>
      <c r="QAC20" s="1252"/>
      <c r="QAD20" s="1252"/>
      <c r="QAE20" s="1252"/>
      <c r="QAF20" s="1252"/>
      <c r="QAG20" s="1252"/>
      <c r="QAH20" s="1252"/>
      <c r="QAI20" s="1252"/>
      <c r="QAJ20" s="1252"/>
      <c r="QAK20" s="1252"/>
      <c r="QAL20" s="1252"/>
      <c r="QAM20" s="1252"/>
      <c r="QAN20" s="1252"/>
      <c r="QAO20" s="1252"/>
      <c r="QAP20" s="1252"/>
      <c r="QAQ20" s="1252"/>
      <c r="QAR20" s="1252"/>
      <c r="QAS20" s="1252"/>
      <c r="QAT20" s="1252"/>
      <c r="QAU20" s="1252"/>
      <c r="QAV20" s="1252"/>
      <c r="QAW20" s="1252"/>
      <c r="QAX20" s="1252"/>
      <c r="QAY20" s="1252"/>
      <c r="QAZ20" s="1252"/>
      <c r="QBA20" s="1252"/>
      <c r="QBB20" s="1252"/>
      <c r="QBC20" s="1252"/>
      <c r="QBD20" s="1252"/>
      <c r="QBE20" s="1252"/>
      <c r="QBF20" s="1252"/>
      <c r="QBG20" s="1252"/>
      <c r="QBH20" s="1252"/>
      <c r="QBI20" s="1252"/>
      <c r="QBJ20" s="1252"/>
      <c r="QBK20" s="1252"/>
      <c r="QBL20" s="1252"/>
      <c r="QBM20" s="1252"/>
      <c r="QBN20" s="1252"/>
      <c r="QBO20" s="1252"/>
      <c r="QBP20" s="1252"/>
      <c r="QBQ20" s="1252"/>
      <c r="QBR20" s="1252"/>
      <c r="QBS20" s="1252"/>
      <c r="QBT20" s="1252"/>
      <c r="QBU20" s="1252"/>
      <c r="QBV20" s="1252"/>
      <c r="QBW20" s="1252"/>
      <c r="QBX20" s="1252"/>
      <c r="QBY20" s="1252"/>
      <c r="QBZ20" s="1252"/>
      <c r="QCA20" s="1252"/>
      <c r="QCB20" s="1252"/>
      <c r="QCC20" s="1252"/>
      <c r="QCD20" s="1252"/>
      <c r="QCE20" s="1252"/>
      <c r="QCF20" s="1252"/>
      <c r="QCG20" s="1252"/>
      <c r="QCH20" s="1252"/>
      <c r="QCI20" s="1252"/>
      <c r="QCJ20" s="1252"/>
      <c r="QCK20" s="1252"/>
      <c r="QCL20" s="1252"/>
      <c r="QCM20" s="1252"/>
      <c r="QCN20" s="1252"/>
      <c r="QCO20" s="1252"/>
      <c r="QCP20" s="1252"/>
      <c r="QCQ20" s="1252"/>
      <c r="QCR20" s="1252"/>
      <c r="QCS20" s="1252"/>
      <c r="QCT20" s="1252"/>
      <c r="QCU20" s="1252"/>
      <c r="QCV20" s="1252"/>
      <c r="QCW20" s="1252"/>
      <c r="QCX20" s="1252"/>
      <c r="QCY20" s="1252"/>
      <c r="QCZ20" s="1252"/>
      <c r="QDA20" s="1252"/>
      <c r="QDB20" s="1252"/>
      <c r="QDC20" s="1252"/>
      <c r="QDD20" s="1252"/>
      <c r="QDE20" s="1252"/>
      <c r="QDF20" s="1252"/>
      <c r="QDG20" s="1252"/>
      <c r="QDH20" s="1252"/>
      <c r="QDI20" s="1252"/>
      <c r="QDJ20" s="1252"/>
      <c r="QDK20" s="1252"/>
      <c r="QDL20" s="1252"/>
      <c r="QDM20" s="1252"/>
      <c r="QDN20" s="1252"/>
      <c r="QDO20" s="1252"/>
      <c r="QDP20" s="1252"/>
      <c r="QDQ20" s="1252"/>
      <c r="QDR20" s="1252"/>
      <c r="QDS20" s="1252"/>
      <c r="QDT20" s="1252"/>
      <c r="QDU20" s="1252"/>
      <c r="QDV20" s="1252"/>
      <c r="QDW20" s="1252"/>
      <c r="QDX20" s="1252"/>
      <c r="QDY20" s="1252"/>
      <c r="QDZ20" s="1252"/>
      <c r="QEA20" s="1252"/>
      <c r="QEB20" s="1252"/>
      <c r="QEC20" s="1252"/>
      <c r="QED20" s="1252"/>
      <c r="QEE20" s="1252"/>
      <c r="QEF20" s="1252"/>
      <c r="QEG20" s="1252"/>
      <c r="QEH20" s="1252"/>
      <c r="QEI20" s="1252"/>
      <c r="QEJ20" s="1252"/>
      <c r="QEK20" s="1252"/>
      <c r="QEL20" s="1252"/>
      <c r="QEM20" s="1252"/>
      <c r="QEN20" s="1252"/>
      <c r="QEO20" s="1252"/>
      <c r="QEP20" s="1252"/>
      <c r="QEQ20" s="1252"/>
      <c r="QER20" s="1252"/>
      <c r="QES20" s="1252"/>
      <c r="QET20" s="1252"/>
      <c r="QEU20" s="1252"/>
      <c r="QEV20" s="1252"/>
      <c r="QEW20" s="1252"/>
      <c r="QEX20" s="1252"/>
      <c r="QEY20" s="1252"/>
      <c r="QEZ20" s="1252"/>
      <c r="QFA20" s="1252"/>
      <c r="QFB20" s="1252"/>
      <c r="QFC20" s="1252"/>
      <c r="QFD20" s="1252"/>
      <c r="QFE20" s="1252"/>
      <c r="QFF20" s="1252"/>
      <c r="QFG20" s="1252"/>
      <c r="QFH20" s="1252"/>
      <c r="QFI20" s="1252"/>
      <c r="QFJ20" s="1252"/>
      <c r="QFK20" s="1252"/>
      <c r="QFL20" s="1252"/>
      <c r="QFM20" s="1252"/>
      <c r="QFN20" s="1252"/>
      <c r="QFO20" s="1252"/>
      <c r="QFP20" s="1252"/>
      <c r="QFQ20" s="1252"/>
      <c r="QFR20" s="1252"/>
      <c r="QFS20" s="1252"/>
      <c r="QFT20" s="1252"/>
      <c r="QFU20" s="1252"/>
      <c r="QFV20" s="1252"/>
      <c r="QFW20" s="1252"/>
      <c r="QFX20" s="1252"/>
      <c r="QFY20" s="1252"/>
      <c r="QFZ20" s="1252"/>
      <c r="QGA20" s="1252"/>
      <c r="QGB20" s="1252"/>
      <c r="QGC20" s="1252"/>
      <c r="QGD20" s="1252"/>
      <c r="QGE20" s="1252"/>
      <c r="QGF20" s="1252"/>
      <c r="QGG20" s="1252"/>
      <c r="QGH20" s="1252"/>
      <c r="QGI20" s="1252"/>
      <c r="QGJ20" s="1252"/>
      <c r="QGK20" s="1252"/>
      <c r="QGL20" s="1252"/>
      <c r="QGM20" s="1252"/>
      <c r="QGN20" s="1252"/>
      <c r="QGO20" s="1252"/>
      <c r="QGP20" s="1252"/>
      <c r="QGQ20" s="1252"/>
      <c r="QGR20" s="1252"/>
      <c r="QGS20" s="1252"/>
      <c r="QGT20" s="1252"/>
      <c r="QGU20" s="1252"/>
      <c r="QGV20" s="1252"/>
      <c r="QGW20" s="1252"/>
      <c r="QGX20" s="1252"/>
      <c r="QGY20" s="1252"/>
      <c r="QGZ20" s="1252"/>
      <c r="QHA20" s="1252"/>
      <c r="QHB20" s="1252"/>
      <c r="QHC20" s="1252"/>
      <c r="QHD20" s="1252"/>
      <c r="QHE20" s="1252"/>
      <c r="QHF20" s="1252"/>
      <c r="QHG20" s="1252"/>
      <c r="QHH20" s="1252"/>
      <c r="QHI20" s="1252"/>
      <c r="QHJ20" s="1252"/>
      <c r="QHK20" s="1252"/>
      <c r="QHL20" s="1252"/>
      <c r="QHM20" s="1252"/>
      <c r="QHN20" s="1252"/>
      <c r="QHO20" s="1252"/>
      <c r="QHP20" s="1252"/>
      <c r="QHQ20" s="1252"/>
      <c r="QHR20" s="1252"/>
      <c r="QHS20" s="1252"/>
      <c r="QHT20" s="1252"/>
      <c r="QHU20" s="1252"/>
      <c r="QHV20" s="1252"/>
      <c r="QHW20" s="1252"/>
      <c r="QHX20" s="1252"/>
      <c r="QHY20" s="1252"/>
      <c r="QHZ20" s="1252"/>
      <c r="QIA20" s="1252"/>
      <c r="QIB20" s="1252"/>
      <c r="QIC20" s="1252"/>
      <c r="QID20" s="1252"/>
      <c r="QIE20" s="1252"/>
      <c r="QIF20" s="1252"/>
      <c r="QIG20" s="1252"/>
      <c r="QIH20" s="1252"/>
      <c r="QII20" s="1252"/>
      <c r="QIJ20" s="1252"/>
      <c r="QIK20" s="1252"/>
      <c r="QIL20" s="1252"/>
      <c r="QIM20" s="1252"/>
      <c r="QIN20" s="1252"/>
      <c r="QIO20" s="1252"/>
      <c r="QIP20" s="1252"/>
      <c r="QIQ20" s="1252"/>
      <c r="QIR20" s="1252"/>
      <c r="QIS20" s="1252"/>
      <c r="QIT20" s="1252"/>
      <c r="QIU20" s="1252"/>
      <c r="QIV20" s="1252"/>
      <c r="QIW20" s="1252"/>
      <c r="QIX20" s="1252"/>
      <c r="QIY20" s="1252"/>
      <c r="QIZ20" s="1252"/>
      <c r="QJA20" s="1252"/>
      <c r="QJB20" s="1252"/>
      <c r="QJC20" s="1252"/>
      <c r="QJD20" s="1252"/>
      <c r="QJE20" s="1252"/>
      <c r="QJF20" s="1252"/>
      <c r="QJG20" s="1252"/>
      <c r="QJH20" s="1252"/>
      <c r="QJI20" s="1252"/>
      <c r="QJJ20" s="1252"/>
      <c r="QJK20" s="1252"/>
      <c r="QJL20" s="1252"/>
      <c r="QJM20" s="1252"/>
      <c r="QJN20" s="1252"/>
      <c r="QJO20" s="1252"/>
      <c r="QJP20" s="1252"/>
      <c r="QJQ20" s="1252"/>
      <c r="QJR20" s="1252"/>
      <c r="QJS20" s="1252"/>
      <c r="QJT20" s="1252"/>
      <c r="QJU20" s="1252"/>
      <c r="QJV20" s="1252"/>
      <c r="QJW20" s="1252"/>
      <c r="QJX20" s="1252"/>
      <c r="QJY20" s="1252"/>
      <c r="QJZ20" s="1252"/>
      <c r="QKA20" s="1252"/>
      <c r="QKB20" s="1252"/>
      <c r="QKC20" s="1252"/>
      <c r="QKD20" s="1252"/>
      <c r="QKE20" s="1252"/>
      <c r="QKF20" s="1252"/>
      <c r="QKG20" s="1252"/>
      <c r="QKH20" s="1252"/>
      <c r="QKI20" s="1252"/>
      <c r="QKJ20" s="1252"/>
      <c r="QKK20" s="1252"/>
      <c r="QKL20" s="1252"/>
      <c r="QKM20" s="1252"/>
      <c r="QKN20" s="1252"/>
      <c r="QKO20" s="1252"/>
      <c r="QKP20" s="1252"/>
      <c r="QKQ20" s="1252"/>
      <c r="QKR20" s="1252"/>
      <c r="QKS20" s="1252"/>
      <c r="QKT20" s="1252"/>
      <c r="QKU20" s="1252"/>
      <c r="QKV20" s="1252"/>
      <c r="QKW20" s="1252"/>
      <c r="QKX20" s="1252"/>
      <c r="QKY20" s="1252"/>
      <c r="QKZ20" s="1252"/>
      <c r="QLA20" s="1252"/>
      <c r="QLB20" s="1252"/>
      <c r="QLC20" s="1252"/>
      <c r="QLD20" s="1252"/>
      <c r="QLE20" s="1252"/>
      <c r="QLF20" s="1252"/>
      <c r="QLG20" s="1252"/>
      <c r="QLH20" s="1252"/>
      <c r="QLI20" s="1252"/>
      <c r="QLJ20" s="1252"/>
      <c r="QLK20" s="1252"/>
      <c r="QLL20" s="1252"/>
      <c r="QLM20" s="1252"/>
      <c r="QLN20" s="1252"/>
      <c r="QLO20" s="1252"/>
      <c r="QLP20" s="1252"/>
      <c r="QLQ20" s="1252"/>
      <c r="QLR20" s="1252"/>
      <c r="QLS20" s="1252"/>
      <c r="QLT20" s="1252"/>
      <c r="QLU20" s="1252"/>
      <c r="QLV20" s="1252"/>
      <c r="QLW20" s="1252"/>
      <c r="QLX20" s="1252"/>
      <c r="QLY20" s="1252"/>
      <c r="QLZ20" s="1252"/>
      <c r="QMA20" s="1252"/>
      <c r="QMB20" s="1252"/>
      <c r="QMC20" s="1252"/>
      <c r="QMD20" s="1252"/>
      <c r="QME20" s="1252"/>
      <c r="QMF20" s="1252"/>
      <c r="QMG20" s="1252"/>
      <c r="QMH20" s="1252"/>
      <c r="QMI20" s="1252"/>
      <c r="QMJ20" s="1252"/>
      <c r="QMK20" s="1252"/>
      <c r="QML20" s="1252"/>
      <c r="QMM20" s="1252"/>
      <c r="QMN20" s="1252"/>
      <c r="QMO20" s="1252"/>
      <c r="QMP20" s="1252"/>
      <c r="QMQ20" s="1252"/>
      <c r="QMR20" s="1252"/>
      <c r="QMS20" s="1252"/>
      <c r="QMT20" s="1252"/>
      <c r="QMU20" s="1252"/>
      <c r="QMV20" s="1252"/>
      <c r="QMW20" s="1252"/>
      <c r="QMX20" s="1252"/>
      <c r="QMY20" s="1252"/>
      <c r="QMZ20" s="1252"/>
      <c r="QNA20" s="1252"/>
      <c r="QNB20" s="1252"/>
      <c r="QNC20" s="1252"/>
      <c r="QND20" s="1252"/>
      <c r="QNE20" s="1252"/>
      <c r="QNF20" s="1252"/>
      <c r="QNG20" s="1252"/>
      <c r="QNH20" s="1252"/>
      <c r="QNI20" s="1252"/>
      <c r="QNJ20" s="1252"/>
      <c r="QNK20" s="1252"/>
      <c r="QNL20" s="1252"/>
      <c r="QNM20" s="1252"/>
      <c r="QNN20" s="1252"/>
      <c r="QNO20" s="1252"/>
      <c r="QNP20" s="1252"/>
      <c r="QNQ20" s="1252"/>
      <c r="QNR20" s="1252"/>
      <c r="QNS20" s="1252"/>
      <c r="QNT20" s="1252"/>
      <c r="QNU20" s="1252"/>
      <c r="QNV20" s="1252"/>
      <c r="QNW20" s="1252"/>
      <c r="QNX20" s="1252"/>
      <c r="QNY20" s="1252"/>
      <c r="QNZ20" s="1252"/>
      <c r="QOA20" s="1252"/>
      <c r="QOB20" s="1252"/>
      <c r="QOC20" s="1252"/>
      <c r="QOD20" s="1252"/>
      <c r="QOE20" s="1252"/>
      <c r="QOF20" s="1252"/>
      <c r="QOG20" s="1252"/>
      <c r="QOH20" s="1252"/>
      <c r="QOI20" s="1252"/>
      <c r="QOJ20" s="1252"/>
      <c r="QOK20" s="1252"/>
      <c r="QOL20" s="1252"/>
      <c r="QOM20" s="1252"/>
      <c r="QON20" s="1252"/>
      <c r="QOO20" s="1252"/>
      <c r="QOP20" s="1252"/>
      <c r="QOQ20" s="1252"/>
      <c r="QOR20" s="1252"/>
      <c r="QOS20" s="1252"/>
      <c r="QOT20" s="1252"/>
      <c r="QOU20" s="1252"/>
      <c r="QOV20" s="1252"/>
      <c r="QOW20" s="1252"/>
      <c r="QOX20" s="1252"/>
      <c r="QOY20" s="1252"/>
      <c r="QOZ20" s="1252"/>
      <c r="QPA20" s="1252"/>
      <c r="QPB20" s="1252"/>
      <c r="QPC20" s="1252"/>
      <c r="QPD20" s="1252"/>
      <c r="QPE20" s="1252"/>
      <c r="QPF20" s="1252"/>
      <c r="QPG20" s="1252"/>
      <c r="QPH20" s="1252"/>
      <c r="QPI20" s="1252"/>
      <c r="QPJ20" s="1252"/>
      <c r="QPK20" s="1252"/>
      <c r="QPL20" s="1252"/>
      <c r="QPM20" s="1252"/>
      <c r="QPN20" s="1252"/>
      <c r="QPO20" s="1252"/>
      <c r="QPP20" s="1252"/>
      <c r="QPQ20" s="1252"/>
      <c r="QPR20" s="1252"/>
      <c r="QPS20" s="1252"/>
      <c r="QPT20" s="1252"/>
      <c r="QPU20" s="1252"/>
      <c r="QPV20" s="1252"/>
      <c r="QPW20" s="1252"/>
      <c r="QPX20" s="1252"/>
      <c r="QPY20" s="1252"/>
      <c r="QPZ20" s="1252"/>
      <c r="QQA20" s="1252"/>
      <c r="QQB20" s="1252"/>
      <c r="QQC20" s="1252"/>
      <c r="QQD20" s="1252"/>
      <c r="QQE20" s="1252"/>
      <c r="QQF20" s="1252"/>
      <c r="QQG20" s="1252"/>
      <c r="QQH20" s="1252"/>
      <c r="QQI20" s="1252"/>
      <c r="QQJ20" s="1252"/>
      <c r="QQK20" s="1252"/>
      <c r="QQL20" s="1252"/>
      <c r="QQM20" s="1252"/>
      <c r="QQN20" s="1252"/>
      <c r="QQO20" s="1252"/>
      <c r="QQP20" s="1252"/>
      <c r="QQQ20" s="1252"/>
      <c r="QQR20" s="1252"/>
      <c r="QQS20" s="1252"/>
      <c r="QQT20" s="1252"/>
      <c r="QQU20" s="1252"/>
      <c r="QQV20" s="1252"/>
      <c r="QQW20" s="1252"/>
      <c r="QQX20" s="1252"/>
      <c r="QQY20" s="1252"/>
      <c r="QQZ20" s="1252"/>
      <c r="QRA20" s="1252"/>
      <c r="QRB20" s="1252"/>
      <c r="QRC20" s="1252"/>
      <c r="QRD20" s="1252"/>
      <c r="QRE20" s="1252"/>
      <c r="QRF20" s="1252"/>
      <c r="QRG20" s="1252"/>
      <c r="QRH20" s="1252"/>
      <c r="QRI20" s="1252"/>
      <c r="QRJ20" s="1252"/>
      <c r="QRK20" s="1252"/>
      <c r="QRL20" s="1252"/>
      <c r="QRM20" s="1252"/>
      <c r="QRN20" s="1252"/>
      <c r="QRO20" s="1252"/>
      <c r="QRP20" s="1252"/>
      <c r="QRQ20" s="1252"/>
      <c r="QRR20" s="1252"/>
      <c r="QRS20" s="1252"/>
      <c r="QRT20" s="1252"/>
      <c r="QRU20" s="1252"/>
      <c r="QRV20" s="1252"/>
      <c r="QRW20" s="1252"/>
      <c r="QRX20" s="1252"/>
      <c r="QRY20" s="1252"/>
      <c r="QRZ20" s="1252"/>
      <c r="QSA20" s="1252"/>
      <c r="QSB20" s="1252"/>
      <c r="QSC20" s="1252"/>
      <c r="QSD20" s="1252"/>
      <c r="QSE20" s="1252"/>
      <c r="QSF20" s="1252"/>
      <c r="QSG20" s="1252"/>
      <c r="QSH20" s="1252"/>
      <c r="QSI20" s="1252"/>
      <c r="QSJ20" s="1252"/>
      <c r="QSK20" s="1252"/>
      <c r="QSL20" s="1252"/>
      <c r="QSM20" s="1252"/>
      <c r="QSN20" s="1252"/>
      <c r="QSO20" s="1252"/>
      <c r="QSP20" s="1252"/>
      <c r="QSQ20" s="1252"/>
      <c r="QSR20" s="1252"/>
      <c r="QSS20" s="1252"/>
      <c r="QST20" s="1252"/>
      <c r="QSU20" s="1252"/>
      <c r="QSV20" s="1252"/>
      <c r="QSW20" s="1252"/>
      <c r="QSX20" s="1252"/>
      <c r="QSY20" s="1252"/>
      <c r="QSZ20" s="1252"/>
      <c r="QTA20" s="1252"/>
      <c r="QTB20" s="1252"/>
      <c r="QTC20" s="1252"/>
      <c r="QTD20" s="1252"/>
      <c r="QTE20" s="1252"/>
      <c r="QTF20" s="1252"/>
      <c r="QTG20" s="1252"/>
      <c r="QTH20" s="1252"/>
      <c r="QTI20" s="1252"/>
      <c r="QTJ20" s="1252"/>
      <c r="QTK20" s="1252"/>
      <c r="QTL20" s="1252"/>
      <c r="QTM20" s="1252"/>
      <c r="QTN20" s="1252"/>
      <c r="QTO20" s="1252"/>
      <c r="QTP20" s="1252"/>
      <c r="QTQ20" s="1252"/>
      <c r="QTR20" s="1252"/>
      <c r="QTS20" s="1252"/>
      <c r="QTT20" s="1252"/>
      <c r="QTU20" s="1252"/>
      <c r="QTV20" s="1252"/>
      <c r="QTW20" s="1252"/>
      <c r="QTX20" s="1252"/>
      <c r="QTY20" s="1252"/>
      <c r="QTZ20" s="1252"/>
      <c r="QUA20" s="1252"/>
      <c r="QUB20" s="1252"/>
      <c r="QUC20" s="1252"/>
      <c r="QUD20" s="1252"/>
      <c r="QUE20" s="1252"/>
      <c r="QUF20" s="1252"/>
      <c r="QUG20" s="1252"/>
      <c r="QUH20" s="1252"/>
      <c r="QUI20" s="1252"/>
      <c r="QUJ20" s="1252"/>
      <c r="QUK20" s="1252"/>
      <c r="QUL20" s="1252"/>
      <c r="QUM20" s="1252"/>
      <c r="QUN20" s="1252"/>
      <c r="QUO20" s="1252"/>
      <c r="QUP20" s="1252"/>
      <c r="QUQ20" s="1252"/>
      <c r="QUR20" s="1252"/>
      <c r="QUS20" s="1252"/>
      <c r="QUT20" s="1252"/>
      <c r="QUU20" s="1252"/>
      <c r="QUV20" s="1252"/>
      <c r="QUW20" s="1252"/>
      <c r="QUX20" s="1252"/>
      <c r="QUY20" s="1252"/>
      <c r="QUZ20" s="1252"/>
      <c r="QVA20" s="1252"/>
      <c r="QVB20" s="1252"/>
      <c r="QVC20" s="1252"/>
      <c r="QVD20" s="1252"/>
      <c r="QVE20" s="1252"/>
      <c r="QVF20" s="1252"/>
      <c r="QVG20" s="1252"/>
      <c r="QVH20" s="1252"/>
      <c r="QVI20" s="1252"/>
      <c r="QVJ20" s="1252"/>
      <c r="QVK20" s="1252"/>
      <c r="QVL20" s="1252"/>
      <c r="QVM20" s="1252"/>
      <c r="QVN20" s="1252"/>
      <c r="QVO20" s="1252"/>
      <c r="QVP20" s="1252"/>
      <c r="QVQ20" s="1252"/>
      <c r="QVR20" s="1252"/>
      <c r="QVS20" s="1252"/>
      <c r="QVT20" s="1252"/>
      <c r="QVU20" s="1252"/>
      <c r="QVV20" s="1252"/>
      <c r="QVW20" s="1252"/>
      <c r="QVX20" s="1252"/>
      <c r="QVY20" s="1252"/>
      <c r="QVZ20" s="1252"/>
      <c r="QWA20" s="1252"/>
      <c r="QWB20" s="1252"/>
      <c r="QWC20" s="1252"/>
      <c r="QWD20" s="1252"/>
      <c r="QWE20" s="1252"/>
      <c r="QWF20" s="1252"/>
      <c r="QWG20" s="1252"/>
      <c r="QWH20" s="1252"/>
      <c r="QWI20" s="1252"/>
      <c r="QWJ20" s="1252"/>
      <c r="QWK20" s="1252"/>
      <c r="QWL20" s="1252"/>
      <c r="QWM20" s="1252"/>
      <c r="QWN20" s="1252"/>
      <c r="QWO20" s="1252"/>
      <c r="QWP20" s="1252"/>
      <c r="QWQ20" s="1252"/>
      <c r="QWR20" s="1252"/>
      <c r="QWS20" s="1252"/>
      <c r="QWT20" s="1252"/>
      <c r="QWU20" s="1252"/>
      <c r="QWV20" s="1252"/>
      <c r="QWW20" s="1252"/>
      <c r="QWX20" s="1252"/>
      <c r="QWY20" s="1252"/>
      <c r="QWZ20" s="1252"/>
      <c r="QXA20" s="1252"/>
      <c r="QXB20" s="1252"/>
      <c r="QXC20" s="1252"/>
      <c r="QXD20" s="1252"/>
      <c r="QXE20" s="1252"/>
      <c r="QXF20" s="1252"/>
      <c r="QXG20" s="1252"/>
      <c r="QXH20" s="1252"/>
      <c r="QXI20" s="1252"/>
      <c r="QXJ20" s="1252"/>
      <c r="QXK20" s="1252"/>
      <c r="QXL20" s="1252"/>
      <c r="QXM20" s="1252"/>
      <c r="QXN20" s="1252"/>
      <c r="QXO20" s="1252"/>
      <c r="QXP20" s="1252"/>
      <c r="QXQ20" s="1252"/>
      <c r="QXR20" s="1252"/>
      <c r="QXS20" s="1252"/>
      <c r="QXT20" s="1252"/>
      <c r="QXU20" s="1252"/>
      <c r="QXV20" s="1252"/>
      <c r="QXW20" s="1252"/>
      <c r="QXX20" s="1252"/>
      <c r="QXY20" s="1252"/>
      <c r="QXZ20" s="1252"/>
      <c r="QYA20" s="1252"/>
      <c r="QYB20" s="1252"/>
      <c r="QYC20" s="1252"/>
      <c r="QYD20" s="1252"/>
      <c r="QYE20" s="1252"/>
      <c r="QYF20" s="1252"/>
      <c r="QYG20" s="1252"/>
      <c r="QYH20" s="1252"/>
      <c r="QYI20" s="1252"/>
      <c r="QYJ20" s="1252"/>
      <c r="QYK20" s="1252"/>
      <c r="QYL20" s="1252"/>
      <c r="QYM20" s="1252"/>
      <c r="QYN20" s="1252"/>
      <c r="QYO20" s="1252"/>
      <c r="QYP20" s="1252"/>
      <c r="QYQ20" s="1252"/>
      <c r="QYR20" s="1252"/>
      <c r="QYS20" s="1252"/>
      <c r="QYT20" s="1252"/>
      <c r="QYU20" s="1252"/>
      <c r="QYV20" s="1252"/>
      <c r="QYW20" s="1252"/>
      <c r="QYX20" s="1252"/>
      <c r="QYY20" s="1252"/>
      <c r="QYZ20" s="1252"/>
      <c r="QZA20" s="1252"/>
      <c r="QZB20" s="1252"/>
      <c r="QZC20" s="1252"/>
      <c r="QZD20" s="1252"/>
      <c r="QZE20" s="1252"/>
      <c r="QZF20" s="1252"/>
      <c r="QZG20" s="1252"/>
      <c r="QZH20" s="1252"/>
      <c r="QZI20" s="1252"/>
      <c r="QZJ20" s="1252"/>
      <c r="QZK20" s="1252"/>
      <c r="QZL20" s="1252"/>
      <c r="QZM20" s="1252"/>
      <c r="QZN20" s="1252"/>
      <c r="QZO20" s="1252"/>
      <c r="QZP20" s="1252"/>
      <c r="QZQ20" s="1252"/>
      <c r="QZR20" s="1252"/>
      <c r="QZS20" s="1252"/>
      <c r="QZT20" s="1252"/>
      <c r="QZU20" s="1252"/>
      <c r="QZV20" s="1252"/>
      <c r="QZW20" s="1252"/>
      <c r="QZX20" s="1252"/>
      <c r="QZY20" s="1252"/>
      <c r="QZZ20" s="1252"/>
      <c r="RAA20" s="1252"/>
      <c r="RAB20" s="1252"/>
      <c r="RAC20" s="1252"/>
      <c r="RAD20" s="1252"/>
      <c r="RAE20" s="1252"/>
      <c r="RAF20" s="1252"/>
      <c r="RAG20" s="1252"/>
      <c r="RAH20" s="1252"/>
      <c r="RAI20" s="1252"/>
      <c r="RAJ20" s="1252"/>
      <c r="RAK20" s="1252"/>
      <c r="RAL20" s="1252"/>
      <c r="RAM20" s="1252"/>
      <c r="RAN20" s="1252"/>
      <c r="RAO20" s="1252"/>
      <c r="RAP20" s="1252"/>
      <c r="RAQ20" s="1252"/>
      <c r="RAR20" s="1252"/>
      <c r="RAS20" s="1252"/>
      <c r="RAT20" s="1252"/>
      <c r="RAU20" s="1252"/>
      <c r="RAV20" s="1252"/>
      <c r="RAW20" s="1252"/>
      <c r="RAX20" s="1252"/>
      <c r="RAY20" s="1252"/>
      <c r="RAZ20" s="1252"/>
      <c r="RBA20" s="1252"/>
      <c r="RBB20" s="1252"/>
      <c r="RBC20" s="1252"/>
      <c r="RBD20" s="1252"/>
      <c r="RBE20" s="1252"/>
      <c r="RBF20" s="1252"/>
      <c r="RBG20" s="1252"/>
      <c r="RBH20" s="1252"/>
      <c r="RBI20" s="1252"/>
      <c r="RBJ20" s="1252"/>
      <c r="RBK20" s="1252"/>
      <c r="RBL20" s="1252"/>
      <c r="RBM20" s="1252"/>
      <c r="RBN20" s="1252"/>
      <c r="RBO20" s="1252"/>
      <c r="RBP20" s="1252"/>
      <c r="RBQ20" s="1252"/>
      <c r="RBR20" s="1252"/>
      <c r="RBS20" s="1252"/>
      <c r="RBT20" s="1252"/>
      <c r="RBU20" s="1252"/>
      <c r="RBV20" s="1252"/>
      <c r="RBW20" s="1252"/>
      <c r="RBX20" s="1252"/>
      <c r="RBY20" s="1252"/>
      <c r="RBZ20" s="1252"/>
      <c r="RCA20" s="1252"/>
      <c r="RCB20" s="1252"/>
      <c r="RCC20" s="1252"/>
      <c r="RCD20" s="1252"/>
      <c r="RCE20" s="1252"/>
      <c r="RCF20" s="1252"/>
      <c r="RCG20" s="1252"/>
      <c r="RCH20" s="1252"/>
      <c r="RCI20" s="1252"/>
      <c r="RCJ20" s="1252"/>
      <c r="RCK20" s="1252"/>
      <c r="RCL20" s="1252"/>
      <c r="RCM20" s="1252"/>
      <c r="RCN20" s="1252"/>
      <c r="RCO20" s="1252"/>
      <c r="RCP20" s="1252"/>
      <c r="RCQ20" s="1252"/>
      <c r="RCR20" s="1252"/>
      <c r="RCS20" s="1252"/>
      <c r="RCT20" s="1252"/>
      <c r="RCU20" s="1252"/>
      <c r="RCV20" s="1252"/>
      <c r="RCW20" s="1252"/>
      <c r="RCX20" s="1252"/>
      <c r="RCY20" s="1252"/>
      <c r="RCZ20" s="1252"/>
      <c r="RDA20" s="1252"/>
      <c r="RDB20" s="1252"/>
      <c r="RDC20" s="1252"/>
      <c r="RDD20" s="1252"/>
      <c r="RDE20" s="1252"/>
      <c r="RDF20" s="1252"/>
      <c r="RDG20" s="1252"/>
      <c r="RDH20" s="1252"/>
      <c r="RDI20" s="1252"/>
      <c r="RDJ20" s="1252"/>
      <c r="RDK20" s="1252"/>
      <c r="RDL20" s="1252"/>
      <c r="RDM20" s="1252"/>
      <c r="RDN20" s="1252"/>
      <c r="RDO20" s="1252"/>
      <c r="RDP20" s="1252"/>
      <c r="RDQ20" s="1252"/>
      <c r="RDR20" s="1252"/>
      <c r="RDS20" s="1252"/>
      <c r="RDT20" s="1252"/>
      <c r="RDU20" s="1252"/>
      <c r="RDV20" s="1252"/>
      <c r="RDW20" s="1252"/>
      <c r="RDX20" s="1252"/>
      <c r="RDY20" s="1252"/>
      <c r="RDZ20" s="1252"/>
      <c r="REA20" s="1252"/>
      <c r="REB20" s="1252"/>
      <c r="REC20" s="1252"/>
      <c r="RED20" s="1252"/>
      <c r="REE20" s="1252"/>
      <c r="REF20" s="1252"/>
      <c r="REG20" s="1252"/>
      <c r="REH20" s="1252"/>
      <c r="REI20" s="1252"/>
      <c r="REJ20" s="1252"/>
      <c r="REK20" s="1252"/>
      <c r="REL20" s="1252"/>
      <c r="REM20" s="1252"/>
      <c r="REN20" s="1252"/>
      <c r="REO20" s="1252"/>
      <c r="REP20" s="1252"/>
      <c r="REQ20" s="1252"/>
      <c r="RER20" s="1252"/>
      <c r="RES20" s="1252"/>
      <c r="RET20" s="1252"/>
      <c r="REU20" s="1252"/>
      <c r="REV20" s="1252"/>
      <c r="REW20" s="1252"/>
      <c r="REX20" s="1252"/>
      <c r="REY20" s="1252"/>
      <c r="REZ20" s="1252"/>
      <c r="RFA20" s="1252"/>
      <c r="RFB20" s="1252"/>
      <c r="RFC20" s="1252"/>
      <c r="RFD20" s="1252"/>
      <c r="RFE20" s="1252"/>
      <c r="RFF20" s="1252"/>
      <c r="RFG20" s="1252"/>
      <c r="RFH20" s="1252"/>
      <c r="RFI20" s="1252"/>
      <c r="RFJ20" s="1252"/>
      <c r="RFK20" s="1252"/>
      <c r="RFL20" s="1252"/>
      <c r="RFM20" s="1252"/>
      <c r="RFN20" s="1252"/>
      <c r="RFO20" s="1252"/>
      <c r="RFP20" s="1252"/>
      <c r="RFQ20" s="1252"/>
      <c r="RFR20" s="1252"/>
      <c r="RFS20" s="1252"/>
      <c r="RFT20" s="1252"/>
      <c r="RFU20" s="1252"/>
      <c r="RFV20" s="1252"/>
      <c r="RFW20" s="1252"/>
      <c r="RFX20" s="1252"/>
      <c r="RFY20" s="1252"/>
      <c r="RFZ20" s="1252"/>
      <c r="RGA20" s="1252"/>
      <c r="RGB20" s="1252"/>
      <c r="RGC20" s="1252"/>
      <c r="RGD20" s="1252"/>
      <c r="RGE20" s="1252"/>
      <c r="RGF20" s="1252"/>
      <c r="RGG20" s="1252"/>
      <c r="RGH20" s="1252"/>
      <c r="RGI20" s="1252"/>
      <c r="RGJ20" s="1252"/>
      <c r="RGK20" s="1252"/>
      <c r="RGL20" s="1252"/>
      <c r="RGM20" s="1252"/>
      <c r="RGN20" s="1252"/>
      <c r="RGO20" s="1252"/>
      <c r="RGP20" s="1252"/>
      <c r="RGQ20" s="1252"/>
      <c r="RGR20" s="1252"/>
      <c r="RGS20" s="1252"/>
      <c r="RGT20" s="1252"/>
      <c r="RGU20" s="1252"/>
      <c r="RGV20" s="1252"/>
      <c r="RGW20" s="1252"/>
      <c r="RGX20" s="1252"/>
      <c r="RGY20" s="1252"/>
      <c r="RGZ20" s="1252"/>
      <c r="RHA20" s="1252"/>
      <c r="RHB20" s="1252"/>
      <c r="RHC20" s="1252"/>
      <c r="RHD20" s="1252"/>
      <c r="RHE20" s="1252"/>
      <c r="RHF20" s="1252"/>
      <c r="RHG20" s="1252"/>
      <c r="RHH20" s="1252"/>
      <c r="RHI20" s="1252"/>
      <c r="RHJ20" s="1252"/>
      <c r="RHK20" s="1252"/>
      <c r="RHL20" s="1252"/>
      <c r="RHM20" s="1252"/>
      <c r="RHN20" s="1252"/>
      <c r="RHO20" s="1252"/>
      <c r="RHP20" s="1252"/>
      <c r="RHQ20" s="1252"/>
      <c r="RHR20" s="1252"/>
      <c r="RHS20" s="1252"/>
      <c r="RHT20" s="1252"/>
      <c r="RHU20" s="1252"/>
      <c r="RHV20" s="1252"/>
      <c r="RHW20" s="1252"/>
      <c r="RHX20" s="1252"/>
      <c r="RHY20" s="1252"/>
      <c r="RHZ20" s="1252"/>
      <c r="RIA20" s="1252"/>
      <c r="RIB20" s="1252"/>
      <c r="RIC20" s="1252"/>
      <c r="RID20" s="1252"/>
      <c r="RIE20" s="1252"/>
      <c r="RIF20" s="1252"/>
      <c r="RIG20" s="1252"/>
      <c r="RIH20" s="1252"/>
      <c r="RII20" s="1252"/>
      <c r="RIJ20" s="1252"/>
      <c r="RIK20" s="1252"/>
      <c r="RIL20" s="1252"/>
      <c r="RIM20" s="1252"/>
      <c r="RIN20" s="1252"/>
      <c r="RIO20" s="1252"/>
      <c r="RIP20" s="1252"/>
      <c r="RIQ20" s="1252"/>
      <c r="RIR20" s="1252"/>
      <c r="RIS20" s="1252"/>
      <c r="RIT20" s="1252"/>
      <c r="RIU20" s="1252"/>
      <c r="RIV20" s="1252"/>
      <c r="RIW20" s="1252"/>
      <c r="RIX20" s="1252"/>
      <c r="RIY20" s="1252"/>
      <c r="RIZ20" s="1252"/>
      <c r="RJA20" s="1252"/>
      <c r="RJB20" s="1252"/>
      <c r="RJC20" s="1252"/>
      <c r="RJD20" s="1252"/>
      <c r="RJE20" s="1252"/>
      <c r="RJF20" s="1252"/>
      <c r="RJG20" s="1252"/>
      <c r="RJH20" s="1252"/>
      <c r="RJI20" s="1252"/>
      <c r="RJJ20" s="1252"/>
      <c r="RJK20" s="1252"/>
      <c r="RJL20" s="1252"/>
      <c r="RJM20" s="1252"/>
      <c r="RJN20" s="1252"/>
      <c r="RJO20" s="1252"/>
      <c r="RJP20" s="1252"/>
      <c r="RJQ20" s="1252"/>
      <c r="RJR20" s="1252"/>
      <c r="RJS20" s="1252"/>
      <c r="RJT20" s="1252"/>
      <c r="RJU20" s="1252"/>
      <c r="RJV20" s="1252"/>
      <c r="RJW20" s="1252"/>
      <c r="RJX20" s="1252"/>
      <c r="RJY20" s="1252"/>
      <c r="RJZ20" s="1252"/>
      <c r="RKA20" s="1252"/>
      <c r="RKB20" s="1252"/>
      <c r="RKC20" s="1252"/>
      <c r="RKD20" s="1252"/>
      <c r="RKE20" s="1252"/>
      <c r="RKF20" s="1252"/>
      <c r="RKG20" s="1252"/>
      <c r="RKH20" s="1252"/>
      <c r="RKI20" s="1252"/>
      <c r="RKJ20" s="1252"/>
      <c r="RKK20" s="1252"/>
      <c r="RKL20" s="1252"/>
      <c r="RKM20" s="1252"/>
      <c r="RKN20" s="1252"/>
      <c r="RKO20" s="1252"/>
      <c r="RKP20" s="1252"/>
      <c r="RKQ20" s="1252"/>
      <c r="RKR20" s="1252"/>
      <c r="RKS20" s="1252"/>
      <c r="RKT20" s="1252"/>
      <c r="RKU20" s="1252"/>
      <c r="RKV20" s="1252"/>
      <c r="RKW20" s="1252"/>
      <c r="RKX20" s="1252"/>
      <c r="RKY20" s="1252"/>
      <c r="RKZ20" s="1252"/>
      <c r="RLA20" s="1252"/>
      <c r="RLB20" s="1252"/>
      <c r="RLC20" s="1252"/>
      <c r="RLD20" s="1252"/>
      <c r="RLE20" s="1252"/>
      <c r="RLF20" s="1252"/>
      <c r="RLG20" s="1252"/>
      <c r="RLH20" s="1252"/>
      <c r="RLI20" s="1252"/>
      <c r="RLJ20" s="1252"/>
      <c r="RLK20" s="1252"/>
      <c r="RLL20" s="1252"/>
      <c r="RLM20" s="1252"/>
      <c r="RLN20" s="1252"/>
      <c r="RLO20" s="1252"/>
      <c r="RLP20" s="1252"/>
      <c r="RLQ20" s="1252"/>
      <c r="RLR20" s="1252"/>
      <c r="RLS20" s="1252"/>
      <c r="RLT20" s="1252"/>
      <c r="RLU20" s="1252"/>
      <c r="RLV20" s="1252"/>
      <c r="RLW20" s="1252"/>
      <c r="RLX20" s="1252"/>
      <c r="RLY20" s="1252"/>
      <c r="RLZ20" s="1252"/>
      <c r="RMA20" s="1252"/>
      <c r="RMB20" s="1252"/>
      <c r="RMC20" s="1252"/>
      <c r="RMD20" s="1252"/>
      <c r="RME20" s="1252"/>
      <c r="RMF20" s="1252"/>
      <c r="RMG20" s="1252"/>
      <c r="RMH20" s="1252"/>
      <c r="RMI20" s="1252"/>
      <c r="RMJ20" s="1252"/>
      <c r="RMK20" s="1252"/>
      <c r="RML20" s="1252"/>
      <c r="RMM20" s="1252"/>
      <c r="RMN20" s="1252"/>
      <c r="RMO20" s="1252"/>
      <c r="RMP20" s="1252"/>
      <c r="RMQ20" s="1252"/>
      <c r="RMR20" s="1252"/>
      <c r="RMS20" s="1252"/>
      <c r="RMT20" s="1252"/>
      <c r="RMU20" s="1252"/>
      <c r="RMV20" s="1252"/>
      <c r="RMW20" s="1252"/>
      <c r="RMX20" s="1252"/>
      <c r="RMY20" s="1252"/>
      <c r="RMZ20" s="1252"/>
      <c r="RNA20" s="1252"/>
      <c r="RNB20" s="1252"/>
      <c r="RNC20" s="1252"/>
      <c r="RND20" s="1252"/>
      <c r="RNE20" s="1252"/>
      <c r="RNF20" s="1252"/>
      <c r="RNG20" s="1252"/>
      <c r="RNH20" s="1252"/>
      <c r="RNI20" s="1252"/>
      <c r="RNJ20" s="1252"/>
      <c r="RNK20" s="1252"/>
      <c r="RNL20" s="1252"/>
      <c r="RNM20" s="1252"/>
      <c r="RNN20" s="1252"/>
      <c r="RNO20" s="1252"/>
      <c r="RNP20" s="1252"/>
      <c r="RNQ20" s="1252"/>
      <c r="RNR20" s="1252"/>
      <c r="RNS20" s="1252"/>
      <c r="RNT20" s="1252"/>
      <c r="RNU20" s="1252"/>
      <c r="RNV20" s="1252"/>
      <c r="RNW20" s="1252"/>
      <c r="RNX20" s="1252"/>
      <c r="RNY20" s="1252"/>
      <c r="RNZ20" s="1252"/>
      <c r="ROA20" s="1252"/>
      <c r="ROB20" s="1252"/>
      <c r="ROC20" s="1252"/>
      <c r="ROD20" s="1252"/>
      <c r="ROE20" s="1252"/>
      <c r="ROF20" s="1252"/>
      <c r="ROG20" s="1252"/>
      <c r="ROH20" s="1252"/>
      <c r="ROI20" s="1252"/>
      <c r="ROJ20" s="1252"/>
      <c r="ROK20" s="1252"/>
      <c r="ROL20" s="1252"/>
      <c r="ROM20" s="1252"/>
      <c r="RON20" s="1252"/>
      <c r="ROO20" s="1252"/>
      <c r="ROP20" s="1252"/>
      <c r="ROQ20" s="1252"/>
      <c r="ROR20" s="1252"/>
      <c r="ROS20" s="1252"/>
      <c r="ROT20" s="1252"/>
      <c r="ROU20" s="1252"/>
      <c r="ROV20" s="1252"/>
      <c r="ROW20" s="1252"/>
      <c r="ROX20" s="1252"/>
      <c r="ROY20" s="1252"/>
      <c r="ROZ20" s="1252"/>
      <c r="RPA20" s="1252"/>
      <c r="RPB20" s="1252"/>
      <c r="RPC20" s="1252"/>
      <c r="RPD20" s="1252"/>
      <c r="RPE20" s="1252"/>
      <c r="RPF20" s="1252"/>
      <c r="RPG20" s="1252"/>
      <c r="RPH20" s="1252"/>
      <c r="RPI20" s="1252"/>
      <c r="RPJ20" s="1252"/>
      <c r="RPK20" s="1252"/>
      <c r="RPL20" s="1252"/>
      <c r="RPM20" s="1252"/>
      <c r="RPN20" s="1252"/>
      <c r="RPO20" s="1252"/>
      <c r="RPP20" s="1252"/>
      <c r="RPQ20" s="1252"/>
      <c r="RPR20" s="1252"/>
      <c r="RPS20" s="1252"/>
      <c r="RPT20" s="1252"/>
      <c r="RPU20" s="1252"/>
      <c r="RPV20" s="1252"/>
      <c r="RPW20" s="1252"/>
      <c r="RPX20" s="1252"/>
      <c r="RPY20" s="1252"/>
      <c r="RPZ20" s="1252"/>
      <c r="RQA20" s="1252"/>
      <c r="RQB20" s="1252"/>
      <c r="RQC20" s="1252"/>
      <c r="RQD20" s="1252"/>
      <c r="RQE20" s="1252"/>
      <c r="RQF20" s="1252"/>
      <c r="RQG20" s="1252"/>
      <c r="RQH20" s="1252"/>
      <c r="RQI20" s="1252"/>
      <c r="RQJ20" s="1252"/>
      <c r="RQK20" s="1252"/>
      <c r="RQL20" s="1252"/>
      <c r="RQM20" s="1252"/>
      <c r="RQN20" s="1252"/>
      <c r="RQO20" s="1252"/>
      <c r="RQP20" s="1252"/>
      <c r="RQQ20" s="1252"/>
      <c r="RQR20" s="1252"/>
      <c r="RQS20" s="1252"/>
      <c r="RQT20" s="1252"/>
      <c r="RQU20" s="1252"/>
      <c r="RQV20" s="1252"/>
      <c r="RQW20" s="1252"/>
      <c r="RQX20" s="1252"/>
      <c r="RQY20" s="1252"/>
      <c r="RQZ20" s="1252"/>
      <c r="RRA20" s="1252"/>
      <c r="RRB20" s="1252"/>
      <c r="RRC20" s="1252"/>
      <c r="RRD20" s="1252"/>
      <c r="RRE20" s="1252"/>
      <c r="RRF20" s="1252"/>
      <c r="RRG20" s="1252"/>
      <c r="RRH20" s="1252"/>
      <c r="RRI20" s="1252"/>
      <c r="RRJ20" s="1252"/>
      <c r="RRK20" s="1252"/>
      <c r="RRL20" s="1252"/>
      <c r="RRM20" s="1252"/>
      <c r="RRN20" s="1252"/>
      <c r="RRO20" s="1252"/>
      <c r="RRP20" s="1252"/>
      <c r="RRQ20" s="1252"/>
      <c r="RRR20" s="1252"/>
      <c r="RRS20" s="1252"/>
      <c r="RRT20" s="1252"/>
      <c r="RRU20" s="1252"/>
      <c r="RRV20" s="1252"/>
      <c r="RRW20" s="1252"/>
      <c r="RRX20" s="1252"/>
      <c r="RRY20" s="1252"/>
      <c r="RRZ20" s="1252"/>
      <c r="RSA20" s="1252"/>
      <c r="RSB20" s="1252"/>
      <c r="RSC20" s="1252"/>
      <c r="RSD20" s="1252"/>
      <c r="RSE20" s="1252"/>
      <c r="RSF20" s="1252"/>
      <c r="RSG20" s="1252"/>
      <c r="RSH20" s="1252"/>
      <c r="RSI20" s="1252"/>
      <c r="RSJ20" s="1252"/>
      <c r="RSK20" s="1252"/>
      <c r="RSL20" s="1252"/>
      <c r="RSM20" s="1252"/>
      <c r="RSN20" s="1252"/>
      <c r="RSO20" s="1252"/>
      <c r="RSP20" s="1252"/>
      <c r="RSQ20" s="1252"/>
      <c r="RSR20" s="1252"/>
      <c r="RSS20" s="1252"/>
      <c r="RST20" s="1252"/>
      <c r="RSU20" s="1252"/>
      <c r="RSV20" s="1252"/>
      <c r="RSW20" s="1252"/>
      <c r="RSX20" s="1252"/>
      <c r="RSY20" s="1252"/>
      <c r="RSZ20" s="1252"/>
      <c r="RTA20" s="1252"/>
      <c r="RTB20" s="1252"/>
      <c r="RTC20" s="1252"/>
      <c r="RTD20" s="1252"/>
      <c r="RTE20" s="1252"/>
      <c r="RTF20" s="1252"/>
      <c r="RTG20" s="1252"/>
      <c r="RTH20" s="1252"/>
      <c r="RTI20" s="1252"/>
      <c r="RTJ20" s="1252"/>
      <c r="RTK20" s="1252"/>
      <c r="RTL20" s="1252"/>
      <c r="RTM20" s="1252"/>
      <c r="RTN20" s="1252"/>
      <c r="RTO20" s="1252"/>
      <c r="RTP20" s="1252"/>
      <c r="RTQ20" s="1252"/>
      <c r="RTR20" s="1252"/>
      <c r="RTS20" s="1252"/>
      <c r="RTT20" s="1252"/>
      <c r="RTU20" s="1252"/>
      <c r="RTV20" s="1252"/>
      <c r="RTW20" s="1252"/>
      <c r="RTX20" s="1252"/>
      <c r="RTY20" s="1252"/>
      <c r="RTZ20" s="1252"/>
      <c r="RUA20" s="1252"/>
      <c r="RUB20" s="1252"/>
      <c r="RUC20" s="1252"/>
      <c r="RUD20" s="1252"/>
      <c r="RUE20" s="1252"/>
      <c r="RUF20" s="1252"/>
      <c r="RUG20" s="1252"/>
      <c r="RUH20" s="1252"/>
      <c r="RUI20" s="1252"/>
      <c r="RUJ20" s="1252"/>
      <c r="RUK20" s="1252"/>
      <c r="RUL20" s="1252"/>
      <c r="RUM20" s="1252"/>
      <c r="RUN20" s="1252"/>
      <c r="RUO20" s="1252"/>
      <c r="RUP20" s="1252"/>
      <c r="RUQ20" s="1252"/>
      <c r="RUR20" s="1252"/>
      <c r="RUS20" s="1252"/>
      <c r="RUT20" s="1252"/>
      <c r="RUU20" s="1252"/>
      <c r="RUV20" s="1252"/>
      <c r="RUW20" s="1252"/>
      <c r="RUX20" s="1252"/>
      <c r="RUY20" s="1252"/>
      <c r="RUZ20" s="1252"/>
      <c r="RVA20" s="1252"/>
      <c r="RVB20" s="1252"/>
      <c r="RVC20" s="1252"/>
      <c r="RVD20" s="1252"/>
      <c r="RVE20" s="1252"/>
      <c r="RVF20" s="1252"/>
      <c r="RVG20" s="1252"/>
      <c r="RVH20" s="1252"/>
      <c r="RVI20" s="1252"/>
      <c r="RVJ20" s="1252"/>
      <c r="RVK20" s="1252"/>
      <c r="RVL20" s="1252"/>
      <c r="RVM20" s="1252"/>
      <c r="RVN20" s="1252"/>
      <c r="RVO20" s="1252"/>
      <c r="RVP20" s="1252"/>
      <c r="RVQ20" s="1252"/>
      <c r="RVR20" s="1252"/>
      <c r="RVS20" s="1252"/>
      <c r="RVT20" s="1252"/>
      <c r="RVU20" s="1252"/>
      <c r="RVV20" s="1252"/>
      <c r="RVW20" s="1252"/>
      <c r="RVX20" s="1252"/>
      <c r="RVY20" s="1252"/>
      <c r="RVZ20" s="1252"/>
      <c r="RWA20" s="1252"/>
      <c r="RWB20" s="1252"/>
      <c r="RWC20" s="1252"/>
      <c r="RWD20" s="1252"/>
      <c r="RWE20" s="1252"/>
      <c r="RWF20" s="1252"/>
      <c r="RWG20" s="1252"/>
      <c r="RWH20" s="1252"/>
      <c r="RWI20" s="1252"/>
      <c r="RWJ20" s="1252"/>
      <c r="RWK20" s="1252"/>
      <c r="RWL20" s="1252"/>
      <c r="RWM20" s="1252"/>
      <c r="RWN20" s="1252"/>
      <c r="RWO20" s="1252"/>
      <c r="RWP20" s="1252"/>
      <c r="RWQ20" s="1252"/>
      <c r="RWR20" s="1252"/>
      <c r="RWS20" s="1252"/>
      <c r="RWT20" s="1252"/>
      <c r="RWU20" s="1252"/>
      <c r="RWV20" s="1252"/>
      <c r="RWW20" s="1252"/>
      <c r="RWX20" s="1252"/>
      <c r="RWY20" s="1252"/>
      <c r="RWZ20" s="1252"/>
      <c r="RXA20" s="1252"/>
      <c r="RXB20" s="1252"/>
      <c r="RXC20" s="1252"/>
      <c r="RXD20" s="1252"/>
      <c r="RXE20" s="1252"/>
      <c r="RXF20" s="1252"/>
      <c r="RXG20" s="1252"/>
      <c r="RXH20" s="1252"/>
      <c r="RXI20" s="1252"/>
      <c r="RXJ20" s="1252"/>
      <c r="RXK20" s="1252"/>
      <c r="RXL20" s="1252"/>
      <c r="RXM20" s="1252"/>
      <c r="RXN20" s="1252"/>
      <c r="RXO20" s="1252"/>
      <c r="RXP20" s="1252"/>
      <c r="RXQ20" s="1252"/>
      <c r="RXR20" s="1252"/>
      <c r="RXS20" s="1252"/>
      <c r="RXT20" s="1252"/>
      <c r="RXU20" s="1252"/>
      <c r="RXV20" s="1252"/>
      <c r="RXW20" s="1252"/>
      <c r="RXX20" s="1252"/>
      <c r="RXY20" s="1252"/>
      <c r="RXZ20" s="1252"/>
      <c r="RYA20" s="1252"/>
      <c r="RYB20" s="1252"/>
      <c r="RYC20" s="1252"/>
      <c r="RYD20" s="1252"/>
      <c r="RYE20" s="1252"/>
      <c r="RYF20" s="1252"/>
      <c r="RYG20" s="1252"/>
      <c r="RYH20" s="1252"/>
      <c r="RYI20" s="1252"/>
      <c r="RYJ20" s="1252"/>
      <c r="RYK20" s="1252"/>
      <c r="RYL20" s="1252"/>
      <c r="RYM20" s="1252"/>
      <c r="RYN20" s="1252"/>
      <c r="RYO20" s="1252"/>
      <c r="RYP20" s="1252"/>
      <c r="RYQ20" s="1252"/>
      <c r="RYR20" s="1252"/>
      <c r="RYS20" s="1252"/>
      <c r="RYT20" s="1252"/>
      <c r="RYU20" s="1252"/>
      <c r="RYV20" s="1252"/>
      <c r="RYW20" s="1252"/>
      <c r="RYX20" s="1252"/>
      <c r="RYY20" s="1252"/>
      <c r="RYZ20" s="1252"/>
      <c r="RZA20" s="1252"/>
      <c r="RZB20" s="1252"/>
      <c r="RZC20" s="1252"/>
      <c r="RZD20" s="1252"/>
      <c r="RZE20" s="1252"/>
      <c r="RZF20" s="1252"/>
      <c r="RZG20" s="1252"/>
      <c r="RZH20" s="1252"/>
      <c r="RZI20" s="1252"/>
      <c r="RZJ20" s="1252"/>
      <c r="RZK20" s="1252"/>
      <c r="RZL20" s="1252"/>
      <c r="RZM20" s="1252"/>
      <c r="RZN20" s="1252"/>
      <c r="RZO20" s="1252"/>
      <c r="RZP20" s="1252"/>
      <c r="RZQ20" s="1252"/>
      <c r="RZR20" s="1252"/>
      <c r="RZS20" s="1252"/>
      <c r="RZT20" s="1252"/>
      <c r="RZU20" s="1252"/>
      <c r="RZV20" s="1252"/>
      <c r="RZW20" s="1252"/>
      <c r="RZX20" s="1252"/>
      <c r="RZY20" s="1252"/>
      <c r="RZZ20" s="1252"/>
      <c r="SAA20" s="1252"/>
      <c r="SAB20" s="1252"/>
      <c r="SAC20" s="1252"/>
      <c r="SAD20" s="1252"/>
      <c r="SAE20" s="1252"/>
      <c r="SAF20" s="1252"/>
      <c r="SAG20" s="1252"/>
      <c r="SAH20" s="1252"/>
      <c r="SAI20" s="1252"/>
      <c r="SAJ20" s="1252"/>
      <c r="SAK20" s="1252"/>
      <c r="SAL20" s="1252"/>
      <c r="SAM20" s="1252"/>
      <c r="SAN20" s="1252"/>
      <c r="SAO20" s="1252"/>
      <c r="SAP20" s="1252"/>
      <c r="SAQ20" s="1252"/>
      <c r="SAR20" s="1252"/>
      <c r="SAS20" s="1252"/>
      <c r="SAT20" s="1252"/>
      <c r="SAU20" s="1252"/>
      <c r="SAV20" s="1252"/>
      <c r="SAW20" s="1252"/>
      <c r="SAX20" s="1252"/>
      <c r="SAY20" s="1252"/>
      <c r="SAZ20" s="1252"/>
      <c r="SBA20" s="1252"/>
      <c r="SBB20" s="1252"/>
      <c r="SBC20" s="1252"/>
      <c r="SBD20" s="1252"/>
      <c r="SBE20" s="1252"/>
      <c r="SBF20" s="1252"/>
      <c r="SBG20" s="1252"/>
      <c r="SBH20" s="1252"/>
      <c r="SBI20" s="1252"/>
      <c r="SBJ20" s="1252"/>
      <c r="SBK20" s="1252"/>
      <c r="SBL20" s="1252"/>
      <c r="SBM20" s="1252"/>
      <c r="SBN20" s="1252"/>
      <c r="SBO20" s="1252"/>
      <c r="SBP20" s="1252"/>
      <c r="SBQ20" s="1252"/>
      <c r="SBR20" s="1252"/>
      <c r="SBS20" s="1252"/>
      <c r="SBT20" s="1252"/>
      <c r="SBU20" s="1252"/>
      <c r="SBV20" s="1252"/>
      <c r="SBW20" s="1252"/>
      <c r="SBX20" s="1252"/>
      <c r="SBY20" s="1252"/>
      <c r="SBZ20" s="1252"/>
      <c r="SCA20" s="1252"/>
      <c r="SCB20" s="1252"/>
      <c r="SCC20" s="1252"/>
      <c r="SCD20" s="1252"/>
      <c r="SCE20" s="1252"/>
      <c r="SCF20" s="1252"/>
      <c r="SCG20" s="1252"/>
      <c r="SCH20" s="1252"/>
      <c r="SCI20" s="1252"/>
      <c r="SCJ20" s="1252"/>
      <c r="SCK20" s="1252"/>
      <c r="SCL20" s="1252"/>
      <c r="SCM20" s="1252"/>
      <c r="SCN20" s="1252"/>
      <c r="SCO20" s="1252"/>
      <c r="SCP20" s="1252"/>
      <c r="SCQ20" s="1252"/>
      <c r="SCR20" s="1252"/>
      <c r="SCS20" s="1252"/>
      <c r="SCT20" s="1252"/>
      <c r="SCU20" s="1252"/>
      <c r="SCV20" s="1252"/>
      <c r="SCW20" s="1252"/>
      <c r="SCX20" s="1252"/>
      <c r="SCY20" s="1252"/>
      <c r="SCZ20" s="1252"/>
      <c r="SDA20" s="1252"/>
      <c r="SDB20" s="1252"/>
      <c r="SDC20" s="1252"/>
      <c r="SDD20" s="1252"/>
      <c r="SDE20" s="1252"/>
      <c r="SDF20" s="1252"/>
      <c r="SDG20" s="1252"/>
      <c r="SDH20" s="1252"/>
      <c r="SDI20" s="1252"/>
      <c r="SDJ20" s="1252"/>
      <c r="SDK20" s="1252"/>
      <c r="SDL20" s="1252"/>
      <c r="SDM20" s="1252"/>
      <c r="SDN20" s="1252"/>
      <c r="SDO20" s="1252"/>
      <c r="SDP20" s="1252"/>
      <c r="SDQ20" s="1252"/>
      <c r="SDR20" s="1252"/>
      <c r="SDS20" s="1252"/>
      <c r="SDT20" s="1252"/>
      <c r="SDU20" s="1252"/>
      <c r="SDV20" s="1252"/>
      <c r="SDW20" s="1252"/>
      <c r="SDX20" s="1252"/>
      <c r="SDY20" s="1252"/>
      <c r="SDZ20" s="1252"/>
      <c r="SEA20" s="1252"/>
      <c r="SEB20" s="1252"/>
      <c r="SEC20" s="1252"/>
      <c r="SED20" s="1252"/>
      <c r="SEE20" s="1252"/>
      <c r="SEF20" s="1252"/>
      <c r="SEG20" s="1252"/>
      <c r="SEH20" s="1252"/>
      <c r="SEI20" s="1252"/>
      <c r="SEJ20" s="1252"/>
      <c r="SEK20" s="1252"/>
      <c r="SEL20" s="1252"/>
      <c r="SEM20" s="1252"/>
      <c r="SEN20" s="1252"/>
      <c r="SEO20" s="1252"/>
      <c r="SEP20" s="1252"/>
      <c r="SEQ20" s="1252"/>
      <c r="SER20" s="1252"/>
      <c r="SES20" s="1252"/>
      <c r="SET20" s="1252"/>
      <c r="SEU20" s="1252"/>
      <c r="SEV20" s="1252"/>
      <c r="SEW20" s="1252"/>
      <c r="SEX20" s="1252"/>
      <c r="SEY20" s="1252"/>
      <c r="SEZ20" s="1252"/>
      <c r="SFA20" s="1252"/>
      <c r="SFB20" s="1252"/>
      <c r="SFC20" s="1252"/>
      <c r="SFD20" s="1252"/>
      <c r="SFE20" s="1252"/>
      <c r="SFF20" s="1252"/>
      <c r="SFG20" s="1252"/>
      <c r="SFH20" s="1252"/>
      <c r="SFI20" s="1252"/>
      <c r="SFJ20" s="1252"/>
      <c r="SFK20" s="1252"/>
      <c r="SFL20" s="1252"/>
      <c r="SFM20" s="1252"/>
      <c r="SFN20" s="1252"/>
      <c r="SFO20" s="1252"/>
      <c r="SFP20" s="1252"/>
      <c r="SFQ20" s="1252"/>
      <c r="SFR20" s="1252"/>
      <c r="SFS20" s="1252"/>
      <c r="SFT20" s="1252"/>
      <c r="SFU20" s="1252"/>
      <c r="SFV20" s="1252"/>
      <c r="SFW20" s="1252"/>
      <c r="SFX20" s="1252"/>
      <c r="SFY20" s="1252"/>
      <c r="SFZ20" s="1252"/>
      <c r="SGA20" s="1252"/>
      <c r="SGB20" s="1252"/>
      <c r="SGC20" s="1252"/>
      <c r="SGD20" s="1252"/>
      <c r="SGE20" s="1252"/>
      <c r="SGF20" s="1252"/>
      <c r="SGG20" s="1252"/>
      <c r="SGH20" s="1252"/>
      <c r="SGI20" s="1252"/>
      <c r="SGJ20" s="1252"/>
      <c r="SGK20" s="1252"/>
      <c r="SGL20" s="1252"/>
      <c r="SGM20" s="1252"/>
      <c r="SGN20" s="1252"/>
      <c r="SGO20" s="1252"/>
      <c r="SGP20" s="1252"/>
      <c r="SGQ20" s="1252"/>
      <c r="SGR20" s="1252"/>
      <c r="SGS20" s="1252"/>
      <c r="SGT20" s="1252"/>
      <c r="SGU20" s="1252"/>
      <c r="SGV20" s="1252"/>
      <c r="SGW20" s="1252"/>
      <c r="SGX20" s="1252"/>
      <c r="SGY20" s="1252"/>
      <c r="SGZ20" s="1252"/>
      <c r="SHA20" s="1252"/>
      <c r="SHB20" s="1252"/>
      <c r="SHC20" s="1252"/>
      <c r="SHD20" s="1252"/>
      <c r="SHE20" s="1252"/>
      <c r="SHF20" s="1252"/>
      <c r="SHG20" s="1252"/>
      <c r="SHH20" s="1252"/>
      <c r="SHI20" s="1252"/>
      <c r="SHJ20" s="1252"/>
      <c r="SHK20" s="1252"/>
      <c r="SHL20" s="1252"/>
      <c r="SHM20" s="1252"/>
      <c r="SHN20" s="1252"/>
      <c r="SHO20" s="1252"/>
      <c r="SHP20" s="1252"/>
      <c r="SHQ20" s="1252"/>
      <c r="SHR20" s="1252"/>
      <c r="SHS20" s="1252"/>
      <c r="SHT20" s="1252"/>
      <c r="SHU20" s="1252"/>
      <c r="SHV20" s="1252"/>
      <c r="SHW20" s="1252"/>
      <c r="SHX20" s="1252"/>
      <c r="SHY20" s="1252"/>
      <c r="SHZ20" s="1252"/>
      <c r="SIA20" s="1252"/>
      <c r="SIB20" s="1252"/>
      <c r="SIC20" s="1252"/>
      <c r="SID20" s="1252"/>
      <c r="SIE20" s="1252"/>
      <c r="SIF20" s="1252"/>
      <c r="SIG20" s="1252"/>
      <c r="SIH20" s="1252"/>
      <c r="SII20" s="1252"/>
      <c r="SIJ20" s="1252"/>
      <c r="SIK20" s="1252"/>
      <c r="SIL20" s="1252"/>
      <c r="SIM20" s="1252"/>
      <c r="SIN20" s="1252"/>
      <c r="SIO20" s="1252"/>
      <c r="SIP20" s="1252"/>
      <c r="SIQ20" s="1252"/>
      <c r="SIR20" s="1252"/>
      <c r="SIS20" s="1252"/>
      <c r="SIT20" s="1252"/>
      <c r="SIU20" s="1252"/>
      <c r="SIV20" s="1252"/>
      <c r="SIW20" s="1252"/>
      <c r="SIX20" s="1252"/>
      <c r="SIY20" s="1252"/>
      <c r="SIZ20" s="1252"/>
      <c r="SJA20" s="1252"/>
      <c r="SJB20" s="1252"/>
      <c r="SJC20" s="1252"/>
      <c r="SJD20" s="1252"/>
      <c r="SJE20" s="1252"/>
      <c r="SJF20" s="1252"/>
      <c r="SJG20" s="1252"/>
      <c r="SJH20" s="1252"/>
      <c r="SJI20" s="1252"/>
      <c r="SJJ20" s="1252"/>
      <c r="SJK20" s="1252"/>
      <c r="SJL20" s="1252"/>
      <c r="SJM20" s="1252"/>
      <c r="SJN20" s="1252"/>
      <c r="SJO20" s="1252"/>
      <c r="SJP20" s="1252"/>
      <c r="SJQ20" s="1252"/>
      <c r="SJR20" s="1252"/>
      <c r="SJS20" s="1252"/>
      <c r="SJT20" s="1252"/>
      <c r="SJU20" s="1252"/>
      <c r="SJV20" s="1252"/>
      <c r="SJW20" s="1252"/>
      <c r="SJX20" s="1252"/>
      <c r="SJY20" s="1252"/>
      <c r="SJZ20" s="1252"/>
      <c r="SKA20" s="1252"/>
      <c r="SKB20" s="1252"/>
      <c r="SKC20" s="1252"/>
      <c r="SKD20" s="1252"/>
      <c r="SKE20" s="1252"/>
      <c r="SKF20" s="1252"/>
      <c r="SKG20" s="1252"/>
      <c r="SKH20" s="1252"/>
      <c r="SKI20" s="1252"/>
      <c r="SKJ20" s="1252"/>
      <c r="SKK20" s="1252"/>
      <c r="SKL20" s="1252"/>
      <c r="SKM20" s="1252"/>
      <c r="SKN20" s="1252"/>
      <c r="SKO20" s="1252"/>
      <c r="SKP20" s="1252"/>
      <c r="SKQ20" s="1252"/>
      <c r="SKR20" s="1252"/>
      <c r="SKS20" s="1252"/>
      <c r="SKT20" s="1252"/>
      <c r="SKU20" s="1252"/>
      <c r="SKV20" s="1252"/>
      <c r="SKW20" s="1252"/>
      <c r="SKX20" s="1252"/>
      <c r="SKY20" s="1252"/>
      <c r="SKZ20" s="1252"/>
      <c r="SLA20" s="1252"/>
      <c r="SLB20" s="1252"/>
      <c r="SLC20" s="1252"/>
      <c r="SLD20" s="1252"/>
      <c r="SLE20" s="1252"/>
      <c r="SLF20" s="1252"/>
      <c r="SLG20" s="1252"/>
      <c r="SLH20" s="1252"/>
      <c r="SLI20" s="1252"/>
      <c r="SLJ20" s="1252"/>
      <c r="SLK20" s="1252"/>
      <c r="SLL20" s="1252"/>
      <c r="SLM20" s="1252"/>
      <c r="SLN20" s="1252"/>
      <c r="SLO20" s="1252"/>
      <c r="SLP20" s="1252"/>
      <c r="SLQ20" s="1252"/>
      <c r="SLR20" s="1252"/>
      <c r="SLS20" s="1252"/>
      <c r="SLT20" s="1252"/>
      <c r="SLU20" s="1252"/>
      <c r="SLV20" s="1252"/>
      <c r="SLW20" s="1252"/>
      <c r="SLX20" s="1252"/>
      <c r="SLY20" s="1252"/>
      <c r="SLZ20" s="1252"/>
      <c r="SMA20" s="1252"/>
      <c r="SMB20" s="1252"/>
      <c r="SMC20" s="1252"/>
      <c r="SMD20" s="1252"/>
      <c r="SME20" s="1252"/>
      <c r="SMF20" s="1252"/>
      <c r="SMG20" s="1252"/>
      <c r="SMH20" s="1252"/>
      <c r="SMI20" s="1252"/>
      <c r="SMJ20" s="1252"/>
      <c r="SMK20" s="1252"/>
      <c r="SML20" s="1252"/>
      <c r="SMM20" s="1252"/>
      <c r="SMN20" s="1252"/>
      <c r="SMO20" s="1252"/>
      <c r="SMP20" s="1252"/>
      <c r="SMQ20" s="1252"/>
      <c r="SMR20" s="1252"/>
      <c r="SMS20" s="1252"/>
      <c r="SMT20" s="1252"/>
      <c r="SMU20" s="1252"/>
      <c r="SMV20" s="1252"/>
      <c r="SMW20" s="1252"/>
      <c r="SMX20" s="1252"/>
      <c r="SMY20" s="1252"/>
      <c r="SMZ20" s="1252"/>
      <c r="SNA20" s="1252"/>
      <c r="SNB20" s="1252"/>
      <c r="SNC20" s="1252"/>
      <c r="SND20" s="1252"/>
      <c r="SNE20" s="1252"/>
      <c r="SNF20" s="1252"/>
      <c r="SNG20" s="1252"/>
      <c r="SNH20" s="1252"/>
      <c r="SNI20" s="1252"/>
      <c r="SNJ20" s="1252"/>
      <c r="SNK20" s="1252"/>
      <c r="SNL20" s="1252"/>
      <c r="SNM20" s="1252"/>
      <c r="SNN20" s="1252"/>
      <c r="SNO20" s="1252"/>
      <c r="SNP20" s="1252"/>
      <c r="SNQ20" s="1252"/>
      <c r="SNR20" s="1252"/>
      <c r="SNS20" s="1252"/>
      <c r="SNT20" s="1252"/>
      <c r="SNU20" s="1252"/>
      <c r="SNV20" s="1252"/>
      <c r="SNW20" s="1252"/>
      <c r="SNX20" s="1252"/>
      <c r="SNY20" s="1252"/>
      <c r="SNZ20" s="1252"/>
      <c r="SOA20" s="1252"/>
      <c r="SOB20" s="1252"/>
      <c r="SOC20" s="1252"/>
      <c r="SOD20" s="1252"/>
      <c r="SOE20" s="1252"/>
      <c r="SOF20" s="1252"/>
      <c r="SOG20" s="1252"/>
      <c r="SOH20" s="1252"/>
      <c r="SOI20" s="1252"/>
      <c r="SOJ20" s="1252"/>
      <c r="SOK20" s="1252"/>
      <c r="SOL20" s="1252"/>
      <c r="SOM20" s="1252"/>
      <c r="SON20" s="1252"/>
      <c r="SOO20" s="1252"/>
      <c r="SOP20" s="1252"/>
      <c r="SOQ20" s="1252"/>
      <c r="SOR20" s="1252"/>
      <c r="SOS20" s="1252"/>
      <c r="SOT20" s="1252"/>
      <c r="SOU20" s="1252"/>
      <c r="SOV20" s="1252"/>
      <c r="SOW20" s="1252"/>
      <c r="SOX20" s="1252"/>
      <c r="SOY20" s="1252"/>
      <c r="SOZ20" s="1252"/>
      <c r="SPA20" s="1252"/>
      <c r="SPB20" s="1252"/>
      <c r="SPC20" s="1252"/>
      <c r="SPD20" s="1252"/>
      <c r="SPE20" s="1252"/>
      <c r="SPF20" s="1252"/>
      <c r="SPG20" s="1252"/>
      <c r="SPH20" s="1252"/>
      <c r="SPI20" s="1252"/>
      <c r="SPJ20" s="1252"/>
      <c r="SPK20" s="1252"/>
      <c r="SPL20" s="1252"/>
      <c r="SPM20" s="1252"/>
      <c r="SPN20" s="1252"/>
      <c r="SPO20" s="1252"/>
      <c r="SPP20" s="1252"/>
      <c r="SPQ20" s="1252"/>
      <c r="SPR20" s="1252"/>
      <c r="SPS20" s="1252"/>
      <c r="SPT20" s="1252"/>
      <c r="SPU20" s="1252"/>
      <c r="SPV20" s="1252"/>
      <c r="SPW20" s="1252"/>
      <c r="SPX20" s="1252"/>
      <c r="SPY20" s="1252"/>
      <c r="SPZ20" s="1252"/>
      <c r="SQA20" s="1252"/>
      <c r="SQB20" s="1252"/>
      <c r="SQC20" s="1252"/>
      <c r="SQD20" s="1252"/>
      <c r="SQE20" s="1252"/>
      <c r="SQF20" s="1252"/>
      <c r="SQG20" s="1252"/>
      <c r="SQH20" s="1252"/>
      <c r="SQI20" s="1252"/>
      <c r="SQJ20" s="1252"/>
      <c r="SQK20" s="1252"/>
      <c r="SQL20" s="1252"/>
      <c r="SQM20" s="1252"/>
      <c r="SQN20" s="1252"/>
      <c r="SQO20" s="1252"/>
      <c r="SQP20" s="1252"/>
      <c r="SQQ20" s="1252"/>
      <c r="SQR20" s="1252"/>
      <c r="SQS20" s="1252"/>
      <c r="SQT20" s="1252"/>
      <c r="SQU20" s="1252"/>
      <c r="SQV20" s="1252"/>
      <c r="SQW20" s="1252"/>
      <c r="SQX20" s="1252"/>
      <c r="SQY20" s="1252"/>
      <c r="SQZ20" s="1252"/>
      <c r="SRA20" s="1252"/>
      <c r="SRB20" s="1252"/>
      <c r="SRC20" s="1252"/>
      <c r="SRD20" s="1252"/>
      <c r="SRE20" s="1252"/>
      <c r="SRF20" s="1252"/>
      <c r="SRG20" s="1252"/>
      <c r="SRH20" s="1252"/>
      <c r="SRI20" s="1252"/>
      <c r="SRJ20" s="1252"/>
      <c r="SRK20" s="1252"/>
      <c r="SRL20" s="1252"/>
      <c r="SRM20" s="1252"/>
      <c r="SRN20" s="1252"/>
      <c r="SRO20" s="1252"/>
      <c r="SRP20" s="1252"/>
      <c r="SRQ20" s="1252"/>
      <c r="SRR20" s="1252"/>
      <c r="SRS20" s="1252"/>
      <c r="SRT20" s="1252"/>
      <c r="SRU20" s="1252"/>
      <c r="SRV20" s="1252"/>
      <c r="SRW20" s="1252"/>
      <c r="SRX20" s="1252"/>
      <c r="SRY20" s="1252"/>
      <c r="SRZ20" s="1252"/>
      <c r="SSA20" s="1252"/>
      <c r="SSB20" s="1252"/>
      <c r="SSC20" s="1252"/>
      <c r="SSD20" s="1252"/>
      <c r="SSE20" s="1252"/>
      <c r="SSF20" s="1252"/>
      <c r="SSG20" s="1252"/>
      <c r="SSH20" s="1252"/>
      <c r="SSI20" s="1252"/>
      <c r="SSJ20" s="1252"/>
      <c r="SSK20" s="1252"/>
      <c r="SSL20" s="1252"/>
      <c r="SSM20" s="1252"/>
      <c r="SSN20" s="1252"/>
      <c r="SSO20" s="1252"/>
      <c r="SSP20" s="1252"/>
      <c r="SSQ20" s="1252"/>
      <c r="SSR20" s="1252"/>
      <c r="SSS20" s="1252"/>
      <c r="SST20" s="1252"/>
      <c r="SSU20" s="1252"/>
      <c r="SSV20" s="1252"/>
      <c r="SSW20" s="1252"/>
      <c r="SSX20" s="1252"/>
      <c r="SSY20" s="1252"/>
      <c r="SSZ20" s="1252"/>
      <c r="STA20" s="1252"/>
      <c r="STB20" s="1252"/>
      <c r="STC20" s="1252"/>
      <c r="STD20" s="1252"/>
      <c r="STE20" s="1252"/>
      <c r="STF20" s="1252"/>
      <c r="STG20" s="1252"/>
      <c r="STH20" s="1252"/>
      <c r="STI20" s="1252"/>
      <c r="STJ20" s="1252"/>
      <c r="STK20" s="1252"/>
      <c r="STL20" s="1252"/>
      <c r="STM20" s="1252"/>
      <c r="STN20" s="1252"/>
      <c r="STO20" s="1252"/>
      <c r="STP20" s="1252"/>
      <c r="STQ20" s="1252"/>
      <c r="STR20" s="1252"/>
      <c r="STS20" s="1252"/>
      <c r="STT20" s="1252"/>
      <c r="STU20" s="1252"/>
      <c r="STV20" s="1252"/>
      <c r="STW20" s="1252"/>
      <c r="STX20" s="1252"/>
      <c r="STY20" s="1252"/>
      <c r="STZ20" s="1252"/>
      <c r="SUA20" s="1252"/>
      <c r="SUB20" s="1252"/>
      <c r="SUC20" s="1252"/>
      <c r="SUD20" s="1252"/>
      <c r="SUE20" s="1252"/>
      <c r="SUF20" s="1252"/>
      <c r="SUG20" s="1252"/>
      <c r="SUH20" s="1252"/>
      <c r="SUI20" s="1252"/>
      <c r="SUJ20" s="1252"/>
      <c r="SUK20" s="1252"/>
      <c r="SUL20" s="1252"/>
      <c r="SUM20" s="1252"/>
      <c r="SUN20" s="1252"/>
      <c r="SUO20" s="1252"/>
      <c r="SUP20" s="1252"/>
      <c r="SUQ20" s="1252"/>
      <c r="SUR20" s="1252"/>
      <c r="SUS20" s="1252"/>
      <c r="SUT20" s="1252"/>
      <c r="SUU20" s="1252"/>
      <c r="SUV20" s="1252"/>
      <c r="SUW20" s="1252"/>
      <c r="SUX20" s="1252"/>
      <c r="SUY20" s="1252"/>
      <c r="SUZ20" s="1252"/>
      <c r="SVA20" s="1252"/>
      <c r="SVB20" s="1252"/>
      <c r="SVC20" s="1252"/>
      <c r="SVD20" s="1252"/>
      <c r="SVE20" s="1252"/>
      <c r="SVF20" s="1252"/>
      <c r="SVG20" s="1252"/>
      <c r="SVH20" s="1252"/>
      <c r="SVI20" s="1252"/>
      <c r="SVJ20" s="1252"/>
      <c r="SVK20" s="1252"/>
      <c r="SVL20" s="1252"/>
      <c r="SVM20" s="1252"/>
      <c r="SVN20" s="1252"/>
      <c r="SVO20" s="1252"/>
      <c r="SVP20" s="1252"/>
      <c r="SVQ20" s="1252"/>
      <c r="SVR20" s="1252"/>
      <c r="SVS20" s="1252"/>
      <c r="SVT20" s="1252"/>
      <c r="SVU20" s="1252"/>
      <c r="SVV20" s="1252"/>
      <c r="SVW20" s="1252"/>
      <c r="SVX20" s="1252"/>
      <c r="SVY20" s="1252"/>
      <c r="SVZ20" s="1252"/>
      <c r="SWA20" s="1252"/>
      <c r="SWB20" s="1252"/>
      <c r="SWC20" s="1252"/>
      <c r="SWD20" s="1252"/>
      <c r="SWE20" s="1252"/>
      <c r="SWF20" s="1252"/>
      <c r="SWG20" s="1252"/>
      <c r="SWH20" s="1252"/>
      <c r="SWI20" s="1252"/>
      <c r="SWJ20" s="1252"/>
      <c r="SWK20" s="1252"/>
      <c r="SWL20" s="1252"/>
      <c r="SWM20" s="1252"/>
      <c r="SWN20" s="1252"/>
      <c r="SWO20" s="1252"/>
      <c r="SWP20" s="1252"/>
      <c r="SWQ20" s="1252"/>
      <c r="SWR20" s="1252"/>
      <c r="SWS20" s="1252"/>
      <c r="SWT20" s="1252"/>
      <c r="SWU20" s="1252"/>
      <c r="SWV20" s="1252"/>
      <c r="SWW20" s="1252"/>
      <c r="SWX20" s="1252"/>
      <c r="SWY20" s="1252"/>
      <c r="SWZ20" s="1252"/>
      <c r="SXA20" s="1252"/>
      <c r="SXB20" s="1252"/>
      <c r="SXC20" s="1252"/>
      <c r="SXD20" s="1252"/>
      <c r="SXE20" s="1252"/>
      <c r="SXF20" s="1252"/>
      <c r="SXG20" s="1252"/>
      <c r="SXH20" s="1252"/>
      <c r="SXI20" s="1252"/>
      <c r="SXJ20" s="1252"/>
      <c r="SXK20" s="1252"/>
      <c r="SXL20" s="1252"/>
      <c r="SXM20" s="1252"/>
      <c r="SXN20" s="1252"/>
      <c r="SXO20" s="1252"/>
      <c r="SXP20" s="1252"/>
      <c r="SXQ20" s="1252"/>
      <c r="SXR20" s="1252"/>
      <c r="SXS20" s="1252"/>
      <c r="SXT20" s="1252"/>
      <c r="SXU20" s="1252"/>
      <c r="SXV20" s="1252"/>
      <c r="SXW20" s="1252"/>
      <c r="SXX20" s="1252"/>
      <c r="SXY20" s="1252"/>
      <c r="SXZ20" s="1252"/>
      <c r="SYA20" s="1252"/>
      <c r="SYB20" s="1252"/>
      <c r="SYC20" s="1252"/>
      <c r="SYD20" s="1252"/>
      <c r="SYE20" s="1252"/>
      <c r="SYF20" s="1252"/>
      <c r="SYG20" s="1252"/>
      <c r="SYH20" s="1252"/>
      <c r="SYI20" s="1252"/>
      <c r="SYJ20" s="1252"/>
      <c r="SYK20" s="1252"/>
      <c r="SYL20" s="1252"/>
      <c r="SYM20" s="1252"/>
      <c r="SYN20" s="1252"/>
      <c r="SYO20" s="1252"/>
      <c r="SYP20" s="1252"/>
      <c r="SYQ20" s="1252"/>
      <c r="SYR20" s="1252"/>
      <c r="SYS20" s="1252"/>
      <c r="SYT20" s="1252"/>
      <c r="SYU20" s="1252"/>
      <c r="SYV20" s="1252"/>
      <c r="SYW20" s="1252"/>
      <c r="SYX20" s="1252"/>
      <c r="SYY20" s="1252"/>
      <c r="SYZ20" s="1252"/>
      <c r="SZA20" s="1252"/>
      <c r="SZB20" s="1252"/>
      <c r="SZC20" s="1252"/>
      <c r="SZD20" s="1252"/>
      <c r="SZE20" s="1252"/>
      <c r="SZF20" s="1252"/>
      <c r="SZG20" s="1252"/>
      <c r="SZH20" s="1252"/>
      <c r="SZI20" s="1252"/>
      <c r="SZJ20" s="1252"/>
      <c r="SZK20" s="1252"/>
      <c r="SZL20" s="1252"/>
      <c r="SZM20" s="1252"/>
      <c r="SZN20" s="1252"/>
      <c r="SZO20" s="1252"/>
      <c r="SZP20" s="1252"/>
      <c r="SZQ20" s="1252"/>
      <c r="SZR20" s="1252"/>
      <c r="SZS20" s="1252"/>
      <c r="SZT20" s="1252"/>
      <c r="SZU20" s="1252"/>
      <c r="SZV20" s="1252"/>
      <c r="SZW20" s="1252"/>
      <c r="SZX20" s="1252"/>
      <c r="SZY20" s="1252"/>
      <c r="SZZ20" s="1252"/>
      <c r="TAA20" s="1252"/>
      <c r="TAB20" s="1252"/>
      <c r="TAC20" s="1252"/>
      <c r="TAD20" s="1252"/>
      <c r="TAE20" s="1252"/>
      <c r="TAF20" s="1252"/>
      <c r="TAG20" s="1252"/>
      <c r="TAH20" s="1252"/>
      <c r="TAI20" s="1252"/>
      <c r="TAJ20" s="1252"/>
      <c r="TAK20" s="1252"/>
      <c r="TAL20" s="1252"/>
      <c r="TAM20" s="1252"/>
      <c r="TAN20" s="1252"/>
      <c r="TAO20" s="1252"/>
      <c r="TAP20" s="1252"/>
      <c r="TAQ20" s="1252"/>
      <c r="TAR20" s="1252"/>
      <c r="TAS20" s="1252"/>
      <c r="TAT20" s="1252"/>
      <c r="TAU20" s="1252"/>
      <c r="TAV20" s="1252"/>
      <c r="TAW20" s="1252"/>
      <c r="TAX20" s="1252"/>
      <c r="TAY20" s="1252"/>
      <c r="TAZ20" s="1252"/>
      <c r="TBA20" s="1252"/>
      <c r="TBB20" s="1252"/>
      <c r="TBC20" s="1252"/>
      <c r="TBD20" s="1252"/>
      <c r="TBE20" s="1252"/>
      <c r="TBF20" s="1252"/>
      <c r="TBG20" s="1252"/>
      <c r="TBH20" s="1252"/>
      <c r="TBI20" s="1252"/>
      <c r="TBJ20" s="1252"/>
      <c r="TBK20" s="1252"/>
      <c r="TBL20" s="1252"/>
      <c r="TBM20" s="1252"/>
      <c r="TBN20" s="1252"/>
      <c r="TBO20" s="1252"/>
      <c r="TBP20" s="1252"/>
      <c r="TBQ20" s="1252"/>
      <c r="TBR20" s="1252"/>
      <c r="TBS20" s="1252"/>
      <c r="TBT20" s="1252"/>
      <c r="TBU20" s="1252"/>
      <c r="TBV20" s="1252"/>
      <c r="TBW20" s="1252"/>
      <c r="TBX20" s="1252"/>
      <c r="TBY20" s="1252"/>
      <c r="TBZ20" s="1252"/>
      <c r="TCA20" s="1252"/>
      <c r="TCB20" s="1252"/>
      <c r="TCC20" s="1252"/>
      <c r="TCD20" s="1252"/>
      <c r="TCE20" s="1252"/>
      <c r="TCF20" s="1252"/>
      <c r="TCG20" s="1252"/>
      <c r="TCH20" s="1252"/>
      <c r="TCI20" s="1252"/>
      <c r="TCJ20" s="1252"/>
      <c r="TCK20" s="1252"/>
      <c r="TCL20" s="1252"/>
      <c r="TCM20" s="1252"/>
      <c r="TCN20" s="1252"/>
      <c r="TCO20" s="1252"/>
      <c r="TCP20" s="1252"/>
      <c r="TCQ20" s="1252"/>
      <c r="TCR20" s="1252"/>
      <c r="TCS20" s="1252"/>
      <c r="TCT20" s="1252"/>
      <c r="TCU20" s="1252"/>
      <c r="TCV20" s="1252"/>
      <c r="TCW20" s="1252"/>
      <c r="TCX20" s="1252"/>
      <c r="TCY20" s="1252"/>
      <c r="TCZ20" s="1252"/>
      <c r="TDA20" s="1252"/>
      <c r="TDB20" s="1252"/>
      <c r="TDC20" s="1252"/>
      <c r="TDD20" s="1252"/>
      <c r="TDE20" s="1252"/>
      <c r="TDF20" s="1252"/>
      <c r="TDG20" s="1252"/>
      <c r="TDH20" s="1252"/>
      <c r="TDI20" s="1252"/>
      <c r="TDJ20" s="1252"/>
      <c r="TDK20" s="1252"/>
      <c r="TDL20" s="1252"/>
      <c r="TDM20" s="1252"/>
      <c r="TDN20" s="1252"/>
      <c r="TDO20" s="1252"/>
      <c r="TDP20" s="1252"/>
      <c r="TDQ20" s="1252"/>
      <c r="TDR20" s="1252"/>
      <c r="TDS20" s="1252"/>
      <c r="TDT20" s="1252"/>
      <c r="TDU20" s="1252"/>
      <c r="TDV20" s="1252"/>
      <c r="TDW20" s="1252"/>
      <c r="TDX20" s="1252"/>
      <c r="TDY20" s="1252"/>
      <c r="TDZ20" s="1252"/>
      <c r="TEA20" s="1252"/>
      <c r="TEB20" s="1252"/>
      <c r="TEC20" s="1252"/>
      <c r="TED20" s="1252"/>
      <c r="TEE20" s="1252"/>
      <c r="TEF20" s="1252"/>
      <c r="TEG20" s="1252"/>
      <c r="TEH20" s="1252"/>
      <c r="TEI20" s="1252"/>
      <c r="TEJ20" s="1252"/>
      <c r="TEK20" s="1252"/>
      <c r="TEL20" s="1252"/>
      <c r="TEM20" s="1252"/>
      <c r="TEN20" s="1252"/>
      <c r="TEO20" s="1252"/>
      <c r="TEP20" s="1252"/>
      <c r="TEQ20" s="1252"/>
      <c r="TER20" s="1252"/>
      <c r="TES20" s="1252"/>
      <c r="TET20" s="1252"/>
      <c r="TEU20" s="1252"/>
      <c r="TEV20" s="1252"/>
      <c r="TEW20" s="1252"/>
      <c r="TEX20" s="1252"/>
      <c r="TEY20" s="1252"/>
      <c r="TEZ20" s="1252"/>
      <c r="TFA20" s="1252"/>
      <c r="TFB20" s="1252"/>
      <c r="TFC20" s="1252"/>
      <c r="TFD20" s="1252"/>
      <c r="TFE20" s="1252"/>
      <c r="TFF20" s="1252"/>
      <c r="TFG20" s="1252"/>
      <c r="TFH20" s="1252"/>
      <c r="TFI20" s="1252"/>
      <c r="TFJ20" s="1252"/>
      <c r="TFK20" s="1252"/>
      <c r="TFL20" s="1252"/>
      <c r="TFM20" s="1252"/>
      <c r="TFN20" s="1252"/>
      <c r="TFO20" s="1252"/>
      <c r="TFP20" s="1252"/>
      <c r="TFQ20" s="1252"/>
      <c r="TFR20" s="1252"/>
      <c r="TFS20" s="1252"/>
      <c r="TFT20" s="1252"/>
      <c r="TFU20" s="1252"/>
      <c r="TFV20" s="1252"/>
      <c r="TFW20" s="1252"/>
      <c r="TFX20" s="1252"/>
      <c r="TFY20" s="1252"/>
      <c r="TFZ20" s="1252"/>
      <c r="TGA20" s="1252"/>
      <c r="TGB20" s="1252"/>
      <c r="TGC20" s="1252"/>
      <c r="TGD20" s="1252"/>
      <c r="TGE20" s="1252"/>
      <c r="TGF20" s="1252"/>
      <c r="TGG20" s="1252"/>
      <c r="TGH20" s="1252"/>
      <c r="TGI20" s="1252"/>
      <c r="TGJ20" s="1252"/>
      <c r="TGK20" s="1252"/>
      <c r="TGL20" s="1252"/>
      <c r="TGM20" s="1252"/>
      <c r="TGN20" s="1252"/>
      <c r="TGO20" s="1252"/>
      <c r="TGP20" s="1252"/>
      <c r="TGQ20" s="1252"/>
      <c r="TGR20" s="1252"/>
      <c r="TGS20" s="1252"/>
      <c r="TGT20" s="1252"/>
      <c r="TGU20" s="1252"/>
      <c r="TGV20" s="1252"/>
      <c r="TGW20" s="1252"/>
      <c r="TGX20" s="1252"/>
      <c r="TGY20" s="1252"/>
      <c r="TGZ20" s="1252"/>
      <c r="THA20" s="1252"/>
      <c r="THB20" s="1252"/>
      <c r="THC20" s="1252"/>
      <c r="THD20" s="1252"/>
      <c r="THE20" s="1252"/>
      <c r="THF20" s="1252"/>
      <c r="THG20" s="1252"/>
      <c r="THH20" s="1252"/>
      <c r="THI20" s="1252"/>
      <c r="THJ20" s="1252"/>
      <c r="THK20" s="1252"/>
      <c r="THL20" s="1252"/>
      <c r="THM20" s="1252"/>
      <c r="THN20" s="1252"/>
      <c r="THO20" s="1252"/>
      <c r="THP20" s="1252"/>
      <c r="THQ20" s="1252"/>
      <c r="THR20" s="1252"/>
      <c r="THS20" s="1252"/>
      <c r="THT20" s="1252"/>
      <c r="THU20" s="1252"/>
      <c r="THV20" s="1252"/>
      <c r="THW20" s="1252"/>
      <c r="THX20" s="1252"/>
      <c r="THY20" s="1252"/>
      <c r="THZ20" s="1252"/>
      <c r="TIA20" s="1252"/>
      <c r="TIB20" s="1252"/>
      <c r="TIC20" s="1252"/>
      <c r="TID20" s="1252"/>
      <c r="TIE20" s="1252"/>
      <c r="TIF20" s="1252"/>
      <c r="TIG20" s="1252"/>
      <c r="TIH20" s="1252"/>
      <c r="TII20" s="1252"/>
      <c r="TIJ20" s="1252"/>
      <c r="TIK20" s="1252"/>
      <c r="TIL20" s="1252"/>
      <c r="TIM20" s="1252"/>
      <c r="TIN20" s="1252"/>
      <c r="TIO20" s="1252"/>
      <c r="TIP20" s="1252"/>
      <c r="TIQ20" s="1252"/>
      <c r="TIR20" s="1252"/>
      <c r="TIS20" s="1252"/>
      <c r="TIT20" s="1252"/>
      <c r="TIU20" s="1252"/>
      <c r="TIV20" s="1252"/>
      <c r="TIW20" s="1252"/>
      <c r="TIX20" s="1252"/>
      <c r="TIY20" s="1252"/>
      <c r="TIZ20" s="1252"/>
      <c r="TJA20" s="1252"/>
      <c r="TJB20" s="1252"/>
      <c r="TJC20" s="1252"/>
      <c r="TJD20" s="1252"/>
      <c r="TJE20" s="1252"/>
      <c r="TJF20" s="1252"/>
      <c r="TJG20" s="1252"/>
      <c r="TJH20" s="1252"/>
      <c r="TJI20" s="1252"/>
      <c r="TJJ20" s="1252"/>
      <c r="TJK20" s="1252"/>
      <c r="TJL20" s="1252"/>
      <c r="TJM20" s="1252"/>
      <c r="TJN20" s="1252"/>
      <c r="TJO20" s="1252"/>
      <c r="TJP20" s="1252"/>
      <c r="TJQ20" s="1252"/>
      <c r="TJR20" s="1252"/>
      <c r="TJS20" s="1252"/>
      <c r="TJT20" s="1252"/>
      <c r="TJU20" s="1252"/>
      <c r="TJV20" s="1252"/>
      <c r="TJW20" s="1252"/>
      <c r="TJX20" s="1252"/>
      <c r="TJY20" s="1252"/>
      <c r="TJZ20" s="1252"/>
      <c r="TKA20" s="1252"/>
      <c r="TKB20" s="1252"/>
      <c r="TKC20" s="1252"/>
      <c r="TKD20" s="1252"/>
      <c r="TKE20" s="1252"/>
      <c r="TKF20" s="1252"/>
      <c r="TKG20" s="1252"/>
      <c r="TKH20" s="1252"/>
      <c r="TKI20" s="1252"/>
      <c r="TKJ20" s="1252"/>
      <c r="TKK20" s="1252"/>
      <c r="TKL20" s="1252"/>
      <c r="TKM20" s="1252"/>
      <c r="TKN20" s="1252"/>
      <c r="TKO20" s="1252"/>
      <c r="TKP20" s="1252"/>
      <c r="TKQ20" s="1252"/>
      <c r="TKR20" s="1252"/>
      <c r="TKS20" s="1252"/>
      <c r="TKT20" s="1252"/>
      <c r="TKU20" s="1252"/>
      <c r="TKV20" s="1252"/>
      <c r="TKW20" s="1252"/>
      <c r="TKX20" s="1252"/>
      <c r="TKY20" s="1252"/>
      <c r="TKZ20" s="1252"/>
      <c r="TLA20" s="1252"/>
      <c r="TLB20" s="1252"/>
      <c r="TLC20" s="1252"/>
      <c r="TLD20" s="1252"/>
      <c r="TLE20" s="1252"/>
      <c r="TLF20" s="1252"/>
      <c r="TLG20" s="1252"/>
      <c r="TLH20" s="1252"/>
      <c r="TLI20" s="1252"/>
      <c r="TLJ20" s="1252"/>
      <c r="TLK20" s="1252"/>
      <c r="TLL20" s="1252"/>
      <c r="TLM20" s="1252"/>
      <c r="TLN20" s="1252"/>
      <c r="TLO20" s="1252"/>
      <c r="TLP20" s="1252"/>
      <c r="TLQ20" s="1252"/>
      <c r="TLR20" s="1252"/>
      <c r="TLS20" s="1252"/>
      <c r="TLT20" s="1252"/>
      <c r="TLU20" s="1252"/>
      <c r="TLV20" s="1252"/>
      <c r="TLW20" s="1252"/>
      <c r="TLX20" s="1252"/>
      <c r="TLY20" s="1252"/>
      <c r="TLZ20" s="1252"/>
      <c r="TMA20" s="1252"/>
      <c r="TMB20" s="1252"/>
      <c r="TMC20" s="1252"/>
      <c r="TMD20" s="1252"/>
      <c r="TME20" s="1252"/>
      <c r="TMF20" s="1252"/>
      <c r="TMG20" s="1252"/>
      <c r="TMH20" s="1252"/>
      <c r="TMI20" s="1252"/>
      <c r="TMJ20" s="1252"/>
      <c r="TMK20" s="1252"/>
      <c r="TML20" s="1252"/>
      <c r="TMM20" s="1252"/>
      <c r="TMN20" s="1252"/>
      <c r="TMO20" s="1252"/>
      <c r="TMP20" s="1252"/>
      <c r="TMQ20" s="1252"/>
      <c r="TMR20" s="1252"/>
      <c r="TMS20" s="1252"/>
      <c r="TMT20" s="1252"/>
      <c r="TMU20" s="1252"/>
      <c r="TMV20" s="1252"/>
      <c r="TMW20" s="1252"/>
      <c r="TMX20" s="1252"/>
      <c r="TMY20" s="1252"/>
      <c r="TMZ20" s="1252"/>
      <c r="TNA20" s="1252"/>
      <c r="TNB20" s="1252"/>
      <c r="TNC20" s="1252"/>
      <c r="TND20" s="1252"/>
      <c r="TNE20" s="1252"/>
      <c r="TNF20" s="1252"/>
      <c r="TNG20" s="1252"/>
      <c r="TNH20" s="1252"/>
      <c r="TNI20" s="1252"/>
      <c r="TNJ20" s="1252"/>
      <c r="TNK20" s="1252"/>
      <c r="TNL20" s="1252"/>
      <c r="TNM20" s="1252"/>
      <c r="TNN20" s="1252"/>
      <c r="TNO20" s="1252"/>
      <c r="TNP20" s="1252"/>
      <c r="TNQ20" s="1252"/>
      <c r="TNR20" s="1252"/>
      <c r="TNS20" s="1252"/>
      <c r="TNT20" s="1252"/>
      <c r="TNU20" s="1252"/>
      <c r="TNV20" s="1252"/>
      <c r="TNW20" s="1252"/>
      <c r="TNX20" s="1252"/>
      <c r="TNY20" s="1252"/>
      <c r="TNZ20" s="1252"/>
      <c r="TOA20" s="1252"/>
      <c r="TOB20" s="1252"/>
      <c r="TOC20" s="1252"/>
      <c r="TOD20" s="1252"/>
      <c r="TOE20" s="1252"/>
      <c r="TOF20" s="1252"/>
      <c r="TOG20" s="1252"/>
      <c r="TOH20" s="1252"/>
      <c r="TOI20" s="1252"/>
      <c r="TOJ20" s="1252"/>
      <c r="TOK20" s="1252"/>
      <c r="TOL20" s="1252"/>
      <c r="TOM20" s="1252"/>
      <c r="TON20" s="1252"/>
      <c r="TOO20" s="1252"/>
      <c r="TOP20" s="1252"/>
      <c r="TOQ20" s="1252"/>
      <c r="TOR20" s="1252"/>
      <c r="TOS20" s="1252"/>
      <c r="TOT20" s="1252"/>
      <c r="TOU20" s="1252"/>
      <c r="TOV20" s="1252"/>
      <c r="TOW20" s="1252"/>
      <c r="TOX20" s="1252"/>
      <c r="TOY20" s="1252"/>
      <c r="TOZ20" s="1252"/>
      <c r="TPA20" s="1252"/>
      <c r="TPB20" s="1252"/>
      <c r="TPC20" s="1252"/>
      <c r="TPD20" s="1252"/>
      <c r="TPE20" s="1252"/>
      <c r="TPF20" s="1252"/>
      <c r="TPG20" s="1252"/>
      <c r="TPH20" s="1252"/>
      <c r="TPI20" s="1252"/>
      <c r="TPJ20" s="1252"/>
      <c r="TPK20" s="1252"/>
      <c r="TPL20" s="1252"/>
      <c r="TPM20" s="1252"/>
      <c r="TPN20" s="1252"/>
      <c r="TPO20" s="1252"/>
      <c r="TPP20" s="1252"/>
      <c r="TPQ20" s="1252"/>
      <c r="TPR20" s="1252"/>
      <c r="TPS20" s="1252"/>
      <c r="TPT20" s="1252"/>
      <c r="TPU20" s="1252"/>
      <c r="TPV20" s="1252"/>
      <c r="TPW20" s="1252"/>
      <c r="TPX20" s="1252"/>
      <c r="TPY20" s="1252"/>
      <c r="TPZ20" s="1252"/>
      <c r="TQA20" s="1252"/>
      <c r="TQB20" s="1252"/>
      <c r="TQC20" s="1252"/>
      <c r="TQD20" s="1252"/>
      <c r="TQE20" s="1252"/>
      <c r="TQF20" s="1252"/>
      <c r="TQG20" s="1252"/>
      <c r="TQH20" s="1252"/>
      <c r="TQI20" s="1252"/>
      <c r="TQJ20" s="1252"/>
      <c r="TQK20" s="1252"/>
      <c r="TQL20" s="1252"/>
      <c r="TQM20" s="1252"/>
      <c r="TQN20" s="1252"/>
      <c r="TQO20" s="1252"/>
      <c r="TQP20" s="1252"/>
      <c r="TQQ20" s="1252"/>
      <c r="TQR20" s="1252"/>
      <c r="TQS20" s="1252"/>
      <c r="TQT20" s="1252"/>
      <c r="TQU20" s="1252"/>
      <c r="TQV20" s="1252"/>
      <c r="TQW20" s="1252"/>
      <c r="TQX20" s="1252"/>
      <c r="TQY20" s="1252"/>
      <c r="TQZ20" s="1252"/>
      <c r="TRA20" s="1252"/>
      <c r="TRB20" s="1252"/>
      <c r="TRC20" s="1252"/>
      <c r="TRD20" s="1252"/>
      <c r="TRE20" s="1252"/>
      <c r="TRF20" s="1252"/>
      <c r="TRG20" s="1252"/>
      <c r="TRH20" s="1252"/>
      <c r="TRI20" s="1252"/>
      <c r="TRJ20" s="1252"/>
      <c r="TRK20" s="1252"/>
      <c r="TRL20" s="1252"/>
      <c r="TRM20" s="1252"/>
      <c r="TRN20" s="1252"/>
      <c r="TRO20" s="1252"/>
      <c r="TRP20" s="1252"/>
      <c r="TRQ20" s="1252"/>
      <c r="TRR20" s="1252"/>
      <c r="TRS20" s="1252"/>
      <c r="TRT20" s="1252"/>
      <c r="TRU20" s="1252"/>
      <c r="TRV20" s="1252"/>
      <c r="TRW20" s="1252"/>
      <c r="TRX20" s="1252"/>
      <c r="TRY20" s="1252"/>
      <c r="TRZ20" s="1252"/>
      <c r="TSA20" s="1252"/>
      <c r="TSB20" s="1252"/>
      <c r="TSC20" s="1252"/>
      <c r="TSD20" s="1252"/>
      <c r="TSE20" s="1252"/>
      <c r="TSF20" s="1252"/>
      <c r="TSG20" s="1252"/>
      <c r="TSH20" s="1252"/>
      <c r="TSI20" s="1252"/>
      <c r="TSJ20" s="1252"/>
      <c r="TSK20" s="1252"/>
      <c r="TSL20" s="1252"/>
      <c r="TSM20" s="1252"/>
      <c r="TSN20" s="1252"/>
      <c r="TSO20" s="1252"/>
      <c r="TSP20" s="1252"/>
      <c r="TSQ20" s="1252"/>
      <c r="TSR20" s="1252"/>
      <c r="TSS20" s="1252"/>
      <c r="TST20" s="1252"/>
      <c r="TSU20" s="1252"/>
      <c r="TSV20" s="1252"/>
      <c r="TSW20" s="1252"/>
      <c r="TSX20" s="1252"/>
      <c r="TSY20" s="1252"/>
      <c r="TSZ20" s="1252"/>
      <c r="TTA20" s="1252"/>
      <c r="TTB20" s="1252"/>
      <c r="TTC20" s="1252"/>
      <c r="TTD20" s="1252"/>
      <c r="TTE20" s="1252"/>
      <c r="TTF20" s="1252"/>
      <c r="TTG20" s="1252"/>
      <c r="TTH20" s="1252"/>
      <c r="TTI20" s="1252"/>
      <c r="TTJ20" s="1252"/>
      <c r="TTK20" s="1252"/>
      <c r="TTL20" s="1252"/>
      <c r="TTM20" s="1252"/>
      <c r="TTN20" s="1252"/>
      <c r="TTO20" s="1252"/>
      <c r="TTP20" s="1252"/>
      <c r="TTQ20" s="1252"/>
      <c r="TTR20" s="1252"/>
      <c r="TTS20" s="1252"/>
      <c r="TTT20" s="1252"/>
      <c r="TTU20" s="1252"/>
      <c r="TTV20" s="1252"/>
      <c r="TTW20" s="1252"/>
      <c r="TTX20" s="1252"/>
      <c r="TTY20" s="1252"/>
      <c r="TTZ20" s="1252"/>
      <c r="TUA20" s="1252"/>
      <c r="TUB20" s="1252"/>
      <c r="TUC20" s="1252"/>
      <c r="TUD20" s="1252"/>
      <c r="TUE20" s="1252"/>
      <c r="TUF20" s="1252"/>
      <c r="TUG20" s="1252"/>
      <c r="TUH20" s="1252"/>
      <c r="TUI20" s="1252"/>
      <c r="TUJ20" s="1252"/>
      <c r="TUK20" s="1252"/>
      <c r="TUL20" s="1252"/>
      <c r="TUM20" s="1252"/>
      <c r="TUN20" s="1252"/>
      <c r="TUO20" s="1252"/>
      <c r="TUP20" s="1252"/>
      <c r="TUQ20" s="1252"/>
      <c r="TUR20" s="1252"/>
      <c r="TUS20" s="1252"/>
      <c r="TUT20" s="1252"/>
      <c r="TUU20" s="1252"/>
      <c r="TUV20" s="1252"/>
      <c r="TUW20" s="1252"/>
      <c r="TUX20" s="1252"/>
      <c r="TUY20" s="1252"/>
      <c r="TUZ20" s="1252"/>
      <c r="TVA20" s="1252"/>
      <c r="TVB20" s="1252"/>
      <c r="TVC20" s="1252"/>
      <c r="TVD20" s="1252"/>
      <c r="TVE20" s="1252"/>
      <c r="TVF20" s="1252"/>
      <c r="TVG20" s="1252"/>
      <c r="TVH20" s="1252"/>
      <c r="TVI20" s="1252"/>
      <c r="TVJ20" s="1252"/>
      <c r="TVK20" s="1252"/>
      <c r="TVL20" s="1252"/>
      <c r="TVM20" s="1252"/>
      <c r="TVN20" s="1252"/>
      <c r="TVO20" s="1252"/>
      <c r="TVP20" s="1252"/>
      <c r="TVQ20" s="1252"/>
      <c r="TVR20" s="1252"/>
      <c r="TVS20" s="1252"/>
      <c r="TVT20" s="1252"/>
      <c r="TVU20" s="1252"/>
      <c r="TVV20" s="1252"/>
      <c r="TVW20" s="1252"/>
      <c r="TVX20" s="1252"/>
      <c r="TVY20" s="1252"/>
      <c r="TVZ20" s="1252"/>
      <c r="TWA20" s="1252"/>
      <c r="TWB20" s="1252"/>
      <c r="TWC20" s="1252"/>
      <c r="TWD20" s="1252"/>
      <c r="TWE20" s="1252"/>
      <c r="TWF20" s="1252"/>
      <c r="TWG20" s="1252"/>
      <c r="TWH20" s="1252"/>
      <c r="TWI20" s="1252"/>
      <c r="TWJ20" s="1252"/>
      <c r="TWK20" s="1252"/>
      <c r="TWL20" s="1252"/>
      <c r="TWM20" s="1252"/>
      <c r="TWN20" s="1252"/>
      <c r="TWO20" s="1252"/>
      <c r="TWP20" s="1252"/>
      <c r="TWQ20" s="1252"/>
      <c r="TWR20" s="1252"/>
      <c r="TWS20" s="1252"/>
      <c r="TWT20" s="1252"/>
      <c r="TWU20" s="1252"/>
      <c r="TWV20" s="1252"/>
      <c r="TWW20" s="1252"/>
      <c r="TWX20" s="1252"/>
      <c r="TWY20" s="1252"/>
      <c r="TWZ20" s="1252"/>
      <c r="TXA20" s="1252"/>
      <c r="TXB20" s="1252"/>
      <c r="TXC20" s="1252"/>
      <c r="TXD20" s="1252"/>
      <c r="TXE20" s="1252"/>
      <c r="TXF20" s="1252"/>
      <c r="TXG20" s="1252"/>
      <c r="TXH20" s="1252"/>
      <c r="TXI20" s="1252"/>
      <c r="TXJ20" s="1252"/>
      <c r="TXK20" s="1252"/>
      <c r="TXL20" s="1252"/>
      <c r="TXM20" s="1252"/>
      <c r="TXN20" s="1252"/>
      <c r="TXO20" s="1252"/>
      <c r="TXP20" s="1252"/>
      <c r="TXQ20" s="1252"/>
      <c r="TXR20" s="1252"/>
      <c r="TXS20" s="1252"/>
      <c r="TXT20" s="1252"/>
      <c r="TXU20" s="1252"/>
      <c r="TXV20" s="1252"/>
      <c r="TXW20" s="1252"/>
      <c r="TXX20" s="1252"/>
      <c r="TXY20" s="1252"/>
      <c r="TXZ20" s="1252"/>
      <c r="TYA20" s="1252"/>
      <c r="TYB20" s="1252"/>
      <c r="TYC20" s="1252"/>
      <c r="TYD20" s="1252"/>
      <c r="TYE20" s="1252"/>
      <c r="TYF20" s="1252"/>
      <c r="TYG20" s="1252"/>
      <c r="TYH20" s="1252"/>
      <c r="TYI20" s="1252"/>
      <c r="TYJ20" s="1252"/>
      <c r="TYK20" s="1252"/>
      <c r="TYL20" s="1252"/>
      <c r="TYM20" s="1252"/>
      <c r="TYN20" s="1252"/>
      <c r="TYO20" s="1252"/>
      <c r="TYP20" s="1252"/>
      <c r="TYQ20" s="1252"/>
      <c r="TYR20" s="1252"/>
      <c r="TYS20" s="1252"/>
      <c r="TYT20" s="1252"/>
      <c r="TYU20" s="1252"/>
      <c r="TYV20" s="1252"/>
      <c r="TYW20" s="1252"/>
      <c r="TYX20" s="1252"/>
      <c r="TYY20" s="1252"/>
      <c r="TYZ20" s="1252"/>
      <c r="TZA20" s="1252"/>
      <c r="TZB20" s="1252"/>
      <c r="TZC20" s="1252"/>
      <c r="TZD20" s="1252"/>
      <c r="TZE20" s="1252"/>
      <c r="TZF20" s="1252"/>
      <c r="TZG20" s="1252"/>
      <c r="TZH20" s="1252"/>
      <c r="TZI20" s="1252"/>
      <c r="TZJ20" s="1252"/>
      <c r="TZK20" s="1252"/>
      <c r="TZL20" s="1252"/>
      <c r="TZM20" s="1252"/>
      <c r="TZN20" s="1252"/>
      <c r="TZO20" s="1252"/>
      <c r="TZP20" s="1252"/>
      <c r="TZQ20" s="1252"/>
      <c r="TZR20" s="1252"/>
      <c r="TZS20" s="1252"/>
      <c r="TZT20" s="1252"/>
      <c r="TZU20" s="1252"/>
      <c r="TZV20" s="1252"/>
      <c r="TZW20" s="1252"/>
      <c r="TZX20" s="1252"/>
      <c r="TZY20" s="1252"/>
      <c r="TZZ20" s="1252"/>
      <c r="UAA20" s="1252"/>
      <c r="UAB20" s="1252"/>
      <c r="UAC20" s="1252"/>
      <c r="UAD20" s="1252"/>
      <c r="UAE20" s="1252"/>
      <c r="UAF20" s="1252"/>
      <c r="UAG20" s="1252"/>
      <c r="UAH20" s="1252"/>
      <c r="UAI20" s="1252"/>
      <c r="UAJ20" s="1252"/>
      <c r="UAK20" s="1252"/>
      <c r="UAL20" s="1252"/>
      <c r="UAM20" s="1252"/>
      <c r="UAN20" s="1252"/>
      <c r="UAO20" s="1252"/>
      <c r="UAP20" s="1252"/>
      <c r="UAQ20" s="1252"/>
      <c r="UAR20" s="1252"/>
      <c r="UAS20" s="1252"/>
      <c r="UAT20" s="1252"/>
      <c r="UAU20" s="1252"/>
      <c r="UAV20" s="1252"/>
      <c r="UAW20" s="1252"/>
      <c r="UAX20" s="1252"/>
      <c r="UAY20" s="1252"/>
      <c r="UAZ20" s="1252"/>
      <c r="UBA20" s="1252"/>
      <c r="UBB20" s="1252"/>
      <c r="UBC20" s="1252"/>
      <c r="UBD20" s="1252"/>
      <c r="UBE20" s="1252"/>
      <c r="UBF20" s="1252"/>
      <c r="UBG20" s="1252"/>
      <c r="UBH20" s="1252"/>
      <c r="UBI20" s="1252"/>
      <c r="UBJ20" s="1252"/>
      <c r="UBK20" s="1252"/>
      <c r="UBL20" s="1252"/>
      <c r="UBM20" s="1252"/>
      <c r="UBN20" s="1252"/>
      <c r="UBO20" s="1252"/>
      <c r="UBP20" s="1252"/>
      <c r="UBQ20" s="1252"/>
      <c r="UBR20" s="1252"/>
      <c r="UBS20" s="1252"/>
      <c r="UBT20" s="1252"/>
      <c r="UBU20" s="1252"/>
      <c r="UBV20" s="1252"/>
      <c r="UBW20" s="1252"/>
      <c r="UBX20" s="1252"/>
      <c r="UBY20" s="1252"/>
      <c r="UBZ20" s="1252"/>
      <c r="UCA20" s="1252"/>
      <c r="UCB20" s="1252"/>
      <c r="UCC20" s="1252"/>
      <c r="UCD20" s="1252"/>
      <c r="UCE20" s="1252"/>
      <c r="UCF20" s="1252"/>
      <c r="UCG20" s="1252"/>
      <c r="UCH20" s="1252"/>
      <c r="UCI20" s="1252"/>
      <c r="UCJ20" s="1252"/>
      <c r="UCK20" s="1252"/>
      <c r="UCL20" s="1252"/>
      <c r="UCM20" s="1252"/>
      <c r="UCN20" s="1252"/>
      <c r="UCO20" s="1252"/>
      <c r="UCP20" s="1252"/>
      <c r="UCQ20" s="1252"/>
      <c r="UCR20" s="1252"/>
      <c r="UCS20" s="1252"/>
      <c r="UCT20" s="1252"/>
      <c r="UCU20" s="1252"/>
      <c r="UCV20" s="1252"/>
      <c r="UCW20" s="1252"/>
      <c r="UCX20" s="1252"/>
      <c r="UCY20" s="1252"/>
      <c r="UCZ20" s="1252"/>
      <c r="UDA20" s="1252"/>
      <c r="UDB20" s="1252"/>
      <c r="UDC20" s="1252"/>
      <c r="UDD20" s="1252"/>
      <c r="UDE20" s="1252"/>
      <c r="UDF20" s="1252"/>
      <c r="UDG20" s="1252"/>
      <c r="UDH20" s="1252"/>
      <c r="UDI20" s="1252"/>
      <c r="UDJ20" s="1252"/>
      <c r="UDK20" s="1252"/>
      <c r="UDL20" s="1252"/>
      <c r="UDM20" s="1252"/>
      <c r="UDN20" s="1252"/>
      <c r="UDO20" s="1252"/>
      <c r="UDP20" s="1252"/>
      <c r="UDQ20" s="1252"/>
      <c r="UDR20" s="1252"/>
      <c r="UDS20" s="1252"/>
      <c r="UDT20" s="1252"/>
      <c r="UDU20" s="1252"/>
      <c r="UDV20" s="1252"/>
      <c r="UDW20" s="1252"/>
      <c r="UDX20" s="1252"/>
      <c r="UDY20" s="1252"/>
      <c r="UDZ20" s="1252"/>
      <c r="UEA20" s="1252"/>
      <c r="UEB20" s="1252"/>
      <c r="UEC20" s="1252"/>
      <c r="UED20" s="1252"/>
      <c r="UEE20" s="1252"/>
      <c r="UEF20" s="1252"/>
      <c r="UEG20" s="1252"/>
      <c r="UEH20" s="1252"/>
      <c r="UEI20" s="1252"/>
      <c r="UEJ20" s="1252"/>
      <c r="UEK20" s="1252"/>
      <c r="UEL20" s="1252"/>
      <c r="UEM20" s="1252"/>
      <c r="UEN20" s="1252"/>
      <c r="UEO20" s="1252"/>
      <c r="UEP20" s="1252"/>
      <c r="UEQ20" s="1252"/>
      <c r="UER20" s="1252"/>
      <c r="UES20" s="1252"/>
      <c r="UET20" s="1252"/>
      <c r="UEU20" s="1252"/>
      <c r="UEV20" s="1252"/>
      <c r="UEW20" s="1252"/>
      <c r="UEX20" s="1252"/>
      <c r="UEY20" s="1252"/>
      <c r="UEZ20" s="1252"/>
      <c r="UFA20" s="1252"/>
      <c r="UFB20" s="1252"/>
      <c r="UFC20" s="1252"/>
      <c r="UFD20" s="1252"/>
      <c r="UFE20" s="1252"/>
      <c r="UFF20" s="1252"/>
      <c r="UFG20" s="1252"/>
      <c r="UFH20" s="1252"/>
      <c r="UFI20" s="1252"/>
      <c r="UFJ20" s="1252"/>
      <c r="UFK20" s="1252"/>
      <c r="UFL20" s="1252"/>
      <c r="UFM20" s="1252"/>
      <c r="UFN20" s="1252"/>
      <c r="UFO20" s="1252"/>
      <c r="UFP20" s="1252"/>
      <c r="UFQ20" s="1252"/>
      <c r="UFR20" s="1252"/>
      <c r="UFS20" s="1252"/>
      <c r="UFT20" s="1252"/>
      <c r="UFU20" s="1252"/>
      <c r="UFV20" s="1252"/>
      <c r="UFW20" s="1252"/>
      <c r="UFX20" s="1252"/>
      <c r="UFY20" s="1252"/>
      <c r="UFZ20" s="1252"/>
      <c r="UGA20" s="1252"/>
      <c r="UGB20" s="1252"/>
      <c r="UGC20" s="1252"/>
      <c r="UGD20" s="1252"/>
      <c r="UGE20" s="1252"/>
      <c r="UGF20" s="1252"/>
      <c r="UGG20" s="1252"/>
      <c r="UGH20" s="1252"/>
      <c r="UGI20" s="1252"/>
      <c r="UGJ20" s="1252"/>
      <c r="UGK20" s="1252"/>
      <c r="UGL20" s="1252"/>
      <c r="UGM20" s="1252"/>
      <c r="UGN20" s="1252"/>
      <c r="UGO20" s="1252"/>
      <c r="UGP20" s="1252"/>
      <c r="UGQ20" s="1252"/>
      <c r="UGR20" s="1252"/>
      <c r="UGS20" s="1252"/>
      <c r="UGT20" s="1252"/>
      <c r="UGU20" s="1252"/>
      <c r="UGV20" s="1252"/>
      <c r="UGW20" s="1252"/>
      <c r="UGX20" s="1252"/>
      <c r="UGY20" s="1252"/>
      <c r="UGZ20" s="1252"/>
      <c r="UHA20" s="1252"/>
      <c r="UHB20" s="1252"/>
      <c r="UHC20" s="1252"/>
      <c r="UHD20" s="1252"/>
      <c r="UHE20" s="1252"/>
      <c r="UHF20" s="1252"/>
      <c r="UHG20" s="1252"/>
      <c r="UHH20" s="1252"/>
      <c r="UHI20" s="1252"/>
      <c r="UHJ20" s="1252"/>
      <c r="UHK20" s="1252"/>
      <c r="UHL20" s="1252"/>
      <c r="UHM20" s="1252"/>
      <c r="UHN20" s="1252"/>
      <c r="UHO20" s="1252"/>
      <c r="UHP20" s="1252"/>
      <c r="UHQ20" s="1252"/>
      <c r="UHR20" s="1252"/>
      <c r="UHS20" s="1252"/>
      <c r="UHT20" s="1252"/>
      <c r="UHU20" s="1252"/>
      <c r="UHV20" s="1252"/>
      <c r="UHW20" s="1252"/>
      <c r="UHX20" s="1252"/>
      <c r="UHY20" s="1252"/>
      <c r="UHZ20" s="1252"/>
      <c r="UIA20" s="1252"/>
      <c r="UIB20" s="1252"/>
      <c r="UIC20" s="1252"/>
      <c r="UID20" s="1252"/>
      <c r="UIE20" s="1252"/>
      <c r="UIF20" s="1252"/>
      <c r="UIG20" s="1252"/>
      <c r="UIH20" s="1252"/>
      <c r="UII20" s="1252"/>
      <c r="UIJ20" s="1252"/>
      <c r="UIK20" s="1252"/>
      <c r="UIL20" s="1252"/>
      <c r="UIM20" s="1252"/>
      <c r="UIN20" s="1252"/>
      <c r="UIO20" s="1252"/>
      <c r="UIP20" s="1252"/>
      <c r="UIQ20" s="1252"/>
      <c r="UIR20" s="1252"/>
      <c r="UIS20" s="1252"/>
      <c r="UIT20" s="1252"/>
      <c r="UIU20" s="1252"/>
      <c r="UIV20" s="1252"/>
      <c r="UIW20" s="1252"/>
      <c r="UIX20" s="1252"/>
      <c r="UIY20" s="1252"/>
      <c r="UIZ20" s="1252"/>
      <c r="UJA20" s="1252"/>
      <c r="UJB20" s="1252"/>
      <c r="UJC20" s="1252"/>
      <c r="UJD20" s="1252"/>
      <c r="UJE20" s="1252"/>
      <c r="UJF20" s="1252"/>
      <c r="UJG20" s="1252"/>
      <c r="UJH20" s="1252"/>
      <c r="UJI20" s="1252"/>
      <c r="UJJ20" s="1252"/>
      <c r="UJK20" s="1252"/>
      <c r="UJL20" s="1252"/>
      <c r="UJM20" s="1252"/>
      <c r="UJN20" s="1252"/>
      <c r="UJO20" s="1252"/>
      <c r="UJP20" s="1252"/>
      <c r="UJQ20" s="1252"/>
      <c r="UJR20" s="1252"/>
      <c r="UJS20" s="1252"/>
      <c r="UJT20" s="1252"/>
      <c r="UJU20" s="1252"/>
      <c r="UJV20" s="1252"/>
      <c r="UJW20" s="1252"/>
      <c r="UJX20" s="1252"/>
      <c r="UJY20" s="1252"/>
      <c r="UJZ20" s="1252"/>
      <c r="UKA20" s="1252"/>
      <c r="UKB20" s="1252"/>
      <c r="UKC20" s="1252"/>
      <c r="UKD20" s="1252"/>
      <c r="UKE20" s="1252"/>
      <c r="UKF20" s="1252"/>
      <c r="UKG20" s="1252"/>
      <c r="UKH20" s="1252"/>
      <c r="UKI20" s="1252"/>
      <c r="UKJ20" s="1252"/>
      <c r="UKK20" s="1252"/>
      <c r="UKL20" s="1252"/>
      <c r="UKM20" s="1252"/>
      <c r="UKN20" s="1252"/>
      <c r="UKO20" s="1252"/>
      <c r="UKP20" s="1252"/>
      <c r="UKQ20" s="1252"/>
      <c r="UKR20" s="1252"/>
      <c r="UKS20" s="1252"/>
      <c r="UKT20" s="1252"/>
      <c r="UKU20" s="1252"/>
      <c r="UKV20" s="1252"/>
      <c r="UKW20" s="1252"/>
      <c r="UKX20" s="1252"/>
      <c r="UKY20" s="1252"/>
      <c r="UKZ20" s="1252"/>
      <c r="ULA20" s="1252"/>
      <c r="ULB20" s="1252"/>
      <c r="ULC20" s="1252"/>
      <c r="ULD20" s="1252"/>
      <c r="ULE20" s="1252"/>
      <c r="ULF20" s="1252"/>
      <c r="ULG20" s="1252"/>
      <c r="ULH20" s="1252"/>
      <c r="ULI20" s="1252"/>
      <c r="ULJ20" s="1252"/>
      <c r="ULK20" s="1252"/>
      <c r="ULL20" s="1252"/>
      <c r="ULM20" s="1252"/>
      <c r="ULN20" s="1252"/>
      <c r="ULO20" s="1252"/>
      <c r="ULP20" s="1252"/>
      <c r="ULQ20" s="1252"/>
      <c r="ULR20" s="1252"/>
      <c r="ULS20" s="1252"/>
      <c r="ULT20" s="1252"/>
      <c r="ULU20" s="1252"/>
      <c r="ULV20" s="1252"/>
      <c r="ULW20" s="1252"/>
      <c r="ULX20" s="1252"/>
      <c r="ULY20" s="1252"/>
      <c r="ULZ20" s="1252"/>
      <c r="UMA20" s="1252"/>
      <c r="UMB20" s="1252"/>
      <c r="UMC20" s="1252"/>
      <c r="UMD20" s="1252"/>
      <c r="UME20" s="1252"/>
      <c r="UMF20" s="1252"/>
      <c r="UMG20" s="1252"/>
      <c r="UMH20" s="1252"/>
      <c r="UMI20" s="1252"/>
      <c r="UMJ20" s="1252"/>
      <c r="UMK20" s="1252"/>
      <c r="UML20" s="1252"/>
      <c r="UMM20" s="1252"/>
      <c r="UMN20" s="1252"/>
      <c r="UMO20" s="1252"/>
      <c r="UMP20" s="1252"/>
      <c r="UMQ20" s="1252"/>
      <c r="UMR20" s="1252"/>
      <c r="UMS20" s="1252"/>
      <c r="UMT20" s="1252"/>
      <c r="UMU20" s="1252"/>
      <c r="UMV20" s="1252"/>
      <c r="UMW20" s="1252"/>
      <c r="UMX20" s="1252"/>
      <c r="UMY20" s="1252"/>
      <c r="UMZ20" s="1252"/>
      <c r="UNA20" s="1252"/>
      <c r="UNB20" s="1252"/>
      <c r="UNC20" s="1252"/>
      <c r="UND20" s="1252"/>
      <c r="UNE20" s="1252"/>
      <c r="UNF20" s="1252"/>
      <c r="UNG20" s="1252"/>
      <c r="UNH20" s="1252"/>
      <c r="UNI20" s="1252"/>
      <c r="UNJ20" s="1252"/>
      <c r="UNK20" s="1252"/>
      <c r="UNL20" s="1252"/>
      <c r="UNM20" s="1252"/>
      <c r="UNN20" s="1252"/>
      <c r="UNO20" s="1252"/>
      <c r="UNP20" s="1252"/>
      <c r="UNQ20" s="1252"/>
      <c r="UNR20" s="1252"/>
      <c r="UNS20" s="1252"/>
      <c r="UNT20" s="1252"/>
      <c r="UNU20" s="1252"/>
      <c r="UNV20" s="1252"/>
      <c r="UNW20" s="1252"/>
      <c r="UNX20" s="1252"/>
      <c r="UNY20" s="1252"/>
      <c r="UNZ20" s="1252"/>
      <c r="UOA20" s="1252"/>
      <c r="UOB20" s="1252"/>
      <c r="UOC20" s="1252"/>
      <c r="UOD20" s="1252"/>
      <c r="UOE20" s="1252"/>
      <c r="UOF20" s="1252"/>
      <c r="UOG20" s="1252"/>
      <c r="UOH20" s="1252"/>
      <c r="UOI20" s="1252"/>
      <c r="UOJ20" s="1252"/>
      <c r="UOK20" s="1252"/>
      <c r="UOL20" s="1252"/>
      <c r="UOM20" s="1252"/>
      <c r="UON20" s="1252"/>
      <c r="UOO20" s="1252"/>
      <c r="UOP20" s="1252"/>
      <c r="UOQ20" s="1252"/>
      <c r="UOR20" s="1252"/>
      <c r="UOS20" s="1252"/>
      <c r="UOT20" s="1252"/>
      <c r="UOU20" s="1252"/>
      <c r="UOV20" s="1252"/>
      <c r="UOW20" s="1252"/>
      <c r="UOX20" s="1252"/>
      <c r="UOY20" s="1252"/>
      <c r="UOZ20" s="1252"/>
      <c r="UPA20" s="1252"/>
      <c r="UPB20" s="1252"/>
      <c r="UPC20" s="1252"/>
      <c r="UPD20" s="1252"/>
      <c r="UPE20" s="1252"/>
      <c r="UPF20" s="1252"/>
      <c r="UPG20" s="1252"/>
      <c r="UPH20" s="1252"/>
      <c r="UPI20" s="1252"/>
      <c r="UPJ20" s="1252"/>
      <c r="UPK20" s="1252"/>
      <c r="UPL20" s="1252"/>
      <c r="UPM20" s="1252"/>
      <c r="UPN20" s="1252"/>
      <c r="UPO20" s="1252"/>
      <c r="UPP20" s="1252"/>
      <c r="UPQ20" s="1252"/>
      <c r="UPR20" s="1252"/>
      <c r="UPS20" s="1252"/>
      <c r="UPT20" s="1252"/>
      <c r="UPU20" s="1252"/>
      <c r="UPV20" s="1252"/>
      <c r="UPW20" s="1252"/>
      <c r="UPX20" s="1252"/>
      <c r="UPY20" s="1252"/>
      <c r="UPZ20" s="1252"/>
      <c r="UQA20" s="1252"/>
      <c r="UQB20" s="1252"/>
      <c r="UQC20" s="1252"/>
      <c r="UQD20" s="1252"/>
      <c r="UQE20" s="1252"/>
      <c r="UQF20" s="1252"/>
      <c r="UQG20" s="1252"/>
      <c r="UQH20" s="1252"/>
      <c r="UQI20" s="1252"/>
      <c r="UQJ20" s="1252"/>
      <c r="UQK20" s="1252"/>
      <c r="UQL20" s="1252"/>
      <c r="UQM20" s="1252"/>
      <c r="UQN20" s="1252"/>
      <c r="UQO20" s="1252"/>
      <c r="UQP20" s="1252"/>
      <c r="UQQ20" s="1252"/>
      <c r="UQR20" s="1252"/>
      <c r="UQS20" s="1252"/>
      <c r="UQT20" s="1252"/>
      <c r="UQU20" s="1252"/>
      <c r="UQV20" s="1252"/>
      <c r="UQW20" s="1252"/>
      <c r="UQX20" s="1252"/>
      <c r="UQY20" s="1252"/>
      <c r="UQZ20" s="1252"/>
      <c r="URA20" s="1252"/>
      <c r="URB20" s="1252"/>
      <c r="URC20" s="1252"/>
      <c r="URD20" s="1252"/>
      <c r="URE20" s="1252"/>
      <c r="URF20" s="1252"/>
      <c r="URG20" s="1252"/>
      <c r="URH20" s="1252"/>
      <c r="URI20" s="1252"/>
      <c r="URJ20" s="1252"/>
      <c r="URK20" s="1252"/>
      <c r="URL20" s="1252"/>
      <c r="URM20" s="1252"/>
      <c r="URN20" s="1252"/>
      <c r="URO20" s="1252"/>
      <c r="URP20" s="1252"/>
      <c r="URQ20" s="1252"/>
      <c r="URR20" s="1252"/>
      <c r="URS20" s="1252"/>
      <c r="URT20" s="1252"/>
      <c r="URU20" s="1252"/>
      <c r="URV20" s="1252"/>
      <c r="URW20" s="1252"/>
      <c r="URX20" s="1252"/>
      <c r="URY20" s="1252"/>
      <c r="URZ20" s="1252"/>
      <c r="USA20" s="1252"/>
      <c r="USB20" s="1252"/>
      <c r="USC20" s="1252"/>
      <c r="USD20" s="1252"/>
      <c r="USE20" s="1252"/>
      <c r="USF20" s="1252"/>
      <c r="USG20" s="1252"/>
      <c r="USH20" s="1252"/>
      <c r="USI20" s="1252"/>
      <c r="USJ20" s="1252"/>
      <c r="USK20" s="1252"/>
      <c r="USL20" s="1252"/>
      <c r="USM20" s="1252"/>
      <c r="USN20" s="1252"/>
      <c r="USO20" s="1252"/>
      <c r="USP20" s="1252"/>
      <c r="USQ20" s="1252"/>
      <c r="USR20" s="1252"/>
      <c r="USS20" s="1252"/>
      <c r="UST20" s="1252"/>
      <c r="USU20" s="1252"/>
      <c r="USV20" s="1252"/>
      <c r="USW20" s="1252"/>
      <c r="USX20" s="1252"/>
      <c r="USY20" s="1252"/>
      <c r="USZ20" s="1252"/>
      <c r="UTA20" s="1252"/>
      <c r="UTB20" s="1252"/>
      <c r="UTC20" s="1252"/>
      <c r="UTD20" s="1252"/>
      <c r="UTE20" s="1252"/>
      <c r="UTF20" s="1252"/>
      <c r="UTG20" s="1252"/>
      <c r="UTH20" s="1252"/>
      <c r="UTI20" s="1252"/>
      <c r="UTJ20" s="1252"/>
      <c r="UTK20" s="1252"/>
      <c r="UTL20" s="1252"/>
      <c r="UTM20" s="1252"/>
      <c r="UTN20" s="1252"/>
      <c r="UTO20" s="1252"/>
      <c r="UTP20" s="1252"/>
      <c r="UTQ20" s="1252"/>
      <c r="UTR20" s="1252"/>
      <c r="UTS20" s="1252"/>
      <c r="UTT20" s="1252"/>
      <c r="UTU20" s="1252"/>
      <c r="UTV20" s="1252"/>
      <c r="UTW20" s="1252"/>
      <c r="UTX20" s="1252"/>
      <c r="UTY20" s="1252"/>
      <c r="UTZ20" s="1252"/>
      <c r="UUA20" s="1252"/>
      <c r="UUB20" s="1252"/>
      <c r="UUC20" s="1252"/>
      <c r="UUD20" s="1252"/>
      <c r="UUE20" s="1252"/>
      <c r="UUF20" s="1252"/>
      <c r="UUG20" s="1252"/>
      <c r="UUH20" s="1252"/>
      <c r="UUI20" s="1252"/>
      <c r="UUJ20" s="1252"/>
      <c r="UUK20" s="1252"/>
      <c r="UUL20" s="1252"/>
      <c r="UUM20" s="1252"/>
      <c r="UUN20" s="1252"/>
      <c r="UUO20" s="1252"/>
      <c r="UUP20" s="1252"/>
      <c r="UUQ20" s="1252"/>
      <c r="UUR20" s="1252"/>
      <c r="UUS20" s="1252"/>
      <c r="UUT20" s="1252"/>
      <c r="UUU20" s="1252"/>
      <c r="UUV20" s="1252"/>
      <c r="UUW20" s="1252"/>
      <c r="UUX20" s="1252"/>
      <c r="UUY20" s="1252"/>
      <c r="UUZ20" s="1252"/>
      <c r="UVA20" s="1252"/>
      <c r="UVB20" s="1252"/>
      <c r="UVC20" s="1252"/>
      <c r="UVD20" s="1252"/>
      <c r="UVE20" s="1252"/>
      <c r="UVF20" s="1252"/>
      <c r="UVG20" s="1252"/>
      <c r="UVH20" s="1252"/>
      <c r="UVI20" s="1252"/>
      <c r="UVJ20" s="1252"/>
      <c r="UVK20" s="1252"/>
      <c r="UVL20" s="1252"/>
      <c r="UVM20" s="1252"/>
      <c r="UVN20" s="1252"/>
      <c r="UVO20" s="1252"/>
      <c r="UVP20" s="1252"/>
      <c r="UVQ20" s="1252"/>
      <c r="UVR20" s="1252"/>
      <c r="UVS20" s="1252"/>
      <c r="UVT20" s="1252"/>
      <c r="UVU20" s="1252"/>
      <c r="UVV20" s="1252"/>
      <c r="UVW20" s="1252"/>
      <c r="UVX20" s="1252"/>
      <c r="UVY20" s="1252"/>
      <c r="UVZ20" s="1252"/>
      <c r="UWA20" s="1252"/>
      <c r="UWB20" s="1252"/>
      <c r="UWC20" s="1252"/>
      <c r="UWD20" s="1252"/>
      <c r="UWE20" s="1252"/>
      <c r="UWF20" s="1252"/>
      <c r="UWG20" s="1252"/>
      <c r="UWH20" s="1252"/>
      <c r="UWI20" s="1252"/>
      <c r="UWJ20" s="1252"/>
      <c r="UWK20" s="1252"/>
      <c r="UWL20" s="1252"/>
      <c r="UWM20" s="1252"/>
      <c r="UWN20" s="1252"/>
      <c r="UWO20" s="1252"/>
      <c r="UWP20" s="1252"/>
      <c r="UWQ20" s="1252"/>
      <c r="UWR20" s="1252"/>
      <c r="UWS20" s="1252"/>
      <c r="UWT20" s="1252"/>
      <c r="UWU20" s="1252"/>
      <c r="UWV20" s="1252"/>
      <c r="UWW20" s="1252"/>
      <c r="UWX20" s="1252"/>
      <c r="UWY20" s="1252"/>
      <c r="UWZ20" s="1252"/>
      <c r="UXA20" s="1252"/>
      <c r="UXB20" s="1252"/>
      <c r="UXC20" s="1252"/>
      <c r="UXD20" s="1252"/>
      <c r="UXE20" s="1252"/>
      <c r="UXF20" s="1252"/>
      <c r="UXG20" s="1252"/>
      <c r="UXH20" s="1252"/>
      <c r="UXI20" s="1252"/>
      <c r="UXJ20" s="1252"/>
      <c r="UXK20" s="1252"/>
      <c r="UXL20" s="1252"/>
      <c r="UXM20" s="1252"/>
      <c r="UXN20" s="1252"/>
      <c r="UXO20" s="1252"/>
      <c r="UXP20" s="1252"/>
      <c r="UXQ20" s="1252"/>
      <c r="UXR20" s="1252"/>
      <c r="UXS20" s="1252"/>
      <c r="UXT20" s="1252"/>
      <c r="UXU20" s="1252"/>
      <c r="UXV20" s="1252"/>
      <c r="UXW20" s="1252"/>
      <c r="UXX20" s="1252"/>
      <c r="UXY20" s="1252"/>
      <c r="UXZ20" s="1252"/>
      <c r="UYA20" s="1252"/>
      <c r="UYB20" s="1252"/>
      <c r="UYC20" s="1252"/>
      <c r="UYD20" s="1252"/>
      <c r="UYE20" s="1252"/>
      <c r="UYF20" s="1252"/>
      <c r="UYG20" s="1252"/>
      <c r="UYH20" s="1252"/>
      <c r="UYI20" s="1252"/>
      <c r="UYJ20" s="1252"/>
      <c r="UYK20" s="1252"/>
      <c r="UYL20" s="1252"/>
      <c r="UYM20" s="1252"/>
      <c r="UYN20" s="1252"/>
      <c r="UYO20" s="1252"/>
      <c r="UYP20" s="1252"/>
      <c r="UYQ20" s="1252"/>
      <c r="UYR20" s="1252"/>
      <c r="UYS20" s="1252"/>
      <c r="UYT20" s="1252"/>
      <c r="UYU20" s="1252"/>
      <c r="UYV20" s="1252"/>
      <c r="UYW20" s="1252"/>
      <c r="UYX20" s="1252"/>
      <c r="UYY20" s="1252"/>
      <c r="UYZ20" s="1252"/>
      <c r="UZA20" s="1252"/>
      <c r="UZB20" s="1252"/>
      <c r="UZC20" s="1252"/>
      <c r="UZD20" s="1252"/>
      <c r="UZE20" s="1252"/>
      <c r="UZF20" s="1252"/>
      <c r="UZG20" s="1252"/>
      <c r="UZH20" s="1252"/>
      <c r="UZI20" s="1252"/>
      <c r="UZJ20" s="1252"/>
      <c r="UZK20" s="1252"/>
      <c r="UZL20" s="1252"/>
      <c r="UZM20" s="1252"/>
      <c r="UZN20" s="1252"/>
      <c r="UZO20" s="1252"/>
      <c r="UZP20" s="1252"/>
      <c r="UZQ20" s="1252"/>
      <c r="UZR20" s="1252"/>
      <c r="UZS20" s="1252"/>
      <c r="UZT20" s="1252"/>
      <c r="UZU20" s="1252"/>
      <c r="UZV20" s="1252"/>
      <c r="UZW20" s="1252"/>
      <c r="UZX20" s="1252"/>
      <c r="UZY20" s="1252"/>
      <c r="UZZ20" s="1252"/>
      <c r="VAA20" s="1252"/>
      <c r="VAB20" s="1252"/>
      <c r="VAC20" s="1252"/>
      <c r="VAD20" s="1252"/>
      <c r="VAE20" s="1252"/>
      <c r="VAF20" s="1252"/>
      <c r="VAG20" s="1252"/>
      <c r="VAH20" s="1252"/>
      <c r="VAI20" s="1252"/>
      <c r="VAJ20" s="1252"/>
      <c r="VAK20" s="1252"/>
      <c r="VAL20" s="1252"/>
      <c r="VAM20" s="1252"/>
      <c r="VAN20" s="1252"/>
      <c r="VAO20" s="1252"/>
      <c r="VAP20" s="1252"/>
      <c r="VAQ20" s="1252"/>
      <c r="VAR20" s="1252"/>
      <c r="VAS20" s="1252"/>
      <c r="VAT20" s="1252"/>
      <c r="VAU20" s="1252"/>
      <c r="VAV20" s="1252"/>
      <c r="VAW20" s="1252"/>
      <c r="VAX20" s="1252"/>
      <c r="VAY20" s="1252"/>
      <c r="VAZ20" s="1252"/>
      <c r="VBA20" s="1252"/>
      <c r="VBB20" s="1252"/>
      <c r="VBC20" s="1252"/>
      <c r="VBD20" s="1252"/>
      <c r="VBE20" s="1252"/>
      <c r="VBF20" s="1252"/>
      <c r="VBG20" s="1252"/>
      <c r="VBH20" s="1252"/>
      <c r="VBI20" s="1252"/>
      <c r="VBJ20" s="1252"/>
      <c r="VBK20" s="1252"/>
      <c r="VBL20" s="1252"/>
      <c r="VBM20" s="1252"/>
      <c r="VBN20" s="1252"/>
      <c r="VBO20" s="1252"/>
      <c r="VBP20" s="1252"/>
      <c r="VBQ20" s="1252"/>
      <c r="VBR20" s="1252"/>
      <c r="VBS20" s="1252"/>
      <c r="VBT20" s="1252"/>
      <c r="VBU20" s="1252"/>
      <c r="VBV20" s="1252"/>
      <c r="VBW20" s="1252"/>
      <c r="VBX20" s="1252"/>
      <c r="VBY20" s="1252"/>
      <c r="VBZ20" s="1252"/>
      <c r="VCA20" s="1252"/>
      <c r="VCB20" s="1252"/>
      <c r="VCC20" s="1252"/>
      <c r="VCD20" s="1252"/>
      <c r="VCE20" s="1252"/>
      <c r="VCF20" s="1252"/>
      <c r="VCG20" s="1252"/>
      <c r="VCH20" s="1252"/>
      <c r="VCI20" s="1252"/>
      <c r="VCJ20" s="1252"/>
      <c r="VCK20" s="1252"/>
      <c r="VCL20" s="1252"/>
      <c r="VCM20" s="1252"/>
      <c r="VCN20" s="1252"/>
      <c r="VCO20" s="1252"/>
      <c r="VCP20" s="1252"/>
      <c r="VCQ20" s="1252"/>
      <c r="VCR20" s="1252"/>
      <c r="VCS20" s="1252"/>
      <c r="VCT20" s="1252"/>
      <c r="VCU20" s="1252"/>
      <c r="VCV20" s="1252"/>
      <c r="VCW20" s="1252"/>
      <c r="VCX20" s="1252"/>
      <c r="VCY20" s="1252"/>
      <c r="VCZ20" s="1252"/>
      <c r="VDA20" s="1252"/>
      <c r="VDB20" s="1252"/>
      <c r="VDC20" s="1252"/>
      <c r="VDD20" s="1252"/>
      <c r="VDE20" s="1252"/>
      <c r="VDF20" s="1252"/>
      <c r="VDG20" s="1252"/>
      <c r="VDH20" s="1252"/>
      <c r="VDI20" s="1252"/>
      <c r="VDJ20" s="1252"/>
      <c r="VDK20" s="1252"/>
      <c r="VDL20" s="1252"/>
      <c r="VDM20" s="1252"/>
      <c r="VDN20" s="1252"/>
      <c r="VDO20" s="1252"/>
      <c r="VDP20" s="1252"/>
      <c r="VDQ20" s="1252"/>
      <c r="VDR20" s="1252"/>
      <c r="VDS20" s="1252"/>
      <c r="VDT20" s="1252"/>
      <c r="VDU20" s="1252"/>
      <c r="VDV20" s="1252"/>
      <c r="VDW20" s="1252"/>
      <c r="VDX20" s="1252"/>
      <c r="VDY20" s="1252"/>
      <c r="VDZ20" s="1252"/>
      <c r="VEA20" s="1252"/>
      <c r="VEB20" s="1252"/>
      <c r="VEC20" s="1252"/>
      <c r="VED20" s="1252"/>
      <c r="VEE20" s="1252"/>
      <c r="VEF20" s="1252"/>
      <c r="VEG20" s="1252"/>
      <c r="VEH20" s="1252"/>
      <c r="VEI20" s="1252"/>
      <c r="VEJ20" s="1252"/>
      <c r="VEK20" s="1252"/>
      <c r="VEL20" s="1252"/>
      <c r="VEM20" s="1252"/>
      <c r="VEN20" s="1252"/>
      <c r="VEO20" s="1252"/>
      <c r="VEP20" s="1252"/>
      <c r="VEQ20" s="1252"/>
      <c r="VER20" s="1252"/>
      <c r="VES20" s="1252"/>
      <c r="VET20" s="1252"/>
      <c r="VEU20" s="1252"/>
      <c r="VEV20" s="1252"/>
      <c r="VEW20" s="1252"/>
      <c r="VEX20" s="1252"/>
      <c r="VEY20" s="1252"/>
      <c r="VEZ20" s="1252"/>
      <c r="VFA20" s="1252"/>
      <c r="VFB20" s="1252"/>
      <c r="VFC20" s="1252"/>
      <c r="VFD20" s="1252"/>
      <c r="VFE20" s="1252"/>
      <c r="VFF20" s="1252"/>
      <c r="VFG20" s="1252"/>
      <c r="VFH20" s="1252"/>
      <c r="VFI20" s="1252"/>
      <c r="VFJ20" s="1252"/>
      <c r="VFK20" s="1252"/>
      <c r="VFL20" s="1252"/>
      <c r="VFM20" s="1252"/>
      <c r="VFN20" s="1252"/>
      <c r="VFO20" s="1252"/>
      <c r="VFP20" s="1252"/>
      <c r="VFQ20" s="1252"/>
      <c r="VFR20" s="1252"/>
      <c r="VFS20" s="1252"/>
      <c r="VFT20" s="1252"/>
      <c r="VFU20" s="1252"/>
      <c r="VFV20" s="1252"/>
      <c r="VFW20" s="1252"/>
      <c r="VFX20" s="1252"/>
      <c r="VFY20" s="1252"/>
      <c r="VFZ20" s="1252"/>
      <c r="VGA20" s="1252"/>
      <c r="VGB20" s="1252"/>
      <c r="VGC20" s="1252"/>
      <c r="VGD20" s="1252"/>
      <c r="VGE20" s="1252"/>
      <c r="VGF20" s="1252"/>
      <c r="VGG20" s="1252"/>
      <c r="VGH20" s="1252"/>
      <c r="VGI20" s="1252"/>
      <c r="VGJ20" s="1252"/>
      <c r="VGK20" s="1252"/>
      <c r="VGL20" s="1252"/>
      <c r="VGM20" s="1252"/>
      <c r="VGN20" s="1252"/>
      <c r="VGO20" s="1252"/>
      <c r="VGP20" s="1252"/>
      <c r="VGQ20" s="1252"/>
      <c r="VGR20" s="1252"/>
      <c r="VGS20" s="1252"/>
      <c r="VGT20" s="1252"/>
      <c r="VGU20" s="1252"/>
      <c r="VGV20" s="1252"/>
      <c r="VGW20" s="1252"/>
      <c r="VGX20" s="1252"/>
      <c r="VGY20" s="1252"/>
      <c r="VGZ20" s="1252"/>
      <c r="VHA20" s="1252"/>
      <c r="VHB20" s="1252"/>
      <c r="VHC20" s="1252"/>
      <c r="VHD20" s="1252"/>
      <c r="VHE20" s="1252"/>
      <c r="VHF20" s="1252"/>
      <c r="VHG20" s="1252"/>
      <c r="VHH20" s="1252"/>
      <c r="VHI20" s="1252"/>
      <c r="VHJ20" s="1252"/>
      <c r="VHK20" s="1252"/>
      <c r="VHL20" s="1252"/>
      <c r="VHM20" s="1252"/>
      <c r="VHN20" s="1252"/>
      <c r="VHO20" s="1252"/>
      <c r="VHP20" s="1252"/>
      <c r="VHQ20" s="1252"/>
      <c r="VHR20" s="1252"/>
      <c r="VHS20" s="1252"/>
      <c r="VHT20" s="1252"/>
      <c r="VHU20" s="1252"/>
      <c r="VHV20" s="1252"/>
      <c r="VHW20" s="1252"/>
      <c r="VHX20" s="1252"/>
      <c r="VHY20" s="1252"/>
      <c r="VHZ20" s="1252"/>
      <c r="VIA20" s="1252"/>
      <c r="VIB20" s="1252"/>
      <c r="VIC20" s="1252"/>
      <c r="VID20" s="1252"/>
      <c r="VIE20" s="1252"/>
      <c r="VIF20" s="1252"/>
      <c r="VIG20" s="1252"/>
      <c r="VIH20" s="1252"/>
      <c r="VII20" s="1252"/>
      <c r="VIJ20" s="1252"/>
      <c r="VIK20" s="1252"/>
      <c r="VIL20" s="1252"/>
      <c r="VIM20" s="1252"/>
      <c r="VIN20" s="1252"/>
      <c r="VIO20" s="1252"/>
      <c r="VIP20" s="1252"/>
      <c r="VIQ20" s="1252"/>
      <c r="VIR20" s="1252"/>
      <c r="VIS20" s="1252"/>
      <c r="VIT20" s="1252"/>
      <c r="VIU20" s="1252"/>
      <c r="VIV20" s="1252"/>
      <c r="VIW20" s="1252"/>
      <c r="VIX20" s="1252"/>
      <c r="VIY20" s="1252"/>
      <c r="VIZ20" s="1252"/>
      <c r="VJA20" s="1252"/>
      <c r="VJB20" s="1252"/>
      <c r="VJC20" s="1252"/>
      <c r="VJD20" s="1252"/>
      <c r="VJE20" s="1252"/>
      <c r="VJF20" s="1252"/>
      <c r="VJG20" s="1252"/>
      <c r="VJH20" s="1252"/>
      <c r="VJI20" s="1252"/>
      <c r="VJJ20" s="1252"/>
      <c r="VJK20" s="1252"/>
      <c r="VJL20" s="1252"/>
      <c r="VJM20" s="1252"/>
      <c r="VJN20" s="1252"/>
      <c r="VJO20" s="1252"/>
      <c r="VJP20" s="1252"/>
      <c r="VJQ20" s="1252"/>
      <c r="VJR20" s="1252"/>
      <c r="VJS20" s="1252"/>
      <c r="VJT20" s="1252"/>
      <c r="VJU20" s="1252"/>
      <c r="VJV20" s="1252"/>
      <c r="VJW20" s="1252"/>
      <c r="VJX20" s="1252"/>
      <c r="VJY20" s="1252"/>
      <c r="VJZ20" s="1252"/>
      <c r="VKA20" s="1252"/>
      <c r="VKB20" s="1252"/>
      <c r="VKC20" s="1252"/>
      <c r="VKD20" s="1252"/>
      <c r="VKE20" s="1252"/>
      <c r="VKF20" s="1252"/>
      <c r="VKG20" s="1252"/>
      <c r="VKH20" s="1252"/>
      <c r="VKI20" s="1252"/>
      <c r="VKJ20" s="1252"/>
      <c r="VKK20" s="1252"/>
      <c r="VKL20" s="1252"/>
      <c r="VKM20" s="1252"/>
      <c r="VKN20" s="1252"/>
      <c r="VKO20" s="1252"/>
      <c r="VKP20" s="1252"/>
      <c r="VKQ20" s="1252"/>
      <c r="VKR20" s="1252"/>
      <c r="VKS20" s="1252"/>
      <c r="VKT20" s="1252"/>
      <c r="VKU20" s="1252"/>
      <c r="VKV20" s="1252"/>
      <c r="VKW20" s="1252"/>
      <c r="VKX20" s="1252"/>
      <c r="VKY20" s="1252"/>
      <c r="VKZ20" s="1252"/>
      <c r="VLA20" s="1252"/>
      <c r="VLB20" s="1252"/>
      <c r="VLC20" s="1252"/>
      <c r="VLD20" s="1252"/>
      <c r="VLE20" s="1252"/>
      <c r="VLF20" s="1252"/>
      <c r="VLG20" s="1252"/>
      <c r="VLH20" s="1252"/>
      <c r="VLI20" s="1252"/>
      <c r="VLJ20" s="1252"/>
      <c r="VLK20" s="1252"/>
      <c r="VLL20" s="1252"/>
      <c r="VLM20" s="1252"/>
      <c r="VLN20" s="1252"/>
      <c r="VLO20" s="1252"/>
      <c r="VLP20" s="1252"/>
      <c r="VLQ20" s="1252"/>
      <c r="VLR20" s="1252"/>
      <c r="VLS20" s="1252"/>
      <c r="VLT20" s="1252"/>
      <c r="VLU20" s="1252"/>
      <c r="VLV20" s="1252"/>
      <c r="VLW20" s="1252"/>
      <c r="VLX20" s="1252"/>
      <c r="VLY20" s="1252"/>
      <c r="VLZ20" s="1252"/>
      <c r="VMA20" s="1252"/>
      <c r="VMB20" s="1252"/>
      <c r="VMC20" s="1252"/>
      <c r="VMD20" s="1252"/>
      <c r="VME20" s="1252"/>
      <c r="VMF20" s="1252"/>
      <c r="VMG20" s="1252"/>
      <c r="VMH20" s="1252"/>
      <c r="VMI20" s="1252"/>
      <c r="VMJ20" s="1252"/>
      <c r="VMK20" s="1252"/>
      <c r="VML20" s="1252"/>
      <c r="VMM20" s="1252"/>
      <c r="VMN20" s="1252"/>
      <c r="VMO20" s="1252"/>
      <c r="VMP20" s="1252"/>
      <c r="VMQ20" s="1252"/>
      <c r="VMR20" s="1252"/>
      <c r="VMS20" s="1252"/>
      <c r="VMT20" s="1252"/>
      <c r="VMU20" s="1252"/>
      <c r="VMV20" s="1252"/>
      <c r="VMW20" s="1252"/>
      <c r="VMX20" s="1252"/>
      <c r="VMY20" s="1252"/>
      <c r="VMZ20" s="1252"/>
      <c r="VNA20" s="1252"/>
      <c r="VNB20" s="1252"/>
      <c r="VNC20" s="1252"/>
      <c r="VND20" s="1252"/>
      <c r="VNE20" s="1252"/>
      <c r="VNF20" s="1252"/>
      <c r="VNG20" s="1252"/>
      <c r="VNH20" s="1252"/>
      <c r="VNI20" s="1252"/>
      <c r="VNJ20" s="1252"/>
      <c r="VNK20" s="1252"/>
      <c r="VNL20" s="1252"/>
      <c r="VNM20" s="1252"/>
      <c r="VNN20" s="1252"/>
      <c r="VNO20" s="1252"/>
      <c r="VNP20" s="1252"/>
      <c r="VNQ20" s="1252"/>
      <c r="VNR20" s="1252"/>
      <c r="VNS20" s="1252"/>
      <c r="VNT20" s="1252"/>
      <c r="VNU20" s="1252"/>
      <c r="VNV20" s="1252"/>
      <c r="VNW20" s="1252"/>
      <c r="VNX20" s="1252"/>
      <c r="VNY20" s="1252"/>
      <c r="VNZ20" s="1252"/>
      <c r="VOA20" s="1252"/>
      <c r="VOB20" s="1252"/>
      <c r="VOC20" s="1252"/>
      <c r="VOD20" s="1252"/>
      <c r="VOE20" s="1252"/>
      <c r="VOF20" s="1252"/>
      <c r="VOG20" s="1252"/>
      <c r="VOH20" s="1252"/>
      <c r="VOI20" s="1252"/>
      <c r="VOJ20" s="1252"/>
      <c r="VOK20" s="1252"/>
      <c r="VOL20" s="1252"/>
      <c r="VOM20" s="1252"/>
      <c r="VON20" s="1252"/>
      <c r="VOO20" s="1252"/>
      <c r="VOP20" s="1252"/>
      <c r="VOQ20" s="1252"/>
      <c r="VOR20" s="1252"/>
      <c r="VOS20" s="1252"/>
      <c r="VOT20" s="1252"/>
      <c r="VOU20" s="1252"/>
      <c r="VOV20" s="1252"/>
      <c r="VOW20" s="1252"/>
      <c r="VOX20" s="1252"/>
      <c r="VOY20" s="1252"/>
      <c r="VOZ20" s="1252"/>
      <c r="VPA20" s="1252"/>
      <c r="VPB20" s="1252"/>
      <c r="VPC20" s="1252"/>
      <c r="VPD20" s="1252"/>
      <c r="VPE20" s="1252"/>
      <c r="VPF20" s="1252"/>
      <c r="VPG20" s="1252"/>
      <c r="VPH20" s="1252"/>
      <c r="VPI20" s="1252"/>
      <c r="VPJ20" s="1252"/>
      <c r="VPK20" s="1252"/>
      <c r="VPL20" s="1252"/>
      <c r="VPM20" s="1252"/>
      <c r="VPN20" s="1252"/>
      <c r="VPO20" s="1252"/>
      <c r="VPP20" s="1252"/>
      <c r="VPQ20" s="1252"/>
      <c r="VPR20" s="1252"/>
      <c r="VPS20" s="1252"/>
      <c r="VPT20" s="1252"/>
      <c r="VPU20" s="1252"/>
      <c r="VPV20" s="1252"/>
      <c r="VPW20" s="1252"/>
      <c r="VPX20" s="1252"/>
      <c r="VPY20" s="1252"/>
      <c r="VPZ20" s="1252"/>
      <c r="VQA20" s="1252"/>
      <c r="VQB20" s="1252"/>
      <c r="VQC20" s="1252"/>
      <c r="VQD20" s="1252"/>
      <c r="VQE20" s="1252"/>
      <c r="VQF20" s="1252"/>
      <c r="VQG20" s="1252"/>
      <c r="VQH20" s="1252"/>
      <c r="VQI20" s="1252"/>
      <c r="VQJ20" s="1252"/>
      <c r="VQK20" s="1252"/>
      <c r="VQL20" s="1252"/>
      <c r="VQM20" s="1252"/>
      <c r="VQN20" s="1252"/>
      <c r="VQO20" s="1252"/>
      <c r="VQP20" s="1252"/>
      <c r="VQQ20" s="1252"/>
      <c r="VQR20" s="1252"/>
      <c r="VQS20" s="1252"/>
      <c r="VQT20" s="1252"/>
      <c r="VQU20" s="1252"/>
      <c r="VQV20" s="1252"/>
      <c r="VQW20" s="1252"/>
      <c r="VQX20" s="1252"/>
      <c r="VQY20" s="1252"/>
      <c r="VQZ20" s="1252"/>
      <c r="VRA20" s="1252"/>
      <c r="VRB20" s="1252"/>
      <c r="VRC20" s="1252"/>
      <c r="VRD20" s="1252"/>
      <c r="VRE20" s="1252"/>
      <c r="VRF20" s="1252"/>
      <c r="VRG20" s="1252"/>
      <c r="VRH20" s="1252"/>
      <c r="VRI20" s="1252"/>
      <c r="VRJ20" s="1252"/>
      <c r="VRK20" s="1252"/>
      <c r="VRL20" s="1252"/>
      <c r="VRM20" s="1252"/>
      <c r="VRN20" s="1252"/>
      <c r="VRO20" s="1252"/>
      <c r="VRP20" s="1252"/>
      <c r="VRQ20" s="1252"/>
      <c r="VRR20" s="1252"/>
      <c r="VRS20" s="1252"/>
      <c r="VRT20" s="1252"/>
      <c r="VRU20" s="1252"/>
      <c r="VRV20" s="1252"/>
      <c r="VRW20" s="1252"/>
      <c r="VRX20" s="1252"/>
      <c r="VRY20" s="1252"/>
      <c r="VRZ20" s="1252"/>
      <c r="VSA20" s="1252"/>
      <c r="VSB20" s="1252"/>
      <c r="VSC20" s="1252"/>
      <c r="VSD20" s="1252"/>
      <c r="VSE20" s="1252"/>
      <c r="VSF20" s="1252"/>
      <c r="VSG20" s="1252"/>
      <c r="VSH20" s="1252"/>
      <c r="VSI20" s="1252"/>
      <c r="VSJ20" s="1252"/>
      <c r="VSK20" s="1252"/>
      <c r="VSL20" s="1252"/>
      <c r="VSM20" s="1252"/>
      <c r="VSN20" s="1252"/>
      <c r="VSO20" s="1252"/>
      <c r="VSP20" s="1252"/>
      <c r="VSQ20" s="1252"/>
      <c r="VSR20" s="1252"/>
      <c r="VSS20" s="1252"/>
      <c r="VST20" s="1252"/>
      <c r="VSU20" s="1252"/>
      <c r="VSV20" s="1252"/>
      <c r="VSW20" s="1252"/>
      <c r="VSX20" s="1252"/>
      <c r="VSY20" s="1252"/>
      <c r="VSZ20" s="1252"/>
      <c r="VTA20" s="1252"/>
      <c r="VTB20" s="1252"/>
      <c r="VTC20" s="1252"/>
      <c r="VTD20" s="1252"/>
      <c r="VTE20" s="1252"/>
      <c r="VTF20" s="1252"/>
      <c r="VTG20" s="1252"/>
      <c r="VTH20" s="1252"/>
      <c r="VTI20" s="1252"/>
      <c r="VTJ20" s="1252"/>
      <c r="VTK20" s="1252"/>
      <c r="VTL20" s="1252"/>
      <c r="VTM20" s="1252"/>
      <c r="VTN20" s="1252"/>
      <c r="VTO20" s="1252"/>
      <c r="VTP20" s="1252"/>
      <c r="VTQ20" s="1252"/>
      <c r="VTR20" s="1252"/>
      <c r="VTS20" s="1252"/>
      <c r="VTT20" s="1252"/>
      <c r="VTU20" s="1252"/>
      <c r="VTV20" s="1252"/>
      <c r="VTW20" s="1252"/>
      <c r="VTX20" s="1252"/>
      <c r="VTY20" s="1252"/>
      <c r="VTZ20" s="1252"/>
      <c r="VUA20" s="1252"/>
      <c r="VUB20" s="1252"/>
      <c r="VUC20" s="1252"/>
      <c r="VUD20" s="1252"/>
      <c r="VUE20" s="1252"/>
      <c r="VUF20" s="1252"/>
      <c r="VUG20" s="1252"/>
      <c r="VUH20" s="1252"/>
      <c r="VUI20" s="1252"/>
      <c r="VUJ20" s="1252"/>
      <c r="VUK20" s="1252"/>
      <c r="VUL20" s="1252"/>
      <c r="VUM20" s="1252"/>
      <c r="VUN20" s="1252"/>
      <c r="VUO20" s="1252"/>
      <c r="VUP20" s="1252"/>
      <c r="VUQ20" s="1252"/>
      <c r="VUR20" s="1252"/>
      <c r="VUS20" s="1252"/>
      <c r="VUT20" s="1252"/>
      <c r="VUU20" s="1252"/>
      <c r="VUV20" s="1252"/>
      <c r="VUW20" s="1252"/>
      <c r="VUX20" s="1252"/>
      <c r="VUY20" s="1252"/>
      <c r="VUZ20" s="1252"/>
      <c r="VVA20" s="1252"/>
      <c r="VVB20" s="1252"/>
      <c r="VVC20" s="1252"/>
      <c r="VVD20" s="1252"/>
      <c r="VVE20" s="1252"/>
      <c r="VVF20" s="1252"/>
      <c r="VVG20" s="1252"/>
      <c r="VVH20" s="1252"/>
      <c r="VVI20" s="1252"/>
      <c r="VVJ20" s="1252"/>
      <c r="VVK20" s="1252"/>
      <c r="VVL20" s="1252"/>
      <c r="VVM20" s="1252"/>
      <c r="VVN20" s="1252"/>
      <c r="VVO20" s="1252"/>
      <c r="VVP20" s="1252"/>
      <c r="VVQ20" s="1252"/>
      <c r="VVR20" s="1252"/>
      <c r="VVS20" s="1252"/>
      <c r="VVT20" s="1252"/>
      <c r="VVU20" s="1252"/>
      <c r="VVV20" s="1252"/>
      <c r="VVW20" s="1252"/>
      <c r="VVX20" s="1252"/>
      <c r="VVY20" s="1252"/>
      <c r="VVZ20" s="1252"/>
      <c r="VWA20" s="1252"/>
      <c r="VWB20" s="1252"/>
      <c r="VWC20" s="1252"/>
      <c r="VWD20" s="1252"/>
      <c r="VWE20" s="1252"/>
      <c r="VWF20" s="1252"/>
      <c r="VWG20" s="1252"/>
      <c r="VWH20" s="1252"/>
      <c r="VWI20" s="1252"/>
      <c r="VWJ20" s="1252"/>
      <c r="VWK20" s="1252"/>
      <c r="VWL20" s="1252"/>
      <c r="VWM20" s="1252"/>
      <c r="VWN20" s="1252"/>
      <c r="VWO20" s="1252"/>
      <c r="VWP20" s="1252"/>
      <c r="VWQ20" s="1252"/>
      <c r="VWR20" s="1252"/>
      <c r="VWS20" s="1252"/>
      <c r="VWT20" s="1252"/>
      <c r="VWU20" s="1252"/>
      <c r="VWV20" s="1252"/>
      <c r="VWW20" s="1252"/>
      <c r="VWX20" s="1252"/>
      <c r="VWY20" s="1252"/>
      <c r="VWZ20" s="1252"/>
      <c r="VXA20" s="1252"/>
      <c r="VXB20" s="1252"/>
      <c r="VXC20" s="1252"/>
      <c r="VXD20" s="1252"/>
      <c r="VXE20" s="1252"/>
      <c r="VXF20" s="1252"/>
      <c r="VXG20" s="1252"/>
      <c r="VXH20" s="1252"/>
      <c r="VXI20" s="1252"/>
      <c r="VXJ20" s="1252"/>
      <c r="VXK20" s="1252"/>
      <c r="VXL20" s="1252"/>
      <c r="VXM20" s="1252"/>
      <c r="VXN20" s="1252"/>
      <c r="VXO20" s="1252"/>
      <c r="VXP20" s="1252"/>
      <c r="VXQ20" s="1252"/>
      <c r="VXR20" s="1252"/>
      <c r="VXS20" s="1252"/>
      <c r="VXT20" s="1252"/>
      <c r="VXU20" s="1252"/>
      <c r="VXV20" s="1252"/>
      <c r="VXW20" s="1252"/>
      <c r="VXX20" s="1252"/>
      <c r="VXY20" s="1252"/>
      <c r="VXZ20" s="1252"/>
      <c r="VYA20" s="1252"/>
      <c r="VYB20" s="1252"/>
      <c r="VYC20" s="1252"/>
      <c r="VYD20" s="1252"/>
      <c r="VYE20" s="1252"/>
      <c r="VYF20" s="1252"/>
      <c r="VYG20" s="1252"/>
      <c r="VYH20" s="1252"/>
      <c r="VYI20" s="1252"/>
      <c r="VYJ20" s="1252"/>
      <c r="VYK20" s="1252"/>
      <c r="VYL20" s="1252"/>
      <c r="VYM20" s="1252"/>
      <c r="VYN20" s="1252"/>
      <c r="VYO20" s="1252"/>
      <c r="VYP20" s="1252"/>
      <c r="VYQ20" s="1252"/>
      <c r="VYR20" s="1252"/>
      <c r="VYS20" s="1252"/>
      <c r="VYT20" s="1252"/>
      <c r="VYU20" s="1252"/>
      <c r="VYV20" s="1252"/>
      <c r="VYW20" s="1252"/>
      <c r="VYX20" s="1252"/>
      <c r="VYY20" s="1252"/>
      <c r="VYZ20" s="1252"/>
      <c r="VZA20" s="1252"/>
      <c r="VZB20" s="1252"/>
      <c r="VZC20" s="1252"/>
      <c r="VZD20" s="1252"/>
      <c r="VZE20" s="1252"/>
      <c r="VZF20" s="1252"/>
      <c r="VZG20" s="1252"/>
      <c r="VZH20" s="1252"/>
      <c r="VZI20" s="1252"/>
      <c r="VZJ20" s="1252"/>
      <c r="VZK20" s="1252"/>
      <c r="VZL20" s="1252"/>
      <c r="VZM20" s="1252"/>
      <c r="VZN20" s="1252"/>
      <c r="VZO20" s="1252"/>
      <c r="VZP20" s="1252"/>
      <c r="VZQ20" s="1252"/>
      <c r="VZR20" s="1252"/>
      <c r="VZS20" s="1252"/>
      <c r="VZT20" s="1252"/>
      <c r="VZU20" s="1252"/>
      <c r="VZV20" s="1252"/>
      <c r="VZW20" s="1252"/>
      <c r="VZX20" s="1252"/>
      <c r="VZY20" s="1252"/>
      <c r="VZZ20" s="1252"/>
      <c r="WAA20" s="1252"/>
      <c r="WAB20" s="1252"/>
      <c r="WAC20" s="1252"/>
      <c r="WAD20" s="1252"/>
      <c r="WAE20" s="1252"/>
      <c r="WAF20" s="1252"/>
      <c r="WAG20" s="1252"/>
      <c r="WAH20" s="1252"/>
      <c r="WAI20" s="1252"/>
      <c r="WAJ20" s="1252"/>
      <c r="WAK20" s="1252"/>
      <c r="WAL20" s="1252"/>
      <c r="WAM20" s="1252"/>
      <c r="WAN20" s="1252"/>
      <c r="WAO20" s="1252"/>
      <c r="WAP20" s="1252"/>
      <c r="WAQ20" s="1252"/>
      <c r="WAR20" s="1252"/>
      <c r="WAS20" s="1252"/>
      <c r="WAT20" s="1252"/>
      <c r="WAU20" s="1252"/>
      <c r="WAV20" s="1252"/>
      <c r="WAW20" s="1252"/>
      <c r="WAX20" s="1252"/>
      <c r="WAY20" s="1252"/>
      <c r="WAZ20" s="1252"/>
      <c r="WBA20" s="1252"/>
      <c r="WBB20" s="1252"/>
      <c r="WBC20" s="1252"/>
      <c r="WBD20" s="1252"/>
      <c r="WBE20" s="1252"/>
      <c r="WBF20" s="1252"/>
      <c r="WBG20" s="1252"/>
      <c r="WBH20" s="1252"/>
      <c r="WBI20" s="1252"/>
      <c r="WBJ20" s="1252"/>
      <c r="WBK20" s="1252"/>
      <c r="WBL20" s="1252"/>
      <c r="WBM20" s="1252"/>
      <c r="WBN20" s="1252"/>
      <c r="WBO20" s="1252"/>
      <c r="WBP20" s="1252"/>
      <c r="WBQ20" s="1252"/>
      <c r="WBR20" s="1252"/>
      <c r="WBS20" s="1252"/>
      <c r="WBT20" s="1252"/>
      <c r="WBU20" s="1252"/>
      <c r="WBV20" s="1252"/>
      <c r="WBW20" s="1252"/>
      <c r="WBX20" s="1252"/>
      <c r="WBY20" s="1252"/>
      <c r="WBZ20" s="1252"/>
      <c r="WCA20" s="1252"/>
      <c r="WCB20" s="1252"/>
      <c r="WCC20" s="1252"/>
      <c r="WCD20" s="1252"/>
      <c r="WCE20" s="1252"/>
      <c r="WCF20" s="1252"/>
      <c r="WCG20" s="1252"/>
      <c r="WCH20" s="1252"/>
      <c r="WCI20" s="1252"/>
      <c r="WCJ20" s="1252"/>
      <c r="WCK20" s="1252"/>
      <c r="WCL20" s="1252"/>
      <c r="WCM20" s="1252"/>
      <c r="WCN20" s="1252"/>
      <c r="WCO20" s="1252"/>
      <c r="WCP20" s="1252"/>
      <c r="WCQ20" s="1252"/>
      <c r="WCR20" s="1252"/>
      <c r="WCS20" s="1252"/>
      <c r="WCT20" s="1252"/>
      <c r="WCU20" s="1252"/>
      <c r="WCV20" s="1252"/>
      <c r="WCW20" s="1252"/>
      <c r="WCX20" s="1252"/>
      <c r="WCY20" s="1252"/>
      <c r="WCZ20" s="1252"/>
      <c r="WDA20" s="1252"/>
      <c r="WDB20" s="1252"/>
      <c r="WDC20" s="1252"/>
      <c r="WDD20" s="1252"/>
      <c r="WDE20" s="1252"/>
      <c r="WDF20" s="1252"/>
      <c r="WDG20" s="1252"/>
      <c r="WDH20" s="1252"/>
      <c r="WDI20" s="1252"/>
      <c r="WDJ20" s="1252"/>
      <c r="WDK20" s="1252"/>
      <c r="WDL20" s="1252"/>
      <c r="WDM20" s="1252"/>
      <c r="WDN20" s="1252"/>
      <c r="WDO20" s="1252"/>
      <c r="WDP20" s="1252"/>
      <c r="WDQ20" s="1252"/>
      <c r="WDR20" s="1252"/>
      <c r="WDS20" s="1252"/>
      <c r="WDT20" s="1252"/>
      <c r="WDU20" s="1252"/>
      <c r="WDV20" s="1252"/>
      <c r="WDW20" s="1252"/>
      <c r="WDX20" s="1252"/>
      <c r="WDY20" s="1252"/>
      <c r="WDZ20" s="1252"/>
      <c r="WEA20" s="1252"/>
      <c r="WEB20" s="1252"/>
      <c r="WEC20" s="1252"/>
      <c r="WED20" s="1252"/>
      <c r="WEE20" s="1252"/>
      <c r="WEF20" s="1252"/>
      <c r="WEG20" s="1252"/>
      <c r="WEH20" s="1252"/>
      <c r="WEI20" s="1252"/>
      <c r="WEJ20" s="1252"/>
      <c r="WEK20" s="1252"/>
      <c r="WEL20" s="1252"/>
      <c r="WEM20" s="1252"/>
      <c r="WEN20" s="1252"/>
      <c r="WEO20" s="1252"/>
      <c r="WEP20" s="1252"/>
      <c r="WEQ20" s="1252"/>
      <c r="WER20" s="1252"/>
      <c r="WES20" s="1252"/>
      <c r="WET20" s="1252"/>
      <c r="WEU20" s="1252"/>
      <c r="WEV20" s="1252"/>
      <c r="WEW20" s="1252"/>
      <c r="WEX20" s="1252"/>
      <c r="WEY20" s="1252"/>
      <c r="WEZ20" s="1252"/>
      <c r="WFA20" s="1252"/>
      <c r="WFB20" s="1252"/>
      <c r="WFC20" s="1252"/>
      <c r="WFD20" s="1252"/>
      <c r="WFE20" s="1252"/>
      <c r="WFF20" s="1252"/>
      <c r="WFG20" s="1252"/>
      <c r="WFH20" s="1252"/>
      <c r="WFI20" s="1252"/>
      <c r="WFJ20" s="1252"/>
      <c r="WFK20" s="1252"/>
      <c r="WFL20" s="1252"/>
      <c r="WFM20" s="1252"/>
      <c r="WFN20" s="1252"/>
      <c r="WFO20" s="1252"/>
      <c r="WFP20" s="1252"/>
      <c r="WFQ20" s="1252"/>
      <c r="WFR20" s="1252"/>
      <c r="WFS20" s="1252"/>
      <c r="WFT20" s="1252"/>
      <c r="WFU20" s="1252"/>
      <c r="WFV20" s="1252"/>
      <c r="WFW20" s="1252"/>
      <c r="WFX20" s="1252"/>
      <c r="WFY20" s="1252"/>
      <c r="WFZ20" s="1252"/>
      <c r="WGA20" s="1252"/>
      <c r="WGB20" s="1252"/>
      <c r="WGC20" s="1252"/>
      <c r="WGD20" s="1252"/>
      <c r="WGE20" s="1252"/>
      <c r="WGF20" s="1252"/>
      <c r="WGG20" s="1252"/>
      <c r="WGH20" s="1252"/>
      <c r="WGI20" s="1252"/>
      <c r="WGJ20" s="1252"/>
      <c r="WGK20" s="1252"/>
      <c r="WGL20" s="1252"/>
      <c r="WGM20" s="1252"/>
      <c r="WGN20" s="1252"/>
      <c r="WGO20" s="1252"/>
      <c r="WGP20" s="1252"/>
      <c r="WGQ20" s="1252"/>
      <c r="WGR20" s="1252"/>
      <c r="WGS20" s="1252"/>
      <c r="WGT20" s="1252"/>
      <c r="WGU20" s="1252"/>
      <c r="WGV20" s="1252"/>
      <c r="WGW20" s="1252"/>
      <c r="WGX20" s="1252"/>
      <c r="WGY20" s="1252"/>
      <c r="WGZ20" s="1252"/>
      <c r="WHA20" s="1252"/>
      <c r="WHB20" s="1252"/>
      <c r="WHC20" s="1252"/>
      <c r="WHD20" s="1252"/>
      <c r="WHE20" s="1252"/>
      <c r="WHF20" s="1252"/>
      <c r="WHG20" s="1252"/>
      <c r="WHH20" s="1252"/>
      <c r="WHI20" s="1252"/>
      <c r="WHJ20" s="1252"/>
      <c r="WHK20" s="1252"/>
      <c r="WHL20" s="1252"/>
      <c r="WHM20" s="1252"/>
      <c r="WHN20" s="1252"/>
      <c r="WHO20" s="1252"/>
      <c r="WHP20" s="1252"/>
      <c r="WHQ20" s="1252"/>
      <c r="WHR20" s="1252"/>
      <c r="WHS20" s="1252"/>
      <c r="WHT20" s="1252"/>
      <c r="WHU20" s="1252"/>
      <c r="WHV20" s="1252"/>
      <c r="WHW20" s="1252"/>
      <c r="WHX20" s="1252"/>
      <c r="WHY20" s="1252"/>
      <c r="WHZ20" s="1252"/>
      <c r="WIA20" s="1252"/>
      <c r="WIB20" s="1252"/>
      <c r="WIC20" s="1252"/>
      <c r="WID20" s="1252"/>
      <c r="WIE20" s="1252"/>
      <c r="WIF20" s="1252"/>
      <c r="WIG20" s="1252"/>
      <c r="WIH20" s="1252"/>
      <c r="WII20" s="1252"/>
      <c r="WIJ20" s="1252"/>
      <c r="WIK20" s="1252"/>
      <c r="WIL20" s="1252"/>
      <c r="WIM20" s="1252"/>
      <c r="WIN20" s="1252"/>
      <c r="WIO20" s="1252"/>
      <c r="WIP20" s="1252"/>
      <c r="WIQ20" s="1252"/>
      <c r="WIR20" s="1252"/>
      <c r="WIS20" s="1252"/>
      <c r="WIT20" s="1252"/>
      <c r="WIU20" s="1252"/>
      <c r="WIV20" s="1252"/>
      <c r="WIW20" s="1252"/>
      <c r="WIX20" s="1252"/>
      <c r="WIY20" s="1252"/>
      <c r="WIZ20" s="1252"/>
      <c r="WJA20" s="1252"/>
      <c r="WJB20" s="1252"/>
      <c r="WJC20" s="1252"/>
      <c r="WJD20" s="1252"/>
      <c r="WJE20" s="1252"/>
      <c r="WJF20" s="1252"/>
      <c r="WJG20" s="1252"/>
      <c r="WJH20" s="1252"/>
      <c r="WJI20" s="1252"/>
      <c r="WJJ20" s="1252"/>
      <c r="WJK20" s="1252"/>
      <c r="WJL20" s="1252"/>
      <c r="WJM20" s="1252"/>
      <c r="WJN20" s="1252"/>
      <c r="WJO20" s="1252"/>
      <c r="WJP20" s="1252"/>
      <c r="WJQ20" s="1252"/>
      <c r="WJR20" s="1252"/>
      <c r="WJS20" s="1252"/>
      <c r="WJT20" s="1252"/>
      <c r="WJU20" s="1252"/>
      <c r="WJV20" s="1252"/>
      <c r="WJW20" s="1252"/>
      <c r="WJX20" s="1252"/>
      <c r="WJY20" s="1252"/>
      <c r="WJZ20" s="1252"/>
      <c r="WKA20" s="1252"/>
      <c r="WKB20" s="1252"/>
      <c r="WKC20" s="1252"/>
      <c r="WKD20" s="1252"/>
      <c r="WKE20" s="1252"/>
      <c r="WKF20" s="1252"/>
      <c r="WKG20" s="1252"/>
      <c r="WKH20" s="1252"/>
      <c r="WKI20" s="1252"/>
      <c r="WKJ20" s="1252"/>
      <c r="WKK20" s="1252"/>
      <c r="WKL20" s="1252"/>
      <c r="WKM20" s="1252"/>
      <c r="WKN20" s="1252"/>
      <c r="WKO20" s="1252"/>
      <c r="WKP20" s="1252"/>
      <c r="WKQ20" s="1252"/>
      <c r="WKR20" s="1252"/>
      <c r="WKS20" s="1252"/>
      <c r="WKT20" s="1252"/>
      <c r="WKU20" s="1252"/>
      <c r="WKV20" s="1252"/>
      <c r="WKW20" s="1252"/>
      <c r="WKX20" s="1252"/>
      <c r="WKY20" s="1252"/>
      <c r="WKZ20" s="1252"/>
      <c r="WLA20" s="1252"/>
      <c r="WLB20" s="1252"/>
      <c r="WLC20" s="1252"/>
      <c r="WLD20" s="1252"/>
      <c r="WLE20" s="1252"/>
      <c r="WLF20" s="1252"/>
      <c r="WLG20" s="1252"/>
      <c r="WLH20" s="1252"/>
      <c r="WLI20" s="1252"/>
      <c r="WLJ20" s="1252"/>
      <c r="WLK20" s="1252"/>
      <c r="WLL20" s="1252"/>
      <c r="WLM20" s="1252"/>
      <c r="WLN20" s="1252"/>
      <c r="WLO20" s="1252"/>
      <c r="WLP20" s="1252"/>
      <c r="WLQ20" s="1252"/>
      <c r="WLR20" s="1252"/>
      <c r="WLS20" s="1252"/>
      <c r="WLT20" s="1252"/>
      <c r="WLU20" s="1252"/>
      <c r="WLV20" s="1252"/>
      <c r="WLW20" s="1252"/>
      <c r="WLX20" s="1252"/>
      <c r="WLY20" s="1252"/>
      <c r="WLZ20" s="1252"/>
      <c r="WMA20" s="1252"/>
      <c r="WMB20" s="1252"/>
      <c r="WMC20" s="1252"/>
      <c r="WMD20" s="1252"/>
      <c r="WME20" s="1252"/>
      <c r="WMF20" s="1252"/>
      <c r="WMG20" s="1252"/>
      <c r="WMH20" s="1252"/>
      <c r="WMI20" s="1252"/>
      <c r="WMJ20" s="1252"/>
      <c r="WMK20" s="1252"/>
      <c r="WML20" s="1252"/>
      <c r="WMM20" s="1252"/>
      <c r="WMN20" s="1252"/>
      <c r="WMO20" s="1252"/>
      <c r="WMP20" s="1252"/>
      <c r="WMQ20" s="1252"/>
      <c r="WMR20" s="1252"/>
      <c r="WMS20" s="1252"/>
      <c r="WMT20" s="1252"/>
      <c r="WMU20" s="1252"/>
      <c r="WMV20" s="1252"/>
      <c r="WMW20" s="1252"/>
      <c r="WMX20" s="1252"/>
      <c r="WMY20" s="1252"/>
      <c r="WMZ20" s="1252"/>
      <c r="WNA20" s="1252"/>
      <c r="WNB20" s="1252"/>
      <c r="WNC20" s="1252"/>
      <c r="WND20" s="1252"/>
      <c r="WNE20" s="1252"/>
      <c r="WNF20" s="1252"/>
      <c r="WNG20" s="1252"/>
      <c r="WNH20" s="1252"/>
      <c r="WNI20" s="1252"/>
      <c r="WNJ20" s="1252"/>
      <c r="WNK20" s="1252"/>
      <c r="WNL20" s="1252"/>
      <c r="WNM20" s="1252"/>
      <c r="WNN20" s="1252"/>
      <c r="WNO20" s="1252"/>
      <c r="WNP20" s="1252"/>
      <c r="WNQ20" s="1252"/>
      <c r="WNR20" s="1252"/>
      <c r="WNS20" s="1252"/>
      <c r="WNT20" s="1252"/>
      <c r="WNU20" s="1252"/>
      <c r="WNV20" s="1252"/>
      <c r="WNW20" s="1252"/>
      <c r="WNX20" s="1252"/>
      <c r="WNY20" s="1252"/>
      <c r="WNZ20" s="1252"/>
      <c r="WOA20" s="1252"/>
      <c r="WOB20" s="1252"/>
      <c r="WOC20" s="1252"/>
      <c r="WOD20" s="1252"/>
      <c r="WOE20" s="1252"/>
      <c r="WOF20" s="1252"/>
      <c r="WOG20" s="1252"/>
      <c r="WOH20" s="1252"/>
      <c r="WOI20" s="1252"/>
      <c r="WOJ20" s="1252"/>
      <c r="WOK20" s="1252"/>
      <c r="WOL20" s="1252"/>
      <c r="WOM20" s="1252"/>
      <c r="WON20" s="1252"/>
      <c r="WOO20" s="1252"/>
      <c r="WOP20" s="1252"/>
      <c r="WOQ20" s="1252"/>
      <c r="WOR20" s="1252"/>
      <c r="WOS20" s="1252"/>
      <c r="WOT20" s="1252"/>
      <c r="WOU20" s="1252"/>
      <c r="WOV20" s="1252"/>
      <c r="WOW20" s="1252"/>
      <c r="WOX20" s="1252"/>
      <c r="WOY20" s="1252"/>
      <c r="WOZ20" s="1252"/>
      <c r="WPA20" s="1252"/>
      <c r="WPB20" s="1252"/>
      <c r="WPC20" s="1252"/>
      <c r="WPD20" s="1252"/>
      <c r="WPE20" s="1252"/>
      <c r="WPF20" s="1252"/>
      <c r="WPG20" s="1252"/>
      <c r="WPH20" s="1252"/>
      <c r="WPI20" s="1252"/>
      <c r="WPJ20" s="1252"/>
      <c r="WPK20" s="1252"/>
      <c r="WPL20" s="1252"/>
      <c r="WPM20" s="1252"/>
      <c r="WPN20" s="1252"/>
      <c r="WPO20" s="1252"/>
      <c r="WPP20" s="1252"/>
      <c r="WPQ20" s="1252"/>
      <c r="WPR20" s="1252"/>
      <c r="WPS20" s="1252"/>
      <c r="WPT20" s="1252"/>
      <c r="WPU20" s="1252"/>
      <c r="WPV20" s="1252"/>
      <c r="WPW20" s="1252"/>
      <c r="WPX20" s="1252"/>
      <c r="WPY20" s="1252"/>
      <c r="WPZ20" s="1252"/>
      <c r="WQA20" s="1252"/>
      <c r="WQB20" s="1252"/>
      <c r="WQC20" s="1252"/>
      <c r="WQD20" s="1252"/>
      <c r="WQE20" s="1252"/>
      <c r="WQF20" s="1252"/>
      <c r="WQG20" s="1252"/>
      <c r="WQH20" s="1252"/>
      <c r="WQI20" s="1252"/>
      <c r="WQJ20" s="1252"/>
      <c r="WQK20" s="1252"/>
      <c r="WQL20" s="1252"/>
      <c r="WQM20" s="1252"/>
      <c r="WQN20" s="1252"/>
      <c r="WQO20" s="1252"/>
      <c r="WQP20" s="1252"/>
      <c r="WQQ20" s="1252"/>
      <c r="WQR20" s="1252"/>
      <c r="WQS20" s="1252"/>
      <c r="WQT20" s="1252"/>
      <c r="WQU20" s="1252"/>
      <c r="WQV20" s="1252"/>
      <c r="WQW20" s="1252"/>
      <c r="WQX20" s="1252"/>
      <c r="WQY20" s="1252"/>
      <c r="WQZ20" s="1252"/>
      <c r="WRA20" s="1252"/>
      <c r="WRB20" s="1252"/>
      <c r="WRC20" s="1252"/>
      <c r="WRD20" s="1252"/>
      <c r="WRE20" s="1252"/>
      <c r="WRF20" s="1252"/>
      <c r="WRG20" s="1252"/>
      <c r="WRH20" s="1252"/>
      <c r="WRI20" s="1252"/>
      <c r="WRJ20" s="1252"/>
      <c r="WRK20" s="1252"/>
      <c r="WRL20" s="1252"/>
      <c r="WRM20" s="1252"/>
      <c r="WRN20" s="1252"/>
      <c r="WRO20" s="1252"/>
      <c r="WRP20" s="1252"/>
      <c r="WRQ20" s="1252"/>
      <c r="WRR20" s="1252"/>
      <c r="WRS20" s="1252"/>
      <c r="WRT20" s="1252"/>
      <c r="WRU20" s="1252"/>
      <c r="WRV20" s="1252"/>
      <c r="WRW20" s="1252"/>
      <c r="WRX20" s="1252"/>
      <c r="WRY20" s="1252"/>
      <c r="WRZ20" s="1252"/>
      <c r="WSA20" s="1252"/>
      <c r="WSB20" s="1252"/>
      <c r="WSC20" s="1252"/>
      <c r="WSD20" s="1252"/>
      <c r="WSE20" s="1252"/>
      <c r="WSF20" s="1252"/>
      <c r="WSG20" s="1252"/>
      <c r="WSH20" s="1252"/>
      <c r="WSI20" s="1252"/>
      <c r="WSJ20" s="1252"/>
      <c r="WSK20" s="1252"/>
      <c r="WSL20" s="1252"/>
      <c r="WSM20" s="1252"/>
      <c r="WSN20" s="1252"/>
      <c r="WSO20" s="1252"/>
      <c r="WSP20" s="1252"/>
      <c r="WSQ20" s="1252"/>
      <c r="WSR20" s="1252"/>
      <c r="WSS20" s="1252"/>
      <c r="WST20" s="1252"/>
      <c r="WSU20" s="1252"/>
      <c r="WSV20" s="1252"/>
      <c r="WSW20" s="1252"/>
      <c r="WSX20" s="1252"/>
      <c r="WSY20" s="1252"/>
      <c r="WSZ20" s="1252"/>
      <c r="WTA20" s="1252"/>
      <c r="WTB20" s="1252"/>
      <c r="WTC20" s="1252"/>
      <c r="WTD20" s="1252"/>
      <c r="WTE20" s="1252"/>
      <c r="WTF20" s="1252"/>
      <c r="WTG20" s="1252"/>
      <c r="WTH20" s="1252"/>
      <c r="WTI20" s="1252"/>
      <c r="WTJ20" s="1252"/>
      <c r="WTK20" s="1252"/>
      <c r="WTL20" s="1252"/>
      <c r="WTM20" s="1252"/>
      <c r="WTN20" s="1252"/>
      <c r="WTO20" s="1252"/>
      <c r="WTP20" s="1252"/>
      <c r="WTQ20" s="1252"/>
      <c r="WTR20" s="1252"/>
      <c r="WTS20" s="1252"/>
      <c r="WTT20" s="1252"/>
      <c r="WTU20" s="1252"/>
      <c r="WTV20" s="1252"/>
      <c r="WTW20" s="1252"/>
      <c r="WTX20" s="1252"/>
      <c r="WTY20" s="1252"/>
      <c r="WTZ20" s="1252"/>
      <c r="WUA20" s="1252"/>
      <c r="WUB20" s="1252"/>
      <c r="WUC20" s="1252"/>
      <c r="WUD20" s="1252"/>
      <c r="WUE20" s="1252"/>
      <c r="WUF20" s="1252"/>
      <c r="WUG20" s="1252"/>
      <c r="WUH20" s="1252"/>
      <c r="WUI20" s="1252"/>
      <c r="WUJ20" s="1252"/>
      <c r="WUK20" s="1252"/>
      <c r="WUL20" s="1252"/>
      <c r="WUM20" s="1252"/>
      <c r="WUN20" s="1252"/>
      <c r="WUO20" s="1252"/>
      <c r="WUP20" s="1252"/>
      <c r="WUQ20" s="1252"/>
      <c r="WUR20" s="1252"/>
      <c r="WUS20" s="1252"/>
      <c r="WUT20" s="1252"/>
      <c r="WUU20" s="1252"/>
      <c r="WUV20" s="1252"/>
      <c r="WUW20" s="1252"/>
      <c r="WUX20" s="1252"/>
      <c r="WUY20" s="1252"/>
      <c r="WUZ20" s="1252"/>
      <c r="WVA20" s="1252"/>
      <c r="WVB20" s="1252"/>
      <c r="WVC20" s="1252"/>
      <c r="WVD20" s="1252"/>
      <c r="WVE20" s="1252"/>
      <c r="WVF20" s="1252"/>
      <c r="WVG20" s="1252"/>
      <c r="WVH20" s="1252"/>
      <c r="WVI20" s="1252"/>
      <c r="WVJ20" s="1252"/>
      <c r="WVK20" s="1252"/>
      <c r="WVL20" s="1252"/>
      <c r="WVM20" s="1252"/>
      <c r="WVN20" s="1252"/>
      <c r="WVO20" s="1252"/>
      <c r="WVP20" s="1252"/>
      <c r="WVQ20" s="1252"/>
      <c r="WVR20" s="1252"/>
      <c r="WVS20" s="1252"/>
      <c r="WVT20" s="1252"/>
      <c r="WVU20" s="1252"/>
      <c r="WVV20" s="1252"/>
      <c r="WVW20" s="1252"/>
      <c r="WVX20" s="1252"/>
      <c r="WVY20" s="1252"/>
      <c r="WVZ20" s="1252"/>
      <c r="WWA20" s="1252"/>
      <c r="WWB20" s="1252"/>
      <c r="WWC20" s="1252"/>
      <c r="WWD20" s="1252"/>
      <c r="WWE20" s="1252"/>
      <c r="WWF20" s="1252"/>
      <c r="WWG20" s="1252"/>
      <c r="WWH20" s="1252"/>
      <c r="WWI20" s="1252"/>
      <c r="WWJ20" s="1252"/>
      <c r="WWK20" s="1252"/>
      <c r="WWL20" s="1252"/>
      <c r="WWM20" s="1252"/>
      <c r="WWN20" s="1252"/>
      <c r="WWO20" s="1252"/>
      <c r="WWP20" s="1252"/>
      <c r="WWQ20" s="1252"/>
      <c r="WWR20" s="1252"/>
      <c r="WWS20" s="1252"/>
      <c r="WWT20" s="1252"/>
      <c r="WWU20" s="1252"/>
      <c r="WWV20" s="1252"/>
      <c r="WWW20" s="1252"/>
      <c r="WWX20" s="1252"/>
      <c r="WWY20" s="1252"/>
      <c r="WWZ20" s="1252"/>
      <c r="WXA20" s="1252"/>
      <c r="WXB20" s="1252"/>
      <c r="WXC20" s="1252"/>
      <c r="WXD20" s="1252"/>
      <c r="WXE20" s="1252"/>
      <c r="WXF20" s="1252"/>
      <c r="WXG20" s="1252"/>
      <c r="WXH20" s="1252"/>
      <c r="WXI20" s="1252"/>
      <c r="WXJ20" s="1252"/>
      <c r="WXK20" s="1252"/>
      <c r="WXL20" s="1252"/>
      <c r="WXM20" s="1252"/>
      <c r="WXN20" s="1252"/>
      <c r="WXO20" s="1252"/>
      <c r="WXP20" s="1252"/>
      <c r="WXQ20" s="1252"/>
      <c r="WXR20" s="1252"/>
      <c r="WXS20" s="1252"/>
      <c r="WXT20" s="1252"/>
      <c r="WXU20" s="1252"/>
      <c r="WXV20" s="1252"/>
      <c r="WXW20" s="1252"/>
      <c r="WXX20" s="1252"/>
      <c r="WXY20" s="1252"/>
      <c r="WXZ20" s="1252"/>
      <c r="WYA20" s="1252"/>
      <c r="WYB20" s="1252"/>
      <c r="WYC20" s="1252"/>
      <c r="WYD20" s="1252"/>
      <c r="WYE20" s="1252"/>
      <c r="WYF20" s="1252"/>
      <c r="WYG20" s="1252"/>
      <c r="WYH20" s="1252"/>
      <c r="WYI20" s="1252"/>
      <c r="WYJ20" s="1252"/>
      <c r="WYK20" s="1252"/>
      <c r="WYL20" s="1252"/>
      <c r="WYM20" s="1252"/>
      <c r="WYN20" s="1252"/>
      <c r="WYO20" s="1252"/>
      <c r="WYP20" s="1252"/>
      <c r="WYQ20" s="1252"/>
      <c r="WYR20" s="1252"/>
      <c r="WYS20" s="1252"/>
      <c r="WYT20" s="1252"/>
      <c r="WYU20" s="1252"/>
      <c r="WYV20" s="1252"/>
      <c r="WYW20" s="1252"/>
      <c r="WYX20" s="1252"/>
      <c r="WYY20" s="1252"/>
      <c r="WYZ20" s="1252"/>
      <c r="WZA20" s="1252"/>
      <c r="WZB20" s="1252"/>
      <c r="WZC20" s="1252"/>
      <c r="WZD20" s="1252"/>
      <c r="WZE20" s="1252"/>
      <c r="WZF20" s="1252"/>
      <c r="WZG20" s="1252"/>
      <c r="WZH20" s="1252"/>
      <c r="WZI20" s="1252"/>
      <c r="WZJ20" s="1252"/>
      <c r="WZK20" s="1252"/>
      <c r="WZL20" s="1252"/>
      <c r="WZM20" s="1252"/>
      <c r="WZN20" s="1252"/>
      <c r="WZO20" s="1252"/>
      <c r="WZP20" s="1252"/>
      <c r="WZQ20" s="1252"/>
      <c r="WZR20" s="1252"/>
      <c r="WZS20" s="1252"/>
      <c r="WZT20" s="1252"/>
      <c r="WZU20" s="1252"/>
      <c r="WZV20" s="1252"/>
      <c r="WZW20" s="1252"/>
      <c r="WZX20" s="1252"/>
      <c r="WZY20" s="1252"/>
      <c r="WZZ20" s="1252"/>
      <c r="XAA20" s="1252"/>
      <c r="XAB20" s="1252"/>
      <c r="XAC20" s="1252"/>
      <c r="XAD20" s="1252"/>
      <c r="XAE20" s="1252"/>
      <c r="XAF20" s="1252"/>
      <c r="XAG20" s="1252"/>
      <c r="XAH20" s="1252"/>
      <c r="XAI20" s="1252"/>
      <c r="XAJ20" s="1252"/>
      <c r="XAK20" s="1252"/>
      <c r="XAL20" s="1252"/>
      <c r="XAM20" s="1252"/>
      <c r="XAN20" s="1252"/>
      <c r="XAO20" s="1252"/>
      <c r="XAP20" s="1252"/>
      <c r="XAQ20" s="1252"/>
      <c r="XAR20" s="1252"/>
      <c r="XAS20" s="1252"/>
      <c r="XAT20" s="1252"/>
      <c r="XAU20" s="1252"/>
      <c r="XAV20" s="1252"/>
      <c r="XAW20" s="1252"/>
      <c r="XAX20" s="1252"/>
      <c r="XAY20" s="1252"/>
      <c r="XAZ20" s="1252"/>
      <c r="XBA20" s="1252"/>
      <c r="XBB20" s="1252"/>
      <c r="XBC20" s="1252"/>
      <c r="XBD20" s="1252"/>
      <c r="XBE20" s="1252"/>
      <c r="XBF20" s="1252"/>
      <c r="XBG20" s="1252"/>
      <c r="XBH20" s="1252"/>
      <c r="XBI20" s="1252"/>
      <c r="XBJ20" s="1252"/>
      <c r="XBK20" s="1252"/>
      <c r="XBL20" s="1252"/>
      <c r="XBM20" s="1252"/>
      <c r="XBN20" s="1252"/>
      <c r="XBO20" s="1252"/>
      <c r="XBP20" s="1252"/>
      <c r="XBQ20" s="1252"/>
      <c r="XBR20" s="1252"/>
      <c r="XBS20" s="1252"/>
      <c r="XBT20" s="1252"/>
      <c r="XBU20" s="1252"/>
      <c r="XBV20" s="1252"/>
      <c r="XBW20" s="1252"/>
      <c r="XBX20" s="1252"/>
      <c r="XBY20" s="1252"/>
      <c r="XBZ20" s="1252"/>
      <c r="XCA20" s="1252"/>
      <c r="XCB20" s="1252"/>
      <c r="XCC20" s="1252"/>
      <c r="XCD20" s="1252"/>
      <c r="XCE20" s="1252"/>
      <c r="XCF20" s="1252"/>
      <c r="XCG20" s="1252"/>
      <c r="XCH20" s="1252"/>
      <c r="XCI20" s="1252"/>
      <c r="XCJ20" s="1252"/>
      <c r="XCK20" s="1252"/>
      <c r="XCL20" s="1252"/>
      <c r="XCM20" s="1252"/>
      <c r="XCN20" s="1252"/>
      <c r="XCO20" s="1252"/>
      <c r="XCP20" s="1252"/>
      <c r="XCQ20" s="1252"/>
      <c r="XCR20" s="1252"/>
      <c r="XCS20" s="1252"/>
      <c r="XCT20" s="1252"/>
      <c r="XCU20" s="1252"/>
      <c r="XCV20" s="1252"/>
      <c r="XCW20" s="1252"/>
      <c r="XCX20" s="1252"/>
      <c r="XCY20" s="1252"/>
      <c r="XCZ20" s="1252"/>
      <c r="XDA20" s="1252"/>
      <c r="XDB20" s="1252"/>
      <c r="XDC20" s="1252"/>
      <c r="XDD20" s="1252"/>
      <c r="XDE20" s="1252"/>
      <c r="XDF20" s="1252"/>
      <c r="XDG20" s="1252"/>
      <c r="XDH20" s="1252"/>
      <c r="XDI20" s="1252"/>
      <c r="XDJ20" s="1252"/>
      <c r="XDK20" s="1252"/>
      <c r="XDL20" s="1252"/>
      <c r="XDM20" s="1252"/>
      <c r="XDN20" s="1252"/>
      <c r="XDO20" s="1252"/>
      <c r="XDP20" s="1252"/>
      <c r="XDQ20" s="1252"/>
      <c r="XDR20" s="1252"/>
      <c r="XDS20" s="1252"/>
      <c r="XDT20" s="1252"/>
      <c r="XDU20" s="1252"/>
      <c r="XDV20" s="1252"/>
      <c r="XDW20" s="1252"/>
      <c r="XDX20" s="1252"/>
      <c r="XDY20" s="1252"/>
      <c r="XDZ20" s="1252"/>
      <c r="XEA20" s="1252"/>
      <c r="XEB20" s="1252"/>
      <c r="XEC20" s="1252"/>
      <c r="XED20" s="1252"/>
      <c r="XEE20" s="1252"/>
      <c r="XEF20" s="1252"/>
      <c r="XEG20" s="1252"/>
      <c r="XEH20" s="1252"/>
      <c r="XEI20" s="1252"/>
      <c r="XEJ20" s="1252"/>
      <c r="XEK20" s="1252"/>
      <c r="XEL20" s="1252"/>
      <c r="XEM20" s="1252"/>
      <c r="XEN20" s="1252"/>
      <c r="XEO20" s="1252"/>
      <c r="XEP20" s="1252"/>
      <c r="XEQ20" s="1252"/>
      <c r="XER20" s="1252"/>
      <c r="XES20" s="1252"/>
      <c r="XET20" s="1252"/>
      <c r="XEU20" s="1252"/>
      <c r="XEV20" s="1252"/>
      <c r="XEW20" s="1252"/>
      <c r="XEX20" s="1252"/>
      <c r="XEY20" s="1252"/>
      <c r="XEZ20" s="1252"/>
      <c r="XFA20" s="1252"/>
      <c r="XFB20" s="1252"/>
      <c r="XFC20" s="1252"/>
    </row>
    <row r="21" spans="1:16383" s="1298" customFormat="1" ht="89.25" hidden="1">
      <c r="A21" s="1307">
        <v>8</v>
      </c>
      <c r="B21" s="1308" t="s">
        <v>688</v>
      </c>
      <c r="C21" s="1309">
        <v>2.7</v>
      </c>
      <c r="D21" s="1309"/>
      <c r="E21" s="1309">
        <v>2.7</v>
      </c>
      <c r="F21" s="1310" t="s">
        <v>237</v>
      </c>
      <c r="G21" s="1307" t="s">
        <v>24</v>
      </c>
      <c r="H21" s="1311" t="s">
        <v>886</v>
      </c>
      <c r="I21" s="1312" t="s">
        <v>887</v>
      </c>
      <c r="J21" s="1296" t="s">
        <v>881</v>
      </c>
      <c r="K21" s="1297">
        <f t="shared" ref="K21:K50" si="1">C21</f>
        <v>2.7</v>
      </c>
      <c r="L21" s="1281" t="s">
        <v>885</v>
      </c>
      <c r="M21" s="1281"/>
      <c r="N21" s="1253"/>
      <c r="IR21" s="1252"/>
      <c r="IS21" s="1252"/>
      <c r="IT21" s="1252"/>
      <c r="IU21" s="1252"/>
      <c r="SN21" s="1252"/>
      <c r="SO21" s="1252"/>
      <c r="SP21" s="1252"/>
      <c r="SQ21" s="1252"/>
      <c r="ACJ21" s="1252"/>
      <c r="ACK21" s="1252"/>
      <c r="ACL21" s="1252"/>
      <c r="ACM21" s="1252"/>
      <c r="AMF21" s="1252"/>
      <c r="AMG21" s="1252"/>
      <c r="AMH21" s="1252"/>
      <c r="AMI21" s="1252"/>
      <c r="AWB21" s="1252"/>
      <c r="AWC21" s="1252"/>
      <c r="AWD21" s="1252"/>
      <c r="AWE21" s="1252"/>
      <c r="BFX21" s="1252"/>
      <c r="BFY21" s="1252"/>
      <c r="BFZ21" s="1252"/>
      <c r="BGA21" s="1252"/>
      <c r="BPT21" s="1252"/>
      <c r="BPU21" s="1252"/>
      <c r="BPV21" s="1252"/>
      <c r="BPW21" s="1252"/>
      <c r="BZP21" s="1252"/>
      <c r="BZQ21" s="1252"/>
      <c r="BZR21" s="1252"/>
      <c r="BZS21" s="1252"/>
      <c r="CJL21" s="1252"/>
      <c r="CJM21" s="1252"/>
      <c r="CJN21" s="1252"/>
      <c r="CJO21" s="1252"/>
      <c r="CTH21" s="1252"/>
      <c r="CTI21" s="1252"/>
      <c r="CTJ21" s="1252"/>
      <c r="CTK21" s="1252"/>
      <c r="DDD21" s="1252"/>
      <c r="DDE21" s="1252"/>
      <c r="DDF21" s="1252"/>
      <c r="DDG21" s="1252"/>
      <c r="DMZ21" s="1252"/>
      <c r="DNA21" s="1252"/>
      <c r="DNB21" s="1252"/>
      <c r="DNC21" s="1252"/>
      <c r="DWV21" s="1252"/>
      <c r="DWW21" s="1252"/>
      <c r="DWX21" s="1252"/>
      <c r="DWY21" s="1252"/>
      <c r="EGR21" s="1252"/>
      <c r="EGS21" s="1252"/>
      <c r="EGT21" s="1252"/>
      <c r="EGU21" s="1252"/>
      <c r="EQN21" s="1252"/>
      <c r="EQO21" s="1252"/>
      <c r="EQP21" s="1252"/>
      <c r="EQQ21" s="1252"/>
      <c r="FAJ21" s="1252"/>
      <c r="FAK21" s="1252"/>
      <c r="FAL21" s="1252"/>
      <c r="FAM21" s="1252"/>
      <c r="FKF21" s="1252"/>
      <c r="FKG21" s="1252"/>
      <c r="FKH21" s="1252"/>
      <c r="FKI21" s="1252"/>
      <c r="FUB21" s="1252"/>
      <c r="FUC21" s="1252"/>
      <c r="FUD21" s="1252"/>
      <c r="FUE21" s="1252"/>
      <c r="GDX21" s="1252"/>
      <c r="GDY21" s="1252"/>
      <c r="GDZ21" s="1252"/>
      <c r="GEA21" s="1252"/>
      <c r="GNT21" s="1252"/>
      <c r="GNU21" s="1252"/>
      <c r="GNV21" s="1252"/>
      <c r="GNW21" s="1252"/>
      <c r="GXP21" s="1252"/>
      <c r="GXQ21" s="1252"/>
      <c r="GXR21" s="1252"/>
      <c r="GXS21" s="1252"/>
      <c r="HHL21" s="1252"/>
      <c r="HHM21" s="1252"/>
      <c r="HHN21" s="1252"/>
      <c r="HHO21" s="1252"/>
      <c r="HRH21" s="1252"/>
      <c r="HRI21" s="1252"/>
      <c r="HRJ21" s="1252"/>
      <c r="HRK21" s="1252"/>
      <c r="IBD21" s="1252"/>
      <c r="IBE21" s="1252"/>
      <c r="IBF21" s="1252"/>
      <c r="IBG21" s="1252"/>
      <c r="IKZ21" s="1252"/>
      <c r="ILA21" s="1252"/>
      <c r="ILB21" s="1252"/>
      <c r="ILC21" s="1252"/>
      <c r="IUV21" s="1252"/>
      <c r="IUW21" s="1252"/>
      <c r="IUX21" s="1252"/>
      <c r="IUY21" s="1252"/>
      <c r="JER21" s="1252"/>
      <c r="JES21" s="1252"/>
      <c r="JET21" s="1252"/>
      <c r="JEU21" s="1252"/>
      <c r="JON21" s="1252"/>
      <c r="JOO21" s="1252"/>
      <c r="JOP21" s="1252"/>
      <c r="JOQ21" s="1252"/>
      <c r="JYJ21" s="1252"/>
      <c r="JYK21" s="1252"/>
      <c r="JYL21" s="1252"/>
      <c r="JYM21" s="1252"/>
      <c r="KIF21" s="1252"/>
      <c r="KIG21" s="1252"/>
      <c r="KIH21" s="1252"/>
      <c r="KII21" s="1252"/>
      <c r="KSB21" s="1252"/>
      <c r="KSC21" s="1252"/>
      <c r="KSD21" s="1252"/>
      <c r="KSE21" s="1252"/>
      <c r="LBX21" s="1252"/>
      <c r="LBY21" s="1252"/>
      <c r="LBZ21" s="1252"/>
      <c r="LCA21" s="1252"/>
      <c r="LLT21" s="1252"/>
      <c r="LLU21" s="1252"/>
      <c r="LLV21" s="1252"/>
      <c r="LLW21" s="1252"/>
      <c r="LVP21" s="1252"/>
      <c r="LVQ21" s="1252"/>
      <c r="LVR21" s="1252"/>
      <c r="LVS21" s="1252"/>
      <c r="MFL21" s="1252"/>
      <c r="MFM21" s="1252"/>
      <c r="MFN21" s="1252"/>
      <c r="MFO21" s="1252"/>
      <c r="MPH21" s="1252"/>
      <c r="MPI21" s="1252"/>
      <c r="MPJ21" s="1252"/>
      <c r="MPK21" s="1252"/>
      <c r="MZD21" s="1252"/>
      <c r="MZE21" s="1252"/>
      <c r="MZF21" s="1252"/>
      <c r="MZG21" s="1252"/>
      <c r="NIZ21" s="1252"/>
      <c r="NJA21" s="1252"/>
      <c r="NJB21" s="1252"/>
      <c r="NJC21" s="1252"/>
      <c r="NSV21" s="1252"/>
      <c r="NSW21" s="1252"/>
      <c r="NSX21" s="1252"/>
      <c r="NSY21" s="1252"/>
      <c r="OCR21" s="1252"/>
      <c r="OCS21" s="1252"/>
      <c r="OCT21" s="1252"/>
      <c r="OCU21" s="1252"/>
      <c r="OMN21" s="1252"/>
      <c r="OMO21" s="1252"/>
      <c r="OMP21" s="1252"/>
      <c r="OMQ21" s="1252"/>
      <c r="OWJ21" s="1252"/>
      <c r="OWK21" s="1252"/>
      <c r="OWL21" s="1252"/>
      <c r="OWM21" s="1252"/>
      <c r="PGF21" s="1252"/>
      <c r="PGG21" s="1252"/>
      <c r="PGH21" s="1252"/>
      <c r="PGI21" s="1252"/>
      <c r="PQB21" s="1252"/>
      <c r="PQC21" s="1252"/>
      <c r="PQD21" s="1252"/>
      <c r="PQE21" s="1252"/>
      <c r="PZX21" s="1252"/>
      <c r="PZY21" s="1252"/>
      <c r="PZZ21" s="1252"/>
      <c r="QAA21" s="1252"/>
      <c r="QJT21" s="1252"/>
      <c r="QJU21" s="1252"/>
      <c r="QJV21" s="1252"/>
      <c r="QJW21" s="1252"/>
      <c r="QTP21" s="1252"/>
      <c r="QTQ21" s="1252"/>
      <c r="QTR21" s="1252"/>
      <c r="QTS21" s="1252"/>
      <c r="RDL21" s="1252"/>
      <c r="RDM21" s="1252"/>
      <c r="RDN21" s="1252"/>
      <c r="RDO21" s="1252"/>
      <c r="RNH21" s="1252"/>
      <c r="RNI21" s="1252"/>
      <c r="RNJ21" s="1252"/>
      <c r="RNK21" s="1252"/>
      <c r="RXD21" s="1252"/>
      <c r="RXE21" s="1252"/>
      <c r="RXF21" s="1252"/>
      <c r="RXG21" s="1252"/>
      <c r="SGZ21" s="1252"/>
      <c r="SHA21" s="1252"/>
      <c r="SHB21" s="1252"/>
      <c r="SHC21" s="1252"/>
      <c r="SQV21" s="1252"/>
      <c r="SQW21" s="1252"/>
      <c r="SQX21" s="1252"/>
      <c r="SQY21" s="1252"/>
      <c r="TAR21" s="1252"/>
      <c r="TAS21" s="1252"/>
      <c r="TAT21" s="1252"/>
      <c r="TAU21" s="1252"/>
      <c r="TKN21" s="1252"/>
      <c r="TKO21" s="1252"/>
      <c r="TKP21" s="1252"/>
      <c r="TKQ21" s="1252"/>
      <c r="TUJ21" s="1252"/>
      <c r="TUK21" s="1252"/>
      <c r="TUL21" s="1252"/>
      <c r="TUM21" s="1252"/>
      <c r="UEF21" s="1252"/>
      <c r="UEG21" s="1252"/>
      <c r="UEH21" s="1252"/>
      <c r="UEI21" s="1252"/>
      <c r="UOB21" s="1252"/>
      <c r="UOC21" s="1252"/>
      <c r="UOD21" s="1252"/>
      <c r="UOE21" s="1252"/>
      <c r="UXX21" s="1252"/>
      <c r="UXY21" s="1252"/>
      <c r="UXZ21" s="1252"/>
      <c r="UYA21" s="1252"/>
      <c r="VHT21" s="1252"/>
      <c r="VHU21" s="1252"/>
      <c r="VHV21" s="1252"/>
      <c r="VHW21" s="1252"/>
      <c r="VRP21" s="1252"/>
      <c r="VRQ21" s="1252"/>
      <c r="VRR21" s="1252"/>
      <c r="VRS21" s="1252"/>
      <c r="WBL21" s="1252"/>
      <c r="WBM21" s="1252"/>
      <c r="WBN21" s="1252"/>
      <c r="WBO21" s="1252"/>
      <c r="WLH21" s="1252"/>
      <c r="WLI21" s="1252"/>
      <c r="WLJ21" s="1252"/>
      <c r="WLK21" s="1252"/>
      <c r="WVD21" s="1252"/>
      <c r="WVE21" s="1252"/>
      <c r="WVF21" s="1252"/>
      <c r="WVG21" s="1252"/>
    </row>
    <row r="22" spans="1:16383" s="1298" customFormat="1" ht="38.25" hidden="1">
      <c r="A22" s="1289">
        <v>9</v>
      </c>
      <c r="B22" s="1313" t="s">
        <v>60</v>
      </c>
      <c r="C22" s="1314">
        <v>15</v>
      </c>
      <c r="D22" s="1314"/>
      <c r="E22" s="1314">
        <v>15</v>
      </c>
      <c r="F22" s="1289" t="s">
        <v>59</v>
      </c>
      <c r="G22" s="1289" t="s">
        <v>175</v>
      </c>
      <c r="H22" s="1315" t="s">
        <v>707</v>
      </c>
      <c r="I22" s="1312">
        <v>2017</v>
      </c>
      <c r="J22" s="1296" t="s">
        <v>881</v>
      </c>
      <c r="K22" s="1297">
        <f t="shared" si="1"/>
        <v>15</v>
      </c>
      <c r="L22" s="1281" t="s">
        <v>885</v>
      </c>
      <c r="M22" s="1281"/>
      <c r="N22" s="1253"/>
      <c r="IR22" s="1252"/>
      <c r="IS22" s="1252"/>
      <c r="IT22" s="1252"/>
      <c r="IU22" s="1252"/>
      <c r="SN22" s="1252"/>
      <c r="SO22" s="1252"/>
      <c r="SP22" s="1252"/>
      <c r="SQ22" s="1252"/>
      <c r="ACJ22" s="1252"/>
      <c r="ACK22" s="1252"/>
      <c r="ACL22" s="1252"/>
      <c r="ACM22" s="1252"/>
      <c r="AMF22" s="1252"/>
      <c r="AMG22" s="1252"/>
      <c r="AMH22" s="1252"/>
      <c r="AMI22" s="1252"/>
      <c r="AWB22" s="1252"/>
      <c r="AWC22" s="1252"/>
      <c r="AWD22" s="1252"/>
      <c r="AWE22" s="1252"/>
      <c r="BFX22" s="1252"/>
      <c r="BFY22" s="1252"/>
      <c r="BFZ22" s="1252"/>
      <c r="BGA22" s="1252"/>
      <c r="BPT22" s="1252"/>
      <c r="BPU22" s="1252"/>
      <c r="BPV22" s="1252"/>
      <c r="BPW22" s="1252"/>
      <c r="BZP22" s="1252"/>
      <c r="BZQ22" s="1252"/>
      <c r="BZR22" s="1252"/>
      <c r="BZS22" s="1252"/>
      <c r="CJL22" s="1252"/>
      <c r="CJM22" s="1252"/>
      <c r="CJN22" s="1252"/>
      <c r="CJO22" s="1252"/>
      <c r="CTH22" s="1252"/>
      <c r="CTI22" s="1252"/>
      <c r="CTJ22" s="1252"/>
      <c r="CTK22" s="1252"/>
      <c r="DDD22" s="1252"/>
      <c r="DDE22" s="1252"/>
      <c r="DDF22" s="1252"/>
      <c r="DDG22" s="1252"/>
      <c r="DMZ22" s="1252"/>
      <c r="DNA22" s="1252"/>
      <c r="DNB22" s="1252"/>
      <c r="DNC22" s="1252"/>
      <c r="DWV22" s="1252"/>
      <c r="DWW22" s="1252"/>
      <c r="DWX22" s="1252"/>
      <c r="DWY22" s="1252"/>
      <c r="EGR22" s="1252"/>
      <c r="EGS22" s="1252"/>
      <c r="EGT22" s="1252"/>
      <c r="EGU22" s="1252"/>
      <c r="EQN22" s="1252"/>
      <c r="EQO22" s="1252"/>
      <c r="EQP22" s="1252"/>
      <c r="EQQ22" s="1252"/>
      <c r="FAJ22" s="1252"/>
      <c r="FAK22" s="1252"/>
      <c r="FAL22" s="1252"/>
      <c r="FAM22" s="1252"/>
      <c r="FKF22" s="1252"/>
      <c r="FKG22" s="1252"/>
      <c r="FKH22" s="1252"/>
      <c r="FKI22" s="1252"/>
      <c r="FUB22" s="1252"/>
      <c r="FUC22" s="1252"/>
      <c r="FUD22" s="1252"/>
      <c r="FUE22" s="1252"/>
      <c r="GDX22" s="1252"/>
      <c r="GDY22" s="1252"/>
      <c r="GDZ22" s="1252"/>
      <c r="GEA22" s="1252"/>
      <c r="GNT22" s="1252"/>
      <c r="GNU22" s="1252"/>
      <c r="GNV22" s="1252"/>
      <c r="GNW22" s="1252"/>
      <c r="GXP22" s="1252"/>
      <c r="GXQ22" s="1252"/>
      <c r="GXR22" s="1252"/>
      <c r="GXS22" s="1252"/>
      <c r="HHL22" s="1252"/>
      <c r="HHM22" s="1252"/>
      <c r="HHN22" s="1252"/>
      <c r="HHO22" s="1252"/>
      <c r="HRH22" s="1252"/>
      <c r="HRI22" s="1252"/>
      <c r="HRJ22" s="1252"/>
      <c r="HRK22" s="1252"/>
      <c r="IBD22" s="1252"/>
      <c r="IBE22" s="1252"/>
      <c r="IBF22" s="1252"/>
      <c r="IBG22" s="1252"/>
      <c r="IKZ22" s="1252"/>
      <c r="ILA22" s="1252"/>
      <c r="ILB22" s="1252"/>
      <c r="ILC22" s="1252"/>
      <c r="IUV22" s="1252"/>
      <c r="IUW22" s="1252"/>
      <c r="IUX22" s="1252"/>
      <c r="IUY22" s="1252"/>
      <c r="JER22" s="1252"/>
      <c r="JES22" s="1252"/>
      <c r="JET22" s="1252"/>
      <c r="JEU22" s="1252"/>
      <c r="JON22" s="1252"/>
      <c r="JOO22" s="1252"/>
      <c r="JOP22" s="1252"/>
      <c r="JOQ22" s="1252"/>
      <c r="JYJ22" s="1252"/>
      <c r="JYK22" s="1252"/>
      <c r="JYL22" s="1252"/>
      <c r="JYM22" s="1252"/>
      <c r="KIF22" s="1252"/>
      <c r="KIG22" s="1252"/>
      <c r="KIH22" s="1252"/>
      <c r="KII22" s="1252"/>
      <c r="KSB22" s="1252"/>
      <c r="KSC22" s="1252"/>
      <c r="KSD22" s="1252"/>
      <c r="KSE22" s="1252"/>
      <c r="LBX22" s="1252"/>
      <c r="LBY22" s="1252"/>
      <c r="LBZ22" s="1252"/>
      <c r="LCA22" s="1252"/>
      <c r="LLT22" s="1252"/>
      <c r="LLU22" s="1252"/>
      <c r="LLV22" s="1252"/>
      <c r="LLW22" s="1252"/>
      <c r="LVP22" s="1252"/>
      <c r="LVQ22" s="1252"/>
      <c r="LVR22" s="1252"/>
      <c r="LVS22" s="1252"/>
      <c r="MFL22" s="1252"/>
      <c r="MFM22" s="1252"/>
      <c r="MFN22" s="1252"/>
      <c r="MFO22" s="1252"/>
      <c r="MPH22" s="1252"/>
      <c r="MPI22" s="1252"/>
      <c r="MPJ22" s="1252"/>
      <c r="MPK22" s="1252"/>
      <c r="MZD22" s="1252"/>
      <c r="MZE22" s="1252"/>
      <c r="MZF22" s="1252"/>
      <c r="MZG22" s="1252"/>
      <c r="NIZ22" s="1252"/>
      <c r="NJA22" s="1252"/>
      <c r="NJB22" s="1252"/>
      <c r="NJC22" s="1252"/>
      <c r="NSV22" s="1252"/>
      <c r="NSW22" s="1252"/>
      <c r="NSX22" s="1252"/>
      <c r="NSY22" s="1252"/>
      <c r="OCR22" s="1252"/>
      <c r="OCS22" s="1252"/>
      <c r="OCT22" s="1252"/>
      <c r="OCU22" s="1252"/>
      <c r="OMN22" s="1252"/>
      <c r="OMO22" s="1252"/>
      <c r="OMP22" s="1252"/>
      <c r="OMQ22" s="1252"/>
      <c r="OWJ22" s="1252"/>
      <c r="OWK22" s="1252"/>
      <c r="OWL22" s="1252"/>
      <c r="OWM22" s="1252"/>
      <c r="PGF22" s="1252"/>
      <c r="PGG22" s="1252"/>
      <c r="PGH22" s="1252"/>
      <c r="PGI22" s="1252"/>
      <c r="PQB22" s="1252"/>
      <c r="PQC22" s="1252"/>
      <c r="PQD22" s="1252"/>
      <c r="PQE22" s="1252"/>
      <c r="PZX22" s="1252"/>
      <c r="PZY22" s="1252"/>
      <c r="PZZ22" s="1252"/>
      <c r="QAA22" s="1252"/>
      <c r="QJT22" s="1252"/>
      <c r="QJU22" s="1252"/>
      <c r="QJV22" s="1252"/>
      <c r="QJW22" s="1252"/>
      <c r="QTP22" s="1252"/>
      <c r="QTQ22" s="1252"/>
      <c r="QTR22" s="1252"/>
      <c r="QTS22" s="1252"/>
      <c r="RDL22" s="1252"/>
      <c r="RDM22" s="1252"/>
      <c r="RDN22" s="1252"/>
      <c r="RDO22" s="1252"/>
      <c r="RNH22" s="1252"/>
      <c r="RNI22" s="1252"/>
      <c r="RNJ22" s="1252"/>
      <c r="RNK22" s="1252"/>
      <c r="RXD22" s="1252"/>
      <c r="RXE22" s="1252"/>
      <c r="RXF22" s="1252"/>
      <c r="RXG22" s="1252"/>
      <c r="SGZ22" s="1252"/>
      <c r="SHA22" s="1252"/>
      <c r="SHB22" s="1252"/>
      <c r="SHC22" s="1252"/>
      <c r="SQV22" s="1252"/>
      <c r="SQW22" s="1252"/>
      <c r="SQX22" s="1252"/>
      <c r="SQY22" s="1252"/>
      <c r="TAR22" s="1252"/>
      <c r="TAS22" s="1252"/>
      <c r="TAT22" s="1252"/>
      <c r="TAU22" s="1252"/>
      <c r="TKN22" s="1252"/>
      <c r="TKO22" s="1252"/>
      <c r="TKP22" s="1252"/>
      <c r="TKQ22" s="1252"/>
      <c r="TUJ22" s="1252"/>
      <c r="TUK22" s="1252"/>
      <c r="TUL22" s="1252"/>
      <c r="TUM22" s="1252"/>
      <c r="UEF22" s="1252"/>
      <c r="UEG22" s="1252"/>
      <c r="UEH22" s="1252"/>
      <c r="UEI22" s="1252"/>
      <c r="UOB22" s="1252"/>
      <c r="UOC22" s="1252"/>
      <c r="UOD22" s="1252"/>
      <c r="UOE22" s="1252"/>
      <c r="UXX22" s="1252"/>
      <c r="UXY22" s="1252"/>
      <c r="UXZ22" s="1252"/>
      <c r="UYA22" s="1252"/>
      <c r="VHT22" s="1252"/>
      <c r="VHU22" s="1252"/>
      <c r="VHV22" s="1252"/>
      <c r="VHW22" s="1252"/>
      <c r="VRP22" s="1252"/>
      <c r="VRQ22" s="1252"/>
      <c r="VRR22" s="1252"/>
      <c r="VRS22" s="1252"/>
      <c r="WBL22" s="1252"/>
      <c r="WBM22" s="1252"/>
      <c r="WBN22" s="1252"/>
      <c r="WBO22" s="1252"/>
      <c r="WLH22" s="1252"/>
      <c r="WLI22" s="1252"/>
      <c r="WLJ22" s="1252"/>
      <c r="WLK22" s="1252"/>
      <c r="WVD22" s="1252"/>
      <c r="WVE22" s="1252"/>
      <c r="WVF22" s="1252"/>
      <c r="WVG22" s="1252"/>
    </row>
    <row r="23" spans="1:16383" ht="114.75" hidden="1">
      <c r="A23" s="1282">
        <v>10</v>
      </c>
      <c r="B23" s="1316" t="s">
        <v>488</v>
      </c>
      <c r="C23" s="1317">
        <v>0.5</v>
      </c>
      <c r="D23" s="1317"/>
      <c r="E23" s="1317">
        <v>0.5</v>
      </c>
      <c r="F23" s="1282" t="s">
        <v>59</v>
      </c>
      <c r="G23" s="1282" t="s">
        <v>174</v>
      </c>
      <c r="H23" s="1278" t="s">
        <v>888</v>
      </c>
      <c r="I23" s="1279">
        <v>2021</v>
      </c>
      <c r="J23" s="1265" t="s">
        <v>881</v>
      </c>
      <c r="K23" s="1280">
        <f t="shared" si="1"/>
        <v>0.5</v>
      </c>
      <c r="L23" s="1281"/>
      <c r="M23" s="1272"/>
    </row>
    <row r="24" spans="1:16383" ht="38.25" hidden="1">
      <c r="A24" s="1282">
        <v>11</v>
      </c>
      <c r="B24" s="1318" t="s">
        <v>138</v>
      </c>
      <c r="C24" s="1284">
        <v>12</v>
      </c>
      <c r="D24" s="1317"/>
      <c r="E24" s="1317">
        <v>12</v>
      </c>
      <c r="F24" s="1319" t="s">
        <v>59</v>
      </c>
      <c r="G24" s="1282" t="s">
        <v>635</v>
      </c>
      <c r="H24" s="1278" t="s">
        <v>708</v>
      </c>
      <c r="I24" s="1279">
        <v>2021</v>
      </c>
      <c r="J24" s="1265" t="s">
        <v>881</v>
      </c>
      <c r="K24" s="1280">
        <f t="shared" si="1"/>
        <v>12</v>
      </c>
      <c r="L24" s="1281"/>
      <c r="M24" s="1272"/>
    </row>
    <row r="25" spans="1:16383" s="1330" customFormat="1" ht="51" hidden="1">
      <c r="A25" s="1320">
        <v>12</v>
      </c>
      <c r="B25" s="1321" t="s">
        <v>139</v>
      </c>
      <c r="C25" s="1322">
        <v>2.9</v>
      </c>
      <c r="D25" s="1323"/>
      <c r="E25" s="1323">
        <v>2.9</v>
      </c>
      <c r="F25" s="1324" t="s">
        <v>59</v>
      </c>
      <c r="G25" s="1320" t="s">
        <v>24</v>
      </c>
      <c r="H25" s="1325" t="s">
        <v>632</v>
      </c>
      <c r="I25" s="1326">
        <v>2021</v>
      </c>
      <c r="J25" s="1327" t="s">
        <v>889</v>
      </c>
      <c r="K25" s="1328">
        <f t="shared" si="1"/>
        <v>2.9</v>
      </c>
      <c r="L25" s="1329"/>
      <c r="M25" s="1272"/>
      <c r="N25" s="1253"/>
      <c r="O25" s="1330" t="s">
        <v>890</v>
      </c>
      <c r="IR25" s="1252"/>
      <c r="IS25" s="1252"/>
      <c r="IT25" s="1252"/>
      <c r="IU25" s="1252"/>
      <c r="SN25" s="1252"/>
      <c r="SO25" s="1252"/>
      <c r="SP25" s="1252"/>
      <c r="SQ25" s="1252"/>
      <c r="ACJ25" s="1252"/>
      <c r="ACK25" s="1252"/>
      <c r="ACL25" s="1252"/>
      <c r="ACM25" s="1252"/>
      <c r="AMF25" s="1252"/>
      <c r="AMG25" s="1252"/>
      <c r="AMH25" s="1252"/>
      <c r="AMI25" s="1252"/>
      <c r="AWB25" s="1252"/>
      <c r="AWC25" s="1252"/>
      <c r="AWD25" s="1252"/>
      <c r="AWE25" s="1252"/>
      <c r="BFX25" s="1252"/>
      <c r="BFY25" s="1252"/>
      <c r="BFZ25" s="1252"/>
      <c r="BGA25" s="1252"/>
      <c r="BPT25" s="1252"/>
      <c r="BPU25" s="1252"/>
      <c r="BPV25" s="1252"/>
      <c r="BPW25" s="1252"/>
      <c r="BZP25" s="1252"/>
      <c r="BZQ25" s="1252"/>
      <c r="BZR25" s="1252"/>
      <c r="BZS25" s="1252"/>
      <c r="CJL25" s="1252"/>
      <c r="CJM25" s="1252"/>
      <c r="CJN25" s="1252"/>
      <c r="CJO25" s="1252"/>
      <c r="CTH25" s="1252"/>
      <c r="CTI25" s="1252"/>
      <c r="CTJ25" s="1252"/>
      <c r="CTK25" s="1252"/>
      <c r="DDD25" s="1252"/>
      <c r="DDE25" s="1252"/>
      <c r="DDF25" s="1252"/>
      <c r="DDG25" s="1252"/>
      <c r="DMZ25" s="1252"/>
      <c r="DNA25" s="1252"/>
      <c r="DNB25" s="1252"/>
      <c r="DNC25" s="1252"/>
      <c r="DWV25" s="1252"/>
      <c r="DWW25" s="1252"/>
      <c r="DWX25" s="1252"/>
      <c r="DWY25" s="1252"/>
      <c r="EGR25" s="1252"/>
      <c r="EGS25" s="1252"/>
      <c r="EGT25" s="1252"/>
      <c r="EGU25" s="1252"/>
      <c r="EQN25" s="1252"/>
      <c r="EQO25" s="1252"/>
      <c r="EQP25" s="1252"/>
      <c r="EQQ25" s="1252"/>
      <c r="FAJ25" s="1252"/>
      <c r="FAK25" s="1252"/>
      <c r="FAL25" s="1252"/>
      <c r="FAM25" s="1252"/>
      <c r="FKF25" s="1252"/>
      <c r="FKG25" s="1252"/>
      <c r="FKH25" s="1252"/>
      <c r="FKI25" s="1252"/>
      <c r="FUB25" s="1252"/>
      <c r="FUC25" s="1252"/>
      <c r="FUD25" s="1252"/>
      <c r="FUE25" s="1252"/>
      <c r="GDX25" s="1252"/>
      <c r="GDY25" s="1252"/>
      <c r="GDZ25" s="1252"/>
      <c r="GEA25" s="1252"/>
      <c r="GNT25" s="1252"/>
      <c r="GNU25" s="1252"/>
      <c r="GNV25" s="1252"/>
      <c r="GNW25" s="1252"/>
      <c r="GXP25" s="1252"/>
      <c r="GXQ25" s="1252"/>
      <c r="GXR25" s="1252"/>
      <c r="GXS25" s="1252"/>
      <c r="HHL25" s="1252"/>
      <c r="HHM25" s="1252"/>
      <c r="HHN25" s="1252"/>
      <c r="HHO25" s="1252"/>
      <c r="HRH25" s="1252"/>
      <c r="HRI25" s="1252"/>
      <c r="HRJ25" s="1252"/>
      <c r="HRK25" s="1252"/>
      <c r="IBD25" s="1252"/>
      <c r="IBE25" s="1252"/>
      <c r="IBF25" s="1252"/>
      <c r="IBG25" s="1252"/>
      <c r="IKZ25" s="1252"/>
      <c r="ILA25" s="1252"/>
      <c r="ILB25" s="1252"/>
      <c r="ILC25" s="1252"/>
      <c r="IUV25" s="1252"/>
      <c r="IUW25" s="1252"/>
      <c r="IUX25" s="1252"/>
      <c r="IUY25" s="1252"/>
      <c r="JER25" s="1252"/>
      <c r="JES25" s="1252"/>
      <c r="JET25" s="1252"/>
      <c r="JEU25" s="1252"/>
      <c r="JON25" s="1252"/>
      <c r="JOO25" s="1252"/>
      <c r="JOP25" s="1252"/>
      <c r="JOQ25" s="1252"/>
      <c r="JYJ25" s="1252"/>
      <c r="JYK25" s="1252"/>
      <c r="JYL25" s="1252"/>
      <c r="JYM25" s="1252"/>
      <c r="KIF25" s="1252"/>
      <c r="KIG25" s="1252"/>
      <c r="KIH25" s="1252"/>
      <c r="KII25" s="1252"/>
      <c r="KSB25" s="1252"/>
      <c r="KSC25" s="1252"/>
      <c r="KSD25" s="1252"/>
      <c r="KSE25" s="1252"/>
      <c r="LBX25" s="1252"/>
      <c r="LBY25" s="1252"/>
      <c r="LBZ25" s="1252"/>
      <c r="LCA25" s="1252"/>
      <c r="LLT25" s="1252"/>
      <c r="LLU25" s="1252"/>
      <c r="LLV25" s="1252"/>
      <c r="LLW25" s="1252"/>
      <c r="LVP25" s="1252"/>
      <c r="LVQ25" s="1252"/>
      <c r="LVR25" s="1252"/>
      <c r="LVS25" s="1252"/>
      <c r="MFL25" s="1252"/>
      <c r="MFM25" s="1252"/>
      <c r="MFN25" s="1252"/>
      <c r="MFO25" s="1252"/>
      <c r="MPH25" s="1252"/>
      <c r="MPI25" s="1252"/>
      <c r="MPJ25" s="1252"/>
      <c r="MPK25" s="1252"/>
      <c r="MZD25" s="1252"/>
      <c r="MZE25" s="1252"/>
      <c r="MZF25" s="1252"/>
      <c r="MZG25" s="1252"/>
      <c r="NIZ25" s="1252"/>
      <c r="NJA25" s="1252"/>
      <c r="NJB25" s="1252"/>
      <c r="NJC25" s="1252"/>
      <c r="NSV25" s="1252"/>
      <c r="NSW25" s="1252"/>
      <c r="NSX25" s="1252"/>
      <c r="NSY25" s="1252"/>
      <c r="OCR25" s="1252"/>
      <c r="OCS25" s="1252"/>
      <c r="OCT25" s="1252"/>
      <c r="OCU25" s="1252"/>
      <c r="OMN25" s="1252"/>
      <c r="OMO25" s="1252"/>
      <c r="OMP25" s="1252"/>
      <c r="OMQ25" s="1252"/>
      <c r="OWJ25" s="1252"/>
      <c r="OWK25" s="1252"/>
      <c r="OWL25" s="1252"/>
      <c r="OWM25" s="1252"/>
      <c r="PGF25" s="1252"/>
      <c r="PGG25" s="1252"/>
      <c r="PGH25" s="1252"/>
      <c r="PGI25" s="1252"/>
      <c r="PQB25" s="1252"/>
      <c r="PQC25" s="1252"/>
      <c r="PQD25" s="1252"/>
      <c r="PQE25" s="1252"/>
      <c r="PZX25" s="1252"/>
      <c r="PZY25" s="1252"/>
      <c r="PZZ25" s="1252"/>
      <c r="QAA25" s="1252"/>
      <c r="QJT25" s="1252"/>
      <c r="QJU25" s="1252"/>
      <c r="QJV25" s="1252"/>
      <c r="QJW25" s="1252"/>
      <c r="QTP25" s="1252"/>
      <c r="QTQ25" s="1252"/>
      <c r="QTR25" s="1252"/>
      <c r="QTS25" s="1252"/>
      <c r="RDL25" s="1252"/>
      <c r="RDM25" s="1252"/>
      <c r="RDN25" s="1252"/>
      <c r="RDO25" s="1252"/>
      <c r="RNH25" s="1252"/>
      <c r="RNI25" s="1252"/>
      <c r="RNJ25" s="1252"/>
      <c r="RNK25" s="1252"/>
      <c r="RXD25" s="1252"/>
      <c r="RXE25" s="1252"/>
      <c r="RXF25" s="1252"/>
      <c r="RXG25" s="1252"/>
      <c r="SGZ25" s="1252"/>
      <c r="SHA25" s="1252"/>
      <c r="SHB25" s="1252"/>
      <c r="SHC25" s="1252"/>
      <c r="SQV25" s="1252"/>
      <c r="SQW25" s="1252"/>
      <c r="SQX25" s="1252"/>
      <c r="SQY25" s="1252"/>
      <c r="TAR25" s="1252"/>
      <c r="TAS25" s="1252"/>
      <c r="TAT25" s="1252"/>
      <c r="TAU25" s="1252"/>
      <c r="TKN25" s="1252"/>
      <c r="TKO25" s="1252"/>
      <c r="TKP25" s="1252"/>
      <c r="TKQ25" s="1252"/>
      <c r="TUJ25" s="1252"/>
      <c r="TUK25" s="1252"/>
      <c r="TUL25" s="1252"/>
      <c r="TUM25" s="1252"/>
      <c r="UEF25" s="1252"/>
      <c r="UEG25" s="1252"/>
      <c r="UEH25" s="1252"/>
      <c r="UEI25" s="1252"/>
      <c r="UOB25" s="1252"/>
      <c r="UOC25" s="1252"/>
      <c r="UOD25" s="1252"/>
      <c r="UOE25" s="1252"/>
      <c r="UXX25" s="1252"/>
      <c r="UXY25" s="1252"/>
      <c r="UXZ25" s="1252"/>
      <c r="UYA25" s="1252"/>
      <c r="VHT25" s="1252"/>
      <c r="VHU25" s="1252"/>
      <c r="VHV25" s="1252"/>
      <c r="VHW25" s="1252"/>
      <c r="VRP25" s="1252"/>
      <c r="VRQ25" s="1252"/>
      <c r="VRR25" s="1252"/>
      <c r="VRS25" s="1252"/>
      <c r="WBL25" s="1252"/>
      <c r="WBM25" s="1252"/>
      <c r="WBN25" s="1252"/>
      <c r="WBO25" s="1252"/>
      <c r="WLH25" s="1252"/>
      <c r="WLI25" s="1252"/>
      <c r="WLJ25" s="1252"/>
      <c r="WLK25" s="1252"/>
      <c r="WVD25" s="1252"/>
      <c r="WVE25" s="1252"/>
      <c r="WVF25" s="1252"/>
      <c r="WVG25" s="1252"/>
    </row>
    <row r="26" spans="1:16383" ht="25.5" hidden="1">
      <c r="A26" s="1282">
        <v>13</v>
      </c>
      <c r="B26" s="1331" t="s">
        <v>490</v>
      </c>
      <c r="C26" s="1284">
        <v>0.05</v>
      </c>
      <c r="D26" s="1317"/>
      <c r="E26" s="1317">
        <v>0.05</v>
      </c>
      <c r="F26" s="1332" t="s">
        <v>59</v>
      </c>
      <c r="G26" s="1282" t="s">
        <v>24</v>
      </c>
      <c r="H26" s="1278" t="s">
        <v>891</v>
      </c>
      <c r="I26" s="1279">
        <v>2021</v>
      </c>
      <c r="J26" s="1265" t="s">
        <v>881</v>
      </c>
      <c r="K26" s="1280">
        <f t="shared" si="1"/>
        <v>0.05</v>
      </c>
      <c r="L26" s="1281"/>
      <c r="M26" s="1272"/>
    </row>
    <row r="27" spans="1:16383" s="1298" customFormat="1" ht="102" hidden="1">
      <c r="A27" s="1289">
        <v>14</v>
      </c>
      <c r="B27" s="1333" t="s">
        <v>491</v>
      </c>
      <c r="C27" s="1334">
        <v>19.2</v>
      </c>
      <c r="D27" s="1314">
        <v>3.41</v>
      </c>
      <c r="E27" s="1314">
        <v>15.79</v>
      </c>
      <c r="F27" s="1335" t="s">
        <v>59</v>
      </c>
      <c r="G27" s="1289" t="s">
        <v>26</v>
      </c>
      <c r="H27" s="1315" t="s">
        <v>892</v>
      </c>
      <c r="I27" s="1312">
        <v>2019</v>
      </c>
      <c r="J27" s="1296" t="s">
        <v>881</v>
      </c>
      <c r="K27" s="1297">
        <f t="shared" si="1"/>
        <v>19.2</v>
      </c>
      <c r="L27" s="1281" t="s">
        <v>885</v>
      </c>
      <c r="M27" s="1272"/>
      <c r="N27" s="1253"/>
      <c r="IR27" s="1252"/>
      <c r="IS27" s="1252"/>
      <c r="IT27" s="1252"/>
      <c r="IU27" s="1252"/>
      <c r="SN27" s="1252"/>
      <c r="SO27" s="1252"/>
      <c r="SP27" s="1252"/>
      <c r="SQ27" s="1252"/>
      <c r="ACJ27" s="1252"/>
      <c r="ACK27" s="1252"/>
      <c r="ACL27" s="1252"/>
      <c r="ACM27" s="1252"/>
      <c r="AMF27" s="1252"/>
      <c r="AMG27" s="1252"/>
      <c r="AMH27" s="1252"/>
      <c r="AMI27" s="1252"/>
      <c r="AWB27" s="1252"/>
      <c r="AWC27" s="1252"/>
      <c r="AWD27" s="1252"/>
      <c r="AWE27" s="1252"/>
      <c r="BFX27" s="1252"/>
      <c r="BFY27" s="1252"/>
      <c r="BFZ27" s="1252"/>
      <c r="BGA27" s="1252"/>
      <c r="BPT27" s="1252"/>
      <c r="BPU27" s="1252"/>
      <c r="BPV27" s="1252"/>
      <c r="BPW27" s="1252"/>
      <c r="BZP27" s="1252"/>
      <c r="BZQ27" s="1252"/>
      <c r="BZR27" s="1252"/>
      <c r="BZS27" s="1252"/>
      <c r="CJL27" s="1252"/>
      <c r="CJM27" s="1252"/>
      <c r="CJN27" s="1252"/>
      <c r="CJO27" s="1252"/>
      <c r="CTH27" s="1252"/>
      <c r="CTI27" s="1252"/>
      <c r="CTJ27" s="1252"/>
      <c r="CTK27" s="1252"/>
      <c r="DDD27" s="1252"/>
      <c r="DDE27" s="1252"/>
      <c r="DDF27" s="1252"/>
      <c r="DDG27" s="1252"/>
      <c r="DMZ27" s="1252"/>
      <c r="DNA27" s="1252"/>
      <c r="DNB27" s="1252"/>
      <c r="DNC27" s="1252"/>
      <c r="DWV27" s="1252"/>
      <c r="DWW27" s="1252"/>
      <c r="DWX27" s="1252"/>
      <c r="DWY27" s="1252"/>
      <c r="EGR27" s="1252"/>
      <c r="EGS27" s="1252"/>
      <c r="EGT27" s="1252"/>
      <c r="EGU27" s="1252"/>
      <c r="EQN27" s="1252"/>
      <c r="EQO27" s="1252"/>
      <c r="EQP27" s="1252"/>
      <c r="EQQ27" s="1252"/>
      <c r="FAJ27" s="1252"/>
      <c r="FAK27" s="1252"/>
      <c r="FAL27" s="1252"/>
      <c r="FAM27" s="1252"/>
      <c r="FKF27" s="1252"/>
      <c r="FKG27" s="1252"/>
      <c r="FKH27" s="1252"/>
      <c r="FKI27" s="1252"/>
      <c r="FUB27" s="1252"/>
      <c r="FUC27" s="1252"/>
      <c r="FUD27" s="1252"/>
      <c r="FUE27" s="1252"/>
      <c r="GDX27" s="1252"/>
      <c r="GDY27" s="1252"/>
      <c r="GDZ27" s="1252"/>
      <c r="GEA27" s="1252"/>
      <c r="GNT27" s="1252"/>
      <c r="GNU27" s="1252"/>
      <c r="GNV27" s="1252"/>
      <c r="GNW27" s="1252"/>
      <c r="GXP27" s="1252"/>
      <c r="GXQ27" s="1252"/>
      <c r="GXR27" s="1252"/>
      <c r="GXS27" s="1252"/>
      <c r="HHL27" s="1252"/>
      <c r="HHM27" s="1252"/>
      <c r="HHN27" s="1252"/>
      <c r="HHO27" s="1252"/>
      <c r="HRH27" s="1252"/>
      <c r="HRI27" s="1252"/>
      <c r="HRJ27" s="1252"/>
      <c r="HRK27" s="1252"/>
      <c r="IBD27" s="1252"/>
      <c r="IBE27" s="1252"/>
      <c r="IBF27" s="1252"/>
      <c r="IBG27" s="1252"/>
      <c r="IKZ27" s="1252"/>
      <c r="ILA27" s="1252"/>
      <c r="ILB27" s="1252"/>
      <c r="ILC27" s="1252"/>
      <c r="IUV27" s="1252"/>
      <c r="IUW27" s="1252"/>
      <c r="IUX27" s="1252"/>
      <c r="IUY27" s="1252"/>
      <c r="JER27" s="1252"/>
      <c r="JES27" s="1252"/>
      <c r="JET27" s="1252"/>
      <c r="JEU27" s="1252"/>
      <c r="JON27" s="1252"/>
      <c r="JOO27" s="1252"/>
      <c r="JOP27" s="1252"/>
      <c r="JOQ27" s="1252"/>
      <c r="JYJ27" s="1252"/>
      <c r="JYK27" s="1252"/>
      <c r="JYL27" s="1252"/>
      <c r="JYM27" s="1252"/>
      <c r="KIF27" s="1252"/>
      <c r="KIG27" s="1252"/>
      <c r="KIH27" s="1252"/>
      <c r="KII27" s="1252"/>
      <c r="KSB27" s="1252"/>
      <c r="KSC27" s="1252"/>
      <c r="KSD27" s="1252"/>
      <c r="KSE27" s="1252"/>
      <c r="LBX27" s="1252"/>
      <c r="LBY27" s="1252"/>
      <c r="LBZ27" s="1252"/>
      <c r="LCA27" s="1252"/>
      <c r="LLT27" s="1252"/>
      <c r="LLU27" s="1252"/>
      <c r="LLV27" s="1252"/>
      <c r="LLW27" s="1252"/>
      <c r="LVP27" s="1252"/>
      <c r="LVQ27" s="1252"/>
      <c r="LVR27" s="1252"/>
      <c r="LVS27" s="1252"/>
      <c r="MFL27" s="1252"/>
      <c r="MFM27" s="1252"/>
      <c r="MFN27" s="1252"/>
      <c r="MFO27" s="1252"/>
      <c r="MPH27" s="1252"/>
      <c r="MPI27" s="1252"/>
      <c r="MPJ27" s="1252"/>
      <c r="MPK27" s="1252"/>
      <c r="MZD27" s="1252"/>
      <c r="MZE27" s="1252"/>
      <c r="MZF27" s="1252"/>
      <c r="MZG27" s="1252"/>
      <c r="NIZ27" s="1252"/>
      <c r="NJA27" s="1252"/>
      <c r="NJB27" s="1252"/>
      <c r="NJC27" s="1252"/>
      <c r="NSV27" s="1252"/>
      <c r="NSW27" s="1252"/>
      <c r="NSX27" s="1252"/>
      <c r="NSY27" s="1252"/>
      <c r="OCR27" s="1252"/>
      <c r="OCS27" s="1252"/>
      <c r="OCT27" s="1252"/>
      <c r="OCU27" s="1252"/>
      <c r="OMN27" s="1252"/>
      <c r="OMO27" s="1252"/>
      <c r="OMP27" s="1252"/>
      <c r="OMQ27" s="1252"/>
      <c r="OWJ27" s="1252"/>
      <c r="OWK27" s="1252"/>
      <c r="OWL27" s="1252"/>
      <c r="OWM27" s="1252"/>
      <c r="PGF27" s="1252"/>
      <c r="PGG27" s="1252"/>
      <c r="PGH27" s="1252"/>
      <c r="PGI27" s="1252"/>
      <c r="PQB27" s="1252"/>
      <c r="PQC27" s="1252"/>
      <c r="PQD27" s="1252"/>
      <c r="PQE27" s="1252"/>
      <c r="PZX27" s="1252"/>
      <c r="PZY27" s="1252"/>
      <c r="PZZ27" s="1252"/>
      <c r="QAA27" s="1252"/>
      <c r="QJT27" s="1252"/>
      <c r="QJU27" s="1252"/>
      <c r="QJV27" s="1252"/>
      <c r="QJW27" s="1252"/>
      <c r="QTP27" s="1252"/>
      <c r="QTQ27" s="1252"/>
      <c r="QTR27" s="1252"/>
      <c r="QTS27" s="1252"/>
      <c r="RDL27" s="1252"/>
      <c r="RDM27" s="1252"/>
      <c r="RDN27" s="1252"/>
      <c r="RDO27" s="1252"/>
      <c r="RNH27" s="1252"/>
      <c r="RNI27" s="1252"/>
      <c r="RNJ27" s="1252"/>
      <c r="RNK27" s="1252"/>
      <c r="RXD27" s="1252"/>
      <c r="RXE27" s="1252"/>
      <c r="RXF27" s="1252"/>
      <c r="RXG27" s="1252"/>
      <c r="SGZ27" s="1252"/>
      <c r="SHA27" s="1252"/>
      <c r="SHB27" s="1252"/>
      <c r="SHC27" s="1252"/>
      <c r="SQV27" s="1252"/>
      <c r="SQW27" s="1252"/>
      <c r="SQX27" s="1252"/>
      <c r="SQY27" s="1252"/>
      <c r="TAR27" s="1252"/>
      <c r="TAS27" s="1252"/>
      <c r="TAT27" s="1252"/>
      <c r="TAU27" s="1252"/>
      <c r="TKN27" s="1252"/>
      <c r="TKO27" s="1252"/>
      <c r="TKP27" s="1252"/>
      <c r="TKQ27" s="1252"/>
      <c r="TUJ27" s="1252"/>
      <c r="TUK27" s="1252"/>
      <c r="TUL27" s="1252"/>
      <c r="TUM27" s="1252"/>
      <c r="UEF27" s="1252"/>
      <c r="UEG27" s="1252"/>
      <c r="UEH27" s="1252"/>
      <c r="UEI27" s="1252"/>
      <c r="UOB27" s="1252"/>
      <c r="UOC27" s="1252"/>
      <c r="UOD27" s="1252"/>
      <c r="UOE27" s="1252"/>
      <c r="UXX27" s="1252"/>
      <c r="UXY27" s="1252"/>
      <c r="UXZ27" s="1252"/>
      <c r="UYA27" s="1252"/>
      <c r="VHT27" s="1252"/>
      <c r="VHU27" s="1252"/>
      <c r="VHV27" s="1252"/>
      <c r="VHW27" s="1252"/>
      <c r="VRP27" s="1252"/>
      <c r="VRQ27" s="1252"/>
      <c r="VRR27" s="1252"/>
      <c r="VRS27" s="1252"/>
      <c r="WBL27" s="1252"/>
      <c r="WBM27" s="1252"/>
      <c r="WBN27" s="1252"/>
      <c r="WBO27" s="1252"/>
      <c r="WLH27" s="1252"/>
      <c r="WLI27" s="1252"/>
      <c r="WLJ27" s="1252"/>
      <c r="WLK27" s="1252"/>
      <c r="WVD27" s="1252"/>
      <c r="WVE27" s="1252"/>
      <c r="WVF27" s="1252"/>
      <c r="WVG27" s="1252"/>
    </row>
    <row r="28" spans="1:16383" ht="38.25" hidden="1">
      <c r="A28" s="1282">
        <v>15</v>
      </c>
      <c r="B28" s="1336" t="s">
        <v>137</v>
      </c>
      <c r="C28" s="1284">
        <v>1.43</v>
      </c>
      <c r="D28" s="1317"/>
      <c r="E28" s="1317">
        <v>1.43</v>
      </c>
      <c r="F28" s="1337" t="s">
        <v>59</v>
      </c>
      <c r="G28" s="1282" t="s">
        <v>635</v>
      </c>
      <c r="H28" s="1278" t="s">
        <v>893</v>
      </c>
      <c r="I28" s="1279">
        <v>2021</v>
      </c>
      <c r="J28" s="1265" t="s">
        <v>881</v>
      </c>
      <c r="K28" s="1280">
        <f t="shared" si="1"/>
        <v>1.43</v>
      </c>
      <c r="L28" s="1281"/>
      <c r="M28" s="1272"/>
    </row>
    <row r="29" spans="1:16383" ht="63.75" hidden="1">
      <c r="A29" s="1282">
        <v>16</v>
      </c>
      <c r="B29" s="1336" t="s">
        <v>372</v>
      </c>
      <c r="C29" s="1284">
        <v>0.3</v>
      </c>
      <c r="D29" s="1317"/>
      <c r="E29" s="1317">
        <v>0.3</v>
      </c>
      <c r="F29" s="1337" t="s">
        <v>59</v>
      </c>
      <c r="G29" s="1282" t="s">
        <v>26</v>
      </c>
      <c r="H29" s="1278" t="s">
        <v>893</v>
      </c>
      <c r="I29" s="1279">
        <v>2021</v>
      </c>
      <c r="J29" s="1265" t="s">
        <v>881</v>
      </c>
      <c r="K29" s="1280">
        <f t="shared" si="1"/>
        <v>0.3</v>
      </c>
      <c r="L29" s="1281"/>
      <c r="M29" s="1272"/>
    </row>
    <row r="30" spans="1:16383" s="1298" customFormat="1" ht="114.75" hidden="1">
      <c r="A30" s="1289">
        <v>17</v>
      </c>
      <c r="B30" s="1338" t="s">
        <v>64</v>
      </c>
      <c r="C30" s="1334">
        <v>5.25</v>
      </c>
      <c r="D30" s="1334"/>
      <c r="E30" s="1334">
        <v>5.25</v>
      </c>
      <c r="F30" s="1339" t="s">
        <v>59</v>
      </c>
      <c r="G30" s="1289" t="s">
        <v>24</v>
      </c>
      <c r="H30" s="1315" t="s">
        <v>894</v>
      </c>
      <c r="I30" s="1312">
        <v>2019</v>
      </c>
      <c r="J30" s="1296" t="s">
        <v>881</v>
      </c>
      <c r="K30" s="1297">
        <f t="shared" si="1"/>
        <v>5.25</v>
      </c>
      <c r="L30" s="1281" t="s">
        <v>885</v>
      </c>
      <c r="M30" s="1272"/>
      <c r="N30" s="1253"/>
      <c r="IR30" s="1252"/>
      <c r="IS30" s="1252"/>
      <c r="IT30" s="1252"/>
      <c r="IU30" s="1252"/>
      <c r="SN30" s="1252"/>
      <c r="SO30" s="1252"/>
      <c r="SP30" s="1252"/>
      <c r="SQ30" s="1252"/>
      <c r="ACJ30" s="1252"/>
      <c r="ACK30" s="1252"/>
      <c r="ACL30" s="1252"/>
      <c r="ACM30" s="1252"/>
      <c r="AMF30" s="1252"/>
      <c r="AMG30" s="1252"/>
      <c r="AMH30" s="1252"/>
      <c r="AMI30" s="1252"/>
      <c r="AWB30" s="1252"/>
      <c r="AWC30" s="1252"/>
      <c r="AWD30" s="1252"/>
      <c r="AWE30" s="1252"/>
      <c r="BFX30" s="1252"/>
      <c r="BFY30" s="1252"/>
      <c r="BFZ30" s="1252"/>
      <c r="BGA30" s="1252"/>
      <c r="BPT30" s="1252"/>
      <c r="BPU30" s="1252"/>
      <c r="BPV30" s="1252"/>
      <c r="BPW30" s="1252"/>
      <c r="BZP30" s="1252"/>
      <c r="BZQ30" s="1252"/>
      <c r="BZR30" s="1252"/>
      <c r="BZS30" s="1252"/>
      <c r="CJL30" s="1252"/>
      <c r="CJM30" s="1252"/>
      <c r="CJN30" s="1252"/>
      <c r="CJO30" s="1252"/>
      <c r="CTH30" s="1252"/>
      <c r="CTI30" s="1252"/>
      <c r="CTJ30" s="1252"/>
      <c r="CTK30" s="1252"/>
      <c r="DDD30" s="1252"/>
      <c r="DDE30" s="1252"/>
      <c r="DDF30" s="1252"/>
      <c r="DDG30" s="1252"/>
      <c r="DMZ30" s="1252"/>
      <c r="DNA30" s="1252"/>
      <c r="DNB30" s="1252"/>
      <c r="DNC30" s="1252"/>
      <c r="DWV30" s="1252"/>
      <c r="DWW30" s="1252"/>
      <c r="DWX30" s="1252"/>
      <c r="DWY30" s="1252"/>
      <c r="EGR30" s="1252"/>
      <c r="EGS30" s="1252"/>
      <c r="EGT30" s="1252"/>
      <c r="EGU30" s="1252"/>
      <c r="EQN30" s="1252"/>
      <c r="EQO30" s="1252"/>
      <c r="EQP30" s="1252"/>
      <c r="EQQ30" s="1252"/>
      <c r="FAJ30" s="1252"/>
      <c r="FAK30" s="1252"/>
      <c r="FAL30" s="1252"/>
      <c r="FAM30" s="1252"/>
      <c r="FKF30" s="1252"/>
      <c r="FKG30" s="1252"/>
      <c r="FKH30" s="1252"/>
      <c r="FKI30" s="1252"/>
      <c r="FUB30" s="1252"/>
      <c r="FUC30" s="1252"/>
      <c r="FUD30" s="1252"/>
      <c r="FUE30" s="1252"/>
      <c r="GDX30" s="1252"/>
      <c r="GDY30" s="1252"/>
      <c r="GDZ30" s="1252"/>
      <c r="GEA30" s="1252"/>
      <c r="GNT30" s="1252"/>
      <c r="GNU30" s="1252"/>
      <c r="GNV30" s="1252"/>
      <c r="GNW30" s="1252"/>
      <c r="GXP30" s="1252"/>
      <c r="GXQ30" s="1252"/>
      <c r="GXR30" s="1252"/>
      <c r="GXS30" s="1252"/>
      <c r="HHL30" s="1252"/>
      <c r="HHM30" s="1252"/>
      <c r="HHN30" s="1252"/>
      <c r="HHO30" s="1252"/>
      <c r="HRH30" s="1252"/>
      <c r="HRI30" s="1252"/>
      <c r="HRJ30" s="1252"/>
      <c r="HRK30" s="1252"/>
      <c r="IBD30" s="1252"/>
      <c r="IBE30" s="1252"/>
      <c r="IBF30" s="1252"/>
      <c r="IBG30" s="1252"/>
      <c r="IKZ30" s="1252"/>
      <c r="ILA30" s="1252"/>
      <c r="ILB30" s="1252"/>
      <c r="ILC30" s="1252"/>
      <c r="IUV30" s="1252"/>
      <c r="IUW30" s="1252"/>
      <c r="IUX30" s="1252"/>
      <c r="IUY30" s="1252"/>
      <c r="JER30" s="1252"/>
      <c r="JES30" s="1252"/>
      <c r="JET30" s="1252"/>
      <c r="JEU30" s="1252"/>
      <c r="JON30" s="1252"/>
      <c r="JOO30" s="1252"/>
      <c r="JOP30" s="1252"/>
      <c r="JOQ30" s="1252"/>
      <c r="JYJ30" s="1252"/>
      <c r="JYK30" s="1252"/>
      <c r="JYL30" s="1252"/>
      <c r="JYM30" s="1252"/>
      <c r="KIF30" s="1252"/>
      <c r="KIG30" s="1252"/>
      <c r="KIH30" s="1252"/>
      <c r="KII30" s="1252"/>
      <c r="KSB30" s="1252"/>
      <c r="KSC30" s="1252"/>
      <c r="KSD30" s="1252"/>
      <c r="KSE30" s="1252"/>
      <c r="LBX30" s="1252"/>
      <c r="LBY30" s="1252"/>
      <c r="LBZ30" s="1252"/>
      <c r="LCA30" s="1252"/>
      <c r="LLT30" s="1252"/>
      <c r="LLU30" s="1252"/>
      <c r="LLV30" s="1252"/>
      <c r="LLW30" s="1252"/>
      <c r="LVP30" s="1252"/>
      <c r="LVQ30" s="1252"/>
      <c r="LVR30" s="1252"/>
      <c r="LVS30" s="1252"/>
      <c r="MFL30" s="1252"/>
      <c r="MFM30" s="1252"/>
      <c r="MFN30" s="1252"/>
      <c r="MFO30" s="1252"/>
      <c r="MPH30" s="1252"/>
      <c r="MPI30" s="1252"/>
      <c r="MPJ30" s="1252"/>
      <c r="MPK30" s="1252"/>
      <c r="MZD30" s="1252"/>
      <c r="MZE30" s="1252"/>
      <c r="MZF30" s="1252"/>
      <c r="MZG30" s="1252"/>
      <c r="NIZ30" s="1252"/>
      <c r="NJA30" s="1252"/>
      <c r="NJB30" s="1252"/>
      <c r="NJC30" s="1252"/>
      <c r="NSV30" s="1252"/>
      <c r="NSW30" s="1252"/>
      <c r="NSX30" s="1252"/>
      <c r="NSY30" s="1252"/>
      <c r="OCR30" s="1252"/>
      <c r="OCS30" s="1252"/>
      <c r="OCT30" s="1252"/>
      <c r="OCU30" s="1252"/>
      <c r="OMN30" s="1252"/>
      <c r="OMO30" s="1252"/>
      <c r="OMP30" s="1252"/>
      <c r="OMQ30" s="1252"/>
      <c r="OWJ30" s="1252"/>
      <c r="OWK30" s="1252"/>
      <c r="OWL30" s="1252"/>
      <c r="OWM30" s="1252"/>
      <c r="PGF30" s="1252"/>
      <c r="PGG30" s="1252"/>
      <c r="PGH30" s="1252"/>
      <c r="PGI30" s="1252"/>
      <c r="PQB30" s="1252"/>
      <c r="PQC30" s="1252"/>
      <c r="PQD30" s="1252"/>
      <c r="PQE30" s="1252"/>
      <c r="PZX30" s="1252"/>
      <c r="PZY30" s="1252"/>
      <c r="PZZ30" s="1252"/>
      <c r="QAA30" s="1252"/>
      <c r="QJT30" s="1252"/>
      <c r="QJU30" s="1252"/>
      <c r="QJV30" s="1252"/>
      <c r="QJW30" s="1252"/>
      <c r="QTP30" s="1252"/>
      <c r="QTQ30" s="1252"/>
      <c r="QTR30" s="1252"/>
      <c r="QTS30" s="1252"/>
      <c r="RDL30" s="1252"/>
      <c r="RDM30" s="1252"/>
      <c r="RDN30" s="1252"/>
      <c r="RDO30" s="1252"/>
      <c r="RNH30" s="1252"/>
      <c r="RNI30" s="1252"/>
      <c r="RNJ30" s="1252"/>
      <c r="RNK30" s="1252"/>
      <c r="RXD30" s="1252"/>
      <c r="RXE30" s="1252"/>
      <c r="RXF30" s="1252"/>
      <c r="RXG30" s="1252"/>
      <c r="SGZ30" s="1252"/>
      <c r="SHA30" s="1252"/>
      <c r="SHB30" s="1252"/>
      <c r="SHC30" s="1252"/>
      <c r="SQV30" s="1252"/>
      <c r="SQW30" s="1252"/>
      <c r="SQX30" s="1252"/>
      <c r="SQY30" s="1252"/>
      <c r="TAR30" s="1252"/>
      <c r="TAS30" s="1252"/>
      <c r="TAT30" s="1252"/>
      <c r="TAU30" s="1252"/>
      <c r="TKN30" s="1252"/>
      <c r="TKO30" s="1252"/>
      <c r="TKP30" s="1252"/>
      <c r="TKQ30" s="1252"/>
      <c r="TUJ30" s="1252"/>
      <c r="TUK30" s="1252"/>
      <c r="TUL30" s="1252"/>
      <c r="TUM30" s="1252"/>
      <c r="UEF30" s="1252"/>
      <c r="UEG30" s="1252"/>
      <c r="UEH30" s="1252"/>
      <c r="UEI30" s="1252"/>
      <c r="UOB30" s="1252"/>
      <c r="UOC30" s="1252"/>
      <c r="UOD30" s="1252"/>
      <c r="UOE30" s="1252"/>
      <c r="UXX30" s="1252"/>
      <c r="UXY30" s="1252"/>
      <c r="UXZ30" s="1252"/>
      <c r="UYA30" s="1252"/>
      <c r="VHT30" s="1252"/>
      <c r="VHU30" s="1252"/>
      <c r="VHV30" s="1252"/>
      <c r="VHW30" s="1252"/>
      <c r="VRP30" s="1252"/>
      <c r="VRQ30" s="1252"/>
      <c r="VRR30" s="1252"/>
      <c r="VRS30" s="1252"/>
      <c r="WBL30" s="1252"/>
      <c r="WBM30" s="1252"/>
      <c r="WBN30" s="1252"/>
      <c r="WBO30" s="1252"/>
      <c r="WLH30" s="1252"/>
      <c r="WLI30" s="1252"/>
      <c r="WLJ30" s="1252"/>
      <c r="WLK30" s="1252"/>
      <c r="WVD30" s="1252"/>
      <c r="WVE30" s="1252"/>
      <c r="WVF30" s="1252"/>
      <c r="WVG30" s="1252"/>
    </row>
    <row r="31" spans="1:16383" ht="76.5" hidden="1">
      <c r="A31" s="1282">
        <v>18</v>
      </c>
      <c r="B31" s="1331" t="s">
        <v>495</v>
      </c>
      <c r="C31" s="1284">
        <v>13</v>
      </c>
      <c r="D31" s="1284">
        <v>2.0699999999999998</v>
      </c>
      <c r="E31" s="1284">
        <v>10.93</v>
      </c>
      <c r="F31" s="1332" t="s">
        <v>59</v>
      </c>
      <c r="G31" s="1282" t="s">
        <v>554</v>
      </c>
      <c r="H31" s="1278" t="s">
        <v>895</v>
      </c>
      <c r="I31" s="1279">
        <v>2021</v>
      </c>
      <c r="J31" s="1265" t="s">
        <v>881</v>
      </c>
      <c r="K31" s="1280">
        <f t="shared" si="1"/>
        <v>13</v>
      </c>
      <c r="L31" s="1281"/>
      <c r="M31" s="1273" t="s">
        <v>896</v>
      </c>
      <c r="O31" s="1252" t="s">
        <v>896</v>
      </c>
    </row>
    <row r="32" spans="1:16383" ht="63.75" hidden="1">
      <c r="A32" s="1282">
        <v>19</v>
      </c>
      <c r="B32" s="1331" t="s">
        <v>496</v>
      </c>
      <c r="C32" s="1284">
        <v>0.48000000000000004</v>
      </c>
      <c r="D32" s="1284">
        <v>0.28000000000000003</v>
      </c>
      <c r="E32" s="1284">
        <v>0.2</v>
      </c>
      <c r="F32" s="1332" t="s">
        <v>59</v>
      </c>
      <c r="G32" s="1282" t="s">
        <v>22</v>
      </c>
      <c r="H32" s="1278" t="s">
        <v>897</v>
      </c>
      <c r="I32" s="1279">
        <v>2021</v>
      </c>
      <c r="J32" s="1265" t="s">
        <v>881</v>
      </c>
      <c r="K32" s="1280">
        <f t="shared" si="1"/>
        <v>0.48000000000000004</v>
      </c>
      <c r="L32" s="1281"/>
      <c r="M32" s="1272"/>
    </row>
    <row r="33" spans="1:1023 1276:2047 2300:3071 3324:4095 4348:5119 5372:6143 6396:7167 7420:8191 8444:9215 9468:10239 10492:11263 11516:12287 12540:13311 13564:14335 14588:15359 15612:16127" s="1298" customFormat="1" ht="140.25" hidden="1">
      <c r="A33" s="1289">
        <v>20</v>
      </c>
      <c r="B33" s="1313" t="s">
        <v>134</v>
      </c>
      <c r="C33" s="1334">
        <v>2.17</v>
      </c>
      <c r="D33" s="1314"/>
      <c r="E33" s="1314">
        <v>2.17</v>
      </c>
      <c r="F33" s="1289" t="s">
        <v>72</v>
      </c>
      <c r="G33" s="1289" t="s">
        <v>24</v>
      </c>
      <c r="H33" s="1315" t="s">
        <v>898</v>
      </c>
      <c r="I33" s="1312">
        <v>2019</v>
      </c>
      <c r="J33" s="1296" t="s">
        <v>881</v>
      </c>
      <c r="K33" s="1297">
        <f t="shared" si="1"/>
        <v>2.17</v>
      </c>
      <c r="L33" s="1281" t="s">
        <v>885</v>
      </c>
      <c r="M33" s="1272"/>
      <c r="N33" s="1253"/>
      <c r="IR33" s="1252"/>
      <c r="IS33" s="1252"/>
      <c r="IT33" s="1252"/>
      <c r="IU33" s="1252"/>
      <c r="SN33" s="1252"/>
      <c r="SO33" s="1252"/>
      <c r="SP33" s="1252"/>
      <c r="SQ33" s="1252"/>
      <c r="ACJ33" s="1252"/>
      <c r="ACK33" s="1252"/>
      <c r="ACL33" s="1252"/>
      <c r="ACM33" s="1252"/>
      <c r="AMF33" s="1252"/>
      <c r="AMG33" s="1252"/>
      <c r="AMH33" s="1252"/>
      <c r="AMI33" s="1252"/>
      <c r="AWB33" s="1252"/>
      <c r="AWC33" s="1252"/>
      <c r="AWD33" s="1252"/>
      <c r="AWE33" s="1252"/>
      <c r="BFX33" s="1252"/>
      <c r="BFY33" s="1252"/>
      <c r="BFZ33" s="1252"/>
      <c r="BGA33" s="1252"/>
      <c r="BPT33" s="1252"/>
      <c r="BPU33" s="1252"/>
      <c r="BPV33" s="1252"/>
      <c r="BPW33" s="1252"/>
      <c r="BZP33" s="1252"/>
      <c r="BZQ33" s="1252"/>
      <c r="BZR33" s="1252"/>
      <c r="BZS33" s="1252"/>
      <c r="CJL33" s="1252"/>
      <c r="CJM33" s="1252"/>
      <c r="CJN33" s="1252"/>
      <c r="CJO33" s="1252"/>
      <c r="CTH33" s="1252"/>
      <c r="CTI33" s="1252"/>
      <c r="CTJ33" s="1252"/>
      <c r="CTK33" s="1252"/>
      <c r="DDD33" s="1252"/>
      <c r="DDE33" s="1252"/>
      <c r="DDF33" s="1252"/>
      <c r="DDG33" s="1252"/>
      <c r="DMZ33" s="1252"/>
      <c r="DNA33" s="1252"/>
      <c r="DNB33" s="1252"/>
      <c r="DNC33" s="1252"/>
      <c r="DWV33" s="1252"/>
      <c r="DWW33" s="1252"/>
      <c r="DWX33" s="1252"/>
      <c r="DWY33" s="1252"/>
      <c r="EGR33" s="1252"/>
      <c r="EGS33" s="1252"/>
      <c r="EGT33" s="1252"/>
      <c r="EGU33" s="1252"/>
      <c r="EQN33" s="1252"/>
      <c r="EQO33" s="1252"/>
      <c r="EQP33" s="1252"/>
      <c r="EQQ33" s="1252"/>
      <c r="FAJ33" s="1252"/>
      <c r="FAK33" s="1252"/>
      <c r="FAL33" s="1252"/>
      <c r="FAM33" s="1252"/>
      <c r="FKF33" s="1252"/>
      <c r="FKG33" s="1252"/>
      <c r="FKH33" s="1252"/>
      <c r="FKI33" s="1252"/>
      <c r="FUB33" s="1252"/>
      <c r="FUC33" s="1252"/>
      <c r="FUD33" s="1252"/>
      <c r="FUE33" s="1252"/>
      <c r="GDX33" s="1252"/>
      <c r="GDY33" s="1252"/>
      <c r="GDZ33" s="1252"/>
      <c r="GEA33" s="1252"/>
      <c r="GNT33" s="1252"/>
      <c r="GNU33" s="1252"/>
      <c r="GNV33" s="1252"/>
      <c r="GNW33" s="1252"/>
      <c r="GXP33" s="1252"/>
      <c r="GXQ33" s="1252"/>
      <c r="GXR33" s="1252"/>
      <c r="GXS33" s="1252"/>
      <c r="HHL33" s="1252"/>
      <c r="HHM33" s="1252"/>
      <c r="HHN33" s="1252"/>
      <c r="HHO33" s="1252"/>
      <c r="HRH33" s="1252"/>
      <c r="HRI33" s="1252"/>
      <c r="HRJ33" s="1252"/>
      <c r="HRK33" s="1252"/>
      <c r="IBD33" s="1252"/>
      <c r="IBE33" s="1252"/>
      <c r="IBF33" s="1252"/>
      <c r="IBG33" s="1252"/>
      <c r="IKZ33" s="1252"/>
      <c r="ILA33" s="1252"/>
      <c r="ILB33" s="1252"/>
      <c r="ILC33" s="1252"/>
      <c r="IUV33" s="1252"/>
      <c r="IUW33" s="1252"/>
      <c r="IUX33" s="1252"/>
      <c r="IUY33" s="1252"/>
      <c r="JER33" s="1252"/>
      <c r="JES33" s="1252"/>
      <c r="JET33" s="1252"/>
      <c r="JEU33" s="1252"/>
      <c r="JON33" s="1252"/>
      <c r="JOO33" s="1252"/>
      <c r="JOP33" s="1252"/>
      <c r="JOQ33" s="1252"/>
      <c r="JYJ33" s="1252"/>
      <c r="JYK33" s="1252"/>
      <c r="JYL33" s="1252"/>
      <c r="JYM33" s="1252"/>
      <c r="KIF33" s="1252"/>
      <c r="KIG33" s="1252"/>
      <c r="KIH33" s="1252"/>
      <c r="KII33" s="1252"/>
      <c r="KSB33" s="1252"/>
      <c r="KSC33" s="1252"/>
      <c r="KSD33" s="1252"/>
      <c r="KSE33" s="1252"/>
      <c r="LBX33" s="1252"/>
      <c r="LBY33" s="1252"/>
      <c r="LBZ33" s="1252"/>
      <c r="LCA33" s="1252"/>
      <c r="LLT33" s="1252"/>
      <c r="LLU33" s="1252"/>
      <c r="LLV33" s="1252"/>
      <c r="LLW33" s="1252"/>
      <c r="LVP33" s="1252"/>
      <c r="LVQ33" s="1252"/>
      <c r="LVR33" s="1252"/>
      <c r="LVS33" s="1252"/>
      <c r="MFL33" s="1252"/>
      <c r="MFM33" s="1252"/>
      <c r="MFN33" s="1252"/>
      <c r="MFO33" s="1252"/>
      <c r="MPH33" s="1252"/>
      <c r="MPI33" s="1252"/>
      <c r="MPJ33" s="1252"/>
      <c r="MPK33" s="1252"/>
      <c r="MZD33" s="1252"/>
      <c r="MZE33" s="1252"/>
      <c r="MZF33" s="1252"/>
      <c r="MZG33" s="1252"/>
      <c r="NIZ33" s="1252"/>
      <c r="NJA33" s="1252"/>
      <c r="NJB33" s="1252"/>
      <c r="NJC33" s="1252"/>
      <c r="NSV33" s="1252"/>
      <c r="NSW33" s="1252"/>
      <c r="NSX33" s="1252"/>
      <c r="NSY33" s="1252"/>
      <c r="OCR33" s="1252"/>
      <c r="OCS33" s="1252"/>
      <c r="OCT33" s="1252"/>
      <c r="OCU33" s="1252"/>
      <c r="OMN33" s="1252"/>
      <c r="OMO33" s="1252"/>
      <c r="OMP33" s="1252"/>
      <c r="OMQ33" s="1252"/>
      <c r="OWJ33" s="1252"/>
      <c r="OWK33" s="1252"/>
      <c r="OWL33" s="1252"/>
      <c r="OWM33" s="1252"/>
      <c r="PGF33" s="1252"/>
      <c r="PGG33" s="1252"/>
      <c r="PGH33" s="1252"/>
      <c r="PGI33" s="1252"/>
      <c r="PQB33" s="1252"/>
      <c r="PQC33" s="1252"/>
      <c r="PQD33" s="1252"/>
      <c r="PQE33" s="1252"/>
      <c r="PZX33" s="1252"/>
      <c r="PZY33" s="1252"/>
      <c r="PZZ33" s="1252"/>
      <c r="QAA33" s="1252"/>
      <c r="QJT33" s="1252"/>
      <c r="QJU33" s="1252"/>
      <c r="QJV33" s="1252"/>
      <c r="QJW33" s="1252"/>
      <c r="QTP33" s="1252"/>
      <c r="QTQ33" s="1252"/>
      <c r="QTR33" s="1252"/>
      <c r="QTS33" s="1252"/>
      <c r="RDL33" s="1252"/>
      <c r="RDM33" s="1252"/>
      <c r="RDN33" s="1252"/>
      <c r="RDO33" s="1252"/>
      <c r="RNH33" s="1252"/>
      <c r="RNI33" s="1252"/>
      <c r="RNJ33" s="1252"/>
      <c r="RNK33" s="1252"/>
      <c r="RXD33" s="1252"/>
      <c r="RXE33" s="1252"/>
      <c r="RXF33" s="1252"/>
      <c r="RXG33" s="1252"/>
      <c r="SGZ33" s="1252"/>
      <c r="SHA33" s="1252"/>
      <c r="SHB33" s="1252"/>
      <c r="SHC33" s="1252"/>
      <c r="SQV33" s="1252"/>
      <c r="SQW33" s="1252"/>
      <c r="SQX33" s="1252"/>
      <c r="SQY33" s="1252"/>
      <c r="TAR33" s="1252"/>
      <c r="TAS33" s="1252"/>
      <c r="TAT33" s="1252"/>
      <c r="TAU33" s="1252"/>
      <c r="TKN33" s="1252"/>
      <c r="TKO33" s="1252"/>
      <c r="TKP33" s="1252"/>
      <c r="TKQ33" s="1252"/>
      <c r="TUJ33" s="1252"/>
      <c r="TUK33" s="1252"/>
      <c r="TUL33" s="1252"/>
      <c r="TUM33" s="1252"/>
      <c r="UEF33" s="1252"/>
      <c r="UEG33" s="1252"/>
      <c r="UEH33" s="1252"/>
      <c r="UEI33" s="1252"/>
      <c r="UOB33" s="1252"/>
      <c r="UOC33" s="1252"/>
      <c r="UOD33" s="1252"/>
      <c r="UOE33" s="1252"/>
      <c r="UXX33" s="1252"/>
      <c r="UXY33" s="1252"/>
      <c r="UXZ33" s="1252"/>
      <c r="UYA33" s="1252"/>
      <c r="VHT33" s="1252"/>
      <c r="VHU33" s="1252"/>
      <c r="VHV33" s="1252"/>
      <c r="VHW33" s="1252"/>
      <c r="VRP33" s="1252"/>
      <c r="VRQ33" s="1252"/>
      <c r="VRR33" s="1252"/>
      <c r="VRS33" s="1252"/>
      <c r="WBL33" s="1252"/>
      <c r="WBM33" s="1252"/>
      <c r="WBN33" s="1252"/>
      <c r="WBO33" s="1252"/>
      <c r="WLH33" s="1252"/>
      <c r="WLI33" s="1252"/>
      <c r="WLJ33" s="1252"/>
      <c r="WLK33" s="1252"/>
      <c r="WVD33" s="1252"/>
      <c r="WVE33" s="1252"/>
      <c r="WVF33" s="1252"/>
      <c r="WVG33" s="1252"/>
    </row>
    <row r="34" spans="1:1023 1276:2047 2300:3071 3324:4095 4348:5119 5372:6143 6396:7167 7420:8191 8444:9215 9468:10239 10492:11263 11516:12287 12540:13311 13564:14335 14588:15359 15612:16127" ht="89.25" hidden="1">
      <c r="A34" s="1282">
        <v>21</v>
      </c>
      <c r="B34" s="1340" t="s">
        <v>135</v>
      </c>
      <c r="C34" s="1284">
        <v>1.5</v>
      </c>
      <c r="D34" s="1317"/>
      <c r="E34" s="1317">
        <v>1.5</v>
      </c>
      <c r="F34" s="1341" t="s">
        <v>72</v>
      </c>
      <c r="G34" s="1282" t="s">
        <v>454</v>
      </c>
      <c r="H34" s="1278" t="s">
        <v>899</v>
      </c>
      <c r="I34" s="1279">
        <v>2021</v>
      </c>
      <c r="J34" s="1265" t="s">
        <v>881</v>
      </c>
      <c r="K34" s="1280">
        <f t="shared" si="1"/>
        <v>1.5</v>
      </c>
      <c r="L34" s="1281"/>
      <c r="M34" s="1272"/>
    </row>
    <row r="35" spans="1:1023 1276:2047 2300:3071 3324:4095 4348:5119 5372:6143 6396:7167 7420:8191 8444:9215 9468:10239 10492:11263 11516:12287 12540:13311 13564:14335 14588:15359 15612:16127" ht="89.25" hidden="1">
      <c r="A35" s="1282">
        <v>22</v>
      </c>
      <c r="B35" s="1316" t="s">
        <v>762</v>
      </c>
      <c r="C35" s="1317">
        <v>0.24</v>
      </c>
      <c r="D35" s="1317"/>
      <c r="E35" s="1317">
        <v>0.24</v>
      </c>
      <c r="F35" s="1282" t="s">
        <v>68</v>
      </c>
      <c r="G35" s="1282" t="s">
        <v>364</v>
      </c>
      <c r="H35" s="1278" t="s">
        <v>900</v>
      </c>
      <c r="I35" s="1279">
        <v>2021</v>
      </c>
      <c r="J35" s="1265" t="s">
        <v>881</v>
      </c>
      <c r="K35" s="1280">
        <f t="shared" si="1"/>
        <v>0.24</v>
      </c>
      <c r="L35" s="1281"/>
      <c r="M35" s="1272"/>
    </row>
    <row r="36" spans="1:1023 1276:2047 2300:3071 3324:4095 4348:5119 5372:6143 6396:7167 7420:8191 8444:9215 9468:10239 10492:11263 11516:12287 12540:13311 13564:14335 14588:15359 15612:16127" s="1351" customFormat="1" ht="25.5" hidden="1">
      <c r="A36" s="1342">
        <v>23</v>
      </c>
      <c r="B36" s="1343" t="s">
        <v>711</v>
      </c>
      <c r="C36" s="1344">
        <v>0.3</v>
      </c>
      <c r="D36" s="1344">
        <v>0.3</v>
      </c>
      <c r="E36" s="1344"/>
      <c r="F36" s="1345" t="s">
        <v>68</v>
      </c>
      <c r="G36" s="1342" t="s">
        <v>454</v>
      </c>
      <c r="H36" s="1346" t="s">
        <v>632</v>
      </c>
      <c r="I36" s="1347">
        <v>2021</v>
      </c>
      <c r="J36" s="1348" t="s">
        <v>901</v>
      </c>
      <c r="K36" s="1349">
        <f t="shared" si="1"/>
        <v>0.3</v>
      </c>
      <c r="L36" s="1350"/>
      <c r="M36" s="1272"/>
      <c r="N36" s="1253"/>
      <c r="IR36" s="1252"/>
      <c r="IS36" s="1252"/>
      <c r="IT36" s="1252"/>
      <c r="IU36" s="1252"/>
      <c r="SN36" s="1252"/>
      <c r="SO36" s="1252"/>
      <c r="SP36" s="1252"/>
      <c r="SQ36" s="1252"/>
      <c r="ACJ36" s="1252"/>
      <c r="ACK36" s="1252"/>
      <c r="ACL36" s="1252"/>
      <c r="ACM36" s="1252"/>
      <c r="AMF36" s="1252"/>
      <c r="AMG36" s="1252"/>
      <c r="AMH36" s="1252"/>
      <c r="AMI36" s="1252"/>
      <c r="AWB36" s="1252"/>
      <c r="AWC36" s="1252"/>
      <c r="AWD36" s="1252"/>
      <c r="AWE36" s="1252"/>
      <c r="BFX36" s="1252"/>
      <c r="BFY36" s="1252"/>
      <c r="BFZ36" s="1252"/>
      <c r="BGA36" s="1252"/>
      <c r="BPT36" s="1252"/>
      <c r="BPU36" s="1252"/>
      <c r="BPV36" s="1252"/>
      <c r="BPW36" s="1252"/>
      <c r="BZP36" s="1252"/>
      <c r="BZQ36" s="1252"/>
      <c r="BZR36" s="1252"/>
      <c r="BZS36" s="1252"/>
      <c r="CJL36" s="1252"/>
      <c r="CJM36" s="1252"/>
      <c r="CJN36" s="1252"/>
      <c r="CJO36" s="1252"/>
      <c r="CTH36" s="1252"/>
      <c r="CTI36" s="1252"/>
      <c r="CTJ36" s="1252"/>
      <c r="CTK36" s="1252"/>
      <c r="DDD36" s="1252"/>
      <c r="DDE36" s="1252"/>
      <c r="DDF36" s="1252"/>
      <c r="DDG36" s="1252"/>
      <c r="DMZ36" s="1252"/>
      <c r="DNA36" s="1252"/>
      <c r="DNB36" s="1252"/>
      <c r="DNC36" s="1252"/>
      <c r="DWV36" s="1252"/>
      <c r="DWW36" s="1252"/>
      <c r="DWX36" s="1252"/>
      <c r="DWY36" s="1252"/>
      <c r="EGR36" s="1252"/>
      <c r="EGS36" s="1252"/>
      <c r="EGT36" s="1252"/>
      <c r="EGU36" s="1252"/>
      <c r="EQN36" s="1252"/>
      <c r="EQO36" s="1252"/>
      <c r="EQP36" s="1252"/>
      <c r="EQQ36" s="1252"/>
      <c r="FAJ36" s="1252"/>
      <c r="FAK36" s="1252"/>
      <c r="FAL36" s="1252"/>
      <c r="FAM36" s="1252"/>
      <c r="FKF36" s="1252"/>
      <c r="FKG36" s="1252"/>
      <c r="FKH36" s="1252"/>
      <c r="FKI36" s="1252"/>
      <c r="FUB36" s="1252"/>
      <c r="FUC36" s="1252"/>
      <c r="FUD36" s="1252"/>
      <c r="FUE36" s="1252"/>
      <c r="GDX36" s="1252"/>
      <c r="GDY36" s="1252"/>
      <c r="GDZ36" s="1252"/>
      <c r="GEA36" s="1252"/>
      <c r="GNT36" s="1252"/>
      <c r="GNU36" s="1252"/>
      <c r="GNV36" s="1252"/>
      <c r="GNW36" s="1252"/>
      <c r="GXP36" s="1252"/>
      <c r="GXQ36" s="1252"/>
      <c r="GXR36" s="1252"/>
      <c r="GXS36" s="1252"/>
      <c r="HHL36" s="1252"/>
      <c r="HHM36" s="1252"/>
      <c r="HHN36" s="1252"/>
      <c r="HHO36" s="1252"/>
      <c r="HRH36" s="1252"/>
      <c r="HRI36" s="1252"/>
      <c r="HRJ36" s="1252"/>
      <c r="HRK36" s="1252"/>
      <c r="IBD36" s="1252"/>
      <c r="IBE36" s="1252"/>
      <c r="IBF36" s="1252"/>
      <c r="IBG36" s="1252"/>
      <c r="IKZ36" s="1252"/>
      <c r="ILA36" s="1252"/>
      <c r="ILB36" s="1252"/>
      <c r="ILC36" s="1252"/>
      <c r="IUV36" s="1252"/>
      <c r="IUW36" s="1252"/>
      <c r="IUX36" s="1252"/>
      <c r="IUY36" s="1252"/>
      <c r="JER36" s="1252"/>
      <c r="JES36" s="1252"/>
      <c r="JET36" s="1252"/>
      <c r="JEU36" s="1252"/>
      <c r="JON36" s="1252"/>
      <c r="JOO36" s="1252"/>
      <c r="JOP36" s="1252"/>
      <c r="JOQ36" s="1252"/>
      <c r="JYJ36" s="1252"/>
      <c r="JYK36" s="1252"/>
      <c r="JYL36" s="1252"/>
      <c r="JYM36" s="1252"/>
      <c r="KIF36" s="1252"/>
      <c r="KIG36" s="1252"/>
      <c r="KIH36" s="1252"/>
      <c r="KII36" s="1252"/>
      <c r="KSB36" s="1252"/>
      <c r="KSC36" s="1252"/>
      <c r="KSD36" s="1252"/>
      <c r="KSE36" s="1252"/>
      <c r="LBX36" s="1252"/>
      <c r="LBY36" s="1252"/>
      <c r="LBZ36" s="1252"/>
      <c r="LCA36" s="1252"/>
      <c r="LLT36" s="1252"/>
      <c r="LLU36" s="1252"/>
      <c r="LLV36" s="1252"/>
      <c r="LLW36" s="1252"/>
      <c r="LVP36" s="1252"/>
      <c r="LVQ36" s="1252"/>
      <c r="LVR36" s="1252"/>
      <c r="LVS36" s="1252"/>
      <c r="MFL36" s="1252"/>
      <c r="MFM36" s="1252"/>
      <c r="MFN36" s="1252"/>
      <c r="MFO36" s="1252"/>
      <c r="MPH36" s="1252"/>
      <c r="MPI36" s="1252"/>
      <c r="MPJ36" s="1252"/>
      <c r="MPK36" s="1252"/>
      <c r="MZD36" s="1252"/>
      <c r="MZE36" s="1252"/>
      <c r="MZF36" s="1252"/>
      <c r="MZG36" s="1252"/>
      <c r="NIZ36" s="1252"/>
      <c r="NJA36" s="1252"/>
      <c r="NJB36" s="1252"/>
      <c r="NJC36" s="1252"/>
      <c r="NSV36" s="1252"/>
      <c r="NSW36" s="1252"/>
      <c r="NSX36" s="1252"/>
      <c r="NSY36" s="1252"/>
      <c r="OCR36" s="1252"/>
      <c r="OCS36" s="1252"/>
      <c r="OCT36" s="1252"/>
      <c r="OCU36" s="1252"/>
      <c r="OMN36" s="1252"/>
      <c r="OMO36" s="1252"/>
      <c r="OMP36" s="1252"/>
      <c r="OMQ36" s="1252"/>
      <c r="OWJ36" s="1252"/>
      <c r="OWK36" s="1252"/>
      <c r="OWL36" s="1252"/>
      <c r="OWM36" s="1252"/>
      <c r="PGF36" s="1252"/>
      <c r="PGG36" s="1252"/>
      <c r="PGH36" s="1252"/>
      <c r="PGI36" s="1252"/>
      <c r="PQB36" s="1252"/>
      <c r="PQC36" s="1252"/>
      <c r="PQD36" s="1252"/>
      <c r="PQE36" s="1252"/>
      <c r="PZX36" s="1252"/>
      <c r="PZY36" s="1252"/>
      <c r="PZZ36" s="1252"/>
      <c r="QAA36" s="1252"/>
      <c r="QJT36" s="1252"/>
      <c r="QJU36" s="1252"/>
      <c r="QJV36" s="1252"/>
      <c r="QJW36" s="1252"/>
      <c r="QTP36" s="1252"/>
      <c r="QTQ36" s="1252"/>
      <c r="QTR36" s="1252"/>
      <c r="QTS36" s="1252"/>
      <c r="RDL36" s="1252"/>
      <c r="RDM36" s="1252"/>
      <c r="RDN36" s="1252"/>
      <c r="RDO36" s="1252"/>
      <c r="RNH36" s="1252"/>
      <c r="RNI36" s="1252"/>
      <c r="RNJ36" s="1252"/>
      <c r="RNK36" s="1252"/>
      <c r="RXD36" s="1252"/>
      <c r="RXE36" s="1252"/>
      <c r="RXF36" s="1252"/>
      <c r="RXG36" s="1252"/>
      <c r="SGZ36" s="1252"/>
      <c r="SHA36" s="1252"/>
      <c r="SHB36" s="1252"/>
      <c r="SHC36" s="1252"/>
      <c r="SQV36" s="1252"/>
      <c r="SQW36" s="1252"/>
      <c r="SQX36" s="1252"/>
      <c r="SQY36" s="1252"/>
      <c r="TAR36" s="1252"/>
      <c r="TAS36" s="1252"/>
      <c r="TAT36" s="1252"/>
      <c r="TAU36" s="1252"/>
      <c r="TKN36" s="1252"/>
      <c r="TKO36" s="1252"/>
      <c r="TKP36" s="1252"/>
      <c r="TKQ36" s="1252"/>
      <c r="TUJ36" s="1252"/>
      <c r="TUK36" s="1252"/>
      <c r="TUL36" s="1252"/>
      <c r="TUM36" s="1252"/>
      <c r="UEF36" s="1252"/>
      <c r="UEG36" s="1252"/>
      <c r="UEH36" s="1252"/>
      <c r="UEI36" s="1252"/>
      <c r="UOB36" s="1252"/>
      <c r="UOC36" s="1252"/>
      <c r="UOD36" s="1252"/>
      <c r="UOE36" s="1252"/>
      <c r="UXX36" s="1252"/>
      <c r="UXY36" s="1252"/>
      <c r="UXZ36" s="1252"/>
      <c r="UYA36" s="1252"/>
      <c r="VHT36" s="1252"/>
      <c r="VHU36" s="1252"/>
      <c r="VHV36" s="1252"/>
      <c r="VHW36" s="1252"/>
      <c r="VRP36" s="1252"/>
      <c r="VRQ36" s="1252"/>
      <c r="VRR36" s="1252"/>
      <c r="VRS36" s="1252"/>
      <c r="WBL36" s="1252"/>
      <c r="WBM36" s="1252"/>
      <c r="WBN36" s="1252"/>
      <c r="WBO36" s="1252"/>
      <c r="WLH36" s="1252"/>
      <c r="WLI36" s="1252"/>
      <c r="WLJ36" s="1252"/>
      <c r="WLK36" s="1252"/>
      <c r="WVD36" s="1252"/>
      <c r="WVE36" s="1252"/>
      <c r="WVF36" s="1252"/>
      <c r="WVG36" s="1252"/>
    </row>
    <row r="37" spans="1:1023 1276:2047 2300:3071 3324:4095 4348:5119 5372:6143 6396:7167 7420:8191 8444:9215 9468:10239 10492:11263 11516:12287 12540:13311 13564:14335 14588:15359 15612:16127" ht="38.25" hidden="1">
      <c r="A37" s="1282">
        <v>24</v>
      </c>
      <c r="B37" s="1331" t="s">
        <v>129</v>
      </c>
      <c r="C37" s="1284">
        <v>7.03</v>
      </c>
      <c r="D37" s="1284">
        <v>1.4</v>
      </c>
      <c r="E37" s="1284">
        <v>5.63</v>
      </c>
      <c r="F37" s="1332" t="s">
        <v>130</v>
      </c>
      <c r="G37" s="1282" t="s">
        <v>55</v>
      </c>
      <c r="H37" s="1278" t="s">
        <v>902</v>
      </c>
      <c r="I37" s="1279">
        <v>2021</v>
      </c>
      <c r="J37" s="1265" t="s">
        <v>881</v>
      </c>
      <c r="K37" s="1280">
        <f t="shared" si="1"/>
        <v>7.03</v>
      </c>
      <c r="L37" s="1281"/>
      <c r="M37" s="1272"/>
    </row>
    <row r="38" spans="1:1023 1276:2047 2300:3071 3324:4095 4348:5119 5372:6143 6396:7167 7420:8191 8444:9215 9468:10239 10492:11263 11516:12287 12540:13311 13564:14335 14588:15359 15612:16127" s="1298" customFormat="1" ht="89.25" hidden="1">
      <c r="A38" s="1289">
        <v>25</v>
      </c>
      <c r="B38" s="1352" t="s">
        <v>508</v>
      </c>
      <c r="C38" s="1314">
        <v>22.65</v>
      </c>
      <c r="D38" s="1314"/>
      <c r="E38" s="1314">
        <v>22.65</v>
      </c>
      <c r="F38" s="1353" t="s">
        <v>52</v>
      </c>
      <c r="G38" s="1289" t="s">
        <v>712</v>
      </c>
      <c r="H38" s="1315" t="s">
        <v>903</v>
      </c>
      <c r="I38" s="1312">
        <v>2019</v>
      </c>
      <c r="J38" s="1296" t="s">
        <v>881</v>
      </c>
      <c r="K38" s="1297">
        <f t="shared" si="1"/>
        <v>22.65</v>
      </c>
      <c r="L38" s="1281" t="s">
        <v>885</v>
      </c>
      <c r="M38" s="1272"/>
      <c r="N38" s="1253"/>
      <c r="IR38" s="1252"/>
      <c r="IS38" s="1252"/>
      <c r="IT38" s="1252"/>
      <c r="IU38" s="1252"/>
      <c r="SN38" s="1252"/>
      <c r="SO38" s="1252"/>
      <c r="SP38" s="1252"/>
      <c r="SQ38" s="1252"/>
      <c r="ACJ38" s="1252"/>
      <c r="ACK38" s="1252"/>
      <c r="ACL38" s="1252"/>
      <c r="ACM38" s="1252"/>
      <c r="AMF38" s="1252"/>
      <c r="AMG38" s="1252"/>
      <c r="AMH38" s="1252"/>
      <c r="AMI38" s="1252"/>
      <c r="AWB38" s="1252"/>
      <c r="AWC38" s="1252"/>
      <c r="AWD38" s="1252"/>
      <c r="AWE38" s="1252"/>
      <c r="BFX38" s="1252"/>
      <c r="BFY38" s="1252"/>
      <c r="BFZ38" s="1252"/>
      <c r="BGA38" s="1252"/>
      <c r="BPT38" s="1252"/>
      <c r="BPU38" s="1252"/>
      <c r="BPV38" s="1252"/>
      <c r="BPW38" s="1252"/>
      <c r="BZP38" s="1252"/>
      <c r="BZQ38" s="1252"/>
      <c r="BZR38" s="1252"/>
      <c r="BZS38" s="1252"/>
      <c r="CJL38" s="1252"/>
      <c r="CJM38" s="1252"/>
      <c r="CJN38" s="1252"/>
      <c r="CJO38" s="1252"/>
      <c r="CTH38" s="1252"/>
      <c r="CTI38" s="1252"/>
      <c r="CTJ38" s="1252"/>
      <c r="CTK38" s="1252"/>
      <c r="DDD38" s="1252"/>
      <c r="DDE38" s="1252"/>
      <c r="DDF38" s="1252"/>
      <c r="DDG38" s="1252"/>
      <c r="DMZ38" s="1252"/>
      <c r="DNA38" s="1252"/>
      <c r="DNB38" s="1252"/>
      <c r="DNC38" s="1252"/>
      <c r="DWV38" s="1252"/>
      <c r="DWW38" s="1252"/>
      <c r="DWX38" s="1252"/>
      <c r="DWY38" s="1252"/>
      <c r="EGR38" s="1252"/>
      <c r="EGS38" s="1252"/>
      <c r="EGT38" s="1252"/>
      <c r="EGU38" s="1252"/>
      <c r="EQN38" s="1252"/>
      <c r="EQO38" s="1252"/>
      <c r="EQP38" s="1252"/>
      <c r="EQQ38" s="1252"/>
      <c r="FAJ38" s="1252"/>
      <c r="FAK38" s="1252"/>
      <c r="FAL38" s="1252"/>
      <c r="FAM38" s="1252"/>
      <c r="FKF38" s="1252"/>
      <c r="FKG38" s="1252"/>
      <c r="FKH38" s="1252"/>
      <c r="FKI38" s="1252"/>
      <c r="FUB38" s="1252"/>
      <c r="FUC38" s="1252"/>
      <c r="FUD38" s="1252"/>
      <c r="FUE38" s="1252"/>
      <c r="GDX38" s="1252"/>
      <c r="GDY38" s="1252"/>
      <c r="GDZ38" s="1252"/>
      <c r="GEA38" s="1252"/>
      <c r="GNT38" s="1252"/>
      <c r="GNU38" s="1252"/>
      <c r="GNV38" s="1252"/>
      <c r="GNW38" s="1252"/>
      <c r="GXP38" s="1252"/>
      <c r="GXQ38" s="1252"/>
      <c r="GXR38" s="1252"/>
      <c r="GXS38" s="1252"/>
      <c r="HHL38" s="1252"/>
      <c r="HHM38" s="1252"/>
      <c r="HHN38" s="1252"/>
      <c r="HHO38" s="1252"/>
      <c r="HRH38" s="1252"/>
      <c r="HRI38" s="1252"/>
      <c r="HRJ38" s="1252"/>
      <c r="HRK38" s="1252"/>
      <c r="IBD38" s="1252"/>
      <c r="IBE38" s="1252"/>
      <c r="IBF38" s="1252"/>
      <c r="IBG38" s="1252"/>
      <c r="IKZ38" s="1252"/>
      <c r="ILA38" s="1252"/>
      <c r="ILB38" s="1252"/>
      <c r="ILC38" s="1252"/>
      <c r="IUV38" s="1252"/>
      <c r="IUW38" s="1252"/>
      <c r="IUX38" s="1252"/>
      <c r="IUY38" s="1252"/>
      <c r="JER38" s="1252"/>
      <c r="JES38" s="1252"/>
      <c r="JET38" s="1252"/>
      <c r="JEU38" s="1252"/>
      <c r="JON38" s="1252"/>
      <c r="JOO38" s="1252"/>
      <c r="JOP38" s="1252"/>
      <c r="JOQ38" s="1252"/>
      <c r="JYJ38" s="1252"/>
      <c r="JYK38" s="1252"/>
      <c r="JYL38" s="1252"/>
      <c r="JYM38" s="1252"/>
      <c r="KIF38" s="1252"/>
      <c r="KIG38" s="1252"/>
      <c r="KIH38" s="1252"/>
      <c r="KII38" s="1252"/>
      <c r="KSB38" s="1252"/>
      <c r="KSC38" s="1252"/>
      <c r="KSD38" s="1252"/>
      <c r="KSE38" s="1252"/>
      <c r="LBX38" s="1252"/>
      <c r="LBY38" s="1252"/>
      <c r="LBZ38" s="1252"/>
      <c r="LCA38" s="1252"/>
      <c r="LLT38" s="1252"/>
      <c r="LLU38" s="1252"/>
      <c r="LLV38" s="1252"/>
      <c r="LLW38" s="1252"/>
      <c r="LVP38" s="1252"/>
      <c r="LVQ38" s="1252"/>
      <c r="LVR38" s="1252"/>
      <c r="LVS38" s="1252"/>
      <c r="MFL38" s="1252"/>
      <c r="MFM38" s="1252"/>
      <c r="MFN38" s="1252"/>
      <c r="MFO38" s="1252"/>
      <c r="MPH38" s="1252"/>
      <c r="MPI38" s="1252"/>
      <c r="MPJ38" s="1252"/>
      <c r="MPK38" s="1252"/>
      <c r="MZD38" s="1252"/>
      <c r="MZE38" s="1252"/>
      <c r="MZF38" s="1252"/>
      <c r="MZG38" s="1252"/>
      <c r="NIZ38" s="1252"/>
      <c r="NJA38" s="1252"/>
      <c r="NJB38" s="1252"/>
      <c r="NJC38" s="1252"/>
      <c r="NSV38" s="1252"/>
      <c r="NSW38" s="1252"/>
      <c r="NSX38" s="1252"/>
      <c r="NSY38" s="1252"/>
      <c r="OCR38" s="1252"/>
      <c r="OCS38" s="1252"/>
      <c r="OCT38" s="1252"/>
      <c r="OCU38" s="1252"/>
      <c r="OMN38" s="1252"/>
      <c r="OMO38" s="1252"/>
      <c r="OMP38" s="1252"/>
      <c r="OMQ38" s="1252"/>
      <c r="OWJ38" s="1252"/>
      <c r="OWK38" s="1252"/>
      <c r="OWL38" s="1252"/>
      <c r="OWM38" s="1252"/>
      <c r="PGF38" s="1252"/>
      <c r="PGG38" s="1252"/>
      <c r="PGH38" s="1252"/>
      <c r="PGI38" s="1252"/>
      <c r="PQB38" s="1252"/>
      <c r="PQC38" s="1252"/>
      <c r="PQD38" s="1252"/>
      <c r="PQE38" s="1252"/>
      <c r="PZX38" s="1252"/>
      <c r="PZY38" s="1252"/>
      <c r="PZZ38" s="1252"/>
      <c r="QAA38" s="1252"/>
      <c r="QJT38" s="1252"/>
      <c r="QJU38" s="1252"/>
      <c r="QJV38" s="1252"/>
      <c r="QJW38" s="1252"/>
      <c r="QTP38" s="1252"/>
      <c r="QTQ38" s="1252"/>
      <c r="QTR38" s="1252"/>
      <c r="QTS38" s="1252"/>
      <c r="RDL38" s="1252"/>
      <c r="RDM38" s="1252"/>
      <c r="RDN38" s="1252"/>
      <c r="RDO38" s="1252"/>
      <c r="RNH38" s="1252"/>
      <c r="RNI38" s="1252"/>
      <c r="RNJ38" s="1252"/>
      <c r="RNK38" s="1252"/>
      <c r="RXD38" s="1252"/>
      <c r="RXE38" s="1252"/>
      <c r="RXF38" s="1252"/>
      <c r="RXG38" s="1252"/>
      <c r="SGZ38" s="1252"/>
      <c r="SHA38" s="1252"/>
      <c r="SHB38" s="1252"/>
      <c r="SHC38" s="1252"/>
      <c r="SQV38" s="1252"/>
      <c r="SQW38" s="1252"/>
      <c r="SQX38" s="1252"/>
      <c r="SQY38" s="1252"/>
      <c r="TAR38" s="1252"/>
      <c r="TAS38" s="1252"/>
      <c r="TAT38" s="1252"/>
      <c r="TAU38" s="1252"/>
      <c r="TKN38" s="1252"/>
      <c r="TKO38" s="1252"/>
      <c r="TKP38" s="1252"/>
      <c r="TKQ38" s="1252"/>
      <c r="TUJ38" s="1252"/>
      <c r="TUK38" s="1252"/>
      <c r="TUL38" s="1252"/>
      <c r="TUM38" s="1252"/>
      <c r="UEF38" s="1252"/>
      <c r="UEG38" s="1252"/>
      <c r="UEH38" s="1252"/>
      <c r="UEI38" s="1252"/>
      <c r="UOB38" s="1252"/>
      <c r="UOC38" s="1252"/>
      <c r="UOD38" s="1252"/>
      <c r="UOE38" s="1252"/>
      <c r="UXX38" s="1252"/>
      <c r="UXY38" s="1252"/>
      <c r="UXZ38" s="1252"/>
      <c r="UYA38" s="1252"/>
      <c r="VHT38" s="1252"/>
      <c r="VHU38" s="1252"/>
      <c r="VHV38" s="1252"/>
      <c r="VHW38" s="1252"/>
      <c r="VRP38" s="1252"/>
      <c r="VRQ38" s="1252"/>
      <c r="VRR38" s="1252"/>
      <c r="VRS38" s="1252"/>
      <c r="WBL38" s="1252"/>
      <c r="WBM38" s="1252"/>
      <c r="WBN38" s="1252"/>
      <c r="WBO38" s="1252"/>
      <c r="WLH38" s="1252"/>
      <c r="WLI38" s="1252"/>
      <c r="WLJ38" s="1252"/>
      <c r="WLK38" s="1252"/>
      <c r="WVD38" s="1252"/>
      <c r="WVE38" s="1252"/>
      <c r="WVF38" s="1252"/>
      <c r="WVG38" s="1252"/>
    </row>
    <row r="39" spans="1:1023 1276:2047 2300:3071 3324:4095 4348:5119 5372:6143 6396:7167 7420:8191 8444:9215 9468:10239 10492:11263 11516:12287 12540:13311 13564:14335 14588:15359 15612:16127" s="1298" customFormat="1" ht="63.75" hidden="1">
      <c r="A39" s="1289">
        <v>26</v>
      </c>
      <c r="B39" s="1354" t="s">
        <v>509</v>
      </c>
      <c r="C39" s="1334">
        <v>23.68</v>
      </c>
      <c r="D39" s="1314"/>
      <c r="E39" s="1314">
        <v>23.68</v>
      </c>
      <c r="F39" s="1355" t="s">
        <v>52</v>
      </c>
      <c r="G39" s="1289" t="s">
        <v>555</v>
      </c>
      <c r="H39" s="1315" t="s">
        <v>904</v>
      </c>
      <c r="I39" s="1312">
        <v>2020</v>
      </c>
      <c r="J39" s="1296" t="s">
        <v>881</v>
      </c>
      <c r="K39" s="1297">
        <f t="shared" si="1"/>
        <v>23.68</v>
      </c>
      <c r="L39" s="1281" t="s">
        <v>885</v>
      </c>
      <c r="M39" s="1272"/>
      <c r="N39" s="1253"/>
      <c r="IR39" s="1252"/>
      <c r="IS39" s="1252"/>
      <c r="IT39" s="1252"/>
      <c r="IU39" s="1252"/>
      <c r="SN39" s="1252"/>
      <c r="SO39" s="1252"/>
      <c r="SP39" s="1252"/>
      <c r="SQ39" s="1252"/>
      <c r="ACJ39" s="1252"/>
      <c r="ACK39" s="1252"/>
      <c r="ACL39" s="1252"/>
      <c r="ACM39" s="1252"/>
      <c r="AMF39" s="1252"/>
      <c r="AMG39" s="1252"/>
      <c r="AMH39" s="1252"/>
      <c r="AMI39" s="1252"/>
      <c r="AWB39" s="1252"/>
      <c r="AWC39" s="1252"/>
      <c r="AWD39" s="1252"/>
      <c r="AWE39" s="1252"/>
      <c r="BFX39" s="1252"/>
      <c r="BFY39" s="1252"/>
      <c r="BFZ39" s="1252"/>
      <c r="BGA39" s="1252"/>
      <c r="BPT39" s="1252"/>
      <c r="BPU39" s="1252"/>
      <c r="BPV39" s="1252"/>
      <c r="BPW39" s="1252"/>
      <c r="BZP39" s="1252"/>
      <c r="BZQ39" s="1252"/>
      <c r="BZR39" s="1252"/>
      <c r="BZS39" s="1252"/>
      <c r="CJL39" s="1252"/>
      <c r="CJM39" s="1252"/>
      <c r="CJN39" s="1252"/>
      <c r="CJO39" s="1252"/>
      <c r="CTH39" s="1252"/>
      <c r="CTI39" s="1252"/>
      <c r="CTJ39" s="1252"/>
      <c r="CTK39" s="1252"/>
      <c r="DDD39" s="1252"/>
      <c r="DDE39" s="1252"/>
      <c r="DDF39" s="1252"/>
      <c r="DDG39" s="1252"/>
      <c r="DMZ39" s="1252"/>
      <c r="DNA39" s="1252"/>
      <c r="DNB39" s="1252"/>
      <c r="DNC39" s="1252"/>
      <c r="DWV39" s="1252"/>
      <c r="DWW39" s="1252"/>
      <c r="DWX39" s="1252"/>
      <c r="DWY39" s="1252"/>
      <c r="EGR39" s="1252"/>
      <c r="EGS39" s="1252"/>
      <c r="EGT39" s="1252"/>
      <c r="EGU39" s="1252"/>
      <c r="EQN39" s="1252"/>
      <c r="EQO39" s="1252"/>
      <c r="EQP39" s="1252"/>
      <c r="EQQ39" s="1252"/>
      <c r="FAJ39" s="1252"/>
      <c r="FAK39" s="1252"/>
      <c r="FAL39" s="1252"/>
      <c r="FAM39" s="1252"/>
      <c r="FKF39" s="1252"/>
      <c r="FKG39" s="1252"/>
      <c r="FKH39" s="1252"/>
      <c r="FKI39" s="1252"/>
      <c r="FUB39" s="1252"/>
      <c r="FUC39" s="1252"/>
      <c r="FUD39" s="1252"/>
      <c r="FUE39" s="1252"/>
      <c r="GDX39" s="1252"/>
      <c r="GDY39" s="1252"/>
      <c r="GDZ39" s="1252"/>
      <c r="GEA39" s="1252"/>
      <c r="GNT39" s="1252"/>
      <c r="GNU39" s="1252"/>
      <c r="GNV39" s="1252"/>
      <c r="GNW39" s="1252"/>
      <c r="GXP39" s="1252"/>
      <c r="GXQ39" s="1252"/>
      <c r="GXR39" s="1252"/>
      <c r="GXS39" s="1252"/>
      <c r="HHL39" s="1252"/>
      <c r="HHM39" s="1252"/>
      <c r="HHN39" s="1252"/>
      <c r="HHO39" s="1252"/>
      <c r="HRH39" s="1252"/>
      <c r="HRI39" s="1252"/>
      <c r="HRJ39" s="1252"/>
      <c r="HRK39" s="1252"/>
      <c r="IBD39" s="1252"/>
      <c r="IBE39" s="1252"/>
      <c r="IBF39" s="1252"/>
      <c r="IBG39" s="1252"/>
      <c r="IKZ39" s="1252"/>
      <c r="ILA39" s="1252"/>
      <c r="ILB39" s="1252"/>
      <c r="ILC39" s="1252"/>
      <c r="IUV39" s="1252"/>
      <c r="IUW39" s="1252"/>
      <c r="IUX39" s="1252"/>
      <c r="IUY39" s="1252"/>
      <c r="JER39" s="1252"/>
      <c r="JES39" s="1252"/>
      <c r="JET39" s="1252"/>
      <c r="JEU39" s="1252"/>
      <c r="JON39" s="1252"/>
      <c r="JOO39" s="1252"/>
      <c r="JOP39" s="1252"/>
      <c r="JOQ39" s="1252"/>
      <c r="JYJ39" s="1252"/>
      <c r="JYK39" s="1252"/>
      <c r="JYL39" s="1252"/>
      <c r="JYM39" s="1252"/>
      <c r="KIF39" s="1252"/>
      <c r="KIG39" s="1252"/>
      <c r="KIH39" s="1252"/>
      <c r="KII39" s="1252"/>
      <c r="KSB39" s="1252"/>
      <c r="KSC39" s="1252"/>
      <c r="KSD39" s="1252"/>
      <c r="KSE39" s="1252"/>
      <c r="LBX39" s="1252"/>
      <c r="LBY39" s="1252"/>
      <c r="LBZ39" s="1252"/>
      <c r="LCA39" s="1252"/>
      <c r="LLT39" s="1252"/>
      <c r="LLU39" s="1252"/>
      <c r="LLV39" s="1252"/>
      <c r="LLW39" s="1252"/>
      <c r="LVP39" s="1252"/>
      <c r="LVQ39" s="1252"/>
      <c r="LVR39" s="1252"/>
      <c r="LVS39" s="1252"/>
      <c r="MFL39" s="1252"/>
      <c r="MFM39" s="1252"/>
      <c r="MFN39" s="1252"/>
      <c r="MFO39" s="1252"/>
      <c r="MPH39" s="1252"/>
      <c r="MPI39" s="1252"/>
      <c r="MPJ39" s="1252"/>
      <c r="MPK39" s="1252"/>
      <c r="MZD39" s="1252"/>
      <c r="MZE39" s="1252"/>
      <c r="MZF39" s="1252"/>
      <c r="MZG39" s="1252"/>
      <c r="NIZ39" s="1252"/>
      <c r="NJA39" s="1252"/>
      <c r="NJB39" s="1252"/>
      <c r="NJC39" s="1252"/>
      <c r="NSV39" s="1252"/>
      <c r="NSW39" s="1252"/>
      <c r="NSX39" s="1252"/>
      <c r="NSY39" s="1252"/>
      <c r="OCR39" s="1252"/>
      <c r="OCS39" s="1252"/>
      <c r="OCT39" s="1252"/>
      <c r="OCU39" s="1252"/>
      <c r="OMN39" s="1252"/>
      <c r="OMO39" s="1252"/>
      <c r="OMP39" s="1252"/>
      <c r="OMQ39" s="1252"/>
      <c r="OWJ39" s="1252"/>
      <c r="OWK39" s="1252"/>
      <c r="OWL39" s="1252"/>
      <c r="OWM39" s="1252"/>
      <c r="PGF39" s="1252"/>
      <c r="PGG39" s="1252"/>
      <c r="PGH39" s="1252"/>
      <c r="PGI39" s="1252"/>
      <c r="PQB39" s="1252"/>
      <c r="PQC39" s="1252"/>
      <c r="PQD39" s="1252"/>
      <c r="PQE39" s="1252"/>
      <c r="PZX39" s="1252"/>
      <c r="PZY39" s="1252"/>
      <c r="PZZ39" s="1252"/>
      <c r="QAA39" s="1252"/>
      <c r="QJT39" s="1252"/>
      <c r="QJU39" s="1252"/>
      <c r="QJV39" s="1252"/>
      <c r="QJW39" s="1252"/>
      <c r="QTP39" s="1252"/>
      <c r="QTQ39" s="1252"/>
      <c r="QTR39" s="1252"/>
      <c r="QTS39" s="1252"/>
      <c r="RDL39" s="1252"/>
      <c r="RDM39" s="1252"/>
      <c r="RDN39" s="1252"/>
      <c r="RDO39" s="1252"/>
      <c r="RNH39" s="1252"/>
      <c r="RNI39" s="1252"/>
      <c r="RNJ39" s="1252"/>
      <c r="RNK39" s="1252"/>
      <c r="RXD39" s="1252"/>
      <c r="RXE39" s="1252"/>
      <c r="RXF39" s="1252"/>
      <c r="RXG39" s="1252"/>
      <c r="SGZ39" s="1252"/>
      <c r="SHA39" s="1252"/>
      <c r="SHB39" s="1252"/>
      <c r="SHC39" s="1252"/>
      <c r="SQV39" s="1252"/>
      <c r="SQW39" s="1252"/>
      <c r="SQX39" s="1252"/>
      <c r="SQY39" s="1252"/>
      <c r="TAR39" s="1252"/>
      <c r="TAS39" s="1252"/>
      <c r="TAT39" s="1252"/>
      <c r="TAU39" s="1252"/>
      <c r="TKN39" s="1252"/>
      <c r="TKO39" s="1252"/>
      <c r="TKP39" s="1252"/>
      <c r="TKQ39" s="1252"/>
      <c r="TUJ39" s="1252"/>
      <c r="TUK39" s="1252"/>
      <c r="TUL39" s="1252"/>
      <c r="TUM39" s="1252"/>
      <c r="UEF39" s="1252"/>
      <c r="UEG39" s="1252"/>
      <c r="UEH39" s="1252"/>
      <c r="UEI39" s="1252"/>
      <c r="UOB39" s="1252"/>
      <c r="UOC39" s="1252"/>
      <c r="UOD39" s="1252"/>
      <c r="UOE39" s="1252"/>
      <c r="UXX39" s="1252"/>
      <c r="UXY39" s="1252"/>
      <c r="UXZ39" s="1252"/>
      <c r="UYA39" s="1252"/>
      <c r="VHT39" s="1252"/>
      <c r="VHU39" s="1252"/>
      <c r="VHV39" s="1252"/>
      <c r="VHW39" s="1252"/>
      <c r="VRP39" s="1252"/>
      <c r="VRQ39" s="1252"/>
      <c r="VRR39" s="1252"/>
      <c r="VRS39" s="1252"/>
      <c r="WBL39" s="1252"/>
      <c r="WBM39" s="1252"/>
      <c r="WBN39" s="1252"/>
      <c r="WBO39" s="1252"/>
      <c r="WLH39" s="1252"/>
      <c r="WLI39" s="1252"/>
      <c r="WLJ39" s="1252"/>
      <c r="WLK39" s="1252"/>
      <c r="WVD39" s="1252"/>
      <c r="WVE39" s="1252"/>
      <c r="WVF39" s="1252"/>
      <c r="WVG39" s="1252"/>
    </row>
    <row r="40" spans="1:1023 1276:2047 2300:3071 3324:4095 4348:5119 5372:6143 6396:7167 7420:8191 8444:9215 9468:10239 10492:11263 11516:12287 12540:13311 13564:14335 14588:15359 15612:16127" s="1298" customFormat="1" ht="127.5" hidden="1">
      <c r="A40" s="1289">
        <v>27</v>
      </c>
      <c r="B40" s="1354" t="s">
        <v>510</v>
      </c>
      <c r="C40" s="1334">
        <v>35.57</v>
      </c>
      <c r="D40" s="1334"/>
      <c r="E40" s="1334">
        <v>35.57</v>
      </c>
      <c r="F40" s="1355" t="s">
        <v>52</v>
      </c>
      <c r="G40" s="1289" t="s">
        <v>556</v>
      </c>
      <c r="H40" s="1315" t="s">
        <v>905</v>
      </c>
      <c r="I40" s="1312">
        <v>2019</v>
      </c>
      <c r="J40" s="1296" t="s">
        <v>881</v>
      </c>
      <c r="K40" s="1297">
        <f t="shared" si="1"/>
        <v>35.57</v>
      </c>
      <c r="L40" s="1281" t="s">
        <v>885</v>
      </c>
      <c r="M40" s="1272"/>
      <c r="N40" s="1253"/>
      <c r="IR40" s="1252"/>
      <c r="IS40" s="1252"/>
      <c r="IT40" s="1252"/>
      <c r="IU40" s="1252"/>
      <c r="SN40" s="1252"/>
      <c r="SO40" s="1252"/>
      <c r="SP40" s="1252"/>
      <c r="SQ40" s="1252"/>
      <c r="ACJ40" s="1252"/>
      <c r="ACK40" s="1252"/>
      <c r="ACL40" s="1252"/>
      <c r="ACM40" s="1252"/>
      <c r="AMF40" s="1252"/>
      <c r="AMG40" s="1252"/>
      <c r="AMH40" s="1252"/>
      <c r="AMI40" s="1252"/>
      <c r="AWB40" s="1252"/>
      <c r="AWC40" s="1252"/>
      <c r="AWD40" s="1252"/>
      <c r="AWE40" s="1252"/>
      <c r="BFX40" s="1252"/>
      <c r="BFY40" s="1252"/>
      <c r="BFZ40" s="1252"/>
      <c r="BGA40" s="1252"/>
      <c r="BPT40" s="1252"/>
      <c r="BPU40" s="1252"/>
      <c r="BPV40" s="1252"/>
      <c r="BPW40" s="1252"/>
      <c r="BZP40" s="1252"/>
      <c r="BZQ40" s="1252"/>
      <c r="BZR40" s="1252"/>
      <c r="BZS40" s="1252"/>
      <c r="CJL40" s="1252"/>
      <c r="CJM40" s="1252"/>
      <c r="CJN40" s="1252"/>
      <c r="CJO40" s="1252"/>
      <c r="CTH40" s="1252"/>
      <c r="CTI40" s="1252"/>
      <c r="CTJ40" s="1252"/>
      <c r="CTK40" s="1252"/>
      <c r="DDD40" s="1252"/>
      <c r="DDE40" s="1252"/>
      <c r="DDF40" s="1252"/>
      <c r="DDG40" s="1252"/>
      <c r="DMZ40" s="1252"/>
      <c r="DNA40" s="1252"/>
      <c r="DNB40" s="1252"/>
      <c r="DNC40" s="1252"/>
      <c r="DWV40" s="1252"/>
      <c r="DWW40" s="1252"/>
      <c r="DWX40" s="1252"/>
      <c r="DWY40" s="1252"/>
      <c r="EGR40" s="1252"/>
      <c r="EGS40" s="1252"/>
      <c r="EGT40" s="1252"/>
      <c r="EGU40" s="1252"/>
      <c r="EQN40" s="1252"/>
      <c r="EQO40" s="1252"/>
      <c r="EQP40" s="1252"/>
      <c r="EQQ40" s="1252"/>
      <c r="FAJ40" s="1252"/>
      <c r="FAK40" s="1252"/>
      <c r="FAL40" s="1252"/>
      <c r="FAM40" s="1252"/>
      <c r="FKF40" s="1252"/>
      <c r="FKG40" s="1252"/>
      <c r="FKH40" s="1252"/>
      <c r="FKI40" s="1252"/>
      <c r="FUB40" s="1252"/>
      <c r="FUC40" s="1252"/>
      <c r="FUD40" s="1252"/>
      <c r="FUE40" s="1252"/>
      <c r="GDX40" s="1252"/>
      <c r="GDY40" s="1252"/>
      <c r="GDZ40" s="1252"/>
      <c r="GEA40" s="1252"/>
      <c r="GNT40" s="1252"/>
      <c r="GNU40" s="1252"/>
      <c r="GNV40" s="1252"/>
      <c r="GNW40" s="1252"/>
      <c r="GXP40" s="1252"/>
      <c r="GXQ40" s="1252"/>
      <c r="GXR40" s="1252"/>
      <c r="GXS40" s="1252"/>
      <c r="HHL40" s="1252"/>
      <c r="HHM40" s="1252"/>
      <c r="HHN40" s="1252"/>
      <c r="HHO40" s="1252"/>
      <c r="HRH40" s="1252"/>
      <c r="HRI40" s="1252"/>
      <c r="HRJ40" s="1252"/>
      <c r="HRK40" s="1252"/>
      <c r="IBD40" s="1252"/>
      <c r="IBE40" s="1252"/>
      <c r="IBF40" s="1252"/>
      <c r="IBG40" s="1252"/>
      <c r="IKZ40" s="1252"/>
      <c r="ILA40" s="1252"/>
      <c r="ILB40" s="1252"/>
      <c r="ILC40" s="1252"/>
      <c r="IUV40" s="1252"/>
      <c r="IUW40" s="1252"/>
      <c r="IUX40" s="1252"/>
      <c r="IUY40" s="1252"/>
      <c r="JER40" s="1252"/>
      <c r="JES40" s="1252"/>
      <c r="JET40" s="1252"/>
      <c r="JEU40" s="1252"/>
      <c r="JON40" s="1252"/>
      <c r="JOO40" s="1252"/>
      <c r="JOP40" s="1252"/>
      <c r="JOQ40" s="1252"/>
      <c r="JYJ40" s="1252"/>
      <c r="JYK40" s="1252"/>
      <c r="JYL40" s="1252"/>
      <c r="JYM40" s="1252"/>
      <c r="KIF40" s="1252"/>
      <c r="KIG40" s="1252"/>
      <c r="KIH40" s="1252"/>
      <c r="KII40" s="1252"/>
      <c r="KSB40" s="1252"/>
      <c r="KSC40" s="1252"/>
      <c r="KSD40" s="1252"/>
      <c r="KSE40" s="1252"/>
      <c r="LBX40" s="1252"/>
      <c r="LBY40" s="1252"/>
      <c r="LBZ40" s="1252"/>
      <c r="LCA40" s="1252"/>
      <c r="LLT40" s="1252"/>
      <c r="LLU40" s="1252"/>
      <c r="LLV40" s="1252"/>
      <c r="LLW40" s="1252"/>
      <c r="LVP40" s="1252"/>
      <c r="LVQ40" s="1252"/>
      <c r="LVR40" s="1252"/>
      <c r="LVS40" s="1252"/>
      <c r="MFL40" s="1252"/>
      <c r="MFM40" s="1252"/>
      <c r="MFN40" s="1252"/>
      <c r="MFO40" s="1252"/>
      <c r="MPH40" s="1252"/>
      <c r="MPI40" s="1252"/>
      <c r="MPJ40" s="1252"/>
      <c r="MPK40" s="1252"/>
      <c r="MZD40" s="1252"/>
      <c r="MZE40" s="1252"/>
      <c r="MZF40" s="1252"/>
      <c r="MZG40" s="1252"/>
      <c r="NIZ40" s="1252"/>
      <c r="NJA40" s="1252"/>
      <c r="NJB40" s="1252"/>
      <c r="NJC40" s="1252"/>
      <c r="NSV40" s="1252"/>
      <c r="NSW40" s="1252"/>
      <c r="NSX40" s="1252"/>
      <c r="NSY40" s="1252"/>
      <c r="OCR40" s="1252"/>
      <c r="OCS40" s="1252"/>
      <c r="OCT40" s="1252"/>
      <c r="OCU40" s="1252"/>
      <c r="OMN40" s="1252"/>
      <c r="OMO40" s="1252"/>
      <c r="OMP40" s="1252"/>
      <c r="OMQ40" s="1252"/>
      <c r="OWJ40" s="1252"/>
      <c r="OWK40" s="1252"/>
      <c r="OWL40" s="1252"/>
      <c r="OWM40" s="1252"/>
      <c r="PGF40" s="1252"/>
      <c r="PGG40" s="1252"/>
      <c r="PGH40" s="1252"/>
      <c r="PGI40" s="1252"/>
      <c r="PQB40" s="1252"/>
      <c r="PQC40" s="1252"/>
      <c r="PQD40" s="1252"/>
      <c r="PQE40" s="1252"/>
      <c r="PZX40" s="1252"/>
      <c r="PZY40" s="1252"/>
      <c r="PZZ40" s="1252"/>
      <c r="QAA40" s="1252"/>
      <c r="QJT40" s="1252"/>
      <c r="QJU40" s="1252"/>
      <c r="QJV40" s="1252"/>
      <c r="QJW40" s="1252"/>
      <c r="QTP40" s="1252"/>
      <c r="QTQ40" s="1252"/>
      <c r="QTR40" s="1252"/>
      <c r="QTS40" s="1252"/>
      <c r="RDL40" s="1252"/>
      <c r="RDM40" s="1252"/>
      <c r="RDN40" s="1252"/>
      <c r="RDO40" s="1252"/>
      <c r="RNH40" s="1252"/>
      <c r="RNI40" s="1252"/>
      <c r="RNJ40" s="1252"/>
      <c r="RNK40" s="1252"/>
      <c r="RXD40" s="1252"/>
      <c r="RXE40" s="1252"/>
      <c r="RXF40" s="1252"/>
      <c r="RXG40" s="1252"/>
      <c r="SGZ40" s="1252"/>
      <c r="SHA40" s="1252"/>
      <c r="SHB40" s="1252"/>
      <c r="SHC40" s="1252"/>
      <c r="SQV40" s="1252"/>
      <c r="SQW40" s="1252"/>
      <c r="SQX40" s="1252"/>
      <c r="SQY40" s="1252"/>
      <c r="TAR40" s="1252"/>
      <c r="TAS40" s="1252"/>
      <c r="TAT40" s="1252"/>
      <c r="TAU40" s="1252"/>
      <c r="TKN40" s="1252"/>
      <c r="TKO40" s="1252"/>
      <c r="TKP40" s="1252"/>
      <c r="TKQ40" s="1252"/>
      <c r="TUJ40" s="1252"/>
      <c r="TUK40" s="1252"/>
      <c r="TUL40" s="1252"/>
      <c r="TUM40" s="1252"/>
      <c r="UEF40" s="1252"/>
      <c r="UEG40" s="1252"/>
      <c r="UEH40" s="1252"/>
      <c r="UEI40" s="1252"/>
      <c r="UOB40" s="1252"/>
      <c r="UOC40" s="1252"/>
      <c r="UOD40" s="1252"/>
      <c r="UOE40" s="1252"/>
      <c r="UXX40" s="1252"/>
      <c r="UXY40" s="1252"/>
      <c r="UXZ40" s="1252"/>
      <c r="UYA40" s="1252"/>
      <c r="VHT40" s="1252"/>
      <c r="VHU40" s="1252"/>
      <c r="VHV40" s="1252"/>
      <c r="VHW40" s="1252"/>
      <c r="VRP40" s="1252"/>
      <c r="VRQ40" s="1252"/>
      <c r="VRR40" s="1252"/>
      <c r="VRS40" s="1252"/>
      <c r="WBL40" s="1252"/>
      <c r="WBM40" s="1252"/>
      <c r="WBN40" s="1252"/>
      <c r="WBO40" s="1252"/>
      <c r="WLH40" s="1252"/>
      <c r="WLI40" s="1252"/>
      <c r="WLJ40" s="1252"/>
      <c r="WLK40" s="1252"/>
      <c r="WVD40" s="1252"/>
      <c r="WVE40" s="1252"/>
      <c r="WVF40" s="1252"/>
      <c r="WVG40" s="1252"/>
    </row>
    <row r="41" spans="1:1023 1276:2047 2300:3071 3324:4095 4348:5119 5372:6143 6396:7167 7420:8191 8444:9215 9468:10239 10492:11263 11516:12287 12540:13311 13564:14335 14588:15359 15612:16127" s="1330" customFormat="1" ht="51" hidden="1">
      <c r="A41" s="1320">
        <v>28</v>
      </c>
      <c r="B41" s="1321" t="s">
        <v>511</v>
      </c>
      <c r="C41" s="1322">
        <v>0.08</v>
      </c>
      <c r="D41" s="1322"/>
      <c r="E41" s="1322">
        <v>0.08</v>
      </c>
      <c r="F41" s="1324" t="s">
        <v>52</v>
      </c>
      <c r="G41" s="1320" t="s">
        <v>764</v>
      </c>
      <c r="H41" s="1325" t="s">
        <v>765</v>
      </c>
      <c r="I41" s="1326">
        <v>2018</v>
      </c>
      <c r="J41" s="1327" t="s">
        <v>889</v>
      </c>
      <c r="K41" s="1328">
        <f t="shared" si="1"/>
        <v>0.08</v>
      </c>
      <c r="L41" s="1329" t="s">
        <v>885</v>
      </c>
      <c r="M41" s="1272"/>
      <c r="N41" s="1253"/>
      <c r="O41" s="1330" t="s">
        <v>890</v>
      </c>
      <c r="IR41" s="1252"/>
      <c r="IS41" s="1252"/>
      <c r="IT41" s="1252"/>
      <c r="IU41" s="1252"/>
      <c r="SN41" s="1252"/>
      <c r="SO41" s="1252"/>
      <c r="SP41" s="1252"/>
      <c r="SQ41" s="1252"/>
      <c r="ACJ41" s="1252"/>
      <c r="ACK41" s="1252"/>
      <c r="ACL41" s="1252"/>
      <c r="ACM41" s="1252"/>
      <c r="AMF41" s="1252"/>
      <c r="AMG41" s="1252"/>
      <c r="AMH41" s="1252"/>
      <c r="AMI41" s="1252"/>
      <c r="AWB41" s="1252"/>
      <c r="AWC41" s="1252"/>
      <c r="AWD41" s="1252"/>
      <c r="AWE41" s="1252"/>
      <c r="BFX41" s="1252"/>
      <c r="BFY41" s="1252"/>
      <c r="BFZ41" s="1252"/>
      <c r="BGA41" s="1252"/>
      <c r="BPT41" s="1252"/>
      <c r="BPU41" s="1252"/>
      <c r="BPV41" s="1252"/>
      <c r="BPW41" s="1252"/>
      <c r="BZP41" s="1252"/>
      <c r="BZQ41" s="1252"/>
      <c r="BZR41" s="1252"/>
      <c r="BZS41" s="1252"/>
      <c r="CJL41" s="1252"/>
      <c r="CJM41" s="1252"/>
      <c r="CJN41" s="1252"/>
      <c r="CJO41" s="1252"/>
      <c r="CTH41" s="1252"/>
      <c r="CTI41" s="1252"/>
      <c r="CTJ41" s="1252"/>
      <c r="CTK41" s="1252"/>
      <c r="DDD41" s="1252"/>
      <c r="DDE41" s="1252"/>
      <c r="DDF41" s="1252"/>
      <c r="DDG41" s="1252"/>
      <c r="DMZ41" s="1252"/>
      <c r="DNA41" s="1252"/>
      <c r="DNB41" s="1252"/>
      <c r="DNC41" s="1252"/>
      <c r="DWV41" s="1252"/>
      <c r="DWW41" s="1252"/>
      <c r="DWX41" s="1252"/>
      <c r="DWY41" s="1252"/>
      <c r="EGR41" s="1252"/>
      <c r="EGS41" s="1252"/>
      <c r="EGT41" s="1252"/>
      <c r="EGU41" s="1252"/>
      <c r="EQN41" s="1252"/>
      <c r="EQO41" s="1252"/>
      <c r="EQP41" s="1252"/>
      <c r="EQQ41" s="1252"/>
      <c r="FAJ41" s="1252"/>
      <c r="FAK41" s="1252"/>
      <c r="FAL41" s="1252"/>
      <c r="FAM41" s="1252"/>
      <c r="FKF41" s="1252"/>
      <c r="FKG41" s="1252"/>
      <c r="FKH41" s="1252"/>
      <c r="FKI41" s="1252"/>
      <c r="FUB41" s="1252"/>
      <c r="FUC41" s="1252"/>
      <c r="FUD41" s="1252"/>
      <c r="FUE41" s="1252"/>
      <c r="GDX41" s="1252"/>
      <c r="GDY41" s="1252"/>
      <c r="GDZ41" s="1252"/>
      <c r="GEA41" s="1252"/>
      <c r="GNT41" s="1252"/>
      <c r="GNU41" s="1252"/>
      <c r="GNV41" s="1252"/>
      <c r="GNW41" s="1252"/>
      <c r="GXP41" s="1252"/>
      <c r="GXQ41" s="1252"/>
      <c r="GXR41" s="1252"/>
      <c r="GXS41" s="1252"/>
      <c r="HHL41" s="1252"/>
      <c r="HHM41" s="1252"/>
      <c r="HHN41" s="1252"/>
      <c r="HHO41" s="1252"/>
      <c r="HRH41" s="1252"/>
      <c r="HRI41" s="1252"/>
      <c r="HRJ41" s="1252"/>
      <c r="HRK41" s="1252"/>
      <c r="IBD41" s="1252"/>
      <c r="IBE41" s="1252"/>
      <c r="IBF41" s="1252"/>
      <c r="IBG41" s="1252"/>
      <c r="IKZ41" s="1252"/>
      <c r="ILA41" s="1252"/>
      <c r="ILB41" s="1252"/>
      <c r="ILC41" s="1252"/>
      <c r="IUV41" s="1252"/>
      <c r="IUW41" s="1252"/>
      <c r="IUX41" s="1252"/>
      <c r="IUY41" s="1252"/>
      <c r="JER41" s="1252"/>
      <c r="JES41" s="1252"/>
      <c r="JET41" s="1252"/>
      <c r="JEU41" s="1252"/>
      <c r="JON41" s="1252"/>
      <c r="JOO41" s="1252"/>
      <c r="JOP41" s="1252"/>
      <c r="JOQ41" s="1252"/>
      <c r="JYJ41" s="1252"/>
      <c r="JYK41" s="1252"/>
      <c r="JYL41" s="1252"/>
      <c r="JYM41" s="1252"/>
      <c r="KIF41" s="1252"/>
      <c r="KIG41" s="1252"/>
      <c r="KIH41" s="1252"/>
      <c r="KII41" s="1252"/>
      <c r="KSB41" s="1252"/>
      <c r="KSC41" s="1252"/>
      <c r="KSD41" s="1252"/>
      <c r="KSE41" s="1252"/>
      <c r="LBX41" s="1252"/>
      <c r="LBY41" s="1252"/>
      <c r="LBZ41" s="1252"/>
      <c r="LCA41" s="1252"/>
      <c r="LLT41" s="1252"/>
      <c r="LLU41" s="1252"/>
      <c r="LLV41" s="1252"/>
      <c r="LLW41" s="1252"/>
      <c r="LVP41" s="1252"/>
      <c r="LVQ41" s="1252"/>
      <c r="LVR41" s="1252"/>
      <c r="LVS41" s="1252"/>
      <c r="MFL41" s="1252"/>
      <c r="MFM41" s="1252"/>
      <c r="MFN41" s="1252"/>
      <c r="MFO41" s="1252"/>
      <c r="MPH41" s="1252"/>
      <c r="MPI41" s="1252"/>
      <c r="MPJ41" s="1252"/>
      <c r="MPK41" s="1252"/>
      <c r="MZD41" s="1252"/>
      <c r="MZE41" s="1252"/>
      <c r="MZF41" s="1252"/>
      <c r="MZG41" s="1252"/>
      <c r="NIZ41" s="1252"/>
      <c r="NJA41" s="1252"/>
      <c r="NJB41" s="1252"/>
      <c r="NJC41" s="1252"/>
      <c r="NSV41" s="1252"/>
      <c r="NSW41" s="1252"/>
      <c r="NSX41" s="1252"/>
      <c r="NSY41" s="1252"/>
      <c r="OCR41" s="1252"/>
      <c r="OCS41" s="1252"/>
      <c r="OCT41" s="1252"/>
      <c r="OCU41" s="1252"/>
      <c r="OMN41" s="1252"/>
      <c r="OMO41" s="1252"/>
      <c r="OMP41" s="1252"/>
      <c r="OMQ41" s="1252"/>
      <c r="OWJ41" s="1252"/>
      <c r="OWK41" s="1252"/>
      <c r="OWL41" s="1252"/>
      <c r="OWM41" s="1252"/>
      <c r="PGF41" s="1252"/>
      <c r="PGG41" s="1252"/>
      <c r="PGH41" s="1252"/>
      <c r="PGI41" s="1252"/>
      <c r="PQB41" s="1252"/>
      <c r="PQC41" s="1252"/>
      <c r="PQD41" s="1252"/>
      <c r="PQE41" s="1252"/>
      <c r="PZX41" s="1252"/>
      <c r="PZY41" s="1252"/>
      <c r="PZZ41" s="1252"/>
      <c r="QAA41" s="1252"/>
      <c r="QJT41" s="1252"/>
      <c r="QJU41" s="1252"/>
      <c r="QJV41" s="1252"/>
      <c r="QJW41" s="1252"/>
      <c r="QTP41" s="1252"/>
      <c r="QTQ41" s="1252"/>
      <c r="QTR41" s="1252"/>
      <c r="QTS41" s="1252"/>
      <c r="RDL41" s="1252"/>
      <c r="RDM41" s="1252"/>
      <c r="RDN41" s="1252"/>
      <c r="RDO41" s="1252"/>
      <c r="RNH41" s="1252"/>
      <c r="RNI41" s="1252"/>
      <c r="RNJ41" s="1252"/>
      <c r="RNK41" s="1252"/>
      <c r="RXD41" s="1252"/>
      <c r="RXE41" s="1252"/>
      <c r="RXF41" s="1252"/>
      <c r="RXG41" s="1252"/>
      <c r="SGZ41" s="1252"/>
      <c r="SHA41" s="1252"/>
      <c r="SHB41" s="1252"/>
      <c r="SHC41" s="1252"/>
      <c r="SQV41" s="1252"/>
      <c r="SQW41" s="1252"/>
      <c r="SQX41" s="1252"/>
      <c r="SQY41" s="1252"/>
      <c r="TAR41" s="1252"/>
      <c r="TAS41" s="1252"/>
      <c r="TAT41" s="1252"/>
      <c r="TAU41" s="1252"/>
      <c r="TKN41" s="1252"/>
      <c r="TKO41" s="1252"/>
      <c r="TKP41" s="1252"/>
      <c r="TKQ41" s="1252"/>
      <c r="TUJ41" s="1252"/>
      <c r="TUK41" s="1252"/>
      <c r="TUL41" s="1252"/>
      <c r="TUM41" s="1252"/>
      <c r="UEF41" s="1252"/>
      <c r="UEG41" s="1252"/>
      <c r="UEH41" s="1252"/>
      <c r="UEI41" s="1252"/>
      <c r="UOB41" s="1252"/>
      <c r="UOC41" s="1252"/>
      <c r="UOD41" s="1252"/>
      <c r="UOE41" s="1252"/>
      <c r="UXX41" s="1252"/>
      <c r="UXY41" s="1252"/>
      <c r="UXZ41" s="1252"/>
      <c r="UYA41" s="1252"/>
      <c r="VHT41" s="1252"/>
      <c r="VHU41" s="1252"/>
      <c r="VHV41" s="1252"/>
      <c r="VHW41" s="1252"/>
      <c r="VRP41" s="1252"/>
      <c r="VRQ41" s="1252"/>
      <c r="VRR41" s="1252"/>
      <c r="VRS41" s="1252"/>
      <c r="WBL41" s="1252"/>
      <c r="WBM41" s="1252"/>
      <c r="WBN41" s="1252"/>
      <c r="WBO41" s="1252"/>
      <c r="WLH41" s="1252"/>
      <c r="WLI41" s="1252"/>
      <c r="WLJ41" s="1252"/>
      <c r="WLK41" s="1252"/>
      <c r="WVD41" s="1252"/>
      <c r="WVE41" s="1252"/>
      <c r="WVF41" s="1252"/>
      <c r="WVG41" s="1252"/>
    </row>
    <row r="42" spans="1:1023 1276:2047 2300:3071 3324:4095 4348:5119 5372:6143 6396:7167 7420:8191 8444:9215 9468:10239 10492:11263 11516:12287 12540:13311 13564:14335 14588:15359 15612:16127" ht="57" hidden="1" customHeight="1">
      <c r="A42" s="1282">
        <v>29</v>
      </c>
      <c r="B42" s="1331" t="s">
        <v>136</v>
      </c>
      <c r="C42" s="1284">
        <v>2.84</v>
      </c>
      <c r="D42" s="1284"/>
      <c r="E42" s="1284">
        <v>2.84</v>
      </c>
      <c r="F42" s="1332" t="s">
        <v>52</v>
      </c>
      <c r="G42" s="1282" t="s">
        <v>557</v>
      </c>
      <c r="H42" s="1278" t="s">
        <v>906</v>
      </c>
      <c r="I42" s="1279">
        <v>2021</v>
      </c>
      <c r="J42" s="1265" t="s">
        <v>881</v>
      </c>
      <c r="K42" s="1280">
        <f t="shared" si="1"/>
        <v>2.84</v>
      </c>
      <c r="L42" s="1281"/>
      <c r="M42" s="1272"/>
    </row>
    <row r="43" spans="1:1023 1276:2047 2300:3071 3324:4095 4348:5119 5372:6143 6396:7167 7420:8191 8444:9215 9468:10239 10492:11263 11516:12287 12540:13311 13564:14335 14588:15359 15612:16127" s="1330" customFormat="1" ht="76.5" hidden="1">
      <c r="A43" s="1320">
        <v>30</v>
      </c>
      <c r="B43" s="1321" t="s">
        <v>512</v>
      </c>
      <c r="C43" s="1322">
        <v>16.64</v>
      </c>
      <c r="D43" s="1322"/>
      <c r="E43" s="1322">
        <v>16.64</v>
      </c>
      <c r="F43" s="1324" t="s">
        <v>52</v>
      </c>
      <c r="G43" s="1320" t="s">
        <v>558</v>
      </c>
      <c r="H43" s="1325" t="s">
        <v>632</v>
      </c>
      <c r="I43" s="1326">
        <v>2021</v>
      </c>
      <c r="J43" s="1327" t="s">
        <v>889</v>
      </c>
      <c r="K43" s="1328">
        <f t="shared" si="1"/>
        <v>16.64</v>
      </c>
      <c r="L43" s="1329"/>
      <c r="M43" s="1272"/>
      <c r="N43" s="1253"/>
      <c r="O43" s="1330" t="s">
        <v>890</v>
      </c>
      <c r="IR43" s="1252"/>
      <c r="IS43" s="1252"/>
      <c r="IT43" s="1252"/>
      <c r="IU43" s="1252"/>
      <c r="SN43" s="1252"/>
      <c r="SO43" s="1252"/>
      <c r="SP43" s="1252"/>
      <c r="SQ43" s="1252"/>
      <c r="ACJ43" s="1252"/>
      <c r="ACK43" s="1252"/>
      <c r="ACL43" s="1252"/>
      <c r="ACM43" s="1252"/>
      <c r="AMF43" s="1252"/>
      <c r="AMG43" s="1252"/>
      <c r="AMH43" s="1252"/>
      <c r="AMI43" s="1252"/>
      <c r="AWB43" s="1252"/>
      <c r="AWC43" s="1252"/>
      <c r="AWD43" s="1252"/>
      <c r="AWE43" s="1252"/>
      <c r="BFX43" s="1252"/>
      <c r="BFY43" s="1252"/>
      <c r="BFZ43" s="1252"/>
      <c r="BGA43" s="1252"/>
      <c r="BPT43" s="1252"/>
      <c r="BPU43" s="1252"/>
      <c r="BPV43" s="1252"/>
      <c r="BPW43" s="1252"/>
      <c r="BZP43" s="1252"/>
      <c r="BZQ43" s="1252"/>
      <c r="BZR43" s="1252"/>
      <c r="BZS43" s="1252"/>
      <c r="CJL43" s="1252"/>
      <c r="CJM43" s="1252"/>
      <c r="CJN43" s="1252"/>
      <c r="CJO43" s="1252"/>
      <c r="CTH43" s="1252"/>
      <c r="CTI43" s="1252"/>
      <c r="CTJ43" s="1252"/>
      <c r="CTK43" s="1252"/>
      <c r="DDD43" s="1252"/>
      <c r="DDE43" s="1252"/>
      <c r="DDF43" s="1252"/>
      <c r="DDG43" s="1252"/>
      <c r="DMZ43" s="1252"/>
      <c r="DNA43" s="1252"/>
      <c r="DNB43" s="1252"/>
      <c r="DNC43" s="1252"/>
      <c r="DWV43" s="1252"/>
      <c r="DWW43" s="1252"/>
      <c r="DWX43" s="1252"/>
      <c r="DWY43" s="1252"/>
      <c r="EGR43" s="1252"/>
      <c r="EGS43" s="1252"/>
      <c r="EGT43" s="1252"/>
      <c r="EGU43" s="1252"/>
      <c r="EQN43" s="1252"/>
      <c r="EQO43" s="1252"/>
      <c r="EQP43" s="1252"/>
      <c r="EQQ43" s="1252"/>
      <c r="FAJ43" s="1252"/>
      <c r="FAK43" s="1252"/>
      <c r="FAL43" s="1252"/>
      <c r="FAM43" s="1252"/>
      <c r="FKF43" s="1252"/>
      <c r="FKG43" s="1252"/>
      <c r="FKH43" s="1252"/>
      <c r="FKI43" s="1252"/>
      <c r="FUB43" s="1252"/>
      <c r="FUC43" s="1252"/>
      <c r="FUD43" s="1252"/>
      <c r="FUE43" s="1252"/>
      <c r="GDX43" s="1252"/>
      <c r="GDY43" s="1252"/>
      <c r="GDZ43" s="1252"/>
      <c r="GEA43" s="1252"/>
      <c r="GNT43" s="1252"/>
      <c r="GNU43" s="1252"/>
      <c r="GNV43" s="1252"/>
      <c r="GNW43" s="1252"/>
      <c r="GXP43" s="1252"/>
      <c r="GXQ43" s="1252"/>
      <c r="GXR43" s="1252"/>
      <c r="GXS43" s="1252"/>
      <c r="HHL43" s="1252"/>
      <c r="HHM43" s="1252"/>
      <c r="HHN43" s="1252"/>
      <c r="HHO43" s="1252"/>
      <c r="HRH43" s="1252"/>
      <c r="HRI43" s="1252"/>
      <c r="HRJ43" s="1252"/>
      <c r="HRK43" s="1252"/>
      <c r="IBD43" s="1252"/>
      <c r="IBE43" s="1252"/>
      <c r="IBF43" s="1252"/>
      <c r="IBG43" s="1252"/>
      <c r="IKZ43" s="1252"/>
      <c r="ILA43" s="1252"/>
      <c r="ILB43" s="1252"/>
      <c r="ILC43" s="1252"/>
      <c r="IUV43" s="1252"/>
      <c r="IUW43" s="1252"/>
      <c r="IUX43" s="1252"/>
      <c r="IUY43" s="1252"/>
      <c r="JER43" s="1252"/>
      <c r="JES43" s="1252"/>
      <c r="JET43" s="1252"/>
      <c r="JEU43" s="1252"/>
      <c r="JON43" s="1252"/>
      <c r="JOO43" s="1252"/>
      <c r="JOP43" s="1252"/>
      <c r="JOQ43" s="1252"/>
      <c r="JYJ43" s="1252"/>
      <c r="JYK43" s="1252"/>
      <c r="JYL43" s="1252"/>
      <c r="JYM43" s="1252"/>
      <c r="KIF43" s="1252"/>
      <c r="KIG43" s="1252"/>
      <c r="KIH43" s="1252"/>
      <c r="KII43" s="1252"/>
      <c r="KSB43" s="1252"/>
      <c r="KSC43" s="1252"/>
      <c r="KSD43" s="1252"/>
      <c r="KSE43" s="1252"/>
      <c r="LBX43" s="1252"/>
      <c r="LBY43" s="1252"/>
      <c r="LBZ43" s="1252"/>
      <c r="LCA43" s="1252"/>
      <c r="LLT43" s="1252"/>
      <c r="LLU43" s="1252"/>
      <c r="LLV43" s="1252"/>
      <c r="LLW43" s="1252"/>
      <c r="LVP43" s="1252"/>
      <c r="LVQ43" s="1252"/>
      <c r="LVR43" s="1252"/>
      <c r="LVS43" s="1252"/>
      <c r="MFL43" s="1252"/>
      <c r="MFM43" s="1252"/>
      <c r="MFN43" s="1252"/>
      <c r="MFO43" s="1252"/>
      <c r="MPH43" s="1252"/>
      <c r="MPI43" s="1252"/>
      <c r="MPJ43" s="1252"/>
      <c r="MPK43" s="1252"/>
      <c r="MZD43" s="1252"/>
      <c r="MZE43" s="1252"/>
      <c r="MZF43" s="1252"/>
      <c r="MZG43" s="1252"/>
      <c r="NIZ43" s="1252"/>
      <c r="NJA43" s="1252"/>
      <c r="NJB43" s="1252"/>
      <c r="NJC43" s="1252"/>
      <c r="NSV43" s="1252"/>
      <c r="NSW43" s="1252"/>
      <c r="NSX43" s="1252"/>
      <c r="NSY43" s="1252"/>
      <c r="OCR43" s="1252"/>
      <c r="OCS43" s="1252"/>
      <c r="OCT43" s="1252"/>
      <c r="OCU43" s="1252"/>
      <c r="OMN43" s="1252"/>
      <c r="OMO43" s="1252"/>
      <c r="OMP43" s="1252"/>
      <c r="OMQ43" s="1252"/>
      <c r="OWJ43" s="1252"/>
      <c r="OWK43" s="1252"/>
      <c r="OWL43" s="1252"/>
      <c r="OWM43" s="1252"/>
      <c r="PGF43" s="1252"/>
      <c r="PGG43" s="1252"/>
      <c r="PGH43" s="1252"/>
      <c r="PGI43" s="1252"/>
      <c r="PQB43" s="1252"/>
      <c r="PQC43" s="1252"/>
      <c r="PQD43" s="1252"/>
      <c r="PQE43" s="1252"/>
      <c r="PZX43" s="1252"/>
      <c r="PZY43" s="1252"/>
      <c r="PZZ43" s="1252"/>
      <c r="QAA43" s="1252"/>
      <c r="QJT43" s="1252"/>
      <c r="QJU43" s="1252"/>
      <c r="QJV43" s="1252"/>
      <c r="QJW43" s="1252"/>
      <c r="QTP43" s="1252"/>
      <c r="QTQ43" s="1252"/>
      <c r="QTR43" s="1252"/>
      <c r="QTS43" s="1252"/>
      <c r="RDL43" s="1252"/>
      <c r="RDM43" s="1252"/>
      <c r="RDN43" s="1252"/>
      <c r="RDO43" s="1252"/>
      <c r="RNH43" s="1252"/>
      <c r="RNI43" s="1252"/>
      <c r="RNJ43" s="1252"/>
      <c r="RNK43" s="1252"/>
      <c r="RXD43" s="1252"/>
      <c r="RXE43" s="1252"/>
      <c r="RXF43" s="1252"/>
      <c r="RXG43" s="1252"/>
      <c r="SGZ43" s="1252"/>
      <c r="SHA43" s="1252"/>
      <c r="SHB43" s="1252"/>
      <c r="SHC43" s="1252"/>
      <c r="SQV43" s="1252"/>
      <c r="SQW43" s="1252"/>
      <c r="SQX43" s="1252"/>
      <c r="SQY43" s="1252"/>
      <c r="TAR43" s="1252"/>
      <c r="TAS43" s="1252"/>
      <c r="TAT43" s="1252"/>
      <c r="TAU43" s="1252"/>
      <c r="TKN43" s="1252"/>
      <c r="TKO43" s="1252"/>
      <c r="TKP43" s="1252"/>
      <c r="TKQ43" s="1252"/>
      <c r="TUJ43" s="1252"/>
      <c r="TUK43" s="1252"/>
      <c r="TUL43" s="1252"/>
      <c r="TUM43" s="1252"/>
      <c r="UEF43" s="1252"/>
      <c r="UEG43" s="1252"/>
      <c r="UEH43" s="1252"/>
      <c r="UEI43" s="1252"/>
      <c r="UOB43" s="1252"/>
      <c r="UOC43" s="1252"/>
      <c r="UOD43" s="1252"/>
      <c r="UOE43" s="1252"/>
      <c r="UXX43" s="1252"/>
      <c r="UXY43" s="1252"/>
      <c r="UXZ43" s="1252"/>
      <c r="UYA43" s="1252"/>
      <c r="VHT43" s="1252"/>
      <c r="VHU43" s="1252"/>
      <c r="VHV43" s="1252"/>
      <c r="VHW43" s="1252"/>
      <c r="VRP43" s="1252"/>
      <c r="VRQ43" s="1252"/>
      <c r="VRR43" s="1252"/>
      <c r="VRS43" s="1252"/>
      <c r="WBL43" s="1252"/>
      <c r="WBM43" s="1252"/>
      <c r="WBN43" s="1252"/>
      <c r="WBO43" s="1252"/>
      <c r="WLH43" s="1252"/>
      <c r="WLI43" s="1252"/>
      <c r="WLJ43" s="1252"/>
      <c r="WLK43" s="1252"/>
      <c r="WVD43" s="1252"/>
      <c r="WVE43" s="1252"/>
      <c r="WVF43" s="1252"/>
      <c r="WVG43" s="1252"/>
    </row>
    <row r="44" spans="1:1023 1276:2047 2300:3071 3324:4095 4348:5119 5372:6143 6396:7167 7420:8191 8444:9215 9468:10239 10492:11263 11516:12287 12540:13311 13564:14335 14588:15359 15612:16127" s="1298" customFormat="1" ht="102" hidden="1">
      <c r="A44" s="1289">
        <v>31</v>
      </c>
      <c r="B44" s="1356" t="s">
        <v>766</v>
      </c>
      <c r="C44" s="1334">
        <v>6.8</v>
      </c>
      <c r="D44" s="1334"/>
      <c r="E44" s="1334">
        <v>6.8</v>
      </c>
      <c r="F44" s="1357" t="s">
        <v>77</v>
      </c>
      <c r="G44" s="1289" t="s">
        <v>19</v>
      </c>
      <c r="H44" s="1315" t="s">
        <v>767</v>
      </c>
      <c r="I44" s="1312">
        <v>2017</v>
      </c>
      <c r="J44" s="1296" t="s">
        <v>881</v>
      </c>
      <c r="K44" s="1297">
        <f t="shared" si="1"/>
        <v>6.8</v>
      </c>
      <c r="L44" s="1281" t="s">
        <v>885</v>
      </c>
      <c r="M44" s="1272"/>
      <c r="N44" s="1253"/>
      <c r="IR44" s="1252"/>
      <c r="IS44" s="1252"/>
      <c r="IT44" s="1252"/>
      <c r="IU44" s="1252"/>
      <c r="SN44" s="1252"/>
      <c r="SO44" s="1252"/>
      <c r="SP44" s="1252"/>
      <c r="SQ44" s="1252"/>
      <c r="ACJ44" s="1252"/>
      <c r="ACK44" s="1252"/>
      <c r="ACL44" s="1252"/>
      <c r="ACM44" s="1252"/>
      <c r="AMF44" s="1252"/>
      <c r="AMG44" s="1252"/>
      <c r="AMH44" s="1252"/>
      <c r="AMI44" s="1252"/>
      <c r="AWB44" s="1252"/>
      <c r="AWC44" s="1252"/>
      <c r="AWD44" s="1252"/>
      <c r="AWE44" s="1252"/>
      <c r="BFX44" s="1252"/>
      <c r="BFY44" s="1252"/>
      <c r="BFZ44" s="1252"/>
      <c r="BGA44" s="1252"/>
      <c r="BPT44" s="1252"/>
      <c r="BPU44" s="1252"/>
      <c r="BPV44" s="1252"/>
      <c r="BPW44" s="1252"/>
      <c r="BZP44" s="1252"/>
      <c r="BZQ44" s="1252"/>
      <c r="BZR44" s="1252"/>
      <c r="BZS44" s="1252"/>
      <c r="CJL44" s="1252"/>
      <c r="CJM44" s="1252"/>
      <c r="CJN44" s="1252"/>
      <c r="CJO44" s="1252"/>
      <c r="CTH44" s="1252"/>
      <c r="CTI44" s="1252"/>
      <c r="CTJ44" s="1252"/>
      <c r="CTK44" s="1252"/>
      <c r="DDD44" s="1252"/>
      <c r="DDE44" s="1252"/>
      <c r="DDF44" s="1252"/>
      <c r="DDG44" s="1252"/>
      <c r="DMZ44" s="1252"/>
      <c r="DNA44" s="1252"/>
      <c r="DNB44" s="1252"/>
      <c r="DNC44" s="1252"/>
      <c r="DWV44" s="1252"/>
      <c r="DWW44" s="1252"/>
      <c r="DWX44" s="1252"/>
      <c r="DWY44" s="1252"/>
      <c r="EGR44" s="1252"/>
      <c r="EGS44" s="1252"/>
      <c r="EGT44" s="1252"/>
      <c r="EGU44" s="1252"/>
      <c r="EQN44" s="1252"/>
      <c r="EQO44" s="1252"/>
      <c r="EQP44" s="1252"/>
      <c r="EQQ44" s="1252"/>
      <c r="FAJ44" s="1252"/>
      <c r="FAK44" s="1252"/>
      <c r="FAL44" s="1252"/>
      <c r="FAM44" s="1252"/>
      <c r="FKF44" s="1252"/>
      <c r="FKG44" s="1252"/>
      <c r="FKH44" s="1252"/>
      <c r="FKI44" s="1252"/>
      <c r="FUB44" s="1252"/>
      <c r="FUC44" s="1252"/>
      <c r="FUD44" s="1252"/>
      <c r="FUE44" s="1252"/>
      <c r="GDX44" s="1252"/>
      <c r="GDY44" s="1252"/>
      <c r="GDZ44" s="1252"/>
      <c r="GEA44" s="1252"/>
      <c r="GNT44" s="1252"/>
      <c r="GNU44" s="1252"/>
      <c r="GNV44" s="1252"/>
      <c r="GNW44" s="1252"/>
      <c r="GXP44" s="1252"/>
      <c r="GXQ44" s="1252"/>
      <c r="GXR44" s="1252"/>
      <c r="GXS44" s="1252"/>
      <c r="HHL44" s="1252"/>
      <c r="HHM44" s="1252"/>
      <c r="HHN44" s="1252"/>
      <c r="HHO44" s="1252"/>
      <c r="HRH44" s="1252"/>
      <c r="HRI44" s="1252"/>
      <c r="HRJ44" s="1252"/>
      <c r="HRK44" s="1252"/>
      <c r="IBD44" s="1252"/>
      <c r="IBE44" s="1252"/>
      <c r="IBF44" s="1252"/>
      <c r="IBG44" s="1252"/>
      <c r="IKZ44" s="1252"/>
      <c r="ILA44" s="1252"/>
      <c r="ILB44" s="1252"/>
      <c r="ILC44" s="1252"/>
      <c r="IUV44" s="1252"/>
      <c r="IUW44" s="1252"/>
      <c r="IUX44" s="1252"/>
      <c r="IUY44" s="1252"/>
      <c r="JER44" s="1252"/>
      <c r="JES44" s="1252"/>
      <c r="JET44" s="1252"/>
      <c r="JEU44" s="1252"/>
      <c r="JON44" s="1252"/>
      <c r="JOO44" s="1252"/>
      <c r="JOP44" s="1252"/>
      <c r="JOQ44" s="1252"/>
      <c r="JYJ44" s="1252"/>
      <c r="JYK44" s="1252"/>
      <c r="JYL44" s="1252"/>
      <c r="JYM44" s="1252"/>
      <c r="KIF44" s="1252"/>
      <c r="KIG44" s="1252"/>
      <c r="KIH44" s="1252"/>
      <c r="KII44" s="1252"/>
      <c r="KSB44" s="1252"/>
      <c r="KSC44" s="1252"/>
      <c r="KSD44" s="1252"/>
      <c r="KSE44" s="1252"/>
      <c r="LBX44" s="1252"/>
      <c r="LBY44" s="1252"/>
      <c r="LBZ44" s="1252"/>
      <c r="LCA44" s="1252"/>
      <c r="LLT44" s="1252"/>
      <c r="LLU44" s="1252"/>
      <c r="LLV44" s="1252"/>
      <c r="LLW44" s="1252"/>
      <c r="LVP44" s="1252"/>
      <c r="LVQ44" s="1252"/>
      <c r="LVR44" s="1252"/>
      <c r="LVS44" s="1252"/>
      <c r="MFL44" s="1252"/>
      <c r="MFM44" s="1252"/>
      <c r="MFN44" s="1252"/>
      <c r="MFO44" s="1252"/>
      <c r="MPH44" s="1252"/>
      <c r="MPI44" s="1252"/>
      <c r="MPJ44" s="1252"/>
      <c r="MPK44" s="1252"/>
      <c r="MZD44" s="1252"/>
      <c r="MZE44" s="1252"/>
      <c r="MZF44" s="1252"/>
      <c r="MZG44" s="1252"/>
      <c r="NIZ44" s="1252"/>
      <c r="NJA44" s="1252"/>
      <c r="NJB44" s="1252"/>
      <c r="NJC44" s="1252"/>
      <c r="NSV44" s="1252"/>
      <c r="NSW44" s="1252"/>
      <c r="NSX44" s="1252"/>
      <c r="NSY44" s="1252"/>
      <c r="OCR44" s="1252"/>
      <c r="OCS44" s="1252"/>
      <c r="OCT44" s="1252"/>
      <c r="OCU44" s="1252"/>
      <c r="OMN44" s="1252"/>
      <c r="OMO44" s="1252"/>
      <c r="OMP44" s="1252"/>
      <c r="OMQ44" s="1252"/>
      <c r="OWJ44" s="1252"/>
      <c r="OWK44" s="1252"/>
      <c r="OWL44" s="1252"/>
      <c r="OWM44" s="1252"/>
      <c r="PGF44" s="1252"/>
      <c r="PGG44" s="1252"/>
      <c r="PGH44" s="1252"/>
      <c r="PGI44" s="1252"/>
      <c r="PQB44" s="1252"/>
      <c r="PQC44" s="1252"/>
      <c r="PQD44" s="1252"/>
      <c r="PQE44" s="1252"/>
      <c r="PZX44" s="1252"/>
      <c r="PZY44" s="1252"/>
      <c r="PZZ44" s="1252"/>
      <c r="QAA44" s="1252"/>
      <c r="QJT44" s="1252"/>
      <c r="QJU44" s="1252"/>
      <c r="QJV44" s="1252"/>
      <c r="QJW44" s="1252"/>
      <c r="QTP44" s="1252"/>
      <c r="QTQ44" s="1252"/>
      <c r="QTR44" s="1252"/>
      <c r="QTS44" s="1252"/>
      <c r="RDL44" s="1252"/>
      <c r="RDM44" s="1252"/>
      <c r="RDN44" s="1252"/>
      <c r="RDO44" s="1252"/>
      <c r="RNH44" s="1252"/>
      <c r="RNI44" s="1252"/>
      <c r="RNJ44" s="1252"/>
      <c r="RNK44" s="1252"/>
      <c r="RXD44" s="1252"/>
      <c r="RXE44" s="1252"/>
      <c r="RXF44" s="1252"/>
      <c r="RXG44" s="1252"/>
      <c r="SGZ44" s="1252"/>
      <c r="SHA44" s="1252"/>
      <c r="SHB44" s="1252"/>
      <c r="SHC44" s="1252"/>
      <c r="SQV44" s="1252"/>
      <c r="SQW44" s="1252"/>
      <c r="SQX44" s="1252"/>
      <c r="SQY44" s="1252"/>
      <c r="TAR44" s="1252"/>
      <c r="TAS44" s="1252"/>
      <c r="TAT44" s="1252"/>
      <c r="TAU44" s="1252"/>
      <c r="TKN44" s="1252"/>
      <c r="TKO44" s="1252"/>
      <c r="TKP44" s="1252"/>
      <c r="TKQ44" s="1252"/>
      <c r="TUJ44" s="1252"/>
      <c r="TUK44" s="1252"/>
      <c r="TUL44" s="1252"/>
      <c r="TUM44" s="1252"/>
      <c r="UEF44" s="1252"/>
      <c r="UEG44" s="1252"/>
      <c r="UEH44" s="1252"/>
      <c r="UEI44" s="1252"/>
      <c r="UOB44" s="1252"/>
      <c r="UOC44" s="1252"/>
      <c r="UOD44" s="1252"/>
      <c r="UOE44" s="1252"/>
      <c r="UXX44" s="1252"/>
      <c r="UXY44" s="1252"/>
      <c r="UXZ44" s="1252"/>
      <c r="UYA44" s="1252"/>
      <c r="VHT44" s="1252"/>
      <c r="VHU44" s="1252"/>
      <c r="VHV44" s="1252"/>
      <c r="VHW44" s="1252"/>
      <c r="VRP44" s="1252"/>
      <c r="VRQ44" s="1252"/>
      <c r="VRR44" s="1252"/>
      <c r="VRS44" s="1252"/>
      <c r="WBL44" s="1252"/>
      <c r="WBM44" s="1252"/>
      <c r="WBN44" s="1252"/>
      <c r="WBO44" s="1252"/>
      <c r="WLH44" s="1252"/>
      <c r="WLI44" s="1252"/>
      <c r="WLJ44" s="1252"/>
      <c r="WLK44" s="1252"/>
      <c r="WVD44" s="1252"/>
      <c r="WVE44" s="1252"/>
      <c r="WVF44" s="1252"/>
      <c r="WVG44" s="1252"/>
    </row>
    <row r="45" spans="1:1023 1276:2047 2300:3071 3324:4095 4348:5119 5372:6143 6396:7167 7420:8191 8444:9215 9468:10239 10492:11263 11516:12287 12540:13311 13564:14335 14588:15359 15612:16127" ht="63.75" hidden="1">
      <c r="A45" s="1282">
        <v>32</v>
      </c>
      <c r="B45" s="1336" t="s">
        <v>371</v>
      </c>
      <c r="C45" s="1284">
        <v>3.4</v>
      </c>
      <c r="D45" s="1317"/>
      <c r="E45" s="1317">
        <v>3.4</v>
      </c>
      <c r="F45" s="1337" t="s">
        <v>142</v>
      </c>
      <c r="G45" s="1282" t="s">
        <v>26</v>
      </c>
      <c r="H45" s="1278" t="s">
        <v>907</v>
      </c>
      <c r="I45" s="1279">
        <v>2021</v>
      </c>
      <c r="J45" s="1265" t="s">
        <v>881</v>
      </c>
      <c r="K45" s="1280">
        <f t="shared" si="1"/>
        <v>3.4</v>
      </c>
      <c r="L45" s="1281"/>
      <c r="M45" s="1273" t="s">
        <v>908</v>
      </c>
      <c r="O45" s="1252" t="s">
        <v>908</v>
      </c>
    </row>
    <row r="46" spans="1:1023 1276:2047 2300:3071 3324:4095 4348:5119 5372:6143 6396:7167 7420:8191 8444:9215 9468:10239 10492:11263 11516:12287 12540:13311 13564:14335 14588:15359 15612:16127" ht="38.25">
      <c r="A46" s="1282">
        <v>33</v>
      </c>
      <c r="B46" s="1333" t="s">
        <v>143</v>
      </c>
      <c r="C46" s="1284">
        <v>0.18</v>
      </c>
      <c r="D46" s="1284"/>
      <c r="E46" s="1284">
        <v>0.18</v>
      </c>
      <c r="F46" s="1337" t="s">
        <v>144</v>
      </c>
      <c r="G46" s="1282" t="s">
        <v>454</v>
      </c>
      <c r="H46" s="1278" t="s">
        <v>632</v>
      </c>
      <c r="I46" s="1279">
        <v>2021</v>
      </c>
      <c r="J46" s="1265" t="s">
        <v>909</v>
      </c>
      <c r="K46" s="1280">
        <f t="shared" si="1"/>
        <v>0.18</v>
      </c>
      <c r="L46" s="1272"/>
      <c r="M46" s="1272"/>
    </row>
    <row r="47" spans="1:1023 1276:2047 2300:3071 3324:4095 4348:5119 5372:6143 6396:7167 7420:8191 8444:9215 9468:10239 10492:11263 11516:12287 12540:13311 13564:14335 14588:15359 15612:16127" ht="38.25" hidden="1">
      <c r="A47" s="1282">
        <v>34</v>
      </c>
      <c r="B47" s="1336" t="s">
        <v>146</v>
      </c>
      <c r="C47" s="1284">
        <v>0.51</v>
      </c>
      <c r="D47" s="1284"/>
      <c r="E47" s="1284">
        <v>0.51</v>
      </c>
      <c r="F47" s="1337" t="s">
        <v>144</v>
      </c>
      <c r="G47" s="1282" t="s">
        <v>454</v>
      </c>
      <c r="H47" s="1278" t="s">
        <v>632</v>
      </c>
      <c r="I47" s="1279">
        <v>2021</v>
      </c>
      <c r="J47" s="1265" t="s">
        <v>881</v>
      </c>
      <c r="K47" s="1280">
        <f t="shared" si="1"/>
        <v>0.51</v>
      </c>
      <c r="L47" s="1281"/>
      <c r="M47" s="1272"/>
    </row>
    <row r="48" spans="1:1023 1276:2047 2300:3071 3324:4095 4348:5119 5372:6143 6396:7167 7420:8191 8444:9215 9468:10239 10492:11263 11516:12287 12540:13311 13564:14335 14588:15359 15612:16127" s="1298" customFormat="1" ht="114.75" hidden="1">
      <c r="A48" s="1289">
        <v>35</v>
      </c>
      <c r="B48" s="1356" t="s">
        <v>713</v>
      </c>
      <c r="C48" s="1334">
        <v>8</v>
      </c>
      <c r="D48" s="1334"/>
      <c r="E48" s="1334">
        <v>8</v>
      </c>
      <c r="F48" s="1357" t="s">
        <v>49</v>
      </c>
      <c r="G48" s="1289" t="s">
        <v>26</v>
      </c>
      <c r="H48" s="1315" t="s">
        <v>910</v>
      </c>
      <c r="I48" s="1312">
        <v>2017</v>
      </c>
      <c r="J48" s="1296" t="s">
        <v>881</v>
      </c>
      <c r="K48" s="1297">
        <f t="shared" si="1"/>
        <v>8</v>
      </c>
      <c r="L48" s="1281" t="s">
        <v>885</v>
      </c>
      <c r="M48" s="1272"/>
      <c r="N48" s="1253"/>
      <c r="IR48" s="1252"/>
      <c r="IS48" s="1252"/>
      <c r="IT48" s="1252"/>
      <c r="IU48" s="1252"/>
      <c r="SN48" s="1252"/>
      <c r="SO48" s="1252"/>
      <c r="SP48" s="1252"/>
      <c r="SQ48" s="1252"/>
      <c r="ACJ48" s="1252"/>
      <c r="ACK48" s="1252"/>
      <c r="ACL48" s="1252"/>
      <c r="ACM48" s="1252"/>
      <c r="AMF48" s="1252"/>
      <c r="AMG48" s="1252"/>
      <c r="AMH48" s="1252"/>
      <c r="AMI48" s="1252"/>
      <c r="AWB48" s="1252"/>
      <c r="AWC48" s="1252"/>
      <c r="AWD48" s="1252"/>
      <c r="AWE48" s="1252"/>
      <c r="BFX48" s="1252"/>
      <c r="BFY48" s="1252"/>
      <c r="BFZ48" s="1252"/>
      <c r="BGA48" s="1252"/>
      <c r="BPT48" s="1252"/>
      <c r="BPU48" s="1252"/>
      <c r="BPV48" s="1252"/>
      <c r="BPW48" s="1252"/>
      <c r="BZP48" s="1252"/>
      <c r="BZQ48" s="1252"/>
      <c r="BZR48" s="1252"/>
      <c r="BZS48" s="1252"/>
      <c r="CJL48" s="1252"/>
      <c r="CJM48" s="1252"/>
      <c r="CJN48" s="1252"/>
      <c r="CJO48" s="1252"/>
      <c r="CTH48" s="1252"/>
      <c r="CTI48" s="1252"/>
      <c r="CTJ48" s="1252"/>
      <c r="CTK48" s="1252"/>
      <c r="DDD48" s="1252"/>
      <c r="DDE48" s="1252"/>
      <c r="DDF48" s="1252"/>
      <c r="DDG48" s="1252"/>
      <c r="DMZ48" s="1252"/>
      <c r="DNA48" s="1252"/>
      <c r="DNB48" s="1252"/>
      <c r="DNC48" s="1252"/>
      <c r="DWV48" s="1252"/>
      <c r="DWW48" s="1252"/>
      <c r="DWX48" s="1252"/>
      <c r="DWY48" s="1252"/>
      <c r="EGR48" s="1252"/>
      <c r="EGS48" s="1252"/>
      <c r="EGT48" s="1252"/>
      <c r="EGU48" s="1252"/>
      <c r="EQN48" s="1252"/>
      <c r="EQO48" s="1252"/>
      <c r="EQP48" s="1252"/>
      <c r="EQQ48" s="1252"/>
      <c r="FAJ48" s="1252"/>
      <c r="FAK48" s="1252"/>
      <c r="FAL48" s="1252"/>
      <c r="FAM48" s="1252"/>
      <c r="FKF48" s="1252"/>
      <c r="FKG48" s="1252"/>
      <c r="FKH48" s="1252"/>
      <c r="FKI48" s="1252"/>
      <c r="FUB48" s="1252"/>
      <c r="FUC48" s="1252"/>
      <c r="FUD48" s="1252"/>
      <c r="FUE48" s="1252"/>
      <c r="GDX48" s="1252"/>
      <c r="GDY48" s="1252"/>
      <c r="GDZ48" s="1252"/>
      <c r="GEA48" s="1252"/>
      <c r="GNT48" s="1252"/>
      <c r="GNU48" s="1252"/>
      <c r="GNV48" s="1252"/>
      <c r="GNW48" s="1252"/>
      <c r="GXP48" s="1252"/>
      <c r="GXQ48" s="1252"/>
      <c r="GXR48" s="1252"/>
      <c r="GXS48" s="1252"/>
      <c r="HHL48" s="1252"/>
      <c r="HHM48" s="1252"/>
      <c r="HHN48" s="1252"/>
      <c r="HHO48" s="1252"/>
      <c r="HRH48" s="1252"/>
      <c r="HRI48" s="1252"/>
      <c r="HRJ48" s="1252"/>
      <c r="HRK48" s="1252"/>
      <c r="IBD48" s="1252"/>
      <c r="IBE48" s="1252"/>
      <c r="IBF48" s="1252"/>
      <c r="IBG48" s="1252"/>
      <c r="IKZ48" s="1252"/>
      <c r="ILA48" s="1252"/>
      <c r="ILB48" s="1252"/>
      <c r="ILC48" s="1252"/>
      <c r="IUV48" s="1252"/>
      <c r="IUW48" s="1252"/>
      <c r="IUX48" s="1252"/>
      <c r="IUY48" s="1252"/>
      <c r="JER48" s="1252"/>
      <c r="JES48" s="1252"/>
      <c r="JET48" s="1252"/>
      <c r="JEU48" s="1252"/>
      <c r="JON48" s="1252"/>
      <c r="JOO48" s="1252"/>
      <c r="JOP48" s="1252"/>
      <c r="JOQ48" s="1252"/>
      <c r="JYJ48" s="1252"/>
      <c r="JYK48" s="1252"/>
      <c r="JYL48" s="1252"/>
      <c r="JYM48" s="1252"/>
      <c r="KIF48" s="1252"/>
      <c r="KIG48" s="1252"/>
      <c r="KIH48" s="1252"/>
      <c r="KII48" s="1252"/>
      <c r="KSB48" s="1252"/>
      <c r="KSC48" s="1252"/>
      <c r="KSD48" s="1252"/>
      <c r="KSE48" s="1252"/>
      <c r="LBX48" s="1252"/>
      <c r="LBY48" s="1252"/>
      <c r="LBZ48" s="1252"/>
      <c r="LCA48" s="1252"/>
      <c r="LLT48" s="1252"/>
      <c r="LLU48" s="1252"/>
      <c r="LLV48" s="1252"/>
      <c r="LLW48" s="1252"/>
      <c r="LVP48" s="1252"/>
      <c r="LVQ48" s="1252"/>
      <c r="LVR48" s="1252"/>
      <c r="LVS48" s="1252"/>
      <c r="MFL48" s="1252"/>
      <c r="MFM48" s="1252"/>
      <c r="MFN48" s="1252"/>
      <c r="MFO48" s="1252"/>
      <c r="MPH48" s="1252"/>
      <c r="MPI48" s="1252"/>
      <c r="MPJ48" s="1252"/>
      <c r="MPK48" s="1252"/>
      <c r="MZD48" s="1252"/>
      <c r="MZE48" s="1252"/>
      <c r="MZF48" s="1252"/>
      <c r="MZG48" s="1252"/>
      <c r="NIZ48" s="1252"/>
      <c r="NJA48" s="1252"/>
      <c r="NJB48" s="1252"/>
      <c r="NJC48" s="1252"/>
      <c r="NSV48" s="1252"/>
      <c r="NSW48" s="1252"/>
      <c r="NSX48" s="1252"/>
      <c r="NSY48" s="1252"/>
      <c r="OCR48" s="1252"/>
      <c r="OCS48" s="1252"/>
      <c r="OCT48" s="1252"/>
      <c r="OCU48" s="1252"/>
      <c r="OMN48" s="1252"/>
      <c r="OMO48" s="1252"/>
      <c r="OMP48" s="1252"/>
      <c r="OMQ48" s="1252"/>
      <c r="OWJ48" s="1252"/>
      <c r="OWK48" s="1252"/>
      <c r="OWL48" s="1252"/>
      <c r="OWM48" s="1252"/>
      <c r="PGF48" s="1252"/>
      <c r="PGG48" s="1252"/>
      <c r="PGH48" s="1252"/>
      <c r="PGI48" s="1252"/>
      <c r="PQB48" s="1252"/>
      <c r="PQC48" s="1252"/>
      <c r="PQD48" s="1252"/>
      <c r="PQE48" s="1252"/>
      <c r="PZX48" s="1252"/>
      <c r="PZY48" s="1252"/>
      <c r="PZZ48" s="1252"/>
      <c r="QAA48" s="1252"/>
      <c r="QJT48" s="1252"/>
      <c r="QJU48" s="1252"/>
      <c r="QJV48" s="1252"/>
      <c r="QJW48" s="1252"/>
      <c r="QTP48" s="1252"/>
      <c r="QTQ48" s="1252"/>
      <c r="QTR48" s="1252"/>
      <c r="QTS48" s="1252"/>
      <c r="RDL48" s="1252"/>
      <c r="RDM48" s="1252"/>
      <c r="RDN48" s="1252"/>
      <c r="RDO48" s="1252"/>
      <c r="RNH48" s="1252"/>
      <c r="RNI48" s="1252"/>
      <c r="RNJ48" s="1252"/>
      <c r="RNK48" s="1252"/>
      <c r="RXD48" s="1252"/>
      <c r="RXE48" s="1252"/>
      <c r="RXF48" s="1252"/>
      <c r="RXG48" s="1252"/>
      <c r="SGZ48" s="1252"/>
      <c r="SHA48" s="1252"/>
      <c r="SHB48" s="1252"/>
      <c r="SHC48" s="1252"/>
      <c r="SQV48" s="1252"/>
      <c r="SQW48" s="1252"/>
      <c r="SQX48" s="1252"/>
      <c r="SQY48" s="1252"/>
      <c r="TAR48" s="1252"/>
      <c r="TAS48" s="1252"/>
      <c r="TAT48" s="1252"/>
      <c r="TAU48" s="1252"/>
      <c r="TKN48" s="1252"/>
      <c r="TKO48" s="1252"/>
      <c r="TKP48" s="1252"/>
      <c r="TKQ48" s="1252"/>
      <c r="TUJ48" s="1252"/>
      <c r="TUK48" s="1252"/>
      <c r="TUL48" s="1252"/>
      <c r="TUM48" s="1252"/>
      <c r="UEF48" s="1252"/>
      <c r="UEG48" s="1252"/>
      <c r="UEH48" s="1252"/>
      <c r="UEI48" s="1252"/>
      <c r="UOB48" s="1252"/>
      <c r="UOC48" s="1252"/>
      <c r="UOD48" s="1252"/>
      <c r="UOE48" s="1252"/>
      <c r="UXX48" s="1252"/>
      <c r="UXY48" s="1252"/>
      <c r="UXZ48" s="1252"/>
      <c r="UYA48" s="1252"/>
      <c r="VHT48" s="1252"/>
      <c r="VHU48" s="1252"/>
      <c r="VHV48" s="1252"/>
      <c r="VHW48" s="1252"/>
      <c r="VRP48" s="1252"/>
      <c r="VRQ48" s="1252"/>
      <c r="VRR48" s="1252"/>
      <c r="VRS48" s="1252"/>
      <c r="WBL48" s="1252"/>
      <c r="WBM48" s="1252"/>
      <c r="WBN48" s="1252"/>
      <c r="WBO48" s="1252"/>
      <c r="WLH48" s="1252"/>
      <c r="WLI48" s="1252"/>
      <c r="WLJ48" s="1252"/>
      <c r="WLK48" s="1252"/>
      <c r="WVD48" s="1252"/>
      <c r="WVE48" s="1252"/>
      <c r="WVF48" s="1252"/>
      <c r="WVG48" s="1252"/>
    </row>
    <row r="49" spans="1:16383" s="1298" customFormat="1" ht="127.5" hidden="1">
      <c r="A49" s="1289">
        <v>36</v>
      </c>
      <c r="B49" s="1358" t="s">
        <v>473</v>
      </c>
      <c r="C49" s="1334">
        <v>43</v>
      </c>
      <c r="D49" s="1334"/>
      <c r="E49" s="1334">
        <v>43</v>
      </c>
      <c r="F49" s="1359" t="s">
        <v>49</v>
      </c>
      <c r="G49" s="1289" t="s">
        <v>26</v>
      </c>
      <c r="H49" s="1315" t="s">
        <v>911</v>
      </c>
      <c r="I49" s="1312">
        <v>2019</v>
      </c>
      <c r="J49" s="1296" t="s">
        <v>881</v>
      </c>
      <c r="K49" s="1297">
        <f t="shared" si="1"/>
        <v>43</v>
      </c>
      <c r="L49" s="1281" t="s">
        <v>885</v>
      </c>
      <c r="M49" s="1272"/>
      <c r="N49" s="1253"/>
      <c r="IR49" s="1252"/>
      <c r="IS49" s="1252"/>
      <c r="IT49" s="1252"/>
      <c r="IU49" s="1252"/>
      <c r="SN49" s="1252"/>
      <c r="SO49" s="1252"/>
      <c r="SP49" s="1252"/>
      <c r="SQ49" s="1252"/>
      <c r="ACJ49" s="1252"/>
      <c r="ACK49" s="1252"/>
      <c r="ACL49" s="1252"/>
      <c r="ACM49" s="1252"/>
      <c r="AMF49" s="1252"/>
      <c r="AMG49" s="1252"/>
      <c r="AMH49" s="1252"/>
      <c r="AMI49" s="1252"/>
      <c r="AWB49" s="1252"/>
      <c r="AWC49" s="1252"/>
      <c r="AWD49" s="1252"/>
      <c r="AWE49" s="1252"/>
      <c r="BFX49" s="1252"/>
      <c r="BFY49" s="1252"/>
      <c r="BFZ49" s="1252"/>
      <c r="BGA49" s="1252"/>
      <c r="BPT49" s="1252"/>
      <c r="BPU49" s="1252"/>
      <c r="BPV49" s="1252"/>
      <c r="BPW49" s="1252"/>
      <c r="BZP49" s="1252"/>
      <c r="BZQ49" s="1252"/>
      <c r="BZR49" s="1252"/>
      <c r="BZS49" s="1252"/>
      <c r="CJL49" s="1252"/>
      <c r="CJM49" s="1252"/>
      <c r="CJN49" s="1252"/>
      <c r="CJO49" s="1252"/>
      <c r="CTH49" s="1252"/>
      <c r="CTI49" s="1252"/>
      <c r="CTJ49" s="1252"/>
      <c r="CTK49" s="1252"/>
      <c r="DDD49" s="1252"/>
      <c r="DDE49" s="1252"/>
      <c r="DDF49" s="1252"/>
      <c r="DDG49" s="1252"/>
      <c r="DMZ49" s="1252"/>
      <c r="DNA49" s="1252"/>
      <c r="DNB49" s="1252"/>
      <c r="DNC49" s="1252"/>
      <c r="DWV49" s="1252"/>
      <c r="DWW49" s="1252"/>
      <c r="DWX49" s="1252"/>
      <c r="DWY49" s="1252"/>
      <c r="EGR49" s="1252"/>
      <c r="EGS49" s="1252"/>
      <c r="EGT49" s="1252"/>
      <c r="EGU49" s="1252"/>
      <c r="EQN49" s="1252"/>
      <c r="EQO49" s="1252"/>
      <c r="EQP49" s="1252"/>
      <c r="EQQ49" s="1252"/>
      <c r="FAJ49" s="1252"/>
      <c r="FAK49" s="1252"/>
      <c r="FAL49" s="1252"/>
      <c r="FAM49" s="1252"/>
      <c r="FKF49" s="1252"/>
      <c r="FKG49" s="1252"/>
      <c r="FKH49" s="1252"/>
      <c r="FKI49" s="1252"/>
      <c r="FUB49" s="1252"/>
      <c r="FUC49" s="1252"/>
      <c r="FUD49" s="1252"/>
      <c r="FUE49" s="1252"/>
      <c r="GDX49" s="1252"/>
      <c r="GDY49" s="1252"/>
      <c r="GDZ49" s="1252"/>
      <c r="GEA49" s="1252"/>
      <c r="GNT49" s="1252"/>
      <c r="GNU49" s="1252"/>
      <c r="GNV49" s="1252"/>
      <c r="GNW49" s="1252"/>
      <c r="GXP49" s="1252"/>
      <c r="GXQ49" s="1252"/>
      <c r="GXR49" s="1252"/>
      <c r="GXS49" s="1252"/>
      <c r="HHL49" s="1252"/>
      <c r="HHM49" s="1252"/>
      <c r="HHN49" s="1252"/>
      <c r="HHO49" s="1252"/>
      <c r="HRH49" s="1252"/>
      <c r="HRI49" s="1252"/>
      <c r="HRJ49" s="1252"/>
      <c r="HRK49" s="1252"/>
      <c r="IBD49" s="1252"/>
      <c r="IBE49" s="1252"/>
      <c r="IBF49" s="1252"/>
      <c r="IBG49" s="1252"/>
      <c r="IKZ49" s="1252"/>
      <c r="ILA49" s="1252"/>
      <c r="ILB49" s="1252"/>
      <c r="ILC49" s="1252"/>
      <c r="IUV49" s="1252"/>
      <c r="IUW49" s="1252"/>
      <c r="IUX49" s="1252"/>
      <c r="IUY49" s="1252"/>
      <c r="JER49" s="1252"/>
      <c r="JES49" s="1252"/>
      <c r="JET49" s="1252"/>
      <c r="JEU49" s="1252"/>
      <c r="JON49" s="1252"/>
      <c r="JOO49" s="1252"/>
      <c r="JOP49" s="1252"/>
      <c r="JOQ49" s="1252"/>
      <c r="JYJ49" s="1252"/>
      <c r="JYK49" s="1252"/>
      <c r="JYL49" s="1252"/>
      <c r="JYM49" s="1252"/>
      <c r="KIF49" s="1252"/>
      <c r="KIG49" s="1252"/>
      <c r="KIH49" s="1252"/>
      <c r="KII49" s="1252"/>
      <c r="KSB49" s="1252"/>
      <c r="KSC49" s="1252"/>
      <c r="KSD49" s="1252"/>
      <c r="KSE49" s="1252"/>
      <c r="LBX49" s="1252"/>
      <c r="LBY49" s="1252"/>
      <c r="LBZ49" s="1252"/>
      <c r="LCA49" s="1252"/>
      <c r="LLT49" s="1252"/>
      <c r="LLU49" s="1252"/>
      <c r="LLV49" s="1252"/>
      <c r="LLW49" s="1252"/>
      <c r="LVP49" s="1252"/>
      <c r="LVQ49" s="1252"/>
      <c r="LVR49" s="1252"/>
      <c r="LVS49" s="1252"/>
      <c r="MFL49" s="1252"/>
      <c r="MFM49" s="1252"/>
      <c r="MFN49" s="1252"/>
      <c r="MFO49" s="1252"/>
      <c r="MPH49" s="1252"/>
      <c r="MPI49" s="1252"/>
      <c r="MPJ49" s="1252"/>
      <c r="MPK49" s="1252"/>
      <c r="MZD49" s="1252"/>
      <c r="MZE49" s="1252"/>
      <c r="MZF49" s="1252"/>
      <c r="MZG49" s="1252"/>
      <c r="NIZ49" s="1252"/>
      <c r="NJA49" s="1252"/>
      <c r="NJB49" s="1252"/>
      <c r="NJC49" s="1252"/>
      <c r="NSV49" s="1252"/>
      <c r="NSW49" s="1252"/>
      <c r="NSX49" s="1252"/>
      <c r="NSY49" s="1252"/>
      <c r="OCR49" s="1252"/>
      <c r="OCS49" s="1252"/>
      <c r="OCT49" s="1252"/>
      <c r="OCU49" s="1252"/>
      <c r="OMN49" s="1252"/>
      <c r="OMO49" s="1252"/>
      <c r="OMP49" s="1252"/>
      <c r="OMQ49" s="1252"/>
      <c r="OWJ49" s="1252"/>
      <c r="OWK49" s="1252"/>
      <c r="OWL49" s="1252"/>
      <c r="OWM49" s="1252"/>
      <c r="PGF49" s="1252"/>
      <c r="PGG49" s="1252"/>
      <c r="PGH49" s="1252"/>
      <c r="PGI49" s="1252"/>
      <c r="PQB49" s="1252"/>
      <c r="PQC49" s="1252"/>
      <c r="PQD49" s="1252"/>
      <c r="PQE49" s="1252"/>
      <c r="PZX49" s="1252"/>
      <c r="PZY49" s="1252"/>
      <c r="PZZ49" s="1252"/>
      <c r="QAA49" s="1252"/>
      <c r="QJT49" s="1252"/>
      <c r="QJU49" s="1252"/>
      <c r="QJV49" s="1252"/>
      <c r="QJW49" s="1252"/>
      <c r="QTP49" s="1252"/>
      <c r="QTQ49" s="1252"/>
      <c r="QTR49" s="1252"/>
      <c r="QTS49" s="1252"/>
      <c r="RDL49" s="1252"/>
      <c r="RDM49" s="1252"/>
      <c r="RDN49" s="1252"/>
      <c r="RDO49" s="1252"/>
      <c r="RNH49" s="1252"/>
      <c r="RNI49" s="1252"/>
      <c r="RNJ49" s="1252"/>
      <c r="RNK49" s="1252"/>
      <c r="RXD49" s="1252"/>
      <c r="RXE49" s="1252"/>
      <c r="RXF49" s="1252"/>
      <c r="RXG49" s="1252"/>
      <c r="SGZ49" s="1252"/>
      <c r="SHA49" s="1252"/>
      <c r="SHB49" s="1252"/>
      <c r="SHC49" s="1252"/>
      <c r="SQV49" s="1252"/>
      <c r="SQW49" s="1252"/>
      <c r="SQX49" s="1252"/>
      <c r="SQY49" s="1252"/>
      <c r="TAR49" s="1252"/>
      <c r="TAS49" s="1252"/>
      <c r="TAT49" s="1252"/>
      <c r="TAU49" s="1252"/>
      <c r="TKN49" s="1252"/>
      <c r="TKO49" s="1252"/>
      <c r="TKP49" s="1252"/>
      <c r="TKQ49" s="1252"/>
      <c r="TUJ49" s="1252"/>
      <c r="TUK49" s="1252"/>
      <c r="TUL49" s="1252"/>
      <c r="TUM49" s="1252"/>
      <c r="UEF49" s="1252"/>
      <c r="UEG49" s="1252"/>
      <c r="UEH49" s="1252"/>
      <c r="UEI49" s="1252"/>
      <c r="UOB49" s="1252"/>
      <c r="UOC49" s="1252"/>
      <c r="UOD49" s="1252"/>
      <c r="UOE49" s="1252"/>
      <c r="UXX49" s="1252"/>
      <c r="UXY49" s="1252"/>
      <c r="UXZ49" s="1252"/>
      <c r="UYA49" s="1252"/>
      <c r="VHT49" s="1252"/>
      <c r="VHU49" s="1252"/>
      <c r="VHV49" s="1252"/>
      <c r="VHW49" s="1252"/>
      <c r="VRP49" s="1252"/>
      <c r="VRQ49" s="1252"/>
      <c r="VRR49" s="1252"/>
      <c r="VRS49" s="1252"/>
      <c r="WBL49" s="1252"/>
      <c r="WBM49" s="1252"/>
      <c r="WBN49" s="1252"/>
      <c r="WBO49" s="1252"/>
      <c r="WLH49" s="1252"/>
      <c r="WLI49" s="1252"/>
      <c r="WLJ49" s="1252"/>
      <c r="WLK49" s="1252"/>
      <c r="WVD49" s="1252"/>
      <c r="WVE49" s="1252"/>
      <c r="WVF49" s="1252"/>
      <c r="WVG49" s="1252"/>
    </row>
    <row r="50" spans="1:16383" ht="38.25" hidden="1">
      <c r="A50" s="1282">
        <v>37</v>
      </c>
      <c r="B50" s="1360" t="s">
        <v>770</v>
      </c>
      <c r="C50" s="1361">
        <v>1.03</v>
      </c>
      <c r="D50" s="1362">
        <v>0.75</v>
      </c>
      <c r="E50" s="1362">
        <v>0.28000000000000003</v>
      </c>
      <c r="F50" s="1363" t="s">
        <v>44</v>
      </c>
      <c r="G50" s="1364" t="s">
        <v>19</v>
      </c>
      <c r="H50" s="1365" t="s">
        <v>632</v>
      </c>
      <c r="I50" s="1279">
        <v>2021</v>
      </c>
      <c r="J50" s="1265" t="s">
        <v>881</v>
      </c>
      <c r="K50" s="1280">
        <f t="shared" si="1"/>
        <v>1.03</v>
      </c>
      <c r="L50" s="1281"/>
      <c r="M50" s="1272"/>
    </row>
    <row r="51" spans="1:16383" s="1306" customFormat="1" ht="25.5" hidden="1">
      <c r="A51" s="1366" t="s">
        <v>771</v>
      </c>
      <c r="B51" s="1367" t="s">
        <v>772</v>
      </c>
      <c r="C51" s="1368"/>
      <c r="D51" s="1366"/>
      <c r="E51" s="1369"/>
      <c r="F51" s="1366"/>
      <c r="G51" s="1366"/>
      <c r="H51" s="1370"/>
      <c r="I51" s="1370"/>
      <c r="J51" s="1265"/>
      <c r="K51" s="1272"/>
      <c r="L51" s="1281"/>
      <c r="M51" s="1371"/>
      <c r="N51" s="1253"/>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c r="EH51" s="1252"/>
      <c r="EI51" s="1252"/>
      <c r="EJ51" s="1252"/>
      <c r="EK51" s="1252"/>
      <c r="EL51" s="1252"/>
      <c r="EM51" s="1252"/>
      <c r="EN51" s="1252"/>
      <c r="EO51" s="1252"/>
      <c r="EP51" s="1252"/>
      <c r="EQ51" s="1252"/>
      <c r="ER51" s="1252"/>
      <c r="ES51" s="1252"/>
      <c r="ET51" s="1252"/>
      <c r="EU51" s="1252"/>
      <c r="EV51" s="1252"/>
      <c r="EW51" s="1252"/>
      <c r="EX51" s="1252"/>
      <c r="EY51" s="1252"/>
      <c r="EZ51" s="1252"/>
      <c r="FA51" s="1252"/>
      <c r="FB51" s="1252"/>
      <c r="FC51" s="1252"/>
      <c r="FD51" s="1252"/>
      <c r="FE51" s="1252"/>
      <c r="FF51" s="1252"/>
      <c r="FG51" s="1252"/>
      <c r="FH51" s="1252"/>
      <c r="FI51" s="1252"/>
      <c r="FJ51" s="1252"/>
      <c r="FK51" s="1252"/>
      <c r="FL51" s="1252"/>
      <c r="FM51" s="1252"/>
      <c r="FN51" s="1252"/>
      <c r="FO51" s="1252"/>
      <c r="FP51" s="1252"/>
      <c r="FQ51" s="1252"/>
      <c r="FR51" s="1252"/>
      <c r="FS51" s="1252"/>
      <c r="FT51" s="1252"/>
      <c r="FU51" s="1252"/>
      <c r="FV51" s="1252"/>
      <c r="FW51" s="1252"/>
      <c r="FX51" s="1252"/>
      <c r="FY51" s="1252"/>
      <c r="FZ51" s="1252"/>
      <c r="GA51" s="1252"/>
      <c r="GB51" s="1252"/>
      <c r="GC51" s="1252"/>
      <c r="GD51" s="1252"/>
      <c r="GE51" s="1252"/>
      <c r="GF51" s="1252"/>
      <c r="GG51" s="1252"/>
      <c r="GH51" s="1252"/>
      <c r="GI51" s="1252"/>
      <c r="GJ51" s="1252"/>
      <c r="GK51" s="1252"/>
      <c r="GL51" s="1252"/>
      <c r="GM51" s="1252"/>
      <c r="GN51" s="1252"/>
      <c r="GO51" s="1252"/>
      <c r="GP51" s="1252"/>
      <c r="GQ51" s="1252"/>
      <c r="GR51" s="1252"/>
      <c r="GS51" s="1252"/>
      <c r="GT51" s="1252"/>
      <c r="GU51" s="1252"/>
      <c r="GV51" s="1252"/>
      <c r="GW51" s="1252"/>
      <c r="GX51" s="1252"/>
      <c r="GY51" s="1252"/>
      <c r="GZ51" s="1252"/>
      <c r="HA51" s="1252"/>
      <c r="HB51" s="1252"/>
      <c r="HC51" s="1252"/>
      <c r="HD51" s="1252"/>
      <c r="HE51" s="1252"/>
      <c r="HF51" s="1252"/>
      <c r="HG51" s="1252"/>
      <c r="HH51" s="1252"/>
      <c r="HI51" s="1252"/>
      <c r="HJ51" s="1252"/>
      <c r="HK51" s="1252"/>
      <c r="HL51" s="1252"/>
      <c r="HM51" s="1252"/>
      <c r="HN51" s="1252"/>
      <c r="HO51" s="1252"/>
      <c r="HP51" s="1252"/>
      <c r="HQ51" s="1252"/>
      <c r="HR51" s="1252"/>
      <c r="HS51" s="1252"/>
      <c r="HT51" s="1252"/>
      <c r="HU51" s="1252"/>
      <c r="HV51" s="1252"/>
      <c r="HW51" s="1252"/>
      <c r="HX51" s="1252"/>
      <c r="HY51" s="1252"/>
      <c r="HZ51" s="1252"/>
      <c r="IA51" s="1252"/>
      <c r="IB51" s="1252"/>
      <c r="IC51" s="1252"/>
      <c r="ID51" s="1252"/>
      <c r="IE51" s="1252"/>
      <c r="IF51" s="1252"/>
      <c r="IG51" s="1252"/>
      <c r="IH51" s="1252"/>
      <c r="II51" s="1252"/>
      <c r="IJ51" s="1252"/>
      <c r="IK51" s="1252"/>
      <c r="IL51" s="1252"/>
      <c r="IM51" s="1252"/>
      <c r="IN51" s="1252"/>
      <c r="IO51" s="1252"/>
      <c r="IP51" s="1252"/>
      <c r="IQ51" s="1252"/>
      <c r="IR51" s="1252"/>
      <c r="IS51" s="1252"/>
      <c r="IT51" s="1252"/>
      <c r="IU51" s="1252"/>
      <c r="IV51" s="1252"/>
      <c r="IW51" s="1252"/>
      <c r="IX51" s="1252"/>
      <c r="IY51" s="1252"/>
      <c r="IZ51" s="1252"/>
      <c r="JA51" s="1252"/>
      <c r="JB51" s="1252"/>
      <c r="JC51" s="1252"/>
      <c r="JD51" s="1252"/>
      <c r="JE51" s="1252"/>
      <c r="JF51" s="1252"/>
      <c r="JG51" s="1252"/>
      <c r="JH51" s="1252"/>
      <c r="JI51" s="1252"/>
      <c r="JJ51" s="1252"/>
      <c r="JK51" s="1252"/>
      <c r="JL51" s="1252"/>
      <c r="JM51" s="1252"/>
      <c r="JN51" s="1252"/>
      <c r="JO51" s="1252"/>
      <c r="JP51" s="1252"/>
      <c r="JQ51" s="1252"/>
      <c r="JR51" s="1252"/>
      <c r="JS51" s="1252"/>
      <c r="JT51" s="1252"/>
      <c r="JU51" s="1252"/>
      <c r="JV51" s="1252"/>
      <c r="JW51" s="1252"/>
      <c r="JX51" s="1252"/>
      <c r="JY51" s="1252"/>
      <c r="JZ51" s="1252"/>
      <c r="KA51" s="1252"/>
      <c r="KB51" s="1252"/>
      <c r="KC51" s="1252"/>
      <c r="KD51" s="1252"/>
      <c r="KE51" s="1252"/>
      <c r="KF51" s="1252"/>
      <c r="KG51" s="1252"/>
      <c r="KH51" s="1252"/>
      <c r="KI51" s="1252"/>
      <c r="KJ51" s="1252"/>
      <c r="KK51" s="1252"/>
      <c r="KL51" s="1252"/>
      <c r="KM51" s="1252"/>
      <c r="KN51" s="1252"/>
      <c r="KO51" s="1252"/>
      <c r="KP51" s="1252"/>
      <c r="KQ51" s="1252"/>
      <c r="KR51" s="1252"/>
      <c r="KS51" s="1252"/>
      <c r="KT51" s="1252"/>
      <c r="KU51" s="1252"/>
      <c r="KV51" s="1252"/>
      <c r="KW51" s="1252"/>
      <c r="KX51" s="1252"/>
      <c r="KY51" s="1252"/>
      <c r="KZ51" s="1252"/>
      <c r="LA51" s="1252"/>
      <c r="LB51" s="1252"/>
      <c r="LC51" s="1252"/>
      <c r="LD51" s="1252"/>
      <c r="LE51" s="1252"/>
      <c r="LF51" s="1252"/>
      <c r="LG51" s="1252"/>
      <c r="LH51" s="1252"/>
      <c r="LI51" s="1252"/>
      <c r="LJ51" s="1252"/>
      <c r="LK51" s="1252"/>
      <c r="LL51" s="1252"/>
      <c r="LM51" s="1252"/>
      <c r="LN51" s="1252"/>
      <c r="LO51" s="1252"/>
      <c r="LP51" s="1252"/>
      <c r="LQ51" s="1252"/>
      <c r="LR51" s="1252"/>
      <c r="LS51" s="1252"/>
      <c r="LT51" s="1252"/>
      <c r="LU51" s="1252"/>
      <c r="LV51" s="1252"/>
      <c r="LW51" s="1252"/>
      <c r="LX51" s="1252"/>
      <c r="LY51" s="1252"/>
      <c r="LZ51" s="1252"/>
      <c r="MA51" s="1252"/>
      <c r="MB51" s="1252"/>
      <c r="MC51" s="1252"/>
      <c r="MD51" s="1252"/>
      <c r="ME51" s="1252"/>
      <c r="MF51" s="1252"/>
      <c r="MG51" s="1252"/>
      <c r="MH51" s="1252"/>
      <c r="MI51" s="1252"/>
      <c r="MJ51" s="1252"/>
      <c r="MK51" s="1252"/>
      <c r="ML51" s="1252"/>
      <c r="MM51" s="1252"/>
      <c r="MN51" s="1252"/>
      <c r="MO51" s="1252"/>
      <c r="MP51" s="1252"/>
      <c r="MQ51" s="1252"/>
      <c r="MR51" s="1252"/>
      <c r="MS51" s="1252"/>
      <c r="MT51" s="1252"/>
      <c r="MU51" s="1252"/>
      <c r="MV51" s="1252"/>
      <c r="MW51" s="1252"/>
      <c r="MX51" s="1252"/>
      <c r="MY51" s="1252"/>
      <c r="MZ51" s="1252"/>
      <c r="NA51" s="1252"/>
      <c r="NB51" s="1252"/>
      <c r="NC51" s="1252"/>
      <c r="ND51" s="1252"/>
      <c r="NE51" s="1252"/>
      <c r="NF51" s="1252"/>
      <c r="NG51" s="1252"/>
      <c r="NH51" s="1252"/>
      <c r="NI51" s="1252"/>
      <c r="NJ51" s="1252"/>
      <c r="NK51" s="1252"/>
      <c r="NL51" s="1252"/>
      <c r="NM51" s="1252"/>
      <c r="NN51" s="1252"/>
      <c r="NO51" s="1252"/>
      <c r="NP51" s="1252"/>
      <c r="NQ51" s="1252"/>
      <c r="NR51" s="1252"/>
      <c r="NS51" s="1252"/>
      <c r="NT51" s="1252"/>
      <c r="NU51" s="1252"/>
      <c r="NV51" s="1252"/>
      <c r="NW51" s="1252"/>
      <c r="NX51" s="1252"/>
      <c r="NY51" s="1252"/>
      <c r="NZ51" s="1252"/>
      <c r="OA51" s="1252"/>
      <c r="OB51" s="1252"/>
      <c r="OC51" s="1252"/>
      <c r="OD51" s="1252"/>
      <c r="OE51" s="1252"/>
      <c r="OF51" s="1252"/>
      <c r="OG51" s="1252"/>
      <c r="OH51" s="1252"/>
      <c r="OI51" s="1252"/>
      <c r="OJ51" s="1252"/>
      <c r="OK51" s="1252"/>
      <c r="OL51" s="1252"/>
      <c r="OM51" s="1252"/>
      <c r="ON51" s="1252"/>
      <c r="OO51" s="1252"/>
      <c r="OP51" s="1252"/>
      <c r="OQ51" s="1252"/>
      <c r="OR51" s="1252"/>
      <c r="OS51" s="1252"/>
      <c r="OT51" s="1252"/>
      <c r="OU51" s="1252"/>
      <c r="OV51" s="1252"/>
      <c r="OW51" s="1252"/>
      <c r="OX51" s="1252"/>
      <c r="OY51" s="1252"/>
      <c r="OZ51" s="1252"/>
      <c r="PA51" s="1252"/>
      <c r="PB51" s="1252"/>
      <c r="PC51" s="1252"/>
      <c r="PD51" s="1252"/>
      <c r="PE51" s="1252"/>
      <c r="PF51" s="1252"/>
      <c r="PG51" s="1252"/>
      <c r="PH51" s="1252"/>
      <c r="PI51" s="1252"/>
      <c r="PJ51" s="1252"/>
      <c r="PK51" s="1252"/>
      <c r="PL51" s="1252"/>
      <c r="PM51" s="1252"/>
      <c r="PN51" s="1252"/>
      <c r="PO51" s="1252"/>
      <c r="PP51" s="1252"/>
      <c r="PQ51" s="1252"/>
      <c r="PR51" s="1252"/>
      <c r="PS51" s="1252"/>
      <c r="PT51" s="1252"/>
      <c r="PU51" s="1252"/>
      <c r="PV51" s="1252"/>
      <c r="PW51" s="1252"/>
      <c r="PX51" s="1252"/>
      <c r="PY51" s="1252"/>
      <c r="PZ51" s="1252"/>
      <c r="QA51" s="1252"/>
      <c r="QB51" s="1252"/>
      <c r="QC51" s="1252"/>
      <c r="QD51" s="1252"/>
      <c r="QE51" s="1252"/>
      <c r="QF51" s="1252"/>
      <c r="QG51" s="1252"/>
      <c r="QH51" s="1252"/>
      <c r="QI51" s="1252"/>
      <c r="QJ51" s="1252"/>
      <c r="QK51" s="1252"/>
      <c r="QL51" s="1252"/>
      <c r="QM51" s="1252"/>
      <c r="QN51" s="1252"/>
      <c r="QO51" s="1252"/>
      <c r="QP51" s="1252"/>
      <c r="QQ51" s="1252"/>
      <c r="QR51" s="1252"/>
      <c r="QS51" s="1252"/>
      <c r="QT51" s="1252"/>
      <c r="QU51" s="1252"/>
      <c r="QV51" s="1252"/>
      <c r="QW51" s="1252"/>
      <c r="QX51" s="1252"/>
      <c r="QY51" s="1252"/>
      <c r="QZ51" s="1252"/>
      <c r="RA51" s="1252"/>
      <c r="RB51" s="1252"/>
      <c r="RC51" s="1252"/>
      <c r="RD51" s="1252"/>
      <c r="RE51" s="1252"/>
      <c r="RF51" s="1252"/>
      <c r="RG51" s="1252"/>
      <c r="RH51" s="1252"/>
      <c r="RI51" s="1252"/>
      <c r="RJ51" s="1252"/>
      <c r="RK51" s="1252"/>
      <c r="RL51" s="1252"/>
      <c r="RM51" s="1252"/>
      <c r="RN51" s="1252"/>
      <c r="RO51" s="1252"/>
      <c r="RP51" s="1252"/>
      <c r="RQ51" s="1252"/>
      <c r="RR51" s="1252"/>
      <c r="RS51" s="1252"/>
      <c r="RT51" s="1252"/>
      <c r="RU51" s="1252"/>
      <c r="RV51" s="1252"/>
      <c r="RW51" s="1252"/>
      <c r="RX51" s="1252"/>
      <c r="RY51" s="1252"/>
      <c r="RZ51" s="1252"/>
      <c r="SA51" s="1252"/>
      <c r="SB51" s="1252"/>
      <c r="SC51" s="1252"/>
      <c r="SD51" s="1252"/>
      <c r="SE51" s="1252"/>
      <c r="SF51" s="1252"/>
      <c r="SG51" s="1252"/>
      <c r="SH51" s="1252"/>
      <c r="SI51" s="1252"/>
      <c r="SJ51" s="1252"/>
      <c r="SK51" s="1252"/>
      <c r="SL51" s="1252"/>
      <c r="SM51" s="1252"/>
      <c r="SN51" s="1252"/>
      <c r="SO51" s="1252"/>
      <c r="SP51" s="1252"/>
      <c r="SQ51" s="1252"/>
      <c r="SR51" s="1252"/>
      <c r="SS51" s="1252"/>
      <c r="ST51" s="1252"/>
      <c r="SU51" s="1252"/>
      <c r="SV51" s="1252"/>
      <c r="SW51" s="1252"/>
      <c r="SX51" s="1252"/>
      <c r="SY51" s="1252"/>
      <c r="SZ51" s="1252"/>
      <c r="TA51" s="1252"/>
      <c r="TB51" s="1252"/>
      <c r="TC51" s="1252"/>
      <c r="TD51" s="1252"/>
      <c r="TE51" s="1252"/>
      <c r="TF51" s="1252"/>
      <c r="TG51" s="1252"/>
      <c r="TH51" s="1252"/>
      <c r="TI51" s="1252"/>
      <c r="TJ51" s="1252"/>
      <c r="TK51" s="1252"/>
      <c r="TL51" s="1252"/>
      <c r="TM51" s="1252"/>
      <c r="TN51" s="1252"/>
      <c r="TO51" s="1252"/>
      <c r="TP51" s="1252"/>
      <c r="TQ51" s="1252"/>
      <c r="TR51" s="1252"/>
      <c r="TS51" s="1252"/>
      <c r="TT51" s="1252"/>
      <c r="TU51" s="1252"/>
      <c r="TV51" s="1252"/>
      <c r="TW51" s="1252"/>
      <c r="TX51" s="1252"/>
      <c r="TY51" s="1252"/>
      <c r="TZ51" s="1252"/>
      <c r="UA51" s="1252"/>
      <c r="UB51" s="1252"/>
      <c r="UC51" s="1252"/>
      <c r="UD51" s="1252"/>
      <c r="UE51" s="1252"/>
      <c r="UF51" s="1252"/>
      <c r="UG51" s="1252"/>
      <c r="UH51" s="1252"/>
      <c r="UI51" s="1252"/>
      <c r="UJ51" s="1252"/>
      <c r="UK51" s="1252"/>
      <c r="UL51" s="1252"/>
      <c r="UM51" s="1252"/>
      <c r="UN51" s="1252"/>
      <c r="UO51" s="1252"/>
      <c r="UP51" s="1252"/>
      <c r="UQ51" s="1252"/>
      <c r="UR51" s="1252"/>
      <c r="US51" s="1252"/>
      <c r="UT51" s="1252"/>
      <c r="UU51" s="1252"/>
      <c r="UV51" s="1252"/>
      <c r="UW51" s="1252"/>
      <c r="UX51" s="1252"/>
      <c r="UY51" s="1252"/>
      <c r="UZ51" s="1252"/>
      <c r="VA51" s="1252"/>
      <c r="VB51" s="1252"/>
      <c r="VC51" s="1252"/>
      <c r="VD51" s="1252"/>
      <c r="VE51" s="1252"/>
      <c r="VF51" s="1252"/>
      <c r="VG51" s="1252"/>
      <c r="VH51" s="1252"/>
      <c r="VI51" s="1252"/>
      <c r="VJ51" s="1252"/>
      <c r="VK51" s="1252"/>
      <c r="VL51" s="1252"/>
      <c r="VM51" s="1252"/>
      <c r="VN51" s="1252"/>
      <c r="VO51" s="1252"/>
      <c r="VP51" s="1252"/>
      <c r="VQ51" s="1252"/>
      <c r="VR51" s="1252"/>
      <c r="VS51" s="1252"/>
      <c r="VT51" s="1252"/>
      <c r="VU51" s="1252"/>
      <c r="VV51" s="1252"/>
      <c r="VW51" s="1252"/>
      <c r="VX51" s="1252"/>
      <c r="VY51" s="1252"/>
      <c r="VZ51" s="1252"/>
      <c r="WA51" s="1252"/>
      <c r="WB51" s="1252"/>
      <c r="WC51" s="1252"/>
      <c r="WD51" s="1252"/>
      <c r="WE51" s="1252"/>
      <c r="WF51" s="1252"/>
      <c r="WG51" s="1252"/>
      <c r="WH51" s="1252"/>
      <c r="WI51" s="1252"/>
      <c r="WJ51" s="1252"/>
      <c r="WK51" s="1252"/>
      <c r="WL51" s="1252"/>
      <c r="WM51" s="1252"/>
      <c r="WN51" s="1252"/>
      <c r="WO51" s="1252"/>
      <c r="WP51" s="1252"/>
      <c r="WQ51" s="1252"/>
      <c r="WR51" s="1252"/>
      <c r="WS51" s="1252"/>
      <c r="WT51" s="1252"/>
      <c r="WU51" s="1252"/>
      <c r="WV51" s="1252"/>
      <c r="WW51" s="1252"/>
      <c r="WX51" s="1252"/>
      <c r="WY51" s="1252"/>
      <c r="WZ51" s="1252"/>
      <c r="XA51" s="1252"/>
      <c r="XB51" s="1252"/>
      <c r="XC51" s="1252"/>
      <c r="XD51" s="1252"/>
      <c r="XE51" s="1252"/>
      <c r="XF51" s="1252"/>
      <c r="XG51" s="1252"/>
      <c r="XH51" s="1252"/>
      <c r="XI51" s="1252"/>
      <c r="XJ51" s="1252"/>
      <c r="XK51" s="1252"/>
      <c r="XL51" s="1252"/>
      <c r="XM51" s="1252"/>
      <c r="XN51" s="1252"/>
      <c r="XO51" s="1252"/>
      <c r="XP51" s="1252"/>
      <c r="XQ51" s="1252"/>
      <c r="XR51" s="1252"/>
      <c r="XS51" s="1252"/>
      <c r="XT51" s="1252"/>
      <c r="XU51" s="1252"/>
      <c r="XV51" s="1252"/>
      <c r="XW51" s="1252"/>
      <c r="XX51" s="1252"/>
      <c r="XY51" s="1252"/>
      <c r="XZ51" s="1252"/>
      <c r="YA51" s="1252"/>
      <c r="YB51" s="1252"/>
      <c r="YC51" s="1252"/>
      <c r="YD51" s="1252"/>
      <c r="YE51" s="1252"/>
      <c r="YF51" s="1252"/>
      <c r="YG51" s="1252"/>
      <c r="YH51" s="1252"/>
      <c r="YI51" s="1252"/>
      <c r="YJ51" s="1252"/>
      <c r="YK51" s="1252"/>
      <c r="YL51" s="1252"/>
      <c r="YM51" s="1252"/>
      <c r="YN51" s="1252"/>
      <c r="YO51" s="1252"/>
      <c r="YP51" s="1252"/>
      <c r="YQ51" s="1252"/>
      <c r="YR51" s="1252"/>
      <c r="YS51" s="1252"/>
      <c r="YT51" s="1252"/>
      <c r="YU51" s="1252"/>
      <c r="YV51" s="1252"/>
      <c r="YW51" s="1252"/>
      <c r="YX51" s="1252"/>
      <c r="YY51" s="1252"/>
      <c r="YZ51" s="1252"/>
      <c r="ZA51" s="1252"/>
      <c r="ZB51" s="1252"/>
      <c r="ZC51" s="1252"/>
      <c r="ZD51" s="1252"/>
      <c r="ZE51" s="1252"/>
      <c r="ZF51" s="1252"/>
      <c r="ZG51" s="1252"/>
      <c r="ZH51" s="1252"/>
      <c r="ZI51" s="1252"/>
      <c r="ZJ51" s="1252"/>
      <c r="ZK51" s="1252"/>
      <c r="ZL51" s="1252"/>
      <c r="ZM51" s="1252"/>
      <c r="ZN51" s="1252"/>
      <c r="ZO51" s="1252"/>
      <c r="ZP51" s="1252"/>
      <c r="ZQ51" s="1252"/>
      <c r="ZR51" s="1252"/>
      <c r="ZS51" s="1252"/>
      <c r="ZT51" s="1252"/>
      <c r="ZU51" s="1252"/>
      <c r="ZV51" s="1252"/>
      <c r="ZW51" s="1252"/>
      <c r="ZX51" s="1252"/>
      <c r="ZY51" s="1252"/>
      <c r="ZZ51" s="1252"/>
      <c r="AAA51" s="1252"/>
      <c r="AAB51" s="1252"/>
      <c r="AAC51" s="1252"/>
      <c r="AAD51" s="1252"/>
      <c r="AAE51" s="1252"/>
      <c r="AAF51" s="1252"/>
      <c r="AAG51" s="1252"/>
      <c r="AAH51" s="1252"/>
      <c r="AAI51" s="1252"/>
      <c r="AAJ51" s="1252"/>
      <c r="AAK51" s="1252"/>
      <c r="AAL51" s="1252"/>
      <c r="AAM51" s="1252"/>
      <c r="AAN51" s="1252"/>
      <c r="AAO51" s="1252"/>
      <c r="AAP51" s="1252"/>
      <c r="AAQ51" s="1252"/>
      <c r="AAR51" s="1252"/>
      <c r="AAS51" s="1252"/>
      <c r="AAT51" s="1252"/>
      <c r="AAU51" s="1252"/>
      <c r="AAV51" s="1252"/>
      <c r="AAW51" s="1252"/>
      <c r="AAX51" s="1252"/>
      <c r="AAY51" s="1252"/>
      <c r="AAZ51" s="1252"/>
      <c r="ABA51" s="1252"/>
      <c r="ABB51" s="1252"/>
      <c r="ABC51" s="1252"/>
      <c r="ABD51" s="1252"/>
      <c r="ABE51" s="1252"/>
      <c r="ABF51" s="1252"/>
      <c r="ABG51" s="1252"/>
      <c r="ABH51" s="1252"/>
      <c r="ABI51" s="1252"/>
      <c r="ABJ51" s="1252"/>
      <c r="ABK51" s="1252"/>
      <c r="ABL51" s="1252"/>
      <c r="ABM51" s="1252"/>
      <c r="ABN51" s="1252"/>
      <c r="ABO51" s="1252"/>
      <c r="ABP51" s="1252"/>
      <c r="ABQ51" s="1252"/>
      <c r="ABR51" s="1252"/>
      <c r="ABS51" s="1252"/>
      <c r="ABT51" s="1252"/>
      <c r="ABU51" s="1252"/>
      <c r="ABV51" s="1252"/>
      <c r="ABW51" s="1252"/>
      <c r="ABX51" s="1252"/>
      <c r="ABY51" s="1252"/>
      <c r="ABZ51" s="1252"/>
      <c r="ACA51" s="1252"/>
      <c r="ACB51" s="1252"/>
      <c r="ACC51" s="1252"/>
      <c r="ACD51" s="1252"/>
      <c r="ACE51" s="1252"/>
      <c r="ACF51" s="1252"/>
      <c r="ACG51" s="1252"/>
      <c r="ACH51" s="1252"/>
      <c r="ACI51" s="1252"/>
      <c r="ACJ51" s="1252"/>
      <c r="ACK51" s="1252"/>
      <c r="ACL51" s="1252"/>
      <c r="ACM51" s="1252"/>
      <c r="ACN51" s="1252"/>
      <c r="ACO51" s="1252"/>
      <c r="ACP51" s="1252"/>
      <c r="ACQ51" s="1252"/>
      <c r="ACR51" s="1252"/>
      <c r="ACS51" s="1252"/>
      <c r="ACT51" s="1252"/>
      <c r="ACU51" s="1252"/>
      <c r="ACV51" s="1252"/>
      <c r="ACW51" s="1252"/>
      <c r="ACX51" s="1252"/>
      <c r="ACY51" s="1252"/>
      <c r="ACZ51" s="1252"/>
      <c r="ADA51" s="1252"/>
      <c r="ADB51" s="1252"/>
      <c r="ADC51" s="1252"/>
      <c r="ADD51" s="1252"/>
      <c r="ADE51" s="1252"/>
      <c r="ADF51" s="1252"/>
      <c r="ADG51" s="1252"/>
      <c r="ADH51" s="1252"/>
      <c r="ADI51" s="1252"/>
      <c r="ADJ51" s="1252"/>
      <c r="ADK51" s="1252"/>
      <c r="ADL51" s="1252"/>
      <c r="ADM51" s="1252"/>
      <c r="ADN51" s="1252"/>
      <c r="ADO51" s="1252"/>
      <c r="ADP51" s="1252"/>
      <c r="ADQ51" s="1252"/>
      <c r="ADR51" s="1252"/>
      <c r="ADS51" s="1252"/>
      <c r="ADT51" s="1252"/>
      <c r="ADU51" s="1252"/>
      <c r="ADV51" s="1252"/>
      <c r="ADW51" s="1252"/>
      <c r="ADX51" s="1252"/>
      <c r="ADY51" s="1252"/>
      <c r="ADZ51" s="1252"/>
      <c r="AEA51" s="1252"/>
      <c r="AEB51" s="1252"/>
      <c r="AEC51" s="1252"/>
      <c r="AED51" s="1252"/>
      <c r="AEE51" s="1252"/>
      <c r="AEF51" s="1252"/>
      <c r="AEG51" s="1252"/>
      <c r="AEH51" s="1252"/>
      <c r="AEI51" s="1252"/>
      <c r="AEJ51" s="1252"/>
      <c r="AEK51" s="1252"/>
      <c r="AEL51" s="1252"/>
      <c r="AEM51" s="1252"/>
      <c r="AEN51" s="1252"/>
      <c r="AEO51" s="1252"/>
      <c r="AEP51" s="1252"/>
      <c r="AEQ51" s="1252"/>
      <c r="AER51" s="1252"/>
      <c r="AES51" s="1252"/>
      <c r="AET51" s="1252"/>
      <c r="AEU51" s="1252"/>
      <c r="AEV51" s="1252"/>
      <c r="AEW51" s="1252"/>
      <c r="AEX51" s="1252"/>
      <c r="AEY51" s="1252"/>
      <c r="AEZ51" s="1252"/>
      <c r="AFA51" s="1252"/>
      <c r="AFB51" s="1252"/>
      <c r="AFC51" s="1252"/>
      <c r="AFD51" s="1252"/>
      <c r="AFE51" s="1252"/>
      <c r="AFF51" s="1252"/>
      <c r="AFG51" s="1252"/>
      <c r="AFH51" s="1252"/>
      <c r="AFI51" s="1252"/>
      <c r="AFJ51" s="1252"/>
      <c r="AFK51" s="1252"/>
      <c r="AFL51" s="1252"/>
      <c r="AFM51" s="1252"/>
      <c r="AFN51" s="1252"/>
      <c r="AFO51" s="1252"/>
      <c r="AFP51" s="1252"/>
      <c r="AFQ51" s="1252"/>
      <c r="AFR51" s="1252"/>
      <c r="AFS51" s="1252"/>
      <c r="AFT51" s="1252"/>
      <c r="AFU51" s="1252"/>
      <c r="AFV51" s="1252"/>
      <c r="AFW51" s="1252"/>
      <c r="AFX51" s="1252"/>
      <c r="AFY51" s="1252"/>
      <c r="AFZ51" s="1252"/>
      <c r="AGA51" s="1252"/>
      <c r="AGB51" s="1252"/>
      <c r="AGC51" s="1252"/>
      <c r="AGD51" s="1252"/>
      <c r="AGE51" s="1252"/>
      <c r="AGF51" s="1252"/>
      <c r="AGG51" s="1252"/>
      <c r="AGH51" s="1252"/>
      <c r="AGI51" s="1252"/>
      <c r="AGJ51" s="1252"/>
      <c r="AGK51" s="1252"/>
      <c r="AGL51" s="1252"/>
      <c r="AGM51" s="1252"/>
      <c r="AGN51" s="1252"/>
      <c r="AGO51" s="1252"/>
      <c r="AGP51" s="1252"/>
      <c r="AGQ51" s="1252"/>
      <c r="AGR51" s="1252"/>
      <c r="AGS51" s="1252"/>
      <c r="AGT51" s="1252"/>
      <c r="AGU51" s="1252"/>
      <c r="AGV51" s="1252"/>
      <c r="AGW51" s="1252"/>
      <c r="AGX51" s="1252"/>
      <c r="AGY51" s="1252"/>
      <c r="AGZ51" s="1252"/>
      <c r="AHA51" s="1252"/>
      <c r="AHB51" s="1252"/>
      <c r="AHC51" s="1252"/>
      <c r="AHD51" s="1252"/>
      <c r="AHE51" s="1252"/>
      <c r="AHF51" s="1252"/>
      <c r="AHG51" s="1252"/>
      <c r="AHH51" s="1252"/>
      <c r="AHI51" s="1252"/>
      <c r="AHJ51" s="1252"/>
      <c r="AHK51" s="1252"/>
      <c r="AHL51" s="1252"/>
      <c r="AHM51" s="1252"/>
      <c r="AHN51" s="1252"/>
      <c r="AHO51" s="1252"/>
      <c r="AHP51" s="1252"/>
      <c r="AHQ51" s="1252"/>
      <c r="AHR51" s="1252"/>
      <c r="AHS51" s="1252"/>
      <c r="AHT51" s="1252"/>
      <c r="AHU51" s="1252"/>
      <c r="AHV51" s="1252"/>
      <c r="AHW51" s="1252"/>
      <c r="AHX51" s="1252"/>
      <c r="AHY51" s="1252"/>
      <c r="AHZ51" s="1252"/>
      <c r="AIA51" s="1252"/>
      <c r="AIB51" s="1252"/>
      <c r="AIC51" s="1252"/>
      <c r="AID51" s="1252"/>
      <c r="AIE51" s="1252"/>
      <c r="AIF51" s="1252"/>
      <c r="AIG51" s="1252"/>
      <c r="AIH51" s="1252"/>
      <c r="AII51" s="1252"/>
      <c r="AIJ51" s="1252"/>
      <c r="AIK51" s="1252"/>
      <c r="AIL51" s="1252"/>
      <c r="AIM51" s="1252"/>
      <c r="AIN51" s="1252"/>
      <c r="AIO51" s="1252"/>
      <c r="AIP51" s="1252"/>
      <c r="AIQ51" s="1252"/>
      <c r="AIR51" s="1252"/>
      <c r="AIS51" s="1252"/>
      <c r="AIT51" s="1252"/>
      <c r="AIU51" s="1252"/>
      <c r="AIV51" s="1252"/>
      <c r="AIW51" s="1252"/>
      <c r="AIX51" s="1252"/>
      <c r="AIY51" s="1252"/>
      <c r="AIZ51" s="1252"/>
      <c r="AJA51" s="1252"/>
      <c r="AJB51" s="1252"/>
      <c r="AJC51" s="1252"/>
      <c r="AJD51" s="1252"/>
      <c r="AJE51" s="1252"/>
      <c r="AJF51" s="1252"/>
      <c r="AJG51" s="1252"/>
      <c r="AJH51" s="1252"/>
      <c r="AJI51" s="1252"/>
      <c r="AJJ51" s="1252"/>
      <c r="AJK51" s="1252"/>
      <c r="AJL51" s="1252"/>
      <c r="AJM51" s="1252"/>
      <c r="AJN51" s="1252"/>
      <c r="AJO51" s="1252"/>
      <c r="AJP51" s="1252"/>
      <c r="AJQ51" s="1252"/>
      <c r="AJR51" s="1252"/>
      <c r="AJS51" s="1252"/>
      <c r="AJT51" s="1252"/>
      <c r="AJU51" s="1252"/>
      <c r="AJV51" s="1252"/>
      <c r="AJW51" s="1252"/>
      <c r="AJX51" s="1252"/>
      <c r="AJY51" s="1252"/>
      <c r="AJZ51" s="1252"/>
      <c r="AKA51" s="1252"/>
      <c r="AKB51" s="1252"/>
      <c r="AKC51" s="1252"/>
      <c r="AKD51" s="1252"/>
      <c r="AKE51" s="1252"/>
      <c r="AKF51" s="1252"/>
      <c r="AKG51" s="1252"/>
      <c r="AKH51" s="1252"/>
      <c r="AKI51" s="1252"/>
      <c r="AKJ51" s="1252"/>
      <c r="AKK51" s="1252"/>
      <c r="AKL51" s="1252"/>
      <c r="AKM51" s="1252"/>
      <c r="AKN51" s="1252"/>
      <c r="AKO51" s="1252"/>
      <c r="AKP51" s="1252"/>
      <c r="AKQ51" s="1252"/>
      <c r="AKR51" s="1252"/>
      <c r="AKS51" s="1252"/>
      <c r="AKT51" s="1252"/>
      <c r="AKU51" s="1252"/>
      <c r="AKV51" s="1252"/>
      <c r="AKW51" s="1252"/>
      <c r="AKX51" s="1252"/>
      <c r="AKY51" s="1252"/>
      <c r="AKZ51" s="1252"/>
      <c r="ALA51" s="1252"/>
      <c r="ALB51" s="1252"/>
      <c r="ALC51" s="1252"/>
      <c r="ALD51" s="1252"/>
      <c r="ALE51" s="1252"/>
      <c r="ALF51" s="1252"/>
      <c r="ALG51" s="1252"/>
      <c r="ALH51" s="1252"/>
      <c r="ALI51" s="1252"/>
      <c r="ALJ51" s="1252"/>
      <c r="ALK51" s="1252"/>
      <c r="ALL51" s="1252"/>
      <c r="ALM51" s="1252"/>
      <c r="ALN51" s="1252"/>
      <c r="ALO51" s="1252"/>
      <c r="ALP51" s="1252"/>
      <c r="ALQ51" s="1252"/>
      <c r="ALR51" s="1252"/>
      <c r="ALS51" s="1252"/>
      <c r="ALT51" s="1252"/>
      <c r="ALU51" s="1252"/>
      <c r="ALV51" s="1252"/>
      <c r="ALW51" s="1252"/>
      <c r="ALX51" s="1252"/>
      <c r="ALY51" s="1252"/>
      <c r="ALZ51" s="1252"/>
      <c r="AMA51" s="1252"/>
      <c r="AMB51" s="1252"/>
      <c r="AMC51" s="1252"/>
      <c r="AMD51" s="1252"/>
      <c r="AME51" s="1252"/>
      <c r="AMF51" s="1252"/>
      <c r="AMG51" s="1252"/>
      <c r="AMH51" s="1252"/>
      <c r="AMI51" s="1252"/>
      <c r="AMJ51" s="1252"/>
      <c r="AMK51" s="1252"/>
      <c r="AML51" s="1252"/>
      <c r="AMM51" s="1252"/>
      <c r="AMN51" s="1252"/>
      <c r="AMO51" s="1252"/>
      <c r="AMP51" s="1252"/>
      <c r="AMQ51" s="1252"/>
      <c r="AMR51" s="1252"/>
      <c r="AMS51" s="1252"/>
      <c r="AMT51" s="1252"/>
      <c r="AMU51" s="1252"/>
      <c r="AMV51" s="1252"/>
      <c r="AMW51" s="1252"/>
      <c r="AMX51" s="1252"/>
      <c r="AMY51" s="1252"/>
      <c r="AMZ51" s="1252"/>
      <c r="ANA51" s="1252"/>
      <c r="ANB51" s="1252"/>
      <c r="ANC51" s="1252"/>
      <c r="AND51" s="1252"/>
      <c r="ANE51" s="1252"/>
      <c r="ANF51" s="1252"/>
      <c r="ANG51" s="1252"/>
      <c r="ANH51" s="1252"/>
      <c r="ANI51" s="1252"/>
      <c r="ANJ51" s="1252"/>
      <c r="ANK51" s="1252"/>
      <c r="ANL51" s="1252"/>
      <c r="ANM51" s="1252"/>
      <c r="ANN51" s="1252"/>
      <c r="ANO51" s="1252"/>
      <c r="ANP51" s="1252"/>
      <c r="ANQ51" s="1252"/>
      <c r="ANR51" s="1252"/>
      <c r="ANS51" s="1252"/>
      <c r="ANT51" s="1252"/>
      <c r="ANU51" s="1252"/>
      <c r="ANV51" s="1252"/>
      <c r="ANW51" s="1252"/>
      <c r="ANX51" s="1252"/>
      <c r="ANY51" s="1252"/>
      <c r="ANZ51" s="1252"/>
      <c r="AOA51" s="1252"/>
      <c r="AOB51" s="1252"/>
      <c r="AOC51" s="1252"/>
      <c r="AOD51" s="1252"/>
      <c r="AOE51" s="1252"/>
      <c r="AOF51" s="1252"/>
      <c r="AOG51" s="1252"/>
      <c r="AOH51" s="1252"/>
      <c r="AOI51" s="1252"/>
      <c r="AOJ51" s="1252"/>
      <c r="AOK51" s="1252"/>
      <c r="AOL51" s="1252"/>
      <c r="AOM51" s="1252"/>
      <c r="AON51" s="1252"/>
      <c r="AOO51" s="1252"/>
      <c r="AOP51" s="1252"/>
      <c r="AOQ51" s="1252"/>
      <c r="AOR51" s="1252"/>
      <c r="AOS51" s="1252"/>
      <c r="AOT51" s="1252"/>
      <c r="AOU51" s="1252"/>
      <c r="AOV51" s="1252"/>
      <c r="AOW51" s="1252"/>
      <c r="AOX51" s="1252"/>
      <c r="AOY51" s="1252"/>
      <c r="AOZ51" s="1252"/>
      <c r="APA51" s="1252"/>
      <c r="APB51" s="1252"/>
      <c r="APC51" s="1252"/>
      <c r="APD51" s="1252"/>
      <c r="APE51" s="1252"/>
      <c r="APF51" s="1252"/>
      <c r="APG51" s="1252"/>
      <c r="APH51" s="1252"/>
      <c r="API51" s="1252"/>
      <c r="APJ51" s="1252"/>
      <c r="APK51" s="1252"/>
      <c r="APL51" s="1252"/>
      <c r="APM51" s="1252"/>
      <c r="APN51" s="1252"/>
      <c r="APO51" s="1252"/>
      <c r="APP51" s="1252"/>
      <c r="APQ51" s="1252"/>
      <c r="APR51" s="1252"/>
      <c r="APS51" s="1252"/>
      <c r="APT51" s="1252"/>
      <c r="APU51" s="1252"/>
      <c r="APV51" s="1252"/>
      <c r="APW51" s="1252"/>
      <c r="APX51" s="1252"/>
      <c r="APY51" s="1252"/>
      <c r="APZ51" s="1252"/>
      <c r="AQA51" s="1252"/>
      <c r="AQB51" s="1252"/>
      <c r="AQC51" s="1252"/>
      <c r="AQD51" s="1252"/>
      <c r="AQE51" s="1252"/>
      <c r="AQF51" s="1252"/>
      <c r="AQG51" s="1252"/>
      <c r="AQH51" s="1252"/>
      <c r="AQI51" s="1252"/>
      <c r="AQJ51" s="1252"/>
      <c r="AQK51" s="1252"/>
      <c r="AQL51" s="1252"/>
      <c r="AQM51" s="1252"/>
      <c r="AQN51" s="1252"/>
      <c r="AQO51" s="1252"/>
      <c r="AQP51" s="1252"/>
      <c r="AQQ51" s="1252"/>
      <c r="AQR51" s="1252"/>
      <c r="AQS51" s="1252"/>
      <c r="AQT51" s="1252"/>
      <c r="AQU51" s="1252"/>
      <c r="AQV51" s="1252"/>
      <c r="AQW51" s="1252"/>
      <c r="AQX51" s="1252"/>
      <c r="AQY51" s="1252"/>
      <c r="AQZ51" s="1252"/>
      <c r="ARA51" s="1252"/>
      <c r="ARB51" s="1252"/>
      <c r="ARC51" s="1252"/>
      <c r="ARD51" s="1252"/>
      <c r="ARE51" s="1252"/>
      <c r="ARF51" s="1252"/>
      <c r="ARG51" s="1252"/>
      <c r="ARH51" s="1252"/>
      <c r="ARI51" s="1252"/>
      <c r="ARJ51" s="1252"/>
      <c r="ARK51" s="1252"/>
      <c r="ARL51" s="1252"/>
      <c r="ARM51" s="1252"/>
      <c r="ARN51" s="1252"/>
      <c r="ARO51" s="1252"/>
      <c r="ARP51" s="1252"/>
      <c r="ARQ51" s="1252"/>
      <c r="ARR51" s="1252"/>
      <c r="ARS51" s="1252"/>
      <c r="ART51" s="1252"/>
      <c r="ARU51" s="1252"/>
      <c r="ARV51" s="1252"/>
      <c r="ARW51" s="1252"/>
      <c r="ARX51" s="1252"/>
      <c r="ARY51" s="1252"/>
      <c r="ARZ51" s="1252"/>
      <c r="ASA51" s="1252"/>
      <c r="ASB51" s="1252"/>
      <c r="ASC51" s="1252"/>
      <c r="ASD51" s="1252"/>
      <c r="ASE51" s="1252"/>
      <c r="ASF51" s="1252"/>
      <c r="ASG51" s="1252"/>
      <c r="ASH51" s="1252"/>
      <c r="ASI51" s="1252"/>
      <c r="ASJ51" s="1252"/>
      <c r="ASK51" s="1252"/>
      <c r="ASL51" s="1252"/>
      <c r="ASM51" s="1252"/>
      <c r="ASN51" s="1252"/>
      <c r="ASO51" s="1252"/>
      <c r="ASP51" s="1252"/>
      <c r="ASQ51" s="1252"/>
      <c r="ASR51" s="1252"/>
      <c r="ASS51" s="1252"/>
      <c r="AST51" s="1252"/>
      <c r="ASU51" s="1252"/>
      <c r="ASV51" s="1252"/>
      <c r="ASW51" s="1252"/>
      <c r="ASX51" s="1252"/>
      <c r="ASY51" s="1252"/>
      <c r="ASZ51" s="1252"/>
      <c r="ATA51" s="1252"/>
      <c r="ATB51" s="1252"/>
      <c r="ATC51" s="1252"/>
      <c r="ATD51" s="1252"/>
      <c r="ATE51" s="1252"/>
      <c r="ATF51" s="1252"/>
      <c r="ATG51" s="1252"/>
      <c r="ATH51" s="1252"/>
      <c r="ATI51" s="1252"/>
      <c r="ATJ51" s="1252"/>
      <c r="ATK51" s="1252"/>
      <c r="ATL51" s="1252"/>
      <c r="ATM51" s="1252"/>
      <c r="ATN51" s="1252"/>
      <c r="ATO51" s="1252"/>
      <c r="ATP51" s="1252"/>
      <c r="ATQ51" s="1252"/>
      <c r="ATR51" s="1252"/>
      <c r="ATS51" s="1252"/>
      <c r="ATT51" s="1252"/>
      <c r="ATU51" s="1252"/>
      <c r="ATV51" s="1252"/>
      <c r="ATW51" s="1252"/>
      <c r="ATX51" s="1252"/>
      <c r="ATY51" s="1252"/>
      <c r="ATZ51" s="1252"/>
      <c r="AUA51" s="1252"/>
      <c r="AUB51" s="1252"/>
      <c r="AUC51" s="1252"/>
      <c r="AUD51" s="1252"/>
      <c r="AUE51" s="1252"/>
      <c r="AUF51" s="1252"/>
      <c r="AUG51" s="1252"/>
      <c r="AUH51" s="1252"/>
      <c r="AUI51" s="1252"/>
      <c r="AUJ51" s="1252"/>
      <c r="AUK51" s="1252"/>
      <c r="AUL51" s="1252"/>
      <c r="AUM51" s="1252"/>
      <c r="AUN51" s="1252"/>
      <c r="AUO51" s="1252"/>
      <c r="AUP51" s="1252"/>
      <c r="AUQ51" s="1252"/>
      <c r="AUR51" s="1252"/>
      <c r="AUS51" s="1252"/>
      <c r="AUT51" s="1252"/>
      <c r="AUU51" s="1252"/>
      <c r="AUV51" s="1252"/>
      <c r="AUW51" s="1252"/>
      <c r="AUX51" s="1252"/>
      <c r="AUY51" s="1252"/>
      <c r="AUZ51" s="1252"/>
      <c r="AVA51" s="1252"/>
      <c r="AVB51" s="1252"/>
      <c r="AVC51" s="1252"/>
      <c r="AVD51" s="1252"/>
      <c r="AVE51" s="1252"/>
      <c r="AVF51" s="1252"/>
      <c r="AVG51" s="1252"/>
      <c r="AVH51" s="1252"/>
      <c r="AVI51" s="1252"/>
      <c r="AVJ51" s="1252"/>
      <c r="AVK51" s="1252"/>
      <c r="AVL51" s="1252"/>
      <c r="AVM51" s="1252"/>
      <c r="AVN51" s="1252"/>
      <c r="AVO51" s="1252"/>
      <c r="AVP51" s="1252"/>
      <c r="AVQ51" s="1252"/>
      <c r="AVR51" s="1252"/>
      <c r="AVS51" s="1252"/>
      <c r="AVT51" s="1252"/>
      <c r="AVU51" s="1252"/>
      <c r="AVV51" s="1252"/>
      <c r="AVW51" s="1252"/>
      <c r="AVX51" s="1252"/>
      <c r="AVY51" s="1252"/>
      <c r="AVZ51" s="1252"/>
      <c r="AWA51" s="1252"/>
      <c r="AWB51" s="1252"/>
      <c r="AWC51" s="1252"/>
      <c r="AWD51" s="1252"/>
      <c r="AWE51" s="1252"/>
      <c r="AWF51" s="1252"/>
      <c r="AWG51" s="1252"/>
      <c r="AWH51" s="1252"/>
      <c r="AWI51" s="1252"/>
      <c r="AWJ51" s="1252"/>
      <c r="AWK51" s="1252"/>
      <c r="AWL51" s="1252"/>
      <c r="AWM51" s="1252"/>
      <c r="AWN51" s="1252"/>
      <c r="AWO51" s="1252"/>
      <c r="AWP51" s="1252"/>
      <c r="AWQ51" s="1252"/>
      <c r="AWR51" s="1252"/>
      <c r="AWS51" s="1252"/>
      <c r="AWT51" s="1252"/>
      <c r="AWU51" s="1252"/>
      <c r="AWV51" s="1252"/>
      <c r="AWW51" s="1252"/>
      <c r="AWX51" s="1252"/>
      <c r="AWY51" s="1252"/>
      <c r="AWZ51" s="1252"/>
      <c r="AXA51" s="1252"/>
      <c r="AXB51" s="1252"/>
      <c r="AXC51" s="1252"/>
      <c r="AXD51" s="1252"/>
      <c r="AXE51" s="1252"/>
      <c r="AXF51" s="1252"/>
      <c r="AXG51" s="1252"/>
      <c r="AXH51" s="1252"/>
      <c r="AXI51" s="1252"/>
      <c r="AXJ51" s="1252"/>
      <c r="AXK51" s="1252"/>
      <c r="AXL51" s="1252"/>
      <c r="AXM51" s="1252"/>
      <c r="AXN51" s="1252"/>
      <c r="AXO51" s="1252"/>
      <c r="AXP51" s="1252"/>
      <c r="AXQ51" s="1252"/>
      <c r="AXR51" s="1252"/>
      <c r="AXS51" s="1252"/>
      <c r="AXT51" s="1252"/>
      <c r="AXU51" s="1252"/>
      <c r="AXV51" s="1252"/>
      <c r="AXW51" s="1252"/>
      <c r="AXX51" s="1252"/>
      <c r="AXY51" s="1252"/>
      <c r="AXZ51" s="1252"/>
      <c r="AYA51" s="1252"/>
      <c r="AYB51" s="1252"/>
      <c r="AYC51" s="1252"/>
      <c r="AYD51" s="1252"/>
      <c r="AYE51" s="1252"/>
      <c r="AYF51" s="1252"/>
      <c r="AYG51" s="1252"/>
      <c r="AYH51" s="1252"/>
      <c r="AYI51" s="1252"/>
      <c r="AYJ51" s="1252"/>
      <c r="AYK51" s="1252"/>
      <c r="AYL51" s="1252"/>
      <c r="AYM51" s="1252"/>
      <c r="AYN51" s="1252"/>
      <c r="AYO51" s="1252"/>
      <c r="AYP51" s="1252"/>
      <c r="AYQ51" s="1252"/>
      <c r="AYR51" s="1252"/>
      <c r="AYS51" s="1252"/>
      <c r="AYT51" s="1252"/>
      <c r="AYU51" s="1252"/>
      <c r="AYV51" s="1252"/>
      <c r="AYW51" s="1252"/>
      <c r="AYX51" s="1252"/>
      <c r="AYY51" s="1252"/>
      <c r="AYZ51" s="1252"/>
      <c r="AZA51" s="1252"/>
      <c r="AZB51" s="1252"/>
      <c r="AZC51" s="1252"/>
      <c r="AZD51" s="1252"/>
      <c r="AZE51" s="1252"/>
      <c r="AZF51" s="1252"/>
      <c r="AZG51" s="1252"/>
      <c r="AZH51" s="1252"/>
      <c r="AZI51" s="1252"/>
      <c r="AZJ51" s="1252"/>
      <c r="AZK51" s="1252"/>
      <c r="AZL51" s="1252"/>
      <c r="AZM51" s="1252"/>
      <c r="AZN51" s="1252"/>
      <c r="AZO51" s="1252"/>
      <c r="AZP51" s="1252"/>
      <c r="AZQ51" s="1252"/>
      <c r="AZR51" s="1252"/>
      <c r="AZS51" s="1252"/>
      <c r="AZT51" s="1252"/>
      <c r="AZU51" s="1252"/>
      <c r="AZV51" s="1252"/>
      <c r="AZW51" s="1252"/>
      <c r="AZX51" s="1252"/>
      <c r="AZY51" s="1252"/>
      <c r="AZZ51" s="1252"/>
      <c r="BAA51" s="1252"/>
      <c r="BAB51" s="1252"/>
      <c r="BAC51" s="1252"/>
      <c r="BAD51" s="1252"/>
      <c r="BAE51" s="1252"/>
      <c r="BAF51" s="1252"/>
      <c r="BAG51" s="1252"/>
      <c r="BAH51" s="1252"/>
      <c r="BAI51" s="1252"/>
      <c r="BAJ51" s="1252"/>
      <c r="BAK51" s="1252"/>
      <c r="BAL51" s="1252"/>
      <c r="BAM51" s="1252"/>
      <c r="BAN51" s="1252"/>
      <c r="BAO51" s="1252"/>
      <c r="BAP51" s="1252"/>
      <c r="BAQ51" s="1252"/>
      <c r="BAR51" s="1252"/>
      <c r="BAS51" s="1252"/>
      <c r="BAT51" s="1252"/>
      <c r="BAU51" s="1252"/>
      <c r="BAV51" s="1252"/>
      <c r="BAW51" s="1252"/>
      <c r="BAX51" s="1252"/>
      <c r="BAY51" s="1252"/>
      <c r="BAZ51" s="1252"/>
      <c r="BBA51" s="1252"/>
      <c r="BBB51" s="1252"/>
      <c r="BBC51" s="1252"/>
      <c r="BBD51" s="1252"/>
      <c r="BBE51" s="1252"/>
      <c r="BBF51" s="1252"/>
      <c r="BBG51" s="1252"/>
      <c r="BBH51" s="1252"/>
      <c r="BBI51" s="1252"/>
      <c r="BBJ51" s="1252"/>
      <c r="BBK51" s="1252"/>
      <c r="BBL51" s="1252"/>
      <c r="BBM51" s="1252"/>
      <c r="BBN51" s="1252"/>
      <c r="BBO51" s="1252"/>
      <c r="BBP51" s="1252"/>
      <c r="BBQ51" s="1252"/>
      <c r="BBR51" s="1252"/>
      <c r="BBS51" s="1252"/>
      <c r="BBT51" s="1252"/>
      <c r="BBU51" s="1252"/>
      <c r="BBV51" s="1252"/>
      <c r="BBW51" s="1252"/>
      <c r="BBX51" s="1252"/>
      <c r="BBY51" s="1252"/>
      <c r="BBZ51" s="1252"/>
      <c r="BCA51" s="1252"/>
      <c r="BCB51" s="1252"/>
      <c r="BCC51" s="1252"/>
      <c r="BCD51" s="1252"/>
      <c r="BCE51" s="1252"/>
      <c r="BCF51" s="1252"/>
      <c r="BCG51" s="1252"/>
      <c r="BCH51" s="1252"/>
      <c r="BCI51" s="1252"/>
      <c r="BCJ51" s="1252"/>
      <c r="BCK51" s="1252"/>
      <c r="BCL51" s="1252"/>
      <c r="BCM51" s="1252"/>
      <c r="BCN51" s="1252"/>
      <c r="BCO51" s="1252"/>
      <c r="BCP51" s="1252"/>
      <c r="BCQ51" s="1252"/>
      <c r="BCR51" s="1252"/>
      <c r="BCS51" s="1252"/>
      <c r="BCT51" s="1252"/>
      <c r="BCU51" s="1252"/>
      <c r="BCV51" s="1252"/>
      <c r="BCW51" s="1252"/>
      <c r="BCX51" s="1252"/>
      <c r="BCY51" s="1252"/>
      <c r="BCZ51" s="1252"/>
      <c r="BDA51" s="1252"/>
      <c r="BDB51" s="1252"/>
      <c r="BDC51" s="1252"/>
      <c r="BDD51" s="1252"/>
      <c r="BDE51" s="1252"/>
      <c r="BDF51" s="1252"/>
      <c r="BDG51" s="1252"/>
      <c r="BDH51" s="1252"/>
      <c r="BDI51" s="1252"/>
      <c r="BDJ51" s="1252"/>
      <c r="BDK51" s="1252"/>
      <c r="BDL51" s="1252"/>
      <c r="BDM51" s="1252"/>
      <c r="BDN51" s="1252"/>
      <c r="BDO51" s="1252"/>
      <c r="BDP51" s="1252"/>
      <c r="BDQ51" s="1252"/>
      <c r="BDR51" s="1252"/>
      <c r="BDS51" s="1252"/>
      <c r="BDT51" s="1252"/>
      <c r="BDU51" s="1252"/>
      <c r="BDV51" s="1252"/>
      <c r="BDW51" s="1252"/>
      <c r="BDX51" s="1252"/>
      <c r="BDY51" s="1252"/>
      <c r="BDZ51" s="1252"/>
      <c r="BEA51" s="1252"/>
      <c r="BEB51" s="1252"/>
      <c r="BEC51" s="1252"/>
      <c r="BED51" s="1252"/>
      <c r="BEE51" s="1252"/>
      <c r="BEF51" s="1252"/>
      <c r="BEG51" s="1252"/>
      <c r="BEH51" s="1252"/>
      <c r="BEI51" s="1252"/>
      <c r="BEJ51" s="1252"/>
      <c r="BEK51" s="1252"/>
      <c r="BEL51" s="1252"/>
      <c r="BEM51" s="1252"/>
      <c r="BEN51" s="1252"/>
      <c r="BEO51" s="1252"/>
      <c r="BEP51" s="1252"/>
      <c r="BEQ51" s="1252"/>
      <c r="BER51" s="1252"/>
      <c r="BES51" s="1252"/>
      <c r="BET51" s="1252"/>
      <c r="BEU51" s="1252"/>
      <c r="BEV51" s="1252"/>
      <c r="BEW51" s="1252"/>
      <c r="BEX51" s="1252"/>
      <c r="BEY51" s="1252"/>
      <c r="BEZ51" s="1252"/>
      <c r="BFA51" s="1252"/>
      <c r="BFB51" s="1252"/>
      <c r="BFC51" s="1252"/>
      <c r="BFD51" s="1252"/>
      <c r="BFE51" s="1252"/>
      <c r="BFF51" s="1252"/>
      <c r="BFG51" s="1252"/>
      <c r="BFH51" s="1252"/>
      <c r="BFI51" s="1252"/>
      <c r="BFJ51" s="1252"/>
      <c r="BFK51" s="1252"/>
      <c r="BFL51" s="1252"/>
      <c r="BFM51" s="1252"/>
      <c r="BFN51" s="1252"/>
      <c r="BFO51" s="1252"/>
      <c r="BFP51" s="1252"/>
      <c r="BFQ51" s="1252"/>
      <c r="BFR51" s="1252"/>
      <c r="BFS51" s="1252"/>
      <c r="BFT51" s="1252"/>
      <c r="BFU51" s="1252"/>
      <c r="BFV51" s="1252"/>
      <c r="BFW51" s="1252"/>
      <c r="BFX51" s="1252"/>
      <c r="BFY51" s="1252"/>
      <c r="BFZ51" s="1252"/>
      <c r="BGA51" s="1252"/>
      <c r="BGB51" s="1252"/>
      <c r="BGC51" s="1252"/>
      <c r="BGD51" s="1252"/>
      <c r="BGE51" s="1252"/>
      <c r="BGF51" s="1252"/>
      <c r="BGG51" s="1252"/>
      <c r="BGH51" s="1252"/>
      <c r="BGI51" s="1252"/>
      <c r="BGJ51" s="1252"/>
      <c r="BGK51" s="1252"/>
      <c r="BGL51" s="1252"/>
      <c r="BGM51" s="1252"/>
      <c r="BGN51" s="1252"/>
      <c r="BGO51" s="1252"/>
      <c r="BGP51" s="1252"/>
      <c r="BGQ51" s="1252"/>
      <c r="BGR51" s="1252"/>
      <c r="BGS51" s="1252"/>
      <c r="BGT51" s="1252"/>
      <c r="BGU51" s="1252"/>
      <c r="BGV51" s="1252"/>
      <c r="BGW51" s="1252"/>
      <c r="BGX51" s="1252"/>
      <c r="BGY51" s="1252"/>
      <c r="BGZ51" s="1252"/>
      <c r="BHA51" s="1252"/>
      <c r="BHB51" s="1252"/>
      <c r="BHC51" s="1252"/>
      <c r="BHD51" s="1252"/>
      <c r="BHE51" s="1252"/>
      <c r="BHF51" s="1252"/>
      <c r="BHG51" s="1252"/>
      <c r="BHH51" s="1252"/>
      <c r="BHI51" s="1252"/>
      <c r="BHJ51" s="1252"/>
      <c r="BHK51" s="1252"/>
      <c r="BHL51" s="1252"/>
      <c r="BHM51" s="1252"/>
      <c r="BHN51" s="1252"/>
      <c r="BHO51" s="1252"/>
      <c r="BHP51" s="1252"/>
      <c r="BHQ51" s="1252"/>
      <c r="BHR51" s="1252"/>
      <c r="BHS51" s="1252"/>
      <c r="BHT51" s="1252"/>
      <c r="BHU51" s="1252"/>
      <c r="BHV51" s="1252"/>
      <c r="BHW51" s="1252"/>
      <c r="BHX51" s="1252"/>
      <c r="BHY51" s="1252"/>
      <c r="BHZ51" s="1252"/>
      <c r="BIA51" s="1252"/>
      <c r="BIB51" s="1252"/>
      <c r="BIC51" s="1252"/>
      <c r="BID51" s="1252"/>
      <c r="BIE51" s="1252"/>
      <c r="BIF51" s="1252"/>
      <c r="BIG51" s="1252"/>
      <c r="BIH51" s="1252"/>
      <c r="BII51" s="1252"/>
      <c r="BIJ51" s="1252"/>
      <c r="BIK51" s="1252"/>
      <c r="BIL51" s="1252"/>
      <c r="BIM51" s="1252"/>
      <c r="BIN51" s="1252"/>
      <c r="BIO51" s="1252"/>
      <c r="BIP51" s="1252"/>
      <c r="BIQ51" s="1252"/>
      <c r="BIR51" s="1252"/>
      <c r="BIS51" s="1252"/>
      <c r="BIT51" s="1252"/>
      <c r="BIU51" s="1252"/>
      <c r="BIV51" s="1252"/>
      <c r="BIW51" s="1252"/>
      <c r="BIX51" s="1252"/>
      <c r="BIY51" s="1252"/>
      <c r="BIZ51" s="1252"/>
      <c r="BJA51" s="1252"/>
      <c r="BJB51" s="1252"/>
      <c r="BJC51" s="1252"/>
      <c r="BJD51" s="1252"/>
      <c r="BJE51" s="1252"/>
      <c r="BJF51" s="1252"/>
      <c r="BJG51" s="1252"/>
      <c r="BJH51" s="1252"/>
      <c r="BJI51" s="1252"/>
      <c r="BJJ51" s="1252"/>
      <c r="BJK51" s="1252"/>
      <c r="BJL51" s="1252"/>
      <c r="BJM51" s="1252"/>
      <c r="BJN51" s="1252"/>
      <c r="BJO51" s="1252"/>
      <c r="BJP51" s="1252"/>
      <c r="BJQ51" s="1252"/>
      <c r="BJR51" s="1252"/>
      <c r="BJS51" s="1252"/>
      <c r="BJT51" s="1252"/>
      <c r="BJU51" s="1252"/>
      <c r="BJV51" s="1252"/>
      <c r="BJW51" s="1252"/>
      <c r="BJX51" s="1252"/>
      <c r="BJY51" s="1252"/>
      <c r="BJZ51" s="1252"/>
      <c r="BKA51" s="1252"/>
      <c r="BKB51" s="1252"/>
      <c r="BKC51" s="1252"/>
      <c r="BKD51" s="1252"/>
      <c r="BKE51" s="1252"/>
      <c r="BKF51" s="1252"/>
      <c r="BKG51" s="1252"/>
      <c r="BKH51" s="1252"/>
      <c r="BKI51" s="1252"/>
      <c r="BKJ51" s="1252"/>
      <c r="BKK51" s="1252"/>
      <c r="BKL51" s="1252"/>
      <c r="BKM51" s="1252"/>
      <c r="BKN51" s="1252"/>
      <c r="BKO51" s="1252"/>
      <c r="BKP51" s="1252"/>
      <c r="BKQ51" s="1252"/>
      <c r="BKR51" s="1252"/>
      <c r="BKS51" s="1252"/>
      <c r="BKT51" s="1252"/>
      <c r="BKU51" s="1252"/>
      <c r="BKV51" s="1252"/>
      <c r="BKW51" s="1252"/>
      <c r="BKX51" s="1252"/>
      <c r="BKY51" s="1252"/>
      <c r="BKZ51" s="1252"/>
      <c r="BLA51" s="1252"/>
      <c r="BLB51" s="1252"/>
      <c r="BLC51" s="1252"/>
      <c r="BLD51" s="1252"/>
      <c r="BLE51" s="1252"/>
      <c r="BLF51" s="1252"/>
      <c r="BLG51" s="1252"/>
      <c r="BLH51" s="1252"/>
      <c r="BLI51" s="1252"/>
      <c r="BLJ51" s="1252"/>
      <c r="BLK51" s="1252"/>
      <c r="BLL51" s="1252"/>
      <c r="BLM51" s="1252"/>
      <c r="BLN51" s="1252"/>
      <c r="BLO51" s="1252"/>
      <c r="BLP51" s="1252"/>
      <c r="BLQ51" s="1252"/>
      <c r="BLR51" s="1252"/>
      <c r="BLS51" s="1252"/>
      <c r="BLT51" s="1252"/>
      <c r="BLU51" s="1252"/>
      <c r="BLV51" s="1252"/>
      <c r="BLW51" s="1252"/>
      <c r="BLX51" s="1252"/>
      <c r="BLY51" s="1252"/>
      <c r="BLZ51" s="1252"/>
      <c r="BMA51" s="1252"/>
      <c r="BMB51" s="1252"/>
      <c r="BMC51" s="1252"/>
      <c r="BMD51" s="1252"/>
      <c r="BME51" s="1252"/>
      <c r="BMF51" s="1252"/>
      <c r="BMG51" s="1252"/>
      <c r="BMH51" s="1252"/>
      <c r="BMI51" s="1252"/>
      <c r="BMJ51" s="1252"/>
      <c r="BMK51" s="1252"/>
      <c r="BML51" s="1252"/>
      <c r="BMM51" s="1252"/>
      <c r="BMN51" s="1252"/>
      <c r="BMO51" s="1252"/>
      <c r="BMP51" s="1252"/>
      <c r="BMQ51" s="1252"/>
      <c r="BMR51" s="1252"/>
      <c r="BMS51" s="1252"/>
      <c r="BMT51" s="1252"/>
      <c r="BMU51" s="1252"/>
      <c r="BMV51" s="1252"/>
      <c r="BMW51" s="1252"/>
      <c r="BMX51" s="1252"/>
      <c r="BMY51" s="1252"/>
      <c r="BMZ51" s="1252"/>
      <c r="BNA51" s="1252"/>
      <c r="BNB51" s="1252"/>
      <c r="BNC51" s="1252"/>
      <c r="BND51" s="1252"/>
      <c r="BNE51" s="1252"/>
      <c r="BNF51" s="1252"/>
      <c r="BNG51" s="1252"/>
      <c r="BNH51" s="1252"/>
      <c r="BNI51" s="1252"/>
      <c r="BNJ51" s="1252"/>
      <c r="BNK51" s="1252"/>
      <c r="BNL51" s="1252"/>
      <c r="BNM51" s="1252"/>
      <c r="BNN51" s="1252"/>
      <c r="BNO51" s="1252"/>
      <c r="BNP51" s="1252"/>
      <c r="BNQ51" s="1252"/>
      <c r="BNR51" s="1252"/>
      <c r="BNS51" s="1252"/>
      <c r="BNT51" s="1252"/>
      <c r="BNU51" s="1252"/>
      <c r="BNV51" s="1252"/>
      <c r="BNW51" s="1252"/>
      <c r="BNX51" s="1252"/>
      <c r="BNY51" s="1252"/>
      <c r="BNZ51" s="1252"/>
      <c r="BOA51" s="1252"/>
      <c r="BOB51" s="1252"/>
      <c r="BOC51" s="1252"/>
      <c r="BOD51" s="1252"/>
      <c r="BOE51" s="1252"/>
      <c r="BOF51" s="1252"/>
      <c r="BOG51" s="1252"/>
      <c r="BOH51" s="1252"/>
      <c r="BOI51" s="1252"/>
      <c r="BOJ51" s="1252"/>
      <c r="BOK51" s="1252"/>
      <c r="BOL51" s="1252"/>
      <c r="BOM51" s="1252"/>
      <c r="BON51" s="1252"/>
      <c r="BOO51" s="1252"/>
      <c r="BOP51" s="1252"/>
      <c r="BOQ51" s="1252"/>
      <c r="BOR51" s="1252"/>
      <c r="BOS51" s="1252"/>
      <c r="BOT51" s="1252"/>
      <c r="BOU51" s="1252"/>
      <c r="BOV51" s="1252"/>
      <c r="BOW51" s="1252"/>
      <c r="BOX51" s="1252"/>
      <c r="BOY51" s="1252"/>
      <c r="BOZ51" s="1252"/>
      <c r="BPA51" s="1252"/>
      <c r="BPB51" s="1252"/>
      <c r="BPC51" s="1252"/>
      <c r="BPD51" s="1252"/>
      <c r="BPE51" s="1252"/>
      <c r="BPF51" s="1252"/>
      <c r="BPG51" s="1252"/>
      <c r="BPH51" s="1252"/>
      <c r="BPI51" s="1252"/>
      <c r="BPJ51" s="1252"/>
      <c r="BPK51" s="1252"/>
      <c r="BPL51" s="1252"/>
      <c r="BPM51" s="1252"/>
      <c r="BPN51" s="1252"/>
      <c r="BPO51" s="1252"/>
      <c r="BPP51" s="1252"/>
      <c r="BPQ51" s="1252"/>
      <c r="BPR51" s="1252"/>
      <c r="BPS51" s="1252"/>
      <c r="BPT51" s="1252"/>
      <c r="BPU51" s="1252"/>
      <c r="BPV51" s="1252"/>
      <c r="BPW51" s="1252"/>
      <c r="BPX51" s="1252"/>
      <c r="BPY51" s="1252"/>
      <c r="BPZ51" s="1252"/>
      <c r="BQA51" s="1252"/>
      <c r="BQB51" s="1252"/>
      <c r="BQC51" s="1252"/>
      <c r="BQD51" s="1252"/>
      <c r="BQE51" s="1252"/>
      <c r="BQF51" s="1252"/>
      <c r="BQG51" s="1252"/>
      <c r="BQH51" s="1252"/>
      <c r="BQI51" s="1252"/>
      <c r="BQJ51" s="1252"/>
      <c r="BQK51" s="1252"/>
      <c r="BQL51" s="1252"/>
      <c r="BQM51" s="1252"/>
      <c r="BQN51" s="1252"/>
      <c r="BQO51" s="1252"/>
      <c r="BQP51" s="1252"/>
      <c r="BQQ51" s="1252"/>
      <c r="BQR51" s="1252"/>
      <c r="BQS51" s="1252"/>
      <c r="BQT51" s="1252"/>
      <c r="BQU51" s="1252"/>
      <c r="BQV51" s="1252"/>
      <c r="BQW51" s="1252"/>
      <c r="BQX51" s="1252"/>
      <c r="BQY51" s="1252"/>
      <c r="BQZ51" s="1252"/>
      <c r="BRA51" s="1252"/>
      <c r="BRB51" s="1252"/>
      <c r="BRC51" s="1252"/>
      <c r="BRD51" s="1252"/>
      <c r="BRE51" s="1252"/>
      <c r="BRF51" s="1252"/>
      <c r="BRG51" s="1252"/>
      <c r="BRH51" s="1252"/>
      <c r="BRI51" s="1252"/>
      <c r="BRJ51" s="1252"/>
      <c r="BRK51" s="1252"/>
      <c r="BRL51" s="1252"/>
      <c r="BRM51" s="1252"/>
      <c r="BRN51" s="1252"/>
      <c r="BRO51" s="1252"/>
      <c r="BRP51" s="1252"/>
      <c r="BRQ51" s="1252"/>
      <c r="BRR51" s="1252"/>
      <c r="BRS51" s="1252"/>
      <c r="BRT51" s="1252"/>
      <c r="BRU51" s="1252"/>
      <c r="BRV51" s="1252"/>
      <c r="BRW51" s="1252"/>
      <c r="BRX51" s="1252"/>
      <c r="BRY51" s="1252"/>
      <c r="BRZ51" s="1252"/>
      <c r="BSA51" s="1252"/>
      <c r="BSB51" s="1252"/>
      <c r="BSC51" s="1252"/>
      <c r="BSD51" s="1252"/>
      <c r="BSE51" s="1252"/>
      <c r="BSF51" s="1252"/>
      <c r="BSG51" s="1252"/>
      <c r="BSH51" s="1252"/>
      <c r="BSI51" s="1252"/>
      <c r="BSJ51" s="1252"/>
      <c r="BSK51" s="1252"/>
      <c r="BSL51" s="1252"/>
      <c r="BSM51" s="1252"/>
      <c r="BSN51" s="1252"/>
      <c r="BSO51" s="1252"/>
      <c r="BSP51" s="1252"/>
      <c r="BSQ51" s="1252"/>
      <c r="BSR51" s="1252"/>
      <c r="BSS51" s="1252"/>
      <c r="BST51" s="1252"/>
      <c r="BSU51" s="1252"/>
      <c r="BSV51" s="1252"/>
      <c r="BSW51" s="1252"/>
      <c r="BSX51" s="1252"/>
      <c r="BSY51" s="1252"/>
      <c r="BSZ51" s="1252"/>
      <c r="BTA51" s="1252"/>
      <c r="BTB51" s="1252"/>
      <c r="BTC51" s="1252"/>
      <c r="BTD51" s="1252"/>
      <c r="BTE51" s="1252"/>
      <c r="BTF51" s="1252"/>
      <c r="BTG51" s="1252"/>
      <c r="BTH51" s="1252"/>
      <c r="BTI51" s="1252"/>
      <c r="BTJ51" s="1252"/>
      <c r="BTK51" s="1252"/>
      <c r="BTL51" s="1252"/>
      <c r="BTM51" s="1252"/>
      <c r="BTN51" s="1252"/>
      <c r="BTO51" s="1252"/>
      <c r="BTP51" s="1252"/>
      <c r="BTQ51" s="1252"/>
      <c r="BTR51" s="1252"/>
      <c r="BTS51" s="1252"/>
      <c r="BTT51" s="1252"/>
      <c r="BTU51" s="1252"/>
      <c r="BTV51" s="1252"/>
      <c r="BTW51" s="1252"/>
      <c r="BTX51" s="1252"/>
      <c r="BTY51" s="1252"/>
      <c r="BTZ51" s="1252"/>
      <c r="BUA51" s="1252"/>
      <c r="BUB51" s="1252"/>
      <c r="BUC51" s="1252"/>
      <c r="BUD51" s="1252"/>
      <c r="BUE51" s="1252"/>
      <c r="BUF51" s="1252"/>
      <c r="BUG51" s="1252"/>
      <c r="BUH51" s="1252"/>
      <c r="BUI51" s="1252"/>
      <c r="BUJ51" s="1252"/>
      <c r="BUK51" s="1252"/>
      <c r="BUL51" s="1252"/>
      <c r="BUM51" s="1252"/>
      <c r="BUN51" s="1252"/>
      <c r="BUO51" s="1252"/>
      <c r="BUP51" s="1252"/>
      <c r="BUQ51" s="1252"/>
      <c r="BUR51" s="1252"/>
      <c r="BUS51" s="1252"/>
      <c r="BUT51" s="1252"/>
      <c r="BUU51" s="1252"/>
      <c r="BUV51" s="1252"/>
      <c r="BUW51" s="1252"/>
      <c r="BUX51" s="1252"/>
      <c r="BUY51" s="1252"/>
      <c r="BUZ51" s="1252"/>
      <c r="BVA51" s="1252"/>
      <c r="BVB51" s="1252"/>
      <c r="BVC51" s="1252"/>
      <c r="BVD51" s="1252"/>
      <c r="BVE51" s="1252"/>
      <c r="BVF51" s="1252"/>
      <c r="BVG51" s="1252"/>
      <c r="BVH51" s="1252"/>
      <c r="BVI51" s="1252"/>
      <c r="BVJ51" s="1252"/>
      <c r="BVK51" s="1252"/>
      <c r="BVL51" s="1252"/>
      <c r="BVM51" s="1252"/>
      <c r="BVN51" s="1252"/>
      <c r="BVO51" s="1252"/>
      <c r="BVP51" s="1252"/>
      <c r="BVQ51" s="1252"/>
      <c r="BVR51" s="1252"/>
      <c r="BVS51" s="1252"/>
      <c r="BVT51" s="1252"/>
      <c r="BVU51" s="1252"/>
      <c r="BVV51" s="1252"/>
      <c r="BVW51" s="1252"/>
      <c r="BVX51" s="1252"/>
      <c r="BVY51" s="1252"/>
      <c r="BVZ51" s="1252"/>
      <c r="BWA51" s="1252"/>
      <c r="BWB51" s="1252"/>
      <c r="BWC51" s="1252"/>
      <c r="BWD51" s="1252"/>
      <c r="BWE51" s="1252"/>
      <c r="BWF51" s="1252"/>
      <c r="BWG51" s="1252"/>
      <c r="BWH51" s="1252"/>
      <c r="BWI51" s="1252"/>
      <c r="BWJ51" s="1252"/>
      <c r="BWK51" s="1252"/>
      <c r="BWL51" s="1252"/>
      <c r="BWM51" s="1252"/>
      <c r="BWN51" s="1252"/>
      <c r="BWO51" s="1252"/>
      <c r="BWP51" s="1252"/>
      <c r="BWQ51" s="1252"/>
      <c r="BWR51" s="1252"/>
      <c r="BWS51" s="1252"/>
      <c r="BWT51" s="1252"/>
      <c r="BWU51" s="1252"/>
      <c r="BWV51" s="1252"/>
      <c r="BWW51" s="1252"/>
      <c r="BWX51" s="1252"/>
      <c r="BWY51" s="1252"/>
      <c r="BWZ51" s="1252"/>
      <c r="BXA51" s="1252"/>
      <c r="BXB51" s="1252"/>
      <c r="BXC51" s="1252"/>
      <c r="BXD51" s="1252"/>
      <c r="BXE51" s="1252"/>
      <c r="BXF51" s="1252"/>
      <c r="BXG51" s="1252"/>
      <c r="BXH51" s="1252"/>
      <c r="BXI51" s="1252"/>
      <c r="BXJ51" s="1252"/>
      <c r="BXK51" s="1252"/>
      <c r="BXL51" s="1252"/>
      <c r="BXM51" s="1252"/>
      <c r="BXN51" s="1252"/>
      <c r="BXO51" s="1252"/>
      <c r="BXP51" s="1252"/>
      <c r="BXQ51" s="1252"/>
      <c r="BXR51" s="1252"/>
      <c r="BXS51" s="1252"/>
      <c r="BXT51" s="1252"/>
      <c r="BXU51" s="1252"/>
      <c r="BXV51" s="1252"/>
      <c r="BXW51" s="1252"/>
      <c r="BXX51" s="1252"/>
      <c r="BXY51" s="1252"/>
      <c r="BXZ51" s="1252"/>
      <c r="BYA51" s="1252"/>
      <c r="BYB51" s="1252"/>
      <c r="BYC51" s="1252"/>
      <c r="BYD51" s="1252"/>
      <c r="BYE51" s="1252"/>
      <c r="BYF51" s="1252"/>
      <c r="BYG51" s="1252"/>
      <c r="BYH51" s="1252"/>
      <c r="BYI51" s="1252"/>
      <c r="BYJ51" s="1252"/>
      <c r="BYK51" s="1252"/>
      <c r="BYL51" s="1252"/>
      <c r="BYM51" s="1252"/>
      <c r="BYN51" s="1252"/>
      <c r="BYO51" s="1252"/>
      <c r="BYP51" s="1252"/>
      <c r="BYQ51" s="1252"/>
      <c r="BYR51" s="1252"/>
      <c r="BYS51" s="1252"/>
      <c r="BYT51" s="1252"/>
      <c r="BYU51" s="1252"/>
      <c r="BYV51" s="1252"/>
      <c r="BYW51" s="1252"/>
      <c r="BYX51" s="1252"/>
      <c r="BYY51" s="1252"/>
      <c r="BYZ51" s="1252"/>
      <c r="BZA51" s="1252"/>
      <c r="BZB51" s="1252"/>
      <c r="BZC51" s="1252"/>
      <c r="BZD51" s="1252"/>
      <c r="BZE51" s="1252"/>
      <c r="BZF51" s="1252"/>
      <c r="BZG51" s="1252"/>
      <c r="BZH51" s="1252"/>
      <c r="BZI51" s="1252"/>
      <c r="BZJ51" s="1252"/>
      <c r="BZK51" s="1252"/>
      <c r="BZL51" s="1252"/>
      <c r="BZM51" s="1252"/>
      <c r="BZN51" s="1252"/>
      <c r="BZO51" s="1252"/>
      <c r="BZP51" s="1252"/>
      <c r="BZQ51" s="1252"/>
      <c r="BZR51" s="1252"/>
      <c r="BZS51" s="1252"/>
      <c r="BZT51" s="1252"/>
      <c r="BZU51" s="1252"/>
      <c r="BZV51" s="1252"/>
      <c r="BZW51" s="1252"/>
      <c r="BZX51" s="1252"/>
      <c r="BZY51" s="1252"/>
      <c r="BZZ51" s="1252"/>
      <c r="CAA51" s="1252"/>
      <c r="CAB51" s="1252"/>
      <c r="CAC51" s="1252"/>
      <c r="CAD51" s="1252"/>
      <c r="CAE51" s="1252"/>
      <c r="CAF51" s="1252"/>
      <c r="CAG51" s="1252"/>
      <c r="CAH51" s="1252"/>
      <c r="CAI51" s="1252"/>
      <c r="CAJ51" s="1252"/>
      <c r="CAK51" s="1252"/>
      <c r="CAL51" s="1252"/>
      <c r="CAM51" s="1252"/>
      <c r="CAN51" s="1252"/>
      <c r="CAO51" s="1252"/>
      <c r="CAP51" s="1252"/>
      <c r="CAQ51" s="1252"/>
      <c r="CAR51" s="1252"/>
      <c r="CAS51" s="1252"/>
      <c r="CAT51" s="1252"/>
      <c r="CAU51" s="1252"/>
      <c r="CAV51" s="1252"/>
      <c r="CAW51" s="1252"/>
      <c r="CAX51" s="1252"/>
      <c r="CAY51" s="1252"/>
      <c r="CAZ51" s="1252"/>
      <c r="CBA51" s="1252"/>
      <c r="CBB51" s="1252"/>
      <c r="CBC51" s="1252"/>
      <c r="CBD51" s="1252"/>
      <c r="CBE51" s="1252"/>
      <c r="CBF51" s="1252"/>
      <c r="CBG51" s="1252"/>
      <c r="CBH51" s="1252"/>
      <c r="CBI51" s="1252"/>
      <c r="CBJ51" s="1252"/>
      <c r="CBK51" s="1252"/>
      <c r="CBL51" s="1252"/>
      <c r="CBM51" s="1252"/>
      <c r="CBN51" s="1252"/>
      <c r="CBO51" s="1252"/>
      <c r="CBP51" s="1252"/>
      <c r="CBQ51" s="1252"/>
      <c r="CBR51" s="1252"/>
      <c r="CBS51" s="1252"/>
      <c r="CBT51" s="1252"/>
      <c r="CBU51" s="1252"/>
      <c r="CBV51" s="1252"/>
      <c r="CBW51" s="1252"/>
      <c r="CBX51" s="1252"/>
      <c r="CBY51" s="1252"/>
      <c r="CBZ51" s="1252"/>
      <c r="CCA51" s="1252"/>
      <c r="CCB51" s="1252"/>
      <c r="CCC51" s="1252"/>
      <c r="CCD51" s="1252"/>
      <c r="CCE51" s="1252"/>
      <c r="CCF51" s="1252"/>
      <c r="CCG51" s="1252"/>
      <c r="CCH51" s="1252"/>
      <c r="CCI51" s="1252"/>
      <c r="CCJ51" s="1252"/>
      <c r="CCK51" s="1252"/>
      <c r="CCL51" s="1252"/>
      <c r="CCM51" s="1252"/>
      <c r="CCN51" s="1252"/>
      <c r="CCO51" s="1252"/>
      <c r="CCP51" s="1252"/>
      <c r="CCQ51" s="1252"/>
      <c r="CCR51" s="1252"/>
      <c r="CCS51" s="1252"/>
      <c r="CCT51" s="1252"/>
      <c r="CCU51" s="1252"/>
      <c r="CCV51" s="1252"/>
      <c r="CCW51" s="1252"/>
      <c r="CCX51" s="1252"/>
      <c r="CCY51" s="1252"/>
      <c r="CCZ51" s="1252"/>
      <c r="CDA51" s="1252"/>
      <c r="CDB51" s="1252"/>
      <c r="CDC51" s="1252"/>
      <c r="CDD51" s="1252"/>
      <c r="CDE51" s="1252"/>
      <c r="CDF51" s="1252"/>
      <c r="CDG51" s="1252"/>
      <c r="CDH51" s="1252"/>
      <c r="CDI51" s="1252"/>
      <c r="CDJ51" s="1252"/>
      <c r="CDK51" s="1252"/>
      <c r="CDL51" s="1252"/>
      <c r="CDM51" s="1252"/>
      <c r="CDN51" s="1252"/>
      <c r="CDO51" s="1252"/>
      <c r="CDP51" s="1252"/>
      <c r="CDQ51" s="1252"/>
      <c r="CDR51" s="1252"/>
      <c r="CDS51" s="1252"/>
      <c r="CDT51" s="1252"/>
      <c r="CDU51" s="1252"/>
      <c r="CDV51" s="1252"/>
      <c r="CDW51" s="1252"/>
      <c r="CDX51" s="1252"/>
      <c r="CDY51" s="1252"/>
      <c r="CDZ51" s="1252"/>
      <c r="CEA51" s="1252"/>
      <c r="CEB51" s="1252"/>
      <c r="CEC51" s="1252"/>
      <c r="CED51" s="1252"/>
      <c r="CEE51" s="1252"/>
      <c r="CEF51" s="1252"/>
      <c r="CEG51" s="1252"/>
      <c r="CEH51" s="1252"/>
      <c r="CEI51" s="1252"/>
      <c r="CEJ51" s="1252"/>
      <c r="CEK51" s="1252"/>
      <c r="CEL51" s="1252"/>
      <c r="CEM51" s="1252"/>
      <c r="CEN51" s="1252"/>
      <c r="CEO51" s="1252"/>
      <c r="CEP51" s="1252"/>
      <c r="CEQ51" s="1252"/>
      <c r="CER51" s="1252"/>
      <c r="CES51" s="1252"/>
      <c r="CET51" s="1252"/>
      <c r="CEU51" s="1252"/>
      <c r="CEV51" s="1252"/>
      <c r="CEW51" s="1252"/>
      <c r="CEX51" s="1252"/>
      <c r="CEY51" s="1252"/>
      <c r="CEZ51" s="1252"/>
      <c r="CFA51" s="1252"/>
      <c r="CFB51" s="1252"/>
      <c r="CFC51" s="1252"/>
      <c r="CFD51" s="1252"/>
      <c r="CFE51" s="1252"/>
      <c r="CFF51" s="1252"/>
      <c r="CFG51" s="1252"/>
      <c r="CFH51" s="1252"/>
      <c r="CFI51" s="1252"/>
      <c r="CFJ51" s="1252"/>
      <c r="CFK51" s="1252"/>
      <c r="CFL51" s="1252"/>
      <c r="CFM51" s="1252"/>
      <c r="CFN51" s="1252"/>
      <c r="CFO51" s="1252"/>
      <c r="CFP51" s="1252"/>
      <c r="CFQ51" s="1252"/>
      <c r="CFR51" s="1252"/>
      <c r="CFS51" s="1252"/>
      <c r="CFT51" s="1252"/>
      <c r="CFU51" s="1252"/>
      <c r="CFV51" s="1252"/>
      <c r="CFW51" s="1252"/>
      <c r="CFX51" s="1252"/>
      <c r="CFY51" s="1252"/>
      <c r="CFZ51" s="1252"/>
      <c r="CGA51" s="1252"/>
      <c r="CGB51" s="1252"/>
      <c r="CGC51" s="1252"/>
      <c r="CGD51" s="1252"/>
      <c r="CGE51" s="1252"/>
      <c r="CGF51" s="1252"/>
      <c r="CGG51" s="1252"/>
      <c r="CGH51" s="1252"/>
      <c r="CGI51" s="1252"/>
      <c r="CGJ51" s="1252"/>
      <c r="CGK51" s="1252"/>
      <c r="CGL51" s="1252"/>
      <c r="CGM51" s="1252"/>
      <c r="CGN51" s="1252"/>
      <c r="CGO51" s="1252"/>
      <c r="CGP51" s="1252"/>
      <c r="CGQ51" s="1252"/>
      <c r="CGR51" s="1252"/>
      <c r="CGS51" s="1252"/>
      <c r="CGT51" s="1252"/>
      <c r="CGU51" s="1252"/>
      <c r="CGV51" s="1252"/>
      <c r="CGW51" s="1252"/>
      <c r="CGX51" s="1252"/>
      <c r="CGY51" s="1252"/>
      <c r="CGZ51" s="1252"/>
      <c r="CHA51" s="1252"/>
      <c r="CHB51" s="1252"/>
      <c r="CHC51" s="1252"/>
      <c r="CHD51" s="1252"/>
      <c r="CHE51" s="1252"/>
      <c r="CHF51" s="1252"/>
      <c r="CHG51" s="1252"/>
      <c r="CHH51" s="1252"/>
      <c r="CHI51" s="1252"/>
      <c r="CHJ51" s="1252"/>
      <c r="CHK51" s="1252"/>
      <c r="CHL51" s="1252"/>
      <c r="CHM51" s="1252"/>
      <c r="CHN51" s="1252"/>
      <c r="CHO51" s="1252"/>
      <c r="CHP51" s="1252"/>
      <c r="CHQ51" s="1252"/>
      <c r="CHR51" s="1252"/>
      <c r="CHS51" s="1252"/>
      <c r="CHT51" s="1252"/>
      <c r="CHU51" s="1252"/>
      <c r="CHV51" s="1252"/>
      <c r="CHW51" s="1252"/>
      <c r="CHX51" s="1252"/>
      <c r="CHY51" s="1252"/>
      <c r="CHZ51" s="1252"/>
      <c r="CIA51" s="1252"/>
      <c r="CIB51" s="1252"/>
      <c r="CIC51" s="1252"/>
      <c r="CID51" s="1252"/>
      <c r="CIE51" s="1252"/>
      <c r="CIF51" s="1252"/>
      <c r="CIG51" s="1252"/>
      <c r="CIH51" s="1252"/>
      <c r="CII51" s="1252"/>
      <c r="CIJ51" s="1252"/>
      <c r="CIK51" s="1252"/>
      <c r="CIL51" s="1252"/>
      <c r="CIM51" s="1252"/>
      <c r="CIN51" s="1252"/>
      <c r="CIO51" s="1252"/>
      <c r="CIP51" s="1252"/>
      <c r="CIQ51" s="1252"/>
      <c r="CIR51" s="1252"/>
      <c r="CIS51" s="1252"/>
      <c r="CIT51" s="1252"/>
      <c r="CIU51" s="1252"/>
      <c r="CIV51" s="1252"/>
      <c r="CIW51" s="1252"/>
      <c r="CIX51" s="1252"/>
      <c r="CIY51" s="1252"/>
      <c r="CIZ51" s="1252"/>
      <c r="CJA51" s="1252"/>
      <c r="CJB51" s="1252"/>
      <c r="CJC51" s="1252"/>
      <c r="CJD51" s="1252"/>
      <c r="CJE51" s="1252"/>
      <c r="CJF51" s="1252"/>
      <c r="CJG51" s="1252"/>
      <c r="CJH51" s="1252"/>
      <c r="CJI51" s="1252"/>
      <c r="CJJ51" s="1252"/>
      <c r="CJK51" s="1252"/>
      <c r="CJL51" s="1252"/>
      <c r="CJM51" s="1252"/>
      <c r="CJN51" s="1252"/>
      <c r="CJO51" s="1252"/>
      <c r="CJP51" s="1252"/>
      <c r="CJQ51" s="1252"/>
      <c r="CJR51" s="1252"/>
      <c r="CJS51" s="1252"/>
      <c r="CJT51" s="1252"/>
      <c r="CJU51" s="1252"/>
      <c r="CJV51" s="1252"/>
      <c r="CJW51" s="1252"/>
      <c r="CJX51" s="1252"/>
      <c r="CJY51" s="1252"/>
      <c r="CJZ51" s="1252"/>
      <c r="CKA51" s="1252"/>
      <c r="CKB51" s="1252"/>
      <c r="CKC51" s="1252"/>
      <c r="CKD51" s="1252"/>
      <c r="CKE51" s="1252"/>
      <c r="CKF51" s="1252"/>
      <c r="CKG51" s="1252"/>
      <c r="CKH51" s="1252"/>
      <c r="CKI51" s="1252"/>
      <c r="CKJ51" s="1252"/>
      <c r="CKK51" s="1252"/>
      <c r="CKL51" s="1252"/>
      <c r="CKM51" s="1252"/>
      <c r="CKN51" s="1252"/>
      <c r="CKO51" s="1252"/>
      <c r="CKP51" s="1252"/>
      <c r="CKQ51" s="1252"/>
      <c r="CKR51" s="1252"/>
      <c r="CKS51" s="1252"/>
      <c r="CKT51" s="1252"/>
      <c r="CKU51" s="1252"/>
      <c r="CKV51" s="1252"/>
      <c r="CKW51" s="1252"/>
      <c r="CKX51" s="1252"/>
      <c r="CKY51" s="1252"/>
      <c r="CKZ51" s="1252"/>
      <c r="CLA51" s="1252"/>
      <c r="CLB51" s="1252"/>
      <c r="CLC51" s="1252"/>
      <c r="CLD51" s="1252"/>
      <c r="CLE51" s="1252"/>
      <c r="CLF51" s="1252"/>
      <c r="CLG51" s="1252"/>
      <c r="CLH51" s="1252"/>
      <c r="CLI51" s="1252"/>
      <c r="CLJ51" s="1252"/>
      <c r="CLK51" s="1252"/>
      <c r="CLL51" s="1252"/>
      <c r="CLM51" s="1252"/>
      <c r="CLN51" s="1252"/>
      <c r="CLO51" s="1252"/>
      <c r="CLP51" s="1252"/>
      <c r="CLQ51" s="1252"/>
      <c r="CLR51" s="1252"/>
      <c r="CLS51" s="1252"/>
      <c r="CLT51" s="1252"/>
      <c r="CLU51" s="1252"/>
      <c r="CLV51" s="1252"/>
      <c r="CLW51" s="1252"/>
      <c r="CLX51" s="1252"/>
      <c r="CLY51" s="1252"/>
      <c r="CLZ51" s="1252"/>
      <c r="CMA51" s="1252"/>
      <c r="CMB51" s="1252"/>
      <c r="CMC51" s="1252"/>
      <c r="CMD51" s="1252"/>
      <c r="CME51" s="1252"/>
      <c r="CMF51" s="1252"/>
      <c r="CMG51" s="1252"/>
      <c r="CMH51" s="1252"/>
      <c r="CMI51" s="1252"/>
      <c r="CMJ51" s="1252"/>
      <c r="CMK51" s="1252"/>
      <c r="CML51" s="1252"/>
      <c r="CMM51" s="1252"/>
      <c r="CMN51" s="1252"/>
      <c r="CMO51" s="1252"/>
      <c r="CMP51" s="1252"/>
      <c r="CMQ51" s="1252"/>
      <c r="CMR51" s="1252"/>
      <c r="CMS51" s="1252"/>
      <c r="CMT51" s="1252"/>
      <c r="CMU51" s="1252"/>
      <c r="CMV51" s="1252"/>
      <c r="CMW51" s="1252"/>
      <c r="CMX51" s="1252"/>
      <c r="CMY51" s="1252"/>
      <c r="CMZ51" s="1252"/>
      <c r="CNA51" s="1252"/>
      <c r="CNB51" s="1252"/>
      <c r="CNC51" s="1252"/>
      <c r="CND51" s="1252"/>
      <c r="CNE51" s="1252"/>
      <c r="CNF51" s="1252"/>
      <c r="CNG51" s="1252"/>
      <c r="CNH51" s="1252"/>
      <c r="CNI51" s="1252"/>
      <c r="CNJ51" s="1252"/>
      <c r="CNK51" s="1252"/>
      <c r="CNL51" s="1252"/>
      <c r="CNM51" s="1252"/>
      <c r="CNN51" s="1252"/>
      <c r="CNO51" s="1252"/>
      <c r="CNP51" s="1252"/>
      <c r="CNQ51" s="1252"/>
      <c r="CNR51" s="1252"/>
      <c r="CNS51" s="1252"/>
      <c r="CNT51" s="1252"/>
      <c r="CNU51" s="1252"/>
      <c r="CNV51" s="1252"/>
      <c r="CNW51" s="1252"/>
      <c r="CNX51" s="1252"/>
      <c r="CNY51" s="1252"/>
      <c r="CNZ51" s="1252"/>
      <c r="COA51" s="1252"/>
      <c r="COB51" s="1252"/>
      <c r="COC51" s="1252"/>
      <c r="COD51" s="1252"/>
      <c r="COE51" s="1252"/>
      <c r="COF51" s="1252"/>
      <c r="COG51" s="1252"/>
      <c r="COH51" s="1252"/>
      <c r="COI51" s="1252"/>
      <c r="COJ51" s="1252"/>
      <c r="COK51" s="1252"/>
      <c r="COL51" s="1252"/>
      <c r="COM51" s="1252"/>
      <c r="CON51" s="1252"/>
      <c r="COO51" s="1252"/>
      <c r="COP51" s="1252"/>
      <c r="COQ51" s="1252"/>
      <c r="COR51" s="1252"/>
      <c r="COS51" s="1252"/>
      <c r="COT51" s="1252"/>
      <c r="COU51" s="1252"/>
      <c r="COV51" s="1252"/>
      <c r="COW51" s="1252"/>
      <c r="COX51" s="1252"/>
      <c r="COY51" s="1252"/>
      <c r="COZ51" s="1252"/>
      <c r="CPA51" s="1252"/>
      <c r="CPB51" s="1252"/>
      <c r="CPC51" s="1252"/>
      <c r="CPD51" s="1252"/>
      <c r="CPE51" s="1252"/>
      <c r="CPF51" s="1252"/>
      <c r="CPG51" s="1252"/>
      <c r="CPH51" s="1252"/>
      <c r="CPI51" s="1252"/>
      <c r="CPJ51" s="1252"/>
      <c r="CPK51" s="1252"/>
      <c r="CPL51" s="1252"/>
      <c r="CPM51" s="1252"/>
      <c r="CPN51" s="1252"/>
      <c r="CPO51" s="1252"/>
      <c r="CPP51" s="1252"/>
      <c r="CPQ51" s="1252"/>
      <c r="CPR51" s="1252"/>
      <c r="CPS51" s="1252"/>
      <c r="CPT51" s="1252"/>
      <c r="CPU51" s="1252"/>
      <c r="CPV51" s="1252"/>
      <c r="CPW51" s="1252"/>
      <c r="CPX51" s="1252"/>
      <c r="CPY51" s="1252"/>
      <c r="CPZ51" s="1252"/>
      <c r="CQA51" s="1252"/>
      <c r="CQB51" s="1252"/>
      <c r="CQC51" s="1252"/>
      <c r="CQD51" s="1252"/>
      <c r="CQE51" s="1252"/>
      <c r="CQF51" s="1252"/>
      <c r="CQG51" s="1252"/>
      <c r="CQH51" s="1252"/>
      <c r="CQI51" s="1252"/>
      <c r="CQJ51" s="1252"/>
      <c r="CQK51" s="1252"/>
      <c r="CQL51" s="1252"/>
      <c r="CQM51" s="1252"/>
      <c r="CQN51" s="1252"/>
      <c r="CQO51" s="1252"/>
      <c r="CQP51" s="1252"/>
      <c r="CQQ51" s="1252"/>
      <c r="CQR51" s="1252"/>
      <c r="CQS51" s="1252"/>
      <c r="CQT51" s="1252"/>
      <c r="CQU51" s="1252"/>
      <c r="CQV51" s="1252"/>
      <c r="CQW51" s="1252"/>
      <c r="CQX51" s="1252"/>
      <c r="CQY51" s="1252"/>
      <c r="CQZ51" s="1252"/>
      <c r="CRA51" s="1252"/>
      <c r="CRB51" s="1252"/>
      <c r="CRC51" s="1252"/>
      <c r="CRD51" s="1252"/>
      <c r="CRE51" s="1252"/>
      <c r="CRF51" s="1252"/>
      <c r="CRG51" s="1252"/>
      <c r="CRH51" s="1252"/>
      <c r="CRI51" s="1252"/>
      <c r="CRJ51" s="1252"/>
      <c r="CRK51" s="1252"/>
      <c r="CRL51" s="1252"/>
      <c r="CRM51" s="1252"/>
      <c r="CRN51" s="1252"/>
      <c r="CRO51" s="1252"/>
      <c r="CRP51" s="1252"/>
      <c r="CRQ51" s="1252"/>
      <c r="CRR51" s="1252"/>
      <c r="CRS51" s="1252"/>
      <c r="CRT51" s="1252"/>
      <c r="CRU51" s="1252"/>
      <c r="CRV51" s="1252"/>
      <c r="CRW51" s="1252"/>
      <c r="CRX51" s="1252"/>
      <c r="CRY51" s="1252"/>
      <c r="CRZ51" s="1252"/>
      <c r="CSA51" s="1252"/>
      <c r="CSB51" s="1252"/>
      <c r="CSC51" s="1252"/>
      <c r="CSD51" s="1252"/>
      <c r="CSE51" s="1252"/>
      <c r="CSF51" s="1252"/>
      <c r="CSG51" s="1252"/>
      <c r="CSH51" s="1252"/>
      <c r="CSI51" s="1252"/>
      <c r="CSJ51" s="1252"/>
      <c r="CSK51" s="1252"/>
      <c r="CSL51" s="1252"/>
      <c r="CSM51" s="1252"/>
      <c r="CSN51" s="1252"/>
      <c r="CSO51" s="1252"/>
      <c r="CSP51" s="1252"/>
      <c r="CSQ51" s="1252"/>
      <c r="CSR51" s="1252"/>
      <c r="CSS51" s="1252"/>
      <c r="CST51" s="1252"/>
      <c r="CSU51" s="1252"/>
      <c r="CSV51" s="1252"/>
      <c r="CSW51" s="1252"/>
      <c r="CSX51" s="1252"/>
      <c r="CSY51" s="1252"/>
      <c r="CSZ51" s="1252"/>
      <c r="CTA51" s="1252"/>
      <c r="CTB51" s="1252"/>
      <c r="CTC51" s="1252"/>
      <c r="CTD51" s="1252"/>
      <c r="CTE51" s="1252"/>
      <c r="CTF51" s="1252"/>
      <c r="CTG51" s="1252"/>
      <c r="CTH51" s="1252"/>
      <c r="CTI51" s="1252"/>
      <c r="CTJ51" s="1252"/>
      <c r="CTK51" s="1252"/>
      <c r="CTL51" s="1252"/>
      <c r="CTM51" s="1252"/>
      <c r="CTN51" s="1252"/>
      <c r="CTO51" s="1252"/>
      <c r="CTP51" s="1252"/>
      <c r="CTQ51" s="1252"/>
      <c r="CTR51" s="1252"/>
      <c r="CTS51" s="1252"/>
      <c r="CTT51" s="1252"/>
      <c r="CTU51" s="1252"/>
      <c r="CTV51" s="1252"/>
      <c r="CTW51" s="1252"/>
      <c r="CTX51" s="1252"/>
      <c r="CTY51" s="1252"/>
      <c r="CTZ51" s="1252"/>
      <c r="CUA51" s="1252"/>
      <c r="CUB51" s="1252"/>
      <c r="CUC51" s="1252"/>
      <c r="CUD51" s="1252"/>
      <c r="CUE51" s="1252"/>
      <c r="CUF51" s="1252"/>
      <c r="CUG51" s="1252"/>
      <c r="CUH51" s="1252"/>
      <c r="CUI51" s="1252"/>
      <c r="CUJ51" s="1252"/>
      <c r="CUK51" s="1252"/>
      <c r="CUL51" s="1252"/>
      <c r="CUM51" s="1252"/>
      <c r="CUN51" s="1252"/>
      <c r="CUO51" s="1252"/>
      <c r="CUP51" s="1252"/>
      <c r="CUQ51" s="1252"/>
      <c r="CUR51" s="1252"/>
      <c r="CUS51" s="1252"/>
      <c r="CUT51" s="1252"/>
      <c r="CUU51" s="1252"/>
      <c r="CUV51" s="1252"/>
      <c r="CUW51" s="1252"/>
      <c r="CUX51" s="1252"/>
      <c r="CUY51" s="1252"/>
      <c r="CUZ51" s="1252"/>
      <c r="CVA51" s="1252"/>
      <c r="CVB51" s="1252"/>
      <c r="CVC51" s="1252"/>
      <c r="CVD51" s="1252"/>
      <c r="CVE51" s="1252"/>
      <c r="CVF51" s="1252"/>
      <c r="CVG51" s="1252"/>
      <c r="CVH51" s="1252"/>
      <c r="CVI51" s="1252"/>
      <c r="CVJ51" s="1252"/>
      <c r="CVK51" s="1252"/>
      <c r="CVL51" s="1252"/>
      <c r="CVM51" s="1252"/>
      <c r="CVN51" s="1252"/>
      <c r="CVO51" s="1252"/>
      <c r="CVP51" s="1252"/>
      <c r="CVQ51" s="1252"/>
      <c r="CVR51" s="1252"/>
      <c r="CVS51" s="1252"/>
      <c r="CVT51" s="1252"/>
      <c r="CVU51" s="1252"/>
      <c r="CVV51" s="1252"/>
      <c r="CVW51" s="1252"/>
      <c r="CVX51" s="1252"/>
      <c r="CVY51" s="1252"/>
      <c r="CVZ51" s="1252"/>
      <c r="CWA51" s="1252"/>
      <c r="CWB51" s="1252"/>
      <c r="CWC51" s="1252"/>
      <c r="CWD51" s="1252"/>
      <c r="CWE51" s="1252"/>
      <c r="CWF51" s="1252"/>
      <c r="CWG51" s="1252"/>
      <c r="CWH51" s="1252"/>
      <c r="CWI51" s="1252"/>
      <c r="CWJ51" s="1252"/>
      <c r="CWK51" s="1252"/>
      <c r="CWL51" s="1252"/>
      <c r="CWM51" s="1252"/>
      <c r="CWN51" s="1252"/>
      <c r="CWO51" s="1252"/>
      <c r="CWP51" s="1252"/>
      <c r="CWQ51" s="1252"/>
      <c r="CWR51" s="1252"/>
      <c r="CWS51" s="1252"/>
      <c r="CWT51" s="1252"/>
      <c r="CWU51" s="1252"/>
      <c r="CWV51" s="1252"/>
      <c r="CWW51" s="1252"/>
      <c r="CWX51" s="1252"/>
      <c r="CWY51" s="1252"/>
      <c r="CWZ51" s="1252"/>
      <c r="CXA51" s="1252"/>
      <c r="CXB51" s="1252"/>
      <c r="CXC51" s="1252"/>
      <c r="CXD51" s="1252"/>
      <c r="CXE51" s="1252"/>
      <c r="CXF51" s="1252"/>
      <c r="CXG51" s="1252"/>
      <c r="CXH51" s="1252"/>
      <c r="CXI51" s="1252"/>
      <c r="CXJ51" s="1252"/>
      <c r="CXK51" s="1252"/>
      <c r="CXL51" s="1252"/>
      <c r="CXM51" s="1252"/>
      <c r="CXN51" s="1252"/>
      <c r="CXO51" s="1252"/>
      <c r="CXP51" s="1252"/>
      <c r="CXQ51" s="1252"/>
      <c r="CXR51" s="1252"/>
      <c r="CXS51" s="1252"/>
      <c r="CXT51" s="1252"/>
      <c r="CXU51" s="1252"/>
      <c r="CXV51" s="1252"/>
      <c r="CXW51" s="1252"/>
      <c r="CXX51" s="1252"/>
      <c r="CXY51" s="1252"/>
      <c r="CXZ51" s="1252"/>
      <c r="CYA51" s="1252"/>
      <c r="CYB51" s="1252"/>
      <c r="CYC51" s="1252"/>
      <c r="CYD51" s="1252"/>
      <c r="CYE51" s="1252"/>
      <c r="CYF51" s="1252"/>
      <c r="CYG51" s="1252"/>
      <c r="CYH51" s="1252"/>
      <c r="CYI51" s="1252"/>
      <c r="CYJ51" s="1252"/>
      <c r="CYK51" s="1252"/>
      <c r="CYL51" s="1252"/>
      <c r="CYM51" s="1252"/>
      <c r="CYN51" s="1252"/>
      <c r="CYO51" s="1252"/>
      <c r="CYP51" s="1252"/>
      <c r="CYQ51" s="1252"/>
      <c r="CYR51" s="1252"/>
      <c r="CYS51" s="1252"/>
      <c r="CYT51" s="1252"/>
      <c r="CYU51" s="1252"/>
      <c r="CYV51" s="1252"/>
      <c r="CYW51" s="1252"/>
      <c r="CYX51" s="1252"/>
      <c r="CYY51" s="1252"/>
      <c r="CYZ51" s="1252"/>
      <c r="CZA51" s="1252"/>
      <c r="CZB51" s="1252"/>
      <c r="CZC51" s="1252"/>
      <c r="CZD51" s="1252"/>
      <c r="CZE51" s="1252"/>
      <c r="CZF51" s="1252"/>
      <c r="CZG51" s="1252"/>
      <c r="CZH51" s="1252"/>
      <c r="CZI51" s="1252"/>
      <c r="CZJ51" s="1252"/>
      <c r="CZK51" s="1252"/>
      <c r="CZL51" s="1252"/>
      <c r="CZM51" s="1252"/>
      <c r="CZN51" s="1252"/>
      <c r="CZO51" s="1252"/>
      <c r="CZP51" s="1252"/>
      <c r="CZQ51" s="1252"/>
      <c r="CZR51" s="1252"/>
      <c r="CZS51" s="1252"/>
      <c r="CZT51" s="1252"/>
      <c r="CZU51" s="1252"/>
      <c r="CZV51" s="1252"/>
      <c r="CZW51" s="1252"/>
      <c r="CZX51" s="1252"/>
      <c r="CZY51" s="1252"/>
      <c r="CZZ51" s="1252"/>
      <c r="DAA51" s="1252"/>
      <c r="DAB51" s="1252"/>
      <c r="DAC51" s="1252"/>
      <c r="DAD51" s="1252"/>
      <c r="DAE51" s="1252"/>
      <c r="DAF51" s="1252"/>
      <c r="DAG51" s="1252"/>
      <c r="DAH51" s="1252"/>
      <c r="DAI51" s="1252"/>
      <c r="DAJ51" s="1252"/>
      <c r="DAK51" s="1252"/>
      <c r="DAL51" s="1252"/>
      <c r="DAM51" s="1252"/>
      <c r="DAN51" s="1252"/>
      <c r="DAO51" s="1252"/>
      <c r="DAP51" s="1252"/>
      <c r="DAQ51" s="1252"/>
      <c r="DAR51" s="1252"/>
      <c r="DAS51" s="1252"/>
      <c r="DAT51" s="1252"/>
      <c r="DAU51" s="1252"/>
      <c r="DAV51" s="1252"/>
      <c r="DAW51" s="1252"/>
      <c r="DAX51" s="1252"/>
      <c r="DAY51" s="1252"/>
      <c r="DAZ51" s="1252"/>
      <c r="DBA51" s="1252"/>
      <c r="DBB51" s="1252"/>
      <c r="DBC51" s="1252"/>
      <c r="DBD51" s="1252"/>
      <c r="DBE51" s="1252"/>
      <c r="DBF51" s="1252"/>
      <c r="DBG51" s="1252"/>
      <c r="DBH51" s="1252"/>
      <c r="DBI51" s="1252"/>
      <c r="DBJ51" s="1252"/>
      <c r="DBK51" s="1252"/>
      <c r="DBL51" s="1252"/>
      <c r="DBM51" s="1252"/>
      <c r="DBN51" s="1252"/>
      <c r="DBO51" s="1252"/>
      <c r="DBP51" s="1252"/>
      <c r="DBQ51" s="1252"/>
      <c r="DBR51" s="1252"/>
      <c r="DBS51" s="1252"/>
      <c r="DBT51" s="1252"/>
      <c r="DBU51" s="1252"/>
      <c r="DBV51" s="1252"/>
      <c r="DBW51" s="1252"/>
      <c r="DBX51" s="1252"/>
      <c r="DBY51" s="1252"/>
      <c r="DBZ51" s="1252"/>
      <c r="DCA51" s="1252"/>
      <c r="DCB51" s="1252"/>
      <c r="DCC51" s="1252"/>
      <c r="DCD51" s="1252"/>
      <c r="DCE51" s="1252"/>
      <c r="DCF51" s="1252"/>
      <c r="DCG51" s="1252"/>
      <c r="DCH51" s="1252"/>
      <c r="DCI51" s="1252"/>
      <c r="DCJ51" s="1252"/>
      <c r="DCK51" s="1252"/>
      <c r="DCL51" s="1252"/>
      <c r="DCM51" s="1252"/>
      <c r="DCN51" s="1252"/>
      <c r="DCO51" s="1252"/>
      <c r="DCP51" s="1252"/>
      <c r="DCQ51" s="1252"/>
      <c r="DCR51" s="1252"/>
      <c r="DCS51" s="1252"/>
      <c r="DCT51" s="1252"/>
      <c r="DCU51" s="1252"/>
      <c r="DCV51" s="1252"/>
      <c r="DCW51" s="1252"/>
      <c r="DCX51" s="1252"/>
      <c r="DCY51" s="1252"/>
      <c r="DCZ51" s="1252"/>
      <c r="DDA51" s="1252"/>
      <c r="DDB51" s="1252"/>
      <c r="DDC51" s="1252"/>
      <c r="DDD51" s="1252"/>
      <c r="DDE51" s="1252"/>
      <c r="DDF51" s="1252"/>
      <c r="DDG51" s="1252"/>
      <c r="DDH51" s="1252"/>
      <c r="DDI51" s="1252"/>
      <c r="DDJ51" s="1252"/>
      <c r="DDK51" s="1252"/>
      <c r="DDL51" s="1252"/>
      <c r="DDM51" s="1252"/>
      <c r="DDN51" s="1252"/>
      <c r="DDO51" s="1252"/>
      <c r="DDP51" s="1252"/>
      <c r="DDQ51" s="1252"/>
      <c r="DDR51" s="1252"/>
      <c r="DDS51" s="1252"/>
      <c r="DDT51" s="1252"/>
      <c r="DDU51" s="1252"/>
      <c r="DDV51" s="1252"/>
      <c r="DDW51" s="1252"/>
      <c r="DDX51" s="1252"/>
      <c r="DDY51" s="1252"/>
      <c r="DDZ51" s="1252"/>
      <c r="DEA51" s="1252"/>
      <c r="DEB51" s="1252"/>
      <c r="DEC51" s="1252"/>
      <c r="DED51" s="1252"/>
      <c r="DEE51" s="1252"/>
      <c r="DEF51" s="1252"/>
      <c r="DEG51" s="1252"/>
      <c r="DEH51" s="1252"/>
      <c r="DEI51" s="1252"/>
      <c r="DEJ51" s="1252"/>
      <c r="DEK51" s="1252"/>
      <c r="DEL51" s="1252"/>
      <c r="DEM51" s="1252"/>
      <c r="DEN51" s="1252"/>
      <c r="DEO51" s="1252"/>
      <c r="DEP51" s="1252"/>
      <c r="DEQ51" s="1252"/>
      <c r="DER51" s="1252"/>
      <c r="DES51" s="1252"/>
      <c r="DET51" s="1252"/>
      <c r="DEU51" s="1252"/>
      <c r="DEV51" s="1252"/>
      <c r="DEW51" s="1252"/>
      <c r="DEX51" s="1252"/>
      <c r="DEY51" s="1252"/>
      <c r="DEZ51" s="1252"/>
      <c r="DFA51" s="1252"/>
      <c r="DFB51" s="1252"/>
      <c r="DFC51" s="1252"/>
      <c r="DFD51" s="1252"/>
      <c r="DFE51" s="1252"/>
      <c r="DFF51" s="1252"/>
      <c r="DFG51" s="1252"/>
      <c r="DFH51" s="1252"/>
      <c r="DFI51" s="1252"/>
      <c r="DFJ51" s="1252"/>
      <c r="DFK51" s="1252"/>
      <c r="DFL51" s="1252"/>
      <c r="DFM51" s="1252"/>
      <c r="DFN51" s="1252"/>
      <c r="DFO51" s="1252"/>
      <c r="DFP51" s="1252"/>
      <c r="DFQ51" s="1252"/>
      <c r="DFR51" s="1252"/>
      <c r="DFS51" s="1252"/>
      <c r="DFT51" s="1252"/>
      <c r="DFU51" s="1252"/>
      <c r="DFV51" s="1252"/>
      <c r="DFW51" s="1252"/>
      <c r="DFX51" s="1252"/>
      <c r="DFY51" s="1252"/>
      <c r="DFZ51" s="1252"/>
      <c r="DGA51" s="1252"/>
      <c r="DGB51" s="1252"/>
      <c r="DGC51" s="1252"/>
      <c r="DGD51" s="1252"/>
      <c r="DGE51" s="1252"/>
      <c r="DGF51" s="1252"/>
      <c r="DGG51" s="1252"/>
      <c r="DGH51" s="1252"/>
      <c r="DGI51" s="1252"/>
      <c r="DGJ51" s="1252"/>
      <c r="DGK51" s="1252"/>
      <c r="DGL51" s="1252"/>
      <c r="DGM51" s="1252"/>
      <c r="DGN51" s="1252"/>
      <c r="DGO51" s="1252"/>
      <c r="DGP51" s="1252"/>
      <c r="DGQ51" s="1252"/>
      <c r="DGR51" s="1252"/>
      <c r="DGS51" s="1252"/>
      <c r="DGT51" s="1252"/>
      <c r="DGU51" s="1252"/>
      <c r="DGV51" s="1252"/>
      <c r="DGW51" s="1252"/>
      <c r="DGX51" s="1252"/>
      <c r="DGY51" s="1252"/>
      <c r="DGZ51" s="1252"/>
      <c r="DHA51" s="1252"/>
      <c r="DHB51" s="1252"/>
      <c r="DHC51" s="1252"/>
      <c r="DHD51" s="1252"/>
      <c r="DHE51" s="1252"/>
      <c r="DHF51" s="1252"/>
      <c r="DHG51" s="1252"/>
      <c r="DHH51" s="1252"/>
      <c r="DHI51" s="1252"/>
      <c r="DHJ51" s="1252"/>
      <c r="DHK51" s="1252"/>
      <c r="DHL51" s="1252"/>
      <c r="DHM51" s="1252"/>
      <c r="DHN51" s="1252"/>
      <c r="DHO51" s="1252"/>
      <c r="DHP51" s="1252"/>
      <c r="DHQ51" s="1252"/>
      <c r="DHR51" s="1252"/>
      <c r="DHS51" s="1252"/>
      <c r="DHT51" s="1252"/>
      <c r="DHU51" s="1252"/>
      <c r="DHV51" s="1252"/>
      <c r="DHW51" s="1252"/>
      <c r="DHX51" s="1252"/>
      <c r="DHY51" s="1252"/>
      <c r="DHZ51" s="1252"/>
      <c r="DIA51" s="1252"/>
      <c r="DIB51" s="1252"/>
      <c r="DIC51" s="1252"/>
      <c r="DID51" s="1252"/>
      <c r="DIE51" s="1252"/>
      <c r="DIF51" s="1252"/>
      <c r="DIG51" s="1252"/>
      <c r="DIH51" s="1252"/>
      <c r="DII51" s="1252"/>
      <c r="DIJ51" s="1252"/>
      <c r="DIK51" s="1252"/>
      <c r="DIL51" s="1252"/>
      <c r="DIM51" s="1252"/>
      <c r="DIN51" s="1252"/>
      <c r="DIO51" s="1252"/>
      <c r="DIP51" s="1252"/>
      <c r="DIQ51" s="1252"/>
      <c r="DIR51" s="1252"/>
      <c r="DIS51" s="1252"/>
      <c r="DIT51" s="1252"/>
      <c r="DIU51" s="1252"/>
      <c r="DIV51" s="1252"/>
      <c r="DIW51" s="1252"/>
      <c r="DIX51" s="1252"/>
      <c r="DIY51" s="1252"/>
      <c r="DIZ51" s="1252"/>
      <c r="DJA51" s="1252"/>
      <c r="DJB51" s="1252"/>
      <c r="DJC51" s="1252"/>
      <c r="DJD51" s="1252"/>
      <c r="DJE51" s="1252"/>
      <c r="DJF51" s="1252"/>
      <c r="DJG51" s="1252"/>
      <c r="DJH51" s="1252"/>
      <c r="DJI51" s="1252"/>
      <c r="DJJ51" s="1252"/>
      <c r="DJK51" s="1252"/>
      <c r="DJL51" s="1252"/>
      <c r="DJM51" s="1252"/>
      <c r="DJN51" s="1252"/>
      <c r="DJO51" s="1252"/>
      <c r="DJP51" s="1252"/>
      <c r="DJQ51" s="1252"/>
      <c r="DJR51" s="1252"/>
      <c r="DJS51" s="1252"/>
      <c r="DJT51" s="1252"/>
      <c r="DJU51" s="1252"/>
      <c r="DJV51" s="1252"/>
      <c r="DJW51" s="1252"/>
      <c r="DJX51" s="1252"/>
      <c r="DJY51" s="1252"/>
      <c r="DJZ51" s="1252"/>
      <c r="DKA51" s="1252"/>
      <c r="DKB51" s="1252"/>
      <c r="DKC51" s="1252"/>
      <c r="DKD51" s="1252"/>
      <c r="DKE51" s="1252"/>
      <c r="DKF51" s="1252"/>
      <c r="DKG51" s="1252"/>
      <c r="DKH51" s="1252"/>
      <c r="DKI51" s="1252"/>
      <c r="DKJ51" s="1252"/>
      <c r="DKK51" s="1252"/>
      <c r="DKL51" s="1252"/>
      <c r="DKM51" s="1252"/>
      <c r="DKN51" s="1252"/>
      <c r="DKO51" s="1252"/>
      <c r="DKP51" s="1252"/>
      <c r="DKQ51" s="1252"/>
      <c r="DKR51" s="1252"/>
      <c r="DKS51" s="1252"/>
      <c r="DKT51" s="1252"/>
      <c r="DKU51" s="1252"/>
      <c r="DKV51" s="1252"/>
      <c r="DKW51" s="1252"/>
      <c r="DKX51" s="1252"/>
      <c r="DKY51" s="1252"/>
      <c r="DKZ51" s="1252"/>
      <c r="DLA51" s="1252"/>
      <c r="DLB51" s="1252"/>
      <c r="DLC51" s="1252"/>
      <c r="DLD51" s="1252"/>
      <c r="DLE51" s="1252"/>
      <c r="DLF51" s="1252"/>
      <c r="DLG51" s="1252"/>
      <c r="DLH51" s="1252"/>
      <c r="DLI51" s="1252"/>
      <c r="DLJ51" s="1252"/>
      <c r="DLK51" s="1252"/>
      <c r="DLL51" s="1252"/>
      <c r="DLM51" s="1252"/>
      <c r="DLN51" s="1252"/>
      <c r="DLO51" s="1252"/>
      <c r="DLP51" s="1252"/>
      <c r="DLQ51" s="1252"/>
      <c r="DLR51" s="1252"/>
      <c r="DLS51" s="1252"/>
      <c r="DLT51" s="1252"/>
      <c r="DLU51" s="1252"/>
      <c r="DLV51" s="1252"/>
      <c r="DLW51" s="1252"/>
      <c r="DLX51" s="1252"/>
      <c r="DLY51" s="1252"/>
      <c r="DLZ51" s="1252"/>
      <c r="DMA51" s="1252"/>
      <c r="DMB51" s="1252"/>
      <c r="DMC51" s="1252"/>
      <c r="DMD51" s="1252"/>
      <c r="DME51" s="1252"/>
      <c r="DMF51" s="1252"/>
      <c r="DMG51" s="1252"/>
      <c r="DMH51" s="1252"/>
      <c r="DMI51" s="1252"/>
      <c r="DMJ51" s="1252"/>
      <c r="DMK51" s="1252"/>
      <c r="DML51" s="1252"/>
      <c r="DMM51" s="1252"/>
      <c r="DMN51" s="1252"/>
      <c r="DMO51" s="1252"/>
      <c r="DMP51" s="1252"/>
      <c r="DMQ51" s="1252"/>
      <c r="DMR51" s="1252"/>
      <c r="DMS51" s="1252"/>
      <c r="DMT51" s="1252"/>
      <c r="DMU51" s="1252"/>
      <c r="DMV51" s="1252"/>
      <c r="DMW51" s="1252"/>
      <c r="DMX51" s="1252"/>
      <c r="DMY51" s="1252"/>
      <c r="DMZ51" s="1252"/>
      <c r="DNA51" s="1252"/>
      <c r="DNB51" s="1252"/>
      <c r="DNC51" s="1252"/>
      <c r="DND51" s="1252"/>
      <c r="DNE51" s="1252"/>
      <c r="DNF51" s="1252"/>
      <c r="DNG51" s="1252"/>
      <c r="DNH51" s="1252"/>
      <c r="DNI51" s="1252"/>
      <c r="DNJ51" s="1252"/>
      <c r="DNK51" s="1252"/>
      <c r="DNL51" s="1252"/>
      <c r="DNM51" s="1252"/>
      <c r="DNN51" s="1252"/>
      <c r="DNO51" s="1252"/>
      <c r="DNP51" s="1252"/>
      <c r="DNQ51" s="1252"/>
      <c r="DNR51" s="1252"/>
      <c r="DNS51" s="1252"/>
      <c r="DNT51" s="1252"/>
      <c r="DNU51" s="1252"/>
      <c r="DNV51" s="1252"/>
      <c r="DNW51" s="1252"/>
      <c r="DNX51" s="1252"/>
      <c r="DNY51" s="1252"/>
      <c r="DNZ51" s="1252"/>
      <c r="DOA51" s="1252"/>
      <c r="DOB51" s="1252"/>
      <c r="DOC51" s="1252"/>
      <c r="DOD51" s="1252"/>
      <c r="DOE51" s="1252"/>
      <c r="DOF51" s="1252"/>
      <c r="DOG51" s="1252"/>
      <c r="DOH51" s="1252"/>
      <c r="DOI51" s="1252"/>
      <c r="DOJ51" s="1252"/>
      <c r="DOK51" s="1252"/>
      <c r="DOL51" s="1252"/>
      <c r="DOM51" s="1252"/>
      <c r="DON51" s="1252"/>
      <c r="DOO51" s="1252"/>
      <c r="DOP51" s="1252"/>
      <c r="DOQ51" s="1252"/>
      <c r="DOR51" s="1252"/>
      <c r="DOS51" s="1252"/>
      <c r="DOT51" s="1252"/>
      <c r="DOU51" s="1252"/>
      <c r="DOV51" s="1252"/>
      <c r="DOW51" s="1252"/>
      <c r="DOX51" s="1252"/>
      <c r="DOY51" s="1252"/>
      <c r="DOZ51" s="1252"/>
      <c r="DPA51" s="1252"/>
      <c r="DPB51" s="1252"/>
      <c r="DPC51" s="1252"/>
      <c r="DPD51" s="1252"/>
      <c r="DPE51" s="1252"/>
      <c r="DPF51" s="1252"/>
      <c r="DPG51" s="1252"/>
      <c r="DPH51" s="1252"/>
      <c r="DPI51" s="1252"/>
      <c r="DPJ51" s="1252"/>
      <c r="DPK51" s="1252"/>
      <c r="DPL51" s="1252"/>
      <c r="DPM51" s="1252"/>
      <c r="DPN51" s="1252"/>
      <c r="DPO51" s="1252"/>
      <c r="DPP51" s="1252"/>
      <c r="DPQ51" s="1252"/>
      <c r="DPR51" s="1252"/>
      <c r="DPS51" s="1252"/>
      <c r="DPT51" s="1252"/>
      <c r="DPU51" s="1252"/>
      <c r="DPV51" s="1252"/>
      <c r="DPW51" s="1252"/>
      <c r="DPX51" s="1252"/>
      <c r="DPY51" s="1252"/>
      <c r="DPZ51" s="1252"/>
      <c r="DQA51" s="1252"/>
      <c r="DQB51" s="1252"/>
      <c r="DQC51" s="1252"/>
      <c r="DQD51" s="1252"/>
      <c r="DQE51" s="1252"/>
      <c r="DQF51" s="1252"/>
      <c r="DQG51" s="1252"/>
      <c r="DQH51" s="1252"/>
      <c r="DQI51" s="1252"/>
      <c r="DQJ51" s="1252"/>
      <c r="DQK51" s="1252"/>
      <c r="DQL51" s="1252"/>
      <c r="DQM51" s="1252"/>
      <c r="DQN51" s="1252"/>
      <c r="DQO51" s="1252"/>
      <c r="DQP51" s="1252"/>
      <c r="DQQ51" s="1252"/>
      <c r="DQR51" s="1252"/>
      <c r="DQS51" s="1252"/>
      <c r="DQT51" s="1252"/>
      <c r="DQU51" s="1252"/>
      <c r="DQV51" s="1252"/>
      <c r="DQW51" s="1252"/>
      <c r="DQX51" s="1252"/>
      <c r="DQY51" s="1252"/>
      <c r="DQZ51" s="1252"/>
      <c r="DRA51" s="1252"/>
      <c r="DRB51" s="1252"/>
      <c r="DRC51" s="1252"/>
      <c r="DRD51" s="1252"/>
      <c r="DRE51" s="1252"/>
      <c r="DRF51" s="1252"/>
      <c r="DRG51" s="1252"/>
      <c r="DRH51" s="1252"/>
      <c r="DRI51" s="1252"/>
      <c r="DRJ51" s="1252"/>
      <c r="DRK51" s="1252"/>
      <c r="DRL51" s="1252"/>
      <c r="DRM51" s="1252"/>
      <c r="DRN51" s="1252"/>
      <c r="DRO51" s="1252"/>
      <c r="DRP51" s="1252"/>
      <c r="DRQ51" s="1252"/>
      <c r="DRR51" s="1252"/>
      <c r="DRS51" s="1252"/>
      <c r="DRT51" s="1252"/>
      <c r="DRU51" s="1252"/>
      <c r="DRV51" s="1252"/>
      <c r="DRW51" s="1252"/>
      <c r="DRX51" s="1252"/>
      <c r="DRY51" s="1252"/>
      <c r="DRZ51" s="1252"/>
      <c r="DSA51" s="1252"/>
      <c r="DSB51" s="1252"/>
      <c r="DSC51" s="1252"/>
      <c r="DSD51" s="1252"/>
      <c r="DSE51" s="1252"/>
      <c r="DSF51" s="1252"/>
      <c r="DSG51" s="1252"/>
      <c r="DSH51" s="1252"/>
      <c r="DSI51" s="1252"/>
      <c r="DSJ51" s="1252"/>
      <c r="DSK51" s="1252"/>
      <c r="DSL51" s="1252"/>
      <c r="DSM51" s="1252"/>
      <c r="DSN51" s="1252"/>
      <c r="DSO51" s="1252"/>
      <c r="DSP51" s="1252"/>
      <c r="DSQ51" s="1252"/>
      <c r="DSR51" s="1252"/>
      <c r="DSS51" s="1252"/>
      <c r="DST51" s="1252"/>
      <c r="DSU51" s="1252"/>
      <c r="DSV51" s="1252"/>
      <c r="DSW51" s="1252"/>
      <c r="DSX51" s="1252"/>
      <c r="DSY51" s="1252"/>
      <c r="DSZ51" s="1252"/>
      <c r="DTA51" s="1252"/>
      <c r="DTB51" s="1252"/>
      <c r="DTC51" s="1252"/>
      <c r="DTD51" s="1252"/>
      <c r="DTE51" s="1252"/>
      <c r="DTF51" s="1252"/>
      <c r="DTG51" s="1252"/>
      <c r="DTH51" s="1252"/>
      <c r="DTI51" s="1252"/>
      <c r="DTJ51" s="1252"/>
      <c r="DTK51" s="1252"/>
      <c r="DTL51" s="1252"/>
      <c r="DTM51" s="1252"/>
      <c r="DTN51" s="1252"/>
      <c r="DTO51" s="1252"/>
      <c r="DTP51" s="1252"/>
      <c r="DTQ51" s="1252"/>
      <c r="DTR51" s="1252"/>
      <c r="DTS51" s="1252"/>
      <c r="DTT51" s="1252"/>
      <c r="DTU51" s="1252"/>
      <c r="DTV51" s="1252"/>
      <c r="DTW51" s="1252"/>
      <c r="DTX51" s="1252"/>
      <c r="DTY51" s="1252"/>
      <c r="DTZ51" s="1252"/>
      <c r="DUA51" s="1252"/>
      <c r="DUB51" s="1252"/>
      <c r="DUC51" s="1252"/>
      <c r="DUD51" s="1252"/>
      <c r="DUE51" s="1252"/>
      <c r="DUF51" s="1252"/>
      <c r="DUG51" s="1252"/>
      <c r="DUH51" s="1252"/>
      <c r="DUI51" s="1252"/>
      <c r="DUJ51" s="1252"/>
      <c r="DUK51" s="1252"/>
      <c r="DUL51" s="1252"/>
      <c r="DUM51" s="1252"/>
      <c r="DUN51" s="1252"/>
      <c r="DUO51" s="1252"/>
      <c r="DUP51" s="1252"/>
      <c r="DUQ51" s="1252"/>
      <c r="DUR51" s="1252"/>
      <c r="DUS51" s="1252"/>
      <c r="DUT51" s="1252"/>
      <c r="DUU51" s="1252"/>
      <c r="DUV51" s="1252"/>
      <c r="DUW51" s="1252"/>
      <c r="DUX51" s="1252"/>
      <c r="DUY51" s="1252"/>
      <c r="DUZ51" s="1252"/>
      <c r="DVA51" s="1252"/>
      <c r="DVB51" s="1252"/>
      <c r="DVC51" s="1252"/>
      <c r="DVD51" s="1252"/>
      <c r="DVE51" s="1252"/>
      <c r="DVF51" s="1252"/>
      <c r="DVG51" s="1252"/>
      <c r="DVH51" s="1252"/>
      <c r="DVI51" s="1252"/>
      <c r="DVJ51" s="1252"/>
      <c r="DVK51" s="1252"/>
      <c r="DVL51" s="1252"/>
      <c r="DVM51" s="1252"/>
      <c r="DVN51" s="1252"/>
      <c r="DVO51" s="1252"/>
      <c r="DVP51" s="1252"/>
      <c r="DVQ51" s="1252"/>
      <c r="DVR51" s="1252"/>
      <c r="DVS51" s="1252"/>
      <c r="DVT51" s="1252"/>
      <c r="DVU51" s="1252"/>
      <c r="DVV51" s="1252"/>
      <c r="DVW51" s="1252"/>
      <c r="DVX51" s="1252"/>
      <c r="DVY51" s="1252"/>
      <c r="DVZ51" s="1252"/>
      <c r="DWA51" s="1252"/>
      <c r="DWB51" s="1252"/>
      <c r="DWC51" s="1252"/>
      <c r="DWD51" s="1252"/>
      <c r="DWE51" s="1252"/>
      <c r="DWF51" s="1252"/>
      <c r="DWG51" s="1252"/>
      <c r="DWH51" s="1252"/>
      <c r="DWI51" s="1252"/>
      <c r="DWJ51" s="1252"/>
      <c r="DWK51" s="1252"/>
      <c r="DWL51" s="1252"/>
      <c r="DWM51" s="1252"/>
      <c r="DWN51" s="1252"/>
      <c r="DWO51" s="1252"/>
      <c r="DWP51" s="1252"/>
      <c r="DWQ51" s="1252"/>
      <c r="DWR51" s="1252"/>
      <c r="DWS51" s="1252"/>
      <c r="DWT51" s="1252"/>
      <c r="DWU51" s="1252"/>
      <c r="DWV51" s="1252"/>
      <c r="DWW51" s="1252"/>
      <c r="DWX51" s="1252"/>
      <c r="DWY51" s="1252"/>
      <c r="DWZ51" s="1252"/>
      <c r="DXA51" s="1252"/>
      <c r="DXB51" s="1252"/>
      <c r="DXC51" s="1252"/>
      <c r="DXD51" s="1252"/>
      <c r="DXE51" s="1252"/>
      <c r="DXF51" s="1252"/>
      <c r="DXG51" s="1252"/>
      <c r="DXH51" s="1252"/>
      <c r="DXI51" s="1252"/>
      <c r="DXJ51" s="1252"/>
      <c r="DXK51" s="1252"/>
      <c r="DXL51" s="1252"/>
      <c r="DXM51" s="1252"/>
      <c r="DXN51" s="1252"/>
      <c r="DXO51" s="1252"/>
      <c r="DXP51" s="1252"/>
      <c r="DXQ51" s="1252"/>
      <c r="DXR51" s="1252"/>
      <c r="DXS51" s="1252"/>
      <c r="DXT51" s="1252"/>
      <c r="DXU51" s="1252"/>
      <c r="DXV51" s="1252"/>
      <c r="DXW51" s="1252"/>
      <c r="DXX51" s="1252"/>
      <c r="DXY51" s="1252"/>
      <c r="DXZ51" s="1252"/>
      <c r="DYA51" s="1252"/>
      <c r="DYB51" s="1252"/>
      <c r="DYC51" s="1252"/>
      <c r="DYD51" s="1252"/>
      <c r="DYE51" s="1252"/>
      <c r="DYF51" s="1252"/>
      <c r="DYG51" s="1252"/>
      <c r="DYH51" s="1252"/>
      <c r="DYI51" s="1252"/>
      <c r="DYJ51" s="1252"/>
      <c r="DYK51" s="1252"/>
      <c r="DYL51" s="1252"/>
      <c r="DYM51" s="1252"/>
      <c r="DYN51" s="1252"/>
      <c r="DYO51" s="1252"/>
      <c r="DYP51" s="1252"/>
      <c r="DYQ51" s="1252"/>
      <c r="DYR51" s="1252"/>
      <c r="DYS51" s="1252"/>
      <c r="DYT51" s="1252"/>
      <c r="DYU51" s="1252"/>
      <c r="DYV51" s="1252"/>
      <c r="DYW51" s="1252"/>
      <c r="DYX51" s="1252"/>
      <c r="DYY51" s="1252"/>
      <c r="DYZ51" s="1252"/>
      <c r="DZA51" s="1252"/>
      <c r="DZB51" s="1252"/>
      <c r="DZC51" s="1252"/>
      <c r="DZD51" s="1252"/>
      <c r="DZE51" s="1252"/>
      <c r="DZF51" s="1252"/>
      <c r="DZG51" s="1252"/>
      <c r="DZH51" s="1252"/>
      <c r="DZI51" s="1252"/>
      <c r="DZJ51" s="1252"/>
      <c r="DZK51" s="1252"/>
      <c r="DZL51" s="1252"/>
      <c r="DZM51" s="1252"/>
      <c r="DZN51" s="1252"/>
      <c r="DZO51" s="1252"/>
      <c r="DZP51" s="1252"/>
      <c r="DZQ51" s="1252"/>
      <c r="DZR51" s="1252"/>
      <c r="DZS51" s="1252"/>
      <c r="DZT51" s="1252"/>
      <c r="DZU51" s="1252"/>
      <c r="DZV51" s="1252"/>
      <c r="DZW51" s="1252"/>
      <c r="DZX51" s="1252"/>
      <c r="DZY51" s="1252"/>
      <c r="DZZ51" s="1252"/>
      <c r="EAA51" s="1252"/>
      <c r="EAB51" s="1252"/>
      <c r="EAC51" s="1252"/>
      <c r="EAD51" s="1252"/>
      <c r="EAE51" s="1252"/>
      <c r="EAF51" s="1252"/>
      <c r="EAG51" s="1252"/>
      <c r="EAH51" s="1252"/>
      <c r="EAI51" s="1252"/>
      <c r="EAJ51" s="1252"/>
      <c r="EAK51" s="1252"/>
      <c r="EAL51" s="1252"/>
      <c r="EAM51" s="1252"/>
      <c r="EAN51" s="1252"/>
      <c r="EAO51" s="1252"/>
      <c r="EAP51" s="1252"/>
      <c r="EAQ51" s="1252"/>
      <c r="EAR51" s="1252"/>
      <c r="EAS51" s="1252"/>
      <c r="EAT51" s="1252"/>
      <c r="EAU51" s="1252"/>
      <c r="EAV51" s="1252"/>
      <c r="EAW51" s="1252"/>
      <c r="EAX51" s="1252"/>
      <c r="EAY51" s="1252"/>
      <c r="EAZ51" s="1252"/>
      <c r="EBA51" s="1252"/>
      <c r="EBB51" s="1252"/>
      <c r="EBC51" s="1252"/>
      <c r="EBD51" s="1252"/>
      <c r="EBE51" s="1252"/>
      <c r="EBF51" s="1252"/>
      <c r="EBG51" s="1252"/>
      <c r="EBH51" s="1252"/>
      <c r="EBI51" s="1252"/>
      <c r="EBJ51" s="1252"/>
      <c r="EBK51" s="1252"/>
      <c r="EBL51" s="1252"/>
      <c r="EBM51" s="1252"/>
      <c r="EBN51" s="1252"/>
      <c r="EBO51" s="1252"/>
      <c r="EBP51" s="1252"/>
      <c r="EBQ51" s="1252"/>
      <c r="EBR51" s="1252"/>
      <c r="EBS51" s="1252"/>
      <c r="EBT51" s="1252"/>
      <c r="EBU51" s="1252"/>
      <c r="EBV51" s="1252"/>
      <c r="EBW51" s="1252"/>
      <c r="EBX51" s="1252"/>
      <c r="EBY51" s="1252"/>
      <c r="EBZ51" s="1252"/>
      <c r="ECA51" s="1252"/>
      <c r="ECB51" s="1252"/>
      <c r="ECC51" s="1252"/>
      <c r="ECD51" s="1252"/>
      <c r="ECE51" s="1252"/>
      <c r="ECF51" s="1252"/>
      <c r="ECG51" s="1252"/>
      <c r="ECH51" s="1252"/>
      <c r="ECI51" s="1252"/>
      <c r="ECJ51" s="1252"/>
      <c r="ECK51" s="1252"/>
      <c r="ECL51" s="1252"/>
      <c r="ECM51" s="1252"/>
      <c r="ECN51" s="1252"/>
      <c r="ECO51" s="1252"/>
      <c r="ECP51" s="1252"/>
      <c r="ECQ51" s="1252"/>
      <c r="ECR51" s="1252"/>
      <c r="ECS51" s="1252"/>
      <c r="ECT51" s="1252"/>
      <c r="ECU51" s="1252"/>
      <c r="ECV51" s="1252"/>
      <c r="ECW51" s="1252"/>
      <c r="ECX51" s="1252"/>
      <c r="ECY51" s="1252"/>
      <c r="ECZ51" s="1252"/>
      <c r="EDA51" s="1252"/>
      <c r="EDB51" s="1252"/>
      <c r="EDC51" s="1252"/>
      <c r="EDD51" s="1252"/>
      <c r="EDE51" s="1252"/>
      <c r="EDF51" s="1252"/>
      <c r="EDG51" s="1252"/>
      <c r="EDH51" s="1252"/>
      <c r="EDI51" s="1252"/>
      <c r="EDJ51" s="1252"/>
      <c r="EDK51" s="1252"/>
      <c r="EDL51" s="1252"/>
      <c r="EDM51" s="1252"/>
      <c r="EDN51" s="1252"/>
      <c r="EDO51" s="1252"/>
      <c r="EDP51" s="1252"/>
      <c r="EDQ51" s="1252"/>
      <c r="EDR51" s="1252"/>
      <c r="EDS51" s="1252"/>
      <c r="EDT51" s="1252"/>
      <c r="EDU51" s="1252"/>
      <c r="EDV51" s="1252"/>
      <c r="EDW51" s="1252"/>
      <c r="EDX51" s="1252"/>
      <c r="EDY51" s="1252"/>
      <c r="EDZ51" s="1252"/>
      <c r="EEA51" s="1252"/>
      <c r="EEB51" s="1252"/>
      <c r="EEC51" s="1252"/>
      <c r="EED51" s="1252"/>
      <c r="EEE51" s="1252"/>
      <c r="EEF51" s="1252"/>
      <c r="EEG51" s="1252"/>
      <c r="EEH51" s="1252"/>
      <c r="EEI51" s="1252"/>
      <c r="EEJ51" s="1252"/>
      <c r="EEK51" s="1252"/>
      <c r="EEL51" s="1252"/>
      <c r="EEM51" s="1252"/>
      <c r="EEN51" s="1252"/>
      <c r="EEO51" s="1252"/>
      <c r="EEP51" s="1252"/>
      <c r="EEQ51" s="1252"/>
      <c r="EER51" s="1252"/>
      <c r="EES51" s="1252"/>
      <c r="EET51" s="1252"/>
      <c r="EEU51" s="1252"/>
      <c r="EEV51" s="1252"/>
      <c r="EEW51" s="1252"/>
      <c r="EEX51" s="1252"/>
      <c r="EEY51" s="1252"/>
      <c r="EEZ51" s="1252"/>
      <c r="EFA51" s="1252"/>
      <c r="EFB51" s="1252"/>
      <c r="EFC51" s="1252"/>
      <c r="EFD51" s="1252"/>
      <c r="EFE51" s="1252"/>
      <c r="EFF51" s="1252"/>
      <c r="EFG51" s="1252"/>
      <c r="EFH51" s="1252"/>
      <c r="EFI51" s="1252"/>
      <c r="EFJ51" s="1252"/>
      <c r="EFK51" s="1252"/>
      <c r="EFL51" s="1252"/>
      <c r="EFM51" s="1252"/>
      <c r="EFN51" s="1252"/>
      <c r="EFO51" s="1252"/>
      <c r="EFP51" s="1252"/>
      <c r="EFQ51" s="1252"/>
      <c r="EFR51" s="1252"/>
      <c r="EFS51" s="1252"/>
      <c r="EFT51" s="1252"/>
      <c r="EFU51" s="1252"/>
      <c r="EFV51" s="1252"/>
      <c r="EFW51" s="1252"/>
      <c r="EFX51" s="1252"/>
      <c r="EFY51" s="1252"/>
      <c r="EFZ51" s="1252"/>
      <c r="EGA51" s="1252"/>
      <c r="EGB51" s="1252"/>
      <c r="EGC51" s="1252"/>
      <c r="EGD51" s="1252"/>
      <c r="EGE51" s="1252"/>
      <c r="EGF51" s="1252"/>
      <c r="EGG51" s="1252"/>
      <c r="EGH51" s="1252"/>
      <c r="EGI51" s="1252"/>
      <c r="EGJ51" s="1252"/>
      <c r="EGK51" s="1252"/>
      <c r="EGL51" s="1252"/>
      <c r="EGM51" s="1252"/>
      <c r="EGN51" s="1252"/>
      <c r="EGO51" s="1252"/>
      <c r="EGP51" s="1252"/>
      <c r="EGQ51" s="1252"/>
      <c r="EGR51" s="1252"/>
      <c r="EGS51" s="1252"/>
      <c r="EGT51" s="1252"/>
      <c r="EGU51" s="1252"/>
      <c r="EGV51" s="1252"/>
      <c r="EGW51" s="1252"/>
      <c r="EGX51" s="1252"/>
      <c r="EGY51" s="1252"/>
      <c r="EGZ51" s="1252"/>
      <c r="EHA51" s="1252"/>
      <c r="EHB51" s="1252"/>
      <c r="EHC51" s="1252"/>
      <c r="EHD51" s="1252"/>
      <c r="EHE51" s="1252"/>
      <c r="EHF51" s="1252"/>
      <c r="EHG51" s="1252"/>
      <c r="EHH51" s="1252"/>
      <c r="EHI51" s="1252"/>
      <c r="EHJ51" s="1252"/>
      <c r="EHK51" s="1252"/>
      <c r="EHL51" s="1252"/>
      <c r="EHM51" s="1252"/>
      <c r="EHN51" s="1252"/>
      <c r="EHO51" s="1252"/>
      <c r="EHP51" s="1252"/>
      <c r="EHQ51" s="1252"/>
      <c r="EHR51" s="1252"/>
      <c r="EHS51" s="1252"/>
      <c r="EHT51" s="1252"/>
      <c r="EHU51" s="1252"/>
      <c r="EHV51" s="1252"/>
      <c r="EHW51" s="1252"/>
      <c r="EHX51" s="1252"/>
      <c r="EHY51" s="1252"/>
      <c r="EHZ51" s="1252"/>
      <c r="EIA51" s="1252"/>
      <c r="EIB51" s="1252"/>
      <c r="EIC51" s="1252"/>
      <c r="EID51" s="1252"/>
      <c r="EIE51" s="1252"/>
      <c r="EIF51" s="1252"/>
      <c r="EIG51" s="1252"/>
      <c r="EIH51" s="1252"/>
      <c r="EII51" s="1252"/>
      <c r="EIJ51" s="1252"/>
      <c r="EIK51" s="1252"/>
      <c r="EIL51" s="1252"/>
      <c r="EIM51" s="1252"/>
      <c r="EIN51" s="1252"/>
      <c r="EIO51" s="1252"/>
      <c r="EIP51" s="1252"/>
      <c r="EIQ51" s="1252"/>
      <c r="EIR51" s="1252"/>
      <c r="EIS51" s="1252"/>
      <c r="EIT51" s="1252"/>
      <c r="EIU51" s="1252"/>
      <c r="EIV51" s="1252"/>
      <c r="EIW51" s="1252"/>
      <c r="EIX51" s="1252"/>
      <c r="EIY51" s="1252"/>
      <c r="EIZ51" s="1252"/>
      <c r="EJA51" s="1252"/>
      <c r="EJB51" s="1252"/>
      <c r="EJC51" s="1252"/>
      <c r="EJD51" s="1252"/>
      <c r="EJE51" s="1252"/>
      <c r="EJF51" s="1252"/>
      <c r="EJG51" s="1252"/>
      <c r="EJH51" s="1252"/>
      <c r="EJI51" s="1252"/>
      <c r="EJJ51" s="1252"/>
      <c r="EJK51" s="1252"/>
      <c r="EJL51" s="1252"/>
      <c r="EJM51" s="1252"/>
      <c r="EJN51" s="1252"/>
      <c r="EJO51" s="1252"/>
      <c r="EJP51" s="1252"/>
      <c r="EJQ51" s="1252"/>
      <c r="EJR51" s="1252"/>
      <c r="EJS51" s="1252"/>
      <c r="EJT51" s="1252"/>
      <c r="EJU51" s="1252"/>
      <c r="EJV51" s="1252"/>
      <c r="EJW51" s="1252"/>
      <c r="EJX51" s="1252"/>
      <c r="EJY51" s="1252"/>
      <c r="EJZ51" s="1252"/>
      <c r="EKA51" s="1252"/>
      <c r="EKB51" s="1252"/>
      <c r="EKC51" s="1252"/>
      <c r="EKD51" s="1252"/>
      <c r="EKE51" s="1252"/>
      <c r="EKF51" s="1252"/>
      <c r="EKG51" s="1252"/>
      <c r="EKH51" s="1252"/>
      <c r="EKI51" s="1252"/>
      <c r="EKJ51" s="1252"/>
      <c r="EKK51" s="1252"/>
      <c r="EKL51" s="1252"/>
      <c r="EKM51" s="1252"/>
      <c r="EKN51" s="1252"/>
      <c r="EKO51" s="1252"/>
      <c r="EKP51" s="1252"/>
      <c r="EKQ51" s="1252"/>
      <c r="EKR51" s="1252"/>
      <c r="EKS51" s="1252"/>
      <c r="EKT51" s="1252"/>
      <c r="EKU51" s="1252"/>
      <c r="EKV51" s="1252"/>
      <c r="EKW51" s="1252"/>
      <c r="EKX51" s="1252"/>
      <c r="EKY51" s="1252"/>
      <c r="EKZ51" s="1252"/>
      <c r="ELA51" s="1252"/>
      <c r="ELB51" s="1252"/>
      <c r="ELC51" s="1252"/>
      <c r="ELD51" s="1252"/>
      <c r="ELE51" s="1252"/>
      <c r="ELF51" s="1252"/>
      <c r="ELG51" s="1252"/>
      <c r="ELH51" s="1252"/>
      <c r="ELI51" s="1252"/>
      <c r="ELJ51" s="1252"/>
      <c r="ELK51" s="1252"/>
      <c r="ELL51" s="1252"/>
      <c r="ELM51" s="1252"/>
      <c r="ELN51" s="1252"/>
      <c r="ELO51" s="1252"/>
      <c r="ELP51" s="1252"/>
      <c r="ELQ51" s="1252"/>
      <c r="ELR51" s="1252"/>
      <c r="ELS51" s="1252"/>
      <c r="ELT51" s="1252"/>
      <c r="ELU51" s="1252"/>
      <c r="ELV51" s="1252"/>
      <c r="ELW51" s="1252"/>
      <c r="ELX51" s="1252"/>
      <c r="ELY51" s="1252"/>
      <c r="ELZ51" s="1252"/>
      <c r="EMA51" s="1252"/>
      <c r="EMB51" s="1252"/>
      <c r="EMC51" s="1252"/>
      <c r="EMD51" s="1252"/>
      <c r="EME51" s="1252"/>
      <c r="EMF51" s="1252"/>
      <c r="EMG51" s="1252"/>
      <c r="EMH51" s="1252"/>
      <c r="EMI51" s="1252"/>
      <c r="EMJ51" s="1252"/>
      <c r="EMK51" s="1252"/>
      <c r="EML51" s="1252"/>
      <c r="EMM51" s="1252"/>
      <c r="EMN51" s="1252"/>
      <c r="EMO51" s="1252"/>
      <c r="EMP51" s="1252"/>
      <c r="EMQ51" s="1252"/>
      <c r="EMR51" s="1252"/>
      <c r="EMS51" s="1252"/>
      <c r="EMT51" s="1252"/>
      <c r="EMU51" s="1252"/>
      <c r="EMV51" s="1252"/>
      <c r="EMW51" s="1252"/>
      <c r="EMX51" s="1252"/>
      <c r="EMY51" s="1252"/>
      <c r="EMZ51" s="1252"/>
      <c r="ENA51" s="1252"/>
      <c r="ENB51" s="1252"/>
      <c r="ENC51" s="1252"/>
      <c r="END51" s="1252"/>
      <c r="ENE51" s="1252"/>
      <c r="ENF51" s="1252"/>
      <c r="ENG51" s="1252"/>
      <c r="ENH51" s="1252"/>
      <c r="ENI51" s="1252"/>
      <c r="ENJ51" s="1252"/>
      <c r="ENK51" s="1252"/>
      <c r="ENL51" s="1252"/>
      <c r="ENM51" s="1252"/>
      <c r="ENN51" s="1252"/>
      <c r="ENO51" s="1252"/>
      <c r="ENP51" s="1252"/>
      <c r="ENQ51" s="1252"/>
      <c r="ENR51" s="1252"/>
      <c r="ENS51" s="1252"/>
      <c r="ENT51" s="1252"/>
      <c r="ENU51" s="1252"/>
      <c r="ENV51" s="1252"/>
      <c r="ENW51" s="1252"/>
      <c r="ENX51" s="1252"/>
      <c r="ENY51" s="1252"/>
      <c r="ENZ51" s="1252"/>
      <c r="EOA51" s="1252"/>
      <c r="EOB51" s="1252"/>
      <c r="EOC51" s="1252"/>
      <c r="EOD51" s="1252"/>
      <c r="EOE51" s="1252"/>
      <c r="EOF51" s="1252"/>
      <c r="EOG51" s="1252"/>
      <c r="EOH51" s="1252"/>
      <c r="EOI51" s="1252"/>
      <c r="EOJ51" s="1252"/>
      <c r="EOK51" s="1252"/>
      <c r="EOL51" s="1252"/>
      <c r="EOM51" s="1252"/>
      <c r="EON51" s="1252"/>
      <c r="EOO51" s="1252"/>
      <c r="EOP51" s="1252"/>
      <c r="EOQ51" s="1252"/>
      <c r="EOR51" s="1252"/>
      <c r="EOS51" s="1252"/>
      <c r="EOT51" s="1252"/>
      <c r="EOU51" s="1252"/>
      <c r="EOV51" s="1252"/>
      <c r="EOW51" s="1252"/>
      <c r="EOX51" s="1252"/>
      <c r="EOY51" s="1252"/>
      <c r="EOZ51" s="1252"/>
      <c r="EPA51" s="1252"/>
      <c r="EPB51" s="1252"/>
      <c r="EPC51" s="1252"/>
      <c r="EPD51" s="1252"/>
      <c r="EPE51" s="1252"/>
      <c r="EPF51" s="1252"/>
      <c r="EPG51" s="1252"/>
      <c r="EPH51" s="1252"/>
      <c r="EPI51" s="1252"/>
      <c r="EPJ51" s="1252"/>
      <c r="EPK51" s="1252"/>
      <c r="EPL51" s="1252"/>
      <c r="EPM51" s="1252"/>
      <c r="EPN51" s="1252"/>
      <c r="EPO51" s="1252"/>
      <c r="EPP51" s="1252"/>
      <c r="EPQ51" s="1252"/>
      <c r="EPR51" s="1252"/>
      <c r="EPS51" s="1252"/>
      <c r="EPT51" s="1252"/>
      <c r="EPU51" s="1252"/>
      <c r="EPV51" s="1252"/>
      <c r="EPW51" s="1252"/>
      <c r="EPX51" s="1252"/>
      <c r="EPY51" s="1252"/>
      <c r="EPZ51" s="1252"/>
      <c r="EQA51" s="1252"/>
      <c r="EQB51" s="1252"/>
      <c r="EQC51" s="1252"/>
      <c r="EQD51" s="1252"/>
      <c r="EQE51" s="1252"/>
      <c r="EQF51" s="1252"/>
      <c r="EQG51" s="1252"/>
      <c r="EQH51" s="1252"/>
      <c r="EQI51" s="1252"/>
      <c r="EQJ51" s="1252"/>
      <c r="EQK51" s="1252"/>
      <c r="EQL51" s="1252"/>
      <c r="EQM51" s="1252"/>
      <c r="EQN51" s="1252"/>
      <c r="EQO51" s="1252"/>
      <c r="EQP51" s="1252"/>
      <c r="EQQ51" s="1252"/>
      <c r="EQR51" s="1252"/>
      <c r="EQS51" s="1252"/>
      <c r="EQT51" s="1252"/>
      <c r="EQU51" s="1252"/>
      <c r="EQV51" s="1252"/>
      <c r="EQW51" s="1252"/>
      <c r="EQX51" s="1252"/>
      <c r="EQY51" s="1252"/>
      <c r="EQZ51" s="1252"/>
      <c r="ERA51" s="1252"/>
      <c r="ERB51" s="1252"/>
      <c r="ERC51" s="1252"/>
      <c r="ERD51" s="1252"/>
      <c r="ERE51" s="1252"/>
      <c r="ERF51" s="1252"/>
      <c r="ERG51" s="1252"/>
      <c r="ERH51" s="1252"/>
      <c r="ERI51" s="1252"/>
      <c r="ERJ51" s="1252"/>
      <c r="ERK51" s="1252"/>
      <c r="ERL51" s="1252"/>
      <c r="ERM51" s="1252"/>
      <c r="ERN51" s="1252"/>
      <c r="ERO51" s="1252"/>
      <c r="ERP51" s="1252"/>
      <c r="ERQ51" s="1252"/>
      <c r="ERR51" s="1252"/>
      <c r="ERS51" s="1252"/>
      <c r="ERT51" s="1252"/>
      <c r="ERU51" s="1252"/>
      <c r="ERV51" s="1252"/>
      <c r="ERW51" s="1252"/>
      <c r="ERX51" s="1252"/>
      <c r="ERY51" s="1252"/>
      <c r="ERZ51" s="1252"/>
      <c r="ESA51" s="1252"/>
      <c r="ESB51" s="1252"/>
      <c r="ESC51" s="1252"/>
      <c r="ESD51" s="1252"/>
      <c r="ESE51" s="1252"/>
      <c r="ESF51" s="1252"/>
      <c r="ESG51" s="1252"/>
      <c r="ESH51" s="1252"/>
      <c r="ESI51" s="1252"/>
      <c r="ESJ51" s="1252"/>
      <c r="ESK51" s="1252"/>
      <c r="ESL51" s="1252"/>
      <c r="ESM51" s="1252"/>
      <c r="ESN51" s="1252"/>
      <c r="ESO51" s="1252"/>
      <c r="ESP51" s="1252"/>
      <c r="ESQ51" s="1252"/>
      <c r="ESR51" s="1252"/>
      <c r="ESS51" s="1252"/>
      <c r="EST51" s="1252"/>
      <c r="ESU51" s="1252"/>
      <c r="ESV51" s="1252"/>
      <c r="ESW51" s="1252"/>
      <c r="ESX51" s="1252"/>
      <c r="ESY51" s="1252"/>
      <c r="ESZ51" s="1252"/>
      <c r="ETA51" s="1252"/>
      <c r="ETB51" s="1252"/>
      <c r="ETC51" s="1252"/>
      <c r="ETD51" s="1252"/>
      <c r="ETE51" s="1252"/>
      <c r="ETF51" s="1252"/>
      <c r="ETG51" s="1252"/>
      <c r="ETH51" s="1252"/>
      <c r="ETI51" s="1252"/>
      <c r="ETJ51" s="1252"/>
      <c r="ETK51" s="1252"/>
      <c r="ETL51" s="1252"/>
      <c r="ETM51" s="1252"/>
      <c r="ETN51" s="1252"/>
      <c r="ETO51" s="1252"/>
      <c r="ETP51" s="1252"/>
      <c r="ETQ51" s="1252"/>
      <c r="ETR51" s="1252"/>
      <c r="ETS51" s="1252"/>
      <c r="ETT51" s="1252"/>
      <c r="ETU51" s="1252"/>
      <c r="ETV51" s="1252"/>
      <c r="ETW51" s="1252"/>
      <c r="ETX51" s="1252"/>
      <c r="ETY51" s="1252"/>
      <c r="ETZ51" s="1252"/>
      <c r="EUA51" s="1252"/>
      <c r="EUB51" s="1252"/>
      <c r="EUC51" s="1252"/>
      <c r="EUD51" s="1252"/>
      <c r="EUE51" s="1252"/>
      <c r="EUF51" s="1252"/>
      <c r="EUG51" s="1252"/>
      <c r="EUH51" s="1252"/>
      <c r="EUI51" s="1252"/>
      <c r="EUJ51" s="1252"/>
      <c r="EUK51" s="1252"/>
      <c r="EUL51" s="1252"/>
      <c r="EUM51" s="1252"/>
      <c r="EUN51" s="1252"/>
      <c r="EUO51" s="1252"/>
      <c r="EUP51" s="1252"/>
      <c r="EUQ51" s="1252"/>
      <c r="EUR51" s="1252"/>
      <c r="EUS51" s="1252"/>
      <c r="EUT51" s="1252"/>
      <c r="EUU51" s="1252"/>
      <c r="EUV51" s="1252"/>
      <c r="EUW51" s="1252"/>
      <c r="EUX51" s="1252"/>
      <c r="EUY51" s="1252"/>
      <c r="EUZ51" s="1252"/>
      <c r="EVA51" s="1252"/>
      <c r="EVB51" s="1252"/>
      <c r="EVC51" s="1252"/>
      <c r="EVD51" s="1252"/>
      <c r="EVE51" s="1252"/>
      <c r="EVF51" s="1252"/>
      <c r="EVG51" s="1252"/>
      <c r="EVH51" s="1252"/>
      <c r="EVI51" s="1252"/>
      <c r="EVJ51" s="1252"/>
      <c r="EVK51" s="1252"/>
      <c r="EVL51" s="1252"/>
      <c r="EVM51" s="1252"/>
      <c r="EVN51" s="1252"/>
      <c r="EVO51" s="1252"/>
      <c r="EVP51" s="1252"/>
      <c r="EVQ51" s="1252"/>
      <c r="EVR51" s="1252"/>
      <c r="EVS51" s="1252"/>
      <c r="EVT51" s="1252"/>
      <c r="EVU51" s="1252"/>
      <c r="EVV51" s="1252"/>
      <c r="EVW51" s="1252"/>
      <c r="EVX51" s="1252"/>
      <c r="EVY51" s="1252"/>
      <c r="EVZ51" s="1252"/>
      <c r="EWA51" s="1252"/>
      <c r="EWB51" s="1252"/>
      <c r="EWC51" s="1252"/>
      <c r="EWD51" s="1252"/>
      <c r="EWE51" s="1252"/>
      <c r="EWF51" s="1252"/>
      <c r="EWG51" s="1252"/>
      <c r="EWH51" s="1252"/>
      <c r="EWI51" s="1252"/>
      <c r="EWJ51" s="1252"/>
      <c r="EWK51" s="1252"/>
      <c r="EWL51" s="1252"/>
      <c r="EWM51" s="1252"/>
      <c r="EWN51" s="1252"/>
      <c r="EWO51" s="1252"/>
      <c r="EWP51" s="1252"/>
      <c r="EWQ51" s="1252"/>
      <c r="EWR51" s="1252"/>
      <c r="EWS51" s="1252"/>
      <c r="EWT51" s="1252"/>
      <c r="EWU51" s="1252"/>
      <c r="EWV51" s="1252"/>
      <c r="EWW51" s="1252"/>
      <c r="EWX51" s="1252"/>
      <c r="EWY51" s="1252"/>
      <c r="EWZ51" s="1252"/>
      <c r="EXA51" s="1252"/>
      <c r="EXB51" s="1252"/>
      <c r="EXC51" s="1252"/>
      <c r="EXD51" s="1252"/>
      <c r="EXE51" s="1252"/>
      <c r="EXF51" s="1252"/>
      <c r="EXG51" s="1252"/>
      <c r="EXH51" s="1252"/>
      <c r="EXI51" s="1252"/>
      <c r="EXJ51" s="1252"/>
      <c r="EXK51" s="1252"/>
      <c r="EXL51" s="1252"/>
      <c r="EXM51" s="1252"/>
      <c r="EXN51" s="1252"/>
      <c r="EXO51" s="1252"/>
      <c r="EXP51" s="1252"/>
      <c r="EXQ51" s="1252"/>
      <c r="EXR51" s="1252"/>
      <c r="EXS51" s="1252"/>
      <c r="EXT51" s="1252"/>
      <c r="EXU51" s="1252"/>
      <c r="EXV51" s="1252"/>
      <c r="EXW51" s="1252"/>
      <c r="EXX51" s="1252"/>
      <c r="EXY51" s="1252"/>
      <c r="EXZ51" s="1252"/>
      <c r="EYA51" s="1252"/>
      <c r="EYB51" s="1252"/>
      <c r="EYC51" s="1252"/>
      <c r="EYD51" s="1252"/>
      <c r="EYE51" s="1252"/>
      <c r="EYF51" s="1252"/>
      <c r="EYG51" s="1252"/>
      <c r="EYH51" s="1252"/>
      <c r="EYI51" s="1252"/>
      <c r="EYJ51" s="1252"/>
      <c r="EYK51" s="1252"/>
      <c r="EYL51" s="1252"/>
      <c r="EYM51" s="1252"/>
      <c r="EYN51" s="1252"/>
      <c r="EYO51" s="1252"/>
      <c r="EYP51" s="1252"/>
      <c r="EYQ51" s="1252"/>
      <c r="EYR51" s="1252"/>
      <c r="EYS51" s="1252"/>
      <c r="EYT51" s="1252"/>
      <c r="EYU51" s="1252"/>
      <c r="EYV51" s="1252"/>
      <c r="EYW51" s="1252"/>
      <c r="EYX51" s="1252"/>
      <c r="EYY51" s="1252"/>
      <c r="EYZ51" s="1252"/>
      <c r="EZA51" s="1252"/>
      <c r="EZB51" s="1252"/>
      <c r="EZC51" s="1252"/>
      <c r="EZD51" s="1252"/>
      <c r="EZE51" s="1252"/>
      <c r="EZF51" s="1252"/>
      <c r="EZG51" s="1252"/>
      <c r="EZH51" s="1252"/>
      <c r="EZI51" s="1252"/>
      <c r="EZJ51" s="1252"/>
      <c r="EZK51" s="1252"/>
      <c r="EZL51" s="1252"/>
      <c r="EZM51" s="1252"/>
      <c r="EZN51" s="1252"/>
      <c r="EZO51" s="1252"/>
      <c r="EZP51" s="1252"/>
      <c r="EZQ51" s="1252"/>
      <c r="EZR51" s="1252"/>
      <c r="EZS51" s="1252"/>
      <c r="EZT51" s="1252"/>
      <c r="EZU51" s="1252"/>
      <c r="EZV51" s="1252"/>
      <c r="EZW51" s="1252"/>
      <c r="EZX51" s="1252"/>
      <c r="EZY51" s="1252"/>
      <c r="EZZ51" s="1252"/>
      <c r="FAA51" s="1252"/>
      <c r="FAB51" s="1252"/>
      <c r="FAC51" s="1252"/>
      <c r="FAD51" s="1252"/>
      <c r="FAE51" s="1252"/>
      <c r="FAF51" s="1252"/>
      <c r="FAG51" s="1252"/>
      <c r="FAH51" s="1252"/>
      <c r="FAI51" s="1252"/>
      <c r="FAJ51" s="1252"/>
      <c r="FAK51" s="1252"/>
      <c r="FAL51" s="1252"/>
      <c r="FAM51" s="1252"/>
      <c r="FAN51" s="1252"/>
      <c r="FAO51" s="1252"/>
      <c r="FAP51" s="1252"/>
      <c r="FAQ51" s="1252"/>
      <c r="FAR51" s="1252"/>
      <c r="FAS51" s="1252"/>
      <c r="FAT51" s="1252"/>
      <c r="FAU51" s="1252"/>
      <c r="FAV51" s="1252"/>
      <c r="FAW51" s="1252"/>
      <c r="FAX51" s="1252"/>
      <c r="FAY51" s="1252"/>
      <c r="FAZ51" s="1252"/>
      <c r="FBA51" s="1252"/>
      <c r="FBB51" s="1252"/>
      <c r="FBC51" s="1252"/>
      <c r="FBD51" s="1252"/>
      <c r="FBE51" s="1252"/>
      <c r="FBF51" s="1252"/>
      <c r="FBG51" s="1252"/>
      <c r="FBH51" s="1252"/>
      <c r="FBI51" s="1252"/>
      <c r="FBJ51" s="1252"/>
      <c r="FBK51" s="1252"/>
      <c r="FBL51" s="1252"/>
      <c r="FBM51" s="1252"/>
      <c r="FBN51" s="1252"/>
      <c r="FBO51" s="1252"/>
      <c r="FBP51" s="1252"/>
      <c r="FBQ51" s="1252"/>
      <c r="FBR51" s="1252"/>
      <c r="FBS51" s="1252"/>
      <c r="FBT51" s="1252"/>
      <c r="FBU51" s="1252"/>
      <c r="FBV51" s="1252"/>
      <c r="FBW51" s="1252"/>
      <c r="FBX51" s="1252"/>
      <c r="FBY51" s="1252"/>
      <c r="FBZ51" s="1252"/>
      <c r="FCA51" s="1252"/>
      <c r="FCB51" s="1252"/>
      <c r="FCC51" s="1252"/>
      <c r="FCD51" s="1252"/>
      <c r="FCE51" s="1252"/>
      <c r="FCF51" s="1252"/>
      <c r="FCG51" s="1252"/>
      <c r="FCH51" s="1252"/>
      <c r="FCI51" s="1252"/>
      <c r="FCJ51" s="1252"/>
      <c r="FCK51" s="1252"/>
      <c r="FCL51" s="1252"/>
      <c r="FCM51" s="1252"/>
      <c r="FCN51" s="1252"/>
      <c r="FCO51" s="1252"/>
      <c r="FCP51" s="1252"/>
      <c r="FCQ51" s="1252"/>
      <c r="FCR51" s="1252"/>
      <c r="FCS51" s="1252"/>
      <c r="FCT51" s="1252"/>
      <c r="FCU51" s="1252"/>
      <c r="FCV51" s="1252"/>
      <c r="FCW51" s="1252"/>
      <c r="FCX51" s="1252"/>
      <c r="FCY51" s="1252"/>
      <c r="FCZ51" s="1252"/>
      <c r="FDA51" s="1252"/>
      <c r="FDB51" s="1252"/>
      <c r="FDC51" s="1252"/>
      <c r="FDD51" s="1252"/>
      <c r="FDE51" s="1252"/>
      <c r="FDF51" s="1252"/>
      <c r="FDG51" s="1252"/>
      <c r="FDH51" s="1252"/>
      <c r="FDI51" s="1252"/>
      <c r="FDJ51" s="1252"/>
      <c r="FDK51" s="1252"/>
      <c r="FDL51" s="1252"/>
      <c r="FDM51" s="1252"/>
      <c r="FDN51" s="1252"/>
      <c r="FDO51" s="1252"/>
      <c r="FDP51" s="1252"/>
      <c r="FDQ51" s="1252"/>
      <c r="FDR51" s="1252"/>
      <c r="FDS51" s="1252"/>
      <c r="FDT51" s="1252"/>
      <c r="FDU51" s="1252"/>
      <c r="FDV51" s="1252"/>
      <c r="FDW51" s="1252"/>
      <c r="FDX51" s="1252"/>
      <c r="FDY51" s="1252"/>
      <c r="FDZ51" s="1252"/>
      <c r="FEA51" s="1252"/>
      <c r="FEB51" s="1252"/>
      <c r="FEC51" s="1252"/>
      <c r="FED51" s="1252"/>
      <c r="FEE51" s="1252"/>
      <c r="FEF51" s="1252"/>
      <c r="FEG51" s="1252"/>
      <c r="FEH51" s="1252"/>
      <c r="FEI51" s="1252"/>
      <c r="FEJ51" s="1252"/>
      <c r="FEK51" s="1252"/>
      <c r="FEL51" s="1252"/>
      <c r="FEM51" s="1252"/>
      <c r="FEN51" s="1252"/>
      <c r="FEO51" s="1252"/>
      <c r="FEP51" s="1252"/>
      <c r="FEQ51" s="1252"/>
      <c r="FER51" s="1252"/>
      <c r="FES51" s="1252"/>
      <c r="FET51" s="1252"/>
      <c r="FEU51" s="1252"/>
      <c r="FEV51" s="1252"/>
      <c r="FEW51" s="1252"/>
      <c r="FEX51" s="1252"/>
      <c r="FEY51" s="1252"/>
      <c r="FEZ51" s="1252"/>
      <c r="FFA51" s="1252"/>
      <c r="FFB51" s="1252"/>
      <c r="FFC51" s="1252"/>
      <c r="FFD51" s="1252"/>
      <c r="FFE51" s="1252"/>
      <c r="FFF51" s="1252"/>
      <c r="FFG51" s="1252"/>
      <c r="FFH51" s="1252"/>
      <c r="FFI51" s="1252"/>
      <c r="FFJ51" s="1252"/>
      <c r="FFK51" s="1252"/>
      <c r="FFL51" s="1252"/>
      <c r="FFM51" s="1252"/>
      <c r="FFN51" s="1252"/>
      <c r="FFO51" s="1252"/>
      <c r="FFP51" s="1252"/>
      <c r="FFQ51" s="1252"/>
      <c r="FFR51" s="1252"/>
      <c r="FFS51" s="1252"/>
      <c r="FFT51" s="1252"/>
      <c r="FFU51" s="1252"/>
      <c r="FFV51" s="1252"/>
      <c r="FFW51" s="1252"/>
      <c r="FFX51" s="1252"/>
      <c r="FFY51" s="1252"/>
      <c r="FFZ51" s="1252"/>
      <c r="FGA51" s="1252"/>
      <c r="FGB51" s="1252"/>
      <c r="FGC51" s="1252"/>
      <c r="FGD51" s="1252"/>
      <c r="FGE51" s="1252"/>
      <c r="FGF51" s="1252"/>
      <c r="FGG51" s="1252"/>
      <c r="FGH51" s="1252"/>
      <c r="FGI51" s="1252"/>
      <c r="FGJ51" s="1252"/>
      <c r="FGK51" s="1252"/>
      <c r="FGL51" s="1252"/>
      <c r="FGM51" s="1252"/>
      <c r="FGN51" s="1252"/>
      <c r="FGO51" s="1252"/>
      <c r="FGP51" s="1252"/>
      <c r="FGQ51" s="1252"/>
      <c r="FGR51" s="1252"/>
      <c r="FGS51" s="1252"/>
      <c r="FGT51" s="1252"/>
      <c r="FGU51" s="1252"/>
      <c r="FGV51" s="1252"/>
      <c r="FGW51" s="1252"/>
      <c r="FGX51" s="1252"/>
      <c r="FGY51" s="1252"/>
      <c r="FGZ51" s="1252"/>
      <c r="FHA51" s="1252"/>
      <c r="FHB51" s="1252"/>
      <c r="FHC51" s="1252"/>
      <c r="FHD51" s="1252"/>
      <c r="FHE51" s="1252"/>
      <c r="FHF51" s="1252"/>
      <c r="FHG51" s="1252"/>
      <c r="FHH51" s="1252"/>
      <c r="FHI51" s="1252"/>
      <c r="FHJ51" s="1252"/>
      <c r="FHK51" s="1252"/>
      <c r="FHL51" s="1252"/>
      <c r="FHM51" s="1252"/>
      <c r="FHN51" s="1252"/>
      <c r="FHO51" s="1252"/>
      <c r="FHP51" s="1252"/>
      <c r="FHQ51" s="1252"/>
      <c r="FHR51" s="1252"/>
      <c r="FHS51" s="1252"/>
      <c r="FHT51" s="1252"/>
      <c r="FHU51" s="1252"/>
      <c r="FHV51" s="1252"/>
      <c r="FHW51" s="1252"/>
      <c r="FHX51" s="1252"/>
      <c r="FHY51" s="1252"/>
      <c r="FHZ51" s="1252"/>
      <c r="FIA51" s="1252"/>
      <c r="FIB51" s="1252"/>
      <c r="FIC51" s="1252"/>
      <c r="FID51" s="1252"/>
      <c r="FIE51" s="1252"/>
      <c r="FIF51" s="1252"/>
      <c r="FIG51" s="1252"/>
      <c r="FIH51" s="1252"/>
      <c r="FII51" s="1252"/>
      <c r="FIJ51" s="1252"/>
      <c r="FIK51" s="1252"/>
      <c r="FIL51" s="1252"/>
      <c r="FIM51" s="1252"/>
      <c r="FIN51" s="1252"/>
      <c r="FIO51" s="1252"/>
      <c r="FIP51" s="1252"/>
      <c r="FIQ51" s="1252"/>
      <c r="FIR51" s="1252"/>
      <c r="FIS51" s="1252"/>
      <c r="FIT51" s="1252"/>
      <c r="FIU51" s="1252"/>
      <c r="FIV51" s="1252"/>
      <c r="FIW51" s="1252"/>
      <c r="FIX51" s="1252"/>
      <c r="FIY51" s="1252"/>
      <c r="FIZ51" s="1252"/>
      <c r="FJA51" s="1252"/>
      <c r="FJB51" s="1252"/>
      <c r="FJC51" s="1252"/>
      <c r="FJD51" s="1252"/>
      <c r="FJE51" s="1252"/>
      <c r="FJF51" s="1252"/>
      <c r="FJG51" s="1252"/>
      <c r="FJH51" s="1252"/>
      <c r="FJI51" s="1252"/>
      <c r="FJJ51" s="1252"/>
      <c r="FJK51" s="1252"/>
      <c r="FJL51" s="1252"/>
      <c r="FJM51" s="1252"/>
      <c r="FJN51" s="1252"/>
      <c r="FJO51" s="1252"/>
      <c r="FJP51" s="1252"/>
      <c r="FJQ51" s="1252"/>
      <c r="FJR51" s="1252"/>
      <c r="FJS51" s="1252"/>
      <c r="FJT51" s="1252"/>
      <c r="FJU51" s="1252"/>
      <c r="FJV51" s="1252"/>
      <c r="FJW51" s="1252"/>
      <c r="FJX51" s="1252"/>
      <c r="FJY51" s="1252"/>
      <c r="FJZ51" s="1252"/>
      <c r="FKA51" s="1252"/>
      <c r="FKB51" s="1252"/>
      <c r="FKC51" s="1252"/>
      <c r="FKD51" s="1252"/>
      <c r="FKE51" s="1252"/>
      <c r="FKF51" s="1252"/>
      <c r="FKG51" s="1252"/>
      <c r="FKH51" s="1252"/>
      <c r="FKI51" s="1252"/>
      <c r="FKJ51" s="1252"/>
      <c r="FKK51" s="1252"/>
      <c r="FKL51" s="1252"/>
      <c r="FKM51" s="1252"/>
      <c r="FKN51" s="1252"/>
      <c r="FKO51" s="1252"/>
      <c r="FKP51" s="1252"/>
      <c r="FKQ51" s="1252"/>
      <c r="FKR51" s="1252"/>
      <c r="FKS51" s="1252"/>
      <c r="FKT51" s="1252"/>
      <c r="FKU51" s="1252"/>
      <c r="FKV51" s="1252"/>
      <c r="FKW51" s="1252"/>
      <c r="FKX51" s="1252"/>
      <c r="FKY51" s="1252"/>
      <c r="FKZ51" s="1252"/>
      <c r="FLA51" s="1252"/>
      <c r="FLB51" s="1252"/>
      <c r="FLC51" s="1252"/>
      <c r="FLD51" s="1252"/>
      <c r="FLE51" s="1252"/>
      <c r="FLF51" s="1252"/>
      <c r="FLG51" s="1252"/>
      <c r="FLH51" s="1252"/>
      <c r="FLI51" s="1252"/>
      <c r="FLJ51" s="1252"/>
      <c r="FLK51" s="1252"/>
      <c r="FLL51" s="1252"/>
      <c r="FLM51" s="1252"/>
      <c r="FLN51" s="1252"/>
      <c r="FLO51" s="1252"/>
      <c r="FLP51" s="1252"/>
      <c r="FLQ51" s="1252"/>
      <c r="FLR51" s="1252"/>
      <c r="FLS51" s="1252"/>
      <c r="FLT51" s="1252"/>
      <c r="FLU51" s="1252"/>
      <c r="FLV51" s="1252"/>
      <c r="FLW51" s="1252"/>
      <c r="FLX51" s="1252"/>
      <c r="FLY51" s="1252"/>
      <c r="FLZ51" s="1252"/>
      <c r="FMA51" s="1252"/>
      <c r="FMB51" s="1252"/>
      <c r="FMC51" s="1252"/>
      <c r="FMD51" s="1252"/>
      <c r="FME51" s="1252"/>
      <c r="FMF51" s="1252"/>
      <c r="FMG51" s="1252"/>
      <c r="FMH51" s="1252"/>
      <c r="FMI51" s="1252"/>
      <c r="FMJ51" s="1252"/>
      <c r="FMK51" s="1252"/>
      <c r="FML51" s="1252"/>
      <c r="FMM51" s="1252"/>
      <c r="FMN51" s="1252"/>
      <c r="FMO51" s="1252"/>
      <c r="FMP51" s="1252"/>
      <c r="FMQ51" s="1252"/>
      <c r="FMR51" s="1252"/>
      <c r="FMS51" s="1252"/>
      <c r="FMT51" s="1252"/>
      <c r="FMU51" s="1252"/>
      <c r="FMV51" s="1252"/>
      <c r="FMW51" s="1252"/>
      <c r="FMX51" s="1252"/>
      <c r="FMY51" s="1252"/>
      <c r="FMZ51" s="1252"/>
      <c r="FNA51" s="1252"/>
      <c r="FNB51" s="1252"/>
      <c r="FNC51" s="1252"/>
      <c r="FND51" s="1252"/>
      <c r="FNE51" s="1252"/>
      <c r="FNF51" s="1252"/>
      <c r="FNG51" s="1252"/>
      <c r="FNH51" s="1252"/>
      <c r="FNI51" s="1252"/>
      <c r="FNJ51" s="1252"/>
      <c r="FNK51" s="1252"/>
      <c r="FNL51" s="1252"/>
      <c r="FNM51" s="1252"/>
      <c r="FNN51" s="1252"/>
      <c r="FNO51" s="1252"/>
      <c r="FNP51" s="1252"/>
      <c r="FNQ51" s="1252"/>
      <c r="FNR51" s="1252"/>
      <c r="FNS51" s="1252"/>
      <c r="FNT51" s="1252"/>
      <c r="FNU51" s="1252"/>
      <c r="FNV51" s="1252"/>
      <c r="FNW51" s="1252"/>
      <c r="FNX51" s="1252"/>
      <c r="FNY51" s="1252"/>
      <c r="FNZ51" s="1252"/>
      <c r="FOA51" s="1252"/>
      <c r="FOB51" s="1252"/>
      <c r="FOC51" s="1252"/>
      <c r="FOD51" s="1252"/>
      <c r="FOE51" s="1252"/>
      <c r="FOF51" s="1252"/>
      <c r="FOG51" s="1252"/>
      <c r="FOH51" s="1252"/>
      <c r="FOI51" s="1252"/>
      <c r="FOJ51" s="1252"/>
      <c r="FOK51" s="1252"/>
      <c r="FOL51" s="1252"/>
      <c r="FOM51" s="1252"/>
      <c r="FON51" s="1252"/>
      <c r="FOO51" s="1252"/>
      <c r="FOP51" s="1252"/>
      <c r="FOQ51" s="1252"/>
      <c r="FOR51" s="1252"/>
      <c r="FOS51" s="1252"/>
      <c r="FOT51" s="1252"/>
      <c r="FOU51" s="1252"/>
      <c r="FOV51" s="1252"/>
      <c r="FOW51" s="1252"/>
      <c r="FOX51" s="1252"/>
      <c r="FOY51" s="1252"/>
      <c r="FOZ51" s="1252"/>
      <c r="FPA51" s="1252"/>
      <c r="FPB51" s="1252"/>
      <c r="FPC51" s="1252"/>
      <c r="FPD51" s="1252"/>
      <c r="FPE51" s="1252"/>
      <c r="FPF51" s="1252"/>
      <c r="FPG51" s="1252"/>
      <c r="FPH51" s="1252"/>
      <c r="FPI51" s="1252"/>
      <c r="FPJ51" s="1252"/>
      <c r="FPK51" s="1252"/>
      <c r="FPL51" s="1252"/>
      <c r="FPM51" s="1252"/>
      <c r="FPN51" s="1252"/>
      <c r="FPO51" s="1252"/>
      <c r="FPP51" s="1252"/>
      <c r="FPQ51" s="1252"/>
      <c r="FPR51" s="1252"/>
      <c r="FPS51" s="1252"/>
      <c r="FPT51" s="1252"/>
      <c r="FPU51" s="1252"/>
      <c r="FPV51" s="1252"/>
      <c r="FPW51" s="1252"/>
      <c r="FPX51" s="1252"/>
      <c r="FPY51" s="1252"/>
      <c r="FPZ51" s="1252"/>
      <c r="FQA51" s="1252"/>
      <c r="FQB51" s="1252"/>
      <c r="FQC51" s="1252"/>
      <c r="FQD51" s="1252"/>
      <c r="FQE51" s="1252"/>
      <c r="FQF51" s="1252"/>
      <c r="FQG51" s="1252"/>
      <c r="FQH51" s="1252"/>
      <c r="FQI51" s="1252"/>
      <c r="FQJ51" s="1252"/>
      <c r="FQK51" s="1252"/>
      <c r="FQL51" s="1252"/>
      <c r="FQM51" s="1252"/>
      <c r="FQN51" s="1252"/>
      <c r="FQO51" s="1252"/>
      <c r="FQP51" s="1252"/>
      <c r="FQQ51" s="1252"/>
      <c r="FQR51" s="1252"/>
      <c r="FQS51" s="1252"/>
      <c r="FQT51" s="1252"/>
      <c r="FQU51" s="1252"/>
      <c r="FQV51" s="1252"/>
      <c r="FQW51" s="1252"/>
      <c r="FQX51" s="1252"/>
      <c r="FQY51" s="1252"/>
      <c r="FQZ51" s="1252"/>
      <c r="FRA51" s="1252"/>
      <c r="FRB51" s="1252"/>
      <c r="FRC51" s="1252"/>
      <c r="FRD51" s="1252"/>
      <c r="FRE51" s="1252"/>
      <c r="FRF51" s="1252"/>
      <c r="FRG51" s="1252"/>
      <c r="FRH51" s="1252"/>
      <c r="FRI51" s="1252"/>
      <c r="FRJ51" s="1252"/>
      <c r="FRK51" s="1252"/>
      <c r="FRL51" s="1252"/>
      <c r="FRM51" s="1252"/>
      <c r="FRN51" s="1252"/>
      <c r="FRO51" s="1252"/>
      <c r="FRP51" s="1252"/>
      <c r="FRQ51" s="1252"/>
      <c r="FRR51" s="1252"/>
      <c r="FRS51" s="1252"/>
      <c r="FRT51" s="1252"/>
      <c r="FRU51" s="1252"/>
      <c r="FRV51" s="1252"/>
      <c r="FRW51" s="1252"/>
      <c r="FRX51" s="1252"/>
      <c r="FRY51" s="1252"/>
      <c r="FRZ51" s="1252"/>
      <c r="FSA51" s="1252"/>
      <c r="FSB51" s="1252"/>
      <c r="FSC51" s="1252"/>
      <c r="FSD51" s="1252"/>
      <c r="FSE51" s="1252"/>
      <c r="FSF51" s="1252"/>
      <c r="FSG51" s="1252"/>
      <c r="FSH51" s="1252"/>
      <c r="FSI51" s="1252"/>
      <c r="FSJ51" s="1252"/>
      <c r="FSK51" s="1252"/>
      <c r="FSL51" s="1252"/>
      <c r="FSM51" s="1252"/>
      <c r="FSN51" s="1252"/>
      <c r="FSO51" s="1252"/>
      <c r="FSP51" s="1252"/>
      <c r="FSQ51" s="1252"/>
      <c r="FSR51" s="1252"/>
      <c r="FSS51" s="1252"/>
      <c r="FST51" s="1252"/>
      <c r="FSU51" s="1252"/>
      <c r="FSV51" s="1252"/>
      <c r="FSW51" s="1252"/>
      <c r="FSX51" s="1252"/>
      <c r="FSY51" s="1252"/>
      <c r="FSZ51" s="1252"/>
      <c r="FTA51" s="1252"/>
      <c r="FTB51" s="1252"/>
      <c r="FTC51" s="1252"/>
      <c r="FTD51" s="1252"/>
      <c r="FTE51" s="1252"/>
      <c r="FTF51" s="1252"/>
      <c r="FTG51" s="1252"/>
      <c r="FTH51" s="1252"/>
      <c r="FTI51" s="1252"/>
      <c r="FTJ51" s="1252"/>
      <c r="FTK51" s="1252"/>
      <c r="FTL51" s="1252"/>
      <c r="FTM51" s="1252"/>
      <c r="FTN51" s="1252"/>
      <c r="FTO51" s="1252"/>
      <c r="FTP51" s="1252"/>
      <c r="FTQ51" s="1252"/>
      <c r="FTR51" s="1252"/>
      <c r="FTS51" s="1252"/>
      <c r="FTT51" s="1252"/>
      <c r="FTU51" s="1252"/>
      <c r="FTV51" s="1252"/>
      <c r="FTW51" s="1252"/>
      <c r="FTX51" s="1252"/>
      <c r="FTY51" s="1252"/>
      <c r="FTZ51" s="1252"/>
      <c r="FUA51" s="1252"/>
      <c r="FUB51" s="1252"/>
      <c r="FUC51" s="1252"/>
      <c r="FUD51" s="1252"/>
      <c r="FUE51" s="1252"/>
      <c r="FUF51" s="1252"/>
      <c r="FUG51" s="1252"/>
      <c r="FUH51" s="1252"/>
      <c r="FUI51" s="1252"/>
      <c r="FUJ51" s="1252"/>
      <c r="FUK51" s="1252"/>
      <c r="FUL51" s="1252"/>
      <c r="FUM51" s="1252"/>
      <c r="FUN51" s="1252"/>
      <c r="FUO51" s="1252"/>
      <c r="FUP51" s="1252"/>
      <c r="FUQ51" s="1252"/>
      <c r="FUR51" s="1252"/>
      <c r="FUS51" s="1252"/>
      <c r="FUT51" s="1252"/>
      <c r="FUU51" s="1252"/>
      <c r="FUV51" s="1252"/>
      <c r="FUW51" s="1252"/>
      <c r="FUX51" s="1252"/>
      <c r="FUY51" s="1252"/>
      <c r="FUZ51" s="1252"/>
      <c r="FVA51" s="1252"/>
      <c r="FVB51" s="1252"/>
      <c r="FVC51" s="1252"/>
      <c r="FVD51" s="1252"/>
      <c r="FVE51" s="1252"/>
      <c r="FVF51" s="1252"/>
      <c r="FVG51" s="1252"/>
      <c r="FVH51" s="1252"/>
      <c r="FVI51" s="1252"/>
      <c r="FVJ51" s="1252"/>
      <c r="FVK51" s="1252"/>
      <c r="FVL51" s="1252"/>
      <c r="FVM51" s="1252"/>
      <c r="FVN51" s="1252"/>
      <c r="FVO51" s="1252"/>
      <c r="FVP51" s="1252"/>
      <c r="FVQ51" s="1252"/>
      <c r="FVR51" s="1252"/>
      <c r="FVS51" s="1252"/>
      <c r="FVT51" s="1252"/>
      <c r="FVU51" s="1252"/>
      <c r="FVV51" s="1252"/>
      <c r="FVW51" s="1252"/>
      <c r="FVX51" s="1252"/>
      <c r="FVY51" s="1252"/>
      <c r="FVZ51" s="1252"/>
      <c r="FWA51" s="1252"/>
      <c r="FWB51" s="1252"/>
      <c r="FWC51" s="1252"/>
      <c r="FWD51" s="1252"/>
      <c r="FWE51" s="1252"/>
      <c r="FWF51" s="1252"/>
      <c r="FWG51" s="1252"/>
      <c r="FWH51" s="1252"/>
      <c r="FWI51" s="1252"/>
      <c r="FWJ51" s="1252"/>
      <c r="FWK51" s="1252"/>
      <c r="FWL51" s="1252"/>
      <c r="FWM51" s="1252"/>
      <c r="FWN51" s="1252"/>
      <c r="FWO51" s="1252"/>
      <c r="FWP51" s="1252"/>
      <c r="FWQ51" s="1252"/>
      <c r="FWR51" s="1252"/>
      <c r="FWS51" s="1252"/>
      <c r="FWT51" s="1252"/>
      <c r="FWU51" s="1252"/>
      <c r="FWV51" s="1252"/>
      <c r="FWW51" s="1252"/>
      <c r="FWX51" s="1252"/>
      <c r="FWY51" s="1252"/>
      <c r="FWZ51" s="1252"/>
      <c r="FXA51" s="1252"/>
      <c r="FXB51" s="1252"/>
      <c r="FXC51" s="1252"/>
      <c r="FXD51" s="1252"/>
      <c r="FXE51" s="1252"/>
      <c r="FXF51" s="1252"/>
      <c r="FXG51" s="1252"/>
      <c r="FXH51" s="1252"/>
      <c r="FXI51" s="1252"/>
      <c r="FXJ51" s="1252"/>
      <c r="FXK51" s="1252"/>
      <c r="FXL51" s="1252"/>
      <c r="FXM51" s="1252"/>
      <c r="FXN51" s="1252"/>
      <c r="FXO51" s="1252"/>
      <c r="FXP51" s="1252"/>
      <c r="FXQ51" s="1252"/>
      <c r="FXR51" s="1252"/>
      <c r="FXS51" s="1252"/>
      <c r="FXT51" s="1252"/>
      <c r="FXU51" s="1252"/>
      <c r="FXV51" s="1252"/>
      <c r="FXW51" s="1252"/>
      <c r="FXX51" s="1252"/>
      <c r="FXY51" s="1252"/>
      <c r="FXZ51" s="1252"/>
      <c r="FYA51" s="1252"/>
      <c r="FYB51" s="1252"/>
      <c r="FYC51" s="1252"/>
      <c r="FYD51" s="1252"/>
      <c r="FYE51" s="1252"/>
      <c r="FYF51" s="1252"/>
      <c r="FYG51" s="1252"/>
      <c r="FYH51" s="1252"/>
      <c r="FYI51" s="1252"/>
      <c r="FYJ51" s="1252"/>
      <c r="FYK51" s="1252"/>
      <c r="FYL51" s="1252"/>
      <c r="FYM51" s="1252"/>
      <c r="FYN51" s="1252"/>
      <c r="FYO51" s="1252"/>
      <c r="FYP51" s="1252"/>
      <c r="FYQ51" s="1252"/>
      <c r="FYR51" s="1252"/>
      <c r="FYS51" s="1252"/>
      <c r="FYT51" s="1252"/>
      <c r="FYU51" s="1252"/>
      <c r="FYV51" s="1252"/>
      <c r="FYW51" s="1252"/>
      <c r="FYX51" s="1252"/>
      <c r="FYY51" s="1252"/>
      <c r="FYZ51" s="1252"/>
      <c r="FZA51" s="1252"/>
      <c r="FZB51" s="1252"/>
      <c r="FZC51" s="1252"/>
      <c r="FZD51" s="1252"/>
      <c r="FZE51" s="1252"/>
      <c r="FZF51" s="1252"/>
      <c r="FZG51" s="1252"/>
      <c r="FZH51" s="1252"/>
      <c r="FZI51" s="1252"/>
      <c r="FZJ51" s="1252"/>
      <c r="FZK51" s="1252"/>
      <c r="FZL51" s="1252"/>
      <c r="FZM51" s="1252"/>
      <c r="FZN51" s="1252"/>
      <c r="FZO51" s="1252"/>
      <c r="FZP51" s="1252"/>
      <c r="FZQ51" s="1252"/>
      <c r="FZR51" s="1252"/>
      <c r="FZS51" s="1252"/>
      <c r="FZT51" s="1252"/>
      <c r="FZU51" s="1252"/>
      <c r="FZV51" s="1252"/>
      <c r="FZW51" s="1252"/>
      <c r="FZX51" s="1252"/>
      <c r="FZY51" s="1252"/>
      <c r="FZZ51" s="1252"/>
      <c r="GAA51" s="1252"/>
      <c r="GAB51" s="1252"/>
      <c r="GAC51" s="1252"/>
      <c r="GAD51" s="1252"/>
      <c r="GAE51" s="1252"/>
      <c r="GAF51" s="1252"/>
      <c r="GAG51" s="1252"/>
      <c r="GAH51" s="1252"/>
      <c r="GAI51" s="1252"/>
      <c r="GAJ51" s="1252"/>
      <c r="GAK51" s="1252"/>
      <c r="GAL51" s="1252"/>
      <c r="GAM51" s="1252"/>
      <c r="GAN51" s="1252"/>
      <c r="GAO51" s="1252"/>
      <c r="GAP51" s="1252"/>
      <c r="GAQ51" s="1252"/>
      <c r="GAR51" s="1252"/>
      <c r="GAS51" s="1252"/>
      <c r="GAT51" s="1252"/>
      <c r="GAU51" s="1252"/>
      <c r="GAV51" s="1252"/>
      <c r="GAW51" s="1252"/>
      <c r="GAX51" s="1252"/>
      <c r="GAY51" s="1252"/>
      <c r="GAZ51" s="1252"/>
      <c r="GBA51" s="1252"/>
      <c r="GBB51" s="1252"/>
      <c r="GBC51" s="1252"/>
      <c r="GBD51" s="1252"/>
      <c r="GBE51" s="1252"/>
      <c r="GBF51" s="1252"/>
      <c r="GBG51" s="1252"/>
      <c r="GBH51" s="1252"/>
      <c r="GBI51" s="1252"/>
      <c r="GBJ51" s="1252"/>
      <c r="GBK51" s="1252"/>
      <c r="GBL51" s="1252"/>
      <c r="GBM51" s="1252"/>
      <c r="GBN51" s="1252"/>
      <c r="GBO51" s="1252"/>
      <c r="GBP51" s="1252"/>
      <c r="GBQ51" s="1252"/>
      <c r="GBR51" s="1252"/>
      <c r="GBS51" s="1252"/>
      <c r="GBT51" s="1252"/>
      <c r="GBU51" s="1252"/>
      <c r="GBV51" s="1252"/>
      <c r="GBW51" s="1252"/>
      <c r="GBX51" s="1252"/>
      <c r="GBY51" s="1252"/>
      <c r="GBZ51" s="1252"/>
      <c r="GCA51" s="1252"/>
      <c r="GCB51" s="1252"/>
      <c r="GCC51" s="1252"/>
      <c r="GCD51" s="1252"/>
      <c r="GCE51" s="1252"/>
      <c r="GCF51" s="1252"/>
      <c r="GCG51" s="1252"/>
      <c r="GCH51" s="1252"/>
      <c r="GCI51" s="1252"/>
      <c r="GCJ51" s="1252"/>
      <c r="GCK51" s="1252"/>
      <c r="GCL51" s="1252"/>
      <c r="GCM51" s="1252"/>
      <c r="GCN51" s="1252"/>
      <c r="GCO51" s="1252"/>
      <c r="GCP51" s="1252"/>
      <c r="GCQ51" s="1252"/>
      <c r="GCR51" s="1252"/>
      <c r="GCS51" s="1252"/>
      <c r="GCT51" s="1252"/>
      <c r="GCU51" s="1252"/>
      <c r="GCV51" s="1252"/>
      <c r="GCW51" s="1252"/>
      <c r="GCX51" s="1252"/>
      <c r="GCY51" s="1252"/>
      <c r="GCZ51" s="1252"/>
      <c r="GDA51" s="1252"/>
      <c r="GDB51" s="1252"/>
      <c r="GDC51" s="1252"/>
      <c r="GDD51" s="1252"/>
      <c r="GDE51" s="1252"/>
      <c r="GDF51" s="1252"/>
      <c r="GDG51" s="1252"/>
      <c r="GDH51" s="1252"/>
      <c r="GDI51" s="1252"/>
      <c r="GDJ51" s="1252"/>
      <c r="GDK51" s="1252"/>
      <c r="GDL51" s="1252"/>
      <c r="GDM51" s="1252"/>
      <c r="GDN51" s="1252"/>
      <c r="GDO51" s="1252"/>
      <c r="GDP51" s="1252"/>
      <c r="GDQ51" s="1252"/>
      <c r="GDR51" s="1252"/>
      <c r="GDS51" s="1252"/>
      <c r="GDT51" s="1252"/>
      <c r="GDU51" s="1252"/>
      <c r="GDV51" s="1252"/>
      <c r="GDW51" s="1252"/>
      <c r="GDX51" s="1252"/>
      <c r="GDY51" s="1252"/>
      <c r="GDZ51" s="1252"/>
      <c r="GEA51" s="1252"/>
      <c r="GEB51" s="1252"/>
      <c r="GEC51" s="1252"/>
      <c r="GED51" s="1252"/>
      <c r="GEE51" s="1252"/>
      <c r="GEF51" s="1252"/>
      <c r="GEG51" s="1252"/>
      <c r="GEH51" s="1252"/>
      <c r="GEI51" s="1252"/>
      <c r="GEJ51" s="1252"/>
      <c r="GEK51" s="1252"/>
      <c r="GEL51" s="1252"/>
      <c r="GEM51" s="1252"/>
      <c r="GEN51" s="1252"/>
      <c r="GEO51" s="1252"/>
      <c r="GEP51" s="1252"/>
      <c r="GEQ51" s="1252"/>
      <c r="GER51" s="1252"/>
      <c r="GES51" s="1252"/>
      <c r="GET51" s="1252"/>
      <c r="GEU51" s="1252"/>
      <c r="GEV51" s="1252"/>
      <c r="GEW51" s="1252"/>
      <c r="GEX51" s="1252"/>
      <c r="GEY51" s="1252"/>
      <c r="GEZ51" s="1252"/>
      <c r="GFA51" s="1252"/>
      <c r="GFB51" s="1252"/>
      <c r="GFC51" s="1252"/>
      <c r="GFD51" s="1252"/>
      <c r="GFE51" s="1252"/>
      <c r="GFF51" s="1252"/>
      <c r="GFG51" s="1252"/>
      <c r="GFH51" s="1252"/>
      <c r="GFI51" s="1252"/>
      <c r="GFJ51" s="1252"/>
      <c r="GFK51" s="1252"/>
      <c r="GFL51" s="1252"/>
      <c r="GFM51" s="1252"/>
      <c r="GFN51" s="1252"/>
      <c r="GFO51" s="1252"/>
      <c r="GFP51" s="1252"/>
      <c r="GFQ51" s="1252"/>
      <c r="GFR51" s="1252"/>
      <c r="GFS51" s="1252"/>
      <c r="GFT51" s="1252"/>
      <c r="GFU51" s="1252"/>
      <c r="GFV51" s="1252"/>
      <c r="GFW51" s="1252"/>
      <c r="GFX51" s="1252"/>
      <c r="GFY51" s="1252"/>
      <c r="GFZ51" s="1252"/>
      <c r="GGA51" s="1252"/>
      <c r="GGB51" s="1252"/>
      <c r="GGC51" s="1252"/>
      <c r="GGD51" s="1252"/>
      <c r="GGE51" s="1252"/>
      <c r="GGF51" s="1252"/>
      <c r="GGG51" s="1252"/>
      <c r="GGH51" s="1252"/>
      <c r="GGI51" s="1252"/>
      <c r="GGJ51" s="1252"/>
      <c r="GGK51" s="1252"/>
      <c r="GGL51" s="1252"/>
      <c r="GGM51" s="1252"/>
      <c r="GGN51" s="1252"/>
      <c r="GGO51" s="1252"/>
      <c r="GGP51" s="1252"/>
      <c r="GGQ51" s="1252"/>
      <c r="GGR51" s="1252"/>
      <c r="GGS51" s="1252"/>
      <c r="GGT51" s="1252"/>
      <c r="GGU51" s="1252"/>
      <c r="GGV51" s="1252"/>
      <c r="GGW51" s="1252"/>
      <c r="GGX51" s="1252"/>
      <c r="GGY51" s="1252"/>
      <c r="GGZ51" s="1252"/>
      <c r="GHA51" s="1252"/>
      <c r="GHB51" s="1252"/>
      <c r="GHC51" s="1252"/>
      <c r="GHD51" s="1252"/>
      <c r="GHE51" s="1252"/>
      <c r="GHF51" s="1252"/>
      <c r="GHG51" s="1252"/>
      <c r="GHH51" s="1252"/>
      <c r="GHI51" s="1252"/>
      <c r="GHJ51" s="1252"/>
      <c r="GHK51" s="1252"/>
      <c r="GHL51" s="1252"/>
      <c r="GHM51" s="1252"/>
      <c r="GHN51" s="1252"/>
      <c r="GHO51" s="1252"/>
      <c r="GHP51" s="1252"/>
      <c r="GHQ51" s="1252"/>
      <c r="GHR51" s="1252"/>
      <c r="GHS51" s="1252"/>
      <c r="GHT51" s="1252"/>
      <c r="GHU51" s="1252"/>
      <c r="GHV51" s="1252"/>
      <c r="GHW51" s="1252"/>
      <c r="GHX51" s="1252"/>
      <c r="GHY51" s="1252"/>
      <c r="GHZ51" s="1252"/>
      <c r="GIA51" s="1252"/>
      <c r="GIB51" s="1252"/>
      <c r="GIC51" s="1252"/>
      <c r="GID51" s="1252"/>
      <c r="GIE51" s="1252"/>
      <c r="GIF51" s="1252"/>
      <c r="GIG51" s="1252"/>
      <c r="GIH51" s="1252"/>
      <c r="GII51" s="1252"/>
      <c r="GIJ51" s="1252"/>
      <c r="GIK51" s="1252"/>
      <c r="GIL51" s="1252"/>
      <c r="GIM51" s="1252"/>
      <c r="GIN51" s="1252"/>
      <c r="GIO51" s="1252"/>
      <c r="GIP51" s="1252"/>
      <c r="GIQ51" s="1252"/>
      <c r="GIR51" s="1252"/>
      <c r="GIS51" s="1252"/>
      <c r="GIT51" s="1252"/>
      <c r="GIU51" s="1252"/>
      <c r="GIV51" s="1252"/>
      <c r="GIW51" s="1252"/>
      <c r="GIX51" s="1252"/>
      <c r="GIY51" s="1252"/>
      <c r="GIZ51" s="1252"/>
      <c r="GJA51" s="1252"/>
      <c r="GJB51" s="1252"/>
      <c r="GJC51" s="1252"/>
      <c r="GJD51" s="1252"/>
      <c r="GJE51" s="1252"/>
      <c r="GJF51" s="1252"/>
      <c r="GJG51" s="1252"/>
      <c r="GJH51" s="1252"/>
      <c r="GJI51" s="1252"/>
      <c r="GJJ51" s="1252"/>
      <c r="GJK51" s="1252"/>
      <c r="GJL51" s="1252"/>
      <c r="GJM51" s="1252"/>
      <c r="GJN51" s="1252"/>
      <c r="GJO51" s="1252"/>
      <c r="GJP51" s="1252"/>
      <c r="GJQ51" s="1252"/>
      <c r="GJR51" s="1252"/>
      <c r="GJS51" s="1252"/>
      <c r="GJT51" s="1252"/>
      <c r="GJU51" s="1252"/>
      <c r="GJV51" s="1252"/>
      <c r="GJW51" s="1252"/>
      <c r="GJX51" s="1252"/>
      <c r="GJY51" s="1252"/>
      <c r="GJZ51" s="1252"/>
      <c r="GKA51" s="1252"/>
      <c r="GKB51" s="1252"/>
      <c r="GKC51" s="1252"/>
      <c r="GKD51" s="1252"/>
      <c r="GKE51" s="1252"/>
      <c r="GKF51" s="1252"/>
      <c r="GKG51" s="1252"/>
      <c r="GKH51" s="1252"/>
      <c r="GKI51" s="1252"/>
      <c r="GKJ51" s="1252"/>
      <c r="GKK51" s="1252"/>
      <c r="GKL51" s="1252"/>
      <c r="GKM51" s="1252"/>
      <c r="GKN51" s="1252"/>
      <c r="GKO51" s="1252"/>
      <c r="GKP51" s="1252"/>
      <c r="GKQ51" s="1252"/>
      <c r="GKR51" s="1252"/>
      <c r="GKS51" s="1252"/>
      <c r="GKT51" s="1252"/>
      <c r="GKU51" s="1252"/>
      <c r="GKV51" s="1252"/>
      <c r="GKW51" s="1252"/>
      <c r="GKX51" s="1252"/>
      <c r="GKY51" s="1252"/>
      <c r="GKZ51" s="1252"/>
      <c r="GLA51" s="1252"/>
      <c r="GLB51" s="1252"/>
      <c r="GLC51" s="1252"/>
      <c r="GLD51" s="1252"/>
      <c r="GLE51" s="1252"/>
      <c r="GLF51" s="1252"/>
      <c r="GLG51" s="1252"/>
      <c r="GLH51" s="1252"/>
      <c r="GLI51" s="1252"/>
      <c r="GLJ51" s="1252"/>
      <c r="GLK51" s="1252"/>
      <c r="GLL51" s="1252"/>
      <c r="GLM51" s="1252"/>
      <c r="GLN51" s="1252"/>
      <c r="GLO51" s="1252"/>
      <c r="GLP51" s="1252"/>
      <c r="GLQ51" s="1252"/>
      <c r="GLR51" s="1252"/>
      <c r="GLS51" s="1252"/>
      <c r="GLT51" s="1252"/>
      <c r="GLU51" s="1252"/>
      <c r="GLV51" s="1252"/>
      <c r="GLW51" s="1252"/>
      <c r="GLX51" s="1252"/>
      <c r="GLY51" s="1252"/>
      <c r="GLZ51" s="1252"/>
      <c r="GMA51" s="1252"/>
      <c r="GMB51" s="1252"/>
      <c r="GMC51" s="1252"/>
      <c r="GMD51" s="1252"/>
      <c r="GME51" s="1252"/>
      <c r="GMF51" s="1252"/>
      <c r="GMG51" s="1252"/>
      <c r="GMH51" s="1252"/>
      <c r="GMI51" s="1252"/>
      <c r="GMJ51" s="1252"/>
      <c r="GMK51" s="1252"/>
      <c r="GML51" s="1252"/>
      <c r="GMM51" s="1252"/>
      <c r="GMN51" s="1252"/>
      <c r="GMO51" s="1252"/>
      <c r="GMP51" s="1252"/>
      <c r="GMQ51" s="1252"/>
      <c r="GMR51" s="1252"/>
      <c r="GMS51" s="1252"/>
      <c r="GMT51" s="1252"/>
      <c r="GMU51" s="1252"/>
      <c r="GMV51" s="1252"/>
      <c r="GMW51" s="1252"/>
      <c r="GMX51" s="1252"/>
      <c r="GMY51" s="1252"/>
      <c r="GMZ51" s="1252"/>
      <c r="GNA51" s="1252"/>
      <c r="GNB51" s="1252"/>
      <c r="GNC51" s="1252"/>
      <c r="GND51" s="1252"/>
      <c r="GNE51" s="1252"/>
      <c r="GNF51" s="1252"/>
      <c r="GNG51" s="1252"/>
      <c r="GNH51" s="1252"/>
      <c r="GNI51" s="1252"/>
      <c r="GNJ51" s="1252"/>
      <c r="GNK51" s="1252"/>
      <c r="GNL51" s="1252"/>
      <c r="GNM51" s="1252"/>
      <c r="GNN51" s="1252"/>
      <c r="GNO51" s="1252"/>
      <c r="GNP51" s="1252"/>
      <c r="GNQ51" s="1252"/>
      <c r="GNR51" s="1252"/>
      <c r="GNS51" s="1252"/>
      <c r="GNT51" s="1252"/>
      <c r="GNU51" s="1252"/>
      <c r="GNV51" s="1252"/>
      <c r="GNW51" s="1252"/>
      <c r="GNX51" s="1252"/>
      <c r="GNY51" s="1252"/>
      <c r="GNZ51" s="1252"/>
      <c r="GOA51" s="1252"/>
      <c r="GOB51" s="1252"/>
      <c r="GOC51" s="1252"/>
      <c r="GOD51" s="1252"/>
      <c r="GOE51" s="1252"/>
      <c r="GOF51" s="1252"/>
      <c r="GOG51" s="1252"/>
      <c r="GOH51" s="1252"/>
      <c r="GOI51" s="1252"/>
      <c r="GOJ51" s="1252"/>
      <c r="GOK51" s="1252"/>
      <c r="GOL51" s="1252"/>
      <c r="GOM51" s="1252"/>
      <c r="GON51" s="1252"/>
      <c r="GOO51" s="1252"/>
      <c r="GOP51" s="1252"/>
      <c r="GOQ51" s="1252"/>
      <c r="GOR51" s="1252"/>
      <c r="GOS51" s="1252"/>
      <c r="GOT51" s="1252"/>
      <c r="GOU51" s="1252"/>
      <c r="GOV51" s="1252"/>
      <c r="GOW51" s="1252"/>
      <c r="GOX51" s="1252"/>
      <c r="GOY51" s="1252"/>
      <c r="GOZ51" s="1252"/>
      <c r="GPA51" s="1252"/>
      <c r="GPB51" s="1252"/>
      <c r="GPC51" s="1252"/>
      <c r="GPD51" s="1252"/>
      <c r="GPE51" s="1252"/>
      <c r="GPF51" s="1252"/>
      <c r="GPG51" s="1252"/>
      <c r="GPH51" s="1252"/>
      <c r="GPI51" s="1252"/>
      <c r="GPJ51" s="1252"/>
      <c r="GPK51" s="1252"/>
      <c r="GPL51" s="1252"/>
      <c r="GPM51" s="1252"/>
      <c r="GPN51" s="1252"/>
      <c r="GPO51" s="1252"/>
      <c r="GPP51" s="1252"/>
      <c r="GPQ51" s="1252"/>
      <c r="GPR51" s="1252"/>
      <c r="GPS51" s="1252"/>
      <c r="GPT51" s="1252"/>
      <c r="GPU51" s="1252"/>
      <c r="GPV51" s="1252"/>
      <c r="GPW51" s="1252"/>
      <c r="GPX51" s="1252"/>
      <c r="GPY51" s="1252"/>
      <c r="GPZ51" s="1252"/>
      <c r="GQA51" s="1252"/>
      <c r="GQB51" s="1252"/>
      <c r="GQC51" s="1252"/>
      <c r="GQD51" s="1252"/>
      <c r="GQE51" s="1252"/>
      <c r="GQF51" s="1252"/>
      <c r="GQG51" s="1252"/>
      <c r="GQH51" s="1252"/>
      <c r="GQI51" s="1252"/>
      <c r="GQJ51" s="1252"/>
      <c r="GQK51" s="1252"/>
      <c r="GQL51" s="1252"/>
      <c r="GQM51" s="1252"/>
      <c r="GQN51" s="1252"/>
      <c r="GQO51" s="1252"/>
      <c r="GQP51" s="1252"/>
      <c r="GQQ51" s="1252"/>
      <c r="GQR51" s="1252"/>
      <c r="GQS51" s="1252"/>
      <c r="GQT51" s="1252"/>
      <c r="GQU51" s="1252"/>
      <c r="GQV51" s="1252"/>
      <c r="GQW51" s="1252"/>
      <c r="GQX51" s="1252"/>
      <c r="GQY51" s="1252"/>
      <c r="GQZ51" s="1252"/>
      <c r="GRA51" s="1252"/>
      <c r="GRB51" s="1252"/>
      <c r="GRC51" s="1252"/>
      <c r="GRD51" s="1252"/>
      <c r="GRE51" s="1252"/>
      <c r="GRF51" s="1252"/>
      <c r="GRG51" s="1252"/>
      <c r="GRH51" s="1252"/>
      <c r="GRI51" s="1252"/>
      <c r="GRJ51" s="1252"/>
      <c r="GRK51" s="1252"/>
      <c r="GRL51" s="1252"/>
      <c r="GRM51" s="1252"/>
      <c r="GRN51" s="1252"/>
      <c r="GRO51" s="1252"/>
      <c r="GRP51" s="1252"/>
      <c r="GRQ51" s="1252"/>
      <c r="GRR51" s="1252"/>
      <c r="GRS51" s="1252"/>
      <c r="GRT51" s="1252"/>
      <c r="GRU51" s="1252"/>
      <c r="GRV51" s="1252"/>
      <c r="GRW51" s="1252"/>
      <c r="GRX51" s="1252"/>
      <c r="GRY51" s="1252"/>
      <c r="GRZ51" s="1252"/>
      <c r="GSA51" s="1252"/>
      <c r="GSB51" s="1252"/>
      <c r="GSC51" s="1252"/>
      <c r="GSD51" s="1252"/>
      <c r="GSE51" s="1252"/>
      <c r="GSF51" s="1252"/>
      <c r="GSG51" s="1252"/>
      <c r="GSH51" s="1252"/>
      <c r="GSI51" s="1252"/>
      <c r="GSJ51" s="1252"/>
      <c r="GSK51" s="1252"/>
      <c r="GSL51" s="1252"/>
      <c r="GSM51" s="1252"/>
      <c r="GSN51" s="1252"/>
      <c r="GSO51" s="1252"/>
      <c r="GSP51" s="1252"/>
      <c r="GSQ51" s="1252"/>
      <c r="GSR51" s="1252"/>
      <c r="GSS51" s="1252"/>
      <c r="GST51" s="1252"/>
      <c r="GSU51" s="1252"/>
      <c r="GSV51" s="1252"/>
      <c r="GSW51" s="1252"/>
      <c r="GSX51" s="1252"/>
      <c r="GSY51" s="1252"/>
      <c r="GSZ51" s="1252"/>
      <c r="GTA51" s="1252"/>
      <c r="GTB51" s="1252"/>
      <c r="GTC51" s="1252"/>
      <c r="GTD51" s="1252"/>
      <c r="GTE51" s="1252"/>
      <c r="GTF51" s="1252"/>
      <c r="GTG51" s="1252"/>
      <c r="GTH51" s="1252"/>
      <c r="GTI51" s="1252"/>
      <c r="GTJ51" s="1252"/>
      <c r="GTK51" s="1252"/>
      <c r="GTL51" s="1252"/>
      <c r="GTM51" s="1252"/>
      <c r="GTN51" s="1252"/>
      <c r="GTO51" s="1252"/>
      <c r="GTP51" s="1252"/>
      <c r="GTQ51" s="1252"/>
      <c r="GTR51" s="1252"/>
      <c r="GTS51" s="1252"/>
      <c r="GTT51" s="1252"/>
      <c r="GTU51" s="1252"/>
      <c r="GTV51" s="1252"/>
      <c r="GTW51" s="1252"/>
      <c r="GTX51" s="1252"/>
      <c r="GTY51" s="1252"/>
      <c r="GTZ51" s="1252"/>
      <c r="GUA51" s="1252"/>
      <c r="GUB51" s="1252"/>
      <c r="GUC51" s="1252"/>
      <c r="GUD51" s="1252"/>
      <c r="GUE51" s="1252"/>
      <c r="GUF51" s="1252"/>
      <c r="GUG51" s="1252"/>
      <c r="GUH51" s="1252"/>
      <c r="GUI51" s="1252"/>
      <c r="GUJ51" s="1252"/>
      <c r="GUK51" s="1252"/>
      <c r="GUL51" s="1252"/>
      <c r="GUM51" s="1252"/>
      <c r="GUN51" s="1252"/>
      <c r="GUO51" s="1252"/>
      <c r="GUP51" s="1252"/>
      <c r="GUQ51" s="1252"/>
      <c r="GUR51" s="1252"/>
      <c r="GUS51" s="1252"/>
      <c r="GUT51" s="1252"/>
      <c r="GUU51" s="1252"/>
      <c r="GUV51" s="1252"/>
      <c r="GUW51" s="1252"/>
      <c r="GUX51" s="1252"/>
      <c r="GUY51" s="1252"/>
      <c r="GUZ51" s="1252"/>
      <c r="GVA51" s="1252"/>
      <c r="GVB51" s="1252"/>
      <c r="GVC51" s="1252"/>
      <c r="GVD51" s="1252"/>
      <c r="GVE51" s="1252"/>
      <c r="GVF51" s="1252"/>
      <c r="GVG51" s="1252"/>
      <c r="GVH51" s="1252"/>
      <c r="GVI51" s="1252"/>
      <c r="GVJ51" s="1252"/>
      <c r="GVK51" s="1252"/>
      <c r="GVL51" s="1252"/>
      <c r="GVM51" s="1252"/>
      <c r="GVN51" s="1252"/>
      <c r="GVO51" s="1252"/>
      <c r="GVP51" s="1252"/>
      <c r="GVQ51" s="1252"/>
      <c r="GVR51" s="1252"/>
      <c r="GVS51" s="1252"/>
      <c r="GVT51" s="1252"/>
      <c r="GVU51" s="1252"/>
      <c r="GVV51" s="1252"/>
      <c r="GVW51" s="1252"/>
      <c r="GVX51" s="1252"/>
      <c r="GVY51" s="1252"/>
      <c r="GVZ51" s="1252"/>
      <c r="GWA51" s="1252"/>
      <c r="GWB51" s="1252"/>
      <c r="GWC51" s="1252"/>
      <c r="GWD51" s="1252"/>
      <c r="GWE51" s="1252"/>
      <c r="GWF51" s="1252"/>
      <c r="GWG51" s="1252"/>
      <c r="GWH51" s="1252"/>
      <c r="GWI51" s="1252"/>
      <c r="GWJ51" s="1252"/>
      <c r="GWK51" s="1252"/>
      <c r="GWL51" s="1252"/>
      <c r="GWM51" s="1252"/>
      <c r="GWN51" s="1252"/>
      <c r="GWO51" s="1252"/>
      <c r="GWP51" s="1252"/>
      <c r="GWQ51" s="1252"/>
      <c r="GWR51" s="1252"/>
      <c r="GWS51" s="1252"/>
      <c r="GWT51" s="1252"/>
      <c r="GWU51" s="1252"/>
      <c r="GWV51" s="1252"/>
      <c r="GWW51" s="1252"/>
      <c r="GWX51" s="1252"/>
      <c r="GWY51" s="1252"/>
      <c r="GWZ51" s="1252"/>
      <c r="GXA51" s="1252"/>
      <c r="GXB51" s="1252"/>
      <c r="GXC51" s="1252"/>
      <c r="GXD51" s="1252"/>
      <c r="GXE51" s="1252"/>
      <c r="GXF51" s="1252"/>
      <c r="GXG51" s="1252"/>
      <c r="GXH51" s="1252"/>
      <c r="GXI51" s="1252"/>
      <c r="GXJ51" s="1252"/>
      <c r="GXK51" s="1252"/>
      <c r="GXL51" s="1252"/>
      <c r="GXM51" s="1252"/>
      <c r="GXN51" s="1252"/>
      <c r="GXO51" s="1252"/>
      <c r="GXP51" s="1252"/>
      <c r="GXQ51" s="1252"/>
      <c r="GXR51" s="1252"/>
      <c r="GXS51" s="1252"/>
      <c r="GXT51" s="1252"/>
      <c r="GXU51" s="1252"/>
      <c r="GXV51" s="1252"/>
      <c r="GXW51" s="1252"/>
      <c r="GXX51" s="1252"/>
      <c r="GXY51" s="1252"/>
      <c r="GXZ51" s="1252"/>
      <c r="GYA51" s="1252"/>
      <c r="GYB51" s="1252"/>
      <c r="GYC51" s="1252"/>
      <c r="GYD51" s="1252"/>
      <c r="GYE51" s="1252"/>
      <c r="GYF51" s="1252"/>
      <c r="GYG51" s="1252"/>
      <c r="GYH51" s="1252"/>
      <c r="GYI51" s="1252"/>
      <c r="GYJ51" s="1252"/>
      <c r="GYK51" s="1252"/>
      <c r="GYL51" s="1252"/>
      <c r="GYM51" s="1252"/>
      <c r="GYN51" s="1252"/>
      <c r="GYO51" s="1252"/>
      <c r="GYP51" s="1252"/>
      <c r="GYQ51" s="1252"/>
      <c r="GYR51" s="1252"/>
      <c r="GYS51" s="1252"/>
      <c r="GYT51" s="1252"/>
      <c r="GYU51" s="1252"/>
      <c r="GYV51" s="1252"/>
      <c r="GYW51" s="1252"/>
      <c r="GYX51" s="1252"/>
      <c r="GYY51" s="1252"/>
      <c r="GYZ51" s="1252"/>
      <c r="GZA51" s="1252"/>
      <c r="GZB51" s="1252"/>
      <c r="GZC51" s="1252"/>
      <c r="GZD51" s="1252"/>
      <c r="GZE51" s="1252"/>
      <c r="GZF51" s="1252"/>
      <c r="GZG51" s="1252"/>
      <c r="GZH51" s="1252"/>
      <c r="GZI51" s="1252"/>
      <c r="GZJ51" s="1252"/>
      <c r="GZK51" s="1252"/>
      <c r="GZL51" s="1252"/>
      <c r="GZM51" s="1252"/>
      <c r="GZN51" s="1252"/>
      <c r="GZO51" s="1252"/>
      <c r="GZP51" s="1252"/>
      <c r="GZQ51" s="1252"/>
      <c r="GZR51" s="1252"/>
      <c r="GZS51" s="1252"/>
      <c r="GZT51" s="1252"/>
      <c r="GZU51" s="1252"/>
      <c r="GZV51" s="1252"/>
      <c r="GZW51" s="1252"/>
      <c r="GZX51" s="1252"/>
      <c r="GZY51" s="1252"/>
      <c r="GZZ51" s="1252"/>
      <c r="HAA51" s="1252"/>
      <c r="HAB51" s="1252"/>
      <c r="HAC51" s="1252"/>
      <c r="HAD51" s="1252"/>
      <c r="HAE51" s="1252"/>
      <c r="HAF51" s="1252"/>
      <c r="HAG51" s="1252"/>
      <c r="HAH51" s="1252"/>
      <c r="HAI51" s="1252"/>
      <c r="HAJ51" s="1252"/>
      <c r="HAK51" s="1252"/>
      <c r="HAL51" s="1252"/>
      <c r="HAM51" s="1252"/>
      <c r="HAN51" s="1252"/>
      <c r="HAO51" s="1252"/>
      <c r="HAP51" s="1252"/>
      <c r="HAQ51" s="1252"/>
      <c r="HAR51" s="1252"/>
      <c r="HAS51" s="1252"/>
      <c r="HAT51" s="1252"/>
      <c r="HAU51" s="1252"/>
      <c r="HAV51" s="1252"/>
      <c r="HAW51" s="1252"/>
      <c r="HAX51" s="1252"/>
      <c r="HAY51" s="1252"/>
      <c r="HAZ51" s="1252"/>
      <c r="HBA51" s="1252"/>
      <c r="HBB51" s="1252"/>
      <c r="HBC51" s="1252"/>
      <c r="HBD51" s="1252"/>
      <c r="HBE51" s="1252"/>
      <c r="HBF51" s="1252"/>
      <c r="HBG51" s="1252"/>
      <c r="HBH51" s="1252"/>
      <c r="HBI51" s="1252"/>
      <c r="HBJ51" s="1252"/>
      <c r="HBK51" s="1252"/>
      <c r="HBL51" s="1252"/>
      <c r="HBM51" s="1252"/>
      <c r="HBN51" s="1252"/>
      <c r="HBO51" s="1252"/>
      <c r="HBP51" s="1252"/>
      <c r="HBQ51" s="1252"/>
      <c r="HBR51" s="1252"/>
      <c r="HBS51" s="1252"/>
      <c r="HBT51" s="1252"/>
      <c r="HBU51" s="1252"/>
      <c r="HBV51" s="1252"/>
      <c r="HBW51" s="1252"/>
      <c r="HBX51" s="1252"/>
      <c r="HBY51" s="1252"/>
      <c r="HBZ51" s="1252"/>
      <c r="HCA51" s="1252"/>
      <c r="HCB51" s="1252"/>
      <c r="HCC51" s="1252"/>
      <c r="HCD51" s="1252"/>
      <c r="HCE51" s="1252"/>
      <c r="HCF51" s="1252"/>
      <c r="HCG51" s="1252"/>
      <c r="HCH51" s="1252"/>
      <c r="HCI51" s="1252"/>
      <c r="HCJ51" s="1252"/>
      <c r="HCK51" s="1252"/>
      <c r="HCL51" s="1252"/>
      <c r="HCM51" s="1252"/>
      <c r="HCN51" s="1252"/>
      <c r="HCO51" s="1252"/>
      <c r="HCP51" s="1252"/>
      <c r="HCQ51" s="1252"/>
      <c r="HCR51" s="1252"/>
      <c r="HCS51" s="1252"/>
      <c r="HCT51" s="1252"/>
      <c r="HCU51" s="1252"/>
      <c r="HCV51" s="1252"/>
      <c r="HCW51" s="1252"/>
      <c r="HCX51" s="1252"/>
      <c r="HCY51" s="1252"/>
      <c r="HCZ51" s="1252"/>
      <c r="HDA51" s="1252"/>
      <c r="HDB51" s="1252"/>
      <c r="HDC51" s="1252"/>
      <c r="HDD51" s="1252"/>
      <c r="HDE51" s="1252"/>
      <c r="HDF51" s="1252"/>
      <c r="HDG51" s="1252"/>
      <c r="HDH51" s="1252"/>
      <c r="HDI51" s="1252"/>
      <c r="HDJ51" s="1252"/>
      <c r="HDK51" s="1252"/>
      <c r="HDL51" s="1252"/>
      <c r="HDM51" s="1252"/>
      <c r="HDN51" s="1252"/>
      <c r="HDO51" s="1252"/>
      <c r="HDP51" s="1252"/>
      <c r="HDQ51" s="1252"/>
      <c r="HDR51" s="1252"/>
      <c r="HDS51" s="1252"/>
      <c r="HDT51" s="1252"/>
      <c r="HDU51" s="1252"/>
      <c r="HDV51" s="1252"/>
      <c r="HDW51" s="1252"/>
      <c r="HDX51" s="1252"/>
      <c r="HDY51" s="1252"/>
      <c r="HDZ51" s="1252"/>
      <c r="HEA51" s="1252"/>
      <c r="HEB51" s="1252"/>
      <c r="HEC51" s="1252"/>
      <c r="HED51" s="1252"/>
      <c r="HEE51" s="1252"/>
      <c r="HEF51" s="1252"/>
      <c r="HEG51" s="1252"/>
      <c r="HEH51" s="1252"/>
      <c r="HEI51" s="1252"/>
      <c r="HEJ51" s="1252"/>
      <c r="HEK51" s="1252"/>
      <c r="HEL51" s="1252"/>
      <c r="HEM51" s="1252"/>
      <c r="HEN51" s="1252"/>
      <c r="HEO51" s="1252"/>
      <c r="HEP51" s="1252"/>
      <c r="HEQ51" s="1252"/>
      <c r="HER51" s="1252"/>
      <c r="HES51" s="1252"/>
      <c r="HET51" s="1252"/>
      <c r="HEU51" s="1252"/>
      <c r="HEV51" s="1252"/>
      <c r="HEW51" s="1252"/>
      <c r="HEX51" s="1252"/>
      <c r="HEY51" s="1252"/>
      <c r="HEZ51" s="1252"/>
      <c r="HFA51" s="1252"/>
      <c r="HFB51" s="1252"/>
      <c r="HFC51" s="1252"/>
      <c r="HFD51" s="1252"/>
      <c r="HFE51" s="1252"/>
      <c r="HFF51" s="1252"/>
      <c r="HFG51" s="1252"/>
      <c r="HFH51" s="1252"/>
      <c r="HFI51" s="1252"/>
      <c r="HFJ51" s="1252"/>
      <c r="HFK51" s="1252"/>
      <c r="HFL51" s="1252"/>
      <c r="HFM51" s="1252"/>
      <c r="HFN51" s="1252"/>
      <c r="HFO51" s="1252"/>
      <c r="HFP51" s="1252"/>
      <c r="HFQ51" s="1252"/>
      <c r="HFR51" s="1252"/>
      <c r="HFS51" s="1252"/>
      <c r="HFT51" s="1252"/>
      <c r="HFU51" s="1252"/>
      <c r="HFV51" s="1252"/>
      <c r="HFW51" s="1252"/>
      <c r="HFX51" s="1252"/>
      <c r="HFY51" s="1252"/>
      <c r="HFZ51" s="1252"/>
      <c r="HGA51" s="1252"/>
      <c r="HGB51" s="1252"/>
      <c r="HGC51" s="1252"/>
      <c r="HGD51" s="1252"/>
      <c r="HGE51" s="1252"/>
      <c r="HGF51" s="1252"/>
      <c r="HGG51" s="1252"/>
      <c r="HGH51" s="1252"/>
      <c r="HGI51" s="1252"/>
      <c r="HGJ51" s="1252"/>
      <c r="HGK51" s="1252"/>
      <c r="HGL51" s="1252"/>
      <c r="HGM51" s="1252"/>
      <c r="HGN51" s="1252"/>
      <c r="HGO51" s="1252"/>
      <c r="HGP51" s="1252"/>
      <c r="HGQ51" s="1252"/>
      <c r="HGR51" s="1252"/>
      <c r="HGS51" s="1252"/>
      <c r="HGT51" s="1252"/>
      <c r="HGU51" s="1252"/>
      <c r="HGV51" s="1252"/>
      <c r="HGW51" s="1252"/>
      <c r="HGX51" s="1252"/>
      <c r="HGY51" s="1252"/>
      <c r="HGZ51" s="1252"/>
      <c r="HHA51" s="1252"/>
      <c r="HHB51" s="1252"/>
      <c r="HHC51" s="1252"/>
      <c r="HHD51" s="1252"/>
      <c r="HHE51" s="1252"/>
      <c r="HHF51" s="1252"/>
      <c r="HHG51" s="1252"/>
      <c r="HHH51" s="1252"/>
      <c r="HHI51" s="1252"/>
      <c r="HHJ51" s="1252"/>
      <c r="HHK51" s="1252"/>
      <c r="HHL51" s="1252"/>
      <c r="HHM51" s="1252"/>
      <c r="HHN51" s="1252"/>
      <c r="HHO51" s="1252"/>
      <c r="HHP51" s="1252"/>
      <c r="HHQ51" s="1252"/>
      <c r="HHR51" s="1252"/>
      <c r="HHS51" s="1252"/>
      <c r="HHT51" s="1252"/>
      <c r="HHU51" s="1252"/>
      <c r="HHV51" s="1252"/>
      <c r="HHW51" s="1252"/>
      <c r="HHX51" s="1252"/>
      <c r="HHY51" s="1252"/>
      <c r="HHZ51" s="1252"/>
      <c r="HIA51" s="1252"/>
      <c r="HIB51" s="1252"/>
      <c r="HIC51" s="1252"/>
      <c r="HID51" s="1252"/>
      <c r="HIE51" s="1252"/>
      <c r="HIF51" s="1252"/>
      <c r="HIG51" s="1252"/>
      <c r="HIH51" s="1252"/>
      <c r="HII51" s="1252"/>
      <c r="HIJ51" s="1252"/>
      <c r="HIK51" s="1252"/>
      <c r="HIL51" s="1252"/>
      <c r="HIM51" s="1252"/>
      <c r="HIN51" s="1252"/>
      <c r="HIO51" s="1252"/>
      <c r="HIP51" s="1252"/>
      <c r="HIQ51" s="1252"/>
      <c r="HIR51" s="1252"/>
      <c r="HIS51" s="1252"/>
      <c r="HIT51" s="1252"/>
      <c r="HIU51" s="1252"/>
      <c r="HIV51" s="1252"/>
      <c r="HIW51" s="1252"/>
      <c r="HIX51" s="1252"/>
      <c r="HIY51" s="1252"/>
      <c r="HIZ51" s="1252"/>
      <c r="HJA51" s="1252"/>
      <c r="HJB51" s="1252"/>
      <c r="HJC51" s="1252"/>
      <c r="HJD51" s="1252"/>
      <c r="HJE51" s="1252"/>
      <c r="HJF51" s="1252"/>
      <c r="HJG51" s="1252"/>
      <c r="HJH51" s="1252"/>
      <c r="HJI51" s="1252"/>
      <c r="HJJ51" s="1252"/>
      <c r="HJK51" s="1252"/>
      <c r="HJL51" s="1252"/>
      <c r="HJM51" s="1252"/>
      <c r="HJN51" s="1252"/>
      <c r="HJO51" s="1252"/>
      <c r="HJP51" s="1252"/>
      <c r="HJQ51" s="1252"/>
      <c r="HJR51" s="1252"/>
      <c r="HJS51" s="1252"/>
      <c r="HJT51" s="1252"/>
      <c r="HJU51" s="1252"/>
      <c r="HJV51" s="1252"/>
      <c r="HJW51" s="1252"/>
      <c r="HJX51" s="1252"/>
      <c r="HJY51" s="1252"/>
      <c r="HJZ51" s="1252"/>
      <c r="HKA51" s="1252"/>
      <c r="HKB51" s="1252"/>
      <c r="HKC51" s="1252"/>
      <c r="HKD51" s="1252"/>
      <c r="HKE51" s="1252"/>
      <c r="HKF51" s="1252"/>
      <c r="HKG51" s="1252"/>
      <c r="HKH51" s="1252"/>
      <c r="HKI51" s="1252"/>
      <c r="HKJ51" s="1252"/>
      <c r="HKK51" s="1252"/>
      <c r="HKL51" s="1252"/>
      <c r="HKM51" s="1252"/>
      <c r="HKN51" s="1252"/>
      <c r="HKO51" s="1252"/>
      <c r="HKP51" s="1252"/>
      <c r="HKQ51" s="1252"/>
      <c r="HKR51" s="1252"/>
      <c r="HKS51" s="1252"/>
      <c r="HKT51" s="1252"/>
      <c r="HKU51" s="1252"/>
      <c r="HKV51" s="1252"/>
      <c r="HKW51" s="1252"/>
      <c r="HKX51" s="1252"/>
      <c r="HKY51" s="1252"/>
      <c r="HKZ51" s="1252"/>
      <c r="HLA51" s="1252"/>
      <c r="HLB51" s="1252"/>
      <c r="HLC51" s="1252"/>
      <c r="HLD51" s="1252"/>
      <c r="HLE51" s="1252"/>
      <c r="HLF51" s="1252"/>
      <c r="HLG51" s="1252"/>
      <c r="HLH51" s="1252"/>
      <c r="HLI51" s="1252"/>
      <c r="HLJ51" s="1252"/>
      <c r="HLK51" s="1252"/>
      <c r="HLL51" s="1252"/>
      <c r="HLM51" s="1252"/>
      <c r="HLN51" s="1252"/>
      <c r="HLO51" s="1252"/>
      <c r="HLP51" s="1252"/>
      <c r="HLQ51" s="1252"/>
      <c r="HLR51" s="1252"/>
      <c r="HLS51" s="1252"/>
      <c r="HLT51" s="1252"/>
      <c r="HLU51" s="1252"/>
      <c r="HLV51" s="1252"/>
      <c r="HLW51" s="1252"/>
      <c r="HLX51" s="1252"/>
      <c r="HLY51" s="1252"/>
      <c r="HLZ51" s="1252"/>
      <c r="HMA51" s="1252"/>
      <c r="HMB51" s="1252"/>
      <c r="HMC51" s="1252"/>
      <c r="HMD51" s="1252"/>
      <c r="HME51" s="1252"/>
      <c r="HMF51" s="1252"/>
      <c r="HMG51" s="1252"/>
      <c r="HMH51" s="1252"/>
      <c r="HMI51" s="1252"/>
      <c r="HMJ51" s="1252"/>
      <c r="HMK51" s="1252"/>
      <c r="HML51" s="1252"/>
      <c r="HMM51" s="1252"/>
      <c r="HMN51" s="1252"/>
      <c r="HMO51" s="1252"/>
      <c r="HMP51" s="1252"/>
      <c r="HMQ51" s="1252"/>
      <c r="HMR51" s="1252"/>
      <c r="HMS51" s="1252"/>
      <c r="HMT51" s="1252"/>
      <c r="HMU51" s="1252"/>
      <c r="HMV51" s="1252"/>
      <c r="HMW51" s="1252"/>
      <c r="HMX51" s="1252"/>
      <c r="HMY51" s="1252"/>
      <c r="HMZ51" s="1252"/>
      <c r="HNA51" s="1252"/>
      <c r="HNB51" s="1252"/>
      <c r="HNC51" s="1252"/>
      <c r="HND51" s="1252"/>
      <c r="HNE51" s="1252"/>
      <c r="HNF51" s="1252"/>
      <c r="HNG51" s="1252"/>
      <c r="HNH51" s="1252"/>
      <c r="HNI51" s="1252"/>
      <c r="HNJ51" s="1252"/>
      <c r="HNK51" s="1252"/>
      <c r="HNL51" s="1252"/>
      <c r="HNM51" s="1252"/>
      <c r="HNN51" s="1252"/>
      <c r="HNO51" s="1252"/>
      <c r="HNP51" s="1252"/>
      <c r="HNQ51" s="1252"/>
      <c r="HNR51" s="1252"/>
      <c r="HNS51" s="1252"/>
      <c r="HNT51" s="1252"/>
      <c r="HNU51" s="1252"/>
      <c r="HNV51" s="1252"/>
      <c r="HNW51" s="1252"/>
      <c r="HNX51" s="1252"/>
      <c r="HNY51" s="1252"/>
      <c r="HNZ51" s="1252"/>
      <c r="HOA51" s="1252"/>
      <c r="HOB51" s="1252"/>
      <c r="HOC51" s="1252"/>
      <c r="HOD51" s="1252"/>
      <c r="HOE51" s="1252"/>
      <c r="HOF51" s="1252"/>
      <c r="HOG51" s="1252"/>
      <c r="HOH51" s="1252"/>
      <c r="HOI51" s="1252"/>
      <c r="HOJ51" s="1252"/>
      <c r="HOK51" s="1252"/>
      <c r="HOL51" s="1252"/>
      <c r="HOM51" s="1252"/>
      <c r="HON51" s="1252"/>
      <c r="HOO51" s="1252"/>
      <c r="HOP51" s="1252"/>
      <c r="HOQ51" s="1252"/>
      <c r="HOR51" s="1252"/>
      <c r="HOS51" s="1252"/>
      <c r="HOT51" s="1252"/>
      <c r="HOU51" s="1252"/>
      <c r="HOV51" s="1252"/>
      <c r="HOW51" s="1252"/>
      <c r="HOX51" s="1252"/>
      <c r="HOY51" s="1252"/>
      <c r="HOZ51" s="1252"/>
      <c r="HPA51" s="1252"/>
      <c r="HPB51" s="1252"/>
      <c r="HPC51" s="1252"/>
      <c r="HPD51" s="1252"/>
      <c r="HPE51" s="1252"/>
      <c r="HPF51" s="1252"/>
      <c r="HPG51" s="1252"/>
      <c r="HPH51" s="1252"/>
      <c r="HPI51" s="1252"/>
      <c r="HPJ51" s="1252"/>
      <c r="HPK51" s="1252"/>
      <c r="HPL51" s="1252"/>
      <c r="HPM51" s="1252"/>
      <c r="HPN51" s="1252"/>
      <c r="HPO51" s="1252"/>
      <c r="HPP51" s="1252"/>
      <c r="HPQ51" s="1252"/>
      <c r="HPR51" s="1252"/>
      <c r="HPS51" s="1252"/>
      <c r="HPT51" s="1252"/>
      <c r="HPU51" s="1252"/>
      <c r="HPV51" s="1252"/>
      <c r="HPW51" s="1252"/>
      <c r="HPX51" s="1252"/>
      <c r="HPY51" s="1252"/>
      <c r="HPZ51" s="1252"/>
      <c r="HQA51" s="1252"/>
      <c r="HQB51" s="1252"/>
      <c r="HQC51" s="1252"/>
      <c r="HQD51" s="1252"/>
      <c r="HQE51" s="1252"/>
      <c r="HQF51" s="1252"/>
      <c r="HQG51" s="1252"/>
      <c r="HQH51" s="1252"/>
      <c r="HQI51" s="1252"/>
      <c r="HQJ51" s="1252"/>
      <c r="HQK51" s="1252"/>
      <c r="HQL51" s="1252"/>
      <c r="HQM51" s="1252"/>
      <c r="HQN51" s="1252"/>
      <c r="HQO51" s="1252"/>
      <c r="HQP51" s="1252"/>
      <c r="HQQ51" s="1252"/>
      <c r="HQR51" s="1252"/>
      <c r="HQS51" s="1252"/>
      <c r="HQT51" s="1252"/>
      <c r="HQU51" s="1252"/>
      <c r="HQV51" s="1252"/>
      <c r="HQW51" s="1252"/>
      <c r="HQX51" s="1252"/>
      <c r="HQY51" s="1252"/>
      <c r="HQZ51" s="1252"/>
      <c r="HRA51" s="1252"/>
      <c r="HRB51" s="1252"/>
      <c r="HRC51" s="1252"/>
      <c r="HRD51" s="1252"/>
      <c r="HRE51" s="1252"/>
      <c r="HRF51" s="1252"/>
      <c r="HRG51" s="1252"/>
      <c r="HRH51" s="1252"/>
      <c r="HRI51" s="1252"/>
      <c r="HRJ51" s="1252"/>
      <c r="HRK51" s="1252"/>
      <c r="HRL51" s="1252"/>
      <c r="HRM51" s="1252"/>
      <c r="HRN51" s="1252"/>
      <c r="HRO51" s="1252"/>
      <c r="HRP51" s="1252"/>
      <c r="HRQ51" s="1252"/>
      <c r="HRR51" s="1252"/>
      <c r="HRS51" s="1252"/>
      <c r="HRT51" s="1252"/>
      <c r="HRU51" s="1252"/>
      <c r="HRV51" s="1252"/>
      <c r="HRW51" s="1252"/>
      <c r="HRX51" s="1252"/>
      <c r="HRY51" s="1252"/>
      <c r="HRZ51" s="1252"/>
      <c r="HSA51" s="1252"/>
      <c r="HSB51" s="1252"/>
      <c r="HSC51" s="1252"/>
      <c r="HSD51" s="1252"/>
      <c r="HSE51" s="1252"/>
      <c r="HSF51" s="1252"/>
      <c r="HSG51" s="1252"/>
      <c r="HSH51" s="1252"/>
      <c r="HSI51" s="1252"/>
      <c r="HSJ51" s="1252"/>
      <c r="HSK51" s="1252"/>
      <c r="HSL51" s="1252"/>
      <c r="HSM51" s="1252"/>
      <c r="HSN51" s="1252"/>
      <c r="HSO51" s="1252"/>
      <c r="HSP51" s="1252"/>
      <c r="HSQ51" s="1252"/>
      <c r="HSR51" s="1252"/>
      <c r="HSS51" s="1252"/>
      <c r="HST51" s="1252"/>
      <c r="HSU51" s="1252"/>
      <c r="HSV51" s="1252"/>
      <c r="HSW51" s="1252"/>
      <c r="HSX51" s="1252"/>
      <c r="HSY51" s="1252"/>
      <c r="HSZ51" s="1252"/>
      <c r="HTA51" s="1252"/>
      <c r="HTB51" s="1252"/>
      <c r="HTC51" s="1252"/>
      <c r="HTD51" s="1252"/>
      <c r="HTE51" s="1252"/>
      <c r="HTF51" s="1252"/>
      <c r="HTG51" s="1252"/>
      <c r="HTH51" s="1252"/>
      <c r="HTI51" s="1252"/>
      <c r="HTJ51" s="1252"/>
      <c r="HTK51" s="1252"/>
      <c r="HTL51" s="1252"/>
      <c r="HTM51" s="1252"/>
      <c r="HTN51" s="1252"/>
      <c r="HTO51" s="1252"/>
      <c r="HTP51" s="1252"/>
      <c r="HTQ51" s="1252"/>
      <c r="HTR51" s="1252"/>
      <c r="HTS51" s="1252"/>
      <c r="HTT51" s="1252"/>
      <c r="HTU51" s="1252"/>
      <c r="HTV51" s="1252"/>
      <c r="HTW51" s="1252"/>
      <c r="HTX51" s="1252"/>
      <c r="HTY51" s="1252"/>
      <c r="HTZ51" s="1252"/>
      <c r="HUA51" s="1252"/>
      <c r="HUB51" s="1252"/>
      <c r="HUC51" s="1252"/>
      <c r="HUD51" s="1252"/>
      <c r="HUE51" s="1252"/>
      <c r="HUF51" s="1252"/>
      <c r="HUG51" s="1252"/>
      <c r="HUH51" s="1252"/>
      <c r="HUI51" s="1252"/>
      <c r="HUJ51" s="1252"/>
      <c r="HUK51" s="1252"/>
      <c r="HUL51" s="1252"/>
      <c r="HUM51" s="1252"/>
      <c r="HUN51" s="1252"/>
      <c r="HUO51" s="1252"/>
      <c r="HUP51" s="1252"/>
      <c r="HUQ51" s="1252"/>
      <c r="HUR51" s="1252"/>
      <c r="HUS51" s="1252"/>
      <c r="HUT51" s="1252"/>
      <c r="HUU51" s="1252"/>
      <c r="HUV51" s="1252"/>
      <c r="HUW51" s="1252"/>
      <c r="HUX51" s="1252"/>
      <c r="HUY51" s="1252"/>
      <c r="HUZ51" s="1252"/>
      <c r="HVA51" s="1252"/>
      <c r="HVB51" s="1252"/>
      <c r="HVC51" s="1252"/>
      <c r="HVD51" s="1252"/>
      <c r="HVE51" s="1252"/>
      <c r="HVF51" s="1252"/>
      <c r="HVG51" s="1252"/>
      <c r="HVH51" s="1252"/>
      <c r="HVI51" s="1252"/>
      <c r="HVJ51" s="1252"/>
      <c r="HVK51" s="1252"/>
      <c r="HVL51" s="1252"/>
      <c r="HVM51" s="1252"/>
      <c r="HVN51" s="1252"/>
      <c r="HVO51" s="1252"/>
      <c r="HVP51" s="1252"/>
      <c r="HVQ51" s="1252"/>
      <c r="HVR51" s="1252"/>
      <c r="HVS51" s="1252"/>
      <c r="HVT51" s="1252"/>
      <c r="HVU51" s="1252"/>
      <c r="HVV51" s="1252"/>
      <c r="HVW51" s="1252"/>
      <c r="HVX51" s="1252"/>
      <c r="HVY51" s="1252"/>
      <c r="HVZ51" s="1252"/>
      <c r="HWA51" s="1252"/>
      <c r="HWB51" s="1252"/>
      <c r="HWC51" s="1252"/>
      <c r="HWD51" s="1252"/>
      <c r="HWE51" s="1252"/>
      <c r="HWF51" s="1252"/>
      <c r="HWG51" s="1252"/>
      <c r="HWH51" s="1252"/>
      <c r="HWI51" s="1252"/>
      <c r="HWJ51" s="1252"/>
      <c r="HWK51" s="1252"/>
      <c r="HWL51" s="1252"/>
      <c r="HWM51" s="1252"/>
      <c r="HWN51" s="1252"/>
      <c r="HWO51" s="1252"/>
      <c r="HWP51" s="1252"/>
      <c r="HWQ51" s="1252"/>
      <c r="HWR51" s="1252"/>
      <c r="HWS51" s="1252"/>
      <c r="HWT51" s="1252"/>
      <c r="HWU51" s="1252"/>
      <c r="HWV51" s="1252"/>
      <c r="HWW51" s="1252"/>
      <c r="HWX51" s="1252"/>
      <c r="HWY51" s="1252"/>
      <c r="HWZ51" s="1252"/>
      <c r="HXA51" s="1252"/>
      <c r="HXB51" s="1252"/>
      <c r="HXC51" s="1252"/>
      <c r="HXD51" s="1252"/>
      <c r="HXE51" s="1252"/>
      <c r="HXF51" s="1252"/>
      <c r="HXG51" s="1252"/>
      <c r="HXH51" s="1252"/>
      <c r="HXI51" s="1252"/>
      <c r="HXJ51" s="1252"/>
      <c r="HXK51" s="1252"/>
      <c r="HXL51" s="1252"/>
      <c r="HXM51" s="1252"/>
      <c r="HXN51" s="1252"/>
      <c r="HXO51" s="1252"/>
      <c r="HXP51" s="1252"/>
      <c r="HXQ51" s="1252"/>
      <c r="HXR51" s="1252"/>
      <c r="HXS51" s="1252"/>
      <c r="HXT51" s="1252"/>
      <c r="HXU51" s="1252"/>
      <c r="HXV51" s="1252"/>
      <c r="HXW51" s="1252"/>
      <c r="HXX51" s="1252"/>
      <c r="HXY51" s="1252"/>
      <c r="HXZ51" s="1252"/>
      <c r="HYA51" s="1252"/>
      <c r="HYB51" s="1252"/>
      <c r="HYC51" s="1252"/>
      <c r="HYD51" s="1252"/>
      <c r="HYE51" s="1252"/>
      <c r="HYF51" s="1252"/>
      <c r="HYG51" s="1252"/>
      <c r="HYH51" s="1252"/>
      <c r="HYI51" s="1252"/>
      <c r="HYJ51" s="1252"/>
      <c r="HYK51" s="1252"/>
      <c r="HYL51" s="1252"/>
      <c r="HYM51" s="1252"/>
      <c r="HYN51" s="1252"/>
      <c r="HYO51" s="1252"/>
      <c r="HYP51" s="1252"/>
      <c r="HYQ51" s="1252"/>
      <c r="HYR51" s="1252"/>
      <c r="HYS51" s="1252"/>
      <c r="HYT51" s="1252"/>
      <c r="HYU51" s="1252"/>
      <c r="HYV51" s="1252"/>
      <c r="HYW51" s="1252"/>
      <c r="HYX51" s="1252"/>
      <c r="HYY51" s="1252"/>
      <c r="HYZ51" s="1252"/>
      <c r="HZA51" s="1252"/>
      <c r="HZB51" s="1252"/>
      <c r="HZC51" s="1252"/>
      <c r="HZD51" s="1252"/>
      <c r="HZE51" s="1252"/>
      <c r="HZF51" s="1252"/>
      <c r="HZG51" s="1252"/>
      <c r="HZH51" s="1252"/>
      <c r="HZI51" s="1252"/>
      <c r="HZJ51" s="1252"/>
      <c r="HZK51" s="1252"/>
      <c r="HZL51" s="1252"/>
      <c r="HZM51" s="1252"/>
      <c r="HZN51" s="1252"/>
      <c r="HZO51" s="1252"/>
      <c r="HZP51" s="1252"/>
      <c r="HZQ51" s="1252"/>
      <c r="HZR51" s="1252"/>
      <c r="HZS51" s="1252"/>
      <c r="HZT51" s="1252"/>
      <c r="HZU51" s="1252"/>
      <c r="HZV51" s="1252"/>
      <c r="HZW51" s="1252"/>
      <c r="HZX51" s="1252"/>
      <c r="HZY51" s="1252"/>
      <c r="HZZ51" s="1252"/>
      <c r="IAA51" s="1252"/>
      <c r="IAB51" s="1252"/>
      <c r="IAC51" s="1252"/>
      <c r="IAD51" s="1252"/>
      <c r="IAE51" s="1252"/>
      <c r="IAF51" s="1252"/>
      <c r="IAG51" s="1252"/>
      <c r="IAH51" s="1252"/>
      <c r="IAI51" s="1252"/>
      <c r="IAJ51" s="1252"/>
      <c r="IAK51" s="1252"/>
      <c r="IAL51" s="1252"/>
      <c r="IAM51" s="1252"/>
      <c r="IAN51" s="1252"/>
      <c r="IAO51" s="1252"/>
      <c r="IAP51" s="1252"/>
      <c r="IAQ51" s="1252"/>
      <c r="IAR51" s="1252"/>
      <c r="IAS51" s="1252"/>
      <c r="IAT51" s="1252"/>
      <c r="IAU51" s="1252"/>
      <c r="IAV51" s="1252"/>
      <c r="IAW51" s="1252"/>
      <c r="IAX51" s="1252"/>
      <c r="IAY51" s="1252"/>
      <c r="IAZ51" s="1252"/>
      <c r="IBA51" s="1252"/>
      <c r="IBB51" s="1252"/>
      <c r="IBC51" s="1252"/>
      <c r="IBD51" s="1252"/>
      <c r="IBE51" s="1252"/>
      <c r="IBF51" s="1252"/>
      <c r="IBG51" s="1252"/>
      <c r="IBH51" s="1252"/>
      <c r="IBI51" s="1252"/>
      <c r="IBJ51" s="1252"/>
      <c r="IBK51" s="1252"/>
      <c r="IBL51" s="1252"/>
      <c r="IBM51" s="1252"/>
      <c r="IBN51" s="1252"/>
      <c r="IBO51" s="1252"/>
      <c r="IBP51" s="1252"/>
      <c r="IBQ51" s="1252"/>
      <c r="IBR51" s="1252"/>
      <c r="IBS51" s="1252"/>
      <c r="IBT51" s="1252"/>
      <c r="IBU51" s="1252"/>
      <c r="IBV51" s="1252"/>
      <c r="IBW51" s="1252"/>
      <c r="IBX51" s="1252"/>
      <c r="IBY51" s="1252"/>
      <c r="IBZ51" s="1252"/>
      <c r="ICA51" s="1252"/>
      <c r="ICB51" s="1252"/>
      <c r="ICC51" s="1252"/>
      <c r="ICD51" s="1252"/>
      <c r="ICE51" s="1252"/>
      <c r="ICF51" s="1252"/>
      <c r="ICG51" s="1252"/>
      <c r="ICH51" s="1252"/>
      <c r="ICI51" s="1252"/>
      <c r="ICJ51" s="1252"/>
      <c r="ICK51" s="1252"/>
      <c r="ICL51" s="1252"/>
      <c r="ICM51" s="1252"/>
      <c r="ICN51" s="1252"/>
      <c r="ICO51" s="1252"/>
      <c r="ICP51" s="1252"/>
      <c r="ICQ51" s="1252"/>
      <c r="ICR51" s="1252"/>
      <c r="ICS51" s="1252"/>
      <c r="ICT51" s="1252"/>
      <c r="ICU51" s="1252"/>
      <c r="ICV51" s="1252"/>
      <c r="ICW51" s="1252"/>
      <c r="ICX51" s="1252"/>
      <c r="ICY51" s="1252"/>
      <c r="ICZ51" s="1252"/>
      <c r="IDA51" s="1252"/>
      <c r="IDB51" s="1252"/>
      <c r="IDC51" s="1252"/>
      <c r="IDD51" s="1252"/>
      <c r="IDE51" s="1252"/>
      <c r="IDF51" s="1252"/>
      <c r="IDG51" s="1252"/>
      <c r="IDH51" s="1252"/>
      <c r="IDI51" s="1252"/>
      <c r="IDJ51" s="1252"/>
      <c r="IDK51" s="1252"/>
      <c r="IDL51" s="1252"/>
      <c r="IDM51" s="1252"/>
      <c r="IDN51" s="1252"/>
      <c r="IDO51" s="1252"/>
      <c r="IDP51" s="1252"/>
      <c r="IDQ51" s="1252"/>
      <c r="IDR51" s="1252"/>
      <c r="IDS51" s="1252"/>
      <c r="IDT51" s="1252"/>
      <c r="IDU51" s="1252"/>
      <c r="IDV51" s="1252"/>
      <c r="IDW51" s="1252"/>
      <c r="IDX51" s="1252"/>
      <c r="IDY51" s="1252"/>
      <c r="IDZ51" s="1252"/>
      <c r="IEA51" s="1252"/>
      <c r="IEB51" s="1252"/>
      <c r="IEC51" s="1252"/>
      <c r="IED51" s="1252"/>
      <c r="IEE51" s="1252"/>
      <c r="IEF51" s="1252"/>
      <c r="IEG51" s="1252"/>
      <c r="IEH51" s="1252"/>
      <c r="IEI51" s="1252"/>
      <c r="IEJ51" s="1252"/>
      <c r="IEK51" s="1252"/>
      <c r="IEL51" s="1252"/>
      <c r="IEM51" s="1252"/>
      <c r="IEN51" s="1252"/>
      <c r="IEO51" s="1252"/>
      <c r="IEP51" s="1252"/>
      <c r="IEQ51" s="1252"/>
      <c r="IER51" s="1252"/>
      <c r="IES51" s="1252"/>
      <c r="IET51" s="1252"/>
      <c r="IEU51" s="1252"/>
      <c r="IEV51" s="1252"/>
      <c r="IEW51" s="1252"/>
      <c r="IEX51" s="1252"/>
      <c r="IEY51" s="1252"/>
      <c r="IEZ51" s="1252"/>
      <c r="IFA51" s="1252"/>
      <c r="IFB51" s="1252"/>
      <c r="IFC51" s="1252"/>
      <c r="IFD51" s="1252"/>
      <c r="IFE51" s="1252"/>
      <c r="IFF51" s="1252"/>
      <c r="IFG51" s="1252"/>
      <c r="IFH51" s="1252"/>
      <c r="IFI51" s="1252"/>
      <c r="IFJ51" s="1252"/>
      <c r="IFK51" s="1252"/>
      <c r="IFL51" s="1252"/>
      <c r="IFM51" s="1252"/>
      <c r="IFN51" s="1252"/>
      <c r="IFO51" s="1252"/>
      <c r="IFP51" s="1252"/>
      <c r="IFQ51" s="1252"/>
      <c r="IFR51" s="1252"/>
      <c r="IFS51" s="1252"/>
      <c r="IFT51" s="1252"/>
      <c r="IFU51" s="1252"/>
      <c r="IFV51" s="1252"/>
      <c r="IFW51" s="1252"/>
      <c r="IFX51" s="1252"/>
      <c r="IFY51" s="1252"/>
      <c r="IFZ51" s="1252"/>
      <c r="IGA51" s="1252"/>
      <c r="IGB51" s="1252"/>
      <c r="IGC51" s="1252"/>
      <c r="IGD51" s="1252"/>
      <c r="IGE51" s="1252"/>
      <c r="IGF51" s="1252"/>
      <c r="IGG51" s="1252"/>
      <c r="IGH51" s="1252"/>
      <c r="IGI51" s="1252"/>
      <c r="IGJ51" s="1252"/>
      <c r="IGK51" s="1252"/>
      <c r="IGL51" s="1252"/>
      <c r="IGM51" s="1252"/>
      <c r="IGN51" s="1252"/>
      <c r="IGO51" s="1252"/>
      <c r="IGP51" s="1252"/>
      <c r="IGQ51" s="1252"/>
      <c r="IGR51" s="1252"/>
      <c r="IGS51" s="1252"/>
      <c r="IGT51" s="1252"/>
      <c r="IGU51" s="1252"/>
      <c r="IGV51" s="1252"/>
      <c r="IGW51" s="1252"/>
      <c r="IGX51" s="1252"/>
      <c r="IGY51" s="1252"/>
      <c r="IGZ51" s="1252"/>
      <c r="IHA51" s="1252"/>
      <c r="IHB51" s="1252"/>
      <c r="IHC51" s="1252"/>
      <c r="IHD51" s="1252"/>
      <c r="IHE51" s="1252"/>
      <c r="IHF51" s="1252"/>
      <c r="IHG51" s="1252"/>
      <c r="IHH51" s="1252"/>
      <c r="IHI51" s="1252"/>
      <c r="IHJ51" s="1252"/>
      <c r="IHK51" s="1252"/>
      <c r="IHL51" s="1252"/>
      <c r="IHM51" s="1252"/>
      <c r="IHN51" s="1252"/>
      <c r="IHO51" s="1252"/>
      <c r="IHP51" s="1252"/>
      <c r="IHQ51" s="1252"/>
      <c r="IHR51" s="1252"/>
      <c r="IHS51" s="1252"/>
      <c r="IHT51" s="1252"/>
      <c r="IHU51" s="1252"/>
      <c r="IHV51" s="1252"/>
      <c r="IHW51" s="1252"/>
      <c r="IHX51" s="1252"/>
      <c r="IHY51" s="1252"/>
      <c r="IHZ51" s="1252"/>
      <c r="IIA51" s="1252"/>
      <c r="IIB51" s="1252"/>
      <c r="IIC51" s="1252"/>
      <c r="IID51" s="1252"/>
      <c r="IIE51" s="1252"/>
      <c r="IIF51" s="1252"/>
      <c r="IIG51" s="1252"/>
      <c r="IIH51" s="1252"/>
      <c r="III51" s="1252"/>
      <c r="IIJ51" s="1252"/>
      <c r="IIK51" s="1252"/>
      <c r="IIL51" s="1252"/>
      <c r="IIM51" s="1252"/>
      <c r="IIN51" s="1252"/>
      <c r="IIO51" s="1252"/>
      <c r="IIP51" s="1252"/>
      <c r="IIQ51" s="1252"/>
      <c r="IIR51" s="1252"/>
      <c r="IIS51" s="1252"/>
      <c r="IIT51" s="1252"/>
      <c r="IIU51" s="1252"/>
      <c r="IIV51" s="1252"/>
      <c r="IIW51" s="1252"/>
      <c r="IIX51" s="1252"/>
      <c r="IIY51" s="1252"/>
      <c r="IIZ51" s="1252"/>
      <c r="IJA51" s="1252"/>
      <c r="IJB51" s="1252"/>
      <c r="IJC51" s="1252"/>
      <c r="IJD51" s="1252"/>
      <c r="IJE51" s="1252"/>
      <c r="IJF51" s="1252"/>
      <c r="IJG51" s="1252"/>
      <c r="IJH51" s="1252"/>
      <c r="IJI51" s="1252"/>
      <c r="IJJ51" s="1252"/>
      <c r="IJK51" s="1252"/>
      <c r="IJL51" s="1252"/>
      <c r="IJM51" s="1252"/>
      <c r="IJN51" s="1252"/>
      <c r="IJO51" s="1252"/>
      <c r="IJP51" s="1252"/>
      <c r="IJQ51" s="1252"/>
      <c r="IJR51" s="1252"/>
      <c r="IJS51" s="1252"/>
      <c r="IJT51" s="1252"/>
      <c r="IJU51" s="1252"/>
      <c r="IJV51" s="1252"/>
      <c r="IJW51" s="1252"/>
      <c r="IJX51" s="1252"/>
      <c r="IJY51" s="1252"/>
      <c r="IJZ51" s="1252"/>
      <c r="IKA51" s="1252"/>
      <c r="IKB51" s="1252"/>
      <c r="IKC51" s="1252"/>
      <c r="IKD51" s="1252"/>
      <c r="IKE51" s="1252"/>
      <c r="IKF51" s="1252"/>
      <c r="IKG51" s="1252"/>
      <c r="IKH51" s="1252"/>
      <c r="IKI51" s="1252"/>
      <c r="IKJ51" s="1252"/>
      <c r="IKK51" s="1252"/>
      <c r="IKL51" s="1252"/>
      <c r="IKM51" s="1252"/>
      <c r="IKN51" s="1252"/>
      <c r="IKO51" s="1252"/>
      <c r="IKP51" s="1252"/>
      <c r="IKQ51" s="1252"/>
      <c r="IKR51" s="1252"/>
      <c r="IKS51" s="1252"/>
      <c r="IKT51" s="1252"/>
      <c r="IKU51" s="1252"/>
      <c r="IKV51" s="1252"/>
      <c r="IKW51" s="1252"/>
      <c r="IKX51" s="1252"/>
      <c r="IKY51" s="1252"/>
      <c r="IKZ51" s="1252"/>
      <c r="ILA51" s="1252"/>
      <c r="ILB51" s="1252"/>
      <c r="ILC51" s="1252"/>
      <c r="ILD51" s="1252"/>
      <c r="ILE51" s="1252"/>
      <c r="ILF51" s="1252"/>
      <c r="ILG51" s="1252"/>
      <c r="ILH51" s="1252"/>
      <c r="ILI51" s="1252"/>
      <c r="ILJ51" s="1252"/>
      <c r="ILK51" s="1252"/>
      <c r="ILL51" s="1252"/>
      <c r="ILM51" s="1252"/>
      <c r="ILN51" s="1252"/>
      <c r="ILO51" s="1252"/>
      <c r="ILP51" s="1252"/>
      <c r="ILQ51" s="1252"/>
      <c r="ILR51" s="1252"/>
      <c r="ILS51" s="1252"/>
      <c r="ILT51" s="1252"/>
      <c r="ILU51" s="1252"/>
      <c r="ILV51" s="1252"/>
      <c r="ILW51" s="1252"/>
      <c r="ILX51" s="1252"/>
      <c r="ILY51" s="1252"/>
      <c r="ILZ51" s="1252"/>
      <c r="IMA51" s="1252"/>
      <c r="IMB51" s="1252"/>
      <c r="IMC51" s="1252"/>
      <c r="IMD51" s="1252"/>
      <c r="IME51" s="1252"/>
      <c r="IMF51" s="1252"/>
      <c r="IMG51" s="1252"/>
      <c r="IMH51" s="1252"/>
      <c r="IMI51" s="1252"/>
      <c r="IMJ51" s="1252"/>
      <c r="IMK51" s="1252"/>
      <c r="IML51" s="1252"/>
      <c r="IMM51" s="1252"/>
      <c r="IMN51" s="1252"/>
      <c r="IMO51" s="1252"/>
      <c r="IMP51" s="1252"/>
      <c r="IMQ51" s="1252"/>
      <c r="IMR51" s="1252"/>
      <c r="IMS51" s="1252"/>
      <c r="IMT51" s="1252"/>
      <c r="IMU51" s="1252"/>
      <c r="IMV51" s="1252"/>
      <c r="IMW51" s="1252"/>
      <c r="IMX51" s="1252"/>
      <c r="IMY51" s="1252"/>
      <c r="IMZ51" s="1252"/>
      <c r="INA51" s="1252"/>
      <c r="INB51" s="1252"/>
      <c r="INC51" s="1252"/>
      <c r="IND51" s="1252"/>
      <c r="INE51" s="1252"/>
      <c r="INF51" s="1252"/>
      <c r="ING51" s="1252"/>
      <c r="INH51" s="1252"/>
      <c r="INI51" s="1252"/>
      <c r="INJ51" s="1252"/>
      <c r="INK51" s="1252"/>
      <c r="INL51" s="1252"/>
      <c r="INM51" s="1252"/>
      <c r="INN51" s="1252"/>
      <c r="INO51" s="1252"/>
      <c r="INP51" s="1252"/>
      <c r="INQ51" s="1252"/>
      <c r="INR51" s="1252"/>
      <c r="INS51" s="1252"/>
      <c r="INT51" s="1252"/>
      <c r="INU51" s="1252"/>
      <c r="INV51" s="1252"/>
      <c r="INW51" s="1252"/>
      <c r="INX51" s="1252"/>
      <c r="INY51" s="1252"/>
      <c r="INZ51" s="1252"/>
      <c r="IOA51" s="1252"/>
      <c r="IOB51" s="1252"/>
      <c r="IOC51" s="1252"/>
      <c r="IOD51" s="1252"/>
      <c r="IOE51" s="1252"/>
      <c r="IOF51" s="1252"/>
      <c r="IOG51" s="1252"/>
      <c r="IOH51" s="1252"/>
      <c r="IOI51" s="1252"/>
      <c r="IOJ51" s="1252"/>
      <c r="IOK51" s="1252"/>
      <c r="IOL51" s="1252"/>
      <c r="IOM51" s="1252"/>
      <c r="ION51" s="1252"/>
      <c r="IOO51" s="1252"/>
      <c r="IOP51" s="1252"/>
      <c r="IOQ51" s="1252"/>
      <c r="IOR51" s="1252"/>
      <c r="IOS51" s="1252"/>
      <c r="IOT51" s="1252"/>
      <c r="IOU51" s="1252"/>
      <c r="IOV51" s="1252"/>
      <c r="IOW51" s="1252"/>
      <c r="IOX51" s="1252"/>
      <c r="IOY51" s="1252"/>
      <c r="IOZ51" s="1252"/>
      <c r="IPA51" s="1252"/>
      <c r="IPB51" s="1252"/>
      <c r="IPC51" s="1252"/>
      <c r="IPD51" s="1252"/>
      <c r="IPE51" s="1252"/>
      <c r="IPF51" s="1252"/>
      <c r="IPG51" s="1252"/>
      <c r="IPH51" s="1252"/>
      <c r="IPI51" s="1252"/>
      <c r="IPJ51" s="1252"/>
      <c r="IPK51" s="1252"/>
      <c r="IPL51" s="1252"/>
      <c r="IPM51" s="1252"/>
      <c r="IPN51" s="1252"/>
      <c r="IPO51" s="1252"/>
      <c r="IPP51" s="1252"/>
      <c r="IPQ51" s="1252"/>
      <c r="IPR51" s="1252"/>
      <c r="IPS51" s="1252"/>
      <c r="IPT51" s="1252"/>
      <c r="IPU51" s="1252"/>
      <c r="IPV51" s="1252"/>
      <c r="IPW51" s="1252"/>
      <c r="IPX51" s="1252"/>
      <c r="IPY51" s="1252"/>
      <c r="IPZ51" s="1252"/>
      <c r="IQA51" s="1252"/>
      <c r="IQB51" s="1252"/>
      <c r="IQC51" s="1252"/>
      <c r="IQD51" s="1252"/>
      <c r="IQE51" s="1252"/>
      <c r="IQF51" s="1252"/>
      <c r="IQG51" s="1252"/>
      <c r="IQH51" s="1252"/>
      <c r="IQI51" s="1252"/>
      <c r="IQJ51" s="1252"/>
      <c r="IQK51" s="1252"/>
      <c r="IQL51" s="1252"/>
      <c r="IQM51" s="1252"/>
      <c r="IQN51" s="1252"/>
      <c r="IQO51" s="1252"/>
      <c r="IQP51" s="1252"/>
      <c r="IQQ51" s="1252"/>
      <c r="IQR51" s="1252"/>
      <c r="IQS51" s="1252"/>
      <c r="IQT51" s="1252"/>
      <c r="IQU51" s="1252"/>
      <c r="IQV51" s="1252"/>
      <c r="IQW51" s="1252"/>
      <c r="IQX51" s="1252"/>
      <c r="IQY51" s="1252"/>
      <c r="IQZ51" s="1252"/>
      <c r="IRA51" s="1252"/>
      <c r="IRB51" s="1252"/>
      <c r="IRC51" s="1252"/>
      <c r="IRD51" s="1252"/>
      <c r="IRE51" s="1252"/>
      <c r="IRF51" s="1252"/>
      <c r="IRG51" s="1252"/>
      <c r="IRH51" s="1252"/>
      <c r="IRI51" s="1252"/>
      <c r="IRJ51" s="1252"/>
      <c r="IRK51" s="1252"/>
      <c r="IRL51" s="1252"/>
      <c r="IRM51" s="1252"/>
      <c r="IRN51" s="1252"/>
      <c r="IRO51" s="1252"/>
      <c r="IRP51" s="1252"/>
      <c r="IRQ51" s="1252"/>
      <c r="IRR51" s="1252"/>
      <c r="IRS51" s="1252"/>
      <c r="IRT51" s="1252"/>
      <c r="IRU51" s="1252"/>
      <c r="IRV51" s="1252"/>
      <c r="IRW51" s="1252"/>
      <c r="IRX51" s="1252"/>
      <c r="IRY51" s="1252"/>
      <c r="IRZ51" s="1252"/>
      <c r="ISA51" s="1252"/>
      <c r="ISB51" s="1252"/>
      <c r="ISC51" s="1252"/>
      <c r="ISD51" s="1252"/>
      <c r="ISE51" s="1252"/>
      <c r="ISF51" s="1252"/>
      <c r="ISG51" s="1252"/>
      <c r="ISH51" s="1252"/>
      <c r="ISI51" s="1252"/>
      <c r="ISJ51" s="1252"/>
      <c r="ISK51" s="1252"/>
      <c r="ISL51" s="1252"/>
      <c r="ISM51" s="1252"/>
      <c r="ISN51" s="1252"/>
      <c r="ISO51" s="1252"/>
      <c r="ISP51" s="1252"/>
      <c r="ISQ51" s="1252"/>
      <c r="ISR51" s="1252"/>
      <c r="ISS51" s="1252"/>
      <c r="IST51" s="1252"/>
      <c r="ISU51" s="1252"/>
      <c r="ISV51" s="1252"/>
      <c r="ISW51" s="1252"/>
      <c r="ISX51" s="1252"/>
      <c r="ISY51" s="1252"/>
      <c r="ISZ51" s="1252"/>
      <c r="ITA51" s="1252"/>
      <c r="ITB51" s="1252"/>
      <c r="ITC51" s="1252"/>
      <c r="ITD51" s="1252"/>
      <c r="ITE51" s="1252"/>
      <c r="ITF51" s="1252"/>
      <c r="ITG51" s="1252"/>
      <c r="ITH51" s="1252"/>
      <c r="ITI51" s="1252"/>
      <c r="ITJ51" s="1252"/>
      <c r="ITK51" s="1252"/>
      <c r="ITL51" s="1252"/>
      <c r="ITM51" s="1252"/>
      <c r="ITN51" s="1252"/>
      <c r="ITO51" s="1252"/>
      <c r="ITP51" s="1252"/>
      <c r="ITQ51" s="1252"/>
      <c r="ITR51" s="1252"/>
      <c r="ITS51" s="1252"/>
      <c r="ITT51" s="1252"/>
      <c r="ITU51" s="1252"/>
      <c r="ITV51" s="1252"/>
      <c r="ITW51" s="1252"/>
      <c r="ITX51" s="1252"/>
      <c r="ITY51" s="1252"/>
      <c r="ITZ51" s="1252"/>
      <c r="IUA51" s="1252"/>
      <c r="IUB51" s="1252"/>
      <c r="IUC51" s="1252"/>
      <c r="IUD51" s="1252"/>
      <c r="IUE51" s="1252"/>
      <c r="IUF51" s="1252"/>
      <c r="IUG51" s="1252"/>
      <c r="IUH51" s="1252"/>
      <c r="IUI51" s="1252"/>
      <c r="IUJ51" s="1252"/>
      <c r="IUK51" s="1252"/>
      <c r="IUL51" s="1252"/>
      <c r="IUM51" s="1252"/>
      <c r="IUN51" s="1252"/>
      <c r="IUO51" s="1252"/>
      <c r="IUP51" s="1252"/>
      <c r="IUQ51" s="1252"/>
      <c r="IUR51" s="1252"/>
      <c r="IUS51" s="1252"/>
      <c r="IUT51" s="1252"/>
      <c r="IUU51" s="1252"/>
      <c r="IUV51" s="1252"/>
      <c r="IUW51" s="1252"/>
      <c r="IUX51" s="1252"/>
      <c r="IUY51" s="1252"/>
      <c r="IUZ51" s="1252"/>
      <c r="IVA51" s="1252"/>
      <c r="IVB51" s="1252"/>
      <c r="IVC51" s="1252"/>
      <c r="IVD51" s="1252"/>
      <c r="IVE51" s="1252"/>
      <c r="IVF51" s="1252"/>
      <c r="IVG51" s="1252"/>
      <c r="IVH51" s="1252"/>
      <c r="IVI51" s="1252"/>
      <c r="IVJ51" s="1252"/>
      <c r="IVK51" s="1252"/>
      <c r="IVL51" s="1252"/>
      <c r="IVM51" s="1252"/>
      <c r="IVN51" s="1252"/>
      <c r="IVO51" s="1252"/>
      <c r="IVP51" s="1252"/>
      <c r="IVQ51" s="1252"/>
      <c r="IVR51" s="1252"/>
      <c r="IVS51" s="1252"/>
      <c r="IVT51" s="1252"/>
      <c r="IVU51" s="1252"/>
      <c r="IVV51" s="1252"/>
      <c r="IVW51" s="1252"/>
      <c r="IVX51" s="1252"/>
      <c r="IVY51" s="1252"/>
      <c r="IVZ51" s="1252"/>
      <c r="IWA51" s="1252"/>
      <c r="IWB51" s="1252"/>
      <c r="IWC51" s="1252"/>
      <c r="IWD51" s="1252"/>
      <c r="IWE51" s="1252"/>
      <c r="IWF51" s="1252"/>
      <c r="IWG51" s="1252"/>
      <c r="IWH51" s="1252"/>
      <c r="IWI51" s="1252"/>
      <c r="IWJ51" s="1252"/>
      <c r="IWK51" s="1252"/>
      <c r="IWL51" s="1252"/>
      <c r="IWM51" s="1252"/>
      <c r="IWN51" s="1252"/>
      <c r="IWO51" s="1252"/>
      <c r="IWP51" s="1252"/>
      <c r="IWQ51" s="1252"/>
      <c r="IWR51" s="1252"/>
      <c r="IWS51" s="1252"/>
      <c r="IWT51" s="1252"/>
      <c r="IWU51" s="1252"/>
      <c r="IWV51" s="1252"/>
      <c r="IWW51" s="1252"/>
      <c r="IWX51" s="1252"/>
      <c r="IWY51" s="1252"/>
      <c r="IWZ51" s="1252"/>
      <c r="IXA51" s="1252"/>
      <c r="IXB51" s="1252"/>
      <c r="IXC51" s="1252"/>
      <c r="IXD51" s="1252"/>
      <c r="IXE51" s="1252"/>
      <c r="IXF51" s="1252"/>
      <c r="IXG51" s="1252"/>
      <c r="IXH51" s="1252"/>
      <c r="IXI51" s="1252"/>
      <c r="IXJ51" s="1252"/>
      <c r="IXK51" s="1252"/>
      <c r="IXL51" s="1252"/>
      <c r="IXM51" s="1252"/>
      <c r="IXN51" s="1252"/>
      <c r="IXO51" s="1252"/>
      <c r="IXP51" s="1252"/>
      <c r="IXQ51" s="1252"/>
      <c r="IXR51" s="1252"/>
      <c r="IXS51" s="1252"/>
      <c r="IXT51" s="1252"/>
      <c r="IXU51" s="1252"/>
      <c r="IXV51" s="1252"/>
      <c r="IXW51" s="1252"/>
      <c r="IXX51" s="1252"/>
      <c r="IXY51" s="1252"/>
      <c r="IXZ51" s="1252"/>
      <c r="IYA51" s="1252"/>
      <c r="IYB51" s="1252"/>
      <c r="IYC51" s="1252"/>
      <c r="IYD51" s="1252"/>
      <c r="IYE51" s="1252"/>
      <c r="IYF51" s="1252"/>
      <c r="IYG51" s="1252"/>
      <c r="IYH51" s="1252"/>
      <c r="IYI51" s="1252"/>
      <c r="IYJ51" s="1252"/>
      <c r="IYK51" s="1252"/>
      <c r="IYL51" s="1252"/>
      <c r="IYM51" s="1252"/>
      <c r="IYN51" s="1252"/>
      <c r="IYO51" s="1252"/>
      <c r="IYP51" s="1252"/>
      <c r="IYQ51" s="1252"/>
      <c r="IYR51" s="1252"/>
      <c r="IYS51" s="1252"/>
      <c r="IYT51" s="1252"/>
      <c r="IYU51" s="1252"/>
      <c r="IYV51" s="1252"/>
      <c r="IYW51" s="1252"/>
      <c r="IYX51" s="1252"/>
      <c r="IYY51" s="1252"/>
      <c r="IYZ51" s="1252"/>
      <c r="IZA51" s="1252"/>
      <c r="IZB51" s="1252"/>
      <c r="IZC51" s="1252"/>
      <c r="IZD51" s="1252"/>
      <c r="IZE51" s="1252"/>
      <c r="IZF51" s="1252"/>
      <c r="IZG51" s="1252"/>
      <c r="IZH51" s="1252"/>
      <c r="IZI51" s="1252"/>
      <c r="IZJ51" s="1252"/>
      <c r="IZK51" s="1252"/>
      <c r="IZL51" s="1252"/>
      <c r="IZM51" s="1252"/>
      <c r="IZN51" s="1252"/>
      <c r="IZO51" s="1252"/>
      <c r="IZP51" s="1252"/>
      <c r="IZQ51" s="1252"/>
      <c r="IZR51" s="1252"/>
      <c r="IZS51" s="1252"/>
      <c r="IZT51" s="1252"/>
      <c r="IZU51" s="1252"/>
      <c r="IZV51" s="1252"/>
      <c r="IZW51" s="1252"/>
      <c r="IZX51" s="1252"/>
      <c r="IZY51" s="1252"/>
      <c r="IZZ51" s="1252"/>
      <c r="JAA51" s="1252"/>
      <c r="JAB51" s="1252"/>
      <c r="JAC51" s="1252"/>
      <c r="JAD51" s="1252"/>
      <c r="JAE51" s="1252"/>
      <c r="JAF51" s="1252"/>
      <c r="JAG51" s="1252"/>
      <c r="JAH51" s="1252"/>
      <c r="JAI51" s="1252"/>
      <c r="JAJ51" s="1252"/>
      <c r="JAK51" s="1252"/>
      <c r="JAL51" s="1252"/>
      <c r="JAM51" s="1252"/>
      <c r="JAN51" s="1252"/>
      <c r="JAO51" s="1252"/>
      <c r="JAP51" s="1252"/>
      <c r="JAQ51" s="1252"/>
      <c r="JAR51" s="1252"/>
      <c r="JAS51" s="1252"/>
      <c r="JAT51" s="1252"/>
      <c r="JAU51" s="1252"/>
      <c r="JAV51" s="1252"/>
      <c r="JAW51" s="1252"/>
      <c r="JAX51" s="1252"/>
      <c r="JAY51" s="1252"/>
      <c r="JAZ51" s="1252"/>
      <c r="JBA51" s="1252"/>
      <c r="JBB51" s="1252"/>
      <c r="JBC51" s="1252"/>
      <c r="JBD51" s="1252"/>
      <c r="JBE51" s="1252"/>
      <c r="JBF51" s="1252"/>
      <c r="JBG51" s="1252"/>
      <c r="JBH51" s="1252"/>
      <c r="JBI51" s="1252"/>
      <c r="JBJ51" s="1252"/>
      <c r="JBK51" s="1252"/>
      <c r="JBL51" s="1252"/>
      <c r="JBM51" s="1252"/>
      <c r="JBN51" s="1252"/>
      <c r="JBO51" s="1252"/>
      <c r="JBP51" s="1252"/>
      <c r="JBQ51" s="1252"/>
      <c r="JBR51" s="1252"/>
      <c r="JBS51" s="1252"/>
      <c r="JBT51" s="1252"/>
      <c r="JBU51" s="1252"/>
      <c r="JBV51" s="1252"/>
      <c r="JBW51" s="1252"/>
      <c r="JBX51" s="1252"/>
      <c r="JBY51" s="1252"/>
      <c r="JBZ51" s="1252"/>
      <c r="JCA51" s="1252"/>
      <c r="JCB51" s="1252"/>
      <c r="JCC51" s="1252"/>
      <c r="JCD51" s="1252"/>
      <c r="JCE51" s="1252"/>
      <c r="JCF51" s="1252"/>
      <c r="JCG51" s="1252"/>
      <c r="JCH51" s="1252"/>
      <c r="JCI51" s="1252"/>
      <c r="JCJ51" s="1252"/>
      <c r="JCK51" s="1252"/>
      <c r="JCL51" s="1252"/>
      <c r="JCM51" s="1252"/>
      <c r="JCN51" s="1252"/>
      <c r="JCO51" s="1252"/>
      <c r="JCP51" s="1252"/>
      <c r="JCQ51" s="1252"/>
      <c r="JCR51" s="1252"/>
      <c r="JCS51" s="1252"/>
      <c r="JCT51" s="1252"/>
      <c r="JCU51" s="1252"/>
      <c r="JCV51" s="1252"/>
      <c r="JCW51" s="1252"/>
      <c r="JCX51" s="1252"/>
      <c r="JCY51" s="1252"/>
      <c r="JCZ51" s="1252"/>
      <c r="JDA51" s="1252"/>
      <c r="JDB51" s="1252"/>
      <c r="JDC51" s="1252"/>
      <c r="JDD51" s="1252"/>
      <c r="JDE51" s="1252"/>
      <c r="JDF51" s="1252"/>
      <c r="JDG51" s="1252"/>
      <c r="JDH51" s="1252"/>
      <c r="JDI51" s="1252"/>
      <c r="JDJ51" s="1252"/>
      <c r="JDK51" s="1252"/>
      <c r="JDL51" s="1252"/>
      <c r="JDM51" s="1252"/>
      <c r="JDN51" s="1252"/>
      <c r="JDO51" s="1252"/>
      <c r="JDP51" s="1252"/>
      <c r="JDQ51" s="1252"/>
      <c r="JDR51" s="1252"/>
      <c r="JDS51" s="1252"/>
      <c r="JDT51" s="1252"/>
      <c r="JDU51" s="1252"/>
      <c r="JDV51" s="1252"/>
      <c r="JDW51" s="1252"/>
      <c r="JDX51" s="1252"/>
      <c r="JDY51" s="1252"/>
      <c r="JDZ51" s="1252"/>
      <c r="JEA51" s="1252"/>
      <c r="JEB51" s="1252"/>
      <c r="JEC51" s="1252"/>
      <c r="JED51" s="1252"/>
      <c r="JEE51" s="1252"/>
      <c r="JEF51" s="1252"/>
      <c r="JEG51" s="1252"/>
      <c r="JEH51" s="1252"/>
      <c r="JEI51" s="1252"/>
      <c r="JEJ51" s="1252"/>
      <c r="JEK51" s="1252"/>
      <c r="JEL51" s="1252"/>
      <c r="JEM51" s="1252"/>
      <c r="JEN51" s="1252"/>
      <c r="JEO51" s="1252"/>
      <c r="JEP51" s="1252"/>
      <c r="JEQ51" s="1252"/>
      <c r="JER51" s="1252"/>
      <c r="JES51" s="1252"/>
      <c r="JET51" s="1252"/>
      <c r="JEU51" s="1252"/>
      <c r="JEV51" s="1252"/>
      <c r="JEW51" s="1252"/>
      <c r="JEX51" s="1252"/>
      <c r="JEY51" s="1252"/>
      <c r="JEZ51" s="1252"/>
      <c r="JFA51" s="1252"/>
      <c r="JFB51" s="1252"/>
      <c r="JFC51" s="1252"/>
      <c r="JFD51" s="1252"/>
      <c r="JFE51" s="1252"/>
      <c r="JFF51" s="1252"/>
      <c r="JFG51" s="1252"/>
      <c r="JFH51" s="1252"/>
      <c r="JFI51" s="1252"/>
      <c r="JFJ51" s="1252"/>
      <c r="JFK51" s="1252"/>
      <c r="JFL51" s="1252"/>
      <c r="JFM51" s="1252"/>
      <c r="JFN51" s="1252"/>
      <c r="JFO51" s="1252"/>
      <c r="JFP51" s="1252"/>
      <c r="JFQ51" s="1252"/>
      <c r="JFR51" s="1252"/>
      <c r="JFS51" s="1252"/>
      <c r="JFT51" s="1252"/>
      <c r="JFU51" s="1252"/>
      <c r="JFV51" s="1252"/>
      <c r="JFW51" s="1252"/>
      <c r="JFX51" s="1252"/>
      <c r="JFY51" s="1252"/>
      <c r="JFZ51" s="1252"/>
      <c r="JGA51" s="1252"/>
      <c r="JGB51" s="1252"/>
      <c r="JGC51" s="1252"/>
      <c r="JGD51" s="1252"/>
      <c r="JGE51" s="1252"/>
      <c r="JGF51" s="1252"/>
      <c r="JGG51" s="1252"/>
      <c r="JGH51" s="1252"/>
      <c r="JGI51" s="1252"/>
      <c r="JGJ51" s="1252"/>
      <c r="JGK51" s="1252"/>
      <c r="JGL51" s="1252"/>
      <c r="JGM51" s="1252"/>
      <c r="JGN51" s="1252"/>
      <c r="JGO51" s="1252"/>
      <c r="JGP51" s="1252"/>
      <c r="JGQ51" s="1252"/>
      <c r="JGR51" s="1252"/>
      <c r="JGS51" s="1252"/>
      <c r="JGT51" s="1252"/>
      <c r="JGU51" s="1252"/>
      <c r="JGV51" s="1252"/>
      <c r="JGW51" s="1252"/>
      <c r="JGX51" s="1252"/>
      <c r="JGY51" s="1252"/>
      <c r="JGZ51" s="1252"/>
      <c r="JHA51" s="1252"/>
      <c r="JHB51" s="1252"/>
      <c r="JHC51" s="1252"/>
      <c r="JHD51" s="1252"/>
      <c r="JHE51" s="1252"/>
      <c r="JHF51" s="1252"/>
      <c r="JHG51" s="1252"/>
      <c r="JHH51" s="1252"/>
      <c r="JHI51" s="1252"/>
      <c r="JHJ51" s="1252"/>
      <c r="JHK51" s="1252"/>
      <c r="JHL51" s="1252"/>
      <c r="JHM51" s="1252"/>
      <c r="JHN51" s="1252"/>
      <c r="JHO51" s="1252"/>
      <c r="JHP51" s="1252"/>
      <c r="JHQ51" s="1252"/>
      <c r="JHR51" s="1252"/>
      <c r="JHS51" s="1252"/>
      <c r="JHT51" s="1252"/>
      <c r="JHU51" s="1252"/>
      <c r="JHV51" s="1252"/>
      <c r="JHW51" s="1252"/>
      <c r="JHX51" s="1252"/>
      <c r="JHY51" s="1252"/>
      <c r="JHZ51" s="1252"/>
      <c r="JIA51" s="1252"/>
      <c r="JIB51" s="1252"/>
      <c r="JIC51" s="1252"/>
      <c r="JID51" s="1252"/>
      <c r="JIE51" s="1252"/>
      <c r="JIF51" s="1252"/>
      <c r="JIG51" s="1252"/>
      <c r="JIH51" s="1252"/>
      <c r="JII51" s="1252"/>
      <c r="JIJ51" s="1252"/>
      <c r="JIK51" s="1252"/>
      <c r="JIL51" s="1252"/>
      <c r="JIM51" s="1252"/>
      <c r="JIN51" s="1252"/>
      <c r="JIO51" s="1252"/>
      <c r="JIP51" s="1252"/>
      <c r="JIQ51" s="1252"/>
      <c r="JIR51" s="1252"/>
      <c r="JIS51" s="1252"/>
      <c r="JIT51" s="1252"/>
      <c r="JIU51" s="1252"/>
      <c r="JIV51" s="1252"/>
      <c r="JIW51" s="1252"/>
      <c r="JIX51" s="1252"/>
      <c r="JIY51" s="1252"/>
      <c r="JIZ51" s="1252"/>
      <c r="JJA51" s="1252"/>
      <c r="JJB51" s="1252"/>
      <c r="JJC51" s="1252"/>
      <c r="JJD51" s="1252"/>
      <c r="JJE51" s="1252"/>
      <c r="JJF51" s="1252"/>
      <c r="JJG51" s="1252"/>
      <c r="JJH51" s="1252"/>
      <c r="JJI51" s="1252"/>
      <c r="JJJ51" s="1252"/>
      <c r="JJK51" s="1252"/>
      <c r="JJL51" s="1252"/>
      <c r="JJM51" s="1252"/>
      <c r="JJN51" s="1252"/>
      <c r="JJO51" s="1252"/>
      <c r="JJP51" s="1252"/>
      <c r="JJQ51" s="1252"/>
      <c r="JJR51" s="1252"/>
      <c r="JJS51" s="1252"/>
      <c r="JJT51" s="1252"/>
      <c r="JJU51" s="1252"/>
      <c r="JJV51" s="1252"/>
      <c r="JJW51" s="1252"/>
      <c r="JJX51" s="1252"/>
      <c r="JJY51" s="1252"/>
      <c r="JJZ51" s="1252"/>
      <c r="JKA51" s="1252"/>
      <c r="JKB51" s="1252"/>
      <c r="JKC51" s="1252"/>
      <c r="JKD51" s="1252"/>
      <c r="JKE51" s="1252"/>
      <c r="JKF51" s="1252"/>
      <c r="JKG51" s="1252"/>
      <c r="JKH51" s="1252"/>
      <c r="JKI51" s="1252"/>
      <c r="JKJ51" s="1252"/>
      <c r="JKK51" s="1252"/>
      <c r="JKL51" s="1252"/>
      <c r="JKM51" s="1252"/>
      <c r="JKN51" s="1252"/>
      <c r="JKO51" s="1252"/>
      <c r="JKP51" s="1252"/>
      <c r="JKQ51" s="1252"/>
      <c r="JKR51" s="1252"/>
      <c r="JKS51" s="1252"/>
      <c r="JKT51" s="1252"/>
      <c r="JKU51" s="1252"/>
      <c r="JKV51" s="1252"/>
      <c r="JKW51" s="1252"/>
      <c r="JKX51" s="1252"/>
      <c r="JKY51" s="1252"/>
      <c r="JKZ51" s="1252"/>
      <c r="JLA51" s="1252"/>
      <c r="JLB51" s="1252"/>
      <c r="JLC51" s="1252"/>
      <c r="JLD51" s="1252"/>
      <c r="JLE51" s="1252"/>
      <c r="JLF51" s="1252"/>
      <c r="JLG51" s="1252"/>
      <c r="JLH51" s="1252"/>
      <c r="JLI51" s="1252"/>
      <c r="JLJ51" s="1252"/>
      <c r="JLK51" s="1252"/>
      <c r="JLL51" s="1252"/>
      <c r="JLM51" s="1252"/>
      <c r="JLN51" s="1252"/>
      <c r="JLO51" s="1252"/>
      <c r="JLP51" s="1252"/>
      <c r="JLQ51" s="1252"/>
      <c r="JLR51" s="1252"/>
      <c r="JLS51" s="1252"/>
      <c r="JLT51" s="1252"/>
      <c r="JLU51" s="1252"/>
      <c r="JLV51" s="1252"/>
      <c r="JLW51" s="1252"/>
      <c r="JLX51" s="1252"/>
      <c r="JLY51" s="1252"/>
      <c r="JLZ51" s="1252"/>
      <c r="JMA51" s="1252"/>
      <c r="JMB51" s="1252"/>
      <c r="JMC51" s="1252"/>
      <c r="JMD51" s="1252"/>
      <c r="JME51" s="1252"/>
      <c r="JMF51" s="1252"/>
      <c r="JMG51" s="1252"/>
      <c r="JMH51" s="1252"/>
      <c r="JMI51" s="1252"/>
      <c r="JMJ51" s="1252"/>
      <c r="JMK51" s="1252"/>
      <c r="JML51" s="1252"/>
      <c r="JMM51" s="1252"/>
      <c r="JMN51" s="1252"/>
      <c r="JMO51" s="1252"/>
      <c r="JMP51" s="1252"/>
      <c r="JMQ51" s="1252"/>
      <c r="JMR51" s="1252"/>
      <c r="JMS51" s="1252"/>
      <c r="JMT51" s="1252"/>
      <c r="JMU51" s="1252"/>
      <c r="JMV51" s="1252"/>
      <c r="JMW51" s="1252"/>
      <c r="JMX51" s="1252"/>
      <c r="JMY51" s="1252"/>
      <c r="JMZ51" s="1252"/>
      <c r="JNA51" s="1252"/>
      <c r="JNB51" s="1252"/>
      <c r="JNC51" s="1252"/>
      <c r="JND51" s="1252"/>
      <c r="JNE51" s="1252"/>
      <c r="JNF51" s="1252"/>
      <c r="JNG51" s="1252"/>
      <c r="JNH51" s="1252"/>
      <c r="JNI51" s="1252"/>
      <c r="JNJ51" s="1252"/>
      <c r="JNK51" s="1252"/>
      <c r="JNL51" s="1252"/>
      <c r="JNM51" s="1252"/>
      <c r="JNN51" s="1252"/>
      <c r="JNO51" s="1252"/>
      <c r="JNP51" s="1252"/>
      <c r="JNQ51" s="1252"/>
      <c r="JNR51" s="1252"/>
      <c r="JNS51" s="1252"/>
      <c r="JNT51" s="1252"/>
      <c r="JNU51" s="1252"/>
      <c r="JNV51" s="1252"/>
      <c r="JNW51" s="1252"/>
      <c r="JNX51" s="1252"/>
      <c r="JNY51" s="1252"/>
      <c r="JNZ51" s="1252"/>
      <c r="JOA51" s="1252"/>
      <c r="JOB51" s="1252"/>
      <c r="JOC51" s="1252"/>
      <c r="JOD51" s="1252"/>
      <c r="JOE51" s="1252"/>
      <c r="JOF51" s="1252"/>
      <c r="JOG51" s="1252"/>
      <c r="JOH51" s="1252"/>
      <c r="JOI51" s="1252"/>
      <c r="JOJ51" s="1252"/>
      <c r="JOK51" s="1252"/>
      <c r="JOL51" s="1252"/>
      <c r="JOM51" s="1252"/>
      <c r="JON51" s="1252"/>
      <c r="JOO51" s="1252"/>
      <c r="JOP51" s="1252"/>
      <c r="JOQ51" s="1252"/>
      <c r="JOR51" s="1252"/>
      <c r="JOS51" s="1252"/>
      <c r="JOT51" s="1252"/>
      <c r="JOU51" s="1252"/>
      <c r="JOV51" s="1252"/>
      <c r="JOW51" s="1252"/>
      <c r="JOX51" s="1252"/>
      <c r="JOY51" s="1252"/>
      <c r="JOZ51" s="1252"/>
      <c r="JPA51" s="1252"/>
      <c r="JPB51" s="1252"/>
      <c r="JPC51" s="1252"/>
      <c r="JPD51" s="1252"/>
      <c r="JPE51" s="1252"/>
      <c r="JPF51" s="1252"/>
      <c r="JPG51" s="1252"/>
      <c r="JPH51" s="1252"/>
      <c r="JPI51" s="1252"/>
      <c r="JPJ51" s="1252"/>
      <c r="JPK51" s="1252"/>
      <c r="JPL51" s="1252"/>
      <c r="JPM51" s="1252"/>
      <c r="JPN51" s="1252"/>
      <c r="JPO51" s="1252"/>
      <c r="JPP51" s="1252"/>
      <c r="JPQ51" s="1252"/>
      <c r="JPR51" s="1252"/>
      <c r="JPS51" s="1252"/>
      <c r="JPT51" s="1252"/>
      <c r="JPU51" s="1252"/>
      <c r="JPV51" s="1252"/>
      <c r="JPW51" s="1252"/>
      <c r="JPX51" s="1252"/>
      <c r="JPY51" s="1252"/>
      <c r="JPZ51" s="1252"/>
      <c r="JQA51" s="1252"/>
      <c r="JQB51" s="1252"/>
      <c r="JQC51" s="1252"/>
      <c r="JQD51" s="1252"/>
      <c r="JQE51" s="1252"/>
      <c r="JQF51" s="1252"/>
      <c r="JQG51" s="1252"/>
      <c r="JQH51" s="1252"/>
      <c r="JQI51" s="1252"/>
      <c r="JQJ51" s="1252"/>
      <c r="JQK51" s="1252"/>
      <c r="JQL51" s="1252"/>
      <c r="JQM51" s="1252"/>
      <c r="JQN51" s="1252"/>
      <c r="JQO51" s="1252"/>
      <c r="JQP51" s="1252"/>
      <c r="JQQ51" s="1252"/>
      <c r="JQR51" s="1252"/>
      <c r="JQS51" s="1252"/>
      <c r="JQT51" s="1252"/>
      <c r="JQU51" s="1252"/>
      <c r="JQV51" s="1252"/>
      <c r="JQW51" s="1252"/>
      <c r="JQX51" s="1252"/>
      <c r="JQY51" s="1252"/>
      <c r="JQZ51" s="1252"/>
      <c r="JRA51" s="1252"/>
      <c r="JRB51" s="1252"/>
      <c r="JRC51" s="1252"/>
      <c r="JRD51" s="1252"/>
      <c r="JRE51" s="1252"/>
      <c r="JRF51" s="1252"/>
      <c r="JRG51" s="1252"/>
      <c r="JRH51" s="1252"/>
      <c r="JRI51" s="1252"/>
      <c r="JRJ51" s="1252"/>
      <c r="JRK51" s="1252"/>
      <c r="JRL51" s="1252"/>
      <c r="JRM51" s="1252"/>
      <c r="JRN51" s="1252"/>
      <c r="JRO51" s="1252"/>
      <c r="JRP51" s="1252"/>
      <c r="JRQ51" s="1252"/>
      <c r="JRR51" s="1252"/>
      <c r="JRS51" s="1252"/>
      <c r="JRT51" s="1252"/>
      <c r="JRU51" s="1252"/>
      <c r="JRV51" s="1252"/>
      <c r="JRW51" s="1252"/>
      <c r="JRX51" s="1252"/>
      <c r="JRY51" s="1252"/>
      <c r="JRZ51" s="1252"/>
      <c r="JSA51" s="1252"/>
      <c r="JSB51" s="1252"/>
      <c r="JSC51" s="1252"/>
      <c r="JSD51" s="1252"/>
      <c r="JSE51" s="1252"/>
      <c r="JSF51" s="1252"/>
      <c r="JSG51" s="1252"/>
      <c r="JSH51" s="1252"/>
      <c r="JSI51" s="1252"/>
      <c r="JSJ51" s="1252"/>
      <c r="JSK51" s="1252"/>
      <c r="JSL51" s="1252"/>
      <c r="JSM51" s="1252"/>
      <c r="JSN51" s="1252"/>
      <c r="JSO51" s="1252"/>
      <c r="JSP51" s="1252"/>
      <c r="JSQ51" s="1252"/>
      <c r="JSR51" s="1252"/>
      <c r="JSS51" s="1252"/>
      <c r="JST51" s="1252"/>
      <c r="JSU51" s="1252"/>
      <c r="JSV51" s="1252"/>
      <c r="JSW51" s="1252"/>
      <c r="JSX51" s="1252"/>
      <c r="JSY51" s="1252"/>
      <c r="JSZ51" s="1252"/>
      <c r="JTA51" s="1252"/>
      <c r="JTB51" s="1252"/>
      <c r="JTC51" s="1252"/>
      <c r="JTD51" s="1252"/>
      <c r="JTE51" s="1252"/>
      <c r="JTF51" s="1252"/>
      <c r="JTG51" s="1252"/>
      <c r="JTH51" s="1252"/>
      <c r="JTI51" s="1252"/>
      <c r="JTJ51" s="1252"/>
      <c r="JTK51" s="1252"/>
      <c r="JTL51" s="1252"/>
      <c r="JTM51" s="1252"/>
      <c r="JTN51" s="1252"/>
      <c r="JTO51" s="1252"/>
      <c r="JTP51" s="1252"/>
      <c r="JTQ51" s="1252"/>
      <c r="JTR51" s="1252"/>
      <c r="JTS51" s="1252"/>
      <c r="JTT51" s="1252"/>
      <c r="JTU51" s="1252"/>
      <c r="JTV51" s="1252"/>
      <c r="JTW51" s="1252"/>
      <c r="JTX51" s="1252"/>
      <c r="JTY51" s="1252"/>
      <c r="JTZ51" s="1252"/>
      <c r="JUA51" s="1252"/>
      <c r="JUB51" s="1252"/>
      <c r="JUC51" s="1252"/>
      <c r="JUD51" s="1252"/>
      <c r="JUE51" s="1252"/>
      <c r="JUF51" s="1252"/>
      <c r="JUG51" s="1252"/>
      <c r="JUH51" s="1252"/>
      <c r="JUI51" s="1252"/>
      <c r="JUJ51" s="1252"/>
      <c r="JUK51" s="1252"/>
      <c r="JUL51" s="1252"/>
      <c r="JUM51" s="1252"/>
      <c r="JUN51" s="1252"/>
      <c r="JUO51" s="1252"/>
      <c r="JUP51" s="1252"/>
      <c r="JUQ51" s="1252"/>
      <c r="JUR51" s="1252"/>
      <c r="JUS51" s="1252"/>
      <c r="JUT51" s="1252"/>
      <c r="JUU51" s="1252"/>
      <c r="JUV51" s="1252"/>
      <c r="JUW51" s="1252"/>
      <c r="JUX51" s="1252"/>
      <c r="JUY51" s="1252"/>
      <c r="JUZ51" s="1252"/>
      <c r="JVA51" s="1252"/>
      <c r="JVB51" s="1252"/>
      <c r="JVC51" s="1252"/>
      <c r="JVD51" s="1252"/>
      <c r="JVE51" s="1252"/>
      <c r="JVF51" s="1252"/>
      <c r="JVG51" s="1252"/>
      <c r="JVH51" s="1252"/>
      <c r="JVI51" s="1252"/>
      <c r="JVJ51" s="1252"/>
      <c r="JVK51" s="1252"/>
      <c r="JVL51" s="1252"/>
      <c r="JVM51" s="1252"/>
      <c r="JVN51" s="1252"/>
      <c r="JVO51" s="1252"/>
      <c r="JVP51" s="1252"/>
      <c r="JVQ51" s="1252"/>
      <c r="JVR51" s="1252"/>
      <c r="JVS51" s="1252"/>
      <c r="JVT51" s="1252"/>
      <c r="JVU51" s="1252"/>
      <c r="JVV51" s="1252"/>
      <c r="JVW51" s="1252"/>
      <c r="JVX51" s="1252"/>
      <c r="JVY51" s="1252"/>
      <c r="JVZ51" s="1252"/>
      <c r="JWA51" s="1252"/>
      <c r="JWB51" s="1252"/>
      <c r="JWC51" s="1252"/>
      <c r="JWD51" s="1252"/>
      <c r="JWE51" s="1252"/>
      <c r="JWF51" s="1252"/>
      <c r="JWG51" s="1252"/>
      <c r="JWH51" s="1252"/>
      <c r="JWI51" s="1252"/>
      <c r="JWJ51" s="1252"/>
      <c r="JWK51" s="1252"/>
      <c r="JWL51" s="1252"/>
      <c r="JWM51" s="1252"/>
      <c r="JWN51" s="1252"/>
      <c r="JWO51" s="1252"/>
      <c r="JWP51" s="1252"/>
      <c r="JWQ51" s="1252"/>
      <c r="JWR51" s="1252"/>
      <c r="JWS51" s="1252"/>
      <c r="JWT51" s="1252"/>
      <c r="JWU51" s="1252"/>
      <c r="JWV51" s="1252"/>
      <c r="JWW51" s="1252"/>
      <c r="JWX51" s="1252"/>
      <c r="JWY51" s="1252"/>
      <c r="JWZ51" s="1252"/>
      <c r="JXA51" s="1252"/>
      <c r="JXB51" s="1252"/>
      <c r="JXC51" s="1252"/>
      <c r="JXD51" s="1252"/>
      <c r="JXE51" s="1252"/>
      <c r="JXF51" s="1252"/>
      <c r="JXG51" s="1252"/>
      <c r="JXH51" s="1252"/>
      <c r="JXI51" s="1252"/>
      <c r="JXJ51" s="1252"/>
      <c r="JXK51" s="1252"/>
      <c r="JXL51" s="1252"/>
      <c r="JXM51" s="1252"/>
      <c r="JXN51" s="1252"/>
      <c r="JXO51" s="1252"/>
      <c r="JXP51" s="1252"/>
      <c r="JXQ51" s="1252"/>
      <c r="JXR51" s="1252"/>
      <c r="JXS51" s="1252"/>
      <c r="JXT51" s="1252"/>
      <c r="JXU51" s="1252"/>
      <c r="JXV51" s="1252"/>
      <c r="JXW51" s="1252"/>
      <c r="JXX51" s="1252"/>
      <c r="JXY51" s="1252"/>
      <c r="JXZ51" s="1252"/>
      <c r="JYA51" s="1252"/>
      <c r="JYB51" s="1252"/>
      <c r="JYC51" s="1252"/>
      <c r="JYD51" s="1252"/>
      <c r="JYE51" s="1252"/>
      <c r="JYF51" s="1252"/>
      <c r="JYG51" s="1252"/>
      <c r="JYH51" s="1252"/>
      <c r="JYI51" s="1252"/>
      <c r="JYJ51" s="1252"/>
      <c r="JYK51" s="1252"/>
      <c r="JYL51" s="1252"/>
      <c r="JYM51" s="1252"/>
      <c r="JYN51" s="1252"/>
      <c r="JYO51" s="1252"/>
      <c r="JYP51" s="1252"/>
      <c r="JYQ51" s="1252"/>
      <c r="JYR51" s="1252"/>
      <c r="JYS51" s="1252"/>
      <c r="JYT51" s="1252"/>
      <c r="JYU51" s="1252"/>
      <c r="JYV51" s="1252"/>
      <c r="JYW51" s="1252"/>
      <c r="JYX51" s="1252"/>
      <c r="JYY51" s="1252"/>
      <c r="JYZ51" s="1252"/>
      <c r="JZA51" s="1252"/>
      <c r="JZB51" s="1252"/>
      <c r="JZC51" s="1252"/>
      <c r="JZD51" s="1252"/>
      <c r="JZE51" s="1252"/>
      <c r="JZF51" s="1252"/>
      <c r="JZG51" s="1252"/>
      <c r="JZH51" s="1252"/>
      <c r="JZI51" s="1252"/>
      <c r="JZJ51" s="1252"/>
      <c r="JZK51" s="1252"/>
      <c r="JZL51" s="1252"/>
      <c r="JZM51" s="1252"/>
      <c r="JZN51" s="1252"/>
      <c r="JZO51" s="1252"/>
      <c r="JZP51" s="1252"/>
      <c r="JZQ51" s="1252"/>
      <c r="JZR51" s="1252"/>
      <c r="JZS51" s="1252"/>
      <c r="JZT51" s="1252"/>
      <c r="JZU51" s="1252"/>
      <c r="JZV51" s="1252"/>
      <c r="JZW51" s="1252"/>
      <c r="JZX51" s="1252"/>
      <c r="JZY51" s="1252"/>
      <c r="JZZ51" s="1252"/>
      <c r="KAA51" s="1252"/>
      <c r="KAB51" s="1252"/>
      <c r="KAC51" s="1252"/>
      <c r="KAD51" s="1252"/>
      <c r="KAE51" s="1252"/>
      <c r="KAF51" s="1252"/>
      <c r="KAG51" s="1252"/>
      <c r="KAH51" s="1252"/>
      <c r="KAI51" s="1252"/>
      <c r="KAJ51" s="1252"/>
      <c r="KAK51" s="1252"/>
      <c r="KAL51" s="1252"/>
      <c r="KAM51" s="1252"/>
      <c r="KAN51" s="1252"/>
      <c r="KAO51" s="1252"/>
      <c r="KAP51" s="1252"/>
      <c r="KAQ51" s="1252"/>
      <c r="KAR51" s="1252"/>
      <c r="KAS51" s="1252"/>
      <c r="KAT51" s="1252"/>
      <c r="KAU51" s="1252"/>
      <c r="KAV51" s="1252"/>
      <c r="KAW51" s="1252"/>
      <c r="KAX51" s="1252"/>
      <c r="KAY51" s="1252"/>
      <c r="KAZ51" s="1252"/>
      <c r="KBA51" s="1252"/>
      <c r="KBB51" s="1252"/>
      <c r="KBC51" s="1252"/>
      <c r="KBD51" s="1252"/>
      <c r="KBE51" s="1252"/>
      <c r="KBF51" s="1252"/>
      <c r="KBG51" s="1252"/>
      <c r="KBH51" s="1252"/>
      <c r="KBI51" s="1252"/>
      <c r="KBJ51" s="1252"/>
      <c r="KBK51" s="1252"/>
      <c r="KBL51" s="1252"/>
      <c r="KBM51" s="1252"/>
      <c r="KBN51" s="1252"/>
      <c r="KBO51" s="1252"/>
      <c r="KBP51" s="1252"/>
      <c r="KBQ51" s="1252"/>
      <c r="KBR51" s="1252"/>
      <c r="KBS51" s="1252"/>
      <c r="KBT51" s="1252"/>
      <c r="KBU51" s="1252"/>
      <c r="KBV51" s="1252"/>
      <c r="KBW51" s="1252"/>
      <c r="KBX51" s="1252"/>
      <c r="KBY51" s="1252"/>
      <c r="KBZ51" s="1252"/>
      <c r="KCA51" s="1252"/>
      <c r="KCB51" s="1252"/>
      <c r="KCC51" s="1252"/>
      <c r="KCD51" s="1252"/>
      <c r="KCE51" s="1252"/>
      <c r="KCF51" s="1252"/>
      <c r="KCG51" s="1252"/>
      <c r="KCH51" s="1252"/>
      <c r="KCI51" s="1252"/>
      <c r="KCJ51" s="1252"/>
      <c r="KCK51" s="1252"/>
      <c r="KCL51" s="1252"/>
      <c r="KCM51" s="1252"/>
      <c r="KCN51" s="1252"/>
      <c r="KCO51" s="1252"/>
      <c r="KCP51" s="1252"/>
      <c r="KCQ51" s="1252"/>
      <c r="KCR51" s="1252"/>
      <c r="KCS51" s="1252"/>
      <c r="KCT51" s="1252"/>
      <c r="KCU51" s="1252"/>
      <c r="KCV51" s="1252"/>
      <c r="KCW51" s="1252"/>
      <c r="KCX51" s="1252"/>
      <c r="KCY51" s="1252"/>
      <c r="KCZ51" s="1252"/>
      <c r="KDA51" s="1252"/>
      <c r="KDB51" s="1252"/>
      <c r="KDC51" s="1252"/>
      <c r="KDD51" s="1252"/>
      <c r="KDE51" s="1252"/>
      <c r="KDF51" s="1252"/>
      <c r="KDG51" s="1252"/>
      <c r="KDH51" s="1252"/>
      <c r="KDI51" s="1252"/>
      <c r="KDJ51" s="1252"/>
      <c r="KDK51" s="1252"/>
      <c r="KDL51" s="1252"/>
      <c r="KDM51" s="1252"/>
      <c r="KDN51" s="1252"/>
      <c r="KDO51" s="1252"/>
      <c r="KDP51" s="1252"/>
      <c r="KDQ51" s="1252"/>
      <c r="KDR51" s="1252"/>
      <c r="KDS51" s="1252"/>
      <c r="KDT51" s="1252"/>
      <c r="KDU51" s="1252"/>
      <c r="KDV51" s="1252"/>
      <c r="KDW51" s="1252"/>
      <c r="KDX51" s="1252"/>
      <c r="KDY51" s="1252"/>
      <c r="KDZ51" s="1252"/>
      <c r="KEA51" s="1252"/>
      <c r="KEB51" s="1252"/>
      <c r="KEC51" s="1252"/>
      <c r="KED51" s="1252"/>
      <c r="KEE51" s="1252"/>
      <c r="KEF51" s="1252"/>
      <c r="KEG51" s="1252"/>
      <c r="KEH51" s="1252"/>
      <c r="KEI51" s="1252"/>
      <c r="KEJ51" s="1252"/>
      <c r="KEK51" s="1252"/>
      <c r="KEL51" s="1252"/>
      <c r="KEM51" s="1252"/>
      <c r="KEN51" s="1252"/>
      <c r="KEO51" s="1252"/>
      <c r="KEP51" s="1252"/>
      <c r="KEQ51" s="1252"/>
      <c r="KER51" s="1252"/>
      <c r="KES51" s="1252"/>
      <c r="KET51" s="1252"/>
      <c r="KEU51" s="1252"/>
      <c r="KEV51" s="1252"/>
      <c r="KEW51" s="1252"/>
      <c r="KEX51" s="1252"/>
      <c r="KEY51" s="1252"/>
      <c r="KEZ51" s="1252"/>
      <c r="KFA51" s="1252"/>
      <c r="KFB51" s="1252"/>
      <c r="KFC51" s="1252"/>
      <c r="KFD51" s="1252"/>
      <c r="KFE51" s="1252"/>
      <c r="KFF51" s="1252"/>
      <c r="KFG51" s="1252"/>
      <c r="KFH51" s="1252"/>
      <c r="KFI51" s="1252"/>
      <c r="KFJ51" s="1252"/>
      <c r="KFK51" s="1252"/>
      <c r="KFL51" s="1252"/>
      <c r="KFM51" s="1252"/>
      <c r="KFN51" s="1252"/>
      <c r="KFO51" s="1252"/>
      <c r="KFP51" s="1252"/>
      <c r="KFQ51" s="1252"/>
      <c r="KFR51" s="1252"/>
      <c r="KFS51" s="1252"/>
      <c r="KFT51" s="1252"/>
      <c r="KFU51" s="1252"/>
      <c r="KFV51" s="1252"/>
      <c r="KFW51" s="1252"/>
      <c r="KFX51" s="1252"/>
      <c r="KFY51" s="1252"/>
      <c r="KFZ51" s="1252"/>
      <c r="KGA51" s="1252"/>
      <c r="KGB51" s="1252"/>
      <c r="KGC51" s="1252"/>
      <c r="KGD51" s="1252"/>
      <c r="KGE51" s="1252"/>
      <c r="KGF51" s="1252"/>
      <c r="KGG51" s="1252"/>
      <c r="KGH51" s="1252"/>
      <c r="KGI51" s="1252"/>
      <c r="KGJ51" s="1252"/>
      <c r="KGK51" s="1252"/>
      <c r="KGL51" s="1252"/>
      <c r="KGM51" s="1252"/>
      <c r="KGN51" s="1252"/>
      <c r="KGO51" s="1252"/>
      <c r="KGP51" s="1252"/>
      <c r="KGQ51" s="1252"/>
      <c r="KGR51" s="1252"/>
      <c r="KGS51" s="1252"/>
      <c r="KGT51" s="1252"/>
      <c r="KGU51" s="1252"/>
      <c r="KGV51" s="1252"/>
      <c r="KGW51" s="1252"/>
      <c r="KGX51" s="1252"/>
      <c r="KGY51" s="1252"/>
      <c r="KGZ51" s="1252"/>
      <c r="KHA51" s="1252"/>
      <c r="KHB51" s="1252"/>
      <c r="KHC51" s="1252"/>
      <c r="KHD51" s="1252"/>
      <c r="KHE51" s="1252"/>
      <c r="KHF51" s="1252"/>
      <c r="KHG51" s="1252"/>
      <c r="KHH51" s="1252"/>
      <c r="KHI51" s="1252"/>
      <c r="KHJ51" s="1252"/>
      <c r="KHK51" s="1252"/>
      <c r="KHL51" s="1252"/>
      <c r="KHM51" s="1252"/>
      <c r="KHN51" s="1252"/>
      <c r="KHO51" s="1252"/>
      <c r="KHP51" s="1252"/>
      <c r="KHQ51" s="1252"/>
      <c r="KHR51" s="1252"/>
      <c r="KHS51" s="1252"/>
      <c r="KHT51" s="1252"/>
      <c r="KHU51" s="1252"/>
      <c r="KHV51" s="1252"/>
      <c r="KHW51" s="1252"/>
      <c r="KHX51" s="1252"/>
      <c r="KHY51" s="1252"/>
      <c r="KHZ51" s="1252"/>
      <c r="KIA51" s="1252"/>
      <c r="KIB51" s="1252"/>
      <c r="KIC51" s="1252"/>
      <c r="KID51" s="1252"/>
      <c r="KIE51" s="1252"/>
      <c r="KIF51" s="1252"/>
      <c r="KIG51" s="1252"/>
      <c r="KIH51" s="1252"/>
      <c r="KII51" s="1252"/>
      <c r="KIJ51" s="1252"/>
      <c r="KIK51" s="1252"/>
      <c r="KIL51" s="1252"/>
      <c r="KIM51" s="1252"/>
      <c r="KIN51" s="1252"/>
      <c r="KIO51" s="1252"/>
      <c r="KIP51" s="1252"/>
      <c r="KIQ51" s="1252"/>
      <c r="KIR51" s="1252"/>
      <c r="KIS51" s="1252"/>
      <c r="KIT51" s="1252"/>
      <c r="KIU51" s="1252"/>
      <c r="KIV51" s="1252"/>
      <c r="KIW51" s="1252"/>
      <c r="KIX51" s="1252"/>
      <c r="KIY51" s="1252"/>
      <c r="KIZ51" s="1252"/>
      <c r="KJA51" s="1252"/>
      <c r="KJB51" s="1252"/>
      <c r="KJC51" s="1252"/>
      <c r="KJD51" s="1252"/>
      <c r="KJE51" s="1252"/>
      <c r="KJF51" s="1252"/>
      <c r="KJG51" s="1252"/>
      <c r="KJH51" s="1252"/>
      <c r="KJI51" s="1252"/>
      <c r="KJJ51" s="1252"/>
      <c r="KJK51" s="1252"/>
      <c r="KJL51" s="1252"/>
      <c r="KJM51" s="1252"/>
      <c r="KJN51" s="1252"/>
      <c r="KJO51" s="1252"/>
      <c r="KJP51" s="1252"/>
      <c r="KJQ51" s="1252"/>
      <c r="KJR51" s="1252"/>
      <c r="KJS51" s="1252"/>
      <c r="KJT51" s="1252"/>
      <c r="KJU51" s="1252"/>
      <c r="KJV51" s="1252"/>
      <c r="KJW51" s="1252"/>
      <c r="KJX51" s="1252"/>
      <c r="KJY51" s="1252"/>
      <c r="KJZ51" s="1252"/>
      <c r="KKA51" s="1252"/>
      <c r="KKB51" s="1252"/>
      <c r="KKC51" s="1252"/>
      <c r="KKD51" s="1252"/>
      <c r="KKE51" s="1252"/>
      <c r="KKF51" s="1252"/>
      <c r="KKG51" s="1252"/>
      <c r="KKH51" s="1252"/>
      <c r="KKI51" s="1252"/>
      <c r="KKJ51" s="1252"/>
      <c r="KKK51" s="1252"/>
      <c r="KKL51" s="1252"/>
      <c r="KKM51" s="1252"/>
      <c r="KKN51" s="1252"/>
      <c r="KKO51" s="1252"/>
      <c r="KKP51" s="1252"/>
      <c r="KKQ51" s="1252"/>
      <c r="KKR51" s="1252"/>
      <c r="KKS51" s="1252"/>
      <c r="KKT51" s="1252"/>
      <c r="KKU51" s="1252"/>
      <c r="KKV51" s="1252"/>
      <c r="KKW51" s="1252"/>
      <c r="KKX51" s="1252"/>
      <c r="KKY51" s="1252"/>
      <c r="KKZ51" s="1252"/>
      <c r="KLA51" s="1252"/>
      <c r="KLB51" s="1252"/>
      <c r="KLC51" s="1252"/>
      <c r="KLD51" s="1252"/>
      <c r="KLE51" s="1252"/>
      <c r="KLF51" s="1252"/>
      <c r="KLG51" s="1252"/>
      <c r="KLH51" s="1252"/>
      <c r="KLI51" s="1252"/>
      <c r="KLJ51" s="1252"/>
      <c r="KLK51" s="1252"/>
      <c r="KLL51" s="1252"/>
      <c r="KLM51" s="1252"/>
      <c r="KLN51" s="1252"/>
      <c r="KLO51" s="1252"/>
      <c r="KLP51" s="1252"/>
      <c r="KLQ51" s="1252"/>
      <c r="KLR51" s="1252"/>
      <c r="KLS51" s="1252"/>
      <c r="KLT51" s="1252"/>
      <c r="KLU51" s="1252"/>
      <c r="KLV51" s="1252"/>
      <c r="KLW51" s="1252"/>
      <c r="KLX51" s="1252"/>
      <c r="KLY51" s="1252"/>
      <c r="KLZ51" s="1252"/>
      <c r="KMA51" s="1252"/>
      <c r="KMB51" s="1252"/>
      <c r="KMC51" s="1252"/>
      <c r="KMD51" s="1252"/>
      <c r="KME51" s="1252"/>
      <c r="KMF51" s="1252"/>
      <c r="KMG51" s="1252"/>
      <c r="KMH51" s="1252"/>
      <c r="KMI51" s="1252"/>
      <c r="KMJ51" s="1252"/>
      <c r="KMK51" s="1252"/>
      <c r="KML51" s="1252"/>
      <c r="KMM51" s="1252"/>
      <c r="KMN51" s="1252"/>
      <c r="KMO51" s="1252"/>
      <c r="KMP51" s="1252"/>
      <c r="KMQ51" s="1252"/>
      <c r="KMR51" s="1252"/>
      <c r="KMS51" s="1252"/>
      <c r="KMT51" s="1252"/>
      <c r="KMU51" s="1252"/>
      <c r="KMV51" s="1252"/>
      <c r="KMW51" s="1252"/>
      <c r="KMX51" s="1252"/>
      <c r="KMY51" s="1252"/>
      <c r="KMZ51" s="1252"/>
      <c r="KNA51" s="1252"/>
      <c r="KNB51" s="1252"/>
      <c r="KNC51" s="1252"/>
      <c r="KND51" s="1252"/>
      <c r="KNE51" s="1252"/>
      <c r="KNF51" s="1252"/>
      <c r="KNG51" s="1252"/>
      <c r="KNH51" s="1252"/>
      <c r="KNI51" s="1252"/>
      <c r="KNJ51" s="1252"/>
      <c r="KNK51" s="1252"/>
      <c r="KNL51" s="1252"/>
      <c r="KNM51" s="1252"/>
      <c r="KNN51" s="1252"/>
      <c r="KNO51" s="1252"/>
      <c r="KNP51" s="1252"/>
      <c r="KNQ51" s="1252"/>
      <c r="KNR51" s="1252"/>
      <c r="KNS51" s="1252"/>
      <c r="KNT51" s="1252"/>
      <c r="KNU51" s="1252"/>
      <c r="KNV51" s="1252"/>
      <c r="KNW51" s="1252"/>
      <c r="KNX51" s="1252"/>
      <c r="KNY51" s="1252"/>
      <c r="KNZ51" s="1252"/>
      <c r="KOA51" s="1252"/>
      <c r="KOB51" s="1252"/>
      <c r="KOC51" s="1252"/>
      <c r="KOD51" s="1252"/>
      <c r="KOE51" s="1252"/>
      <c r="KOF51" s="1252"/>
      <c r="KOG51" s="1252"/>
      <c r="KOH51" s="1252"/>
      <c r="KOI51" s="1252"/>
      <c r="KOJ51" s="1252"/>
      <c r="KOK51" s="1252"/>
      <c r="KOL51" s="1252"/>
      <c r="KOM51" s="1252"/>
      <c r="KON51" s="1252"/>
      <c r="KOO51" s="1252"/>
      <c r="KOP51" s="1252"/>
      <c r="KOQ51" s="1252"/>
      <c r="KOR51" s="1252"/>
      <c r="KOS51" s="1252"/>
      <c r="KOT51" s="1252"/>
      <c r="KOU51" s="1252"/>
      <c r="KOV51" s="1252"/>
      <c r="KOW51" s="1252"/>
      <c r="KOX51" s="1252"/>
      <c r="KOY51" s="1252"/>
      <c r="KOZ51" s="1252"/>
      <c r="KPA51" s="1252"/>
      <c r="KPB51" s="1252"/>
      <c r="KPC51" s="1252"/>
      <c r="KPD51" s="1252"/>
      <c r="KPE51" s="1252"/>
      <c r="KPF51" s="1252"/>
      <c r="KPG51" s="1252"/>
      <c r="KPH51" s="1252"/>
      <c r="KPI51" s="1252"/>
      <c r="KPJ51" s="1252"/>
      <c r="KPK51" s="1252"/>
      <c r="KPL51" s="1252"/>
      <c r="KPM51" s="1252"/>
      <c r="KPN51" s="1252"/>
      <c r="KPO51" s="1252"/>
      <c r="KPP51" s="1252"/>
      <c r="KPQ51" s="1252"/>
      <c r="KPR51" s="1252"/>
      <c r="KPS51" s="1252"/>
      <c r="KPT51" s="1252"/>
      <c r="KPU51" s="1252"/>
      <c r="KPV51" s="1252"/>
      <c r="KPW51" s="1252"/>
      <c r="KPX51" s="1252"/>
      <c r="KPY51" s="1252"/>
      <c r="KPZ51" s="1252"/>
      <c r="KQA51" s="1252"/>
      <c r="KQB51" s="1252"/>
      <c r="KQC51" s="1252"/>
      <c r="KQD51" s="1252"/>
      <c r="KQE51" s="1252"/>
      <c r="KQF51" s="1252"/>
      <c r="KQG51" s="1252"/>
      <c r="KQH51" s="1252"/>
      <c r="KQI51" s="1252"/>
      <c r="KQJ51" s="1252"/>
      <c r="KQK51" s="1252"/>
      <c r="KQL51" s="1252"/>
      <c r="KQM51" s="1252"/>
      <c r="KQN51" s="1252"/>
      <c r="KQO51" s="1252"/>
      <c r="KQP51" s="1252"/>
      <c r="KQQ51" s="1252"/>
      <c r="KQR51" s="1252"/>
      <c r="KQS51" s="1252"/>
      <c r="KQT51" s="1252"/>
      <c r="KQU51" s="1252"/>
      <c r="KQV51" s="1252"/>
      <c r="KQW51" s="1252"/>
      <c r="KQX51" s="1252"/>
      <c r="KQY51" s="1252"/>
      <c r="KQZ51" s="1252"/>
      <c r="KRA51" s="1252"/>
      <c r="KRB51" s="1252"/>
      <c r="KRC51" s="1252"/>
      <c r="KRD51" s="1252"/>
      <c r="KRE51" s="1252"/>
      <c r="KRF51" s="1252"/>
      <c r="KRG51" s="1252"/>
      <c r="KRH51" s="1252"/>
      <c r="KRI51" s="1252"/>
      <c r="KRJ51" s="1252"/>
      <c r="KRK51" s="1252"/>
      <c r="KRL51" s="1252"/>
      <c r="KRM51" s="1252"/>
      <c r="KRN51" s="1252"/>
      <c r="KRO51" s="1252"/>
      <c r="KRP51" s="1252"/>
      <c r="KRQ51" s="1252"/>
      <c r="KRR51" s="1252"/>
      <c r="KRS51" s="1252"/>
      <c r="KRT51" s="1252"/>
      <c r="KRU51" s="1252"/>
      <c r="KRV51" s="1252"/>
      <c r="KRW51" s="1252"/>
      <c r="KRX51" s="1252"/>
      <c r="KRY51" s="1252"/>
      <c r="KRZ51" s="1252"/>
      <c r="KSA51" s="1252"/>
      <c r="KSB51" s="1252"/>
      <c r="KSC51" s="1252"/>
      <c r="KSD51" s="1252"/>
      <c r="KSE51" s="1252"/>
      <c r="KSF51" s="1252"/>
      <c r="KSG51" s="1252"/>
      <c r="KSH51" s="1252"/>
      <c r="KSI51" s="1252"/>
      <c r="KSJ51" s="1252"/>
      <c r="KSK51" s="1252"/>
      <c r="KSL51" s="1252"/>
      <c r="KSM51" s="1252"/>
      <c r="KSN51" s="1252"/>
      <c r="KSO51" s="1252"/>
      <c r="KSP51" s="1252"/>
      <c r="KSQ51" s="1252"/>
      <c r="KSR51" s="1252"/>
      <c r="KSS51" s="1252"/>
      <c r="KST51" s="1252"/>
      <c r="KSU51" s="1252"/>
      <c r="KSV51" s="1252"/>
      <c r="KSW51" s="1252"/>
      <c r="KSX51" s="1252"/>
      <c r="KSY51" s="1252"/>
      <c r="KSZ51" s="1252"/>
      <c r="KTA51" s="1252"/>
      <c r="KTB51" s="1252"/>
      <c r="KTC51" s="1252"/>
      <c r="KTD51" s="1252"/>
      <c r="KTE51" s="1252"/>
      <c r="KTF51" s="1252"/>
      <c r="KTG51" s="1252"/>
      <c r="KTH51" s="1252"/>
      <c r="KTI51" s="1252"/>
      <c r="KTJ51" s="1252"/>
      <c r="KTK51" s="1252"/>
      <c r="KTL51" s="1252"/>
      <c r="KTM51" s="1252"/>
      <c r="KTN51" s="1252"/>
      <c r="KTO51" s="1252"/>
      <c r="KTP51" s="1252"/>
      <c r="KTQ51" s="1252"/>
      <c r="KTR51" s="1252"/>
      <c r="KTS51" s="1252"/>
      <c r="KTT51" s="1252"/>
      <c r="KTU51" s="1252"/>
      <c r="KTV51" s="1252"/>
      <c r="KTW51" s="1252"/>
      <c r="KTX51" s="1252"/>
      <c r="KTY51" s="1252"/>
      <c r="KTZ51" s="1252"/>
      <c r="KUA51" s="1252"/>
      <c r="KUB51" s="1252"/>
      <c r="KUC51" s="1252"/>
      <c r="KUD51" s="1252"/>
      <c r="KUE51" s="1252"/>
      <c r="KUF51" s="1252"/>
      <c r="KUG51" s="1252"/>
      <c r="KUH51" s="1252"/>
      <c r="KUI51" s="1252"/>
      <c r="KUJ51" s="1252"/>
      <c r="KUK51" s="1252"/>
      <c r="KUL51" s="1252"/>
      <c r="KUM51" s="1252"/>
      <c r="KUN51" s="1252"/>
      <c r="KUO51" s="1252"/>
      <c r="KUP51" s="1252"/>
      <c r="KUQ51" s="1252"/>
      <c r="KUR51" s="1252"/>
      <c r="KUS51" s="1252"/>
      <c r="KUT51" s="1252"/>
      <c r="KUU51" s="1252"/>
      <c r="KUV51" s="1252"/>
      <c r="KUW51" s="1252"/>
      <c r="KUX51" s="1252"/>
      <c r="KUY51" s="1252"/>
      <c r="KUZ51" s="1252"/>
      <c r="KVA51" s="1252"/>
      <c r="KVB51" s="1252"/>
      <c r="KVC51" s="1252"/>
      <c r="KVD51" s="1252"/>
      <c r="KVE51" s="1252"/>
      <c r="KVF51" s="1252"/>
      <c r="KVG51" s="1252"/>
      <c r="KVH51" s="1252"/>
      <c r="KVI51" s="1252"/>
      <c r="KVJ51" s="1252"/>
      <c r="KVK51" s="1252"/>
      <c r="KVL51" s="1252"/>
      <c r="KVM51" s="1252"/>
      <c r="KVN51" s="1252"/>
      <c r="KVO51" s="1252"/>
      <c r="KVP51" s="1252"/>
      <c r="KVQ51" s="1252"/>
      <c r="KVR51" s="1252"/>
      <c r="KVS51" s="1252"/>
      <c r="KVT51" s="1252"/>
      <c r="KVU51" s="1252"/>
      <c r="KVV51" s="1252"/>
      <c r="KVW51" s="1252"/>
      <c r="KVX51" s="1252"/>
      <c r="KVY51" s="1252"/>
      <c r="KVZ51" s="1252"/>
      <c r="KWA51" s="1252"/>
      <c r="KWB51" s="1252"/>
      <c r="KWC51" s="1252"/>
      <c r="KWD51" s="1252"/>
      <c r="KWE51" s="1252"/>
      <c r="KWF51" s="1252"/>
      <c r="KWG51" s="1252"/>
      <c r="KWH51" s="1252"/>
      <c r="KWI51" s="1252"/>
      <c r="KWJ51" s="1252"/>
      <c r="KWK51" s="1252"/>
      <c r="KWL51" s="1252"/>
      <c r="KWM51" s="1252"/>
      <c r="KWN51" s="1252"/>
      <c r="KWO51" s="1252"/>
      <c r="KWP51" s="1252"/>
      <c r="KWQ51" s="1252"/>
      <c r="KWR51" s="1252"/>
      <c r="KWS51" s="1252"/>
      <c r="KWT51" s="1252"/>
      <c r="KWU51" s="1252"/>
      <c r="KWV51" s="1252"/>
      <c r="KWW51" s="1252"/>
      <c r="KWX51" s="1252"/>
      <c r="KWY51" s="1252"/>
      <c r="KWZ51" s="1252"/>
      <c r="KXA51" s="1252"/>
      <c r="KXB51" s="1252"/>
      <c r="KXC51" s="1252"/>
      <c r="KXD51" s="1252"/>
      <c r="KXE51" s="1252"/>
      <c r="KXF51" s="1252"/>
      <c r="KXG51" s="1252"/>
      <c r="KXH51" s="1252"/>
      <c r="KXI51" s="1252"/>
      <c r="KXJ51" s="1252"/>
      <c r="KXK51" s="1252"/>
      <c r="KXL51" s="1252"/>
      <c r="KXM51" s="1252"/>
      <c r="KXN51" s="1252"/>
      <c r="KXO51" s="1252"/>
      <c r="KXP51" s="1252"/>
      <c r="KXQ51" s="1252"/>
      <c r="KXR51" s="1252"/>
      <c r="KXS51" s="1252"/>
      <c r="KXT51" s="1252"/>
      <c r="KXU51" s="1252"/>
      <c r="KXV51" s="1252"/>
      <c r="KXW51" s="1252"/>
      <c r="KXX51" s="1252"/>
      <c r="KXY51" s="1252"/>
      <c r="KXZ51" s="1252"/>
      <c r="KYA51" s="1252"/>
      <c r="KYB51" s="1252"/>
      <c r="KYC51" s="1252"/>
      <c r="KYD51" s="1252"/>
      <c r="KYE51" s="1252"/>
      <c r="KYF51" s="1252"/>
      <c r="KYG51" s="1252"/>
      <c r="KYH51" s="1252"/>
      <c r="KYI51" s="1252"/>
      <c r="KYJ51" s="1252"/>
      <c r="KYK51" s="1252"/>
      <c r="KYL51" s="1252"/>
      <c r="KYM51" s="1252"/>
      <c r="KYN51" s="1252"/>
      <c r="KYO51" s="1252"/>
      <c r="KYP51" s="1252"/>
      <c r="KYQ51" s="1252"/>
      <c r="KYR51" s="1252"/>
      <c r="KYS51" s="1252"/>
      <c r="KYT51" s="1252"/>
      <c r="KYU51" s="1252"/>
      <c r="KYV51" s="1252"/>
      <c r="KYW51" s="1252"/>
      <c r="KYX51" s="1252"/>
      <c r="KYY51" s="1252"/>
      <c r="KYZ51" s="1252"/>
      <c r="KZA51" s="1252"/>
      <c r="KZB51" s="1252"/>
      <c r="KZC51" s="1252"/>
      <c r="KZD51" s="1252"/>
      <c r="KZE51" s="1252"/>
      <c r="KZF51" s="1252"/>
      <c r="KZG51" s="1252"/>
      <c r="KZH51" s="1252"/>
      <c r="KZI51" s="1252"/>
      <c r="KZJ51" s="1252"/>
      <c r="KZK51" s="1252"/>
      <c r="KZL51" s="1252"/>
      <c r="KZM51" s="1252"/>
      <c r="KZN51" s="1252"/>
      <c r="KZO51" s="1252"/>
      <c r="KZP51" s="1252"/>
      <c r="KZQ51" s="1252"/>
      <c r="KZR51" s="1252"/>
      <c r="KZS51" s="1252"/>
      <c r="KZT51" s="1252"/>
      <c r="KZU51" s="1252"/>
      <c r="KZV51" s="1252"/>
      <c r="KZW51" s="1252"/>
      <c r="KZX51" s="1252"/>
      <c r="KZY51" s="1252"/>
      <c r="KZZ51" s="1252"/>
      <c r="LAA51" s="1252"/>
      <c r="LAB51" s="1252"/>
      <c r="LAC51" s="1252"/>
      <c r="LAD51" s="1252"/>
      <c r="LAE51" s="1252"/>
      <c r="LAF51" s="1252"/>
      <c r="LAG51" s="1252"/>
      <c r="LAH51" s="1252"/>
      <c r="LAI51" s="1252"/>
      <c r="LAJ51" s="1252"/>
      <c r="LAK51" s="1252"/>
      <c r="LAL51" s="1252"/>
      <c r="LAM51" s="1252"/>
      <c r="LAN51" s="1252"/>
      <c r="LAO51" s="1252"/>
      <c r="LAP51" s="1252"/>
      <c r="LAQ51" s="1252"/>
      <c r="LAR51" s="1252"/>
      <c r="LAS51" s="1252"/>
      <c r="LAT51" s="1252"/>
      <c r="LAU51" s="1252"/>
      <c r="LAV51" s="1252"/>
      <c r="LAW51" s="1252"/>
      <c r="LAX51" s="1252"/>
      <c r="LAY51" s="1252"/>
      <c r="LAZ51" s="1252"/>
      <c r="LBA51" s="1252"/>
      <c r="LBB51" s="1252"/>
      <c r="LBC51" s="1252"/>
      <c r="LBD51" s="1252"/>
      <c r="LBE51" s="1252"/>
      <c r="LBF51" s="1252"/>
      <c r="LBG51" s="1252"/>
      <c r="LBH51" s="1252"/>
      <c r="LBI51" s="1252"/>
      <c r="LBJ51" s="1252"/>
      <c r="LBK51" s="1252"/>
      <c r="LBL51" s="1252"/>
      <c r="LBM51" s="1252"/>
      <c r="LBN51" s="1252"/>
      <c r="LBO51" s="1252"/>
      <c r="LBP51" s="1252"/>
      <c r="LBQ51" s="1252"/>
      <c r="LBR51" s="1252"/>
      <c r="LBS51" s="1252"/>
      <c r="LBT51" s="1252"/>
      <c r="LBU51" s="1252"/>
      <c r="LBV51" s="1252"/>
      <c r="LBW51" s="1252"/>
      <c r="LBX51" s="1252"/>
      <c r="LBY51" s="1252"/>
      <c r="LBZ51" s="1252"/>
      <c r="LCA51" s="1252"/>
      <c r="LCB51" s="1252"/>
      <c r="LCC51" s="1252"/>
      <c r="LCD51" s="1252"/>
      <c r="LCE51" s="1252"/>
      <c r="LCF51" s="1252"/>
      <c r="LCG51" s="1252"/>
      <c r="LCH51" s="1252"/>
      <c r="LCI51" s="1252"/>
      <c r="LCJ51" s="1252"/>
      <c r="LCK51" s="1252"/>
      <c r="LCL51" s="1252"/>
      <c r="LCM51" s="1252"/>
      <c r="LCN51" s="1252"/>
      <c r="LCO51" s="1252"/>
      <c r="LCP51" s="1252"/>
      <c r="LCQ51" s="1252"/>
      <c r="LCR51" s="1252"/>
      <c r="LCS51" s="1252"/>
      <c r="LCT51" s="1252"/>
      <c r="LCU51" s="1252"/>
      <c r="LCV51" s="1252"/>
      <c r="LCW51" s="1252"/>
      <c r="LCX51" s="1252"/>
      <c r="LCY51" s="1252"/>
      <c r="LCZ51" s="1252"/>
      <c r="LDA51" s="1252"/>
      <c r="LDB51" s="1252"/>
      <c r="LDC51" s="1252"/>
      <c r="LDD51" s="1252"/>
      <c r="LDE51" s="1252"/>
      <c r="LDF51" s="1252"/>
      <c r="LDG51" s="1252"/>
      <c r="LDH51" s="1252"/>
      <c r="LDI51" s="1252"/>
      <c r="LDJ51" s="1252"/>
      <c r="LDK51" s="1252"/>
      <c r="LDL51" s="1252"/>
      <c r="LDM51" s="1252"/>
      <c r="LDN51" s="1252"/>
      <c r="LDO51" s="1252"/>
      <c r="LDP51" s="1252"/>
      <c r="LDQ51" s="1252"/>
      <c r="LDR51" s="1252"/>
      <c r="LDS51" s="1252"/>
      <c r="LDT51" s="1252"/>
      <c r="LDU51" s="1252"/>
      <c r="LDV51" s="1252"/>
      <c r="LDW51" s="1252"/>
      <c r="LDX51" s="1252"/>
      <c r="LDY51" s="1252"/>
      <c r="LDZ51" s="1252"/>
      <c r="LEA51" s="1252"/>
      <c r="LEB51" s="1252"/>
      <c r="LEC51" s="1252"/>
      <c r="LED51" s="1252"/>
      <c r="LEE51" s="1252"/>
      <c r="LEF51" s="1252"/>
      <c r="LEG51" s="1252"/>
      <c r="LEH51" s="1252"/>
      <c r="LEI51" s="1252"/>
      <c r="LEJ51" s="1252"/>
      <c r="LEK51" s="1252"/>
      <c r="LEL51" s="1252"/>
      <c r="LEM51" s="1252"/>
      <c r="LEN51" s="1252"/>
      <c r="LEO51" s="1252"/>
      <c r="LEP51" s="1252"/>
      <c r="LEQ51" s="1252"/>
      <c r="LER51" s="1252"/>
      <c r="LES51" s="1252"/>
      <c r="LET51" s="1252"/>
      <c r="LEU51" s="1252"/>
      <c r="LEV51" s="1252"/>
      <c r="LEW51" s="1252"/>
      <c r="LEX51" s="1252"/>
      <c r="LEY51" s="1252"/>
      <c r="LEZ51" s="1252"/>
      <c r="LFA51" s="1252"/>
      <c r="LFB51" s="1252"/>
      <c r="LFC51" s="1252"/>
      <c r="LFD51" s="1252"/>
      <c r="LFE51" s="1252"/>
      <c r="LFF51" s="1252"/>
      <c r="LFG51" s="1252"/>
      <c r="LFH51" s="1252"/>
      <c r="LFI51" s="1252"/>
      <c r="LFJ51" s="1252"/>
      <c r="LFK51" s="1252"/>
      <c r="LFL51" s="1252"/>
      <c r="LFM51" s="1252"/>
      <c r="LFN51" s="1252"/>
      <c r="LFO51" s="1252"/>
      <c r="LFP51" s="1252"/>
      <c r="LFQ51" s="1252"/>
      <c r="LFR51" s="1252"/>
      <c r="LFS51" s="1252"/>
      <c r="LFT51" s="1252"/>
      <c r="LFU51" s="1252"/>
      <c r="LFV51" s="1252"/>
      <c r="LFW51" s="1252"/>
      <c r="LFX51" s="1252"/>
      <c r="LFY51" s="1252"/>
      <c r="LFZ51" s="1252"/>
      <c r="LGA51" s="1252"/>
      <c r="LGB51" s="1252"/>
      <c r="LGC51" s="1252"/>
      <c r="LGD51" s="1252"/>
      <c r="LGE51" s="1252"/>
      <c r="LGF51" s="1252"/>
      <c r="LGG51" s="1252"/>
      <c r="LGH51" s="1252"/>
      <c r="LGI51" s="1252"/>
      <c r="LGJ51" s="1252"/>
      <c r="LGK51" s="1252"/>
      <c r="LGL51" s="1252"/>
      <c r="LGM51" s="1252"/>
      <c r="LGN51" s="1252"/>
      <c r="LGO51" s="1252"/>
      <c r="LGP51" s="1252"/>
      <c r="LGQ51" s="1252"/>
      <c r="LGR51" s="1252"/>
      <c r="LGS51" s="1252"/>
      <c r="LGT51" s="1252"/>
      <c r="LGU51" s="1252"/>
      <c r="LGV51" s="1252"/>
      <c r="LGW51" s="1252"/>
      <c r="LGX51" s="1252"/>
      <c r="LGY51" s="1252"/>
      <c r="LGZ51" s="1252"/>
      <c r="LHA51" s="1252"/>
      <c r="LHB51" s="1252"/>
      <c r="LHC51" s="1252"/>
      <c r="LHD51" s="1252"/>
      <c r="LHE51" s="1252"/>
      <c r="LHF51" s="1252"/>
      <c r="LHG51" s="1252"/>
      <c r="LHH51" s="1252"/>
      <c r="LHI51" s="1252"/>
      <c r="LHJ51" s="1252"/>
      <c r="LHK51" s="1252"/>
      <c r="LHL51" s="1252"/>
      <c r="LHM51" s="1252"/>
      <c r="LHN51" s="1252"/>
      <c r="LHO51" s="1252"/>
      <c r="LHP51" s="1252"/>
      <c r="LHQ51" s="1252"/>
      <c r="LHR51" s="1252"/>
      <c r="LHS51" s="1252"/>
      <c r="LHT51" s="1252"/>
      <c r="LHU51" s="1252"/>
      <c r="LHV51" s="1252"/>
      <c r="LHW51" s="1252"/>
      <c r="LHX51" s="1252"/>
      <c r="LHY51" s="1252"/>
      <c r="LHZ51" s="1252"/>
      <c r="LIA51" s="1252"/>
      <c r="LIB51" s="1252"/>
      <c r="LIC51" s="1252"/>
      <c r="LID51" s="1252"/>
      <c r="LIE51" s="1252"/>
      <c r="LIF51" s="1252"/>
      <c r="LIG51" s="1252"/>
      <c r="LIH51" s="1252"/>
      <c r="LII51" s="1252"/>
      <c r="LIJ51" s="1252"/>
      <c r="LIK51" s="1252"/>
      <c r="LIL51" s="1252"/>
      <c r="LIM51" s="1252"/>
      <c r="LIN51" s="1252"/>
      <c r="LIO51" s="1252"/>
      <c r="LIP51" s="1252"/>
      <c r="LIQ51" s="1252"/>
      <c r="LIR51" s="1252"/>
      <c r="LIS51" s="1252"/>
      <c r="LIT51" s="1252"/>
      <c r="LIU51" s="1252"/>
      <c r="LIV51" s="1252"/>
      <c r="LIW51" s="1252"/>
      <c r="LIX51" s="1252"/>
      <c r="LIY51" s="1252"/>
      <c r="LIZ51" s="1252"/>
      <c r="LJA51" s="1252"/>
      <c r="LJB51" s="1252"/>
      <c r="LJC51" s="1252"/>
      <c r="LJD51" s="1252"/>
      <c r="LJE51" s="1252"/>
      <c r="LJF51" s="1252"/>
      <c r="LJG51" s="1252"/>
      <c r="LJH51" s="1252"/>
      <c r="LJI51" s="1252"/>
      <c r="LJJ51" s="1252"/>
      <c r="LJK51" s="1252"/>
      <c r="LJL51" s="1252"/>
      <c r="LJM51" s="1252"/>
      <c r="LJN51" s="1252"/>
      <c r="LJO51" s="1252"/>
      <c r="LJP51" s="1252"/>
      <c r="LJQ51" s="1252"/>
      <c r="LJR51" s="1252"/>
      <c r="LJS51" s="1252"/>
      <c r="LJT51" s="1252"/>
      <c r="LJU51" s="1252"/>
      <c r="LJV51" s="1252"/>
      <c r="LJW51" s="1252"/>
      <c r="LJX51" s="1252"/>
      <c r="LJY51" s="1252"/>
      <c r="LJZ51" s="1252"/>
      <c r="LKA51" s="1252"/>
      <c r="LKB51" s="1252"/>
      <c r="LKC51" s="1252"/>
      <c r="LKD51" s="1252"/>
      <c r="LKE51" s="1252"/>
      <c r="LKF51" s="1252"/>
      <c r="LKG51" s="1252"/>
      <c r="LKH51" s="1252"/>
      <c r="LKI51" s="1252"/>
      <c r="LKJ51" s="1252"/>
      <c r="LKK51" s="1252"/>
      <c r="LKL51" s="1252"/>
      <c r="LKM51" s="1252"/>
      <c r="LKN51" s="1252"/>
      <c r="LKO51" s="1252"/>
      <c r="LKP51" s="1252"/>
      <c r="LKQ51" s="1252"/>
      <c r="LKR51" s="1252"/>
      <c r="LKS51" s="1252"/>
      <c r="LKT51" s="1252"/>
      <c r="LKU51" s="1252"/>
      <c r="LKV51" s="1252"/>
      <c r="LKW51" s="1252"/>
      <c r="LKX51" s="1252"/>
      <c r="LKY51" s="1252"/>
      <c r="LKZ51" s="1252"/>
      <c r="LLA51" s="1252"/>
      <c r="LLB51" s="1252"/>
      <c r="LLC51" s="1252"/>
      <c r="LLD51" s="1252"/>
      <c r="LLE51" s="1252"/>
      <c r="LLF51" s="1252"/>
      <c r="LLG51" s="1252"/>
      <c r="LLH51" s="1252"/>
      <c r="LLI51" s="1252"/>
      <c r="LLJ51" s="1252"/>
      <c r="LLK51" s="1252"/>
      <c r="LLL51" s="1252"/>
      <c r="LLM51" s="1252"/>
      <c r="LLN51" s="1252"/>
      <c r="LLO51" s="1252"/>
      <c r="LLP51" s="1252"/>
      <c r="LLQ51" s="1252"/>
      <c r="LLR51" s="1252"/>
      <c r="LLS51" s="1252"/>
      <c r="LLT51" s="1252"/>
      <c r="LLU51" s="1252"/>
      <c r="LLV51" s="1252"/>
      <c r="LLW51" s="1252"/>
      <c r="LLX51" s="1252"/>
      <c r="LLY51" s="1252"/>
      <c r="LLZ51" s="1252"/>
      <c r="LMA51" s="1252"/>
      <c r="LMB51" s="1252"/>
      <c r="LMC51" s="1252"/>
      <c r="LMD51" s="1252"/>
      <c r="LME51" s="1252"/>
      <c r="LMF51" s="1252"/>
      <c r="LMG51" s="1252"/>
      <c r="LMH51" s="1252"/>
      <c r="LMI51" s="1252"/>
      <c r="LMJ51" s="1252"/>
      <c r="LMK51" s="1252"/>
      <c r="LML51" s="1252"/>
      <c r="LMM51" s="1252"/>
      <c r="LMN51" s="1252"/>
      <c r="LMO51" s="1252"/>
      <c r="LMP51" s="1252"/>
      <c r="LMQ51" s="1252"/>
      <c r="LMR51" s="1252"/>
      <c r="LMS51" s="1252"/>
      <c r="LMT51" s="1252"/>
      <c r="LMU51" s="1252"/>
      <c r="LMV51" s="1252"/>
      <c r="LMW51" s="1252"/>
      <c r="LMX51" s="1252"/>
      <c r="LMY51" s="1252"/>
      <c r="LMZ51" s="1252"/>
      <c r="LNA51" s="1252"/>
      <c r="LNB51" s="1252"/>
      <c r="LNC51" s="1252"/>
      <c r="LND51" s="1252"/>
      <c r="LNE51" s="1252"/>
      <c r="LNF51" s="1252"/>
      <c r="LNG51" s="1252"/>
      <c r="LNH51" s="1252"/>
      <c r="LNI51" s="1252"/>
      <c r="LNJ51" s="1252"/>
      <c r="LNK51" s="1252"/>
      <c r="LNL51" s="1252"/>
      <c r="LNM51" s="1252"/>
      <c r="LNN51" s="1252"/>
      <c r="LNO51" s="1252"/>
      <c r="LNP51" s="1252"/>
      <c r="LNQ51" s="1252"/>
      <c r="LNR51" s="1252"/>
      <c r="LNS51" s="1252"/>
      <c r="LNT51" s="1252"/>
      <c r="LNU51" s="1252"/>
      <c r="LNV51" s="1252"/>
      <c r="LNW51" s="1252"/>
      <c r="LNX51" s="1252"/>
      <c r="LNY51" s="1252"/>
      <c r="LNZ51" s="1252"/>
      <c r="LOA51" s="1252"/>
      <c r="LOB51" s="1252"/>
      <c r="LOC51" s="1252"/>
      <c r="LOD51" s="1252"/>
      <c r="LOE51" s="1252"/>
      <c r="LOF51" s="1252"/>
      <c r="LOG51" s="1252"/>
      <c r="LOH51" s="1252"/>
      <c r="LOI51" s="1252"/>
      <c r="LOJ51" s="1252"/>
      <c r="LOK51" s="1252"/>
      <c r="LOL51" s="1252"/>
      <c r="LOM51" s="1252"/>
      <c r="LON51" s="1252"/>
      <c r="LOO51" s="1252"/>
      <c r="LOP51" s="1252"/>
      <c r="LOQ51" s="1252"/>
      <c r="LOR51" s="1252"/>
      <c r="LOS51" s="1252"/>
      <c r="LOT51" s="1252"/>
      <c r="LOU51" s="1252"/>
      <c r="LOV51" s="1252"/>
      <c r="LOW51" s="1252"/>
      <c r="LOX51" s="1252"/>
      <c r="LOY51" s="1252"/>
      <c r="LOZ51" s="1252"/>
      <c r="LPA51" s="1252"/>
      <c r="LPB51" s="1252"/>
      <c r="LPC51" s="1252"/>
      <c r="LPD51" s="1252"/>
      <c r="LPE51" s="1252"/>
      <c r="LPF51" s="1252"/>
      <c r="LPG51" s="1252"/>
      <c r="LPH51" s="1252"/>
      <c r="LPI51" s="1252"/>
      <c r="LPJ51" s="1252"/>
      <c r="LPK51" s="1252"/>
      <c r="LPL51" s="1252"/>
      <c r="LPM51" s="1252"/>
      <c r="LPN51" s="1252"/>
      <c r="LPO51" s="1252"/>
      <c r="LPP51" s="1252"/>
      <c r="LPQ51" s="1252"/>
      <c r="LPR51" s="1252"/>
      <c r="LPS51" s="1252"/>
      <c r="LPT51" s="1252"/>
      <c r="LPU51" s="1252"/>
      <c r="LPV51" s="1252"/>
      <c r="LPW51" s="1252"/>
      <c r="LPX51" s="1252"/>
      <c r="LPY51" s="1252"/>
      <c r="LPZ51" s="1252"/>
      <c r="LQA51" s="1252"/>
      <c r="LQB51" s="1252"/>
      <c r="LQC51" s="1252"/>
      <c r="LQD51" s="1252"/>
      <c r="LQE51" s="1252"/>
      <c r="LQF51" s="1252"/>
      <c r="LQG51" s="1252"/>
      <c r="LQH51" s="1252"/>
      <c r="LQI51" s="1252"/>
      <c r="LQJ51" s="1252"/>
      <c r="LQK51" s="1252"/>
      <c r="LQL51" s="1252"/>
      <c r="LQM51" s="1252"/>
      <c r="LQN51" s="1252"/>
      <c r="LQO51" s="1252"/>
      <c r="LQP51" s="1252"/>
      <c r="LQQ51" s="1252"/>
      <c r="LQR51" s="1252"/>
      <c r="LQS51" s="1252"/>
      <c r="LQT51" s="1252"/>
      <c r="LQU51" s="1252"/>
      <c r="LQV51" s="1252"/>
      <c r="LQW51" s="1252"/>
      <c r="LQX51" s="1252"/>
      <c r="LQY51" s="1252"/>
      <c r="LQZ51" s="1252"/>
      <c r="LRA51" s="1252"/>
      <c r="LRB51" s="1252"/>
      <c r="LRC51" s="1252"/>
      <c r="LRD51" s="1252"/>
      <c r="LRE51" s="1252"/>
      <c r="LRF51" s="1252"/>
      <c r="LRG51" s="1252"/>
      <c r="LRH51" s="1252"/>
      <c r="LRI51" s="1252"/>
      <c r="LRJ51" s="1252"/>
      <c r="LRK51" s="1252"/>
      <c r="LRL51" s="1252"/>
      <c r="LRM51" s="1252"/>
      <c r="LRN51" s="1252"/>
      <c r="LRO51" s="1252"/>
      <c r="LRP51" s="1252"/>
      <c r="LRQ51" s="1252"/>
      <c r="LRR51" s="1252"/>
      <c r="LRS51" s="1252"/>
      <c r="LRT51" s="1252"/>
      <c r="LRU51" s="1252"/>
      <c r="LRV51" s="1252"/>
      <c r="LRW51" s="1252"/>
      <c r="LRX51" s="1252"/>
      <c r="LRY51" s="1252"/>
      <c r="LRZ51" s="1252"/>
      <c r="LSA51" s="1252"/>
      <c r="LSB51" s="1252"/>
      <c r="LSC51" s="1252"/>
      <c r="LSD51" s="1252"/>
      <c r="LSE51" s="1252"/>
      <c r="LSF51" s="1252"/>
      <c r="LSG51" s="1252"/>
      <c r="LSH51" s="1252"/>
      <c r="LSI51" s="1252"/>
      <c r="LSJ51" s="1252"/>
      <c r="LSK51" s="1252"/>
      <c r="LSL51" s="1252"/>
      <c r="LSM51" s="1252"/>
      <c r="LSN51" s="1252"/>
      <c r="LSO51" s="1252"/>
      <c r="LSP51" s="1252"/>
      <c r="LSQ51" s="1252"/>
      <c r="LSR51" s="1252"/>
      <c r="LSS51" s="1252"/>
      <c r="LST51" s="1252"/>
      <c r="LSU51" s="1252"/>
      <c r="LSV51" s="1252"/>
      <c r="LSW51" s="1252"/>
      <c r="LSX51" s="1252"/>
      <c r="LSY51" s="1252"/>
      <c r="LSZ51" s="1252"/>
      <c r="LTA51" s="1252"/>
      <c r="LTB51" s="1252"/>
      <c r="LTC51" s="1252"/>
      <c r="LTD51" s="1252"/>
      <c r="LTE51" s="1252"/>
      <c r="LTF51" s="1252"/>
      <c r="LTG51" s="1252"/>
      <c r="LTH51" s="1252"/>
      <c r="LTI51" s="1252"/>
      <c r="LTJ51" s="1252"/>
      <c r="LTK51" s="1252"/>
      <c r="LTL51" s="1252"/>
      <c r="LTM51" s="1252"/>
      <c r="LTN51" s="1252"/>
      <c r="LTO51" s="1252"/>
      <c r="LTP51" s="1252"/>
      <c r="LTQ51" s="1252"/>
      <c r="LTR51" s="1252"/>
      <c r="LTS51" s="1252"/>
      <c r="LTT51" s="1252"/>
      <c r="LTU51" s="1252"/>
      <c r="LTV51" s="1252"/>
      <c r="LTW51" s="1252"/>
      <c r="LTX51" s="1252"/>
      <c r="LTY51" s="1252"/>
      <c r="LTZ51" s="1252"/>
      <c r="LUA51" s="1252"/>
      <c r="LUB51" s="1252"/>
      <c r="LUC51" s="1252"/>
      <c r="LUD51" s="1252"/>
      <c r="LUE51" s="1252"/>
      <c r="LUF51" s="1252"/>
      <c r="LUG51" s="1252"/>
      <c r="LUH51" s="1252"/>
      <c r="LUI51" s="1252"/>
      <c r="LUJ51" s="1252"/>
      <c r="LUK51" s="1252"/>
      <c r="LUL51" s="1252"/>
      <c r="LUM51" s="1252"/>
      <c r="LUN51" s="1252"/>
      <c r="LUO51" s="1252"/>
      <c r="LUP51" s="1252"/>
      <c r="LUQ51" s="1252"/>
      <c r="LUR51" s="1252"/>
      <c r="LUS51" s="1252"/>
      <c r="LUT51" s="1252"/>
      <c r="LUU51" s="1252"/>
      <c r="LUV51" s="1252"/>
      <c r="LUW51" s="1252"/>
      <c r="LUX51" s="1252"/>
      <c r="LUY51" s="1252"/>
      <c r="LUZ51" s="1252"/>
      <c r="LVA51" s="1252"/>
      <c r="LVB51" s="1252"/>
      <c r="LVC51" s="1252"/>
      <c r="LVD51" s="1252"/>
      <c r="LVE51" s="1252"/>
      <c r="LVF51" s="1252"/>
      <c r="LVG51" s="1252"/>
      <c r="LVH51" s="1252"/>
      <c r="LVI51" s="1252"/>
      <c r="LVJ51" s="1252"/>
      <c r="LVK51" s="1252"/>
      <c r="LVL51" s="1252"/>
      <c r="LVM51" s="1252"/>
      <c r="LVN51" s="1252"/>
      <c r="LVO51" s="1252"/>
      <c r="LVP51" s="1252"/>
      <c r="LVQ51" s="1252"/>
      <c r="LVR51" s="1252"/>
      <c r="LVS51" s="1252"/>
      <c r="LVT51" s="1252"/>
      <c r="LVU51" s="1252"/>
      <c r="LVV51" s="1252"/>
      <c r="LVW51" s="1252"/>
      <c r="LVX51" s="1252"/>
      <c r="LVY51" s="1252"/>
      <c r="LVZ51" s="1252"/>
      <c r="LWA51" s="1252"/>
      <c r="LWB51" s="1252"/>
      <c r="LWC51" s="1252"/>
      <c r="LWD51" s="1252"/>
      <c r="LWE51" s="1252"/>
      <c r="LWF51" s="1252"/>
      <c r="LWG51" s="1252"/>
      <c r="LWH51" s="1252"/>
      <c r="LWI51" s="1252"/>
      <c r="LWJ51" s="1252"/>
      <c r="LWK51" s="1252"/>
      <c r="LWL51" s="1252"/>
      <c r="LWM51" s="1252"/>
      <c r="LWN51" s="1252"/>
      <c r="LWO51" s="1252"/>
      <c r="LWP51" s="1252"/>
      <c r="LWQ51" s="1252"/>
      <c r="LWR51" s="1252"/>
      <c r="LWS51" s="1252"/>
      <c r="LWT51" s="1252"/>
      <c r="LWU51" s="1252"/>
      <c r="LWV51" s="1252"/>
      <c r="LWW51" s="1252"/>
      <c r="LWX51" s="1252"/>
      <c r="LWY51" s="1252"/>
      <c r="LWZ51" s="1252"/>
      <c r="LXA51" s="1252"/>
      <c r="LXB51" s="1252"/>
      <c r="LXC51" s="1252"/>
      <c r="LXD51" s="1252"/>
      <c r="LXE51" s="1252"/>
      <c r="LXF51" s="1252"/>
      <c r="LXG51" s="1252"/>
      <c r="LXH51" s="1252"/>
      <c r="LXI51" s="1252"/>
      <c r="LXJ51" s="1252"/>
      <c r="LXK51" s="1252"/>
      <c r="LXL51" s="1252"/>
      <c r="LXM51" s="1252"/>
      <c r="LXN51" s="1252"/>
      <c r="LXO51" s="1252"/>
      <c r="LXP51" s="1252"/>
      <c r="LXQ51" s="1252"/>
      <c r="LXR51" s="1252"/>
      <c r="LXS51" s="1252"/>
      <c r="LXT51" s="1252"/>
      <c r="LXU51" s="1252"/>
      <c r="LXV51" s="1252"/>
      <c r="LXW51" s="1252"/>
      <c r="LXX51" s="1252"/>
      <c r="LXY51" s="1252"/>
      <c r="LXZ51" s="1252"/>
      <c r="LYA51" s="1252"/>
      <c r="LYB51" s="1252"/>
      <c r="LYC51" s="1252"/>
      <c r="LYD51" s="1252"/>
      <c r="LYE51" s="1252"/>
      <c r="LYF51" s="1252"/>
      <c r="LYG51" s="1252"/>
      <c r="LYH51" s="1252"/>
      <c r="LYI51" s="1252"/>
      <c r="LYJ51" s="1252"/>
      <c r="LYK51" s="1252"/>
      <c r="LYL51" s="1252"/>
      <c r="LYM51" s="1252"/>
      <c r="LYN51" s="1252"/>
      <c r="LYO51" s="1252"/>
      <c r="LYP51" s="1252"/>
      <c r="LYQ51" s="1252"/>
      <c r="LYR51" s="1252"/>
      <c r="LYS51" s="1252"/>
      <c r="LYT51" s="1252"/>
      <c r="LYU51" s="1252"/>
      <c r="LYV51" s="1252"/>
      <c r="LYW51" s="1252"/>
      <c r="LYX51" s="1252"/>
      <c r="LYY51" s="1252"/>
      <c r="LYZ51" s="1252"/>
      <c r="LZA51" s="1252"/>
      <c r="LZB51" s="1252"/>
      <c r="LZC51" s="1252"/>
      <c r="LZD51" s="1252"/>
      <c r="LZE51" s="1252"/>
      <c r="LZF51" s="1252"/>
      <c r="LZG51" s="1252"/>
      <c r="LZH51" s="1252"/>
      <c r="LZI51" s="1252"/>
      <c r="LZJ51" s="1252"/>
      <c r="LZK51" s="1252"/>
      <c r="LZL51" s="1252"/>
      <c r="LZM51" s="1252"/>
      <c r="LZN51" s="1252"/>
      <c r="LZO51" s="1252"/>
      <c r="LZP51" s="1252"/>
      <c r="LZQ51" s="1252"/>
      <c r="LZR51" s="1252"/>
      <c r="LZS51" s="1252"/>
      <c r="LZT51" s="1252"/>
      <c r="LZU51" s="1252"/>
      <c r="LZV51" s="1252"/>
      <c r="LZW51" s="1252"/>
      <c r="LZX51" s="1252"/>
      <c r="LZY51" s="1252"/>
      <c r="LZZ51" s="1252"/>
      <c r="MAA51" s="1252"/>
      <c r="MAB51" s="1252"/>
      <c r="MAC51" s="1252"/>
      <c r="MAD51" s="1252"/>
      <c r="MAE51" s="1252"/>
      <c r="MAF51" s="1252"/>
      <c r="MAG51" s="1252"/>
      <c r="MAH51" s="1252"/>
      <c r="MAI51" s="1252"/>
      <c r="MAJ51" s="1252"/>
      <c r="MAK51" s="1252"/>
      <c r="MAL51" s="1252"/>
      <c r="MAM51" s="1252"/>
      <c r="MAN51" s="1252"/>
      <c r="MAO51" s="1252"/>
      <c r="MAP51" s="1252"/>
      <c r="MAQ51" s="1252"/>
      <c r="MAR51" s="1252"/>
      <c r="MAS51" s="1252"/>
      <c r="MAT51" s="1252"/>
      <c r="MAU51" s="1252"/>
      <c r="MAV51" s="1252"/>
      <c r="MAW51" s="1252"/>
      <c r="MAX51" s="1252"/>
      <c r="MAY51" s="1252"/>
      <c r="MAZ51" s="1252"/>
      <c r="MBA51" s="1252"/>
      <c r="MBB51" s="1252"/>
      <c r="MBC51" s="1252"/>
      <c r="MBD51" s="1252"/>
      <c r="MBE51" s="1252"/>
      <c r="MBF51" s="1252"/>
      <c r="MBG51" s="1252"/>
      <c r="MBH51" s="1252"/>
      <c r="MBI51" s="1252"/>
      <c r="MBJ51" s="1252"/>
      <c r="MBK51" s="1252"/>
      <c r="MBL51" s="1252"/>
      <c r="MBM51" s="1252"/>
      <c r="MBN51" s="1252"/>
      <c r="MBO51" s="1252"/>
      <c r="MBP51" s="1252"/>
      <c r="MBQ51" s="1252"/>
      <c r="MBR51" s="1252"/>
      <c r="MBS51" s="1252"/>
      <c r="MBT51" s="1252"/>
      <c r="MBU51" s="1252"/>
      <c r="MBV51" s="1252"/>
      <c r="MBW51" s="1252"/>
      <c r="MBX51" s="1252"/>
      <c r="MBY51" s="1252"/>
      <c r="MBZ51" s="1252"/>
      <c r="MCA51" s="1252"/>
      <c r="MCB51" s="1252"/>
      <c r="MCC51" s="1252"/>
      <c r="MCD51" s="1252"/>
      <c r="MCE51" s="1252"/>
      <c r="MCF51" s="1252"/>
      <c r="MCG51" s="1252"/>
      <c r="MCH51" s="1252"/>
      <c r="MCI51" s="1252"/>
      <c r="MCJ51" s="1252"/>
      <c r="MCK51" s="1252"/>
      <c r="MCL51" s="1252"/>
      <c r="MCM51" s="1252"/>
      <c r="MCN51" s="1252"/>
      <c r="MCO51" s="1252"/>
      <c r="MCP51" s="1252"/>
      <c r="MCQ51" s="1252"/>
      <c r="MCR51" s="1252"/>
      <c r="MCS51" s="1252"/>
      <c r="MCT51" s="1252"/>
      <c r="MCU51" s="1252"/>
      <c r="MCV51" s="1252"/>
      <c r="MCW51" s="1252"/>
      <c r="MCX51" s="1252"/>
      <c r="MCY51" s="1252"/>
      <c r="MCZ51" s="1252"/>
      <c r="MDA51" s="1252"/>
      <c r="MDB51" s="1252"/>
      <c r="MDC51" s="1252"/>
      <c r="MDD51" s="1252"/>
      <c r="MDE51" s="1252"/>
      <c r="MDF51" s="1252"/>
      <c r="MDG51" s="1252"/>
      <c r="MDH51" s="1252"/>
      <c r="MDI51" s="1252"/>
      <c r="MDJ51" s="1252"/>
      <c r="MDK51" s="1252"/>
      <c r="MDL51" s="1252"/>
      <c r="MDM51" s="1252"/>
      <c r="MDN51" s="1252"/>
      <c r="MDO51" s="1252"/>
      <c r="MDP51" s="1252"/>
      <c r="MDQ51" s="1252"/>
      <c r="MDR51" s="1252"/>
      <c r="MDS51" s="1252"/>
      <c r="MDT51" s="1252"/>
      <c r="MDU51" s="1252"/>
      <c r="MDV51" s="1252"/>
      <c r="MDW51" s="1252"/>
      <c r="MDX51" s="1252"/>
      <c r="MDY51" s="1252"/>
      <c r="MDZ51" s="1252"/>
      <c r="MEA51" s="1252"/>
      <c r="MEB51" s="1252"/>
      <c r="MEC51" s="1252"/>
      <c r="MED51" s="1252"/>
      <c r="MEE51" s="1252"/>
      <c r="MEF51" s="1252"/>
      <c r="MEG51" s="1252"/>
      <c r="MEH51" s="1252"/>
      <c r="MEI51" s="1252"/>
      <c r="MEJ51" s="1252"/>
      <c r="MEK51" s="1252"/>
      <c r="MEL51" s="1252"/>
      <c r="MEM51" s="1252"/>
      <c r="MEN51" s="1252"/>
      <c r="MEO51" s="1252"/>
      <c r="MEP51" s="1252"/>
      <c r="MEQ51" s="1252"/>
      <c r="MER51" s="1252"/>
      <c r="MES51" s="1252"/>
      <c r="MET51" s="1252"/>
      <c r="MEU51" s="1252"/>
      <c r="MEV51" s="1252"/>
      <c r="MEW51" s="1252"/>
      <c r="MEX51" s="1252"/>
      <c r="MEY51" s="1252"/>
      <c r="MEZ51" s="1252"/>
      <c r="MFA51" s="1252"/>
      <c r="MFB51" s="1252"/>
      <c r="MFC51" s="1252"/>
      <c r="MFD51" s="1252"/>
      <c r="MFE51" s="1252"/>
      <c r="MFF51" s="1252"/>
      <c r="MFG51" s="1252"/>
      <c r="MFH51" s="1252"/>
      <c r="MFI51" s="1252"/>
      <c r="MFJ51" s="1252"/>
      <c r="MFK51" s="1252"/>
      <c r="MFL51" s="1252"/>
      <c r="MFM51" s="1252"/>
      <c r="MFN51" s="1252"/>
      <c r="MFO51" s="1252"/>
      <c r="MFP51" s="1252"/>
      <c r="MFQ51" s="1252"/>
      <c r="MFR51" s="1252"/>
      <c r="MFS51" s="1252"/>
      <c r="MFT51" s="1252"/>
      <c r="MFU51" s="1252"/>
      <c r="MFV51" s="1252"/>
      <c r="MFW51" s="1252"/>
      <c r="MFX51" s="1252"/>
      <c r="MFY51" s="1252"/>
      <c r="MFZ51" s="1252"/>
      <c r="MGA51" s="1252"/>
      <c r="MGB51" s="1252"/>
      <c r="MGC51" s="1252"/>
      <c r="MGD51" s="1252"/>
      <c r="MGE51" s="1252"/>
      <c r="MGF51" s="1252"/>
      <c r="MGG51" s="1252"/>
      <c r="MGH51" s="1252"/>
      <c r="MGI51" s="1252"/>
      <c r="MGJ51" s="1252"/>
      <c r="MGK51" s="1252"/>
      <c r="MGL51" s="1252"/>
      <c r="MGM51" s="1252"/>
      <c r="MGN51" s="1252"/>
      <c r="MGO51" s="1252"/>
      <c r="MGP51" s="1252"/>
      <c r="MGQ51" s="1252"/>
      <c r="MGR51" s="1252"/>
      <c r="MGS51" s="1252"/>
      <c r="MGT51" s="1252"/>
      <c r="MGU51" s="1252"/>
      <c r="MGV51" s="1252"/>
      <c r="MGW51" s="1252"/>
      <c r="MGX51" s="1252"/>
      <c r="MGY51" s="1252"/>
      <c r="MGZ51" s="1252"/>
      <c r="MHA51" s="1252"/>
      <c r="MHB51" s="1252"/>
      <c r="MHC51" s="1252"/>
      <c r="MHD51" s="1252"/>
      <c r="MHE51" s="1252"/>
      <c r="MHF51" s="1252"/>
      <c r="MHG51" s="1252"/>
      <c r="MHH51" s="1252"/>
      <c r="MHI51" s="1252"/>
      <c r="MHJ51" s="1252"/>
      <c r="MHK51" s="1252"/>
      <c r="MHL51" s="1252"/>
      <c r="MHM51" s="1252"/>
      <c r="MHN51" s="1252"/>
      <c r="MHO51" s="1252"/>
      <c r="MHP51" s="1252"/>
      <c r="MHQ51" s="1252"/>
      <c r="MHR51" s="1252"/>
      <c r="MHS51" s="1252"/>
      <c r="MHT51" s="1252"/>
      <c r="MHU51" s="1252"/>
      <c r="MHV51" s="1252"/>
      <c r="MHW51" s="1252"/>
      <c r="MHX51" s="1252"/>
      <c r="MHY51" s="1252"/>
      <c r="MHZ51" s="1252"/>
      <c r="MIA51" s="1252"/>
      <c r="MIB51" s="1252"/>
      <c r="MIC51" s="1252"/>
      <c r="MID51" s="1252"/>
      <c r="MIE51" s="1252"/>
      <c r="MIF51" s="1252"/>
      <c r="MIG51" s="1252"/>
      <c r="MIH51" s="1252"/>
      <c r="MII51" s="1252"/>
      <c r="MIJ51" s="1252"/>
      <c r="MIK51" s="1252"/>
      <c r="MIL51" s="1252"/>
      <c r="MIM51" s="1252"/>
      <c r="MIN51" s="1252"/>
      <c r="MIO51" s="1252"/>
      <c r="MIP51" s="1252"/>
      <c r="MIQ51" s="1252"/>
      <c r="MIR51" s="1252"/>
      <c r="MIS51" s="1252"/>
      <c r="MIT51" s="1252"/>
      <c r="MIU51" s="1252"/>
      <c r="MIV51" s="1252"/>
      <c r="MIW51" s="1252"/>
      <c r="MIX51" s="1252"/>
      <c r="MIY51" s="1252"/>
      <c r="MIZ51" s="1252"/>
      <c r="MJA51" s="1252"/>
      <c r="MJB51" s="1252"/>
      <c r="MJC51" s="1252"/>
      <c r="MJD51" s="1252"/>
      <c r="MJE51" s="1252"/>
      <c r="MJF51" s="1252"/>
      <c r="MJG51" s="1252"/>
      <c r="MJH51" s="1252"/>
      <c r="MJI51" s="1252"/>
      <c r="MJJ51" s="1252"/>
      <c r="MJK51" s="1252"/>
      <c r="MJL51" s="1252"/>
      <c r="MJM51" s="1252"/>
      <c r="MJN51" s="1252"/>
      <c r="MJO51" s="1252"/>
      <c r="MJP51" s="1252"/>
      <c r="MJQ51" s="1252"/>
      <c r="MJR51" s="1252"/>
      <c r="MJS51" s="1252"/>
      <c r="MJT51" s="1252"/>
      <c r="MJU51" s="1252"/>
      <c r="MJV51" s="1252"/>
      <c r="MJW51" s="1252"/>
      <c r="MJX51" s="1252"/>
      <c r="MJY51" s="1252"/>
      <c r="MJZ51" s="1252"/>
      <c r="MKA51" s="1252"/>
      <c r="MKB51" s="1252"/>
      <c r="MKC51" s="1252"/>
      <c r="MKD51" s="1252"/>
      <c r="MKE51" s="1252"/>
      <c r="MKF51" s="1252"/>
      <c r="MKG51" s="1252"/>
      <c r="MKH51" s="1252"/>
      <c r="MKI51" s="1252"/>
      <c r="MKJ51" s="1252"/>
      <c r="MKK51" s="1252"/>
      <c r="MKL51" s="1252"/>
      <c r="MKM51" s="1252"/>
      <c r="MKN51" s="1252"/>
      <c r="MKO51" s="1252"/>
      <c r="MKP51" s="1252"/>
      <c r="MKQ51" s="1252"/>
      <c r="MKR51" s="1252"/>
      <c r="MKS51" s="1252"/>
      <c r="MKT51" s="1252"/>
      <c r="MKU51" s="1252"/>
      <c r="MKV51" s="1252"/>
      <c r="MKW51" s="1252"/>
      <c r="MKX51" s="1252"/>
      <c r="MKY51" s="1252"/>
      <c r="MKZ51" s="1252"/>
      <c r="MLA51" s="1252"/>
      <c r="MLB51" s="1252"/>
      <c r="MLC51" s="1252"/>
      <c r="MLD51" s="1252"/>
      <c r="MLE51" s="1252"/>
      <c r="MLF51" s="1252"/>
      <c r="MLG51" s="1252"/>
      <c r="MLH51" s="1252"/>
      <c r="MLI51" s="1252"/>
      <c r="MLJ51" s="1252"/>
      <c r="MLK51" s="1252"/>
      <c r="MLL51" s="1252"/>
      <c r="MLM51" s="1252"/>
      <c r="MLN51" s="1252"/>
      <c r="MLO51" s="1252"/>
      <c r="MLP51" s="1252"/>
      <c r="MLQ51" s="1252"/>
      <c r="MLR51" s="1252"/>
      <c r="MLS51" s="1252"/>
      <c r="MLT51" s="1252"/>
      <c r="MLU51" s="1252"/>
      <c r="MLV51" s="1252"/>
      <c r="MLW51" s="1252"/>
      <c r="MLX51" s="1252"/>
      <c r="MLY51" s="1252"/>
      <c r="MLZ51" s="1252"/>
      <c r="MMA51" s="1252"/>
      <c r="MMB51" s="1252"/>
      <c r="MMC51" s="1252"/>
      <c r="MMD51" s="1252"/>
      <c r="MME51" s="1252"/>
      <c r="MMF51" s="1252"/>
      <c r="MMG51" s="1252"/>
      <c r="MMH51" s="1252"/>
      <c r="MMI51" s="1252"/>
      <c r="MMJ51" s="1252"/>
      <c r="MMK51" s="1252"/>
      <c r="MML51" s="1252"/>
      <c r="MMM51" s="1252"/>
      <c r="MMN51" s="1252"/>
      <c r="MMO51" s="1252"/>
      <c r="MMP51" s="1252"/>
      <c r="MMQ51" s="1252"/>
      <c r="MMR51" s="1252"/>
      <c r="MMS51" s="1252"/>
      <c r="MMT51" s="1252"/>
      <c r="MMU51" s="1252"/>
      <c r="MMV51" s="1252"/>
      <c r="MMW51" s="1252"/>
      <c r="MMX51" s="1252"/>
      <c r="MMY51" s="1252"/>
      <c r="MMZ51" s="1252"/>
      <c r="MNA51" s="1252"/>
      <c r="MNB51" s="1252"/>
      <c r="MNC51" s="1252"/>
      <c r="MND51" s="1252"/>
      <c r="MNE51" s="1252"/>
      <c r="MNF51" s="1252"/>
      <c r="MNG51" s="1252"/>
      <c r="MNH51" s="1252"/>
      <c r="MNI51" s="1252"/>
      <c r="MNJ51" s="1252"/>
      <c r="MNK51" s="1252"/>
      <c r="MNL51" s="1252"/>
      <c r="MNM51" s="1252"/>
      <c r="MNN51" s="1252"/>
      <c r="MNO51" s="1252"/>
      <c r="MNP51" s="1252"/>
      <c r="MNQ51" s="1252"/>
      <c r="MNR51" s="1252"/>
      <c r="MNS51" s="1252"/>
      <c r="MNT51" s="1252"/>
      <c r="MNU51" s="1252"/>
      <c r="MNV51" s="1252"/>
      <c r="MNW51" s="1252"/>
      <c r="MNX51" s="1252"/>
      <c r="MNY51" s="1252"/>
      <c r="MNZ51" s="1252"/>
      <c r="MOA51" s="1252"/>
      <c r="MOB51" s="1252"/>
      <c r="MOC51" s="1252"/>
      <c r="MOD51" s="1252"/>
      <c r="MOE51" s="1252"/>
      <c r="MOF51" s="1252"/>
      <c r="MOG51" s="1252"/>
      <c r="MOH51" s="1252"/>
      <c r="MOI51" s="1252"/>
      <c r="MOJ51" s="1252"/>
      <c r="MOK51" s="1252"/>
      <c r="MOL51" s="1252"/>
      <c r="MOM51" s="1252"/>
      <c r="MON51" s="1252"/>
      <c r="MOO51" s="1252"/>
      <c r="MOP51" s="1252"/>
      <c r="MOQ51" s="1252"/>
      <c r="MOR51" s="1252"/>
      <c r="MOS51" s="1252"/>
      <c r="MOT51" s="1252"/>
      <c r="MOU51" s="1252"/>
      <c r="MOV51" s="1252"/>
      <c r="MOW51" s="1252"/>
      <c r="MOX51" s="1252"/>
      <c r="MOY51" s="1252"/>
      <c r="MOZ51" s="1252"/>
      <c r="MPA51" s="1252"/>
      <c r="MPB51" s="1252"/>
      <c r="MPC51" s="1252"/>
      <c r="MPD51" s="1252"/>
      <c r="MPE51" s="1252"/>
      <c r="MPF51" s="1252"/>
      <c r="MPG51" s="1252"/>
      <c r="MPH51" s="1252"/>
      <c r="MPI51" s="1252"/>
      <c r="MPJ51" s="1252"/>
      <c r="MPK51" s="1252"/>
      <c r="MPL51" s="1252"/>
      <c r="MPM51" s="1252"/>
      <c r="MPN51" s="1252"/>
      <c r="MPO51" s="1252"/>
      <c r="MPP51" s="1252"/>
      <c r="MPQ51" s="1252"/>
      <c r="MPR51" s="1252"/>
      <c r="MPS51" s="1252"/>
      <c r="MPT51" s="1252"/>
      <c r="MPU51" s="1252"/>
      <c r="MPV51" s="1252"/>
      <c r="MPW51" s="1252"/>
      <c r="MPX51" s="1252"/>
      <c r="MPY51" s="1252"/>
      <c r="MPZ51" s="1252"/>
      <c r="MQA51" s="1252"/>
      <c r="MQB51" s="1252"/>
      <c r="MQC51" s="1252"/>
      <c r="MQD51" s="1252"/>
      <c r="MQE51" s="1252"/>
      <c r="MQF51" s="1252"/>
      <c r="MQG51" s="1252"/>
      <c r="MQH51" s="1252"/>
      <c r="MQI51" s="1252"/>
      <c r="MQJ51" s="1252"/>
      <c r="MQK51" s="1252"/>
      <c r="MQL51" s="1252"/>
      <c r="MQM51" s="1252"/>
      <c r="MQN51" s="1252"/>
      <c r="MQO51" s="1252"/>
      <c r="MQP51" s="1252"/>
      <c r="MQQ51" s="1252"/>
      <c r="MQR51" s="1252"/>
      <c r="MQS51" s="1252"/>
      <c r="MQT51" s="1252"/>
      <c r="MQU51" s="1252"/>
      <c r="MQV51" s="1252"/>
      <c r="MQW51" s="1252"/>
      <c r="MQX51" s="1252"/>
      <c r="MQY51" s="1252"/>
      <c r="MQZ51" s="1252"/>
      <c r="MRA51" s="1252"/>
      <c r="MRB51" s="1252"/>
      <c r="MRC51" s="1252"/>
      <c r="MRD51" s="1252"/>
      <c r="MRE51" s="1252"/>
      <c r="MRF51" s="1252"/>
      <c r="MRG51" s="1252"/>
      <c r="MRH51" s="1252"/>
      <c r="MRI51" s="1252"/>
      <c r="MRJ51" s="1252"/>
      <c r="MRK51" s="1252"/>
      <c r="MRL51" s="1252"/>
      <c r="MRM51" s="1252"/>
      <c r="MRN51" s="1252"/>
      <c r="MRO51" s="1252"/>
      <c r="MRP51" s="1252"/>
      <c r="MRQ51" s="1252"/>
      <c r="MRR51" s="1252"/>
      <c r="MRS51" s="1252"/>
      <c r="MRT51" s="1252"/>
      <c r="MRU51" s="1252"/>
      <c r="MRV51" s="1252"/>
      <c r="MRW51" s="1252"/>
      <c r="MRX51" s="1252"/>
      <c r="MRY51" s="1252"/>
      <c r="MRZ51" s="1252"/>
      <c r="MSA51" s="1252"/>
      <c r="MSB51" s="1252"/>
      <c r="MSC51" s="1252"/>
      <c r="MSD51" s="1252"/>
      <c r="MSE51" s="1252"/>
      <c r="MSF51" s="1252"/>
      <c r="MSG51" s="1252"/>
      <c r="MSH51" s="1252"/>
      <c r="MSI51" s="1252"/>
      <c r="MSJ51" s="1252"/>
      <c r="MSK51" s="1252"/>
      <c r="MSL51" s="1252"/>
      <c r="MSM51" s="1252"/>
      <c r="MSN51" s="1252"/>
      <c r="MSO51" s="1252"/>
      <c r="MSP51" s="1252"/>
      <c r="MSQ51" s="1252"/>
      <c r="MSR51" s="1252"/>
      <c r="MSS51" s="1252"/>
      <c r="MST51" s="1252"/>
      <c r="MSU51" s="1252"/>
      <c r="MSV51" s="1252"/>
      <c r="MSW51" s="1252"/>
      <c r="MSX51" s="1252"/>
      <c r="MSY51" s="1252"/>
      <c r="MSZ51" s="1252"/>
      <c r="MTA51" s="1252"/>
      <c r="MTB51" s="1252"/>
      <c r="MTC51" s="1252"/>
      <c r="MTD51" s="1252"/>
      <c r="MTE51" s="1252"/>
      <c r="MTF51" s="1252"/>
      <c r="MTG51" s="1252"/>
      <c r="MTH51" s="1252"/>
      <c r="MTI51" s="1252"/>
      <c r="MTJ51" s="1252"/>
      <c r="MTK51" s="1252"/>
      <c r="MTL51" s="1252"/>
      <c r="MTM51" s="1252"/>
      <c r="MTN51" s="1252"/>
      <c r="MTO51" s="1252"/>
      <c r="MTP51" s="1252"/>
      <c r="MTQ51" s="1252"/>
      <c r="MTR51" s="1252"/>
      <c r="MTS51" s="1252"/>
      <c r="MTT51" s="1252"/>
      <c r="MTU51" s="1252"/>
      <c r="MTV51" s="1252"/>
      <c r="MTW51" s="1252"/>
      <c r="MTX51" s="1252"/>
      <c r="MTY51" s="1252"/>
      <c r="MTZ51" s="1252"/>
      <c r="MUA51" s="1252"/>
      <c r="MUB51" s="1252"/>
      <c r="MUC51" s="1252"/>
      <c r="MUD51" s="1252"/>
      <c r="MUE51" s="1252"/>
      <c r="MUF51" s="1252"/>
      <c r="MUG51" s="1252"/>
      <c r="MUH51" s="1252"/>
      <c r="MUI51" s="1252"/>
      <c r="MUJ51" s="1252"/>
      <c r="MUK51" s="1252"/>
      <c r="MUL51" s="1252"/>
      <c r="MUM51" s="1252"/>
      <c r="MUN51" s="1252"/>
      <c r="MUO51" s="1252"/>
      <c r="MUP51" s="1252"/>
      <c r="MUQ51" s="1252"/>
      <c r="MUR51" s="1252"/>
      <c r="MUS51" s="1252"/>
      <c r="MUT51" s="1252"/>
      <c r="MUU51" s="1252"/>
      <c r="MUV51" s="1252"/>
      <c r="MUW51" s="1252"/>
      <c r="MUX51" s="1252"/>
      <c r="MUY51" s="1252"/>
      <c r="MUZ51" s="1252"/>
      <c r="MVA51" s="1252"/>
      <c r="MVB51" s="1252"/>
      <c r="MVC51" s="1252"/>
      <c r="MVD51" s="1252"/>
      <c r="MVE51" s="1252"/>
      <c r="MVF51" s="1252"/>
      <c r="MVG51" s="1252"/>
      <c r="MVH51" s="1252"/>
      <c r="MVI51" s="1252"/>
      <c r="MVJ51" s="1252"/>
      <c r="MVK51" s="1252"/>
      <c r="MVL51" s="1252"/>
      <c r="MVM51" s="1252"/>
      <c r="MVN51" s="1252"/>
      <c r="MVO51" s="1252"/>
      <c r="MVP51" s="1252"/>
      <c r="MVQ51" s="1252"/>
      <c r="MVR51" s="1252"/>
      <c r="MVS51" s="1252"/>
      <c r="MVT51" s="1252"/>
      <c r="MVU51" s="1252"/>
      <c r="MVV51" s="1252"/>
      <c r="MVW51" s="1252"/>
      <c r="MVX51" s="1252"/>
      <c r="MVY51" s="1252"/>
      <c r="MVZ51" s="1252"/>
      <c r="MWA51" s="1252"/>
      <c r="MWB51" s="1252"/>
      <c r="MWC51" s="1252"/>
      <c r="MWD51" s="1252"/>
      <c r="MWE51" s="1252"/>
      <c r="MWF51" s="1252"/>
      <c r="MWG51" s="1252"/>
      <c r="MWH51" s="1252"/>
      <c r="MWI51" s="1252"/>
      <c r="MWJ51" s="1252"/>
      <c r="MWK51" s="1252"/>
      <c r="MWL51" s="1252"/>
      <c r="MWM51" s="1252"/>
      <c r="MWN51" s="1252"/>
      <c r="MWO51" s="1252"/>
      <c r="MWP51" s="1252"/>
      <c r="MWQ51" s="1252"/>
      <c r="MWR51" s="1252"/>
      <c r="MWS51" s="1252"/>
      <c r="MWT51" s="1252"/>
      <c r="MWU51" s="1252"/>
      <c r="MWV51" s="1252"/>
      <c r="MWW51" s="1252"/>
      <c r="MWX51" s="1252"/>
      <c r="MWY51" s="1252"/>
      <c r="MWZ51" s="1252"/>
      <c r="MXA51" s="1252"/>
      <c r="MXB51" s="1252"/>
      <c r="MXC51" s="1252"/>
      <c r="MXD51" s="1252"/>
      <c r="MXE51" s="1252"/>
      <c r="MXF51" s="1252"/>
      <c r="MXG51" s="1252"/>
      <c r="MXH51" s="1252"/>
      <c r="MXI51" s="1252"/>
      <c r="MXJ51" s="1252"/>
      <c r="MXK51" s="1252"/>
      <c r="MXL51" s="1252"/>
      <c r="MXM51" s="1252"/>
      <c r="MXN51" s="1252"/>
      <c r="MXO51" s="1252"/>
      <c r="MXP51" s="1252"/>
      <c r="MXQ51" s="1252"/>
      <c r="MXR51" s="1252"/>
      <c r="MXS51" s="1252"/>
      <c r="MXT51" s="1252"/>
      <c r="MXU51" s="1252"/>
      <c r="MXV51" s="1252"/>
      <c r="MXW51" s="1252"/>
      <c r="MXX51" s="1252"/>
      <c r="MXY51" s="1252"/>
      <c r="MXZ51" s="1252"/>
      <c r="MYA51" s="1252"/>
      <c r="MYB51" s="1252"/>
      <c r="MYC51" s="1252"/>
      <c r="MYD51" s="1252"/>
      <c r="MYE51" s="1252"/>
      <c r="MYF51" s="1252"/>
      <c r="MYG51" s="1252"/>
      <c r="MYH51" s="1252"/>
      <c r="MYI51" s="1252"/>
      <c r="MYJ51" s="1252"/>
      <c r="MYK51" s="1252"/>
      <c r="MYL51" s="1252"/>
      <c r="MYM51" s="1252"/>
      <c r="MYN51" s="1252"/>
      <c r="MYO51" s="1252"/>
      <c r="MYP51" s="1252"/>
      <c r="MYQ51" s="1252"/>
      <c r="MYR51" s="1252"/>
      <c r="MYS51" s="1252"/>
      <c r="MYT51" s="1252"/>
      <c r="MYU51" s="1252"/>
      <c r="MYV51" s="1252"/>
      <c r="MYW51" s="1252"/>
      <c r="MYX51" s="1252"/>
      <c r="MYY51" s="1252"/>
      <c r="MYZ51" s="1252"/>
      <c r="MZA51" s="1252"/>
      <c r="MZB51" s="1252"/>
      <c r="MZC51" s="1252"/>
      <c r="MZD51" s="1252"/>
      <c r="MZE51" s="1252"/>
      <c r="MZF51" s="1252"/>
      <c r="MZG51" s="1252"/>
      <c r="MZH51" s="1252"/>
      <c r="MZI51" s="1252"/>
      <c r="MZJ51" s="1252"/>
      <c r="MZK51" s="1252"/>
      <c r="MZL51" s="1252"/>
      <c r="MZM51" s="1252"/>
      <c r="MZN51" s="1252"/>
      <c r="MZO51" s="1252"/>
      <c r="MZP51" s="1252"/>
      <c r="MZQ51" s="1252"/>
      <c r="MZR51" s="1252"/>
      <c r="MZS51" s="1252"/>
      <c r="MZT51" s="1252"/>
      <c r="MZU51" s="1252"/>
      <c r="MZV51" s="1252"/>
      <c r="MZW51" s="1252"/>
      <c r="MZX51" s="1252"/>
      <c r="MZY51" s="1252"/>
      <c r="MZZ51" s="1252"/>
      <c r="NAA51" s="1252"/>
      <c r="NAB51" s="1252"/>
      <c r="NAC51" s="1252"/>
      <c r="NAD51" s="1252"/>
      <c r="NAE51" s="1252"/>
      <c r="NAF51" s="1252"/>
      <c r="NAG51" s="1252"/>
      <c r="NAH51" s="1252"/>
      <c r="NAI51" s="1252"/>
      <c r="NAJ51" s="1252"/>
      <c r="NAK51" s="1252"/>
      <c r="NAL51" s="1252"/>
      <c r="NAM51" s="1252"/>
      <c r="NAN51" s="1252"/>
      <c r="NAO51" s="1252"/>
      <c r="NAP51" s="1252"/>
      <c r="NAQ51" s="1252"/>
      <c r="NAR51" s="1252"/>
      <c r="NAS51" s="1252"/>
      <c r="NAT51" s="1252"/>
      <c r="NAU51" s="1252"/>
      <c r="NAV51" s="1252"/>
      <c r="NAW51" s="1252"/>
      <c r="NAX51" s="1252"/>
      <c r="NAY51" s="1252"/>
      <c r="NAZ51" s="1252"/>
      <c r="NBA51" s="1252"/>
      <c r="NBB51" s="1252"/>
      <c r="NBC51" s="1252"/>
      <c r="NBD51" s="1252"/>
      <c r="NBE51" s="1252"/>
      <c r="NBF51" s="1252"/>
      <c r="NBG51" s="1252"/>
      <c r="NBH51" s="1252"/>
      <c r="NBI51" s="1252"/>
      <c r="NBJ51" s="1252"/>
      <c r="NBK51" s="1252"/>
      <c r="NBL51" s="1252"/>
      <c r="NBM51" s="1252"/>
      <c r="NBN51" s="1252"/>
      <c r="NBO51" s="1252"/>
      <c r="NBP51" s="1252"/>
      <c r="NBQ51" s="1252"/>
      <c r="NBR51" s="1252"/>
      <c r="NBS51" s="1252"/>
      <c r="NBT51" s="1252"/>
      <c r="NBU51" s="1252"/>
      <c r="NBV51" s="1252"/>
      <c r="NBW51" s="1252"/>
      <c r="NBX51" s="1252"/>
      <c r="NBY51" s="1252"/>
      <c r="NBZ51" s="1252"/>
      <c r="NCA51" s="1252"/>
      <c r="NCB51" s="1252"/>
      <c r="NCC51" s="1252"/>
      <c r="NCD51" s="1252"/>
      <c r="NCE51" s="1252"/>
      <c r="NCF51" s="1252"/>
      <c r="NCG51" s="1252"/>
      <c r="NCH51" s="1252"/>
      <c r="NCI51" s="1252"/>
      <c r="NCJ51" s="1252"/>
      <c r="NCK51" s="1252"/>
      <c r="NCL51" s="1252"/>
      <c r="NCM51" s="1252"/>
      <c r="NCN51" s="1252"/>
      <c r="NCO51" s="1252"/>
      <c r="NCP51" s="1252"/>
      <c r="NCQ51" s="1252"/>
      <c r="NCR51" s="1252"/>
      <c r="NCS51" s="1252"/>
      <c r="NCT51" s="1252"/>
      <c r="NCU51" s="1252"/>
      <c r="NCV51" s="1252"/>
      <c r="NCW51" s="1252"/>
      <c r="NCX51" s="1252"/>
      <c r="NCY51" s="1252"/>
      <c r="NCZ51" s="1252"/>
      <c r="NDA51" s="1252"/>
      <c r="NDB51" s="1252"/>
      <c r="NDC51" s="1252"/>
      <c r="NDD51" s="1252"/>
      <c r="NDE51" s="1252"/>
      <c r="NDF51" s="1252"/>
      <c r="NDG51" s="1252"/>
      <c r="NDH51" s="1252"/>
      <c r="NDI51" s="1252"/>
      <c r="NDJ51" s="1252"/>
      <c r="NDK51" s="1252"/>
      <c r="NDL51" s="1252"/>
      <c r="NDM51" s="1252"/>
      <c r="NDN51" s="1252"/>
      <c r="NDO51" s="1252"/>
      <c r="NDP51" s="1252"/>
      <c r="NDQ51" s="1252"/>
      <c r="NDR51" s="1252"/>
      <c r="NDS51" s="1252"/>
      <c r="NDT51" s="1252"/>
      <c r="NDU51" s="1252"/>
      <c r="NDV51" s="1252"/>
      <c r="NDW51" s="1252"/>
      <c r="NDX51" s="1252"/>
      <c r="NDY51" s="1252"/>
      <c r="NDZ51" s="1252"/>
      <c r="NEA51" s="1252"/>
      <c r="NEB51" s="1252"/>
      <c r="NEC51" s="1252"/>
      <c r="NED51" s="1252"/>
      <c r="NEE51" s="1252"/>
      <c r="NEF51" s="1252"/>
      <c r="NEG51" s="1252"/>
      <c r="NEH51" s="1252"/>
      <c r="NEI51" s="1252"/>
      <c r="NEJ51" s="1252"/>
      <c r="NEK51" s="1252"/>
      <c r="NEL51" s="1252"/>
      <c r="NEM51" s="1252"/>
      <c r="NEN51" s="1252"/>
      <c r="NEO51" s="1252"/>
      <c r="NEP51" s="1252"/>
      <c r="NEQ51" s="1252"/>
      <c r="NER51" s="1252"/>
      <c r="NES51" s="1252"/>
      <c r="NET51" s="1252"/>
      <c r="NEU51" s="1252"/>
      <c r="NEV51" s="1252"/>
      <c r="NEW51" s="1252"/>
      <c r="NEX51" s="1252"/>
      <c r="NEY51" s="1252"/>
      <c r="NEZ51" s="1252"/>
      <c r="NFA51" s="1252"/>
      <c r="NFB51" s="1252"/>
      <c r="NFC51" s="1252"/>
      <c r="NFD51" s="1252"/>
      <c r="NFE51" s="1252"/>
      <c r="NFF51" s="1252"/>
      <c r="NFG51" s="1252"/>
      <c r="NFH51" s="1252"/>
      <c r="NFI51" s="1252"/>
      <c r="NFJ51" s="1252"/>
      <c r="NFK51" s="1252"/>
      <c r="NFL51" s="1252"/>
      <c r="NFM51" s="1252"/>
      <c r="NFN51" s="1252"/>
      <c r="NFO51" s="1252"/>
      <c r="NFP51" s="1252"/>
      <c r="NFQ51" s="1252"/>
      <c r="NFR51" s="1252"/>
      <c r="NFS51" s="1252"/>
      <c r="NFT51" s="1252"/>
      <c r="NFU51" s="1252"/>
      <c r="NFV51" s="1252"/>
      <c r="NFW51" s="1252"/>
      <c r="NFX51" s="1252"/>
      <c r="NFY51" s="1252"/>
      <c r="NFZ51" s="1252"/>
      <c r="NGA51" s="1252"/>
      <c r="NGB51" s="1252"/>
      <c r="NGC51" s="1252"/>
      <c r="NGD51" s="1252"/>
      <c r="NGE51" s="1252"/>
      <c r="NGF51" s="1252"/>
      <c r="NGG51" s="1252"/>
      <c r="NGH51" s="1252"/>
      <c r="NGI51" s="1252"/>
      <c r="NGJ51" s="1252"/>
      <c r="NGK51" s="1252"/>
      <c r="NGL51" s="1252"/>
      <c r="NGM51" s="1252"/>
      <c r="NGN51" s="1252"/>
      <c r="NGO51" s="1252"/>
      <c r="NGP51" s="1252"/>
      <c r="NGQ51" s="1252"/>
      <c r="NGR51" s="1252"/>
      <c r="NGS51" s="1252"/>
      <c r="NGT51" s="1252"/>
      <c r="NGU51" s="1252"/>
      <c r="NGV51" s="1252"/>
      <c r="NGW51" s="1252"/>
      <c r="NGX51" s="1252"/>
      <c r="NGY51" s="1252"/>
      <c r="NGZ51" s="1252"/>
      <c r="NHA51" s="1252"/>
      <c r="NHB51" s="1252"/>
      <c r="NHC51" s="1252"/>
      <c r="NHD51" s="1252"/>
      <c r="NHE51" s="1252"/>
      <c r="NHF51" s="1252"/>
      <c r="NHG51" s="1252"/>
      <c r="NHH51" s="1252"/>
      <c r="NHI51" s="1252"/>
      <c r="NHJ51" s="1252"/>
      <c r="NHK51" s="1252"/>
      <c r="NHL51" s="1252"/>
      <c r="NHM51" s="1252"/>
      <c r="NHN51" s="1252"/>
      <c r="NHO51" s="1252"/>
      <c r="NHP51" s="1252"/>
      <c r="NHQ51" s="1252"/>
      <c r="NHR51" s="1252"/>
      <c r="NHS51" s="1252"/>
      <c r="NHT51" s="1252"/>
      <c r="NHU51" s="1252"/>
      <c r="NHV51" s="1252"/>
      <c r="NHW51" s="1252"/>
      <c r="NHX51" s="1252"/>
      <c r="NHY51" s="1252"/>
      <c r="NHZ51" s="1252"/>
      <c r="NIA51" s="1252"/>
      <c r="NIB51" s="1252"/>
      <c r="NIC51" s="1252"/>
      <c r="NID51" s="1252"/>
      <c r="NIE51" s="1252"/>
      <c r="NIF51" s="1252"/>
      <c r="NIG51" s="1252"/>
      <c r="NIH51" s="1252"/>
      <c r="NII51" s="1252"/>
      <c r="NIJ51" s="1252"/>
      <c r="NIK51" s="1252"/>
      <c r="NIL51" s="1252"/>
      <c r="NIM51" s="1252"/>
      <c r="NIN51" s="1252"/>
      <c r="NIO51" s="1252"/>
      <c r="NIP51" s="1252"/>
      <c r="NIQ51" s="1252"/>
      <c r="NIR51" s="1252"/>
      <c r="NIS51" s="1252"/>
      <c r="NIT51" s="1252"/>
      <c r="NIU51" s="1252"/>
      <c r="NIV51" s="1252"/>
      <c r="NIW51" s="1252"/>
      <c r="NIX51" s="1252"/>
      <c r="NIY51" s="1252"/>
      <c r="NIZ51" s="1252"/>
      <c r="NJA51" s="1252"/>
      <c r="NJB51" s="1252"/>
      <c r="NJC51" s="1252"/>
      <c r="NJD51" s="1252"/>
      <c r="NJE51" s="1252"/>
      <c r="NJF51" s="1252"/>
      <c r="NJG51" s="1252"/>
      <c r="NJH51" s="1252"/>
      <c r="NJI51" s="1252"/>
      <c r="NJJ51" s="1252"/>
      <c r="NJK51" s="1252"/>
      <c r="NJL51" s="1252"/>
      <c r="NJM51" s="1252"/>
      <c r="NJN51" s="1252"/>
      <c r="NJO51" s="1252"/>
      <c r="NJP51" s="1252"/>
      <c r="NJQ51" s="1252"/>
      <c r="NJR51" s="1252"/>
      <c r="NJS51" s="1252"/>
      <c r="NJT51" s="1252"/>
      <c r="NJU51" s="1252"/>
      <c r="NJV51" s="1252"/>
      <c r="NJW51" s="1252"/>
      <c r="NJX51" s="1252"/>
      <c r="NJY51" s="1252"/>
      <c r="NJZ51" s="1252"/>
      <c r="NKA51" s="1252"/>
      <c r="NKB51" s="1252"/>
      <c r="NKC51" s="1252"/>
      <c r="NKD51" s="1252"/>
      <c r="NKE51" s="1252"/>
      <c r="NKF51" s="1252"/>
      <c r="NKG51" s="1252"/>
      <c r="NKH51" s="1252"/>
      <c r="NKI51" s="1252"/>
      <c r="NKJ51" s="1252"/>
      <c r="NKK51" s="1252"/>
      <c r="NKL51" s="1252"/>
      <c r="NKM51" s="1252"/>
      <c r="NKN51" s="1252"/>
      <c r="NKO51" s="1252"/>
      <c r="NKP51" s="1252"/>
      <c r="NKQ51" s="1252"/>
      <c r="NKR51" s="1252"/>
      <c r="NKS51" s="1252"/>
      <c r="NKT51" s="1252"/>
      <c r="NKU51" s="1252"/>
      <c r="NKV51" s="1252"/>
      <c r="NKW51" s="1252"/>
      <c r="NKX51" s="1252"/>
      <c r="NKY51" s="1252"/>
      <c r="NKZ51" s="1252"/>
      <c r="NLA51" s="1252"/>
      <c r="NLB51" s="1252"/>
      <c r="NLC51" s="1252"/>
      <c r="NLD51" s="1252"/>
      <c r="NLE51" s="1252"/>
      <c r="NLF51" s="1252"/>
      <c r="NLG51" s="1252"/>
      <c r="NLH51" s="1252"/>
      <c r="NLI51" s="1252"/>
      <c r="NLJ51" s="1252"/>
      <c r="NLK51" s="1252"/>
      <c r="NLL51" s="1252"/>
      <c r="NLM51" s="1252"/>
      <c r="NLN51" s="1252"/>
      <c r="NLO51" s="1252"/>
      <c r="NLP51" s="1252"/>
      <c r="NLQ51" s="1252"/>
      <c r="NLR51" s="1252"/>
      <c r="NLS51" s="1252"/>
      <c r="NLT51" s="1252"/>
      <c r="NLU51" s="1252"/>
      <c r="NLV51" s="1252"/>
      <c r="NLW51" s="1252"/>
      <c r="NLX51" s="1252"/>
      <c r="NLY51" s="1252"/>
      <c r="NLZ51" s="1252"/>
      <c r="NMA51" s="1252"/>
      <c r="NMB51" s="1252"/>
      <c r="NMC51" s="1252"/>
      <c r="NMD51" s="1252"/>
      <c r="NME51" s="1252"/>
      <c r="NMF51" s="1252"/>
      <c r="NMG51" s="1252"/>
      <c r="NMH51" s="1252"/>
      <c r="NMI51" s="1252"/>
      <c r="NMJ51" s="1252"/>
      <c r="NMK51" s="1252"/>
      <c r="NML51" s="1252"/>
      <c r="NMM51" s="1252"/>
      <c r="NMN51" s="1252"/>
      <c r="NMO51" s="1252"/>
      <c r="NMP51" s="1252"/>
      <c r="NMQ51" s="1252"/>
      <c r="NMR51" s="1252"/>
      <c r="NMS51" s="1252"/>
      <c r="NMT51" s="1252"/>
      <c r="NMU51" s="1252"/>
      <c r="NMV51" s="1252"/>
      <c r="NMW51" s="1252"/>
      <c r="NMX51" s="1252"/>
      <c r="NMY51" s="1252"/>
      <c r="NMZ51" s="1252"/>
      <c r="NNA51" s="1252"/>
      <c r="NNB51" s="1252"/>
      <c r="NNC51" s="1252"/>
      <c r="NND51" s="1252"/>
      <c r="NNE51" s="1252"/>
      <c r="NNF51" s="1252"/>
      <c r="NNG51" s="1252"/>
      <c r="NNH51" s="1252"/>
      <c r="NNI51" s="1252"/>
      <c r="NNJ51" s="1252"/>
      <c r="NNK51" s="1252"/>
      <c r="NNL51" s="1252"/>
      <c r="NNM51" s="1252"/>
      <c r="NNN51" s="1252"/>
      <c r="NNO51" s="1252"/>
      <c r="NNP51" s="1252"/>
      <c r="NNQ51" s="1252"/>
      <c r="NNR51" s="1252"/>
      <c r="NNS51" s="1252"/>
      <c r="NNT51" s="1252"/>
      <c r="NNU51" s="1252"/>
      <c r="NNV51" s="1252"/>
      <c r="NNW51" s="1252"/>
      <c r="NNX51" s="1252"/>
      <c r="NNY51" s="1252"/>
      <c r="NNZ51" s="1252"/>
      <c r="NOA51" s="1252"/>
      <c r="NOB51" s="1252"/>
      <c r="NOC51" s="1252"/>
      <c r="NOD51" s="1252"/>
      <c r="NOE51" s="1252"/>
      <c r="NOF51" s="1252"/>
      <c r="NOG51" s="1252"/>
      <c r="NOH51" s="1252"/>
      <c r="NOI51" s="1252"/>
      <c r="NOJ51" s="1252"/>
      <c r="NOK51" s="1252"/>
      <c r="NOL51" s="1252"/>
      <c r="NOM51" s="1252"/>
      <c r="NON51" s="1252"/>
      <c r="NOO51" s="1252"/>
      <c r="NOP51" s="1252"/>
      <c r="NOQ51" s="1252"/>
      <c r="NOR51" s="1252"/>
      <c r="NOS51" s="1252"/>
      <c r="NOT51" s="1252"/>
      <c r="NOU51" s="1252"/>
      <c r="NOV51" s="1252"/>
      <c r="NOW51" s="1252"/>
      <c r="NOX51" s="1252"/>
      <c r="NOY51" s="1252"/>
      <c r="NOZ51" s="1252"/>
      <c r="NPA51" s="1252"/>
      <c r="NPB51" s="1252"/>
      <c r="NPC51" s="1252"/>
      <c r="NPD51" s="1252"/>
      <c r="NPE51" s="1252"/>
      <c r="NPF51" s="1252"/>
      <c r="NPG51" s="1252"/>
      <c r="NPH51" s="1252"/>
      <c r="NPI51" s="1252"/>
      <c r="NPJ51" s="1252"/>
      <c r="NPK51" s="1252"/>
      <c r="NPL51" s="1252"/>
      <c r="NPM51" s="1252"/>
      <c r="NPN51" s="1252"/>
      <c r="NPO51" s="1252"/>
      <c r="NPP51" s="1252"/>
      <c r="NPQ51" s="1252"/>
      <c r="NPR51" s="1252"/>
      <c r="NPS51" s="1252"/>
      <c r="NPT51" s="1252"/>
      <c r="NPU51" s="1252"/>
      <c r="NPV51" s="1252"/>
      <c r="NPW51" s="1252"/>
      <c r="NPX51" s="1252"/>
      <c r="NPY51" s="1252"/>
      <c r="NPZ51" s="1252"/>
      <c r="NQA51" s="1252"/>
      <c r="NQB51" s="1252"/>
      <c r="NQC51" s="1252"/>
      <c r="NQD51" s="1252"/>
      <c r="NQE51" s="1252"/>
      <c r="NQF51" s="1252"/>
      <c r="NQG51" s="1252"/>
      <c r="NQH51" s="1252"/>
      <c r="NQI51" s="1252"/>
      <c r="NQJ51" s="1252"/>
      <c r="NQK51" s="1252"/>
      <c r="NQL51" s="1252"/>
      <c r="NQM51" s="1252"/>
      <c r="NQN51" s="1252"/>
      <c r="NQO51" s="1252"/>
      <c r="NQP51" s="1252"/>
      <c r="NQQ51" s="1252"/>
      <c r="NQR51" s="1252"/>
      <c r="NQS51" s="1252"/>
      <c r="NQT51" s="1252"/>
      <c r="NQU51" s="1252"/>
      <c r="NQV51" s="1252"/>
      <c r="NQW51" s="1252"/>
      <c r="NQX51" s="1252"/>
      <c r="NQY51" s="1252"/>
      <c r="NQZ51" s="1252"/>
      <c r="NRA51" s="1252"/>
      <c r="NRB51" s="1252"/>
      <c r="NRC51" s="1252"/>
      <c r="NRD51" s="1252"/>
      <c r="NRE51" s="1252"/>
      <c r="NRF51" s="1252"/>
      <c r="NRG51" s="1252"/>
      <c r="NRH51" s="1252"/>
      <c r="NRI51" s="1252"/>
      <c r="NRJ51" s="1252"/>
      <c r="NRK51" s="1252"/>
      <c r="NRL51" s="1252"/>
      <c r="NRM51" s="1252"/>
      <c r="NRN51" s="1252"/>
      <c r="NRO51" s="1252"/>
      <c r="NRP51" s="1252"/>
      <c r="NRQ51" s="1252"/>
      <c r="NRR51" s="1252"/>
      <c r="NRS51" s="1252"/>
      <c r="NRT51" s="1252"/>
      <c r="NRU51" s="1252"/>
      <c r="NRV51" s="1252"/>
      <c r="NRW51" s="1252"/>
      <c r="NRX51" s="1252"/>
      <c r="NRY51" s="1252"/>
      <c r="NRZ51" s="1252"/>
      <c r="NSA51" s="1252"/>
      <c r="NSB51" s="1252"/>
      <c r="NSC51" s="1252"/>
      <c r="NSD51" s="1252"/>
      <c r="NSE51" s="1252"/>
      <c r="NSF51" s="1252"/>
      <c r="NSG51" s="1252"/>
      <c r="NSH51" s="1252"/>
      <c r="NSI51" s="1252"/>
      <c r="NSJ51" s="1252"/>
      <c r="NSK51" s="1252"/>
      <c r="NSL51" s="1252"/>
      <c r="NSM51" s="1252"/>
      <c r="NSN51" s="1252"/>
      <c r="NSO51" s="1252"/>
      <c r="NSP51" s="1252"/>
      <c r="NSQ51" s="1252"/>
      <c r="NSR51" s="1252"/>
      <c r="NSS51" s="1252"/>
      <c r="NST51" s="1252"/>
      <c r="NSU51" s="1252"/>
      <c r="NSV51" s="1252"/>
      <c r="NSW51" s="1252"/>
      <c r="NSX51" s="1252"/>
      <c r="NSY51" s="1252"/>
      <c r="NSZ51" s="1252"/>
      <c r="NTA51" s="1252"/>
      <c r="NTB51" s="1252"/>
      <c r="NTC51" s="1252"/>
      <c r="NTD51" s="1252"/>
      <c r="NTE51" s="1252"/>
      <c r="NTF51" s="1252"/>
      <c r="NTG51" s="1252"/>
      <c r="NTH51" s="1252"/>
      <c r="NTI51" s="1252"/>
      <c r="NTJ51" s="1252"/>
      <c r="NTK51" s="1252"/>
      <c r="NTL51" s="1252"/>
      <c r="NTM51" s="1252"/>
      <c r="NTN51" s="1252"/>
      <c r="NTO51" s="1252"/>
      <c r="NTP51" s="1252"/>
      <c r="NTQ51" s="1252"/>
      <c r="NTR51" s="1252"/>
      <c r="NTS51" s="1252"/>
      <c r="NTT51" s="1252"/>
      <c r="NTU51" s="1252"/>
      <c r="NTV51" s="1252"/>
      <c r="NTW51" s="1252"/>
      <c r="NTX51" s="1252"/>
      <c r="NTY51" s="1252"/>
      <c r="NTZ51" s="1252"/>
      <c r="NUA51" s="1252"/>
      <c r="NUB51" s="1252"/>
      <c r="NUC51" s="1252"/>
      <c r="NUD51" s="1252"/>
      <c r="NUE51" s="1252"/>
      <c r="NUF51" s="1252"/>
      <c r="NUG51" s="1252"/>
      <c r="NUH51" s="1252"/>
      <c r="NUI51" s="1252"/>
      <c r="NUJ51" s="1252"/>
      <c r="NUK51" s="1252"/>
      <c r="NUL51" s="1252"/>
      <c r="NUM51" s="1252"/>
      <c r="NUN51" s="1252"/>
      <c r="NUO51" s="1252"/>
      <c r="NUP51" s="1252"/>
      <c r="NUQ51" s="1252"/>
      <c r="NUR51" s="1252"/>
      <c r="NUS51" s="1252"/>
      <c r="NUT51" s="1252"/>
      <c r="NUU51" s="1252"/>
      <c r="NUV51" s="1252"/>
      <c r="NUW51" s="1252"/>
      <c r="NUX51" s="1252"/>
      <c r="NUY51" s="1252"/>
      <c r="NUZ51" s="1252"/>
      <c r="NVA51" s="1252"/>
      <c r="NVB51" s="1252"/>
      <c r="NVC51" s="1252"/>
      <c r="NVD51" s="1252"/>
      <c r="NVE51" s="1252"/>
      <c r="NVF51" s="1252"/>
      <c r="NVG51" s="1252"/>
      <c r="NVH51" s="1252"/>
      <c r="NVI51" s="1252"/>
      <c r="NVJ51" s="1252"/>
      <c r="NVK51" s="1252"/>
      <c r="NVL51" s="1252"/>
      <c r="NVM51" s="1252"/>
      <c r="NVN51" s="1252"/>
      <c r="NVO51" s="1252"/>
      <c r="NVP51" s="1252"/>
      <c r="NVQ51" s="1252"/>
      <c r="NVR51" s="1252"/>
      <c r="NVS51" s="1252"/>
      <c r="NVT51" s="1252"/>
      <c r="NVU51" s="1252"/>
      <c r="NVV51" s="1252"/>
      <c r="NVW51" s="1252"/>
      <c r="NVX51" s="1252"/>
      <c r="NVY51" s="1252"/>
      <c r="NVZ51" s="1252"/>
      <c r="NWA51" s="1252"/>
      <c r="NWB51" s="1252"/>
      <c r="NWC51" s="1252"/>
      <c r="NWD51" s="1252"/>
      <c r="NWE51" s="1252"/>
      <c r="NWF51" s="1252"/>
      <c r="NWG51" s="1252"/>
      <c r="NWH51" s="1252"/>
      <c r="NWI51" s="1252"/>
      <c r="NWJ51" s="1252"/>
      <c r="NWK51" s="1252"/>
      <c r="NWL51" s="1252"/>
      <c r="NWM51" s="1252"/>
      <c r="NWN51" s="1252"/>
      <c r="NWO51" s="1252"/>
      <c r="NWP51" s="1252"/>
      <c r="NWQ51" s="1252"/>
      <c r="NWR51" s="1252"/>
      <c r="NWS51" s="1252"/>
      <c r="NWT51" s="1252"/>
      <c r="NWU51" s="1252"/>
      <c r="NWV51" s="1252"/>
      <c r="NWW51" s="1252"/>
      <c r="NWX51" s="1252"/>
      <c r="NWY51" s="1252"/>
      <c r="NWZ51" s="1252"/>
      <c r="NXA51" s="1252"/>
      <c r="NXB51" s="1252"/>
      <c r="NXC51" s="1252"/>
      <c r="NXD51" s="1252"/>
      <c r="NXE51" s="1252"/>
      <c r="NXF51" s="1252"/>
      <c r="NXG51" s="1252"/>
      <c r="NXH51" s="1252"/>
      <c r="NXI51" s="1252"/>
      <c r="NXJ51" s="1252"/>
      <c r="NXK51" s="1252"/>
      <c r="NXL51" s="1252"/>
      <c r="NXM51" s="1252"/>
      <c r="NXN51" s="1252"/>
      <c r="NXO51" s="1252"/>
      <c r="NXP51" s="1252"/>
      <c r="NXQ51" s="1252"/>
      <c r="NXR51" s="1252"/>
      <c r="NXS51" s="1252"/>
      <c r="NXT51" s="1252"/>
      <c r="NXU51" s="1252"/>
      <c r="NXV51" s="1252"/>
      <c r="NXW51" s="1252"/>
      <c r="NXX51" s="1252"/>
      <c r="NXY51" s="1252"/>
      <c r="NXZ51" s="1252"/>
      <c r="NYA51" s="1252"/>
      <c r="NYB51" s="1252"/>
      <c r="NYC51" s="1252"/>
      <c r="NYD51" s="1252"/>
      <c r="NYE51" s="1252"/>
      <c r="NYF51" s="1252"/>
      <c r="NYG51" s="1252"/>
      <c r="NYH51" s="1252"/>
      <c r="NYI51" s="1252"/>
      <c r="NYJ51" s="1252"/>
      <c r="NYK51" s="1252"/>
      <c r="NYL51" s="1252"/>
      <c r="NYM51" s="1252"/>
      <c r="NYN51" s="1252"/>
      <c r="NYO51" s="1252"/>
      <c r="NYP51" s="1252"/>
      <c r="NYQ51" s="1252"/>
      <c r="NYR51" s="1252"/>
      <c r="NYS51" s="1252"/>
      <c r="NYT51" s="1252"/>
      <c r="NYU51" s="1252"/>
      <c r="NYV51" s="1252"/>
      <c r="NYW51" s="1252"/>
      <c r="NYX51" s="1252"/>
      <c r="NYY51" s="1252"/>
      <c r="NYZ51" s="1252"/>
      <c r="NZA51" s="1252"/>
      <c r="NZB51" s="1252"/>
      <c r="NZC51" s="1252"/>
      <c r="NZD51" s="1252"/>
      <c r="NZE51" s="1252"/>
      <c r="NZF51" s="1252"/>
      <c r="NZG51" s="1252"/>
      <c r="NZH51" s="1252"/>
      <c r="NZI51" s="1252"/>
      <c r="NZJ51" s="1252"/>
      <c r="NZK51" s="1252"/>
      <c r="NZL51" s="1252"/>
      <c r="NZM51" s="1252"/>
      <c r="NZN51" s="1252"/>
      <c r="NZO51" s="1252"/>
      <c r="NZP51" s="1252"/>
      <c r="NZQ51" s="1252"/>
      <c r="NZR51" s="1252"/>
      <c r="NZS51" s="1252"/>
      <c r="NZT51" s="1252"/>
      <c r="NZU51" s="1252"/>
      <c r="NZV51" s="1252"/>
      <c r="NZW51" s="1252"/>
      <c r="NZX51" s="1252"/>
      <c r="NZY51" s="1252"/>
      <c r="NZZ51" s="1252"/>
      <c r="OAA51" s="1252"/>
      <c r="OAB51" s="1252"/>
      <c r="OAC51" s="1252"/>
      <c r="OAD51" s="1252"/>
      <c r="OAE51" s="1252"/>
      <c r="OAF51" s="1252"/>
      <c r="OAG51" s="1252"/>
      <c r="OAH51" s="1252"/>
      <c r="OAI51" s="1252"/>
      <c r="OAJ51" s="1252"/>
      <c r="OAK51" s="1252"/>
      <c r="OAL51" s="1252"/>
      <c r="OAM51" s="1252"/>
      <c r="OAN51" s="1252"/>
      <c r="OAO51" s="1252"/>
      <c r="OAP51" s="1252"/>
      <c r="OAQ51" s="1252"/>
      <c r="OAR51" s="1252"/>
      <c r="OAS51" s="1252"/>
      <c r="OAT51" s="1252"/>
      <c r="OAU51" s="1252"/>
      <c r="OAV51" s="1252"/>
      <c r="OAW51" s="1252"/>
      <c r="OAX51" s="1252"/>
      <c r="OAY51" s="1252"/>
      <c r="OAZ51" s="1252"/>
      <c r="OBA51" s="1252"/>
      <c r="OBB51" s="1252"/>
      <c r="OBC51" s="1252"/>
      <c r="OBD51" s="1252"/>
      <c r="OBE51" s="1252"/>
      <c r="OBF51" s="1252"/>
      <c r="OBG51" s="1252"/>
      <c r="OBH51" s="1252"/>
      <c r="OBI51" s="1252"/>
      <c r="OBJ51" s="1252"/>
      <c r="OBK51" s="1252"/>
      <c r="OBL51" s="1252"/>
      <c r="OBM51" s="1252"/>
      <c r="OBN51" s="1252"/>
      <c r="OBO51" s="1252"/>
      <c r="OBP51" s="1252"/>
      <c r="OBQ51" s="1252"/>
      <c r="OBR51" s="1252"/>
      <c r="OBS51" s="1252"/>
      <c r="OBT51" s="1252"/>
      <c r="OBU51" s="1252"/>
      <c r="OBV51" s="1252"/>
      <c r="OBW51" s="1252"/>
      <c r="OBX51" s="1252"/>
      <c r="OBY51" s="1252"/>
      <c r="OBZ51" s="1252"/>
      <c r="OCA51" s="1252"/>
      <c r="OCB51" s="1252"/>
      <c r="OCC51" s="1252"/>
      <c r="OCD51" s="1252"/>
      <c r="OCE51" s="1252"/>
      <c r="OCF51" s="1252"/>
      <c r="OCG51" s="1252"/>
      <c r="OCH51" s="1252"/>
      <c r="OCI51" s="1252"/>
      <c r="OCJ51" s="1252"/>
      <c r="OCK51" s="1252"/>
      <c r="OCL51" s="1252"/>
      <c r="OCM51" s="1252"/>
      <c r="OCN51" s="1252"/>
      <c r="OCO51" s="1252"/>
      <c r="OCP51" s="1252"/>
      <c r="OCQ51" s="1252"/>
      <c r="OCR51" s="1252"/>
      <c r="OCS51" s="1252"/>
      <c r="OCT51" s="1252"/>
      <c r="OCU51" s="1252"/>
      <c r="OCV51" s="1252"/>
      <c r="OCW51" s="1252"/>
      <c r="OCX51" s="1252"/>
      <c r="OCY51" s="1252"/>
      <c r="OCZ51" s="1252"/>
      <c r="ODA51" s="1252"/>
      <c r="ODB51" s="1252"/>
      <c r="ODC51" s="1252"/>
      <c r="ODD51" s="1252"/>
      <c r="ODE51" s="1252"/>
      <c r="ODF51" s="1252"/>
      <c r="ODG51" s="1252"/>
      <c r="ODH51" s="1252"/>
      <c r="ODI51" s="1252"/>
      <c r="ODJ51" s="1252"/>
      <c r="ODK51" s="1252"/>
      <c r="ODL51" s="1252"/>
      <c r="ODM51" s="1252"/>
      <c r="ODN51" s="1252"/>
      <c r="ODO51" s="1252"/>
      <c r="ODP51" s="1252"/>
      <c r="ODQ51" s="1252"/>
      <c r="ODR51" s="1252"/>
      <c r="ODS51" s="1252"/>
      <c r="ODT51" s="1252"/>
      <c r="ODU51" s="1252"/>
      <c r="ODV51" s="1252"/>
      <c r="ODW51" s="1252"/>
      <c r="ODX51" s="1252"/>
      <c r="ODY51" s="1252"/>
      <c r="ODZ51" s="1252"/>
      <c r="OEA51" s="1252"/>
      <c r="OEB51" s="1252"/>
      <c r="OEC51" s="1252"/>
      <c r="OED51" s="1252"/>
      <c r="OEE51" s="1252"/>
      <c r="OEF51" s="1252"/>
      <c r="OEG51" s="1252"/>
      <c r="OEH51" s="1252"/>
      <c r="OEI51" s="1252"/>
      <c r="OEJ51" s="1252"/>
      <c r="OEK51" s="1252"/>
      <c r="OEL51" s="1252"/>
      <c r="OEM51" s="1252"/>
      <c r="OEN51" s="1252"/>
      <c r="OEO51" s="1252"/>
      <c r="OEP51" s="1252"/>
      <c r="OEQ51" s="1252"/>
      <c r="OER51" s="1252"/>
      <c r="OES51" s="1252"/>
      <c r="OET51" s="1252"/>
      <c r="OEU51" s="1252"/>
      <c r="OEV51" s="1252"/>
      <c r="OEW51" s="1252"/>
      <c r="OEX51" s="1252"/>
      <c r="OEY51" s="1252"/>
      <c r="OEZ51" s="1252"/>
      <c r="OFA51" s="1252"/>
      <c r="OFB51" s="1252"/>
      <c r="OFC51" s="1252"/>
      <c r="OFD51" s="1252"/>
      <c r="OFE51" s="1252"/>
      <c r="OFF51" s="1252"/>
      <c r="OFG51" s="1252"/>
      <c r="OFH51" s="1252"/>
      <c r="OFI51" s="1252"/>
      <c r="OFJ51" s="1252"/>
      <c r="OFK51" s="1252"/>
      <c r="OFL51" s="1252"/>
      <c r="OFM51" s="1252"/>
      <c r="OFN51" s="1252"/>
      <c r="OFO51" s="1252"/>
      <c r="OFP51" s="1252"/>
      <c r="OFQ51" s="1252"/>
      <c r="OFR51" s="1252"/>
      <c r="OFS51" s="1252"/>
      <c r="OFT51" s="1252"/>
      <c r="OFU51" s="1252"/>
      <c r="OFV51" s="1252"/>
      <c r="OFW51" s="1252"/>
      <c r="OFX51" s="1252"/>
      <c r="OFY51" s="1252"/>
      <c r="OFZ51" s="1252"/>
      <c r="OGA51" s="1252"/>
      <c r="OGB51" s="1252"/>
      <c r="OGC51" s="1252"/>
      <c r="OGD51" s="1252"/>
      <c r="OGE51" s="1252"/>
      <c r="OGF51" s="1252"/>
      <c r="OGG51" s="1252"/>
      <c r="OGH51" s="1252"/>
      <c r="OGI51" s="1252"/>
      <c r="OGJ51" s="1252"/>
      <c r="OGK51" s="1252"/>
      <c r="OGL51" s="1252"/>
      <c r="OGM51" s="1252"/>
      <c r="OGN51" s="1252"/>
      <c r="OGO51" s="1252"/>
      <c r="OGP51" s="1252"/>
      <c r="OGQ51" s="1252"/>
      <c r="OGR51" s="1252"/>
      <c r="OGS51" s="1252"/>
      <c r="OGT51" s="1252"/>
      <c r="OGU51" s="1252"/>
      <c r="OGV51" s="1252"/>
      <c r="OGW51" s="1252"/>
      <c r="OGX51" s="1252"/>
      <c r="OGY51" s="1252"/>
      <c r="OGZ51" s="1252"/>
      <c r="OHA51" s="1252"/>
      <c r="OHB51" s="1252"/>
      <c r="OHC51" s="1252"/>
      <c r="OHD51" s="1252"/>
      <c r="OHE51" s="1252"/>
      <c r="OHF51" s="1252"/>
      <c r="OHG51" s="1252"/>
      <c r="OHH51" s="1252"/>
      <c r="OHI51" s="1252"/>
      <c r="OHJ51" s="1252"/>
      <c r="OHK51" s="1252"/>
      <c r="OHL51" s="1252"/>
      <c r="OHM51" s="1252"/>
      <c r="OHN51" s="1252"/>
      <c r="OHO51" s="1252"/>
      <c r="OHP51" s="1252"/>
      <c r="OHQ51" s="1252"/>
      <c r="OHR51" s="1252"/>
      <c r="OHS51" s="1252"/>
      <c r="OHT51" s="1252"/>
      <c r="OHU51" s="1252"/>
      <c r="OHV51" s="1252"/>
      <c r="OHW51" s="1252"/>
      <c r="OHX51" s="1252"/>
      <c r="OHY51" s="1252"/>
      <c r="OHZ51" s="1252"/>
      <c r="OIA51" s="1252"/>
      <c r="OIB51" s="1252"/>
      <c r="OIC51" s="1252"/>
      <c r="OID51" s="1252"/>
      <c r="OIE51" s="1252"/>
      <c r="OIF51" s="1252"/>
      <c r="OIG51" s="1252"/>
      <c r="OIH51" s="1252"/>
      <c r="OII51" s="1252"/>
      <c r="OIJ51" s="1252"/>
      <c r="OIK51" s="1252"/>
      <c r="OIL51" s="1252"/>
      <c r="OIM51" s="1252"/>
      <c r="OIN51" s="1252"/>
      <c r="OIO51" s="1252"/>
      <c r="OIP51" s="1252"/>
      <c r="OIQ51" s="1252"/>
      <c r="OIR51" s="1252"/>
      <c r="OIS51" s="1252"/>
      <c r="OIT51" s="1252"/>
      <c r="OIU51" s="1252"/>
      <c r="OIV51" s="1252"/>
      <c r="OIW51" s="1252"/>
      <c r="OIX51" s="1252"/>
      <c r="OIY51" s="1252"/>
      <c r="OIZ51" s="1252"/>
      <c r="OJA51" s="1252"/>
      <c r="OJB51" s="1252"/>
      <c r="OJC51" s="1252"/>
      <c r="OJD51" s="1252"/>
      <c r="OJE51" s="1252"/>
      <c r="OJF51" s="1252"/>
      <c r="OJG51" s="1252"/>
      <c r="OJH51" s="1252"/>
      <c r="OJI51" s="1252"/>
      <c r="OJJ51" s="1252"/>
      <c r="OJK51" s="1252"/>
      <c r="OJL51" s="1252"/>
      <c r="OJM51" s="1252"/>
      <c r="OJN51" s="1252"/>
      <c r="OJO51" s="1252"/>
      <c r="OJP51" s="1252"/>
      <c r="OJQ51" s="1252"/>
      <c r="OJR51" s="1252"/>
      <c r="OJS51" s="1252"/>
      <c r="OJT51" s="1252"/>
      <c r="OJU51" s="1252"/>
      <c r="OJV51" s="1252"/>
      <c r="OJW51" s="1252"/>
      <c r="OJX51" s="1252"/>
      <c r="OJY51" s="1252"/>
      <c r="OJZ51" s="1252"/>
      <c r="OKA51" s="1252"/>
      <c r="OKB51" s="1252"/>
      <c r="OKC51" s="1252"/>
      <c r="OKD51" s="1252"/>
      <c r="OKE51" s="1252"/>
      <c r="OKF51" s="1252"/>
      <c r="OKG51" s="1252"/>
      <c r="OKH51" s="1252"/>
      <c r="OKI51" s="1252"/>
      <c r="OKJ51" s="1252"/>
      <c r="OKK51" s="1252"/>
      <c r="OKL51" s="1252"/>
      <c r="OKM51" s="1252"/>
      <c r="OKN51" s="1252"/>
      <c r="OKO51" s="1252"/>
      <c r="OKP51" s="1252"/>
      <c r="OKQ51" s="1252"/>
      <c r="OKR51" s="1252"/>
      <c r="OKS51" s="1252"/>
      <c r="OKT51" s="1252"/>
      <c r="OKU51" s="1252"/>
      <c r="OKV51" s="1252"/>
      <c r="OKW51" s="1252"/>
      <c r="OKX51" s="1252"/>
      <c r="OKY51" s="1252"/>
      <c r="OKZ51" s="1252"/>
      <c r="OLA51" s="1252"/>
      <c r="OLB51" s="1252"/>
      <c r="OLC51" s="1252"/>
      <c r="OLD51" s="1252"/>
      <c r="OLE51" s="1252"/>
      <c r="OLF51" s="1252"/>
      <c r="OLG51" s="1252"/>
      <c r="OLH51" s="1252"/>
      <c r="OLI51" s="1252"/>
      <c r="OLJ51" s="1252"/>
      <c r="OLK51" s="1252"/>
      <c r="OLL51" s="1252"/>
      <c r="OLM51" s="1252"/>
      <c r="OLN51" s="1252"/>
      <c r="OLO51" s="1252"/>
      <c r="OLP51" s="1252"/>
      <c r="OLQ51" s="1252"/>
      <c r="OLR51" s="1252"/>
      <c r="OLS51" s="1252"/>
      <c r="OLT51" s="1252"/>
      <c r="OLU51" s="1252"/>
      <c r="OLV51" s="1252"/>
      <c r="OLW51" s="1252"/>
      <c r="OLX51" s="1252"/>
      <c r="OLY51" s="1252"/>
      <c r="OLZ51" s="1252"/>
      <c r="OMA51" s="1252"/>
      <c r="OMB51" s="1252"/>
      <c r="OMC51" s="1252"/>
      <c r="OMD51" s="1252"/>
      <c r="OME51" s="1252"/>
      <c r="OMF51" s="1252"/>
      <c r="OMG51" s="1252"/>
      <c r="OMH51" s="1252"/>
      <c r="OMI51" s="1252"/>
      <c r="OMJ51" s="1252"/>
      <c r="OMK51" s="1252"/>
      <c r="OML51" s="1252"/>
      <c r="OMM51" s="1252"/>
      <c r="OMN51" s="1252"/>
      <c r="OMO51" s="1252"/>
      <c r="OMP51" s="1252"/>
      <c r="OMQ51" s="1252"/>
      <c r="OMR51" s="1252"/>
      <c r="OMS51" s="1252"/>
      <c r="OMT51" s="1252"/>
      <c r="OMU51" s="1252"/>
      <c r="OMV51" s="1252"/>
      <c r="OMW51" s="1252"/>
      <c r="OMX51" s="1252"/>
      <c r="OMY51" s="1252"/>
      <c r="OMZ51" s="1252"/>
      <c r="ONA51" s="1252"/>
      <c r="ONB51" s="1252"/>
      <c r="ONC51" s="1252"/>
      <c r="OND51" s="1252"/>
      <c r="ONE51" s="1252"/>
      <c r="ONF51" s="1252"/>
      <c r="ONG51" s="1252"/>
      <c r="ONH51" s="1252"/>
      <c r="ONI51" s="1252"/>
      <c r="ONJ51" s="1252"/>
      <c r="ONK51" s="1252"/>
      <c r="ONL51" s="1252"/>
      <c r="ONM51" s="1252"/>
      <c r="ONN51" s="1252"/>
      <c r="ONO51" s="1252"/>
      <c r="ONP51" s="1252"/>
      <c r="ONQ51" s="1252"/>
      <c r="ONR51" s="1252"/>
      <c r="ONS51" s="1252"/>
      <c r="ONT51" s="1252"/>
      <c r="ONU51" s="1252"/>
      <c r="ONV51" s="1252"/>
      <c r="ONW51" s="1252"/>
      <c r="ONX51" s="1252"/>
      <c r="ONY51" s="1252"/>
      <c r="ONZ51" s="1252"/>
      <c r="OOA51" s="1252"/>
      <c r="OOB51" s="1252"/>
      <c r="OOC51" s="1252"/>
      <c r="OOD51" s="1252"/>
      <c r="OOE51" s="1252"/>
      <c r="OOF51" s="1252"/>
      <c r="OOG51" s="1252"/>
      <c r="OOH51" s="1252"/>
      <c r="OOI51" s="1252"/>
      <c r="OOJ51" s="1252"/>
      <c r="OOK51" s="1252"/>
      <c r="OOL51" s="1252"/>
      <c r="OOM51" s="1252"/>
      <c r="OON51" s="1252"/>
      <c r="OOO51" s="1252"/>
      <c r="OOP51" s="1252"/>
      <c r="OOQ51" s="1252"/>
      <c r="OOR51" s="1252"/>
      <c r="OOS51" s="1252"/>
      <c r="OOT51" s="1252"/>
      <c r="OOU51" s="1252"/>
      <c r="OOV51" s="1252"/>
      <c r="OOW51" s="1252"/>
      <c r="OOX51" s="1252"/>
      <c r="OOY51" s="1252"/>
      <c r="OOZ51" s="1252"/>
      <c r="OPA51" s="1252"/>
      <c r="OPB51" s="1252"/>
      <c r="OPC51" s="1252"/>
      <c r="OPD51" s="1252"/>
      <c r="OPE51" s="1252"/>
      <c r="OPF51" s="1252"/>
      <c r="OPG51" s="1252"/>
      <c r="OPH51" s="1252"/>
      <c r="OPI51" s="1252"/>
      <c r="OPJ51" s="1252"/>
      <c r="OPK51" s="1252"/>
      <c r="OPL51" s="1252"/>
      <c r="OPM51" s="1252"/>
      <c r="OPN51" s="1252"/>
      <c r="OPO51" s="1252"/>
      <c r="OPP51" s="1252"/>
      <c r="OPQ51" s="1252"/>
      <c r="OPR51" s="1252"/>
      <c r="OPS51" s="1252"/>
      <c r="OPT51" s="1252"/>
      <c r="OPU51" s="1252"/>
      <c r="OPV51" s="1252"/>
      <c r="OPW51" s="1252"/>
      <c r="OPX51" s="1252"/>
      <c r="OPY51" s="1252"/>
      <c r="OPZ51" s="1252"/>
      <c r="OQA51" s="1252"/>
      <c r="OQB51" s="1252"/>
      <c r="OQC51" s="1252"/>
      <c r="OQD51" s="1252"/>
      <c r="OQE51" s="1252"/>
      <c r="OQF51" s="1252"/>
      <c r="OQG51" s="1252"/>
      <c r="OQH51" s="1252"/>
      <c r="OQI51" s="1252"/>
      <c r="OQJ51" s="1252"/>
      <c r="OQK51" s="1252"/>
      <c r="OQL51" s="1252"/>
      <c r="OQM51" s="1252"/>
      <c r="OQN51" s="1252"/>
      <c r="OQO51" s="1252"/>
      <c r="OQP51" s="1252"/>
      <c r="OQQ51" s="1252"/>
      <c r="OQR51" s="1252"/>
      <c r="OQS51" s="1252"/>
      <c r="OQT51" s="1252"/>
      <c r="OQU51" s="1252"/>
      <c r="OQV51" s="1252"/>
      <c r="OQW51" s="1252"/>
      <c r="OQX51" s="1252"/>
      <c r="OQY51" s="1252"/>
      <c r="OQZ51" s="1252"/>
      <c r="ORA51" s="1252"/>
      <c r="ORB51" s="1252"/>
      <c r="ORC51" s="1252"/>
      <c r="ORD51" s="1252"/>
      <c r="ORE51" s="1252"/>
      <c r="ORF51" s="1252"/>
      <c r="ORG51" s="1252"/>
      <c r="ORH51" s="1252"/>
      <c r="ORI51" s="1252"/>
      <c r="ORJ51" s="1252"/>
      <c r="ORK51" s="1252"/>
      <c r="ORL51" s="1252"/>
      <c r="ORM51" s="1252"/>
      <c r="ORN51" s="1252"/>
      <c r="ORO51" s="1252"/>
      <c r="ORP51" s="1252"/>
      <c r="ORQ51" s="1252"/>
      <c r="ORR51" s="1252"/>
      <c r="ORS51" s="1252"/>
      <c r="ORT51" s="1252"/>
      <c r="ORU51" s="1252"/>
      <c r="ORV51" s="1252"/>
      <c r="ORW51" s="1252"/>
      <c r="ORX51" s="1252"/>
      <c r="ORY51" s="1252"/>
      <c r="ORZ51" s="1252"/>
      <c r="OSA51" s="1252"/>
      <c r="OSB51" s="1252"/>
      <c r="OSC51" s="1252"/>
      <c r="OSD51" s="1252"/>
      <c r="OSE51" s="1252"/>
      <c r="OSF51" s="1252"/>
      <c r="OSG51" s="1252"/>
      <c r="OSH51" s="1252"/>
      <c r="OSI51" s="1252"/>
      <c r="OSJ51" s="1252"/>
      <c r="OSK51" s="1252"/>
      <c r="OSL51" s="1252"/>
      <c r="OSM51" s="1252"/>
      <c r="OSN51" s="1252"/>
      <c r="OSO51" s="1252"/>
      <c r="OSP51" s="1252"/>
      <c r="OSQ51" s="1252"/>
      <c r="OSR51" s="1252"/>
      <c r="OSS51" s="1252"/>
      <c r="OST51" s="1252"/>
      <c r="OSU51" s="1252"/>
      <c r="OSV51" s="1252"/>
      <c r="OSW51" s="1252"/>
      <c r="OSX51" s="1252"/>
      <c r="OSY51" s="1252"/>
      <c r="OSZ51" s="1252"/>
      <c r="OTA51" s="1252"/>
      <c r="OTB51" s="1252"/>
      <c r="OTC51" s="1252"/>
      <c r="OTD51" s="1252"/>
      <c r="OTE51" s="1252"/>
      <c r="OTF51" s="1252"/>
      <c r="OTG51" s="1252"/>
      <c r="OTH51" s="1252"/>
      <c r="OTI51" s="1252"/>
      <c r="OTJ51" s="1252"/>
      <c r="OTK51" s="1252"/>
      <c r="OTL51" s="1252"/>
      <c r="OTM51" s="1252"/>
      <c r="OTN51" s="1252"/>
      <c r="OTO51" s="1252"/>
      <c r="OTP51" s="1252"/>
      <c r="OTQ51" s="1252"/>
      <c r="OTR51" s="1252"/>
      <c r="OTS51" s="1252"/>
      <c r="OTT51" s="1252"/>
      <c r="OTU51" s="1252"/>
      <c r="OTV51" s="1252"/>
      <c r="OTW51" s="1252"/>
      <c r="OTX51" s="1252"/>
      <c r="OTY51" s="1252"/>
      <c r="OTZ51" s="1252"/>
      <c r="OUA51" s="1252"/>
      <c r="OUB51" s="1252"/>
      <c r="OUC51" s="1252"/>
      <c r="OUD51" s="1252"/>
      <c r="OUE51" s="1252"/>
      <c r="OUF51" s="1252"/>
      <c r="OUG51" s="1252"/>
      <c r="OUH51" s="1252"/>
      <c r="OUI51" s="1252"/>
      <c r="OUJ51" s="1252"/>
      <c r="OUK51" s="1252"/>
      <c r="OUL51" s="1252"/>
      <c r="OUM51" s="1252"/>
      <c r="OUN51" s="1252"/>
      <c r="OUO51" s="1252"/>
      <c r="OUP51" s="1252"/>
      <c r="OUQ51" s="1252"/>
      <c r="OUR51" s="1252"/>
      <c r="OUS51" s="1252"/>
      <c r="OUT51" s="1252"/>
      <c r="OUU51" s="1252"/>
      <c r="OUV51" s="1252"/>
      <c r="OUW51" s="1252"/>
      <c r="OUX51" s="1252"/>
      <c r="OUY51" s="1252"/>
      <c r="OUZ51" s="1252"/>
      <c r="OVA51" s="1252"/>
      <c r="OVB51" s="1252"/>
      <c r="OVC51" s="1252"/>
      <c r="OVD51" s="1252"/>
      <c r="OVE51" s="1252"/>
      <c r="OVF51" s="1252"/>
      <c r="OVG51" s="1252"/>
      <c r="OVH51" s="1252"/>
      <c r="OVI51" s="1252"/>
      <c r="OVJ51" s="1252"/>
      <c r="OVK51" s="1252"/>
      <c r="OVL51" s="1252"/>
      <c r="OVM51" s="1252"/>
      <c r="OVN51" s="1252"/>
      <c r="OVO51" s="1252"/>
      <c r="OVP51" s="1252"/>
      <c r="OVQ51" s="1252"/>
      <c r="OVR51" s="1252"/>
      <c r="OVS51" s="1252"/>
      <c r="OVT51" s="1252"/>
      <c r="OVU51" s="1252"/>
      <c r="OVV51" s="1252"/>
      <c r="OVW51" s="1252"/>
      <c r="OVX51" s="1252"/>
      <c r="OVY51" s="1252"/>
      <c r="OVZ51" s="1252"/>
      <c r="OWA51" s="1252"/>
      <c r="OWB51" s="1252"/>
      <c r="OWC51" s="1252"/>
      <c r="OWD51" s="1252"/>
      <c r="OWE51" s="1252"/>
      <c r="OWF51" s="1252"/>
      <c r="OWG51" s="1252"/>
      <c r="OWH51" s="1252"/>
      <c r="OWI51" s="1252"/>
      <c r="OWJ51" s="1252"/>
      <c r="OWK51" s="1252"/>
      <c r="OWL51" s="1252"/>
      <c r="OWM51" s="1252"/>
      <c r="OWN51" s="1252"/>
      <c r="OWO51" s="1252"/>
      <c r="OWP51" s="1252"/>
      <c r="OWQ51" s="1252"/>
      <c r="OWR51" s="1252"/>
      <c r="OWS51" s="1252"/>
      <c r="OWT51" s="1252"/>
      <c r="OWU51" s="1252"/>
      <c r="OWV51" s="1252"/>
      <c r="OWW51" s="1252"/>
      <c r="OWX51" s="1252"/>
      <c r="OWY51" s="1252"/>
      <c r="OWZ51" s="1252"/>
      <c r="OXA51" s="1252"/>
      <c r="OXB51" s="1252"/>
      <c r="OXC51" s="1252"/>
      <c r="OXD51" s="1252"/>
      <c r="OXE51" s="1252"/>
      <c r="OXF51" s="1252"/>
      <c r="OXG51" s="1252"/>
      <c r="OXH51" s="1252"/>
      <c r="OXI51" s="1252"/>
      <c r="OXJ51" s="1252"/>
      <c r="OXK51" s="1252"/>
      <c r="OXL51" s="1252"/>
      <c r="OXM51" s="1252"/>
      <c r="OXN51" s="1252"/>
      <c r="OXO51" s="1252"/>
      <c r="OXP51" s="1252"/>
      <c r="OXQ51" s="1252"/>
      <c r="OXR51" s="1252"/>
      <c r="OXS51" s="1252"/>
      <c r="OXT51" s="1252"/>
      <c r="OXU51" s="1252"/>
      <c r="OXV51" s="1252"/>
      <c r="OXW51" s="1252"/>
      <c r="OXX51" s="1252"/>
      <c r="OXY51" s="1252"/>
      <c r="OXZ51" s="1252"/>
      <c r="OYA51" s="1252"/>
      <c r="OYB51" s="1252"/>
      <c r="OYC51" s="1252"/>
      <c r="OYD51" s="1252"/>
      <c r="OYE51" s="1252"/>
      <c r="OYF51" s="1252"/>
      <c r="OYG51" s="1252"/>
      <c r="OYH51" s="1252"/>
      <c r="OYI51" s="1252"/>
      <c r="OYJ51" s="1252"/>
      <c r="OYK51" s="1252"/>
      <c r="OYL51" s="1252"/>
      <c r="OYM51" s="1252"/>
      <c r="OYN51" s="1252"/>
      <c r="OYO51" s="1252"/>
      <c r="OYP51" s="1252"/>
      <c r="OYQ51" s="1252"/>
      <c r="OYR51" s="1252"/>
      <c r="OYS51" s="1252"/>
      <c r="OYT51" s="1252"/>
      <c r="OYU51" s="1252"/>
      <c r="OYV51" s="1252"/>
      <c r="OYW51" s="1252"/>
      <c r="OYX51" s="1252"/>
      <c r="OYY51" s="1252"/>
      <c r="OYZ51" s="1252"/>
      <c r="OZA51" s="1252"/>
      <c r="OZB51" s="1252"/>
      <c r="OZC51" s="1252"/>
      <c r="OZD51" s="1252"/>
      <c r="OZE51" s="1252"/>
      <c r="OZF51" s="1252"/>
      <c r="OZG51" s="1252"/>
      <c r="OZH51" s="1252"/>
      <c r="OZI51" s="1252"/>
      <c r="OZJ51" s="1252"/>
      <c r="OZK51" s="1252"/>
      <c r="OZL51" s="1252"/>
      <c r="OZM51" s="1252"/>
      <c r="OZN51" s="1252"/>
      <c r="OZO51" s="1252"/>
      <c r="OZP51" s="1252"/>
      <c r="OZQ51" s="1252"/>
      <c r="OZR51" s="1252"/>
      <c r="OZS51" s="1252"/>
      <c r="OZT51" s="1252"/>
      <c r="OZU51" s="1252"/>
      <c r="OZV51" s="1252"/>
      <c r="OZW51" s="1252"/>
      <c r="OZX51" s="1252"/>
      <c r="OZY51" s="1252"/>
      <c r="OZZ51" s="1252"/>
      <c r="PAA51" s="1252"/>
      <c r="PAB51" s="1252"/>
      <c r="PAC51" s="1252"/>
      <c r="PAD51" s="1252"/>
      <c r="PAE51" s="1252"/>
      <c r="PAF51" s="1252"/>
      <c r="PAG51" s="1252"/>
      <c r="PAH51" s="1252"/>
      <c r="PAI51" s="1252"/>
      <c r="PAJ51" s="1252"/>
      <c r="PAK51" s="1252"/>
      <c r="PAL51" s="1252"/>
      <c r="PAM51" s="1252"/>
      <c r="PAN51" s="1252"/>
      <c r="PAO51" s="1252"/>
      <c r="PAP51" s="1252"/>
      <c r="PAQ51" s="1252"/>
      <c r="PAR51" s="1252"/>
      <c r="PAS51" s="1252"/>
      <c r="PAT51" s="1252"/>
      <c r="PAU51" s="1252"/>
      <c r="PAV51" s="1252"/>
      <c r="PAW51" s="1252"/>
      <c r="PAX51" s="1252"/>
      <c r="PAY51" s="1252"/>
      <c r="PAZ51" s="1252"/>
      <c r="PBA51" s="1252"/>
      <c r="PBB51" s="1252"/>
      <c r="PBC51" s="1252"/>
      <c r="PBD51" s="1252"/>
      <c r="PBE51" s="1252"/>
      <c r="PBF51" s="1252"/>
      <c r="PBG51" s="1252"/>
      <c r="PBH51" s="1252"/>
      <c r="PBI51" s="1252"/>
      <c r="PBJ51" s="1252"/>
      <c r="PBK51" s="1252"/>
      <c r="PBL51" s="1252"/>
      <c r="PBM51" s="1252"/>
      <c r="PBN51" s="1252"/>
      <c r="PBO51" s="1252"/>
      <c r="PBP51" s="1252"/>
      <c r="PBQ51" s="1252"/>
      <c r="PBR51" s="1252"/>
      <c r="PBS51" s="1252"/>
      <c r="PBT51" s="1252"/>
      <c r="PBU51" s="1252"/>
      <c r="PBV51" s="1252"/>
      <c r="PBW51" s="1252"/>
      <c r="PBX51" s="1252"/>
      <c r="PBY51" s="1252"/>
      <c r="PBZ51" s="1252"/>
      <c r="PCA51" s="1252"/>
      <c r="PCB51" s="1252"/>
      <c r="PCC51" s="1252"/>
      <c r="PCD51" s="1252"/>
      <c r="PCE51" s="1252"/>
      <c r="PCF51" s="1252"/>
      <c r="PCG51" s="1252"/>
      <c r="PCH51" s="1252"/>
      <c r="PCI51" s="1252"/>
      <c r="PCJ51" s="1252"/>
      <c r="PCK51" s="1252"/>
      <c r="PCL51" s="1252"/>
      <c r="PCM51" s="1252"/>
      <c r="PCN51" s="1252"/>
      <c r="PCO51" s="1252"/>
      <c r="PCP51" s="1252"/>
      <c r="PCQ51" s="1252"/>
      <c r="PCR51" s="1252"/>
      <c r="PCS51" s="1252"/>
      <c r="PCT51" s="1252"/>
      <c r="PCU51" s="1252"/>
      <c r="PCV51" s="1252"/>
      <c r="PCW51" s="1252"/>
      <c r="PCX51" s="1252"/>
      <c r="PCY51" s="1252"/>
      <c r="PCZ51" s="1252"/>
      <c r="PDA51" s="1252"/>
      <c r="PDB51" s="1252"/>
      <c r="PDC51" s="1252"/>
      <c r="PDD51" s="1252"/>
      <c r="PDE51" s="1252"/>
      <c r="PDF51" s="1252"/>
      <c r="PDG51" s="1252"/>
      <c r="PDH51" s="1252"/>
      <c r="PDI51" s="1252"/>
      <c r="PDJ51" s="1252"/>
      <c r="PDK51" s="1252"/>
      <c r="PDL51" s="1252"/>
      <c r="PDM51" s="1252"/>
      <c r="PDN51" s="1252"/>
      <c r="PDO51" s="1252"/>
      <c r="PDP51" s="1252"/>
      <c r="PDQ51" s="1252"/>
      <c r="PDR51" s="1252"/>
      <c r="PDS51" s="1252"/>
      <c r="PDT51" s="1252"/>
      <c r="PDU51" s="1252"/>
      <c r="PDV51" s="1252"/>
      <c r="PDW51" s="1252"/>
      <c r="PDX51" s="1252"/>
      <c r="PDY51" s="1252"/>
      <c r="PDZ51" s="1252"/>
      <c r="PEA51" s="1252"/>
      <c r="PEB51" s="1252"/>
      <c r="PEC51" s="1252"/>
      <c r="PED51" s="1252"/>
      <c r="PEE51" s="1252"/>
      <c r="PEF51" s="1252"/>
      <c r="PEG51" s="1252"/>
      <c r="PEH51" s="1252"/>
      <c r="PEI51" s="1252"/>
      <c r="PEJ51" s="1252"/>
      <c r="PEK51" s="1252"/>
      <c r="PEL51" s="1252"/>
      <c r="PEM51" s="1252"/>
      <c r="PEN51" s="1252"/>
      <c r="PEO51" s="1252"/>
      <c r="PEP51" s="1252"/>
      <c r="PEQ51" s="1252"/>
      <c r="PER51" s="1252"/>
      <c r="PES51" s="1252"/>
      <c r="PET51" s="1252"/>
      <c r="PEU51" s="1252"/>
      <c r="PEV51" s="1252"/>
      <c r="PEW51" s="1252"/>
      <c r="PEX51" s="1252"/>
      <c r="PEY51" s="1252"/>
      <c r="PEZ51" s="1252"/>
      <c r="PFA51" s="1252"/>
      <c r="PFB51" s="1252"/>
      <c r="PFC51" s="1252"/>
      <c r="PFD51" s="1252"/>
      <c r="PFE51" s="1252"/>
      <c r="PFF51" s="1252"/>
      <c r="PFG51" s="1252"/>
      <c r="PFH51" s="1252"/>
      <c r="PFI51" s="1252"/>
      <c r="PFJ51" s="1252"/>
      <c r="PFK51" s="1252"/>
      <c r="PFL51" s="1252"/>
      <c r="PFM51" s="1252"/>
      <c r="PFN51" s="1252"/>
      <c r="PFO51" s="1252"/>
      <c r="PFP51" s="1252"/>
      <c r="PFQ51" s="1252"/>
      <c r="PFR51" s="1252"/>
      <c r="PFS51" s="1252"/>
      <c r="PFT51" s="1252"/>
      <c r="PFU51" s="1252"/>
      <c r="PFV51" s="1252"/>
      <c r="PFW51" s="1252"/>
      <c r="PFX51" s="1252"/>
      <c r="PFY51" s="1252"/>
      <c r="PFZ51" s="1252"/>
      <c r="PGA51" s="1252"/>
      <c r="PGB51" s="1252"/>
      <c r="PGC51" s="1252"/>
      <c r="PGD51" s="1252"/>
      <c r="PGE51" s="1252"/>
      <c r="PGF51" s="1252"/>
      <c r="PGG51" s="1252"/>
      <c r="PGH51" s="1252"/>
      <c r="PGI51" s="1252"/>
      <c r="PGJ51" s="1252"/>
      <c r="PGK51" s="1252"/>
      <c r="PGL51" s="1252"/>
      <c r="PGM51" s="1252"/>
      <c r="PGN51" s="1252"/>
      <c r="PGO51" s="1252"/>
      <c r="PGP51" s="1252"/>
      <c r="PGQ51" s="1252"/>
      <c r="PGR51" s="1252"/>
      <c r="PGS51" s="1252"/>
      <c r="PGT51" s="1252"/>
      <c r="PGU51" s="1252"/>
      <c r="PGV51" s="1252"/>
      <c r="PGW51" s="1252"/>
      <c r="PGX51" s="1252"/>
      <c r="PGY51" s="1252"/>
      <c r="PGZ51" s="1252"/>
      <c r="PHA51" s="1252"/>
      <c r="PHB51" s="1252"/>
      <c r="PHC51" s="1252"/>
      <c r="PHD51" s="1252"/>
      <c r="PHE51" s="1252"/>
      <c r="PHF51" s="1252"/>
      <c r="PHG51" s="1252"/>
      <c r="PHH51" s="1252"/>
      <c r="PHI51" s="1252"/>
      <c r="PHJ51" s="1252"/>
      <c r="PHK51" s="1252"/>
      <c r="PHL51" s="1252"/>
      <c r="PHM51" s="1252"/>
      <c r="PHN51" s="1252"/>
      <c r="PHO51" s="1252"/>
      <c r="PHP51" s="1252"/>
      <c r="PHQ51" s="1252"/>
      <c r="PHR51" s="1252"/>
      <c r="PHS51" s="1252"/>
      <c r="PHT51" s="1252"/>
      <c r="PHU51" s="1252"/>
      <c r="PHV51" s="1252"/>
      <c r="PHW51" s="1252"/>
      <c r="PHX51" s="1252"/>
      <c r="PHY51" s="1252"/>
      <c r="PHZ51" s="1252"/>
      <c r="PIA51" s="1252"/>
      <c r="PIB51" s="1252"/>
      <c r="PIC51" s="1252"/>
      <c r="PID51" s="1252"/>
      <c r="PIE51" s="1252"/>
      <c r="PIF51" s="1252"/>
      <c r="PIG51" s="1252"/>
      <c r="PIH51" s="1252"/>
      <c r="PII51" s="1252"/>
      <c r="PIJ51" s="1252"/>
      <c r="PIK51" s="1252"/>
      <c r="PIL51" s="1252"/>
      <c r="PIM51" s="1252"/>
      <c r="PIN51" s="1252"/>
      <c r="PIO51" s="1252"/>
      <c r="PIP51" s="1252"/>
      <c r="PIQ51" s="1252"/>
      <c r="PIR51" s="1252"/>
      <c r="PIS51" s="1252"/>
      <c r="PIT51" s="1252"/>
      <c r="PIU51" s="1252"/>
      <c r="PIV51" s="1252"/>
      <c r="PIW51" s="1252"/>
      <c r="PIX51" s="1252"/>
      <c r="PIY51" s="1252"/>
      <c r="PIZ51" s="1252"/>
      <c r="PJA51" s="1252"/>
      <c r="PJB51" s="1252"/>
      <c r="PJC51" s="1252"/>
      <c r="PJD51" s="1252"/>
      <c r="PJE51" s="1252"/>
      <c r="PJF51" s="1252"/>
      <c r="PJG51" s="1252"/>
      <c r="PJH51" s="1252"/>
      <c r="PJI51" s="1252"/>
      <c r="PJJ51" s="1252"/>
      <c r="PJK51" s="1252"/>
      <c r="PJL51" s="1252"/>
      <c r="PJM51" s="1252"/>
      <c r="PJN51" s="1252"/>
      <c r="PJO51" s="1252"/>
      <c r="PJP51" s="1252"/>
      <c r="PJQ51" s="1252"/>
      <c r="PJR51" s="1252"/>
      <c r="PJS51" s="1252"/>
      <c r="PJT51" s="1252"/>
      <c r="PJU51" s="1252"/>
      <c r="PJV51" s="1252"/>
      <c r="PJW51" s="1252"/>
      <c r="PJX51" s="1252"/>
      <c r="PJY51" s="1252"/>
      <c r="PJZ51" s="1252"/>
      <c r="PKA51" s="1252"/>
      <c r="PKB51" s="1252"/>
      <c r="PKC51" s="1252"/>
      <c r="PKD51" s="1252"/>
      <c r="PKE51" s="1252"/>
      <c r="PKF51" s="1252"/>
      <c r="PKG51" s="1252"/>
      <c r="PKH51" s="1252"/>
      <c r="PKI51" s="1252"/>
      <c r="PKJ51" s="1252"/>
      <c r="PKK51" s="1252"/>
      <c r="PKL51" s="1252"/>
      <c r="PKM51" s="1252"/>
      <c r="PKN51" s="1252"/>
      <c r="PKO51" s="1252"/>
      <c r="PKP51" s="1252"/>
      <c r="PKQ51" s="1252"/>
      <c r="PKR51" s="1252"/>
      <c r="PKS51" s="1252"/>
      <c r="PKT51" s="1252"/>
      <c r="PKU51" s="1252"/>
      <c r="PKV51" s="1252"/>
      <c r="PKW51" s="1252"/>
      <c r="PKX51" s="1252"/>
      <c r="PKY51" s="1252"/>
      <c r="PKZ51" s="1252"/>
      <c r="PLA51" s="1252"/>
      <c r="PLB51" s="1252"/>
      <c r="PLC51" s="1252"/>
      <c r="PLD51" s="1252"/>
      <c r="PLE51" s="1252"/>
      <c r="PLF51" s="1252"/>
      <c r="PLG51" s="1252"/>
      <c r="PLH51" s="1252"/>
      <c r="PLI51" s="1252"/>
      <c r="PLJ51" s="1252"/>
      <c r="PLK51" s="1252"/>
      <c r="PLL51" s="1252"/>
      <c r="PLM51" s="1252"/>
      <c r="PLN51" s="1252"/>
      <c r="PLO51" s="1252"/>
      <c r="PLP51" s="1252"/>
      <c r="PLQ51" s="1252"/>
      <c r="PLR51" s="1252"/>
      <c r="PLS51" s="1252"/>
      <c r="PLT51" s="1252"/>
      <c r="PLU51" s="1252"/>
      <c r="PLV51" s="1252"/>
      <c r="PLW51" s="1252"/>
      <c r="PLX51" s="1252"/>
      <c r="PLY51" s="1252"/>
      <c r="PLZ51" s="1252"/>
      <c r="PMA51" s="1252"/>
      <c r="PMB51" s="1252"/>
      <c r="PMC51" s="1252"/>
      <c r="PMD51" s="1252"/>
      <c r="PME51" s="1252"/>
      <c r="PMF51" s="1252"/>
      <c r="PMG51" s="1252"/>
      <c r="PMH51" s="1252"/>
      <c r="PMI51" s="1252"/>
      <c r="PMJ51" s="1252"/>
      <c r="PMK51" s="1252"/>
      <c r="PML51" s="1252"/>
      <c r="PMM51" s="1252"/>
      <c r="PMN51" s="1252"/>
      <c r="PMO51" s="1252"/>
      <c r="PMP51" s="1252"/>
      <c r="PMQ51" s="1252"/>
      <c r="PMR51" s="1252"/>
      <c r="PMS51" s="1252"/>
      <c r="PMT51" s="1252"/>
      <c r="PMU51" s="1252"/>
      <c r="PMV51" s="1252"/>
      <c r="PMW51" s="1252"/>
      <c r="PMX51" s="1252"/>
      <c r="PMY51" s="1252"/>
      <c r="PMZ51" s="1252"/>
      <c r="PNA51" s="1252"/>
      <c r="PNB51" s="1252"/>
      <c r="PNC51" s="1252"/>
      <c r="PND51" s="1252"/>
      <c r="PNE51" s="1252"/>
      <c r="PNF51" s="1252"/>
      <c r="PNG51" s="1252"/>
      <c r="PNH51" s="1252"/>
      <c r="PNI51" s="1252"/>
      <c r="PNJ51" s="1252"/>
      <c r="PNK51" s="1252"/>
      <c r="PNL51" s="1252"/>
      <c r="PNM51" s="1252"/>
      <c r="PNN51" s="1252"/>
      <c r="PNO51" s="1252"/>
      <c r="PNP51" s="1252"/>
      <c r="PNQ51" s="1252"/>
      <c r="PNR51" s="1252"/>
      <c r="PNS51" s="1252"/>
      <c r="PNT51" s="1252"/>
      <c r="PNU51" s="1252"/>
      <c r="PNV51" s="1252"/>
      <c r="PNW51" s="1252"/>
      <c r="PNX51" s="1252"/>
      <c r="PNY51" s="1252"/>
      <c r="PNZ51" s="1252"/>
      <c r="POA51" s="1252"/>
      <c r="POB51" s="1252"/>
      <c r="POC51" s="1252"/>
      <c r="POD51" s="1252"/>
      <c r="POE51" s="1252"/>
      <c r="POF51" s="1252"/>
      <c r="POG51" s="1252"/>
      <c r="POH51" s="1252"/>
      <c r="POI51" s="1252"/>
      <c r="POJ51" s="1252"/>
      <c r="POK51" s="1252"/>
      <c r="POL51" s="1252"/>
      <c r="POM51" s="1252"/>
      <c r="PON51" s="1252"/>
      <c r="POO51" s="1252"/>
      <c r="POP51" s="1252"/>
      <c r="POQ51" s="1252"/>
      <c r="POR51" s="1252"/>
      <c r="POS51" s="1252"/>
      <c r="POT51" s="1252"/>
      <c r="POU51" s="1252"/>
      <c r="POV51" s="1252"/>
      <c r="POW51" s="1252"/>
      <c r="POX51" s="1252"/>
      <c r="POY51" s="1252"/>
      <c r="POZ51" s="1252"/>
      <c r="PPA51" s="1252"/>
      <c r="PPB51" s="1252"/>
      <c r="PPC51" s="1252"/>
      <c r="PPD51" s="1252"/>
      <c r="PPE51" s="1252"/>
      <c r="PPF51" s="1252"/>
      <c r="PPG51" s="1252"/>
      <c r="PPH51" s="1252"/>
      <c r="PPI51" s="1252"/>
      <c r="PPJ51" s="1252"/>
      <c r="PPK51" s="1252"/>
      <c r="PPL51" s="1252"/>
      <c r="PPM51" s="1252"/>
      <c r="PPN51" s="1252"/>
      <c r="PPO51" s="1252"/>
      <c r="PPP51" s="1252"/>
      <c r="PPQ51" s="1252"/>
      <c r="PPR51" s="1252"/>
      <c r="PPS51" s="1252"/>
      <c r="PPT51" s="1252"/>
      <c r="PPU51" s="1252"/>
      <c r="PPV51" s="1252"/>
      <c r="PPW51" s="1252"/>
      <c r="PPX51" s="1252"/>
      <c r="PPY51" s="1252"/>
      <c r="PPZ51" s="1252"/>
      <c r="PQA51" s="1252"/>
      <c r="PQB51" s="1252"/>
      <c r="PQC51" s="1252"/>
      <c r="PQD51" s="1252"/>
      <c r="PQE51" s="1252"/>
      <c r="PQF51" s="1252"/>
      <c r="PQG51" s="1252"/>
      <c r="PQH51" s="1252"/>
      <c r="PQI51" s="1252"/>
      <c r="PQJ51" s="1252"/>
      <c r="PQK51" s="1252"/>
      <c r="PQL51" s="1252"/>
      <c r="PQM51" s="1252"/>
      <c r="PQN51" s="1252"/>
      <c r="PQO51" s="1252"/>
      <c r="PQP51" s="1252"/>
      <c r="PQQ51" s="1252"/>
      <c r="PQR51" s="1252"/>
      <c r="PQS51" s="1252"/>
      <c r="PQT51" s="1252"/>
      <c r="PQU51" s="1252"/>
      <c r="PQV51" s="1252"/>
      <c r="PQW51" s="1252"/>
      <c r="PQX51" s="1252"/>
      <c r="PQY51" s="1252"/>
      <c r="PQZ51" s="1252"/>
      <c r="PRA51" s="1252"/>
      <c r="PRB51" s="1252"/>
      <c r="PRC51" s="1252"/>
      <c r="PRD51" s="1252"/>
      <c r="PRE51" s="1252"/>
      <c r="PRF51" s="1252"/>
      <c r="PRG51" s="1252"/>
      <c r="PRH51" s="1252"/>
      <c r="PRI51" s="1252"/>
      <c r="PRJ51" s="1252"/>
      <c r="PRK51" s="1252"/>
      <c r="PRL51" s="1252"/>
      <c r="PRM51" s="1252"/>
      <c r="PRN51" s="1252"/>
      <c r="PRO51" s="1252"/>
      <c r="PRP51" s="1252"/>
      <c r="PRQ51" s="1252"/>
      <c r="PRR51" s="1252"/>
      <c r="PRS51" s="1252"/>
      <c r="PRT51" s="1252"/>
      <c r="PRU51" s="1252"/>
      <c r="PRV51" s="1252"/>
      <c r="PRW51" s="1252"/>
      <c r="PRX51" s="1252"/>
      <c r="PRY51" s="1252"/>
      <c r="PRZ51" s="1252"/>
      <c r="PSA51" s="1252"/>
      <c r="PSB51" s="1252"/>
      <c r="PSC51" s="1252"/>
      <c r="PSD51" s="1252"/>
      <c r="PSE51" s="1252"/>
      <c r="PSF51" s="1252"/>
      <c r="PSG51" s="1252"/>
      <c r="PSH51" s="1252"/>
      <c r="PSI51" s="1252"/>
      <c r="PSJ51" s="1252"/>
      <c r="PSK51" s="1252"/>
      <c r="PSL51" s="1252"/>
      <c r="PSM51" s="1252"/>
      <c r="PSN51" s="1252"/>
      <c r="PSO51" s="1252"/>
      <c r="PSP51" s="1252"/>
      <c r="PSQ51" s="1252"/>
      <c r="PSR51" s="1252"/>
      <c r="PSS51" s="1252"/>
      <c r="PST51" s="1252"/>
      <c r="PSU51" s="1252"/>
      <c r="PSV51" s="1252"/>
      <c r="PSW51" s="1252"/>
      <c r="PSX51" s="1252"/>
      <c r="PSY51" s="1252"/>
      <c r="PSZ51" s="1252"/>
      <c r="PTA51" s="1252"/>
      <c r="PTB51" s="1252"/>
      <c r="PTC51" s="1252"/>
      <c r="PTD51" s="1252"/>
      <c r="PTE51" s="1252"/>
      <c r="PTF51" s="1252"/>
      <c r="PTG51" s="1252"/>
      <c r="PTH51" s="1252"/>
      <c r="PTI51" s="1252"/>
      <c r="PTJ51" s="1252"/>
      <c r="PTK51" s="1252"/>
      <c r="PTL51" s="1252"/>
      <c r="PTM51" s="1252"/>
      <c r="PTN51" s="1252"/>
      <c r="PTO51" s="1252"/>
      <c r="PTP51" s="1252"/>
      <c r="PTQ51" s="1252"/>
      <c r="PTR51" s="1252"/>
      <c r="PTS51" s="1252"/>
      <c r="PTT51" s="1252"/>
      <c r="PTU51" s="1252"/>
      <c r="PTV51" s="1252"/>
      <c r="PTW51" s="1252"/>
      <c r="PTX51" s="1252"/>
      <c r="PTY51" s="1252"/>
      <c r="PTZ51" s="1252"/>
      <c r="PUA51" s="1252"/>
      <c r="PUB51" s="1252"/>
      <c r="PUC51" s="1252"/>
      <c r="PUD51" s="1252"/>
      <c r="PUE51" s="1252"/>
      <c r="PUF51" s="1252"/>
      <c r="PUG51" s="1252"/>
      <c r="PUH51" s="1252"/>
      <c r="PUI51" s="1252"/>
      <c r="PUJ51" s="1252"/>
      <c r="PUK51" s="1252"/>
      <c r="PUL51" s="1252"/>
      <c r="PUM51" s="1252"/>
      <c r="PUN51" s="1252"/>
      <c r="PUO51" s="1252"/>
      <c r="PUP51" s="1252"/>
      <c r="PUQ51" s="1252"/>
      <c r="PUR51" s="1252"/>
      <c r="PUS51" s="1252"/>
      <c r="PUT51" s="1252"/>
      <c r="PUU51" s="1252"/>
      <c r="PUV51" s="1252"/>
      <c r="PUW51" s="1252"/>
      <c r="PUX51" s="1252"/>
      <c r="PUY51" s="1252"/>
      <c r="PUZ51" s="1252"/>
      <c r="PVA51" s="1252"/>
      <c r="PVB51" s="1252"/>
      <c r="PVC51" s="1252"/>
      <c r="PVD51" s="1252"/>
      <c r="PVE51" s="1252"/>
      <c r="PVF51" s="1252"/>
      <c r="PVG51" s="1252"/>
      <c r="PVH51" s="1252"/>
      <c r="PVI51" s="1252"/>
      <c r="PVJ51" s="1252"/>
      <c r="PVK51" s="1252"/>
      <c r="PVL51" s="1252"/>
      <c r="PVM51" s="1252"/>
      <c r="PVN51" s="1252"/>
      <c r="PVO51" s="1252"/>
      <c r="PVP51" s="1252"/>
      <c r="PVQ51" s="1252"/>
      <c r="PVR51" s="1252"/>
      <c r="PVS51" s="1252"/>
      <c r="PVT51" s="1252"/>
      <c r="PVU51" s="1252"/>
      <c r="PVV51" s="1252"/>
      <c r="PVW51" s="1252"/>
      <c r="PVX51" s="1252"/>
      <c r="PVY51" s="1252"/>
      <c r="PVZ51" s="1252"/>
      <c r="PWA51" s="1252"/>
      <c r="PWB51" s="1252"/>
      <c r="PWC51" s="1252"/>
      <c r="PWD51" s="1252"/>
      <c r="PWE51" s="1252"/>
      <c r="PWF51" s="1252"/>
      <c r="PWG51" s="1252"/>
      <c r="PWH51" s="1252"/>
      <c r="PWI51" s="1252"/>
      <c r="PWJ51" s="1252"/>
      <c r="PWK51" s="1252"/>
      <c r="PWL51" s="1252"/>
      <c r="PWM51" s="1252"/>
      <c r="PWN51" s="1252"/>
      <c r="PWO51" s="1252"/>
      <c r="PWP51" s="1252"/>
      <c r="PWQ51" s="1252"/>
      <c r="PWR51" s="1252"/>
      <c r="PWS51" s="1252"/>
      <c r="PWT51" s="1252"/>
      <c r="PWU51" s="1252"/>
      <c r="PWV51" s="1252"/>
      <c r="PWW51" s="1252"/>
      <c r="PWX51" s="1252"/>
      <c r="PWY51" s="1252"/>
      <c r="PWZ51" s="1252"/>
      <c r="PXA51" s="1252"/>
      <c r="PXB51" s="1252"/>
      <c r="PXC51" s="1252"/>
      <c r="PXD51" s="1252"/>
      <c r="PXE51" s="1252"/>
      <c r="PXF51" s="1252"/>
      <c r="PXG51" s="1252"/>
      <c r="PXH51" s="1252"/>
      <c r="PXI51" s="1252"/>
      <c r="PXJ51" s="1252"/>
      <c r="PXK51" s="1252"/>
      <c r="PXL51" s="1252"/>
      <c r="PXM51" s="1252"/>
      <c r="PXN51" s="1252"/>
      <c r="PXO51" s="1252"/>
      <c r="PXP51" s="1252"/>
      <c r="PXQ51" s="1252"/>
      <c r="PXR51" s="1252"/>
      <c r="PXS51" s="1252"/>
      <c r="PXT51" s="1252"/>
      <c r="PXU51" s="1252"/>
      <c r="PXV51" s="1252"/>
      <c r="PXW51" s="1252"/>
      <c r="PXX51" s="1252"/>
      <c r="PXY51" s="1252"/>
      <c r="PXZ51" s="1252"/>
      <c r="PYA51" s="1252"/>
      <c r="PYB51" s="1252"/>
      <c r="PYC51" s="1252"/>
      <c r="PYD51" s="1252"/>
      <c r="PYE51" s="1252"/>
      <c r="PYF51" s="1252"/>
      <c r="PYG51" s="1252"/>
      <c r="PYH51" s="1252"/>
      <c r="PYI51" s="1252"/>
      <c r="PYJ51" s="1252"/>
      <c r="PYK51" s="1252"/>
      <c r="PYL51" s="1252"/>
      <c r="PYM51" s="1252"/>
      <c r="PYN51" s="1252"/>
      <c r="PYO51" s="1252"/>
      <c r="PYP51" s="1252"/>
      <c r="PYQ51" s="1252"/>
      <c r="PYR51" s="1252"/>
      <c r="PYS51" s="1252"/>
      <c r="PYT51" s="1252"/>
      <c r="PYU51" s="1252"/>
      <c r="PYV51" s="1252"/>
      <c r="PYW51" s="1252"/>
      <c r="PYX51" s="1252"/>
      <c r="PYY51" s="1252"/>
      <c r="PYZ51" s="1252"/>
      <c r="PZA51" s="1252"/>
      <c r="PZB51" s="1252"/>
      <c r="PZC51" s="1252"/>
      <c r="PZD51" s="1252"/>
      <c r="PZE51" s="1252"/>
      <c r="PZF51" s="1252"/>
      <c r="PZG51" s="1252"/>
      <c r="PZH51" s="1252"/>
      <c r="PZI51" s="1252"/>
      <c r="PZJ51" s="1252"/>
      <c r="PZK51" s="1252"/>
      <c r="PZL51" s="1252"/>
      <c r="PZM51" s="1252"/>
      <c r="PZN51" s="1252"/>
      <c r="PZO51" s="1252"/>
      <c r="PZP51" s="1252"/>
      <c r="PZQ51" s="1252"/>
      <c r="PZR51" s="1252"/>
      <c r="PZS51" s="1252"/>
      <c r="PZT51" s="1252"/>
      <c r="PZU51" s="1252"/>
      <c r="PZV51" s="1252"/>
      <c r="PZW51" s="1252"/>
      <c r="PZX51" s="1252"/>
      <c r="PZY51" s="1252"/>
      <c r="PZZ51" s="1252"/>
      <c r="QAA51" s="1252"/>
      <c r="QAB51" s="1252"/>
      <c r="QAC51" s="1252"/>
      <c r="QAD51" s="1252"/>
      <c r="QAE51" s="1252"/>
      <c r="QAF51" s="1252"/>
      <c r="QAG51" s="1252"/>
      <c r="QAH51" s="1252"/>
      <c r="QAI51" s="1252"/>
      <c r="QAJ51" s="1252"/>
      <c r="QAK51" s="1252"/>
      <c r="QAL51" s="1252"/>
      <c r="QAM51" s="1252"/>
      <c r="QAN51" s="1252"/>
      <c r="QAO51" s="1252"/>
      <c r="QAP51" s="1252"/>
      <c r="QAQ51" s="1252"/>
      <c r="QAR51" s="1252"/>
      <c r="QAS51" s="1252"/>
      <c r="QAT51" s="1252"/>
      <c r="QAU51" s="1252"/>
      <c r="QAV51" s="1252"/>
      <c r="QAW51" s="1252"/>
      <c r="QAX51" s="1252"/>
      <c r="QAY51" s="1252"/>
      <c r="QAZ51" s="1252"/>
      <c r="QBA51" s="1252"/>
      <c r="QBB51" s="1252"/>
      <c r="QBC51" s="1252"/>
      <c r="QBD51" s="1252"/>
      <c r="QBE51" s="1252"/>
      <c r="QBF51" s="1252"/>
      <c r="QBG51" s="1252"/>
      <c r="QBH51" s="1252"/>
      <c r="QBI51" s="1252"/>
      <c r="QBJ51" s="1252"/>
      <c r="QBK51" s="1252"/>
      <c r="QBL51" s="1252"/>
      <c r="QBM51" s="1252"/>
      <c r="QBN51" s="1252"/>
      <c r="QBO51" s="1252"/>
      <c r="QBP51" s="1252"/>
      <c r="QBQ51" s="1252"/>
      <c r="QBR51" s="1252"/>
      <c r="QBS51" s="1252"/>
      <c r="QBT51" s="1252"/>
      <c r="QBU51" s="1252"/>
      <c r="QBV51" s="1252"/>
      <c r="QBW51" s="1252"/>
      <c r="QBX51" s="1252"/>
      <c r="QBY51" s="1252"/>
      <c r="QBZ51" s="1252"/>
      <c r="QCA51" s="1252"/>
      <c r="QCB51" s="1252"/>
      <c r="QCC51" s="1252"/>
      <c r="QCD51" s="1252"/>
      <c r="QCE51" s="1252"/>
      <c r="QCF51" s="1252"/>
      <c r="QCG51" s="1252"/>
      <c r="QCH51" s="1252"/>
      <c r="QCI51" s="1252"/>
      <c r="QCJ51" s="1252"/>
      <c r="QCK51" s="1252"/>
      <c r="QCL51" s="1252"/>
      <c r="QCM51" s="1252"/>
      <c r="QCN51" s="1252"/>
      <c r="QCO51" s="1252"/>
      <c r="QCP51" s="1252"/>
      <c r="QCQ51" s="1252"/>
      <c r="QCR51" s="1252"/>
      <c r="QCS51" s="1252"/>
      <c r="QCT51" s="1252"/>
      <c r="QCU51" s="1252"/>
      <c r="QCV51" s="1252"/>
      <c r="QCW51" s="1252"/>
      <c r="QCX51" s="1252"/>
      <c r="QCY51" s="1252"/>
      <c r="QCZ51" s="1252"/>
      <c r="QDA51" s="1252"/>
      <c r="QDB51" s="1252"/>
      <c r="QDC51" s="1252"/>
      <c r="QDD51" s="1252"/>
      <c r="QDE51" s="1252"/>
      <c r="QDF51" s="1252"/>
      <c r="QDG51" s="1252"/>
      <c r="QDH51" s="1252"/>
      <c r="QDI51" s="1252"/>
      <c r="QDJ51" s="1252"/>
      <c r="QDK51" s="1252"/>
      <c r="QDL51" s="1252"/>
      <c r="QDM51" s="1252"/>
      <c r="QDN51" s="1252"/>
      <c r="QDO51" s="1252"/>
      <c r="QDP51" s="1252"/>
      <c r="QDQ51" s="1252"/>
      <c r="QDR51" s="1252"/>
      <c r="QDS51" s="1252"/>
      <c r="QDT51" s="1252"/>
      <c r="QDU51" s="1252"/>
      <c r="QDV51" s="1252"/>
      <c r="QDW51" s="1252"/>
      <c r="QDX51" s="1252"/>
      <c r="QDY51" s="1252"/>
      <c r="QDZ51" s="1252"/>
      <c r="QEA51" s="1252"/>
      <c r="QEB51" s="1252"/>
      <c r="QEC51" s="1252"/>
      <c r="QED51" s="1252"/>
      <c r="QEE51" s="1252"/>
      <c r="QEF51" s="1252"/>
      <c r="QEG51" s="1252"/>
      <c r="QEH51" s="1252"/>
      <c r="QEI51" s="1252"/>
      <c r="QEJ51" s="1252"/>
      <c r="QEK51" s="1252"/>
      <c r="QEL51" s="1252"/>
      <c r="QEM51" s="1252"/>
      <c r="QEN51" s="1252"/>
      <c r="QEO51" s="1252"/>
      <c r="QEP51" s="1252"/>
      <c r="QEQ51" s="1252"/>
      <c r="QER51" s="1252"/>
      <c r="QES51" s="1252"/>
      <c r="QET51" s="1252"/>
      <c r="QEU51" s="1252"/>
      <c r="QEV51" s="1252"/>
      <c r="QEW51" s="1252"/>
      <c r="QEX51" s="1252"/>
      <c r="QEY51" s="1252"/>
      <c r="QEZ51" s="1252"/>
      <c r="QFA51" s="1252"/>
      <c r="QFB51" s="1252"/>
      <c r="QFC51" s="1252"/>
      <c r="QFD51" s="1252"/>
      <c r="QFE51" s="1252"/>
      <c r="QFF51" s="1252"/>
      <c r="QFG51" s="1252"/>
      <c r="QFH51" s="1252"/>
      <c r="QFI51" s="1252"/>
      <c r="QFJ51" s="1252"/>
      <c r="QFK51" s="1252"/>
      <c r="QFL51" s="1252"/>
      <c r="QFM51" s="1252"/>
      <c r="QFN51" s="1252"/>
      <c r="QFO51" s="1252"/>
      <c r="QFP51" s="1252"/>
      <c r="QFQ51" s="1252"/>
      <c r="QFR51" s="1252"/>
      <c r="QFS51" s="1252"/>
      <c r="QFT51" s="1252"/>
      <c r="QFU51" s="1252"/>
      <c r="QFV51" s="1252"/>
      <c r="QFW51" s="1252"/>
      <c r="QFX51" s="1252"/>
      <c r="QFY51" s="1252"/>
      <c r="QFZ51" s="1252"/>
      <c r="QGA51" s="1252"/>
      <c r="QGB51" s="1252"/>
      <c r="QGC51" s="1252"/>
      <c r="QGD51" s="1252"/>
      <c r="QGE51" s="1252"/>
      <c r="QGF51" s="1252"/>
      <c r="QGG51" s="1252"/>
      <c r="QGH51" s="1252"/>
      <c r="QGI51" s="1252"/>
      <c r="QGJ51" s="1252"/>
      <c r="QGK51" s="1252"/>
      <c r="QGL51" s="1252"/>
      <c r="QGM51" s="1252"/>
      <c r="QGN51" s="1252"/>
      <c r="QGO51" s="1252"/>
      <c r="QGP51" s="1252"/>
      <c r="QGQ51" s="1252"/>
      <c r="QGR51" s="1252"/>
      <c r="QGS51" s="1252"/>
      <c r="QGT51" s="1252"/>
      <c r="QGU51" s="1252"/>
      <c r="QGV51" s="1252"/>
      <c r="QGW51" s="1252"/>
      <c r="QGX51" s="1252"/>
      <c r="QGY51" s="1252"/>
      <c r="QGZ51" s="1252"/>
      <c r="QHA51" s="1252"/>
      <c r="QHB51" s="1252"/>
      <c r="QHC51" s="1252"/>
      <c r="QHD51" s="1252"/>
      <c r="QHE51" s="1252"/>
      <c r="QHF51" s="1252"/>
      <c r="QHG51" s="1252"/>
      <c r="QHH51" s="1252"/>
      <c r="QHI51" s="1252"/>
      <c r="QHJ51" s="1252"/>
      <c r="QHK51" s="1252"/>
      <c r="QHL51" s="1252"/>
      <c r="QHM51" s="1252"/>
      <c r="QHN51" s="1252"/>
      <c r="QHO51" s="1252"/>
      <c r="QHP51" s="1252"/>
      <c r="QHQ51" s="1252"/>
      <c r="QHR51" s="1252"/>
      <c r="QHS51" s="1252"/>
      <c r="QHT51" s="1252"/>
      <c r="QHU51" s="1252"/>
      <c r="QHV51" s="1252"/>
      <c r="QHW51" s="1252"/>
      <c r="QHX51" s="1252"/>
      <c r="QHY51" s="1252"/>
      <c r="QHZ51" s="1252"/>
      <c r="QIA51" s="1252"/>
      <c r="QIB51" s="1252"/>
      <c r="QIC51" s="1252"/>
      <c r="QID51" s="1252"/>
      <c r="QIE51" s="1252"/>
      <c r="QIF51" s="1252"/>
      <c r="QIG51" s="1252"/>
      <c r="QIH51" s="1252"/>
      <c r="QII51" s="1252"/>
      <c r="QIJ51" s="1252"/>
      <c r="QIK51" s="1252"/>
      <c r="QIL51" s="1252"/>
      <c r="QIM51" s="1252"/>
      <c r="QIN51" s="1252"/>
      <c r="QIO51" s="1252"/>
      <c r="QIP51" s="1252"/>
      <c r="QIQ51" s="1252"/>
      <c r="QIR51" s="1252"/>
      <c r="QIS51" s="1252"/>
      <c r="QIT51" s="1252"/>
      <c r="QIU51" s="1252"/>
      <c r="QIV51" s="1252"/>
      <c r="QIW51" s="1252"/>
      <c r="QIX51" s="1252"/>
      <c r="QIY51" s="1252"/>
      <c r="QIZ51" s="1252"/>
      <c r="QJA51" s="1252"/>
      <c r="QJB51" s="1252"/>
      <c r="QJC51" s="1252"/>
      <c r="QJD51" s="1252"/>
      <c r="QJE51" s="1252"/>
      <c r="QJF51" s="1252"/>
      <c r="QJG51" s="1252"/>
      <c r="QJH51" s="1252"/>
      <c r="QJI51" s="1252"/>
      <c r="QJJ51" s="1252"/>
      <c r="QJK51" s="1252"/>
      <c r="QJL51" s="1252"/>
      <c r="QJM51" s="1252"/>
      <c r="QJN51" s="1252"/>
      <c r="QJO51" s="1252"/>
      <c r="QJP51" s="1252"/>
      <c r="QJQ51" s="1252"/>
      <c r="QJR51" s="1252"/>
      <c r="QJS51" s="1252"/>
      <c r="QJT51" s="1252"/>
      <c r="QJU51" s="1252"/>
      <c r="QJV51" s="1252"/>
      <c r="QJW51" s="1252"/>
      <c r="QJX51" s="1252"/>
      <c r="QJY51" s="1252"/>
      <c r="QJZ51" s="1252"/>
      <c r="QKA51" s="1252"/>
      <c r="QKB51" s="1252"/>
      <c r="QKC51" s="1252"/>
      <c r="QKD51" s="1252"/>
      <c r="QKE51" s="1252"/>
      <c r="QKF51" s="1252"/>
      <c r="QKG51" s="1252"/>
      <c r="QKH51" s="1252"/>
      <c r="QKI51" s="1252"/>
      <c r="QKJ51" s="1252"/>
      <c r="QKK51" s="1252"/>
      <c r="QKL51" s="1252"/>
      <c r="QKM51" s="1252"/>
      <c r="QKN51" s="1252"/>
      <c r="QKO51" s="1252"/>
      <c r="QKP51" s="1252"/>
      <c r="QKQ51" s="1252"/>
      <c r="QKR51" s="1252"/>
      <c r="QKS51" s="1252"/>
      <c r="QKT51" s="1252"/>
      <c r="QKU51" s="1252"/>
      <c r="QKV51" s="1252"/>
      <c r="QKW51" s="1252"/>
      <c r="QKX51" s="1252"/>
      <c r="QKY51" s="1252"/>
      <c r="QKZ51" s="1252"/>
      <c r="QLA51" s="1252"/>
      <c r="QLB51" s="1252"/>
      <c r="QLC51" s="1252"/>
      <c r="QLD51" s="1252"/>
      <c r="QLE51" s="1252"/>
      <c r="QLF51" s="1252"/>
      <c r="QLG51" s="1252"/>
      <c r="QLH51" s="1252"/>
      <c r="QLI51" s="1252"/>
      <c r="QLJ51" s="1252"/>
      <c r="QLK51" s="1252"/>
      <c r="QLL51" s="1252"/>
      <c r="QLM51" s="1252"/>
      <c r="QLN51" s="1252"/>
      <c r="QLO51" s="1252"/>
      <c r="QLP51" s="1252"/>
      <c r="QLQ51" s="1252"/>
      <c r="QLR51" s="1252"/>
      <c r="QLS51" s="1252"/>
      <c r="QLT51" s="1252"/>
      <c r="QLU51" s="1252"/>
      <c r="QLV51" s="1252"/>
      <c r="QLW51" s="1252"/>
      <c r="QLX51" s="1252"/>
      <c r="QLY51" s="1252"/>
      <c r="QLZ51" s="1252"/>
      <c r="QMA51" s="1252"/>
      <c r="QMB51" s="1252"/>
      <c r="QMC51" s="1252"/>
      <c r="QMD51" s="1252"/>
      <c r="QME51" s="1252"/>
      <c r="QMF51" s="1252"/>
      <c r="QMG51" s="1252"/>
      <c r="QMH51" s="1252"/>
      <c r="QMI51" s="1252"/>
      <c r="QMJ51" s="1252"/>
      <c r="QMK51" s="1252"/>
      <c r="QML51" s="1252"/>
      <c r="QMM51" s="1252"/>
      <c r="QMN51" s="1252"/>
      <c r="QMO51" s="1252"/>
      <c r="QMP51" s="1252"/>
      <c r="QMQ51" s="1252"/>
      <c r="QMR51" s="1252"/>
      <c r="QMS51" s="1252"/>
      <c r="QMT51" s="1252"/>
      <c r="QMU51" s="1252"/>
      <c r="QMV51" s="1252"/>
      <c r="QMW51" s="1252"/>
      <c r="QMX51" s="1252"/>
      <c r="QMY51" s="1252"/>
      <c r="QMZ51" s="1252"/>
      <c r="QNA51" s="1252"/>
      <c r="QNB51" s="1252"/>
      <c r="QNC51" s="1252"/>
      <c r="QND51" s="1252"/>
      <c r="QNE51" s="1252"/>
      <c r="QNF51" s="1252"/>
      <c r="QNG51" s="1252"/>
      <c r="QNH51" s="1252"/>
      <c r="QNI51" s="1252"/>
      <c r="QNJ51" s="1252"/>
      <c r="QNK51" s="1252"/>
      <c r="QNL51" s="1252"/>
      <c r="QNM51" s="1252"/>
      <c r="QNN51" s="1252"/>
      <c r="QNO51" s="1252"/>
      <c r="QNP51" s="1252"/>
      <c r="QNQ51" s="1252"/>
      <c r="QNR51" s="1252"/>
      <c r="QNS51" s="1252"/>
      <c r="QNT51" s="1252"/>
      <c r="QNU51" s="1252"/>
      <c r="QNV51" s="1252"/>
      <c r="QNW51" s="1252"/>
      <c r="QNX51" s="1252"/>
      <c r="QNY51" s="1252"/>
      <c r="QNZ51" s="1252"/>
      <c r="QOA51" s="1252"/>
      <c r="QOB51" s="1252"/>
      <c r="QOC51" s="1252"/>
      <c r="QOD51" s="1252"/>
      <c r="QOE51" s="1252"/>
      <c r="QOF51" s="1252"/>
      <c r="QOG51" s="1252"/>
      <c r="QOH51" s="1252"/>
      <c r="QOI51" s="1252"/>
      <c r="QOJ51" s="1252"/>
      <c r="QOK51" s="1252"/>
      <c r="QOL51" s="1252"/>
      <c r="QOM51" s="1252"/>
      <c r="QON51" s="1252"/>
      <c r="QOO51" s="1252"/>
      <c r="QOP51" s="1252"/>
      <c r="QOQ51" s="1252"/>
      <c r="QOR51" s="1252"/>
      <c r="QOS51" s="1252"/>
      <c r="QOT51" s="1252"/>
      <c r="QOU51" s="1252"/>
      <c r="QOV51" s="1252"/>
      <c r="QOW51" s="1252"/>
      <c r="QOX51" s="1252"/>
      <c r="QOY51" s="1252"/>
      <c r="QOZ51" s="1252"/>
      <c r="QPA51" s="1252"/>
      <c r="QPB51" s="1252"/>
      <c r="QPC51" s="1252"/>
      <c r="QPD51" s="1252"/>
      <c r="QPE51" s="1252"/>
      <c r="QPF51" s="1252"/>
      <c r="QPG51" s="1252"/>
      <c r="QPH51" s="1252"/>
      <c r="QPI51" s="1252"/>
      <c r="QPJ51" s="1252"/>
      <c r="QPK51" s="1252"/>
      <c r="QPL51" s="1252"/>
      <c r="QPM51" s="1252"/>
      <c r="QPN51" s="1252"/>
      <c r="QPO51" s="1252"/>
      <c r="QPP51" s="1252"/>
      <c r="QPQ51" s="1252"/>
      <c r="QPR51" s="1252"/>
      <c r="QPS51" s="1252"/>
      <c r="QPT51" s="1252"/>
      <c r="QPU51" s="1252"/>
      <c r="QPV51" s="1252"/>
      <c r="QPW51" s="1252"/>
      <c r="QPX51" s="1252"/>
      <c r="QPY51" s="1252"/>
      <c r="QPZ51" s="1252"/>
      <c r="QQA51" s="1252"/>
      <c r="QQB51" s="1252"/>
      <c r="QQC51" s="1252"/>
      <c r="QQD51" s="1252"/>
      <c r="QQE51" s="1252"/>
      <c r="QQF51" s="1252"/>
      <c r="QQG51" s="1252"/>
      <c r="QQH51" s="1252"/>
      <c r="QQI51" s="1252"/>
      <c r="QQJ51" s="1252"/>
      <c r="QQK51" s="1252"/>
      <c r="QQL51" s="1252"/>
      <c r="QQM51" s="1252"/>
      <c r="QQN51" s="1252"/>
      <c r="QQO51" s="1252"/>
      <c r="QQP51" s="1252"/>
      <c r="QQQ51" s="1252"/>
      <c r="QQR51" s="1252"/>
      <c r="QQS51" s="1252"/>
      <c r="QQT51" s="1252"/>
      <c r="QQU51" s="1252"/>
      <c r="QQV51" s="1252"/>
      <c r="QQW51" s="1252"/>
      <c r="QQX51" s="1252"/>
      <c r="QQY51" s="1252"/>
      <c r="QQZ51" s="1252"/>
      <c r="QRA51" s="1252"/>
      <c r="QRB51" s="1252"/>
      <c r="QRC51" s="1252"/>
      <c r="QRD51" s="1252"/>
      <c r="QRE51" s="1252"/>
      <c r="QRF51" s="1252"/>
      <c r="QRG51" s="1252"/>
      <c r="QRH51" s="1252"/>
      <c r="QRI51" s="1252"/>
      <c r="QRJ51" s="1252"/>
      <c r="QRK51" s="1252"/>
      <c r="QRL51" s="1252"/>
      <c r="QRM51" s="1252"/>
      <c r="QRN51" s="1252"/>
      <c r="QRO51" s="1252"/>
      <c r="QRP51" s="1252"/>
      <c r="QRQ51" s="1252"/>
      <c r="QRR51" s="1252"/>
      <c r="QRS51" s="1252"/>
      <c r="QRT51" s="1252"/>
      <c r="QRU51" s="1252"/>
      <c r="QRV51" s="1252"/>
      <c r="QRW51" s="1252"/>
      <c r="QRX51" s="1252"/>
      <c r="QRY51" s="1252"/>
      <c r="QRZ51" s="1252"/>
      <c r="QSA51" s="1252"/>
      <c r="QSB51" s="1252"/>
      <c r="QSC51" s="1252"/>
      <c r="QSD51" s="1252"/>
      <c r="QSE51" s="1252"/>
      <c r="QSF51" s="1252"/>
      <c r="QSG51" s="1252"/>
      <c r="QSH51" s="1252"/>
      <c r="QSI51" s="1252"/>
      <c r="QSJ51" s="1252"/>
      <c r="QSK51" s="1252"/>
      <c r="QSL51" s="1252"/>
      <c r="QSM51" s="1252"/>
      <c r="QSN51" s="1252"/>
      <c r="QSO51" s="1252"/>
      <c r="QSP51" s="1252"/>
      <c r="QSQ51" s="1252"/>
      <c r="QSR51" s="1252"/>
      <c r="QSS51" s="1252"/>
      <c r="QST51" s="1252"/>
      <c r="QSU51" s="1252"/>
      <c r="QSV51" s="1252"/>
      <c r="QSW51" s="1252"/>
      <c r="QSX51" s="1252"/>
      <c r="QSY51" s="1252"/>
      <c r="QSZ51" s="1252"/>
      <c r="QTA51" s="1252"/>
      <c r="QTB51" s="1252"/>
      <c r="QTC51" s="1252"/>
      <c r="QTD51" s="1252"/>
      <c r="QTE51" s="1252"/>
      <c r="QTF51" s="1252"/>
      <c r="QTG51" s="1252"/>
      <c r="QTH51" s="1252"/>
      <c r="QTI51" s="1252"/>
      <c r="QTJ51" s="1252"/>
      <c r="QTK51" s="1252"/>
      <c r="QTL51" s="1252"/>
      <c r="QTM51" s="1252"/>
      <c r="QTN51" s="1252"/>
      <c r="QTO51" s="1252"/>
      <c r="QTP51" s="1252"/>
      <c r="QTQ51" s="1252"/>
      <c r="QTR51" s="1252"/>
      <c r="QTS51" s="1252"/>
      <c r="QTT51" s="1252"/>
      <c r="QTU51" s="1252"/>
      <c r="QTV51" s="1252"/>
      <c r="QTW51" s="1252"/>
      <c r="QTX51" s="1252"/>
      <c r="QTY51" s="1252"/>
      <c r="QTZ51" s="1252"/>
      <c r="QUA51" s="1252"/>
      <c r="QUB51" s="1252"/>
      <c r="QUC51" s="1252"/>
      <c r="QUD51" s="1252"/>
      <c r="QUE51" s="1252"/>
      <c r="QUF51" s="1252"/>
      <c r="QUG51" s="1252"/>
      <c r="QUH51" s="1252"/>
      <c r="QUI51" s="1252"/>
      <c r="QUJ51" s="1252"/>
      <c r="QUK51" s="1252"/>
      <c r="QUL51" s="1252"/>
      <c r="QUM51" s="1252"/>
      <c r="QUN51" s="1252"/>
      <c r="QUO51" s="1252"/>
      <c r="QUP51" s="1252"/>
      <c r="QUQ51" s="1252"/>
      <c r="QUR51" s="1252"/>
      <c r="QUS51" s="1252"/>
      <c r="QUT51" s="1252"/>
      <c r="QUU51" s="1252"/>
      <c r="QUV51" s="1252"/>
      <c r="QUW51" s="1252"/>
      <c r="QUX51" s="1252"/>
      <c r="QUY51" s="1252"/>
      <c r="QUZ51" s="1252"/>
      <c r="QVA51" s="1252"/>
      <c r="QVB51" s="1252"/>
      <c r="QVC51" s="1252"/>
      <c r="QVD51" s="1252"/>
      <c r="QVE51" s="1252"/>
      <c r="QVF51" s="1252"/>
      <c r="QVG51" s="1252"/>
      <c r="QVH51" s="1252"/>
      <c r="QVI51" s="1252"/>
      <c r="QVJ51" s="1252"/>
      <c r="QVK51" s="1252"/>
      <c r="QVL51" s="1252"/>
      <c r="QVM51" s="1252"/>
      <c r="QVN51" s="1252"/>
      <c r="QVO51" s="1252"/>
      <c r="QVP51" s="1252"/>
      <c r="QVQ51" s="1252"/>
      <c r="QVR51" s="1252"/>
      <c r="QVS51" s="1252"/>
      <c r="QVT51" s="1252"/>
      <c r="QVU51" s="1252"/>
      <c r="QVV51" s="1252"/>
      <c r="QVW51" s="1252"/>
      <c r="QVX51" s="1252"/>
      <c r="QVY51" s="1252"/>
      <c r="QVZ51" s="1252"/>
      <c r="QWA51" s="1252"/>
      <c r="QWB51" s="1252"/>
      <c r="QWC51" s="1252"/>
      <c r="QWD51" s="1252"/>
      <c r="QWE51" s="1252"/>
      <c r="QWF51" s="1252"/>
      <c r="QWG51" s="1252"/>
      <c r="QWH51" s="1252"/>
      <c r="QWI51" s="1252"/>
      <c r="QWJ51" s="1252"/>
      <c r="QWK51" s="1252"/>
      <c r="QWL51" s="1252"/>
      <c r="QWM51" s="1252"/>
      <c r="QWN51" s="1252"/>
      <c r="QWO51" s="1252"/>
      <c r="QWP51" s="1252"/>
      <c r="QWQ51" s="1252"/>
      <c r="QWR51" s="1252"/>
      <c r="QWS51" s="1252"/>
      <c r="QWT51" s="1252"/>
      <c r="QWU51" s="1252"/>
      <c r="QWV51" s="1252"/>
      <c r="QWW51" s="1252"/>
      <c r="QWX51" s="1252"/>
      <c r="QWY51" s="1252"/>
      <c r="QWZ51" s="1252"/>
      <c r="QXA51" s="1252"/>
      <c r="QXB51" s="1252"/>
      <c r="QXC51" s="1252"/>
      <c r="QXD51" s="1252"/>
      <c r="QXE51" s="1252"/>
      <c r="QXF51" s="1252"/>
      <c r="QXG51" s="1252"/>
      <c r="QXH51" s="1252"/>
      <c r="QXI51" s="1252"/>
      <c r="QXJ51" s="1252"/>
      <c r="QXK51" s="1252"/>
      <c r="QXL51" s="1252"/>
      <c r="QXM51" s="1252"/>
      <c r="QXN51" s="1252"/>
      <c r="QXO51" s="1252"/>
      <c r="QXP51" s="1252"/>
      <c r="QXQ51" s="1252"/>
      <c r="QXR51" s="1252"/>
      <c r="QXS51" s="1252"/>
      <c r="QXT51" s="1252"/>
      <c r="QXU51" s="1252"/>
      <c r="QXV51" s="1252"/>
      <c r="QXW51" s="1252"/>
      <c r="QXX51" s="1252"/>
      <c r="QXY51" s="1252"/>
      <c r="QXZ51" s="1252"/>
      <c r="QYA51" s="1252"/>
      <c r="QYB51" s="1252"/>
      <c r="QYC51" s="1252"/>
      <c r="QYD51" s="1252"/>
      <c r="QYE51" s="1252"/>
      <c r="QYF51" s="1252"/>
      <c r="QYG51" s="1252"/>
      <c r="QYH51" s="1252"/>
      <c r="QYI51" s="1252"/>
      <c r="QYJ51" s="1252"/>
      <c r="QYK51" s="1252"/>
      <c r="QYL51" s="1252"/>
      <c r="QYM51" s="1252"/>
      <c r="QYN51" s="1252"/>
      <c r="QYO51" s="1252"/>
      <c r="QYP51" s="1252"/>
      <c r="QYQ51" s="1252"/>
      <c r="QYR51" s="1252"/>
      <c r="QYS51" s="1252"/>
      <c r="QYT51" s="1252"/>
      <c r="QYU51" s="1252"/>
      <c r="QYV51" s="1252"/>
      <c r="QYW51" s="1252"/>
      <c r="QYX51" s="1252"/>
      <c r="QYY51" s="1252"/>
      <c r="QYZ51" s="1252"/>
      <c r="QZA51" s="1252"/>
      <c r="QZB51" s="1252"/>
      <c r="QZC51" s="1252"/>
      <c r="QZD51" s="1252"/>
      <c r="QZE51" s="1252"/>
      <c r="QZF51" s="1252"/>
      <c r="QZG51" s="1252"/>
      <c r="QZH51" s="1252"/>
      <c r="QZI51" s="1252"/>
      <c r="QZJ51" s="1252"/>
      <c r="QZK51" s="1252"/>
      <c r="QZL51" s="1252"/>
      <c r="QZM51" s="1252"/>
      <c r="QZN51" s="1252"/>
      <c r="QZO51" s="1252"/>
      <c r="QZP51" s="1252"/>
      <c r="QZQ51" s="1252"/>
      <c r="QZR51" s="1252"/>
      <c r="QZS51" s="1252"/>
      <c r="QZT51" s="1252"/>
      <c r="QZU51" s="1252"/>
      <c r="QZV51" s="1252"/>
      <c r="QZW51" s="1252"/>
      <c r="QZX51" s="1252"/>
      <c r="QZY51" s="1252"/>
      <c r="QZZ51" s="1252"/>
      <c r="RAA51" s="1252"/>
      <c r="RAB51" s="1252"/>
      <c r="RAC51" s="1252"/>
      <c r="RAD51" s="1252"/>
      <c r="RAE51" s="1252"/>
      <c r="RAF51" s="1252"/>
      <c r="RAG51" s="1252"/>
      <c r="RAH51" s="1252"/>
      <c r="RAI51" s="1252"/>
      <c r="RAJ51" s="1252"/>
      <c r="RAK51" s="1252"/>
      <c r="RAL51" s="1252"/>
      <c r="RAM51" s="1252"/>
      <c r="RAN51" s="1252"/>
      <c r="RAO51" s="1252"/>
      <c r="RAP51" s="1252"/>
      <c r="RAQ51" s="1252"/>
      <c r="RAR51" s="1252"/>
      <c r="RAS51" s="1252"/>
      <c r="RAT51" s="1252"/>
      <c r="RAU51" s="1252"/>
      <c r="RAV51" s="1252"/>
      <c r="RAW51" s="1252"/>
      <c r="RAX51" s="1252"/>
      <c r="RAY51" s="1252"/>
      <c r="RAZ51" s="1252"/>
      <c r="RBA51" s="1252"/>
      <c r="RBB51" s="1252"/>
      <c r="RBC51" s="1252"/>
      <c r="RBD51" s="1252"/>
      <c r="RBE51" s="1252"/>
      <c r="RBF51" s="1252"/>
      <c r="RBG51" s="1252"/>
      <c r="RBH51" s="1252"/>
      <c r="RBI51" s="1252"/>
      <c r="RBJ51" s="1252"/>
      <c r="RBK51" s="1252"/>
      <c r="RBL51" s="1252"/>
      <c r="RBM51" s="1252"/>
      <c r="RBN51" s="1252"/>
      <c r="RBO51" s="1252"/>
      <c r="RBP51" s="1252"/>
      <c r="RBQ51" s="1252"/>
      <c r="RBR51" s="1252"/>
      <c r="RBS51" s="1252"/>
      <c r="RBT51" s="1252"/>
      <c r="RBU51" s="1252"/>
      <c r="RBV51" s="1252"/>
      <c r="RBW51" s="1252"/>
      <c r="RBX51" s="1252"/>
      <c r="RBY51" s="1252"/>
      <c r="RBZ51" s="1252"/>
      <c r="RCA51" s="1252"/>
      <c r="RCB51" s="1252"/>
      <c r="RCC51" s="1252"/>
      <c r="RCD51" s="1252"/>
      <c r="RCE51" s="1252"/>
      <c r="RCF51" s="1252"/>
      <c r="RCG51" s="1252"/>
      <c r="RCH51" s="1252"/>
      <c r="RCI51" s="1252"/>
      <c r="RCJ51" s="1252"/>
      <c r="RCK51" s="1252"/>
      <c r="RCL51" s="1252"/>
      <c r="RCM51" s="1252"/>
      <c r="RCN51" s="1252"/>
      <c r="RCO51" s="1252"/>
      <c r="RCP51" s="1252"/>
      <c r="RCQ51" s="1252"/>
      <c r="RCR51" s="1252"/>
      <c r="RCS51" s="1252"/>
      <c r="RCT51" s="1252"/>
      <c r="RCU51" s="1252"/>
      <c r="RCV51" s="1252"/>
      <c r="RCW51" s="1252"/>
      <c r="RCX51" s="1252"/>
      <c r="RCY51" s="1252"/>
      <c r="RCZ51" s="1252"/>
      <c r="RDA51" s="1252"/>
      <c r="RDB51" s="1252"/>
      <c r="RDC51" s="1252"/>
      <c r="RDD51" s="1252"/>
      <c r="RDE51" s="1252"/>
      <c r="RDF51" s="1252"/>
      <c r="RDG51" s="1252"/>
      <c r="RDH51" s="1252"/>
      <c r="RDI51" s="1252"/>
      <c r="RDJ51" s="1252"/>
      <c r="RDK51" s="1252"/>
      <c r="RDL51" s="1252"/>
      <c r="RDM51" s="1252"/>
      <c r="RDN51" s="1252"/>
      <c r="RDO51" s="1252"/>
      <c r="RDP51" s="1252"/>
      <c r="RDQ51" s="1252"/>
      <c r="RDR51" s="1252"/>
      <c r="RDS51" s="1252"/>
      <c r="RDT51" s="1252"/>
      <c r="RDU51" s="1252"/>
      <c r="RDV51" s="1252"/>
      <c r="RDW51" s="1252"/>
      <c r="RDX51" s="1252"/>
      <c r="RDY51" s="1252"/>
      <c r="RDZ51" s="1252"/>
      <c r="REA51" s="1252"/>
      <c r="REB51" s="1252"/>
      <c r="REC51" s="1252"/>
      <c r="RED51" s="1252"/>
      <c r="REE51" s="1252"/>
      <c r="REF51" s="1252"/>
      <c r="REG51" s="1252"/>
      <c r="REH51" s="1252"/>
      <c r="REI51" s="1252"/>
      <c r="REJ51" s="1252"/>
      <c r="REK51" s="1252"/>
      <c r="REL51" s="1252"/>
      <c r="REM51" s="1252"/>
      <c r="REN51" s="1252"/>
      <c r="REO51" s="1252"/>
      <c r="REP51" s="1252"/>
      <c r="REQ51" s="1252"/>
      <c r="RER51" s="1252"/>
      <c r="RES51" s="1252"/>
      <c r="RET51" s="1252"/>
      <c r="REU51" s="1252"/>
      <c r="REV51" s="1252"/>
      <c r="REW51" s="1252"/>
      <c r="REX51" s="1252"/>
      <c r="REY51" s="1252"/>
      <c r="REZ51" s="1252"/>
      <c r="RFA51" s="1252"/>
      <c r="RFB51" s="1252"/>
      <c r="RFC51" s="1252"/>
      <c r="RFD51" s="1252"/>
      <c r="RFE51" s="1252"/>
      <c r="RFF51" s="1252"/>
      <c r="RFG51" s="1252"/>
      <c r="RFH51" s="1252"/>
      <c r="RFI51" s="1252"/>
      <c r="RFJ51" s="1252"/>
      <c r="RFK51" s="1252"/>
      <c r="RFL51" s="1252"/>
      <c r="RFM51" s="1252"/>
      <c r="RFN51" s="1252"/>
      <c r="RFO51" s="1252"/>
      <c r="RFP51" s="1252"/>
      <c r="RFQ51" s="1252"/>
      <c r="RFR51" s="1252"/>
      <c r="RFS51" s="1252"/>
      <c r="RFT51" s="1252"/>
      <c r="RFU51" s="1252"/>
      <c r="RFV51" s="1252"/>
      <c r="RFW51" s="1252"/>
      <c r="RFX51" s="1252"/>
      <c r="RFY51" s="1252"/>
      <c r="RFZ51" s="1252"/>
      <c r="RGA51" s="1252"/>
      <c r="RGB51" s="1252"/>
      <c r="RGC51" s="1252"/>
      <c r="RGD51" s="1252"/>
      <c r="RGE51" s="1252"/>
      <c r="RGF51" s="1252"/>
      <c r="RGG51" s="1252"/>
      <c r="RGH51" s="1252"/>
      <c r="RGI51" s="1252"/>
      <c r="RGJ51" s="1252"/>
      <c r="RGK51" s="1252"/>
      <c r="RGL51" s="1252"/>
      <c r="RGM51" s="1252"/>
      <c r="RGN51" s="1252"/>
      <c r="RGO51" s="1252"/>
      <c r="RGP51" s="1252"/>
      <c r="RGQ51" s="1252"/>
      <c r="RGR51" s="1252"/>
      <c r="RGS51" s="1252"/>
      <c r="RGT51" s="1252"/>
      <c r="RGU51" s="1252"/>
      <c r="RGV51" s="1252"/>
      <c r="RGW51" s="1252"/>
      <c r="RGX51" s="1252"/>
      <c r="RGY51" s="1252"/>
      <c r="RGZ51" s="1252"/>
      <c r="RHA51" s="1252"/>
      <c r="RHB51" s="1252"/>
      <c r="RHC51" s="1252"/>
      <c r="RHD51" s="1252"/>
      <c r="RHE51" s="1252"/>
      <c r="RHF51" s="1252"/>
      <c r="RHG51" s="1252"/>
      <c r="RHH51" s="1252"/>
      <c r="RHI51" s="1252"/>
      <c r="RHJ51" s="1252"/>
      <c r="RHK51" s="1252"/>
      <c r="RHL51" s="1252"/>
      <c r="RHM51" s="1252"/>
      <c r="RHN51" s="1252"/>
      <c r="RHO51" s="1252"/>
      <c r="RHP51" s="1252"/>
      <c r="RHQ51" s="1252"/>
      <c r="RHR51" s="1252"/>
      <c r="RHS51" s="1252"/>
      <c r="RHT51" s="1252"/>
      <c r="RHU51" s="1252"/>
      <c r="RHV51" s="1252"/>
      <c r="RHW51" s="1252"/>
      <c r="RHX51" s="1252"/>
      <c r="RHY51" s="1252"/>
      <c r="RHZ51" s="1252"/>
      <c r="RIA51" s="1252"/>
      <c r="RIB51" s="1252"/>
      <c r="RIC51" s="1252"/>
      <c r="RID51" s="1252"/>
      <c r="RIE51" s="1252"/>
      <c r="RIF51" s="1252"/>
      <c r="RIG51" s="1252"/>
      <c r="RIH51" s="1252"/>
      <c r="RII51" s="1252"/>
      <c r="RIJ51" s="1252"/>
      <c r="RIK51" s="1252"/>
      <c r="RIL51" s="1252"/>
      <c r="RIM51" s="1252"/>
      <c r="RIN51" s="1252"/>
      <c r="RIO51" s="1252"/>
      <c r="RIP51" s="1252"/>
      <c r="RIQ51" s="1252"/>
      <c r="RIR51" s="1252"/>
      <c r="RIS51" s="1252"/>
      <c r="RIT51" s="1252"/>
      <c r="RIU51" s="1252"/>
      <c r="RIV51" s="1252"/>
      <c r="RIW51" s="1252"/>
      <c r="RIX51" s="1252"/>
      <c r="RIY51" s="1252"/>
      <c r="RIZ51" s="1252"/>
      <c r="RJA51" s="1252"/>
      <c r="RJB51" s="1252"/>
      <c r="RJC51" s="1252"/>
      <c r="RJD51" s="1252"/>
      <c r="RJE51" s="1252"/>
      <c r="RJF51" s="1252"/>
      <c r="RJG51" s="1252"/>
      <c r="RJH51" s="1252"/>
      <c r="RJI51" s="1252"/>
      <c r="RJJ51" s="1252"/>
      <c r="RJK51" s="1252"/>
      <c r="RJL51" s="1252"/>
      <c r="RJM51" s="1252"/>
      <c r="RJN51" s="1252"/>
      <c r="RJO51" s="1252"/>
      <c r="RJP51" s="1252"/>
      <c r="RJQ51" s="1252"/>
      <c r="RJR51" s="1252"/>
      <c r="RJS51" s="1252"/>
      <c r="RJT51" s="1252"/>
      <c r="RJU51" s="1252"/>
      <c r="RJV51" s="1252"/>
      <c r="RJW51" s="1252"/>
      <c r="RJX51" s="1252"/>
      <c r="RJY51" s="1252"/>
      <c r="RJZ51" s="1252"/>
      <c r="RKA51" s="1252"/>
      <c r="RKB51" s="1252"/>
      <c r="RKC51" s="1252"/>
      <c r="RKD51" s="1252"/>
      <c r="RKE51" s="1252"/>
      <c r="RKF51" s="1252"/>
      <c r="RKG51" s="1252"/>
      <c r="RKH51" s="1252"/>
      <c r="RKI51" s="1252"/>
      <c r="RKJ51" s="1252"/>
      <c r="RKK51" s="1252"/>
      <c r="RKL51" s="1252"/>
      <c r="RKM51" s="1252"/>
      <c r="RKN51" s="1252"/>
      <c r="RKO51" s="1252"/>
      <c r="RKP51" s="1252"/>
      <c r="RKQ51" s="1252"/>
      <c r="RKR51" s="1252"/>
      <c r="RKS51" s="1252"/>
      <c r="RKT51" s="1252"/>
      <c r="RKU51" s="1252"/>
      <c r="RKV51" s="1252"/>
      <c r="RKW51" s="1252"/>
      <c r="RKX51" s="1252"/>
      <c r="RKY51" s="1252"/>
      <c r="RKZ51" s="1252"/>
      <c r="RLA51" s="1252"/>
      <c r="RLB51" s="1252"/>
      <c r="RLC51" s="1252"/>
      <c r="RLD51" s="1252"/>
      <c r="RLE51" s="1252"/>
      <c r="RLF51" s="1252"/>
      <c r="RLG51" s="1252"/>
      <c r="RLH51" s="1252"/>
      <c r="RLI51" s="1252"/>
      <c r="RLJ51" s="1252"/>
      <c r="RLK51" s="1252"/>
      <c r="RLL51" s="1252"/>
      <c r="RLM51" s="1252"/>
      <c r="RLN51" s="1252"/>
      <c r="RLO51" s="1252"/>
      <c r="RLP51" s="1252"/>
      <c r="RLQ51" s="1252"/>
      <c r="RLR51" s="1252"/>
      <c r="RLS51" s="1252"/>
      <c r="RLT51" s="1252"/>
      <c r="RLU51" s="1252"/>
      <c r="RLV51" s="1252"/>
      <c r="RLW51" s="1252"/>
      <c r="RLX51" s="1252"/>
      <c r="RLY51" s="1252"/>
      <c r="RLZ51" s="1252"/>
      <c r="RMA51" s="1252"/>
      <c r="RMB51" s="1252"/>
      <c r="RMC51" s="1252"/>
      <c r="RMD51" s="1252"/>
      <c r="RME51" s="1252"/>
      <c r="RMF51" s="1252"/>
      <c r="RMG51" s="1252"/>
      <c r="RMH51" s="1252"/>
      <c r="RMI51" s="1252"/>
      <c r="RMJ51" s="1252"/>
      <c r="RMK51" s="1252"/>
      <c r="RML51" s="1252"/>
      <c r="RMM51" s="1252"/>
      <c r="RMN51" s="1252"/>
      <c r="RMO51" s="1252"/>
      <c r="RMP51" s="1252"/>
      <c r="RMQ51" s="1252"/>
      <c r="RMR51" s="1252"/>
      <c r="RMS51" s="1252"/>
      <c r="RMT51" s="1252"/>
      <c r="RMU51" s="1252"/>
      <c r="RMV51" s="1252"/>
      <c r="RMW51" s="1252"/>
      <c r="RMX51" s="1252"/>
      <c r="RMY51" s="1252"/>
      <c r="RMZ51" s="1252"/>
      <c r="RNA51" s="1252"/>
      <c r="RNB51" s="1252"/>
      <c r="RNC51" s="1252"/>
      <c r="RND51" s="1252"/>
      <c r="RNE51" s="1252"/>
      <c r="RNF51" s="1252"/>
      <c r="RNG51" s="1252"/>
      <c r="RNH51" s="1252"/>
      <c r="RNI51" s="1252"/>
      <c r="RNJ51" s="1252"/>
      <c r="RNK51" s="1252"/>
      <c r="RNL51" s="1252"/>
      <c r="RNM51" s="1252"/>
      <c r="RNN51" s="1252"/>
      <c r="RNO51" s="1252"/>
      <c r="RNP51" s="1252"/>
      <c r="RNQ51" s="1252"/>
      <c r="RNR51" s="1252"/>
      <c r="RNS51" s="1252"/>
      <c r="RNT51" s="1252"/>
      <c r="RNU51" s="1252"/>
      <c r="RNV51" s="1252"/>
      <c r="RNW51" s="1252"/>
      <c r="RNX51" s="1252"/>
      <c r="RNY51" s="1252"/>
      <c r="RNZ51" s="1252"/>
      <c r="ROA51" s="1252"/>
      <c r="ROB51" s="1252"/>
      <c r="ROC51" s="1252"/>
      <c r="ROD51" s="1252"/>
      <c r="ROE51" s="1252"/>
      <c r="ROF51" s="1252"/>
      <c r="ROG51" s="1252"/>
      <c r="ROH51" s="1252"/>
      <c r="ROI51" s="1252"/>
      <c r="ROJ51" s="1252"/>
      <c r="ROK51" s="1252"/>
      <c r="ROL51" s="1252"/>
      <c r="ROM51" s="1252"/>
      <c r="RON51" s="1252"/>
      <c r="ROO51" s="1252"/>
      <c r="ROP51" s="1252"/>
      <c r="ROQ51" s="1252"/>
      <c r="ROR51" s="1252"/>
      <c r="ROS51" s="1252"/>
      <c r="ROT51" s="1252"/>
      <c r="ROU51" s="1252"/>
      <c r="ROV51" s="1252"/>
      <c r="ROW51" s="1252"/>
      <c r="ROX51" s="1252"/>
      <c r="ROY51" s="1252"/>
      <c r="ROZ51" s="1252"/>
      <c r="RPA51" s="1252"/>
      <c r="RPB51" s="1252"/>
      <c r="RPC51" s="1252"/>
      <c r="RPD51" s="1252"/>
      <c r="RPE51" s="1252"/>
      <c r="RPF51" s="1252"/>
      <c r="RPG51" s="1252"/>
      <c r="RPH51" s="1252"/>
      <c r="RPI51" s="1252"/>
      <c r="RPJ51" s="1252"/>
      <c r="RPK51" s="1252"/>
      <c r="RPL51" s="1252"/>
      <c r="RPM51" s="1252"/>
      <c r="RPN51" s="1252"/>
      <c r="RPO51" s="1252"/>
      <c r="RPP51" s="1252"/>
      <c r="RPQ51" s="1252"/>
      <c r="RPR51" s="1252"/>
      <c r="RPS51" s="1252"/>
      <c r="RPT51" s="1252"/>
      <c r="RPU51" s="1252"/>
      <c r="RPV51" s="1252"/>
      <c r="RPW51" s="1252"/>
      <c r="RPX51" s="1252"/>
      <c r="RPY51" s="1252"/>
      <c r="RPZ51" s="1252"/>
      <c r="RQA51" s="1252"/>
      <c r="RQB51" s="1252"/>
      <c r="RQC51" s="1252"/>
      <c r="RQD51" s="1252"/>
      <c r="RQE51" s="1252"/>
      <c r="RQF51" s="1252"/>
      <c r="RQG51" s="1252"/>
      <c r="RQH51" s="1252"/>
      <c r="RQI51" s="1252"/>
      <c r="RQJ51" s="1252"/>
      <c r="RQK51" s="1252"/>
      <c r="RQL51" s="1252"/>
      <c r="RQM51" s="1252"/>
      <c r="RQN51" s="1252"/>
      <c r="RQO51" s="1252"/>
      <c r="RQP51" s="1252"/>
      <c r="RQQ51" s="1252"/>
      <c r="RQR51" s="1252"/>
      <c r="RQS51" s="1252"/>
      <c r="RQT51" s="1252"/>
      <c r="RQU51" s="1252"/>
      <c r="RQV51" s="1252"/>
      <c r="RQW51" s="1252"/>
      <c r="RQX51" s="1252"/>
      <c r="RQY51" s="1252"/>
      <c r="RQZ51" s="1252"/>
      <c r="RRA51" s="1252"/>
      <c r="RRB51" s="1252"/>
      <c r="RRC51" s="1252"/>
      <c r="RRD51" s="1252"/>
      <c r="RRE51" s="1252"/>
      <c r="RRF51" s="1252"/>
      <c r="RRG51" s="1252"/>
      <c r="RRH51" s="1252"/>
      <c r="RRI51" s="1252"/>
      <c r="RRJ51" s="1252"/>
      <c r="RRK51" s="1252"/>
      <c r="RRL51" s="1252"/>
      <c r="RRM51" s="1252"/>
      <c r="RRN51" s="1252"/>
      <c r="RRO51" s="1252"/>
      <c r="RRP51" s="1252"/>
      <c r="RRQ51" s="1252"/>
      <c r="RRR51" s="1252"/>
      <c r="RRS51" s="1252"/>
      <c r="RRT51" s="1252"/>
      <c r="RRU51" s="1252"/>
      <c r="RRV51" s="1252"/>
      <c r="RRW51" s="1252"/>
      <c r="RRX51" s="1252"/>
      <c r="RRY51" s="1252"/>
      <c r="RRZ51" s="1252"/>
      <c r="RSA51" s="1252"/>
      <c r="RSB51" s="1252"/>
      <c r="RSC51" s="1252"/>
      <c r="RSD51" s="1252"/>
      <c r="RSE51" s="1252"/>
      <c r="RSF51" s="1252"/>
      <c r="RSG51" s="1252"/>
      <c r="RSH51" s="1252"/>
      <c r="RSI51" s="1252"/>
      <c r="RSJ51" s="1252"/>
      <c r="RSK51" s="1252"/>
      <c r="RSL51" s="1252"/>
      <c r="RSM51" s="1252"/>
      <c r="RSN51" s="1252"/>
      <c r="RSO51" s="1252"/>
      <c r="RSP51" s="1252"/>
      <c r="RSQ51" s="1252"/>
      <c r="RSR51" s="1252"/>
      <c r="RSS51" s="1252"/>
      <c r="RST51" s="1252"/>
      <c r="RSU51" s="1252"/>
      <c r="RSV51" s="1252"/>
      <c r="RSW51" s="1252"/>
      <c r="RSX51" s="1252"/>
      <c r="RSY51" s="1252"/>
      <c r="RSZ51" s="1252"/>
      <c r="RTA51" s="1252"/>
      <c r="RTB51" s="1252"/>
      <c r="RTC51" s="1252"/>
      <c r="RTD51" s="1252"/>
      <c r="RTE51" s="1252"/>
      <c r="RTF51" s="1252"/>
      <c r="RTG51" s="1252"/>
      <c r="RTH51" s="1252"/>
      <c r="RTI51" s="1252"/>
      <c r="RTJ51" s="1252"/>
      <c r="RTK51" s="1252"/>
      <c r="RTL51" s="1252"/>
      <c r="RTM51" s="1252"/>
      <c r="RTN51" s="1252"/>
      <c r="RTO51" s="1252"/>
      <c r="RTP51" s="1252"/>
      <c r="RTQ51" s="1252"/>
      <c r="RTR51" s="1252"/>
      <c r="RTS51" s="1252"/>
      <c r="RTT51" s="1252"/>
      <c r="RTU51" s="1252"/>
      <c r="RTV51" s="1252"/>
      <c r="RTW51" s="1252"/>
      <c r="RTX51" s="1252"/>
      <c r="RTY51" s="1252"/>
      <c r="RTZ51" s="1252"/>
      <c r="RUA51" s="1252"/>
      <c r="RUB51" s="1252"/>
      <c r="RUC51" s="1252"/>
      <c r="RUD51" s="1252"/>
      <c r="RUE51" s="1252"/>
      <c r="RUF51" s="1252"/>
      <c r="RUG51" s="1252"/>
      <c r="RUH51" s="1252"/>
      <c r="RUI51" s="1252"/>
      <c r="RUJ51" s="1252"/>
      <c r="RUK51" s="1252"/>
      <c r="RUL51" s="1252"/>
      <c r="RUM51" s="1252"/>
      <c r="RUN51" s="1252"/>
      <c r="RUO51" s="1252"/>
      <c r="RUP51" s="1252"/>
      <c r="RUQ51" s="1252"/>
      <c r="RUR51" s="1252"/>
      <c r="RUS51" s="1252"/>
      <c r="RUT51" s="1252"/>
      <c r="RUU51" s="1252"/>
      <c r="RUV51" s="1252"/>
      <c r="RUW51" s="1252"/>
      <c r="RUX51" s="1252"/>
      <c r="RUY51" s="1252"/>
      <c r="RUZ51" s="1252"/>
      <c r="RVA51" s="1252"/>
      <c r="RVB51" s="1252"/>
      <c r="RVC51" s="1252"/>
      <c r="RVD51" s="1252"/>
      <c r="RVE51" s="1252"/>
      <c r="RVF51" s="1252"/>
      <c r="RVG51" s="1252"/>
      <c r="RVH51" s="1252"/>
      <c r="RVI51" s="1252"/>
      <c r="RVJ51" s="1252"/>
      <c r="RVK51" s="1252"/>
      <c r="RVL51" s="1252"/>
      <c r="RVM51" s="1252"/>
      <c r="RVN51" s="1252"/>
      <c r="RVO51" s="1252"/>
      <c r="RVP51" s="1252"/>
      <c r="RVQ51" s="1252"/>
      <c r="RVR51" s="1252"/>
      <c r="RVS51" s="1252"/>
      <c r="RVT51" s="1252"/>
      <c r="RVU51" s="1252"/>
      <c r="RVV51" s="1252"/>
      <c r="RVW51" s="1252"/>
      <c r="RVX51" s="1252"/>
      <c r="RVY51" s="1252"/>
      <c r="RVZ51" s="1252"/>
      <c r="RWA51" s="1252"/>
      <c r="RWB51" s="1252"/>
      <c r="RWC51" s="1252"/>
      <c r="RWD51" s="1252"/>
      <c r="RWE51" s="1252"/>
      <c r="RWF51" s="1252"/>
      <c r="RWG51" s="1252"/>
      <c r="RWH51" s="1252"/>
      <c r="RWI51" s="1252"/>
      <c r="RWJ51" s="1252"/>
      <c r="RWK51" s="1252"/>
      <c r="RWL51" s="1252"/>
      <c r="RWM51" s="1252"/>
      <c r="RWN51" s="1252"/>
      <c r="RWO51" s="1252"/>
      <c r="RWP51" s="1252"/>
      <c r="RWQ51" s="1252"/>
      <c r="RWR51" s="1252"/>
      <c r="RWS51" s="1252"/>
      <c r="RWT51" s="1252"/>
      <c r="RWU51" s="1252"/>
      <c r="RWV51" s="1252"/>
      <c r="RWW51" s="1252"/>
      <c r="RWX51" s="1252"/>
      <c r="RWY51" s="1252"/>
      <c r="RWZ51" s="1252"/>
      <c r="RXA51" s="1252"/>
      <c r="RXB51" s="1252"/>
      <c r="RXC51" s="1252"/>
      <c r="RXD51" s="1252"/>
      <c r="RXE51" s="1252"/>
      <c r="RXF51" s="1252"/>
      <c r="RXG51" s="1252"/>
      <c r="RXH51" s="1252"/>
      <c r="RXI51" s="1252"/>
      <c r="RXJ51" s="1252"/>
      <c r="RXK51" s="1252"/>
      <c r="RXL51" s="1252"/>
      <c r="RXM51" s="1252"/>
      <c r="RXN51" s="1252"/>
      <c r="RXO51" s="1252"/>
      <c r="RXP51" s="1252"/>
      <c r="RXQ51" s="1252"/>
      <c r="RXR51" s="1252"/>
      <c r="RXS51" s="1252"/>
      <c r="RXT51" s="1252"/>
      <c r="RXU51" s="1252"/>
      <c r="RXV51" s="1252"/>
      <c r="RXW51" s="1252"/>
      <c r="RXX51" s="1252"/>
      <c r="RXY51" s="1252"/>
      <c r="RXZ51" s="1252"/>
      <c r="RYA51" s="1252"/>
      <c r="RYB51" s="1252"/>
      <c r="RYC51" s="1252"/>
      <c r="RYD51" s="1252"/>
      <c r="RYE51" s="1252"/>
      <c r="RYF51" s="1252"/>
      <c r="RYG51" s="1252"/>
      <c r="RYH51" s="1252"/>
      <c r="RYI51" s="1252"/>
      <c r="RYJ51" s="1252"/>
      <c r="RYK51" s="1252"/>
      <c r="RYL51" s="1252"/>
      <c r="RYM51" s="1252"/>
      <c r="RYN51" s="1252"/>
      <c r="RYO51" s="1252"/>
      <c r="RYP51" s="1252"/>
      <c r="RYQ51" s="1252"/>
      <c r="RYR51" s="1252"/>
      <c r="RYS51" s="1252"/>
      <c r="RYT51" s="1252"/>
      <c r="RYU51" s="1252"/>
      <c r="RYV51" s="1252"/>
      <c r="RYW51" s="1252"/>
      <c r="RYX51" s="1252"/>
      <c r="RYY51" s="1252"/>
      <c r="RYZ51" s="1252"/>
      <c r="RZA51" s="1252"/>
      <c r="RZB51" s="1252"/>
      <c r="RZC51" s="1252"/>
      <c r="RZD51" s="1252"/>
      <c r="RZE51" s="1252"/>
      <c r="RZF51" s="1252"/>
      <c r="RZG51" s="1252"/>
      <c r="RZH51" s="1252"/>
      <c r="RZI51" s="1252"/>
      <c r="RZJ51" s="1252"/>
      <c r="RZK51" s="1252"/>
      <c r="RZL51" s="1252"/>
      <c r="RZM51" s="1252"/>
      <c r="RZN51" s="1252"/>
      <c r="RZO51" s="1252"/>
      <c r="RZP51" s="1252"/>
      <c r="RZQ51" s="1252"/>
      <c r="RZR51" s="1252"/>
      <c r="RZS51" s="1252"/>
      <c r="RZT51" s="1252"/>
      <c r="RZU51" s="1252"/>
      <c r="RZV51" s="1252"/>
      <c r="RZW51" s="1252"/>
      <c r="RZX51" s="1252"/>
      <c r="RZY51" s="1252"/>
      <c r="RZZ51" s="1252"/>
      <c r="SAA51" s="1252"/>
      <c r="SAB51" s="1252"/>
      <c r="SAC51" s="1252"/>
      <c r="SAD51" s="1252"/>
      <c r="SAE51" s="1252"/>
      <c r="SAF51" s="1252"/>
      <c r="SAG51" s="1252"/>
      <c r="SAH51" s="1252"/>
      <c r="SAI51" s="1252"/>
      <c r="SAJ51" s="1252"/>
      <c r="SAK51" s="1252"/>
      <c r="SAL51" s="1252"/>
      <c r="SAM51" s="1252"/>
      <c r="SAN51" s="1252"/>
      <c r="SAO51" s="1252"/>
      <c r="SAP51" s="1252"/>
      <c r="SAQ51" s="1252"/>
      <c r="SAR51" s="1252"/>
      <c r="SAS51" s="1252"/>
      <c r="SAT51" s="1252"/>
      <c r="SAU51" s="1252"/>
      <c r="SAV51" s="1252"/>
      <c r="SAW51" s="1252"/>
      <c r="SAX51" s="1252"/>
      <c r="SAY51" s="1252"/>
      <c r="SAZ51" s="1252"/>
      <c r="SBA51" s="1252"/>
      <c r="SBB51" s="1252"/>
      <c r="SBC51" s="1252"/>
      <c r="SBD51" s="1252"/>
      <c r="SBE51" s="1252"/>
      <c r="SBF51" s="1252"/>
      <c r="SBG51" s="1252"/>
      <c r="SBH51" s="1252"/>
      <c r="SBI51" s="1252"/>
      <c r="SBJ51" s="1252"/>
      <c r="SBK51" s="1252"/>
      <c r="SBL51" s="1252"/>
      <c r="SBM51" s="1252"/>
      <c r="SBN51" s="1252"/>
      <c r="SBO51" s="1252"/>
      <c r="SBP51" s="1252"/>
      <c r="SBQ51" s="1252"/>
      <c r="SBR51" s="1252"/>
      <c r="SBS51" s="1252"/>
      <c r="SBT51" s="1252"/>
      <c r="SBU51" s="1252"/>
      <c r="SBV51" s="1252"/>
      <c r="SBW51" s="1252"/>
      <c r="SBX51" s="1252"/>
      <c r="SBY51" s="1252"/>
      <c r="SBZ51" s="1252"/>
      <c r="SCA51" s="1252"/>
      <c r="SCB51" s="1252"/>
      <c r="SCC51" s="1252"/>
      <c r="SCD51" s="1252"/>
      <c r="SCE51" s="1252"/>
      <c r="SCF51" s="1252"/>
      <c r="SCG51" s="1252"/>
      <c r="SCH51" s="1252"/>
      <c r="SCI51" s="1252"/>
      <c r="SCJ51" s="1252"/>
      <c r="SCK51" s="1252"/>
      <c r="SCL51" s="1252"/>
      <c r="SCM51" s="1252"/>
      <c r="SCN51" s="1252"/>
      <c r="SCO51" s="1252"/>
      <c r="SCP51" s="1252"/>
      <c r="SCQ51" s="1252"/>
      <c r="SCR51" s="1252"/>
      <c r="SCS51" s="1252"/>
      <c r="SCT51" s="1252"/>
      <c r="SCU51" s="1252"/>
      <c r="SCV51" s="1252"/>
      <c r="SCW51" s="1252"/>
      <c r="SCX51" s="1252"/>
      <c r="SCY51" s="1252"/>
      <c r="SCZ51" s="1252"/>
      <c r="SDA51" s="1252"/>
      <c r="SDB51" s="1252"/>
      <c r="SDC51" s="1252"/>
      <c r="SDD51" s="1252"/>
      <c r="SDE51" s="1252"/>
      <c r="SDF51" s="1252"/>
      <c r="SDG51" s="1252"/>
      <c r="SDH51" s="1252"/>
      <c r="SDI51" s="1252"/>
      <c r="SDJ51" s="1252"/>
      <c r="SDK51" s="1252"/>
      <c r="SDL51" s="1252"/>
      <c r="SDM51" s="1252"/>
      <c r="SDN51" s="1252"/>
      <c r="SDO51" s="1252"/>
      <c r="SDP51" s="1252"/>
      <c r="SDQ51" s="1252"/>
      <c r="SDR51" s="1252"/>
      <c r="SDS51" s="1252"/>
      <c r="SDT51" s="1252"/>
      <c r="SDU51" s="1252"/>
      <c r="SDV51" s="1252"/>
      <c r="SDW51" s="1252"/>
      <c r="SDX51" s="1252"/>
      <c r="SDY51" s="1252"/>
      <c r="SDZ51" s="1252"/>
      <c r="SEA51" s="1252"/>
      <c r="SEB51" s="1252"/>
      <c r="SEC51" s="1252"/>
      <c r="SED51" s="1252"/>
      <c r="SEE51" s="1252"/>
      <c r="SEF51" s="1252"/>
      <c r="SEG51" s="1252"/>
      <c r="SEH51" s="1252"/>
      <c r="SEI51" s="1252"/>
      <c r="SEJ51" s="1252"/>
      <c r="SEK51" s="1252"/>
      <c r="SEL51" s="1252"/>
      <c r="SEM51" s="1252"/>
      <c r="SEN51" s="1252"/>
      <c r="SEO51" s="1252"/>
      <c r="SEP51" s="1252"/>
      <c r="SEQ51" s="1252"/>
      <c r="SER51" s="1252"/>
      <c r="SES51" s="1252"/>
      <c r="SET51" s="1252"/>
      <c r="SEU51" s="1252"/>
      <c r="SEV51" s="1252"/>
      <c r="SEW51" s="1252"/>
      <c r="SEX51" s="1252"/>
      <c r="SEY51" s="1252"/>
      <c r="SEZ51" s="1252"/>
      <c r="SFA51" s="1252"/>
      <c r="SFB51" s="1252"/>
      <c r="SFC51" s="1252"/>
      <c r="SFD51" s="1252"/>
      <c r="SFE51" s="1252"/>
      <c r="SFF51" s="1252"/>
      <c r="SFG51" s="1252"/>
      <c r="SFH51" s="1252"/>
      <c r="SFI51" s="1252"/>
      <c r="SFJ51" s="1252"/>
      <c r="SFK51" s="1252"/>
      <c r="SFL51" s="1252"/>
      <c r="SFM51" s="1252"/>
      <c r="SFN51" s="1252"/>
      <c r="SFO51" s="1252"/>
      <c r="SFP51" s="1252"/>
      <c r="SFQ51" s="1252"/>
      <c r="SFR51" s="1252"/>
      <c r="SFS51" s="1252"/>
      <c r="SFT51" s="1252"/>
      <c r="SFU51" s="1252"/>
      <c r="SFV51" s="1252"/>
      <c r="SFW51" s="1252"/>
      <c r="SFX51" s="1252"/>
      <c r="SFY51" s="1252"/>
      <c r="SFZ51" s="1252"/>
      <c r="SGA51" s="1252"/>
      <c r="SGB51" s="1252"/>
      <c r="SGC51" s="1252"/>
      <c r="SGD51" s="1252"/>
      <c r="SGE51" s="1252"/>
      <c r="SGF51" s="1252"/>
      <c r="SGG51" s="1252"/>
      <c r="SGH51" s="1252"/>
      <c r="SGI51" s="1252"/>
      <c r="SGJ51" s="1252"/>
      <c r="SGK51" s="1252"/>
      <c r="SGL51" s="1252"/>
      <c r="SGM51" s="1252"/>
      <c r="SGN51" s="1252"/>
      <c r="SGO51" s="1252"/>
      <c r="SGP51" s="1252"/>
      <c r="SGQ51" s="1252"/>
      <c r="SGR51" s="1252"/>
      <c r="SGS51" s="1252"/>
      <c r="SGT51" s="1252"/>
      <c r="SGU51" s="1252"/>
      <c r="SGV51" s="1252"/>
      <c r="SGW51" s="1252"/>
      <c r="SGX51" s="1252"/>
      <c r="SGY51" s="1252"/>
      <c r="SGZ51" s="1252"/>
      <c r="SHA51" s="1252"/>
      <c r="SHB51" s="1252"/>
      <c r="SHC51" s="1252"/>
      <c r="SHD51" s="1252"/>
      <c r="SHE51" s="1252"/>
      <c r="SHF51" s="1252"/>
      <c r="SHG51" s="1252"/>
      <c r="SHH51" s="1252"/>
      <c r="SHI51" s="1252"/>
      <c r="SHJ51" s="1252"/>
      <c r="SHK51" s="1252"/>
      <c r="SHL51" s="1252"/>
      <c r="SHM51" s="1252"/>
      <c r="SHN51" s="1252"/>
      <c r="SHO51" s="1252"/>
      <c r="SHP51" s="1252"/>
      <c r="SHQ51" s="1252"/>
      <c r="SHR51" s="1252"/>
      <c r="SHS51" s="1252"/>
      <c r="SHT51" s="1252"/>
      <c r="SHU51" s="1252"/>
      <c r="SHV51" s="1252"/>
      <c r="SHW51" s="1252"/>
      <c r="SHX51" s="1252"/>
      <c r="SHY51" s="1252"/>
      <c r="SHZ51" s="1252"/>
      <c r="SIA51" s="1252"/>
      <c r="SIB51" s="1252"/>
      <c r="SIC51" s="1252"/>
      <c r="SID51" s="1252"/>
      <c r="SIE51" s="1252"/>
      <c r="SIF51" s="1252"/>
      <c r="SIG51" s="1252"/>
      <c r="SIH51" s="1252"/>
      <c r="SII51" s="1252"/>
      <c r="SIJ51" s="1252"/>
      <c r="SIK51" s="1252"/>
      <c r="SIL51" s="1252"/>
      <c r="SIM51" s="1252"/>
      <c r="SIN51" s="1252"/>
      <c r="SIO51" s="1252"/>
      <c r="SIP51" s="1252"/>
      <c r="SIQ51" s="1252"/>
      <c r="SIR51" s="1252"/>
      <c r="SIS51" s="1252"/>
      <c r="SIT51" s="1252"/>
      <c r="SIU51" s="1252"/>
      <c r="SIV51" s="1252"/>
      <c r="SIW51" s="1252"/>
      <c r="SIX51" s="1252"/>
      <c r="SIY51" s="1252"/>
      <c r="SIZ51" s="1252"/>
      <c r="SJA51" s="1252"/>
      <c r="SJB51" s="1252"/>
      <c r="SJC51" s="1252"/>
      <c r="SJD51" s="1252"/>
      <c r="SJE51" s="1252"/>
      <c r="SJF51" s="1252"/>
      <c r="SJG51" s="1252"/>
      <c r="SJH51" s="1252"/>
      <c r="SJI51" s="1252"/>
      <c r="SJJ51" s="1252"/>
      <c r="SJK51" s="1252"/>
      <c r="SJL51" s="1252"/>
      <c r="SJM51" s="1252"/>
      <c r="SJN51" s="1252"/>
      <c r="SJO51" s="1252"/>
      <c r="SJP51" s="1252"/>
      <c r="SJQ51" s="1252"/>
      <c r="SJR51" s="1252"/>
      <c r="SJS51" s="1252"/>
      <c r="SJT51" s="1252"/>
      <c r="SJU51" s="1252"/>
      <c r="SJV51" s="1252"/>
      <c r="SJW51" s="1252"/>
      <c r="SJX51" s="1252"/>
      <c r="SJY51" s="1252"/>
      <c r="SJZ51" s="1252"/>
      <c r="SKA51" s="1252"/>
      <c r="SKB51" s="1252"/>
      <c r="SKC51" s="1252"/>
      <c r="SKD51" s="1252"/>
      <c r="SKE51" s="1252"/>
      <c r="SKF51" s="1252"/>
      <c r="SKG51" s="1252"/>
      <c r="SKH51" s="1252"/>
      <c r="SKI51" s="1252"/>
      <c r="SKJ51" s="1252"/>
      <c r="SKK51" s="1252"/>
      <c r="SKL51" s="1252"/>
      <c r="SKM51" s="1252"/>
      <c r="SKN51" s="1252"/>
      <c r="SKO51" s="1252"/>
      <c r="SKP51" s="1252"/>
      <c r="SKQ51" s="1252"/>
      <c r="SKR51" s="1252"/>
      <c r="SKS51" s="1252"/>
      <c r="SKT51" s="1252"/>
      <c r="SKU51" s="1252"/>
      <c r="SKV51" s="1252"/>
      <c r="SKW51" s="1252"/>
      <c r="SKX51" s="1252"/>
      <c r="SKY51" s="1252"/>
      <c r="SKZ51" s="1252"/>
      <c r="SLA51" s="1252"/>
      <c r="SLB51" s="1252"/>
      <c r="SLC51" s="1252"/>
      <c r="SLD51" s="1252"/>
      <c r="SLE51" s="1252"/>
      <c r="SLF51" s="1252"/>
      <c r="SLG51" s="1252"/>
      <c r="SLH51" s="1252"/>
      <c r="SLI51" s="1252"/>
      <c r="SLJ51" s="1252"/>
      <c r="SLK51" s="1252"/>
      <c r="SLL51" s="1252"/>
      <c r="SLM51" s="1252"/>
      <c r="SLN51" s="1252"/>
      <c r="SLO51" s="1252"/>
      <c r="SLP51" s="1252"/>
      <c r="SLQ51" s="1252"/>
      <c r="SLR51" s="1252"/>
      <c r="SLS51" s="1252"/>
      <c r="SLT51" s="1252"/>
      <c r="SLU51" s="1252"/>
      <c r="SLV51" s="1252"/>
      <c r="SLW51" s="1252"/>
      <c r="SLX51" s="1252"/>
      <c r="SLY51" s="1252"/>
      <c r="SLZ51" s="1252"/>
      <c r="SMA51" s="1252"/>
      <c r="SMB51" s="1252"/>
      <c r="SMC51" s="1252"/>
      <c r="SMD51" s="1252"/>
      <c r="SME51" s="1252"/>
      <c r="SMF51" s="1252"/>
      <c r="SMG51" s="1252"/>
      <c r="SMH51" s="1252"/>
      <c r="SMI51" s="1252"/>
      <c r="SMJ51" s="1252"/>
      <c r="SMK51" s="1252"/>
      <c r="SML51" s="1252"/>
      <c r="SMM51" s="1252"/>
      <c r="SMN51" s="1252"/>
      <c r="SMO51" s="1252"/>
      <c r="SMP51" s="1252"/>
      <c r="SMQ51" s="1252"/>
      <c r="SMR51" s="1252"/>
      <c r="SMS51" s="1252"/>
      <c r="SMT51" s="1252"/>
      <c r="SMU51" s="1252"/>
      <c r="SMV51" s="1252"/>
      <c r="SMW51" s="1252"/>
      <c r="SMX51" s="1252"/>
      <c r="SMY51" s="1252"/>
      <c r="SMZ51" s="1252"/>
      <c r="SNA51" s="1252"/>
      <c r="SNB51" s="1252"/>
      <c r="SNC51" s="1252"/>
      <c r="SND51" s="1252"/>
      <c r="SNE51" s="1252"/>
      <c r="SNF51" s="1252"/>
      <c r="SNG51" s="1252"/>
      <c r="SNH51" s="1252"/>
      <c r="SNI51" s="1252"/>
      <c r="SNJ51" s="1252"/>
      <c r="SNK51" s="1252"/>
      <c r="SNL51" s="1252"/>
      <c r="SNM51" s="1252"/>
      <c r="SNN51" s="1252"/>
      <c r="SNO51" s="1252"/>
      <c r="SNP51" s="1252"/>
      <c r="SNQ51" s="1252"/>
      <c r="SNR51" s="1252"/>
      <c r="SNS51" s="1252"/>
      <c r="SNT51" s="1252"/>
      <c r="SNU51" s="1252"/>
      <c r="SNV51" s="1252"/>
      <c r="SNW51" s="1252"/>
      <c r="SNX51" s="1252"/>
      <c r="SNY51" s="1252"/>
      <c r="SNZ51" s="1252"/>
      <c r="SOA51" s="1252"/>
      <c r="SOB51" s="1252"/>
      <c r="SOC51" s="1252"/>
      <c r="SOD51" s="1252"/>
      <c r="SOE51" s="1252"/>
      <c r="SOF51" s="1252"/>
      <c r="SOG51" s="1252"/>
      <c r="SOH51" s="1252"/>
      <c r="SOI51" s="1252"/>
      <c r="SOJ51" s="1252"/>
      <c r="SOK51" s="1252"/>
      <c r="SOL51" s="1252"/>
      <c r="SOM51" s="1252"/>
      <c r="SON51" s="1252"/>
      <c r="SOO51" s="1252"/>
      <c r="SOP51" s="1252"/>
      <c r="SOQ51" s="1252"/>
      <c r="SOR51" s="1252"/>
      <c r="SOS51" s="1252"/>
      <c r="SOT51" s="1252"/>
      <c r="SOU51" s="1252"/>
      <c r="SOV51" s="1252"/>
      <c r="SOW51" s="1252"/>
      <c r="SOX51" s="1252"/>
      <c r="SOY51" s="1252"/>
      <c r="SOZ51" s="1252"/>
      <c r="SPA51" s="1252"/>
      <c r="SPB51" s="1252"/>
      <c r="SPC51" s="1252"/>
      <c r="SPD51" s="1252"/>
      <c r="SPE51" s="1252"/>
      <c r="SPF51" s="1252"/>
      <c r="SPG51" s="1252"/>
      <c r="SPH51" s="1252"/>
      <c r="SPI51" s="1252"/>
      <c r="SPJ51" s="1252"/>
      <c r="SPK51" s="1252"/>
      <c r="SPL51" s="1252"/>
      <c r="SPM51" s="1252"/>
      <c r="SPN51" s="1252"/>
      <c r="SPO51" s="1252"/>
      <c r="SPP51" s="1252"/>
      <c r="SPQ51" s="1252"/>
      <c r="SPR51" s="1252"/>
      <c r="SPS51" s="1252"/>
      <c r="SPT51" s="1252"/>
      <c r="SPU51" s="1252"/>
      <c r="SPV51" s="1252"/>
      <c r="SPW51" s="1252"/>
      <c r="SPX51" s="1252"/>
      <c r="SPY51" s="1252"/>
      <c r="SPZ51" s="1252"/>
      <c r="SQA51" s="1252"/>
      <c r="SQB51" s="1252"/>
      <c r="SQC51" s="1252"/>
      <c r="SQD51" s="1252"/>
      <c r="SQE51" s="1252"/>
      <c r="SQF51" s="1252"/>
      <c r="SQG51" s="1252"/>
      <c r="SQH51" s="1252"/>
      <c r="SQI51" s="1252"/>
      <c r="SQJ51" s="1252"/>
      <c r="SQK51" s="1252"/>
      <c r="SQL51" s="1252"/>
      <c r="SQM51" s="1252"/>
      <c r="SQN51" s="1252"/>
      <c r="SQO51" s="1252"/>
      <c r="SQP51" s="1252"/>
      <c r="SQQ51" s="1252"/>
      <c r="SQR51" s="1252"/>
      <c r="SQS51" s="1252"/>
      <c r="SQT51" s="1252"/>
      <c r="SQU51" s="1252"/>
      <c r="SQV51" s="1252"/>
      <c r="SQW51" s="1252"/>
      <c r="SQX51" s="1252"/>
      <c r="SQY51" s="1252"/>
      <c r="SQZ51" s="1252"/>
      <c r="SRA51" s="1252"/>
      <c r="SRB51" s="1252"/>
      <c r="SRC51" s="1252"/>
      <c r="SRD51" s="1252"/>
      <c r="SRE51" s="1252"/>
      <c r="SRF51" s="1252"/>
      <c r="SRG51" s="1252"/>
      <c r="SRH51" s="1252"/>
      <c r="SRI51" s="1252"/>
      <c r="SRJ51" s="1252"/>
      <c r="SRK51" s="1252"/>
      <c r="SRL51" s="1252"/>
      <c r="SRM51" s="1252"/>
      <c r="SRN51" s="1252"/>
      <c r="SRO51" s="1252"/>
      <c r="SRP51" s="1252"/>
      <c r="SRQ51" s="1252"/>
      <c r="SRR51" s="1252"/>
      <c r="SRS51" s="1252"/>
      <c r="SRT51" s="1252"/>
      <c r="SRU51" s="1252"/>
      <c r="SRV51" s="1252"/>
      <c r="SRW51" s="1252"/>
      <c r="SRX51" s="1252"/>
      <c r="SRY51" s="1252"/>
      <c r="SRZ51" s="1252"/>
      <c r="SSA51" s="1252"/>
      <c r="SSB51" s="1252"/>
      <c r="SSC51" s="1252"/>
      <c r="SSD51" s="1252"/>
      <c r="SSE51" s="1252"/>
      <c r="SSF51" s="1252"/>
      <c r="SSG51" s="1252"/>
      <c r="SSH51" s="1252"/>
      <c r="SSI51" s="1252"/>
      <c r="SSJ51" s="1252"/>
      <c r="SSK51" s="1252"/>
      <c r="SSL51" s="1252"/>
      <c r="SSM51" s="1252"/>
      <c r="SSN51" s="1252"/>
      <c r="SSO51" s="1252"/>
      <c r="SSP51" s="1252"/>
      <c r="SSQ51" s="1252"/>
      <c r="SSR51" s="1252"/>
      <c r="SSS51" s="1252"/>
      <c r="SST51" s="1252"/>
      <c r="SSU51" s="1252"/>
      <c r="SSV51" s="1252"/>
      <c r="SSW51" s="1252"/>
      <c r="SSX51" s="1252"/>
      <c r="SSY51" s="1252"/>
      <c r="SSZ51" s="1252"/>
      <c r="STA51" s="1252"/>
      <c r="STB51" s="1252"/>
      <c r="STC51" s="1252"/>
      <c r="STD51" s="1252"/>
      <c r="STE51" s="1252"/>
      <c r="STF51" s="1252"/>
      <c r="STG51" s="1252"/>
      <c r="STH51" s="1252"/>
      <c r="STI51" s="1252"/>
      <c r="STJ51" s="1252"/>
      <c r="STK51" s="1252"/>
      <c r="STL51" s="1252"/>
      <c r="STM51" s="1252"/>
      <c r="STN51" s="1252"/>
      <c r="STO51" s="1252"/>
      <c r="STP51" s="1252"/>
      <c r="STQ51" s="1252"/>
      <c r="STR51" s="1252"/>
      <c r="STS51" s="1252"/>
      <c r="STT51" s="1252"/>
      <c r="STU51" s="1252"/>
      <c r="STV51" s="1252"/>
      <c r="STW51" s="1252"/>
      <c r="STX51" s="1252"/>
      <c r="STY51" s="1252"/>
      <c r="STZ51" s="1252"/>
      <c r="SUA51" s="1252"/>
      <c r="SUB51" s="1252"/>
      <c r="SUC51" s="1252"/>
      <c r="SUD51" s="1252"/>
      <c r="SUE51" s="1252"/>
      <c r="SUF51" s="1252"/>
      <c r="SUG51" s="1252"/>
      <c r="SUH51" s="1252"/>
      <c r="SUI51" s="1252"/>
      <c r="SUJ51" s="1252"/>
      <c r="SUK51" s="1252"/>
      <c r="SUL51" s="1252"/>
      <c r="SUM51" s="1252"/>
      <c r="SUN51" s="1252"/>
      <c r="SUO51" s="1252"/>
      <c r="SUP51" s="1252"/>
      <c r="SUQ51" s="1252"/>
      <c r="SUR51" s="1252"/>
      <c r="SUS51" s="1252"/>
      <c r="SUT51" s="1252"/>
      <c r="SUU51" s="1252"/>
      <c r="SUV51" s="1252"/>
      <c r="SUW51" s="1252"/>
      <c r="SUX51" s="1252"/>
      <c r="SUY51" s="1252"/>
      <c r="SUZ51" s="1252"/>
      <c r="SVA51" s="1252"/>
      <c r="SVB51" s="1252"/>
      <c r="SVC51" s="1252"/>
      <c r="SVD51" s="1252"/>
      <c r="SVE51" s="1252"/>
      <c r="SVF51" s="1252"/>
      <c r="SVG51" s="1252"/>
      <c r="SVH51" s="1252"/>
      <c r="SVI51" s="1252"/>
      <c r="SVJ51" s="1252"/>
      <c r="SVK51" s="1252"/>
      <c r="SVL51" s="1252"/>
      <c r="SVM51" s="1252"/>
      <c r="SVN51" s="1252"/>
      <c r="SVO51" s="1252"/>
      <c r="SVP51" s="1252"/>
      <c r="SVQ51" s="1252"/>
      <c r="SVR51" s="1252"/>
      <c r="SVS51" s="1252"/>
      <c r="SVT51" s="1252"/>
      <c r="SVU51" s="1252"/>
      <c r="SVV51" s="1252"/>
      <c r="SVW51" s="1252"/>
      <c r="SVX51" s="1252"/>
      <c r="SVY51" s="1252"/>
      <c r="SVZ51" s="1252"/>
      <c r="SWA51" s="1252"/>
      <c r="SWB51" s="1252"/>
      <c r="SWC51" s="1252"/>
      <c r="SWD51" s="1252"/>
      <c r="SWE51" s="1252"/>
      <c r="SWF51" s="1252"/>
      <c r="SWG51" s="1252"/>
      <c r="SWH51" s="1252"/>
      <c r="SWI51" s="1252"/>
      <c r="SWJ51" s="1252"/>
      <c r="SWK51" s="1252"/>
      <c r="SWL51" s="1252"/>
      <c r="SWM51" s="1252"/>
      <c r="SWN51" s="1252"/>
      <c r="SWO51" s="1252"/>
      <c r="SWP51" s="1252"/>
      <c r="SWQ51" s="1252"/>
      <c r="SWR51" s="1252"/>
      <c r="SWS51" s="1252"/>
      <c r="SWT51" s="1252"/>
      <c r="SWU51" s="1252"/>
      <c r="SWV51" s="1252"/>
      <c r="SWW51" s="1252"/>
      <c r="SWX51" s="1252"/>
      <c r="SWY51" s="1252"/>
      <c r="SWZ51" s="1252"/>
      <c r="SXA51" s="1252"/>
      <c r="SXB51" s="1252"/>
      <c r="SXC51" s="1252"/>
      <c r="SXD51" s="1252"/>
      <c r="SXE51" s="1252"/>
      <c r="SXF51" s="1252"/>
      <c r="SXG51" s="1252"/>
      <c r="SXH51" s="1252"/>
      <c r="SXI51" s="1252"/>
      <c r="SXJ51" s="1252"/>
      <c r="SXK51" s="1252"/>
      <c r="SXL51" s="1252"/>
      <c r="SXM51" s="1252"/>
      <c r="SXN51" s="1252"/>
      <c r="SXO51" s="1252"/>
      <c r="SXP51" s="1252"/>
      <c r="SXQ51" s="1252"/>
      <c r="SXR51" s="1252"/>
      <c r="SXS51" s="1252"/>
      <c r="SXT51" s="1252"/>
      <c r="SXU51" s="1252"/>
      <c r="SXV51" s="1252"/>
      <c r="SXW51" s="1252"/>
      <c r="SXX51" s="1252"/>
      <c r="SXY51" s="1252"/>
      <c r="SXZ51" s="1252"/>
      <c r="SYA51" s="1252"/>
      <c r="SYB51" s="1252"/>
      <c r="SYC51" s="1252"/>
      <c r="SYD51" s="1252"/>
      <c r="SYE51" s="1252"/>
      <c r="SYF51" s="1252"/>
      <c r="SYG51" s="1252"/>
      <c r="SYH51" s="1252"/>
      <c r="SYI51" s="1252"/>
      <c r="SYJ51" s="1252"/>
      <c r="SYK51" s="1252"/>
      <c r="SYL51" s="1252"/>
      <c r="SYM51" s="1252"/>
      <c r="SYN51" s="1252"/>
      <c r="SYO51" s="1252"/>
      <c r="SYP51" s="1252"/>
      <c r="SYQ51" s="1252"/>
      <c r="SYR51" s="1252"/>
      <c r="SYS51" s="1252"/>
      <c r="SYT51" s="1252"/>
      <c r="SYU51" s="1252"/>
      <c r="SYV51" s="1252"/>
      <c r="SYW51" s="1252"/>
      <c r="SYX51" s="1252"/>
      <c r="SYY51" s="1252"/>
      <c r="SYZ51" s="1252"/>
      <c r="SZA51" s="1252"/>
      <c r="SZB51" s="1252"/>
      <c r="SZC51" s="1252"/>
      <c r="SZD51" s="1252"/>
      <c r="SZE51" s="1252"/>
      <c r="SZF51" s="1252"/>
      <c r="SZG51" s="1252"/>
      <c r="SZH51" s="1252"/>
      <c r="SZI51" s="1252"/>
      <c r="SZJ51" s="1252"/>
      <c r="SZK51" s="1252"/>
      <c r="SZL51" s="1252"/>
      <c r="SZM51" s="1252"/>
      <c r="SZN51" s="1252"/>
      <c r="SZO51" s="1252"/>
      <c r="SZP51" s="1252"/>
      <c r="SZQ51" s="1252"/>
      <c r="SZR51" s="1252"/>
      <c r="SZS51" s="1252"/>
      <c r="SZT51" s="1252"/>
      <c r="SZU51" s="1252"/>
      <c r="SZV51" s="1252"/>
      <c r="SZW51" s="1252"/>
      <c r="SZX51" s="1252"/>
      <c r="SZY51" s="1252"/>
      <c r="SZZ51" s="1252"/>
      <c r="TAA51" s="1252"/>
      <c r="TAB51" s="1252"/>
      <c r="TAC51" s="1252"/>
      <c r="TAD51" s="1252"/>
      <c r="TAE51" s="1252"/>
      <c r="TAF51" s="1252"/>
      <c r="TAG51" s="1252"/>
      <c r="TAH51" s="1252"/>
      <c r="TAI51" s="1252"/>
      <c r="TAJ51" s="1252"/>
      <c r="TAK51" s="1252"/>
      <c r="TAL51" s="1252"/>
      <c r="TAM51" s="1252"/>
      <c r="TAN51" s="1252"/>
      <c r="TAO51" s="1252"/>
      <c r="TAP51" s="1252"/>
      <c r="TAQ51" s="1252"/>
      <c r="TAR51" s="1252"/>
      <c r="TAS51" s="1252"/>
      <c r="TAT51" s="1252"/>
      <c r="TAU51" s="1252"/>
      <c r="TAV51" s="1252"/>
      <c r="TAW51" s="1252"/>
      <c r="TAX51" s="1252"/>
      <c r="TAY51" s="1252"/>
      <c r="TAZ51" s="1252"/>
      <c r="TBA51" s="1252"/>
      <c r="TBB51" s="1252"/>
      <c r="TBC51" s="1252"/>
      <c r="TBD51" s="1252"/>
      <c r="TBE51" s="1252"/>
      <c r="TBF51" s="1252"/>
      <c r="TBG51" s="1252"/>
      <c r="TBH51" s="1252"/>
      <c r="TBI51" s="1252"/>
      <c r="TBJ51" s="1252"/>
      <c r="TBK51" s="1252"/>
      <c r="TBL51" s="1252"/>
      <c r="TBM51" s="1252"/>
      <c r="TBN51" s="1252"/>
      <c r="TBO51" s="1252"/>
      <c r="TBP51" s="1252"/>
      <c r="TBQ51" s="1252"/>
      <c r="TBR51" s="1252"/>
      <c r="TBS51" s="1252"/>
      <c r="TBT51" s="1252"/>
      <c r="TBU51" s="1252"/>
      <c r="TBV51" s="1252"/>
      <c r="TBW51" s="1252"/>
      <c r="TBX51" s="1252"/>
      <c r="TBY51" s="1252"/>
      <c r="TBZ51" s="1252"/>
      <c r="TCA51" s="1252"/>
      <c r="TCB51" s="1252"/>
      <c r="TCC51" s="1252"/>
      <c r="TCD51" s="1252"/>
      <c r="TCE51" s="1252"/>
      <c r="TCF51" s="1252"/>
      <c r="TCG51" s="1252"/>
      <c r="TCH51" s="1252"/>
      <c r="TCI51" s="1252"/>
      <c r="TCJ51" s="1252"/>
      <c r="TCK51" s="1252"/>
      <c r="TCL51" s="1252"/>
      <c r="TCM51" s="1252"/>
      <c r="TCN51" s="1252"/>
      <c r="TCO51" s="1252"/>
      <c r="TCP51" s="1252"/>
      <c r="TCQ51" s="1252"/>
      <c r="TCR51" s="1252"/>
      <c r="TCS51" s="1252"/>
      <c r="TCT51" s="1252"/>
      <c r="TCU51" s="1252"/>
      <c r="TCV51" s="1252"/>
      <c r="TCW51" s="1252"/>
      <c r="TCX51" s="1252"/>
      <c r="TCY51" s="1252"/>
      <c r="TCZ51" s="1252"/>
      <c r="TDA51" s="1252"/>
      <c r="TDB51" s="1252"/>
      <c r="TDC51" s="1252"/>
      <c r="TDD51" s="1252"/>
      <c r="TDE51" s="1252"/>
      <c r="TDF51" s="1252"/>
      <c r="TDG51" s="1252"/>
      <c r="TDH51" s="1252"/>
      <c r="TDI51" s="1252"/>
      <c r="TDJ51" s="1252"/>
      <c r="TDK51" s="1252"/>
      <c r="TDL51" s="1252"/>
      <c r="TDM51" s="1252"/>
      <c r="TDN51" s="1252"/>
      <c r="TDO51" s="1252"/>
      <c r="TDP51" s="1252"/>
      <c r="TDQ51" s="1252"/>
      <c r="TDR51" s="1252"/>
      <c r="TDS51" s="1252"/>
      <c r="TDT51" s="1252"/>
      <c r="TDU51" s="1252"/>
      <c r="TDV51" s="1252"/>
      <c r="TDW51" s="1252"/>
      <c r="TDX51" s="1252"/>
      <c r="TDY51" s="1252"/>
      <c r="TDZ51" s="1252"/>
      <c r="TEA51" s="1252"/>
      <c r="TEB51" s="1252"/>
      <c r="TEC51" s="1252"/>
      <c r="TED51" s="1252"/>
      <c r="TEE51" s="1252"/>
      <c r="TEF51" s="1252"/>
      <c r="TEG51" s="1252"/>
      <c r="TEH51" s="1252"/>
      <c r="TEI51" s="1252"/>
      <c r="TEJ51" s="1252"/>
      <c r="TEK51" s="1252"/>
      <c r="TEL51" s="1252"/>
      <c r="TEM51" s="1252"/>
      <c r="TEN51" s="1252"/>
      <c r="TEO51" s="1252"/>
      <c r="TEP51" s="1252"/>
      <c r="TEQ51" s="1252"/>
      <c r="TER51" s="1252"/>
      <c r="TES51" s="1252"/>
      <c r="TET51" s="1252"/>
      <c r="TEU51" s="1252"/>
      <c r="TEV51" s="1252"/>
      <c r="TEW51" s="1252"/>
      <c r="TEX51" s="1252"/>
      <c r="TEY51" s="1252"/>
      <c r="TEZ51" s="1252"/>
      <c r="TFA51" s="1252"/>
      <c r="TFB51" s="1252"/>
      <c r="TFC51" s="1252"/>
      <c r="TFD51" s="1252"/>
      <c r="TFE51" s="1252"/>
      <c r="TFF51" s="1252"/>
      <c r="TFG51" s="1252"/>
      <c r="TFH51" s="1252"/>
      <c r="TFI51" s="1252"/>
      <c r="TFJ51" s="1252"/>
      <c r="TFK51" s="1252"/>
      <c r="TFL51" s="1252"/>
      <c r="TFM51" s="1252"/>
      <c r="TFN51" s="1252"/>
      <c r="TFO51" s="1252"/>
      <c r="TFP51" s="1252"/>
      <c r="TFQ51" s="1252"/>
      <c r="TFR51" s="1252"/>
      <c r="TFS51" s="1252"/>
      <c r="TFT51" s="1252"/>
      <c r="TFU51" s="1252"/>
      <c r="TFV51" s="1252"/>
      <c r="TFW51" s="1252"/>
      <c r="TFX51" s="1252"/>
      <c r="TFY51" s="1252"/>
      <c r="TFZ51" s="1252"/>
      <c r="TGA51" s="1252"/>
      <c r="TGB51" s="1252"/>
      <c r="TGC51" s="1252"/>
      <c r="TGD51" s="1252"/>
      <c r="TGE51" s="1252"/>
      <c r="TGF51" s="1252"/>
      <c r="TGG51" s="1252"/>
      <c r="TGH51" s="1252"/>
      <c r="TGI51" s="1252"/>
      <c r="TGJ51" s="1252"/>
      <c r="TGK51" s="1252"/>
      <c r="TGL51" s="1252"/>
      <c r="TGM51" s="1252"/>
      <c r="TGN51" s="1252"/>
      <c r="TGO51" s="1252"/>
      <c r="TGP51" s="1252"/>
      <c r="TGQ51" s="1252"/>
      <c r="TGR51" s="1252"/>
      <c r="TGS51" s="1252"/>
      <c r="TGT51" s="1252"/>
      <c r="TGU51" s="1252"/>
      <c r="TGV51" s="1252"/>
      <c r="TGW51" s="1252"/>
      <c r="TGX51" s="1252"/>
      <c r="TGY51" s="1252"/>
      <c r="TGZ51" s="1252"/>
      <c r="THA51" s="1252"/>
      <c r="THB51" s="1252"/>
      <c r="THC51" s="1252"/>
      <c r="THD51" s="1252"/>
      <c r="THE51" s="1252"/>
      <c r="THF51" s="1252"/>
      <c r="THG51" s="1252"/>
      <c r="THH51" s="1252"/>
      <c r="THI51" s="1252"/>
      <c r="THJ51" s="1252"/>
      <c r="THK51" s="1252"/>
      <c r="THL51" s="1252"/>
      <c r="THM51" s="1252"/>
      <c r="THN51" s="1252"/>
      <c r="THO51" s="1252"/>
      <c r="THP51" s="1252"/>
      <c r="THQ51" s="1252"/>
      <c r="THR51" s="1252"/>
      <c r="THS51" s="1252"/>
      <c r="THT51" s="1252"/>
      <c r="THU51" s="1252"/>
      <c r="THV51" s="1252"/>
      <c r="THW51" s="1252"/>
      <c r="THX51" s="1252"/>
      <c r="THY51" s="1252"/>
      <c r="THZ51" s="1252"/>
      <c r="TIA51" s="1252"/>
      <c r="TIB51" s="1252"/>
      <c r="TIC51" s="1252"/>
      <c r="TID51" s="1252"/>
      <c r="TIE51" s="1252"/>
      <c r="TIF51" s="1252"/>
      <c r="TIG51" s="1252"/>
      <c r="TIH51" s="1252"/>
      <c r="TII51" s="1252"/>
      <c r="TIJ51" s="1252"/>
      <c r="TIK51" s="1252"/>
      <c r="TIL51" s="1252"/>
      <c r="TIM51" s="1252"/>
      <c r="TIN51" s="1252"/>
      <c r="TIO51" s="1252"/>
      <c r="TIP51" s="1252"/>
      <c r="TIQ51" s="1252"/>
      <c r="TIR51" s="1252"/>
      <c r="TIS51" s="1252"/>
      <c r="TIT51" s="1252"/>
      <c r="TIU51" s="1252"/>
      <c r="TIV51" s="1252"/>
      <c r="TIW51" s="1252"/>
      <c r="TIX51" s="1252"/>
      <c r="TIY51" s="1252"/>
      <c r="TIZ51" s="1252"/>
      <c r="TJA51" s="1252"/>
      <c r="TJB51" s="1252"/>
      <c r="TJC51" s="1252"/>
      <c r="TJD51" s="1252"/>
      <c r="TJE51" s="1252"/>
      <c r="TJF51" s="1252"/>
      <c r="TJG51" s="1252"/>
      <c r="TJH51" s="1252"/>
      <c r="TJI51" s="1252"/>
      <c r="TJJ51" s="1252"/>
      <c r="TJK51" s="1252"/>
      <c r="TJL51" s="1252"/>
      <c r="TJM51" s="1252"/>
      <c r="TJN51" s="1252"/>
      <c r="TJO51" s="1252"/>
      <c r="TJP51" s="1252"/>
      <c r="TJQ51" s="1252"/>
      <c r="TJR51" s="1252"/>
      <c r="TJS51" s="1252"/>
      <c r="TJT51" s="1252"/>
      <c r="TJU51" s="1252"/>
      <c r="TJV51" s="1252"/>
      <c r="TJW51" s="1252"/>
      <c r="TJX51" s="1252"/>
      <c r="TJY51" s="1252"/>
      <c r="TJZ51" s="1252"/>
      <c r="TKA51" s="1252"/>
      <c r="TKB51" s="1252"/>
      <c r="TKC51" s="1252"/>
      <c r="TKD51" s="1252"/>
      <c r="TKE51" s="1252"/>
      <c r="TKF51" s="1252"/>
      <c r="TKG51" s="1252"/>
      <c r="TKH51" s="1252"/>
      <c r="TKI51" s="1252"/>
      <c r="TKJ51" s="1252"/>
      <c r="TKK51" s="1252"/>
      <c r="TKL51" s="1252"/>
      <c r="TKM51" s="1252"/>
      <c r="TKN51" s="1252"/>
      <c r="TKO51" s="1252"/>
      <c r="TKP51" s="1252"/>
      <c r="TKQ51" s="1252"/>
      <c r="TKR51" s="1252"/>
      <c r="TKS51" s="1252"/>
      <c r="TKT51" s="1252"/>
      <c r="TKU51" s="1252"/>
      <c r="TKV51" s="1252"/>
      <c r="TKW51" s="1252"/>
      <c r="TKX51" s="1252"/>
      <c r="TKY51" s="1252"/>
      <c r="TKZ51" s="1252"/>
      <c r="TLA51" s="1252"/>
      <c r="TLB51" s="1252"/>
      <c r="TLC51" s="1252"/>
      <c r="TLD51" s="1252"/>
      <c r="TLE51" s="1252"/>
      <c r="TLF51" s="1252"/>
      <c r="TLG51" s="1252"/>
      <c r="TLH51" s="1252"/>
      <c r="TLI51" s="1252"/>
      <c r="TLJ51" s="1252"/>
      <c r="TLK51" s="1252"/>
      <c r="TLL51" s="1252"/>
      <c r="TLM51" s="1252"/>
      <c r="TLN51" s="1252"/>
      <c r="TLO51" s="1252"/>
      <c r="TLP51" s="1252"/>
      <c r="TLQ51" s="1252"/>
      <c r="TLR51" s="1252"/>
      <c r="TLS51" s="1252"/>
      <c r="TLT51" s="1252"/>
      <c r="TLU51" s="1252"/>
      <c r="TLV51" s="1252"/>
      <c r="TLW51" s="1252"/>
      <c r="TLX51" s="1252"/>
      <c r="TLY51" s="1252"/>
      <c r="TLZ51" s="1252"/>
      <c r="TMA51" s="1252"/>
      <c r="TMB51" s="1252"/>
      <c r="TMC51" s="1252"/>
      <c r="TMD51" s="1252"/>
      <c r="TME51" s="1252"/>
      <c r="TMF51" s="1252"/>
      <c r="TMG51" s="1252"/>
      <c r="TMH51" s="1252"/>
      <c r="TMI51" s="1252"/>
      <c r="TMJ51" s="1252"/>
      <c r="TMK51" s="1252"/>
      <c r="TML51" s="1252"/>
      <c r="TMM51" s="1252"/>
      <c r="TMN51" s="1252"/>
      <c r="TMO51" s="1252"/>
      <c r="TMP51" s="1252"/>
      <c r="TMQ51" s="1252"/>
      <c r="TMR51" s="1252"/>
      <c r="TMS51" s="1252"/>
      <c r="TMT51" s="1252"/>
      <c r="TMU51" s="1252"/>
      <c r="TMV51" s="1252"/>
      <c r="TMW51" s="1252"/>
      <c r="TMX51" s="1252"/>
      <c r="TMY51" s="1252"/>
      <c r="TMZ51" s="1252"/>
      <c r="TNA51" s="1252"/>
      <c r="TNB51" s="1252"/>
      <c r="TNC51" s="1252"/>
      <c r="TND51" s="1252"/>
      <c r="TNE51" s="1252"/>
      <c r="TNF51" s="1252"/>
      <c r="TNG51" s="1252"/>
      <c r="TNH51" s="1252"/>
      <c r="TNI51" s="1252"/>
      <c r="TNJ51" s="1252"/>
      <c r="TNK51" s="1252"/>
      <c r="TNL51" s="1252"/>
      <c r="TNM51" s="1252"/>
      <c r="TNN51" s="1252"/>
      <c r="TNO51" s="1252"/>
      <c r="TNP51" s="1252"/>
      <c r="TNQ51" s="1252"/>
      <c r="TNR51" s="1252"/>
      <c r="TNS51" s="1252"/>
      <c r="TNT51" s="1252"/>
      <c r="TNU51" s="1252"/>
      <c r="TNV51" s="1252"/>
      <c r="TNW51" s="1252"/>
      <c r="TNX51" s="1252"/>
      <c r="TNY51" s="1252"/>
      <c r="TNZ51" s="1252"/>
      <c r="TOA51" s="1252"/>
      <c r="TOB51" s="1252"/>
      <c r="TOC51" s="1252"/>
      <c r="TOD51" s="1252"/>
      <c r="TOE51" s="1252"/>
      <c r="TOF51" s="1252"/>
      <c r="TOG51" s="1252"/>
      <c r="TOH51" s="1252"/>
      <c r="TOI51" s="1252"/>
      <c r="TOJ51" s="1252"/>
      <c r="TOK51" s="1252"/>
      <c r="TOL51" s="1252"/>
      <c r="TOM51" s="1252"/>
      <c r="TON51" s="1252"/>
      <c r="TOO51" s="1252"/>
      <c r="TOP51" s="1252"/>
      <c r="TOQ51" s="1252"/>
      <c r="TOR51" s="1252"/>
      <c r="TOS51" s="1252"/>
      <c r="TOT51" s="1252"/>
      <c r="TOU51" s="1252"/>
      <c r="TOV51" s="1252"/>
      <c r="TOW51" s="1252"/>
      <c r="TOX51" s="1252"/>
      <c r="TOY51" s="1252"/>
      <c r="TOZ51" s="1252"/>
      <c r="TPA51" s="1252"/>
      <c r="TPB51" s="1252"/>
      <c r="TPC51" s="1252"/>
      <c r="TPD51" s="1252"/>
      <c r="TPE51" s="1252"/>
      <c r="TPF51" s="1252"/>
      <c r="TPG51" s="1252"/>
      <c r="TPH51" s="1252"/>
      <c r="TPI51" s="1252"/>
      <c r="TPJ51" s="1252"/>
      <c r="TPK51" s="1252"/>
      <c r="TPL51" s="1252"/>
      <c r="TPM51" s="1252"/>
      <c r="TPN51" s="1252"/>
      <c r="TPO51" s="1252"/>
      <c r="TPP51" s="1252"/>
      <c r="TPQ51" s="1252"/>
      <c r="TPR51" s="1252"/>
      <c r="TPS51" s="1252"/>
      <c r="TPT51" s="1252"/>
      <c r="TPU51" s="1252"/>
      <c r="TPV51" s="1252"/>
      <c r="TPW51" s="1252"/>
      <c r="TPX51" s="1252"/>
      <c r="TPY51" s="1252"/>
      <c r="TPZ51" s="1252"/>
      <c r="TQA51" s="1252"/>
      <c r="TQB51" s="1252"/>
      <c r="TQC51" s="1252"/>
      <c r="TQD51" s="1252"/>
      <c r="TQE51" s="1252"/>
      <c r="TQF51" s="1252"/>
      <c r="TQG51" s="1252"/>
      <c r="TQH51" s="1252"/>
      <c r="TQI51" s="1252"/>
      <c r="TQJ51" s="1252"/>
      <c r="TQK51" s="1252"/>
      <c r="TQL51" s="1252"/>
      <c r="TQM51" s="1252"/>
      <c r="TQN51" s="1252"/>
      <c r="TQO51" s="1252"/>
      <c r="TQP51" s="1252"/>
      <c r="TQQ51" s="1252"/>
      <c r="TQR51" s="1252"/>
      <c r="TQS51" s="1252"/>
      <c r="TQT51" s="1252"/>
      <c r="TQU51" s="1252"/>
      <c r="TQV51" s="1252"/>
      <c r="TQW51" s="1252"/>
      <c r="TQX51" s="1252"/>
      <c r="TQY51" s="1252"/>
      <c r="TQZ51" s="1252"/>
      <c r="TRA51" s="1252"/>
      <c r="TRB51" s="1252"/>
      <c r="TRC51" s="1252"/>
      <c r="TRD51" s="1252"/>
      <c r="TRE51" s="1252"/>
      <c r="TRF51" s="1252"/>
      <c r="TRG51" s="1252"/>
      <c r="TRH51" s="1252"/>
      <c r="TRI51" s="1252"/>
      <c r="TRJ51" s="1252"/>
      <c r="TRK51" s="1252"/>
      <c r="TRL51" s="1252"/>
      <c r="TRM51" s="1252"/>
      <c r="TRN51" s="1252"/>
      <c r="TRO51" s="1252"/>
      <c r="TRP51" s="1252"/>
      <c r="TRQ51" s="1252"/>
      <c r="TRR51" s="1252"/>
      <c r="TRS51" s="1252"/>
      <c r="TRT51" s="1252"/>
      <c r="TRU51" s="1252"/>
      <c r="TRV51" s="1252"/>
      <c r="TRW51" s="1252"/>
      <c r="TRX51" s="1252"/>
      <c r="TRY51" s="1252"/>
      <c r="TRZ51" s="1252"/>
      <c r="TSA51" s="1252"/>
      <c r="TSB51" s="1252"/>
      <c r="TSC51" s="1252"/>
      <c r="TSD51" s="1252"/>
      <c r="TSE51" s="1252"/>
      <c r="TSF51" s="1252"/>
      <c r="TSG51" s="1252"/>
      <c r="TSH51" s="1252"/>
      <c r="TSI51" s="1252"/>
      <c r="TSJ51" s="1252"/>
      <c r="TSK51" s="1252"/>
      <c r="TSL51" s="1252"/>
      <c r="TSM51" s="1252"/>
      <c r="TSN51" s="1252"/>
      <c r="TSO51" s="1252"/>
      <c r="TSP51" s="1252"/>
      <c r="TSQ51" s="1252"/>
      <c r="TSR51" s="1252"/>
      <c r="TSS51" s="1252"/>
      <c r="TST51" s="1252"/>
      <c r="TSU51" s="1252"/>
      <c r="TSV51" s="1252"/>
      <c r="TSW51" s="1252"/>
      <c r="TSX51" s="1252"/>
      <c r="TSY51" s="1252"/>
      <c r="TSZ51" s="1252"/>
      <c r="TTA51" s="1252"/>
      <c r="TTB51" s="1252"/>
      <c r="TTC51" s="1252"/>
      <c r="TTD51" s="1252"/>
      <c r="TTE51" s="1252"/>
      <c r="TTF51" s="1252"/>
      <c r="TTG51" s="1252"/>
      <c r="TTH51" s="1252"/>
      <c r="TTI51" s="1252"/>
      <c r="TTJ51" s="1252"/>
      <c r="TTK51" s="1252"/>
      <c r="TTL51" s="1252"/>
      <c r="TTM51" s="1252"/>
      <c r="TTN51" s="1252"/>
      <c r="TTO51" s="1252"/>
      <c r="TTP51" s="1252"/>
      <c r="TTQ51" s="1252"/>
      <c r="TTR51" s="1252"/>
      <c r="TTS51" s="1252"/>
      <c r="TTT51" s="1252"/>
      <c r="TTU51" s="1252"/>
      <c r="TTV51" s="1252"/>
      <c r="TTW51" s="1252"/>
      <c r="TTX51" s="1252"/>
      <c r="TTY51" s="1252"/>
      <c r="TTZ51" s="1252"/>
      <c r="TUA51" s="1252"/>
      <c r="TUB51" s="1252"/>
      <c r="TUC51" s="1252"/>
      <c r="TUD51" s="1252"/>
      <c r="TUE51" s="1252"/>
      <c r="TUF51" s="1252"/>
      <c r="TUG51" s="1252"/>
      <c r="TUH51" s="1252"/>
      <c r="TUI51" s="1252"/>
      <c r="TUJ51" s="1252"/>
      <c r="TUK51" s="1252"/>
      <c r="TUL51" s="1252"/>
      <c r="TUM51" s="1252"/>
      <c r="TUN51" s="1252"/>
      <c r="TUO51" s="1252"/>
      <c r="TUP51" s="1252"/>
      <c r="TUQ51" s="1252"/>
      <c r="TUR51" s="1252"/>
      <c r="TUS51" s="1252"/>
      <c r="TUT51" s="1252"/>
      <c r="TUU51" s="1252"/>
      <c r="TUV51" s="1252"/>
      <c r="TUW51" s="1252"/>
      <c r="TUX51" s="1252"/>
      <c r="TUY51" s="1252"/>
      <c r="TUZ51" s="1252"/>
      <c r="TVA51" s="1252"/>
      <c r="TVB51" s="1252"/>
      <c r="TVC51" s="1252"/>
      <c r="TVD51" s="1252"/>
      <c r="TVE51" s="1252"/>
      <c r="TVF51" s="1252"/>
      <c r="TVG51" s="1252"/>
      <c r="TVH51" s="1252"/>
      <c r="TVI51" s="1252"/>
      <c r="TVJ51" s="1252"/>
      <c r="TVK51" s="1252"/>
      <c r="TVL51" s="1252"/>
      <c r="TVM51" s="1252"/>
      <c r="TVN51" s="1252"/>
      <c r="TVO51" s="1252"/>
      <c r="TVP51" s="1252"/>
      <c r="TVQ51" s="1252"/>
      <c r="TVR51" s="1252"/>
      <c r="TVS51" s="1252"/>
      <c r="TVT51" s="1252"/>
      <c r="TVU51" s="1252"/>
      <c r="TVV51" s="1252"/>
      <c r="TVW51" s="1252"/>
      <c r="TVX51" s="1252"/>
      <c r="TVY51" s="1252"/>
      <c r="TVZ51" s="1252"/>
      <c r="TWA51" s="1252"/>
      <c r="TWB51" s="1252"/>
      <c r="TWC51" s="1252"/>
      <c r="TWD51" s="1252"/>
      <c r="TWE51" s="1252"/>
      <c r="TWF51" s="1252"/>
      <c r="TWG51" s="1252"/>
      <c r="TWH51" s="1252"/>
      <c r="TWI51" s="1252"/>
      <c r="TWJ51" s="1252"/>
      <c r="TWK51" s="1252"/>
      <c r="TWL51" s="1252"/>
      <c r="TWM51" s="1252"/>
      <c r="TWN51" s="1252"/>
      <c r="TWO51" s="1252"/>
      <c r="TWP51" s="1252"/>
      <c r="TWQ51" s="1252"/>
      <c r="TWR51" s="1252"/>
      <c r="TWS51" s="1252"/>
      <c r="TWT51" s="1252"/>
      <c r="TWU51" s="1252"/>
      <c r="TWV51" s="1252"/>
      <c r="TWW51" s="1252"/>
      <c r="TWX51" s="1252"/>
      <c r="TWY51" s="1252"/>
      <c r="TWZ51" s="1252"/>
      <c r="TXA51" s="1252"/>
      <c r="TXB51" s="1252"/>
      <c r="TXC51" s="1252"/>
      <c r="TXD51" s="1252"/>
      <c r="TXE51" s="1252"/>
      <c r="TXF51" s="1252"/>
      <c r="TXG51" s="1252"/>
      <c r="TXH51" s="1252"/>
      <c r="TXI51" s="1252"/>
      <c r="TXJ51" s="1252"/>
      <c r="TXK51" s="1252"/>
      <c r="TXL51" s="1252"/>
      <c r="TXM51" s="1252"/>
      <c r="TXN51" s="1252"/>
      <c r="TXO51" s="1252"/>
      <c r="TXP51" s="1252"/>
      <c r="TXQ51" s="1252"/>
      <c r="TXR51" s="1252"/>
      <c r="TXS51" s="1252"/>
      <c r="TXT51" s="1252"/>
      <c r="TXU51" s="1252"/>
      <c r="TXV51" s="1252"/>
      <c r="TXW51" s="1252"/>
      <c r="TXX51" s="1252"/>
      <c r="TXY51" s="1252"/>
      <c r="TXZ51" s="1252"/>
      <c r="TYA51" s="1252"/>
      <c r="TYB51" s="1252"/>
      <c r="TYC51" s="1252"/>
      <c r="TYD51" s="1252"/>
      <c r="TYE51" s="1252"/>
      <c r="TYF51" s="1252"/>
      <c r="TYG51" s="1252"/>
      <c r="TYH51" s="1252"/>
      <c r="TYI51" s="1252"/>
      <c r="TYJ51" s="1252"/>
      <c r="TYK51" s="1252"/>
      <c r="TYL51" s="1252"/>
      <c r="TYM51" s="1252"/>
      <c r="TYN51" s="1252"/>
      <c r="TYO51" s="1252"/>
      <c r="TYP51" s="1252"/>
      <c r="TYQ51" s="1252"/>
      <c r="TYR51" s="1252"/>
      <c r="TYS51" s="1252"/>
      <c r="TYT51" s="1252"/>
      <c r="TYU51" s="1252"/>
      <c r="TYV51" s="1252"/>
      <c r="TYW51" s="1252"/>
      <c r="TYX51" s="1252"/>
      <c r="TYY51" s="1252"/>
      <c r="TYZ51" s="1252"/>
      <c r="TZA51" s="1252"/>
      <c r="TZB51" s="1252"/>
      <c r="TZC51" s="1252"/>
      <c r="TZD51" s="1252"/>
      <c r="TZE51" s="1252"/>
      <c r="TZF51" s="1252"/>
      <c r="TZG51" s="1252"/>
      <c r="TZH51" s="1252"/>
      <c r="TZI51" s="1252"/>
      <c r="TZJ51" s="1252"/>
      <c r="TZK51" s="1252"/>
      <c r="TZL51" s="1252"/>
      <c r="TZM51" s="1252"/>
      <c r="TZN51" s="1252"/>
      <c r="TZO51" s="1252"/>
      <c r="TZP51" s="1252"/>
      <c r="TZQ51" s="1252"/>
      <c r="TZR51" s="1252"/>
      <c r="TZS51" s="1252"/>
      <c r="TZT51" s="1252"/>
      <c r="TZU51" s="1252"/>
      <c r="TZV51" s="1252"/>
      <c r="TZW51" s="1252"/>
      <c r="TZX51" s="1252"/>
      <c r="TZY51" s="1252"/>
      <c r="TZZ51" s="1252"/>
      <c r="UAA51" s="1252"/>
      <c r="UAB51" s="1252"/>
      <c r="UAC51" s="1252"/>
      <c r="UAD51" s="1252"/>
      <c r="UAE51" s="1252"/>
      <c r="UAF51" s="1252"/>
      <c r="UAG51" s="1252"/>
      <c r="UAH51" s="1252"/>
      <c r="UAI51" s="1252"/>
      <c r="UAJ51" s="1252"/>
      <c r="UAK51" s="1252"/>
      <c r="UAL51" s="1252"/>
      <c r="UAM51" s="1252"/>
      <c r="UAN51" s="1252"/>
      <c r="UAO51" s="1252"/>
      <c r="UAP51" s="1252"/>
      <c r="UAQ51" s="1252"/>
      <c r="UAR51" s="1252"/>
      <c r="UAS51" s="1252"/>
      <c r="UAT51" s="1252"/>
      <c r="UAU51" s="1252"/>
      <c r="UAV51" s="1252"/>
      <c r="UAW51" s="1252"/>
      <c r="UAX51" s="1252"/>
      <c r="UAY51" s="1252"/>
      <c r="UAZ51" s="1252"/>
      <c r="UBA51" s="1252"/>
      <c r="UBB51" s="1252"/>
      <c r="UBC51" s="1252"/>
      <c r="UBD51" s="1252"/>
      <c r="UBE51" s="1252"/>
      <c r="UBF51" s="1252"/>
      <c r="UBG51" s="1252"/>
      <c r="UBH51" s="1252"/>
      <c r="UBI51" s="1252"/>
      <c r="UBJ51" s="1252"/>
      <c r="UBK51" s="1252"/>
      <c r="UBL51" s="1252"/>
      <c r="UBM51" s="1252"/>
      <c r="UBN51" s="1252"/>
      <c r="UBO51" s="1252"/>
      <c r="UBP51" s="1252"/>
      <c r="UBQ51" s="1252"/>
      <c r="UBR51" s="1252"/>
      <c r="UBS51" s="1252"/>
      <c r="UBT51" s="1252"/>
      <c r="UBU51" s="1252"/>
      <c r="UBV51" s="1252"/>
      <c r="UBW51" s="1252"/>
      <c r="UBX51" s="1252"/>
      <c r="UBY51" s="1252"/>
      <c r="UBZ51" s="1252"/>
      <c r="UCA51" s="1252"/>
      <c r="UCB51" s="1252"/>
      <c r="UCC51" s="1252"/>
      <c r="UCD51" s="1252"/>
      <c r="UCE51" s="1252"/>
      <c r="UCF51" s="1252"/>
      <c r="UCG51" s="1252"/>
      <c r="UCH51" s="1252"/>
      <c r="UCI51" s="1252"/>
      <c r="UCJ51" s="1252"/>
      <c r="UCK51" s="1252"/>
      <c r="UCL51" s="1252"/>
      <c r="UCM51" s="1252"/>
      <c r="UCN51" s="1252"/>
      <c r="UCO51" s="1252"/>
      <c r="UCP51" s="1252"/>
      <c r="UCQ51" s="1252"/>
      <c r="UCR51" s="1252"/>
      <c r="UCS51" s="1252"/>
      <c r="UCT51" s="1252"/>
      <c r="UCU51" s="1252"/>
      <c r="UCV51" s="1252"/>
      <c r="UCW51" s="1252"/>
      <c r="UCX51" s="1252"/>
      <c r="UCY51" s="1252"/>
      <c r="UCZ51" s="1252"/>
      <c r="UDA51" s="1252"/>
      <c r="UDB51" s="1252"/>
      <c r="UDC51" s="1252"/>
      <c r="UDD51" s="1252"/>
      <c r="UDE51" s="1252"/>
      <c r="UDF51" s="1252"/>
      <c r="UDG51" s="1252"/>
      <c r="UDH51" s="1252"/>
      <c r="UDI51" s="1252"/>
      <c r="UDJ51" s="1252"/>
      <c r="UDK51" s="1252"/>
      <c r="UDL51" s="1252"/>
      <c r="UDM51" s="1252"/>
      <c r="UDN51" s="1252"/>
      <c r="UDO51" s="1252"/>
      <c r="UDP51" s="1252"/>
      <c r="UDQ51" s="1252"/>
      <c r="UDR51" s="1252"/>
      <c r="UDS51" s="1252"/>
      <c r="UDT51" s="1252"/>
      <c r="UDU51" s="1252"/>
      <c r="UDV51" s="1252"/>
      <c r="UDW51" s="1252"/>
      <c r="UDX51" s="1252"/>
      <c r="UDY51" s="1252"/>
      <c r="UDZ51" s="1252"/>
      <c r="UEA51" s="1252"/>
      <c r="UEB51" s="1252"/>
      <c r="UEC51" s="1252"/>
      <c r="UED51" s="1252"/>
      <c r="UEE51" s="1252"/>
      <c r="UEF51" s="1252"/>
      <c r="UEG51" s="1252"/>
      <c r="UEH51" s="1252"/>
      <c r="UEI51" s="1252"/>
      <c r="UEJ51" s="1252"/>
      <c r="UEK51" s="1252"/>
      <c r="UEL51" s="1252"/>
      <c r="UEM51" s="1252"/>
      <c r="UEN51" s="1252"/>
      <c r="UEO51" s="1252"/>
      <c r="UEP51" s="1252"/>
      <c r="UEQ51" s="1252"/>
      <c r="UER51" s="1252"/>
      <c r="UES51" s="1252"/>
      <c r="UET51" s="1252"/>
      <c r="UEU51" s="1252"/>
      <c r="UEV51" s="1252"/>
      <c r="UEW51" s="1252"/>
      <c r="UEX51" s="1252"/>
      <c r="UEY51" s="1252"/>
      <c r="UEZ51" s="1252"/>
      <c r="UFA51" s="1252"/>
      <c r="UFB51" s="1252"/>
      <c r="UFC51" s="1252"/>
      <c r="UFD51" s="1252"/>
      <c r="UFE51" s="1252"/>
      <c r="UFF51" s="1252"/>
      <c r="UFG51" s="1252"/>
      <c r="UFH51" s="1252"/>
      <c r="UFI51" s="1252"/>
      <c r="UFJ51" s="1252"/>
      <c r="UFK51" s="1252"/>
      <c r="UFL51" s="1252"/>
      <c r="UFM51" s="1252"/>
      <c r="UFN51" s="1252"/>
      <c r="UFO51" s="1252"/>
      <c r="UFP51" s="1252"/>
      <c r="UFQ51" s="1252"/>
      <c r="UFR51" s="1252"/>
      <c r="UFS51" s="1252"/>
      <c r="UFT51" s="1252"/>
      <c r="UFU51" s="1252"/>
      <c r="UFV51" s="1252"/>
      <c r="UFW51" s="1252"/>
      <c r="UFX51" s="1252"/>
      <c r="UFY51" s="1252"/>
      <c r="UFZ51" s="1252"/>
      <c r="UGA51" s="1252"/>
      <c r="UGB51" s="1252"/>
      <c r="UGC51" s="1252"/>
      <c r="UGD51" s="1252"/>
      <c r="UGE51" s="1252"/>
      <c r="UGF51" s="1252"/>
      <c r="UGG51" s="1252"/>
      <c r="UGH51" s="1252"/>
      <c r="UGI51" s="1252"/>
      <c r="UGJ51" s="1252"/>
      <c r="UGK51" s="1252"/>
      <c r="UGL51" s="1252"/>
      <c r="UGM51" s="1252"/>
      <c r="UGN51" s="1252"/>
      <c r="UGO51" s="1252"/>
      <c r="UGP51" s="1252"/>
      <c r="UGQ51" s="1252"/>
      <c r="UGR51" s="1252"/>
      <c r="UGS51" s="1252"/>
      <c r="UGT51" s="1252"/>
      <c r="UGU51" s="1252"/>
      <c r="UGV51" s="1252"/>
      <c r="UGW51" s="1252"/>
      <c r="UGX51" s="1252"/>
      <c r="UGY51" s="1252"/>
      <c r="UGZ51" s="1252"/>
      <c r="UHA51" s="1252"/>
      <c r="UHB51" s="1252"/>
      <c r="UHC51" s="1252"/>
      <c r="UHD51" s="1252"/>
      <c r="UHE51" s="1252"/>
      <c r="UHF51" s="1252"/>
      <c r="UHG51" s="1252"/>
      <c r="UHH51" s="1252"/>
      <c r="UHI51" s="1252"/>
      <c r="UHJ51" s="1252"/>
      <c r="UHK51" s="1252"/>
      <c r="UHL51" s="1252"/>
      <c r="UHM51" s="1252"/>
      <c r="UHN51" s="1252"/>
      <c r="UHO51" s="1252"/>
      <c r="UHP51" s="1252"/>
      <c r="UHQ51" s="1252"/>
      <c r="UHR51" s="1252"/>
      <c r="UHS51" s="1252"/>
      <c r="UHT51" s="1252"/>
      <c r="UHU51" s="1252"/>
      <c r="UHV51" s="1252"/>
      <c r="UHW51" s="1252"/>
      <c r="UHX51" s="1252"/>
      <c r="UHY51" s="1252"/>
      <c r="UHZ51" s="1252"/>
      <c r="UIA51" s="1252"/>
      <c r="UIB51" s="1252"/>
      <c r="UIC51" s="1252"/>
      <c r="UID51" s="1252"/>
      <c r="UIE51" s="1252"/>
      <c r="UIF51" s="1252"/>
      <c r="UIG51" s="1252"/>
      <c r="UIH51" s="1252"/>
      <c r="UII51" s="1252"/>
      <c r="UIJ51" s="1252"/>
      <c r="UIK51" s="1252"/>
      <c r="UIL51" s="1252"/>
      <c r="UIM51" s="1252"/>
      <c r="UIN51" s="1252"/>
      <c r="UIO51" s="1252"/>
      <c r="UIP51" s="1252"/>
      <c r="UIQ51" s="1252"/>
      <c r="UIR51" s="1252"/>
      <c r="UIS51" s="1252"/>
      <c r="UIT51" s="1252"/>
      <c r="UIU51" s="1252"/>
      <c r="UIV51" s="1252"/>
      <c r="UIW51" s="1252"/>
      <c r="UIX51" s="1252"/>
      <c r="UIY51" s="1252"/>
      <c r="UIZ51" s="1252"/>
      <c r="UJA51" s="1252"/>
      <c r="UJB51" s="1252"/>
      <c r="UJC51" s="1252"/>
      <c r="UJD51" s="1252"/>
      <c r="UJE51" s="1252"/>
      <c r="UJF51" s="1252"/>
      <c r="UJG51" s="1252"/>
      <c r="UJH51" s="1252"/>
      <c r="UJI51" s="1252"/>
      <c r="UJJ51" s="1252"/>
      <c r="UJK51" s="1252"/>
      <c r="UJL51" s="1252"/>
      <c r="UJM51" s="1252"/>
      <c r="UJN51" s="1252"/>
      <c r="UJO51" s="1252"/>
      <c r="UJP51" s="1252"/>
      <c r="UJQ51" s="1252"/>
      <c r="UJR51" s="1252"/>
      <c r="UJS51" s="1252"/>
      <c r="UJT51" s="1252"/>
      <c r="UJU51" s="1252"/>
      <c r="UJV51" s="1252"/>
      <c r="UJW51" s="1252"/>
      <c r="UJX51" s="1252"/>
      <c r="UJY51" s="1252"/>
      <c r="UJZ51" s="1252"/>
      <c r="UKA51" s="1252"/>
      <c r="UKB51" s="1252"/>
      <c r="UKC51" s="1252"/>
      <c r="UKD51" s="1252"/>
      <c r="UKE51" s="1252"/>
      <c r="UKF51" s="1252"/>
      <c r="UKG51" s="1252"/>
      <c r="UKH51" s="1252"/>
      <c r="UKI51" s="1252"/>
      <c r="UKJ51" s="1252"/>
      <c r="UKK51" s="1252"/>
      <c r="UKL51" s="1252"/>
      <c r="UKM51" s="1252"/>
      <c r="UKN51" s="1252"/>
      <c r="UKO51" s="1252"/>
      <c r="UKP51" s="1252"/>
      <c r="UKQ51" s="1252"/>
      <c r="UKR51" s="1252"/>
      <c r="UKS51" s="1252"/>
      <c r="UKT51" s="1252"/>
      <c r="UKU51" s="1252"/>
      <c r="UKV51" s="1252"/>
      <c r="UKW51" s="1252"/>
      <c r="UKX51" s="1252"/>
      <c r="UKY51" s="1252"/>
      <c r="UKZ51" s="1252"/>
      <c r="ULA51" s="1252"/>
      <c r="ULB51" s="1252"/>
      <c r="ULC51" s="1252"/>
      <c r="ULD51" s="1252"/>
      <c r="ULE51" s="1252"/>
      <c r="ULF51" s="1252"/>
      <c r="ULG51" s="1252"/>
      <c r="ULH51" s="1252"/>
      <c r="ULI51" s="1252"/>
      <c r="ULJ51" s="1252"/>
      <c r="ULK51" s="1252"/>
      <c r="ULL51" s="1252"/>
      <c r="ULM51" s="1252"/>
      <c r="ULN51" s="1252"/>
      <c r="ULO51" s="1252"/>
      <c r="ULP51" s="1252"/>
      <c r="ULQ51" s="1252"/>
      <c r="ULR51" s="1252"/>
      <c r="ULS51" s="1252"/>
      <c r="ULT51" s="1252"/>
      <c r="ULU51" s="1252"/>
      <c r="ULV51" s="1252"/>
      <c r="ULW51" s="1252"/>
      <c r="ULX51" s="1252"/>
      <c r="ULY51" s="1252"/>
      <c r="ULZ51" s="1252"/>
      <c r="UMA51" s="1252"/>
      <c r="UMB51" s="1252"/>
      <c r="UMC51" s="1252"/>
      <c r="UMD51" s="1252"/>
      <c r="UME51" s="1252"/>
      <c r="UMF51" s="1252"/>
      <c r="UMG51" s="1252"/>
      <c r="UMH51" s="1252"/>
      <c r="UMI51" s="1252"/>
      <c r="UMJ51" s="1252"/>
      <c r="UMK51" s="1252"/>
      <c r="UML51" s="1252"/>
      <c r="UMM51" s="1252"/>
      <c r="UMN51" s="1252"/>
      <c r="UMO51" s="1252"/>
      <c r="UMP51" s="1252"/>
      <c r="UMQ51" s="1252"/>
      <c r="UMR51" s="1252"/>
      <c r="UMS51" s="1252"/>
      <c r="UMT51" s="1252"/>
      <c r="UMU51" s="1252"/>
      <c r="UMV51" s="1252"/>
      <c r="UMW51" s="1252"/>
      <c r="UMX51" s="1252"/>
      <c r="UMY51" s="1252"/>
      <c r="UMZ51" s="1252"/>
      <c r="UNA51" s="1252"/>
      <c r="UNB51" s="1252"/>
      <c r="UNC51" s="1252"/>
      <c r="UND51" s="1252"/>
      <c r="UNE51" s="1252"/>
      <c r="UNF51" s="1252"/>
      <c r="UNG51" s="1252"/>
      <c r="UNH51" s="1252"/>
      <c r="UNI51" s="1252"/>
      <c r="UNJ51" s="1252"/>
      <c r="UNK51" s="1252"/>
      <c r="UNL51" s="1252"/>
      <c r="UNM51" s="1252"/>
      <c r="UNN51" s="1252"/>
      <c r="UNO51" s="1252"/>
      <c r="UNP51" s="1252"/>
      <c r="UNQ51" s="1252"/>
      <c r="UNR51" s="1252"/>
      <c r="UNS51" s="1252"/>
      <c r="UNT51" s="1252"/>
      <c r="UNU51" s="1252"/>
      <c r="UNV51" s="1252"/>
      <c r="UNW51" s="1252"/>
      <c r="UNX51" s="1252"/>
      <c r="UNY51" s="1252"/>
      <c r="UNZ51" s="1252"/>
      <c r="UOA51" s="1252"/>
      <c r="UOB51" s="1252"/>
      <c r="UOC51" s="1252"/>
      <c r="UOD51" s="1252"/>
      <c r="UOE51" s="1252"/>
      <c r="UOF51" s="1252"/>
      <c r="UOG51" s="1252"/>
      <c r="UOH51" s="1252"/>
      <c r="UOI51" s="1252"/>
      <c r="UOJ51" s="1252"/>
      <c r="UOK51" s="1252"/>
      <c r="UOL51" s="1252"/>
      <c r="UOM51" s="1252"/>
      <c r="UON51" s="1252"/>
      <c r="UOO51" s="1252"/>
      <c r="UOP51" s="1252"/>
      <c r="UOQ51" s="1252"/>
      <c r="UOR51" s="1252"/>
      <c r="UOS51" s="1252"/>
      <c r="UOT51" s="1252"/>
      <c r="UOU51" s="1252"/>
      <c r="UOV51" s="1252"/>
      <c r="UOW51" s="1252"/>
      <c r="UOX51" s="1252"/>
      <c r="UOY51" s="1252"/>
      <c r="UOZ51" s="1252"/>
      <c r="UPA51" s="1252"/>
      <c r="UPB51" s="1252"/>
      <c r="UPC51" s="1252"/>
      <c r="UPD51" s="1252"/>
      <c r="UPE51" s="1252"/>
      <c r="UPF51" s="1252"/>
      <c r="UPG51" s="1252"/>
      <c r="UPH51" s="1252"/>
      <c r="UPI51" s="1252"/>
      <c r="UPJ51" s="1252"/>
      <c r="UPK51" s="1252"/>
      <c r="UPL51" s="1252"/>
      <c r="UPM51" s="1252"/>
      <c r="UPN51" s="1252"/>
      <c r="UPO51" s="1252"/>
      <c r="UPP51" s="1252"/>
      <c r="UPQ51" s="1252"/>
      <c r="UPR51" s="1252"/>
      <c r="UPS51" s="1252"/>
      <c r="UPT51" s="1252"/>
      <c r="UPU51" s="1252"/>
      <c r="UPV51" s="1252"/>
      <c r="UPW51" s="1252"/>
      <c r="UPX51" s="1252"/>
      <c r="UPY51" s="1252"/>
      <c r="UPZ51" s="1252"/>
      <c r="UQA51" s="1252"/>
      <c r="UQB51" s="1252"/>
      <c r="UQC51" s="1252"/>
      <c r="UQD51" s="1252"/>
      <c r="UQE51" s="1252"/>
      <c r="UQF51" s="1252"/>
      <c r="UQG51" s="1252"/>
      <c r="UQH51" s="1252"/>
      <c r="UQI51" s="1252"/>
      <c r="UQJ51" s="1252"/>
      <c r="UQK51" s="1252"/>
      <c r="UQL51" s="1252"/>
      <c r="UQM51" s="1252"/>
      <c r="UQN51" s="1252"/>
      <c r="UQO51" s="1252"/>
      <c r="UQP51" s="1252"/>
      <c r="UQQ51" s="1252"/>
      <c r="UQR51" s="1252"/>
      <c r="UQS51" s="1252"/>
      <c r="UQT51" s="1252"/>
      <c r="UQU51" s="1252"/>
      <c r="UQV51" s="1252"/>
      <c r="UQW51" s="1252"/>
      <c r="UQX51" s="1252"/>
      <c r="UQY51" s="1252"/>
      <c r="UQZ51" s="1252"/>
      <c r="URA51" s="1252"/>
      <c r="URB51" s="1252"/>
      <c r="URC51" s="1252"/>
      <c r="URD51" s="1252"/>
      <c r="URE51" s="1252"/>
      <c r="URF51" s="1252"/>
      <c r="URG51" s="1252"/>
      <c r="URH51" s="1252"/>
      <c r="URI51" s="1252"/>
      <c r="URJ51" s="1252"/>
      <c r="URK51" s="1252"/>
      <c r="URL51" s="1252"/>
      <c r="URM51" s="1252"/>
      <c r="URN51" s="1252"/>
      <c r="URO51" s="1252"/>
      <c r="URP51" s="1252"/>
      <c r="URQ51" s="1252"/>
      <c r="URR51" s="1252"/>
      <c r="URS51" s="1252"/>
      <c r="URT51" s="1252"/>
      <c r="URU51" s="1252"/>
      <c r="URV51" s="1252"/>
      <c r="URW51" s="1252"/>
      <c r="URX51" s="1252"/>
      <c r="URY51" s="1252"/>
      <c r="URZ51" s="1252"/>
      <c r="USA51" s="1252"/>
      <c r="USB51" s="1252"/>
      <c r="USC51" s="1252"/>
      <c r="USD51" s="1252"/>
      <c r="USE51" s="1252"/>
      <c r="USF51" s="1252"/>
      <c r="USG51" s="1252"/>
      <c r="USH51" s="1252"/>
      <c r="USI51" s="1252"/>
      <c r="USJ51" s="1252"/>
      <c r="USK51" s="1252"/>
      <c r="USL51" s="1252"/>
      <c r="USM51" s="1252"/>
      <c r="USN51" s="1252"/>
      <c r="USO51" s="1252"/>
      <c r="USP51" s="1252"/>
      <c r="USQ51" s="1252"/>
      <c r="USR51" s="1252"/>
      <c r="USS51" s="1252"/>
      <c r="UST51" s="1252"/>
      <c r="USU51" s="1252"/>
      <c r="USV51" s="1252"/>
      <c r="USW51" s="1252"/>
      <c r="USX51" s="1252"/>
      <c r="USY51" s="1252"/>
      <c r="USZ51" s="1252"/>
      <c r="UTA51" s="1252"/>
      <c r="UTB51" s="1252"/>
      <c r="UTC51" s="1252"/>
      <c r="UTD51" s="1252"/>
      <c r="UTE51" s="1252"/>
      <c r="UTF51" s="1252"/>
      <c r="UTG51" s="1252"/>
      <c r="UTH51" s="1252"/>
      <c r="UTI51" s="1252"/>
      <c r="UTJ51" s="1252"/>
      <c r="UTK51" s="1252"/>
      <c r="UTL51" s="1252"/>
      <c r="UTM51" s="1252"/>
      <c r="UTN51" s="1252"/>
      <c r="UTO51" s="1252"/>
      <c r="UTP51" s="1252"/>
      <c r="UTQ51" s="1252"/>
      <c r="UTR51" s="1252"/>
      <c r="UTS51" s="1252"/>
      <c r="UTT51" s="1252"/>
      <c r="UTU51" s="1252"/>
      <c r="UTV51" s="1252"/>
      <c r="UTW51" s="1252"/>
      <c r="UTX51" s="1252"/>
      <c r="UTY51" s="1252"/>
      <c r="UTZ51" s="1252"/>
      <c r="UUA51" s="1252"/>
      <c r="UUB51" s="1252"/>
      <c r="UUC51" s="1252"/>
      <c r="UUD51" s="1252"/>
      <c r="UUE51" s="1252"/>
      <c r="UUF51" s="1252"/>
      <c r="UUG51" s="1252"/>
      <c r="UUH51" s="1252"/>
      <c r="UUI51" s="1252"/>
      <c r="UUJ51" s="1252"/>
      <c r="UUK51" s="1252"/>
      <c r="UUL51" s="1252"/>
      <c r="UUM51" s="1252"/>
      <c r="UUN51" s="1252"/>
      <c r="UUO51" s="1252"/>
      <c r="UUP51" s="1252"/>
      <c r="UUQ51" s="1252"/>
      <c r="UUR51" s="1252"/>
      <c r="UUS51" s="1252"/>
      <c r="UUT51" s="1252"/>
      <c r="UUU51" s="1252"/>
      <c r="UUV51" s="1252"/>
      <c r="UUW51" s="1252"/>
      <c r="UUX51" s="1252"/>
      <c r="UUY51" s="1252"/>
      <c r="UUZ51" s="1252"/>
      <c r="UVA51" s="1252"/>
      <c r="UVB51" s="1252"/>
      <c r="UVC51" s="1252"/>
      <c r="UVD51" s="1252"/>
      <c r="UVE51" s="1252"/>
      <c r="UVF51" s="1252"/>
      <c r="UVG51" s="1252"/>
      <c r="UVH51" s="1252"/>
      <c r="UVI51" s="1252"/>
      <c r="UVJ51" s="1252"/>
      <c r="UVK51" s="1252"/>
      <c r="UVL51" s="1252"/>
      <c r="UVM51" s="1252"/>
      <c r="UVN51" s="1252"/>
      <c r="UVO51" s="1252"/>
      <c r="UVP51" s="1252"/>
      <c r="UVQ51" s="1252"/>
      <c r="UVR51" s="1252"/>
      <c r="UVS51" s="1252"/>
      <c r="UVT51" s="1252"/>
      <c r="UVU51" s="1252"/>
      <c r="UVV51" s="1252"/>
      <c r="UVW51" s="1252"/>
      <c r="UVX51" s="1252"/>
      <c r="UVY51" s="1252"/>
      <c r="UVZ51" s="1252"/>
      <c r="UWA51" s="1252"/>
      <c r="UWB51" s="1252"/>
      <c r="UWC51" s="1252"/>
      <c r="UWD51" s="1252"/>
      <c r="UWE51" s="1252"/>
      <c r="UWF51" s="1252"/>
      <c r="UWG51" s="1252"/>
      <c r="UWH51" s="1252"/>
      <c r="UWI51" s="1252"/>
      <c r="UWJ51" s="1252"/>
      <c r="UWK51" s="1252"/>
      <c r="UWL51" s="1252"/>
      <c r="UWM51" s="1252"/>
      <c r="UWN51" s="1252"/>
      <c r="UWO51" s="1252"/>
      <c r="UWP51" s="1252"/>
      <c r="UWQ51" s="1252"/>
      <c r="UWR51" s="1252"/>
      <c r="UWS51" s="1252"/>
      <c r="UWT51" s="1252"/>
      <c r="UWU51" s="1252"/>
      <c r="UWV51" s="1252"/>
      <c r="UWW51" s="1252"/>
      <c r="UWX51" s="1252"/>
      <c r="UWY51" s="1252"/>
      <c r="UWZ51" s="1252"/>
      <c r="UXA51" s="1252"/>
      <c r="UXB51" s="1252"/>
      <c r="UXC51" s="1252"/>
      <c r="UXD51" s="1252"/>
      <c r="UXE51" s="1252"/>
      <c r="UXF51" s="1252"/>
      <c r="UXG51" s="1252"/>
      <c r="UXH51" s="1252"/>
      <c r="UXI51" s="1252"/>
      <c r="UXJ51" s="1252"/>
      <c r="UXK51" s="1252"/>
      <c r="UXL51" s="1252"/>
      <c r="UXM51" s="1252"/>
      <c r="UXN51" s="1252"/>
      <c r="UXO51" s="1252"/>
      <c r="UXP51" s="1252"/>
      <c r="UXQ51" s="1252"/>
      <c r="UXR51" s="1252"/>
      <c r="UXS51" s="1252"/>
      <c r="UXT51" s="1252"/>
      <c r="UXU51" s="1252"/>
      <c r="UXV51" s="1252"/>
      <c r="UXW51" s="1252"/>
      <c r="UXX51" s="1252"/>
      <c r="UXY51" s="1252"/>
      <c r="UXZ51" s="1252"/>
      <c r="UYA51" s="1252"/>
      <c r="UYB51" s="1252"/>
      <c r="UYC51" s="1252"/>
      <c r="UYD51" s="1252"/>
      <c r="UYE51" s="1252"/>
      <c r="UYF51" s="1252"/>
      <c r="UYG51" s="1252"/>
      <c r="UYH51" s="1252"/>
      <c r="UYI51" s="1252"/>
      <c r="UYJ51" s="1252"/>
      <c r="UYK51" s="1252"/>
      <c r="UYL51" s="1252"/>
      <c r="UYM51" s="1252"/>
      <c r="UYN51" s="1252"/>
      <c r="UYO51" s="1252"/>
      <c r="UYP51" s="1252"/>
      <c r="UYQ51" s="1252"/>
      <c r="UYR51" s="1252"/>
      <c r="UYS51" s="1252"/>
      <c r="UYT51" s="1252"/>
      <c r="UYU51" s="1252"/>
      <c r="UYV51" s="1252"/>
      <c r="UYW51" s="1252"/>
      <c r="UYX51" s="1252"/>
      <c r="UYY51" s="1252"/>
      <c r="UYZ51" s="1252"/>
      <c r="UZA51" s="1252"/>
      <c r="UZB51" s="1252"/>
      <c r="UZC51" s="1252"/>
      <c r="UZD51" s="1252"/>
      <c r="UZE51" s="1252"/>
      <c r="UZF51" s="1252"/>
      <c r="UZG51" s="1252"/>
      <c r="UZH51" s="1252"/>
      <c r="UZI51" s="1252"/>
      <c r="UZJ51" s="1252"/>
      <c r="UZK51" s="1252"/>
      <c r="UZL51" s="1252"/>
      <c r="UZM51" s="1252"/>
      <c r="UZN51" s="1252"/>
      <c r="UZO51" s="1252"/>
      <c r="UZP51" s="1252"/>
      <c r="UZQ51" s="1252"/>
      <c r="UZR51" s="1252"/>
      <c r="UZS51" s="1252"/>
      <c r="UZT51" s="1252"/>
      <c r="UZU51" s="1252"/>
      <c r="UZV51" s="1252"/>
      <c r="UZW51" s="1252"/>
      <c r="UZX51" s="1252"/>
      <c r="UZY51" s="1252"/>
      <c r="UZZ51" s="1252"/>
      <c r="VAA51" s="1252"/>
      <c r="VAB51" s="1252"/>
      <c r="VAC51" s="1252"/>
      <c r="VAD51" s="1252"/>
      <c r="VAE51" s="1252"/>
      <c r="VAF51" s="1252"/>
      <c r="VAG51" s="1252"/>
      <c r="VAH51" s="1252"/>
      <c r="VAI51" s="1252"/>
      <c r="VAJ51" s="1252"/>
      <c r="VAK51" s="1252"/>
      <c r="VAL51" s="1252"/>
      <c r="VAM51" s="1252"/>
      <c r="VAN51" s="1252"/>
      <c r="VAO51" s="1252"/>
      <c r="VAP51" s="1252"/>
      <c r="VAQ51" s="1252"/>
      <c r="VAR51" s="1252"/>
      <c r="VAS51" s="1252"/>
      <c r="VAT51" s="1252"/>
      <c r="VAU51" s="1252"/>
      <c r="VAV51" s="1252"/>
      <c r="VAW51" s="1252"/>
      <c r="VAX51" s="1252"/>
      <c r="VAY51" s="1252"/>
      <c r="VAZ51" s="1252"/>
      <c r="VBA51" s="1252"/>
      <c r="VBB51" s="1252"/>
      <c r="VBC51" s="1252"/>
      <c r="VBD51" s="1252"/>
      <c r="VBE51" s="1252"/>
      <c r="VBF51" s="1252"/>
      <c r="VBG51" s="1252"/>
      <c r="VBH51" s="1252"/>
      <c r="VBI51" s="1252"/>
      <c r="VBJ51" s="1252"/>
      <c r="VBK51" s="1252"/>
      <c r="VBL51" s="1252"/>
      <c r="VBM51" s="1252"/>
      <c r="VBN51" s="1252"/>
      <c r="VBO51" s="1252"/>
      <c r="VBP51" s="1252"/>
      <c r="VBQ51" s="1252"/>
      <c r="VBR51" s="1252"/>
      <c r="VBS51" s="1252"/>
      <c r="VBT51" s="1252"/>
      <c r="VBU51" s="1252"/>
      <c r="VBV51" s="1252"/>
      <c r="VBW51" s="1252"/>
      <c r="VBX51" s="1252"/>
      <c r="VBY51" s="1252"/>
      <c r="VBZ51" s="1252"/>
      <c r="VCA51" s="1252"/>
      <c r="VCB51" s="1252"/>
      <c r="VCC51" s="1252"/>
      <c r="VCD51" s="1252"/>
      <c r="VCE51" s="1252"/>
      <c r="VCF51" s="1252"/>
      <c r="VCG51" s="1252"/>
      <c r="VCH51" s="1252"/>
      <c r="VCI51" s="1252"/>
      <c r="VCJ51" s="1252"/>
      <c r="VCK51" s="1252"/>
      <c r="VCL51" s="1252"/>
      <c r="VCM51" s="1252"/>
      <c r="VCN51" s="1252"/>
      <c r="VCO51" s="1252"/>
      <c r="VCP51" s="1252"/>
      <c r="VCQ51" s="1252"/>
      <c r="VCR51" s="1252"/>
      <c r="VCS51" s="1252"/>
      <c r="VCT51" s="1252"/>
      <c r="VCU51" s="1252"/>
      <c r="VCV51" s="1252"/>
      <c r="VCW51" s="1252"/>
      <c r="VCX51" s="1252"/>
      <c r="VCY51" s="1252"/>
      <c r="VCZ51" s="1252"/>
      <c r="VDA51" s="1252"/>
      <c r="VDB51" s="1252"/>
      <c r="VDC51" s="1252"/>
      <c r="VDD51" s="1252"/>
      <c r="VDE51" s="1252"/>
      <c r="VDF51" s="1252"/>
      <c r="VDG51" s="1252"/>
      <c r="VDH51" s="1252"/>
      <c r="VDI51" s="1252"/>
      <c r="VDJ51" s="1252"/>
      <c r="VDK51" s="1252"/>
      <c r="VDL51" s="1252"/>
      <c r="VDM51" s="1252"/>
      <c r="VDN51" s="1252"/>
      <c r="VDO51" s="1252"/>
      <c r="VDP51" s="1252"/>
      <c r="VDQ51" s="1252"/>
      <c r="VDR51" s="1252"/>
      <c r="VDS51" s="1252"/>
      <c r="VDT51" s="1252"/>
      <c r="VDU51" s="1252"/>
      <c r="VDV51" s="1252"/>
      <c r="VDW51" s="1252"/>
      <c r="VDX51" s="1252"/>
      <c r="VDY51" s="1252"/>
      <c r="VDZ51" s="1252"/>
      <c r="VEA51" s="1252"/>
      <c r="VEB51" s="1252"/>
      <c r="VEC51" s="1252"/>
      <c r="VED51" s="1252"/>
      <c r="VEE51" s="1252"/>
      <c r="VEF51" s="1252"/>
      <c r="VEG51" s="1252"/>
      <c r="VEH51" s="1252"/>
      <c r="VEI51" s="1252"/>
      <c r="VEJ51" s="1252"/>
      <c r="VEK51" s="1252"/>
      <c r="VEL51" s="1252"/>
      <c r="VEM51" s="1252"/>
      <c r="VEN51" s="1252"/>
      <c r="VEO51" s="1252"/>
      <c r="VEP51" s="1252"/>
      <c r="VEQ51" s="1252"/>
      <c r="VER51" s="1252"/>
      <c r="VES51" s="1252"/>
      <c r="VET51" s="1252"/>
      <c r="VEU51" s="1252"/>
      <c r="VEV51" s="1252"/>
      <c r="VEW51" s="1252"/>
      <c r="VEX51" s="1252"/>
      <c r="VEY51" s="1252"/>
      <c r="VEZ51" s="1252"/>
      <c r="VFA51" s="1252"/>
      <c r="VFB51" s="1252"/>
      <c r="VFC51" s="1252"/>
      <c r="VFD51" s="1252"/>
      <c r="VFE51" s="1252"/>
      <c r="VFF51" s="1252"/>
      <c r="VFG51" s="1252"/>
      <c r="VFH51" s="1252"/>
      <c r="VFI51" s="1252"/>
      <c r="VFJ51" s="1252"/>
      <c r="VFK51" s="1252"/>
      <c r="VFL51" s="1252"/>
      <c r="VFM51" s="1252"/>
      <c r="VFN51" s="1252"/>
      <c r="VFO51" s="1252"/>
      <c r="VFP51" s="1252"/>
      <c r="VFQ51" s="1252"/>
      <c r="VFR51" s="1252"/>
      <c r="VFS51" s="1252"/>
      <c r="VFT51" s="1252"/>
      <c r="VFU51" s="1252"/>
      <c r="VFV51" s="1252"/>
      <c r="VFW51" s="1252"/>
      <c r="VFX51" s="1252"/>
      <c r="VFY51" s="1252"/>
      <c r="VFZ51" s="1252"/>
      <c r="VGA51" s="1252"/>
      <c r="VGB51" s="1252"/>
      <c r="VGC51" s="1252"/>
      <c r="VGD51" s="1252"/>
      <c r="VGE51" s="1252"/>
      <c r="VGF51" s="1252"/>
      <c r="VGG51" s="1252"/>
      <c r="VGH51" s="1252"/>
      <c r="VGI51" s="1252"/>
      <c r="VGJ51" s="1252"/>
      <c r="VGK51" s="1252"/>
      <c r="VGL51" s="1252"/>
      <c r="VGM51" s="1252"/>
      <c r="VGN51" s="1252"/>
      <c r="VGO51" s="1252"/>
      <c r="VGP51" s="1252"/>
      <c r="VGQ51" s="1252"/>
      <c r="VGR51" s="1252"/>
      <c r="VGS51" s="1252"/>
      <c r="VGT51" s="1252"/>
      <c r="VGU51" s="1252"/>
      <c r="VGV51" s="1252"/>
      <c r="VGW51" s="1252"/>
      <c r="VGX51" s="1252"/>
      <c r="VGY51" s="1252"/>
      <c r="VGZ51" s="1252"/>
      <c r="VHA51" s="1252"/>
      <c r="VHB51" s="1252"/>
      <c r="VHC51" s="1252"/>
      <c r="VHD51" s="1252"/>
      <c r="VHE51" s="1252"/>
      <c r="VHF51" s="1252"/>
      <c r="VHG51" s="1252"/>
      <c r="VHH51" s="1252"/>
      <c r="VHI51" s="1252"/>
      <c r="VHJ51" s="1252"/>
      <c r="VHK51" s="1252"/>
      <c r="VHL51" s="1252"/>
      <c r="VHM51" s="1252"/>
      <c r="VHN51" s="1252"/>
      <c r="VHO51" s="1252"/>
      <c r="VHP51" s="1252"/>
      <c r="VHQ51" s="1252"/>
      <c r="VHR51" s="1252"/>
      <c r="VHS51" s="1252"/>
      <c r="VHT51" s="1252"/>
      <c r="VHU51" s="1252"/>
      <c r="VHV51" s="1252"/>
      <c r="VHW51" s="1252"/>
      <c r="VHX51" s="1252"/>
      <c r="VHY51" s="1252"/>
      <c r="VHZ51" s="1252"/>
      <c r="VIA51" s="1252"/>
      <c r="VIB51" s="1252"/>
      <c r="VIC51" s="1252"/>
      <c r="VID51" s="1252"/>
      <c r="VIE51" s="1252"/>
      <c r="VIF51" s="1252"/>
      <c r="VIG51" s="1252"/>
      <c r="VIH51" s="1252"/>
      <c r="VII51" s="1252"/>
      <c r="VIJ51" s="1252"/>
      <c r="VIK51" s="1252"/>
      <c r="VIL51" s="1252"/>
      <c r="VIM51" s="1252"/>
      <c r="VIN51" s="1252"/>
      <c r="VIO51" s="1252"/>
      <c r="VIP51" s="1252"/>
      <c r="VIQ51" s="1252"/>
      <c r="VIR51" s="1252"/>
      <c r="VIS51" s="1252"/>
      <c r="VIT51" s="1252"/>
      <c r="VIU51" s="1252"/>
      <c r="VIV51" s="1252"/>
      <c r="VIW51" s="1252"/>
      <c r="VIX51" s="1252"/>
      <c r="VIY51" s="1252"/>
      <c r="VIZ51" s="1252"/>
      <c r="VJA51" s="1252"/>
      <c r="VJB51" s="1252"/>
      <c r="VJC51" s="1252"/>
      <c r="VJD51" s="1252"/>
      <c r="VJE51" s="1252"/>
      <c r="VJF51" s="1252"/>
      <c r="VJG51" s="1252"/>
      <c r="VJH51" s="1252"/>
      <c r="VJI51" s="1252"/>
      <c r="VJJ51" s="1252"/>
      <c r="VJK51" s="1252"/>
      <c r="VJL51" s="1252"/>
      <c r="VJM51" s="1252"/>
      <c r="VJN51" s="1252"/>
      <c r="VJO51" s="1252"/>
      <c r="VJP51" s="1252"/>
      <c r="VJQ51" s="1252"/>
      <c r="VJR51" s="1252"/>
      <c r="VJS51" s="1252"/>
      <c r="VJT51" s="1252"/>
      <c r="VJU51" s="1252"/>
      <c r="VJV51" s="1252"/>
      <c r="VJW51" s="1252"/>
      <c r="VJX51" s="1252"/>
      <c r="VJY51" s="1252"/>
      <c r="VJZ51" s="1252"/>
      <c r="VKA51" s="1252"/>
      <c r="VKB51" s="1252"/>
      <c r="VKC51" s="1252"/>
      <c r="VKD51" s="1252"/>
      <c r="VKE51" s="1252"/>
      <c r="VKF51" s="1252"/>
      <c r="VKG51" s="1252"/>
      <c r="VKH51" s="1252"/>
      <c r="VKI51" s="1252"/>
      <c r="VKJ51" s="1252"/>
      <c r="VKK51" s="1252"/>
      <c r="VKL51" s="1252"/>
      <c r="VKM51" s="1252"/>
      <c r="VKN51" s="1252"/>
      <c r="VKO51" s="1252"/>
      <c r="VKP51" s="1252"/>
      <c r="VKQ51" s="1252"/>
      <c r="VKR51" s="1252"/>
      <c r="VKS51" s="1252"/>
      <c r="VKT51" s="1252"/>
      <c r="VKU51" s="1252"/>
      <c r="VKV51" s="1252"/>
      <c r="VKW51" s="1252"/>
      <c r="VKX51" s="1252"/>
      <c r="VKY51" s="1252"/>
      <c r="VKZ51" s="1252"/>
      <c r="VLA51" s="1252"/>
      <c r="VLB51" s="1252"/>
      <c r="VLC51" s="1252"/>
      <c r="VLD51" s="1252"/>
      <c r="VLE51" s="1252"/>
      <c r="VLF51" s="1252"/>
      <c r="VLG51" s="1252"/>
      <c r="VLH51" s="1252"/>
      <c r="VLI51" s="1252"/>
      <c r="VLJ51" s="1252"/>
      <c r="VLK51" s="1252"/>
      <c r="VLL51" s="1252"/>
      <c r="VLM51" s="1252"/>
      <c r="VLN51" s="1252"/>
      <c r="VLO51" s="1252"/>
      <c r="VLP51" s="1252"/>
      <c r="VLQ51" s="1252"/>
      <c r="VLR51" s="1252"/>
      <c r="VLS51" s="1252"/>
      <c r="VLT51" s="1252"/>
      <c r="VLU51" s="1252"/>
      <c r="VLV51" s="1252"/>
      <c r="VLW51" s="1252"/>
      <c r="VLX51" s="1252"/>
      <c r="VLY51" s="1252"/>
      <c r="VLZ51" s="1252"/>
      <c r="VMA51" s="1252"/>
      <c r="VMB51" s="1252"/>
      <c r="VMC51" s="1252"/>
      <c r="VMD51" s="1252"/>
      <c r="VME51" s="1252"/>
      <c r="VMF51" s="1252"/>
      <c r="VMG51" s="1252"/>
      <c r="VMH51" s="1252"/>
      <c r="VMI51" s="1252"/>
      <c r="VMJ51" s="1252"/>
      <c r="VMK51" s="1252"/>
      <c r="VML51" s="1252"/>
      <c r="VMM51" s="1252"/>
      <c r="VMN51" s="1252"/>
      <c r="VMO51" s="1252"/>
      <c r="VMP51" s="1252"/>
      <c r="VMQ51" s="1252"/>
      <c r="VMR51" s="1252"/>
      <c r="VMS51" s="1252"/>
      <c r="VMT51" s="1252"/>
      <c r="VMU51" s="1252"/>
      <c r="VMV51" s="1252"/>
      <c r="VMW51" s="1252"/>
      <c r="VMX51" s="1252"/>
      <c r="VMY51" s="1252"/>
      <c r="VMZ51" s="1252"/>
      <c r="VNA51" s="1252"/>
      <c r="VNB51" s="1252"/>
      <c r="VNC51" s="1252"/>
      <c r="VND51" s="1252"/>
      <c r="VNE51" s="1252"/>
      <c r="VNF51" s="1252"/>
      <c r="VNG51" s="1252"/>
      <c r="VNH51" s="1252"/>
      <c r="VNI51" s="1252"/>
      <c r="VNJ51" s="1252"/>
      <c r="VNK51" s="1252"/>
      <c r="VNL51" s="1252"/>
      <c r="VNM51" s="1252"/>
      <c r="VNN51" s="1252"/>
      <c r="VNO51" s="1252"/>
      <c r="VNP51" s="1252"/>
      <c r="VNQ51" s="1252"/>
      <c r="VNR51" s="1252"/>
      <c r="VNS51" s="1252"/>
      <c r="VNT51" s="1252"/>
      <c r="VNU51" s="1252"/>
      <c r="VNV51" s="1252"/>
      <c r="VNW51" s="1252"/>
      <c r="VNX51" s="1252"/>
      <c r="VNY51" s="1252"/>
      <c r="VNZ51" s="1252"/>
      <c r="VOA51" s="1252"/>
      <c r="VOB51" s="1252"/>
      <c r="VOC51" s="1252"/>
      <c r="VOD51" s="1252"/>
      <c r="VOE51" s="1252"/>
      <c r="VOF51" s="1252"/>
      <c r="VOG51" s="1252"/>
      <c r="VOH51" s="1252"/>
      <c r="VOI51" s="1252"/>
      <c r="VOJ51" s="1252"/>
      <c r="VOK51" s="1252"/>
      <c r="VOL51" s="1252"/>
      <c r="VOM51" s="1252"/>
      <c r="VON51" s="1252"/>
      <c r="VOO51" s="1252"/>
      <c r="VOP51" s="1252"/>
      <c r="VOQ51" s="1252"/>
      <c r="VOR51" s="1252"/>
      <c r="VOS51" s="1252"/>
      <c r="VOT51" s="1252"/>
      <c r="VOU51" s="1252"/>
      <c r="VOV51" s="1252"/>
      <c r="VOW51" s="1252"/>
      <c r="VOX51" s="1252"/>
      <c r="VOY51" s="1252"/>
      <c r="VOZ51" s="1252"/>
      <c r="VPA51" s="1252"/>
      <c r="VPB51" s="1252"/>
      <c r="VPC51" s="1252"/>
      <c r="VPD51" s="1252"/>
      <c r="VPE51" s="1252"/>
      <c r="VPF51" s="1252"/>
      <c r="VPG51" s="1252"/>
      <c r="VPH51" s="1252"/>
      <c r="VPI51" s="1252"/>
      <c r="VPJ51" s="1252"/>
      <c r="VPK51" s="1252"/>
      <c r="VPL51" s="1252"/>
      <c r="VPM51" s="1252"/>
      <c r="VPN51" s="1252"/>
      <c r="VPO51" s="1252"/>
      <c r="VPP51" s="1252"/>
      <c r="VPQ51" s="1252"/>
      <c r="VPR51" s="1252"/>
      <c r="VPS51" s="1252"/>
      <c r="VPT51" s="1252"/>
      <c r="VPU51" s="1252"/>
      <c r="VPV51" s="1252"/>
      <c r="VPW51" s="1252"/>
      <c r="VPX51" s="1252"/>
      <c r="VPY51" s="1252"/>
      <c r="VPZ51" s="1252"/>
      <c r="VQA51" s="1252"/>
      <c r="VQB51" s="1252"/>
      <c r="VQC51" s="1252"/>
      <c r="VQD51" s="1252"/>
      <c r="VQE51" s="1252"/>
      <c r="VQF51" s="1252"/>
      <c r="VQG51" s="1252"/>
      <c r="VQH51" s="1252"/>
      <c r="VQI51" s="1252"/>
      <c r="VQJ51" s="1252"/>
      <c r="VQK51" s="1252"/>
      <c r="VQL51" s="1252"/>
      <c r="VQM51" s="1252"/>
      <c r="VQN51" s="1252"/>
      <c r="VQO51" s="1252"/>
      <c r="VQP51" s="1252"/>
      <c r="VQQ51" s="1252"/>
      <c r="VQR51" s="1252"/>
      <c r="VQS51" s="1252"/>
      <c r="VQT51" s="1252"/>
      <c r="VQU51" s="1252"/>
      <c r="VQV51" s="1252"/>
      <c r="VQW51" s="1252"/>
      <c r="VQX51" s="1252"/>
      <c r="VQY51" s="1252"/>
      <c r="VQZ51" s="1252"/>
      <c r="VRA51" s="1252"/>
      <c r="VRB51" s="1252"/>
      <c r="VRC51" s="1252"/>
      <c r="VRD51" s="1252"/>
      <c r="VRE51" s="1252"/>
      <c r="VRF51" s="1252"/>
      <c r="VRG51" s="1252"/>
      <c r="VRH51" s="1252"/>
      <c r="VRI51" s="1252"/>
      <c r="VRJ51" s="1252"/>
      <c r="VRK51" s="1252"/>
      <c r="VRL51" s="1252"/>
      <c r="VRM51" s="1252"/>
      <c r="VRN51" s="1252"/>
      <c r="VRO51" s="1252"/>
      <c r="VRP51" s="1252"/>
      <c r="VRQ51" s="1252"/>
      <c r="VRR51" s="1252"/>
      <c r="VRS51" s="1252"/>
      <c r="VRT51" s="1252"/>
      <c r="VRU51" s="1252"/>
      <c r="VRV51" s="1252"/>
      <c r="VRW51" s="1252"/>
      <c r="VRX51" s="1252"/>
      <c r="VRY51" s="1252"/>
      <c r="VRZ51" s="1252"/>
      <c r="VSA51" s="1252"/>
      <c r="VSB51" s="1252"/>
      <c r="VSC51" s="1252"/>
      <c r="VSD51" s="1252"/>
      <c r="VSE51" s="1252"/>
      <c r="VSF51" s="1252"/>
      <c r="VSG51" s="1252"/>
      <c r="VSH51" s="1252"/>
      <c r="VSI51" s="1252"/>
      <c r="VSJ51" s="1252"/>
      <c r="VSK51" s="1252"/>
      <c r="VSL51" s="1252"/>
      <c r="VSM51" s="1252"/>
      <c r="VSN51" s="1252"/>
      <c r="VSO51" s="1252"/>
      <c r="VSP51" s="1252"/>
      <c r="VSQ51" s="1252"/>
      <c r="VSR51" s="1252"/>
      <c r="VSS51" s="1252"/>
      <c r="VST51" s="1252"/>
      <c r="VSU51" s="1252"/>
      <c r="VSV51" s="1252"/>
      <c r="VSW51" s="1252"/>
      <c r="VSX51" s="1252"/>
      <c r="VSY51" s="1252"/>
      <c r="VSZ51" s="1252"/>
      <c r="VTA51" s="1252"/>
      <c r="VTB51" s="1252"/>
      <c r="VTC51" s="1252"/>
      <c r="VTD51" s="1252"/>
      <c r="VTE51" s="1252"/>
      <c r="VTF51" s="1252"/>
      <c r="VTG51" s="1252"/>
      <c r="VTH51" s="1252"/>
      <c r="VTI51" s="1252"/>
      <c r="VTJ51" s="1252"/>
      <c r="VTK51" s="1252"/>
      <c r="VTL51" s="1252"/>
      <c r="VTM51" s="1252"/>
      <c r="VTN51" s="1252"/>
      <c r="VTO51" s="1252"/>
      <c r="VTP51" s="1252"/>
      <c r="VTQ51" s="1252"/>
      <c r="VTR51" s="1252"/>
      <c r="VTS51" s="1252"/>
      <c r="VTT51" s="1252"/>
      <c r="VTU51" s="1252"/>
      <c r="VTV51" s="1252"/>
      <c r="VTW51" s="1252"/>
      <c r="VTX51" s="1252"/>
      <c r="VTY51" s="1252"/>
      <c r="VTZ51" s="1252"/>
      <c r="VUA51" s="1252"/>
      <c r="VUB51" s="1252"/>
      <c r="VUC51" s="1252"/>
      <c r="VUD51" s="1252"/>
      <c r="VUE51" s="1252"/>
      <c r="VUF51" s="1252"/>
      <c r="VUG51" s="1252"/>
      <c r="VUH51" s="1252"/>
      <c r="VUI51" s="1252"/>
      <c r="VUJ51" s="1252"/>
      <c r="VUK51" s="1252"/>
      <c r="VUL51" s="1252"/>
      <c r="VUM51" s="1252"/>
      <c r="VUN51" s="1252"/>
      <c r="VUO51" s="1252"/>
      <c r="VUP51" s="1252"/>
      <c r="VUQ51" s="1252"/>
      <c r="VUR51" s="1252"/>
      <c r="VUS51" s="1252"/>
      <c r="VUT51" s="1252"/>
      <c r="VUU51" s="1252"/>
      <c r="VUV51" s="1252"/>
      <c r="VUW51" s="1252"/>
      <c r="VUX51" s="1252"/>
      <c r="VUY51" s="1252"/>
      <c r="VUZ51" s="1252"/>
      <c r="VVA51" s="1252"/>
      <c r="VVB51" s="1252"/>
      <c r="VVC51" s="1252"/>
      <c r="VVD51" s="1252"/>
      <c r="VVE51" s="1252"/>
      <c r="VVF51" s="1252"/>
      <c r="VVG51" s="1252"/>
      <c r="VVH51" s="1252"/>
      <c r="VVI51" s="1252"/>
      <c r="VVJ51" s="1252"/>
      <c r="VVK51" s="1252"/>
      <c r="VVL51" s="1252"/>
      <c r="VVM51" s="1252"/>
      <c r="VVN51" s="1252"/>
      <c r="VVO51" s="1252"/>
      <c r="VVP51" s="1252"/>
      <c r="VVQ51" s="1252"/>
      <c r="VVR51" s="1252"/>
      <c r="VVS51" s="1252"/>
      <c r="VVT51" s="1252"/>
      <c r="VVU51" s="1252"/>
      <c r="VVV51" s="1252"/>
      <c r="VVW51" s="1252"/>
      <c r="VVX51" s="1252"/>
      <c r="VVY51" s="1252"/>
      <c r="VVZ51" s="1252"/>
      <c r="VWA51" s="1252"/>
      <c r="VWB51" s="1252"/>
      <c r="VWC51" s="1252"/>
      <c r="VWD51" s="1252"/>
      <c r="VWE51" s="1252"/>
      <c r="VWF51" s="1252"/>
      <c r="VWG51" s="1252"/>
      <c r="VWH51" s="1252"/>
      <c r="VWI51" s="1252"/>
      <c r="VWJ51" s="1252"/>
      <c r="VWK51" s="1252"/>
      <c r="VWL51" s="1252"/>
      <c r="VWM51" s="1252"/>
      <c r="VWN51" s="1252"/>
      <c r="VWO51" s="1252"/>
      <c r="VWP51" s="1252"/>
      <c r="VWQ51" s="1252"/>
      <c r="VWR51" s="1252"/>
      <c r="VWS51" s="1252"/>
      <c r="VWT51" s="1252"/>
      <c r="VWU51" s="1252"/>
      <c r="VWV51" s="1252"/>
      <c r="VWW51" s="1252"/>
      <c r="VWX51" s="1252"/>
      <c r="VWY51" s="1252"/>
      <c r="VWZ51" s="1252"/>
      <c r="VXA51" s="1252"/>
      <c r="VXB51" s="1252"/>
      <c r="VXC51" s="1252"/>
      <c r="VXD51" s="1252"/>
      <c r="VXE51" s="1252"/>
      <c r="VXF51" s="1252"/>
      <c r="VXG51" s="1252"/>
      <c r="VXH51" s="1252"/>
      <c r="VXI51" s="1252"/>
      <c r="VXJ51" s="1252"/>
      <c r="VXK51" s="1252"/>
      <c r="VXL51" s="1252"/>
      <c r="VXM51" s="1252"/>
      <c r="VXN51" s="1252"/>
      <c r="VXO51" s="1252"/>
      <c r="VXP51" s="1252"/>
      <c r="VXQ51" s="1252"/>
      <c r="VXR51" s="1252"/>
      <c r="VXS51" s="1252"/>
      <c r="VXT51" s="1252"/>
      <c r="VXU51" s="1252"/>
      <c r="VXV51" s="1252"/>
      <c r="VXW51" s="1252"/>
      <c r="VXX51" s="1252"/>
      <c r="VXY51" s="1252"/>
      <c r="VXZ51" s="1252"/>
      <c r="VYA51" s="1252"/>
      <c r="VYB51" s="1252"/>
      <c r="VYC51" s="1252"/>
      <c r="VYD51" s="1252"/>
      <c r="VYE51" s="1252"/>
      <c r="VYF51" s="1252"/>
      <c r="VYG51" s="1252"/>
      <c r="VYH51" s="1252"/>
      <c r="VYI51" s="1252"/>
      <c r="VYJ51" s="1252"/>
      <c r="VYK51" s="1252"/>
      <c r="VYL51" s="1252"/>
      <c r="VYM51" s="1252"/>
      <c r="VYN51" s="1252"/>
      <c r="VYO51" s="1252"/>
      <c r="VYP51" s="1252"/>
      <c r="VYQ51" s="1252"/>
      <c r="VYR51" s="1252"/>
      <c r="VYS51" s="1252"/>
      <c r="VYT51" s="1252"/>
      <c r="VYU51" s="1252"/>
      <c r="VYV51" s="1252"/>
      <c r="VYW51" s="1252"/>
      <c r="VYX51" s="1252"/>
      <c r="VYY51" s="1252"/>
      <c r="VYZ51" s="1252"/>
      <c r="VZA51" s="1252"/>
      <c r="VZB51" s="1252"/>
      <c r="VZC51" s="1252"/>
      <c r="VZD51" s="1252"/>
      <c r="VZE51" s="1252"/>
      <c r="VZF51" s="1252"/>
      <c r="VZG51" s="1252"/>
      <c r="VZH51" s="1252"/>
      <c r="VZI51" s="1252"/>
      <c r="VZJ51" s="1252"/>
      <c r="VZK51" s="1252"/>
      <c r="VZL51" s="1252"/>
      <c r="VZM51" s="1252"/>
      <c r="VZN51" s="1252"/>
      <c r="VZO51" s="1252"/>
      <c r="VZP51" s="1252"/>
      <c r="VZQ51" s="1252"/>
      <c r="VZR51" s="1252"/>
      <c r="VZS51" s="1252"/>
      <c r="VZT51" s="1252"/>
      <c r="VZU51" s="1252"/>
      <c r="VZV51" s="1252"/>
      <c r="VZW51" s="1252"/>
      <c r="VZX51" s="1252"/>
      <c r="VZY51" s="1252"/>
      <c r="VZZ51" s="1252"/>
      <c r="WAA51" s="1252"/>
      <c r="WAB51" s="1252"/>
      <c r="WAC51" s="1252"/>
      <c r="WAD51" s="1252"/>
      <c r="WAE51" s="1252"/>
      <c r="WAF51" s="1252"/>
      <c r="WAG51" s="1252"/>
      <c r="WAH51" s="1252"/>
      <c r="WAI51" s="1252"/>
      <c r="WAJ51" s="1252"/>
      <c r="WAK51" s="1252"/>
      <c r="WAL51" s="1252"/>
      <c r="WAM51" s="1252"/>
      <c r="WAN51" s="1252"/>
      <c r="WAO51" s="1252"/>
      <c r="WAP51" s="1252"/>
      <c r="WAQ51" s="1252"/>
      <c r="WAR51" s="1252"/>
      <c r="WAS51" s="1252"/>
      <c r="WAT51" s="1252"/>
      <c r="WAU51" s="1252"/>
      <c r="WAV51" s="1252"/>
      <c r="WAW51" s="1252"/>
      <c r="WAX51" s="1252"/>
      <c r="WAY51" s="1252"/>
      <c r="WAZ51" s="1252"/>
      <c r="WBA51" s="1252"/>
      <c r="WBB51" s="1252"/>
      <c r="WBC51" s="1252"/>
      <c r="WBD51" s="1252"/>
      <c r="WBE51" s="1252"/>
      <c r="WBF51" s="1252"/>
      <c r="WBG51" s="1252"/>
      <c r="WBH51" s="1252"/>
      <c r="WBI51" s="1252"/>
      <c r="WBJ51" s="1252"/>
      <c r="WBK51" s="1252"/>
      <c r="WBL51" s="1252"/>
      <c r="WBM51" s="1252"/>
      <c r="WBN51" s="1252"/>
      <c r="WBO51" s="1252"/>
      <c r="WBP51" s="1252"/>
      <c r="WBQ51" s="1252"/>
      <c r="WBR51" s="1252"/>
      <c r="WBS51" s="1252"/>
      <c r="WBT51" s="1252"/>
      <c r="WBU51" s="1252"/>
      <c r="WBV51" s="1252"/>
      <c r="WBW51" s="1252"/>
      <c r="WBX51" s="1252"/>
      <c r="WBY51" s="1252"/>
      <c r="WBZ51" s="1252"/>
      <c r="WCA51" s="1252"/>
      <c r="WCB51" s="1252"/>
      <c r="WCC51" s="1252"/>
      <c r="WCD51" s="1252"/>
      <c r="WCE51" s="1252"/>
      <c r="WCF51" s="1252"/>
      <c r="WCG51" s="1252"/>
      <c r="WCH51" s="1252"/>
      <c r="WCI51" s="1252"/>
      <c r="WCJ51" s="1252"/>
      <c r="WCK51" s="1252"/>
      <c r="WCL51" s="1252"/>
      <c r="WCM51" s="1252"/>
      <c r="WCN51" s="1252"/>
      <c r="WCO51" s="1252"/>
      <c r="WCP51" s="1252"/>
      <c r="WCQ51" s="1252"/>
      <c r="WCR51" s="1252"/>
      <c r="WCS51" s="1252"/>
      <c r="WCT51" s="1252"/>
      <c r="WCU51" s="1252"/>
      <c r="WCV51" s="1252"/>
      <c r="WCW51" s="1252"/>
      <c r="WCX51" s="1252"/>
      <c r="WCY51" s="1252"/>
      <c r="WCZ51" s="1252"/>
      <c r="WDA51" s="1252"/>
      <c r="WDB51" s="1252"/>
      <c r="WDC51" s="1252"/>
      <c r="WDD51" s="1252"/>
      <c r="WDE51" s="1252"/>
      <c r="WDF51" s="1252"/>
      <c r="WDG51" s="1252"/>
      <c r="WDH51" s="1252"/>
      <c r="WDI51" s="1252"/>
      <c r="WDJ51" s="1252"/>
      <c r="WDK51" s="1252"/>
      <c r="WDL51" s="1252"/>
      <c r="WDM51" s="1252"/>
      <c r="WDN51" s="1252"/>
      <c r="WDO51" s="1252"/>
      <c r="WDP51" s="1252"/>
      <c r="WDQ51" s="1252"/>
      <c r="WDR51" s="1252"/>
      <c r="WDS51" s="1252"/>
      <c r="WDT51" s="1252"/>
      <c r="WDU51" s="1252"/>
      <c r="WDV51" s="1252"/>
      <c r="WDW51" s="1252"/>
      <c r="WDX51" s="1252"/>
      <c r="WDY51" s="1252"/>
      <c r="WDZ51" s="1252"/>
      <c r="WEA51" s="1252"/>
      <c r="WEB51" s="1252"/>
      <c r="WEC51" s="1252"/>
      <c r="WED51" s="1252"/>
      <c r="WEE51" s="1252"/>
      <c r="WEF51" s="1252"/>
      <c r="WEG51" s="1252"/>
      <c r="WEH51" s="1252"/>
      <c r="WEI51" s="1252"/>
      <c r="WEJ51" s="1252"/>
      <c r="WEK51" s="1252"/>
      <c r="WEL51" s="1252"/>
      <c r="WEM51" s="1252"/>
      <c r="WEN51" s="1252"/>
      <c r="WEO51" s="1252"/>
      <c r="WEP51" s="1252"/>
      <c r="WEQ51" s="1252"/>
      <c r="WER51" s="1252"/>
      <c r="WES51" s="1252"/>
      <c r="WET51" s="1252"/>
      <c r="WEU51" s="1252"/>
      <c r="WEV51" s="1252"/>
      <c r="WEW51" s="1252"/>
      <c r="WEX51" s="1252"/>
      <c r="WEY51" s="1252"/>
      <c r="WEZ51" s="1252"/>
      <c r="WFA51" s="1252"/>
      <c r="WFB51" s="1252"/>
      <c r="WFC51" s="1252"/>
      <c r="WFD51" s="1252"/>
      <c r="WFE51" s="1252"/>
      <c r="WFF51" s="1252"/>
      <c r="WFG51" s="1252"/>
      <c r="WFH51" s="1252"/>
      <c r="WFI51" s="1252"/>
      <c r="WFJ51" s="1252"/>
      <c r="WFK51" s="1252"/>
      <c r="WFL51" s="1252"/>
      <c r="WFM51" s="1252"/>
      <c r="WFN51" s="1252"/>
      <c r="WFO51" s="1252"/>
      <c r="WFP51" s="1252"/>
      <c r="WFQ51" s="1252"/>
      <c r="WFR51" s="1252"/>
      <c r="WFS51" s="1252"/>
      <c r="WFT51" s="1252"/>
      <c r="WFU51" s="1252"/>
      <c r="WFV51" s="1252"/>
      <c r="WFW51" s="1252"/>
      <c r="WFX51" s="1252"/>
      <c r="WFY51" s="1252"/>
      <c r="WFZ51" s="1252"/>
      <c r="WGA51" s="1252"/>
      <c r="WGB51" s="1252"/>
      <c r="WGC51" s="1252"/>
      <c r="WGD51" s="1252"/>
      <c r="WGE51" s="1252"/>
      <c r="WGF51" s="1252"/>
      <c r="WGG51" s="1252"/>
      <c r="WGH51" s="1252"/>
      <c r="WGI51" s="1252"/>
      <c r="WGJ51" s="1252"/>
      <c r="WGK51" s="1252"/>
      <c r="WGL51" s="1252"/>
      <c r="WGM51" s="1252"/>
      <c r="WGN51" s="1252"/>
      <c r="WGO51" s="1252"/>
      <c r="WGP51" s="1252"/>
      <c r="WGQ51" s="1252"/>
      <c r="WGR51" s="1252"/>
      <c r="WGS51" s="1252"/>
      <c r="WGT51" s="1252"/>
      <c r="WGU51" s="1252"/>
      <c r="WGV51" s="1252"/>
      <c r="WGW51" s="1252"/>
      <c r="WGX51" s="1252"/>
      <c r="WGY51" s="1252"/>
      <c r="WGZ51" s="1252"/>
      <c r="WHA51" s="1252"/>
      <c r="WHB51" s="1252"/>
      <c r="WHC51" s="1252"/>
      <c r="WHD51" s="1252"/>
      <c r="WHE51" s="1252"/>
      <c r="WHF51" s="1252"/>
      <c r="WHG51" s="1252"/>
      <c r="WHH51" s="1252"/>
      <c r="WHI51" s="1252"/>
      <c r="WHJ51" s="1252"/>
      <c r="WHK51" s="1252"/>
      <c r="WHL51" s="1252"/>
      <c r="WHM51" s="1252"/>
      <c r="WHN51" s="1252"/>
      <c r="WHO51" s="1252"/>
      <c r="WHP51" s="1252"/>
      <c r="WHQ51" s="1252"/>
      <c r="WHR51" s="1252"/>
      <c r="WHS51" s="1252"/>
      <c r="WHT51" s="1252"/>
      <c r="WHU51" s="1252"/>
      <c r="WHV51" s="1252"/>
      <c r="WHW51" s="1252"/>
      <c r="WHX51" s="1252"/>
      <c r="WHY51" s="1252"/>
      <c r="WHZ51" s="1252"/>
      <c r="WIA51" s="1252"/>
      <c r="WIB51" s="1252"/>
      <c r="WIC51" s="1252"/>
      <c r="WID51" s="1252"/>
      <c r="WIE51" s="1252"/>
      <c r="WIF51" s="1252"/>
      <c r="WIG51" s="1252"/>
      <c r="WIH51" s="1252"/>
      <c r="WII51" s="1252"/>
      <c r="WIJ51" s="1252"/>
      <c r="WIK51" s="1252"/>
      <c r="WIL51" s="1252"/>
      <c r="WIM51" s="1252"/>
      <c r="WIN51" s="1252"/>
      <c r="WIO51" s="1252"/>
      <c r="WIP51" s="1252"/>
      <c r="WIQ51" s="1252"/>
      <c r="WIR51" s="1252"/>
      <c r="WIS51" s="1252"/>
      <c r="WIT51" s="1252"/>
      <c r="WIU51" s="1252"/>
      <c r="WIV51" s="1252"/>
      <c r="WIW51" s="1252"/>
      <c r="WIX51" s="1252"/>
      <c r="WIY51" s="1252"/>
      <c r="WIZ51" s="1252"/>
      <c r="WJA51" s="1252"/>
      <c r="WJB51" s="1252"/>
      <c r="WJC51" s="1252"/>
      <c r="WJD51" s="1252"/>
      <c r="WJE51" s="1252"/>
      <c r="WJF51" s="1252"/>
      <c r="WJG51" s="1252"/>
      <c r="WJH51" s="1252"/>
      <c r="WJI51" s="1252"/>
      <c r="WJJ51" s="1252"/>
      <c r="WJK51" s="1252"/>
      <c r="WJL51" s="1252"/>
      <c r="WJM51" s="1252"/>
      <c r="WJN51" s="1252"/>
      <c r="WJO51" s="1252"/>
      <c r="WJP51" s="1252"/>
      <c r="WJQ51" s="1252"/>
      <c r="WJR51" s="1252"/>
      <c r="WJS51" s="1252"/>
      <c r="WJT51" s="1252"/>
      <c r="WJU51" s="1252"/>
      <c r="WJV51" s="1252"/>
      <c r="WJW51" s="1252"/>
      <c r="WJX51" s="1252"/>
      <c r="WJY51" s="1252"/>
      <c r="WJZ51" s="1252"/>
      <c r="WKA51" s="1252"/>
      <c r="WKB51" s="1252"/>
      <c r="WKC51" s="1252"/>
      <c r="WKD51" s="1252"/>
      <c r="WKE51" s="1252"/>
      <c r="WKF51" s="1252"/>
      <c r="WKG51" s="1252"/>
      <c r="WKH51" s="1252"/>
      <c r="WKI51" s="1252"/>
      <c r="WKJ51" s="1252"/>
      <c r="WKK51" s="1252"/>
      <c r="WKL51" s="1252"/>
      <c r="WKM51" s="1252"/>
      <c r="WKN51" s="1252"/>
      <c r="WKO51" s="1252"/>
      <c r="WKP51" s="1252"/>
      <c r="WKQ51" s="1252"/>
      <c r="WKR51" s="1252"/>
      <c r="WKS51" s="1252"/>
      <c r="WKT51" s="1252"/>
      <c r="WKU51" s="1252"/>
      <c r="WKV51" s="1252"/>
      <c r="WKW51" s="1252"/>
      <c r="WKX51" s="1252"/>
      <c r="WKY51" s="1252"/>
      <c r="WKZ51" s="1252"/>
      <c r="WLA51" s="1252"/>
      <c r="WLB51" s="1252"/>
      <c r="WLC51" s="1252"/>
      <c r="WLD51" s="1252"/>
      <c r="WLE51" s="1252"/>
      <c r="WLF51" s="1252"/>
      <c r="WLG51" s="1252"/>
      <c r="WLH51" s="1252"/>
      <c r="WLI51" s="1252"/>
      <c r="WLJ51" s="1252"/>
      <c r="WLK51" s="1252"/>
      <c r="WLL51" s="1252"/>
      <c r="WLM51" s="1252"/>
      <c r="WLN51" s="1252"/>
      <c r="WLO51" s="1252"/>
      <c r="WLP51" s="1252"/>
      <c r="WLQ51" s="1252"/>
      <c r="WLR51" s="1252"/>
      <c r="WLS51" s="1252"/>
      <c r="WLT51" s="1252"/>
      <c r="WLU51" s="1252"/>
      <c r="WLV51" s="1252"/>
      <c r="WLW51" s="1252"/>
      <c r="WLX51" s="1252"/>
      <c r="WLY51" s="1252"/>
      <c r="WLZ51" s="1252"/>
      <c r="WMA51" s="1252"/>
      <c r="WMB51" s="1252"/>
      <c r="WMC51" s="1252"/>
      <c r="WMD51" s="1252"/>
      <c r="WME51" s="1252"/>
      <c r="WMF51" s="1252"/>
      <c r="WMG51" s="1252"/>
      <c r="WMH51" s="1252"/>
      <c r="WMI51" s="1252"/>
      <c r="WMJ51" s="1252"/>
      <c r="WMK51" s="1252"/>
      <c r="WML51" s="1252"/>
      <c r="WMM51" s="1252"/>
      <c r="WMN51" s="1252"/>
      <c r="WMO51" s="1252"/>
      <c r="WMP51" s="1252"/>
      <c r="WMQ51" s="1252"/>
      <c r="WMR51" s="1252"/>
      <c r="WMS51" s="1252"/>
      <c r="WMT51" s="1252"/>
      <c r="WMU51" s="1252"/>
      <c r="WMV51" s="1252"/>
      <c r="WMW51" s="1252"/>
      <c r="WMX51" s="1252"/>
      <c r="WMY51" s="1252"/>
      <c r="WMZ51" s="1252"/>
      <c r="WNA51" s="1252"/>
      <c r="WNB51" s="1252"/>
      <c r="WNC51" s="1252"/>
      <c r="WND51" s="1252"/>
      <c r="WNE51" s="1252"/>
      <c r="WNF51" s="1252"/>
      <c r="WNG51" s="1252"/>
      <c r="WNH51" s="1252"/>
      <c r="WNI51" s="1252"/>
      <c r="WNJ51" s="1252"/>
      <c r="WNK51" s="1252"/>
      <c r="WNL51" s="1252"/>
      <c r="WNM51" s="1252"/>
      <c r="WNN51" s="1252"/>
      <c r="WNO51" s="1252"/>
      <c r="WNP51" s="1252"/>
      <c r="WNQ51" s="1252"/>
      <c r="WNR51" s="1252"/>
      <c r="WNS51" s="1252"/>
      <c r="WNT51" s="1252"/>
      <c r="WNU51" s="1252"/>
      <c r="WNV51" s="1252"/>
      <c r="WNW51" s="1252"/>
      <c r="WNX51" s="1252"/>
      <c r="WNY51" s="1252"/>
      <c r="WNZ51" s="1252"/>
      <c r="WOA51" s="1252"/>
      <c r="WOB51" s="1252"/>
      <c r="WOC51" s="1252"/>
      <c r="WOD51" s="1252"/>
      <c r="WOE51" s="1252"/>
      <c r="WOF51" s="1252"/>
      <c r="WOG51" s="1252"/>
      <c r="WOH51" s="1252"/>
      <c r="WOI51" s="1252"/>
      <c r="WOJ51" s="1252"/>
      <c r="WOK51" s="1252"/>
      <c r="WOL51" s="1252"/>
      <c r="WOM51" s="1252"/>
      <c r="WON51" s="1252"/>
      <c r="WOO51" s="1252"/>
      <c r="WOP51" s="1252"/>
      <c r="WOQ51" s="1252"/>
      <c r="WOR51" s="1252"/>
      <c r="WOS51" s="1252"/>
      <c r="WOT51" s="1252"/>
      <c r="WOU51" s="1252"/>
      <c r="WOV51" s="1252"/>
      <c r="WOW51" s="1252"/>
      <c r="WOX51" s="1252"/>
      <c r="WOY51" s="1252"/>
      <c r="WOZ51" s="1252"/>
      <c r="WPA51" s="1252"/>
      <c r="WPB51" s="1252"/>
      <c r="WPC51" s="1252"/>
      <c r="WPD51" s="1252"/>
      <c r="WPE51" s="1252"/>
      <c r="WPF51" s="1252"/>
      <c r="WPG51" s="1252"/>
      <c r="WPH51" s="1252"/>
      <c r="WPI51" s="1252"/>
      <c r="WPJ51" s="1252"/>
      <c r="WPK51" s="1252"/>
      <c r="WPL51" s="1252"/>
      <c r="WPM51" s="1252"/>
      <c r="WPN51" s="1252"/>
      <c r="WPO51" s="1252"/>
      <c r="WPP51" s="1252"/>
      <c r="WPQ51" s="1252"/>
      <c r="WPR51" s="1252"/>
      <c r="WPS51" s="1252"/>
      <c r="WPT51" s="1252"/>
      <c r="WPU51" s="1252"/>
      <c r="WPV51" s="1252"/>
      <c r="WPW51" s="1252"/>
      <c r="WPX51" s="1252"/>
      <c r="WPY51" s="1252"/>
      <c r="WPZ51" s="1252"/>
      <c r="WQA51" s="1252"/>
      <c r="WQB51" s="1252"/>
      <c r="WQC51" s="1252"/>
      <c r="WQD51" s="1252"/>
      <c r="WQE51" s="1252"/>
      <c r="WQF51" s="1252"/>
      <c r="WQG51" s="1252"/>
      <c r="WQH51" s="1252"/>
      <c r="WQI51" s="1252"/>
      <c r="WQJ51" s="1252"/>
      <c r="WQK51" s="1252"/>
      <c r="WQL51" s="1252"/>
      <c r="WQM51" s="1252"/>
      <c r="WQN51" s="1252"/>
      <c r="WQO51" s="1252"/>
      <c r="WQP51" s="1252"/>
      <c r="WQQ51" s="1252"/>
      <c r="WQR51" s="1252"/>
      <c r="WQS51" s="1252"/>
      <c r="WQT51" s="1252"/>
      <c r="WQU51" s="1252"/>
      <c r="WQV51" s="1252"/>
      <c r="WQW51" s="1252"/>
      <c r="WQX51" s="1252"/>
      <c r="WQY51" s="1252"/>
      <c r="WQZ51" s="1252"/>
      <c r="WRA51" s="1252"/>
      <c r="WRB51" s="1252"/>
      <c r="WRC51" s="1252"/>
      <c r="WRD51" s="1252"/>
      <c r="WRE51" s="1252"/>
      <c r="WRF51" s="1252"/>
      <c r="WRG51" s="1252"/>
      <c r="WRH51" s="1252"/>
      <c r="WRI51" s="1252"/>
      <c r="WRJ51" s="1252"/>
      <c r="WRK51" s="1252"/>
      <c r="WRL51" s="1252"/>
      <c r="WRM51" s="1252"/>
      <c r="WRN51" s="1252"/>
      <c r="WRO51" s="1252"/>
      <c r="WRP51" s="1252"/>
      <c r="WRQ51" s="1252"/>
      <c r="WRR51" s="1252"/>
      <c r="WRS51" s="1252"/>
      <c r="WRT51" s="1252"/>
      <c r="WRU51" s="1252"/>
      <c r="WRV51" s="1252"/>
      <c r="WRW51" s="1252"/>
      <c r="WRX51" s="1252"/>
      <c r="WRY51" s="1252"/>
      <c r="WRZ51" s="1252"/>
      <c r="WSA51" s="1252"/>
      <c r="WSB51" s="1252"/>
      <c r="WSC51" s="1252"/>
      <c r="WSD51" s="1252"/>
      <c r="WSE51" s="1252"/>
      <c r="WSF51" s="1252"/>
      <c r="WSG51" s="1252"/>
      <c r="WSH51" s="1252"/>
      <c r="WSI51" s="1252"/>
      <c r="WSJ51" s="1252"/>
      <c r="WSK51" s="1252"/>
      <c r="WSL51" s="1252"/>
      <c r="WSM51" s="1252"/>
      <c r="WSN51" s="1252"/>
      <c r="WSO51" s="1252"/>
      <c r="WSP51" s="1252"/>
      <c r="WSQ51" s="1252"/>
      <c r="WSR51" s="1252"/>
      <c r="WSS51" s="1252"/>
      <c r="WST51" s="1252"/>
      <c r="WSU51" s="1252"/>
      <c r="WSV51" s="1252"/>
      <c r="WSW51" s="1252"/>
      <c r="WSX51" s="1252"/>
      <c r="WSY51" s="1252"/>
      <c r="WSZ51" s="1252"/>
      <c r="WTA51" s="1252"/>
      <c r="WTB51" s="1252"/>
      <c r="WTC51" s="1252"/>
      <c r="WTD51" s="1252"/>
      <c r="WTE51" s="1252"/>
      <c r="WTF51" s="1252"/>
      <c r="WTG51" s="1252"/>
      <c r="WTH51" s="1252"/>
      <c r="WTI51" s="1252"/>
      <c r="WTJ51" s="1252"/>
      <c r="WTK51" s="1252"/>
      <c r="WTL51" s="1252"/>
      <c r="WTM51" s="1252"/>
      <c r="WTN51" s="1252"/>
      <c r="WTO51" s="1252"/>
      <c r="WTP51" s="1252"/>
      <c r="WTQ51" s="1252"/>
      <c r="WTR51" s="1252"/>
      <c r="WTS51" s="1252"/>
      <c r="WTT51" s="1252"/>
      <c r="WTU51" s="1252"/>
      <c r="WTV51" s="1252"/>
      <c r="WTW51" s="1252"/>
      <c r="WTX51" s="1252"/>
      <c r="WTY51" s="1252"/>
      <c r="WTZ51" s="1252"/>
      <c r="WUA51" s="1252"/>
      <c r="WUB51" s="1252"/>
      <c r="WUC51" s="1252"/>
      <c r="WUD51" s="1252"/>
      <c r="WUE51" s="1252"/>
      <c r="WUF51" s="1252"/>
      <c r="WUG51" s="1252"/>
      <c r="WUH51" s="1252"/>
      <c r="WUI51" s="1252"/>
      <c r="WUJ51" s="1252"/>
      <c r="WUK51" s="1252"/>
      <c r="WUL51" s="1252"/>
      <c r="WUM51" s="1252"/>
      <c r="WUN51" s="1252"/>
      <c r="WUO51" s="1252"/>
      <c r="WUP51" s="1252"/>
      <c r="WUQ51" s="1252"/>
      <c r="WUR51" s="1252"/>
      <c r="WUS51" s="1252"/>
      <c r="WUT51" s="1252"/>
      <c r="WUU51" s="1252"/>
      <c r="WUV51" s="1252"/>
      <c r="WUW51" s="1252"/>
      <c r="WUX51" s="1252"/>
      <c r="WUY51" s="1252"/>
      <c r="WUZ51" s="1252"/>
      <c r="WVA51" s="1252"/>
      <c r="WVB51" s="1252"/>
      <c r="WVC51" s="1252"/>
      <c r="WVD51" s="1252"/>
      <c r="WVE51" s="1252"/>
      <c r="WVF51" s="1252"/>
      <c r="WVG51" s="1252"/>
      <c r="WVH51" s="1252"/>
      <c r="WVI51" s="1252"/>
      <c r="WVJ51" s="1252"/>
      <c r="WVK51" s="1252"/>
      <c r="WVL51" s="1252"/>
      <c r="WVM51" s="1252"/>
      <c r="WVN51" s="1252"/>
      <c r="WVO51" s="1252"/>
      <c r="WVP51" s="1252"/>
      <c r="WVQ51" s="1252"/>
      <c r="WVR51" s="1252"/>
      <c r="WVS51" s="1252"/>
      <c r="WVT51" s="1252"/>
      <c r="WVU51" s="1252"/>
      <c r="WVV51" s="1252"/>
      <c r="WVW51" s="1252"/>
      <c r="WVX51" s="1252"/>
      <c r="WVY51" s="1252"/>
      <c r="WVZ51" s="1252"/>
      <c r="WWA51" s="1252"/>
      <c r="WWB51" s="1252"/>
      <c r="WWC51" s="1252"/>
      <c r="WWD51" s="1252"/>
      <c r="WWE51" s="1252"/>
      <c r="WWF51" s="1252"/>
      <c r="WWG51" s="1252"/>
      <c r="WWH51" s="1252"/>
      <c r="WWI51" s="1252"/>
      <c r="WWJ51" s="1252"/>
      <c r="WWK51" s="1252"/>
      <c r="WWL51" s="1252"/>
      <c r="WWM51" s="1252"/>
      <c r="WWN51" s="1252"/>
      <c r="WWO51" s="1252"/>
      <c r="WWP51" s="1252"/>
      <c r="WWQ51" s="1252"/>
      <c r="WWR51" s="1252"/>
      <c r="WWS51" s="1252"/>
      <c r="WWT51" s="1252"/>
      <c r="WWU51" s="1252"/>
      <c r="WWV51" s="1252"/>
      <c r="WWW51" s="1252"/>
      <c r="WWX51" s="1252"/>
      <c r="WWY51" s="1252"/>
      <c r="WWZ51" s="1252"/>
      <c r="WXA51" s="1252"/>
      <c r="WXB51" s="1252"/>
      <c r="WXC51" s="1252"/>
      <c r="WXD51" s="1252"/>
      <c r="WXE51" s="1252"/>
      <c r="WXF51" s="1252"/>
      <c r="WXG51" s="1252"/>
      <c r="WXH51" s="1252"/>
      <c r="WXI51" s="1252"/>
      <c r="WXJ51" s="1252"/>
      <c r="WXK51" s="1252"/>
      <c r="WXL51" s="1252"/>
      <c r="WXM51" s="1252"/>
      <c r="WXN51" s="1252"/>
      <c r="WXO51" s="1252"/>
      <c r="WXP51" s="1252"/>
      <c r="WXQ51" s="1252"/>
      <c r="WXR51" s="1252"/>
      <c r="WXS51" s="1252"/>
      <c r="WXT51" s="1252"/>
      <c r="WXU51" s="1252"/>
      <c r="WXV51" s="1252"/>
      <c r="WXW51" s="1252"/>
      <c r="WXX51" s="1252"/>
      <c r="WXY51" s="1252"/>
      <c r="WXZ51" s="1252"/>
      <c r="WYA51" s="1252"/>
      <c r="WYB51" s="1252"/>
      <c r="WYC51" s="1252"/>
      <c r="WYD51" s="1252"/>
      <c r="WYE51" s="1252"/>
      <c r="WYF51" s="1252"/>
      <c r="WYG51" s="1252"/>
      <c r="WYH51" s="1252"/>
      <c r="WYI51" s="1252"/>
      <c r="WYJ51" s="1252"/>
      <c r="WYK51" s="1252"/>
      <c r="WYL51" s="1252"/>
      <c r="WYM51" s="1252"/>
      <c r="WYN51" s="1252"/>
      <c r="WYO51" s="1252"/>
      <c r="WYP51" s="1252"/>
      <c r="WYQ51" s="1252"/>
      <c r="WYR51" s="1252"/>
      <c r="WYS51" s="1252"/>
      <c r="WYT51" s="1252"/>
      <c r="WYU51" s="1252"/>
      <c r="WYV51" s="1252"/>
      <c r="WYW51" s="1252"/>
      <c r="WYX51" s="1252"/>
      <c r="WYY51" s="1252"/>
      <c r="WYZ51" s="1252"/>
      <c r="WZA51" s="1252"/>
      <c r="WZB51" s="1252"/>
      <c r="WZC51" s="1252"/>
      <c r="WZD51" s="1252"/>
      <c r="WZE51" s="1252"/>
      <c r="WZF51" s="1252"/>
      <c r="WZG51" s="1252"/>
      <c r="WZH51" s="1252"/>
      <c r="WZI51" s="1252"/>
      <c r="WZJ51" s="1252"/>
      <c r="WZK51" s="1252"/>
      <c r="WZL51" s="1252"/>
      <c r="WZM51" s="1252"/>
      <c r="WZN51" s="1252"/>
      <c r="WZO51" s="1252"/>
      <c r="WZP51" s="1252"/>
      <c r="WZQ51" s="1252"/>
      <c r="WZR51" s="1252"/>
      <c r="WZS51" s="1252"/>
      <c r="WZT51" s="1252"/>
      <c r="WZU51" s="1252"/>
      <c r="WZV51" s="1252"/>
      <c r="WZW51" s="1252"/>
      <c r="WZX51" s="1252"/>
      <c r="WZY51" s="1252"/>
      <c r="WZZ51" s="1252"/>
      <c r="XAA51" s="1252"/>
      <c r="XAB51" s="1252"/>
      <c r="XAC51" s="1252"/>
      <c r="XAD51" s="1252"/>
      <c r="XAE51" s="1252"/>
      <c r="XAF51" s="1252"/>
      <c r="XAG51" s="1252"/>
      <c r="XAH51" s="1252"/>
      <c r="XAI51" s="1252"/>
      <c r="XAJ51" s="1252"/>
      <c r="XAK51" s="1252"/>
      <c r="XAL51" s="1252"/>
      <c r="XAM51" s="1252"/>
      <c r="XAN51" s="1252"/>
      <c r="XAO51" s="1252"/>
      <c r="XAP51" s="1252"/>
      <c r="XAQ51" s="1252"/>
      <c r="XAR51" s="1252"/>
      <c r="XAS51" s="1252"/>
      <c r="XAT51" s="1252"/>
      <c r="XAU51" s="1252"/>
      <c r="XAV51" s="1252"/>
      <c r="XAW51" s="1252"/>
      <c r="XAX51" s="1252"/>
      <c r="XAY51" s="1252"/>
      <c r="XAZ51" s="1252"/>
      <c r="XBA51" s="1252"/>
      <c r="XBB51" s="1252"/>
      <c r="XBC51" s="1252"/>
      <c r="XBD51" s="1252"/>
      <c r="XBE51" s="1252"/>
      <c r="XBF51" s="1252"/>
      <c r="XBG51" s="1252"/>
      <c r="XBH51" s="1252"/>
      <c r="XBI51" s="1252"/>
      <c r="XBJ51" s="1252"/>
      <c r="XBK51" s="1252"/>
      <c r="XBL51" s="1252"/>
      <c r="XBM51" s="1252"/>
      <c r="XBN51" s="1252"/>
      <c r="XBO51" s="1252"/>
      <c r="XBP51" s="1252"/>
      <c r="XBQ51" s="1252"/>
      <c r="XBR51" s="1252"/>
      <c r="XBS51" s="1252"/>
      <c r="XBT51" s="1252"/>
      <c r="XBU51" s="1252"/>
      <c r="XBV51" s="1252"/>
      <c r="XBW51" s="1252"/>
      <c r="XBX51" s="1252"/>
      <c r="XBY51" s="1252"/>
      <c r="XBZ51" s="1252"/>
      <c r="XCA51" s="1252"/>
      <c r="XCB51" s="1252"/>
      <c r="XCC51" s="1252"/>
      <c r="XCD51" s="1252"/>
      <c r="XCE51" s="1252"/>
      <c r="XCF51" s="1252"/>
      <c r="XCG51" s="1252"/>
      <c r="XCH51" s="1252"/>
      <c r="XCI51" s="1252"/>
      <c r="XCJ51" s="1252"/>
      <c r="XCK51" s="1252"/>
      <c r="XCL51" s="1252"/>
      <c r="XCM51" s="1252"/>
      <c r="XCN51" s="1252"/>
      <c r="XCO51" s="1252"/>
      <c r="XCP51" s="1252"/>
      <c r="XCQ51" s="1252"/>
      <c r="XCR51" s="1252"/>
      <c r="XCS51" s="1252"/>
      <c r="XCT51" s="1252"/>
      <c r="XCU51" s="1252"/>
      <c r="XCV51" s="1252"/>
      <c r="XCW51" s="1252"/>
      <c r="XCX51" s="1252"/>
      <c r="XCY51" s="1252"/>
      <c r="XCZ51" s="1252"/>
      <c r="XDA51" s="1252"/>
      <c r="XDB51" s="1252"/>
      <c r="XDC51" s="1252"/>
      <c r="XDD51" s="1252"/>
      <c r="XDE51" s="1252"/>
      <c r="XDF51" s="1252"/>
      <c r="XDG51" s="1252"/>
      <c r="XDH51" s="1252"/>
      <c r="XDI51" s="1252"/>
      <c r="XDJ51" s="1252"/>
      <c r="XDK51" s="1252"/>
      <c r="XDL51" s="1252"/>
      <c r="XDM51" s="1252"/>
      <c r="XDN51" s="1252"/>
      <c r="XDO51" s="1252"/>
      <c r="XDP51" s="1252"/>
      <c r="XDQ51" s="1252"/>
      <c r="XDR51" s="1252"/>
      <c r="XDS51" s="1252"/>
      <c r="XDT51" s="1252"/>
      <c r="XDU51" s="1252"/>
      <c r="XDV51" s="1252"/>
      <c r="XDW51" s="1252"/>
      <c r="XDX51" s="1252"/>
      <c r="XDY51" s="1252"/>
      <c r="XDZ51" s="1252"/>
      <c r="XEA51" s="1252"/>
      <c r="XEB51" s="1252"/>
      <c r="XEC51" s="1252"/>
      <c r="XED51" s="1252"/>
      <c r="XEE51" s="1252"/>
      <c r="XEF51" s="1252"/>
      <c r="XEG51" s="1252"/>
      <c r="XEH51" s="1252"/>
      <c r="XEI51" s="1252"/>
      <c r="XEJ51" s="1252"/>
      <c r="XEK51" s="1252"/>
      <c r="XEL51" s="1252"/>
      <c r="XEM51" s="1252"/>
      <c r="XEN51" s="1252"/>
      <c r="XEO51" s="1252"/>
      <c r="XEP51" s="1252"/>
      <c r="XEQ51" s="1252"/>
      <c r="XER51" s="1252"/>
      <c r="XES51" s="1252"/>
      <c r="XET51" s="1252"/>
      <c r="XEU51" s="1252"/>
      <c r="XEV51" s="1252"/>
      <c r="XEW51" s="1252"/>
      <c r="XEX51" s="1252"/>
      <c r="XEY51" s="1252"/>
      <c r="XEZ51" s="1252"/>
      <c r="XFA51" s="1252"/>
      <c r="XFB51" s="1252"/>
      <c r="XFC51" s="1252"/>
    </row>
    <row r="52" spans="1:16383" ht="63.75" hidden="1">
      <c r="A52" s="1274">
        <v>38</v>
      </c>
      <c r="B52" s="1372" t="s">
        <v>475</v>
      </c>
      <c r="C52" s="1373">
        <v>17.329999999999998</v>
      </c>
      <c r="D52" s="1373"/>
      <c r="E52" s="1373">
        <v>17.329999999999998</v>
      </c>
      <c r="F52" s="1274" t="s">
        <v>48</v>
      </c>
      <c r="G52" s="1274" t="s">
        <v>175</v>
      </c>
      <c r="H52" s="1278" t="s">
        <v>912</v>
      </c>
      <c r="I52" s="1279">
        <v>2022</v>
      </c>
      <c r="J52" s="1265" t="s">
        <v>881</v>
      </c>
      <c r="K52" s="1280">
        <f t="shared" ref="K52:K53" si="2">C52</f>
        <v>17.329999999999998</v>
      </c>
      <c r="L52" s="1281"/>
      <c r="M52" s="1272"/>
    </row>
    <row r="53" spans="1:16383" ht="76.5" hidden="1">
      <c r="A53" s="1282">
        <v>39</v>
      </c>
      <c r="B53" s="1287" t="s">
        <v>773</v>
      </c>
      <c r="C53" s="1284">
        <v>75</v>
      </c>
      <c r="D53" s="1284"/>
      <c r="E53" s="1284">
        <v>75</v>
      </c>
      <c r="F53" s="1288" t="s">
        <v>128</v>
      </c>
      <c r="G53" s="1374" t="s">
        <v>57</v>
      </c>
      <c r="H53" s="1278" t="s">
        <v>913</v>
      </c>
      <c r="I53" s="1279">
        <v>2022</v>
      </c>
      <c r="J53" s="1265" t="s">
        <v>881</v>
      </c>
      <c r="K53" s="1280">
        <f t="shared" si="2"/>
        <v>75</v>
      </c>
      <c r="L53" s="1281"/>
      <c r="M53" s="1272"/>
    </row>
    <row r="54" spans="1:16383" ht="25.5" hidden="1">
      <c r="A54" s="1374" t="s">
        <v>774</v>
      </c>
      <c r="B54" s="1375" t="s">
        <v>640</v>
      </c>
      <c r="C54" s="1376">
        <v>2.2999999999999998</v>
      </c>
      <c r="D54" s="1376"/>
      <c r="E54" s="1377" t="s">
        <v>775</v>
      </c>
      <c r="F54" s="1378" t="s">
        <v>128</v>
      </c>
      <c r="G54" s="1374" t="s">
        <v>57</v>
      </c>
      <c r="H54" s="1278" t="s">
        <v>914</v>
      </c>
      <c r="I54" s="1279">
        <v>2022</v>
      </c>
      <c r="J54" s="1265" t="s">
        <v>881</v>
      </c>
      <c r="K54" s="1272"/>
      <c r="L54" s="1281"/>
      <c r="M54" s="1272"/>
    </row>
    <row r="55" spans="1:16383" ht="38.25" hidden="1">
      <c r="A55" s="1374" t="s">
        <v>776</v>
      </c>
      <c r="B55" s="1375" t="s">
        <v>649</v>
      </c>
      <c r="C55" s="1376">
        <v>1.5</v>
      </c>
      <c r="D55" s="1376"/>
      <c r="E55" s="1377" t="s">
        <v>777</v>
      </c>
      <c r="F55" s="1378" t="s">
        <v>128</v>
      </c>
      <c r="G55" s="1374" t="s">
        <v>57</v>
      </c>
      <c r="H55" s="1278" t="s">
        <v>914</v>
      </c>
      <c r="I55" s="1279">
        <v>2022</v>
      </c>
      <c r="J55" s="1265" t="s">
        <v>881</v>
      </c>
      <c r="K55" s="1272"/>
      <c r="L55" s="1281"/>
      <c r="M55" s="1272"/>
    </row>
    <row r="56" spans="1:16383" s="1306" customFormat="1" ht="38.25" hidden="1">
      <c r="A56" s="1374" t="s">
        <v>778</v>
      </c>
      <c r="B56" s="1375" t="s">
        <v>642</v>
      </c>
      <c r="C56" s="1376">
        <v>2</v>
      </c>
      <c r="D56" s="1376"/>
      <c r="E56" s="1377" t="s">
        <v>779</v>
      </c>
      <c r="F56" s="1378" t="s">
        <v>128</v>
      </c>
      <c r="G56" s="1374" t="s">
        <v>57</v>
      </c>
      <c r="H56" s="1278" t="s">
        <v>914</v>
      </c>
      <c r="I56" s="1279">
        <v>2022</v>
      </c>
      <c r="J56" s="1265" t="s">
        <v>881</v>
      </c>
      <c r="K56" s="1272"/>
      <c r="L56" s="1281"/>
      <c r="M56" s="1371"/>
      <c r="N56" s="1253"/>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c r="EH56" s="1252"/>
      <c r="EI56" s="1252"/>
      <c r="EJ56" s="1252"/>
      <c r="EK56" s="1252"/>
      <c r="EL56" s="1252"/>
      <c r="EM56" s="1252"/>
      <c r="EN56" s="1252"/>
      <c r="EO56" s="1252"/>
      <c r="EP56" s="1252"/>
      <c r="EQ56" s="1252"/>
      <c r="ER56" s="1252"/>
      <c r="ES56" s="1252"/>
      <c r="ET56" s="1252"/>
      <c r="EU56" s="1252"/>
      <c r="EV56" s="1252"/>
      <c r="EW56" s="1252"/>
      <c r="EX56" s="1252"/>
      <c r="EY56" s="1252"/>
      <c r="EZ56" s="1252"/>
      <c r="FA56" s="1252"/>
      <c r="FB56" s="1252"/>
      <c r="FC56" s="1252"/>
      <c r="FD56" s="1252"/>
      <c r="FE56" s="1252"/>
      <c r="FF56" s="1252"/>
      <c r="FG56" s="1252"/>
      <c r="FH56" s="1252"/>
      <c r="FI56" s="1252"/>
      <c r="FJ56" s="1252"/>
      <c r="FK56" s="1252"/>
      <c r="FL56" s="1252"/>
      <c r="FM56" s="1252"/>
      <c r="FN56" s="1252"/>
      <c r="FO56" s="1252"/>
      <c r="FP56" s="1252"/>
      <c r="FQ56" s="1252"/>
      <c r="FR56" s="1252"/>
      <c r="FS56" s="1252"/>
      <c r="FT56" s="1252"/>
      <c r="FU56" s="1252"/>
      <c r="FV56" s="1252"/>
      <c r="FW56" s="1252"/>
      <c r="FX56" s="1252"/>
      <c r="FY56" s="1252"/>
      <c r="FZ56" s="1252"/>
      <c r="GA56" s="1252"/>
      <c r="GB56" s="1252"/>
      <c r="GC56" s="1252"/>
      <c r="GD56" s="1252"/>
      <c r="GE56" s="1252"/>
      <c r="GF56" s="1252"/>
      <c r="GG56" s="1252"/>
      <c r="GH56" s="1252"/>
      <c r="GI56" s="1252"/>
      <c r="GJ56" s="1252"/>
      <c r="GK56" s="1252"/>
      <c r="GL56" s="1252"/>
      <c r="GM56" s="1252"/>
      <c r="GN56" s="1252"/>
      <c r="GO56" s="1252"/>
      <c r="GP56" s="1252"/>
      <c r="GQ56" s="1252"/>
      <c r="GR56" s="1252"/>
      <c r="GS56" s="1252"/>
      <c r="GT56" s="1252"/>
      <c r="GU56" s="1252"/>
      <c r="GV56" s="1252"/>
      <c r="GW56" s="1252"/>
      <c r="GX56" s="1252"/>
      <c r="GY56" s="1252"/>
      <c r="GZ56" s="1252"/>
      <c r="HA56" s="1252"/>
      <c r="HB56" s="1252"/>
      <c r="HC56" s="1252"/>
      <c r="HD56" s="1252"/>
      <c r="HE56" s="1252"/>
      <c r="HF56" s="1252"/>
      <c r="HG56" s="1252"/>
      <c r="HH56" s="1252"/>
      <c r="HI56" s="1252"/>
      <c r="HJ56" s="1252"/>
      <c r="HK56" s="1252"/>
      <c r="HL56" s="1252"/>
      <c r="HM56" s="1252"/>
      <c r="HN56" s="1252"/>
      <c r="HO56" s="1252"/>
      <c r="HP56" s="1252"/>
      <c r="HQ56" s="1252"/>
      <c r="HR56" s="1252"/>
      <c r="HS56" s="1252"/>
      <c r="HT56" s="1252"/>
      <c r="HU56" s="1252"/>
      <c r="HV56" s="1252"/>
      <c r="HW56" s="1252"/>
      <c r="HX56" s="1252"/>
      <c r="HY56" s="1252"/>
      <c r="HZ56" s="1252"/>
      <c r="IA56" s="1252"/>
      <c r="IB56" s="1252"/>
      <c r="IC56" s="1252"/>
      <c r="ID56" s="1252"/>
      <c r="IE56" s="1252"/>
      <c r="IF56" s="1252"/>
      <c r="IG56" s="1252"/>
      <c r="IH56" s="1252"/>
      <c r="II56" s="1252"/>
      <c r="IJ56" s="1252"/>
      <c r="IK56" s="1252"/>
      <c r="IL56" s="1252"/>
      <c r="IM56" s="1252"/>
      <c r="IN56" s="1252"/>
      <c r="IO56" s="1252"/>
      <c r="IP56" s="1252"/>
      <c r="IQ56" s="1252"/>
      <c r="IR56" s="1252"/>
      <c r="IS56" s="1252"/>
      <c r="IT56" s="1252"/>
      <c r="IU56" s="1252"/>
      <c r="IV56" s="1252"/>
      <c r="IW56" s="1252"/>
      <c r="IX56" s="1252"/>
      <c r="IY56" s="1252"/>
      <c r="IZ56" s="1252"/>
      <c r="JA56" s="1252"/>
      <c r="JB56" s="1252"/>
      <c r="JC56" s="1252"/>
      <c r="JD56" s="1252"/>
      <c r="JE56" s="1252"/>
      <c r="JF56" s="1252"/>
      <c r="JG56" s="1252"/>
      <c r="JH56" s="1252"/>
      <c r="JI56" s="1252"/>
      <c r="JJ56" s="1252"/>
      <c r="JK56" s="1252"/>
      <c r="JL56" s="1252"/>
      <c r="JM56" s="1252"/>
      <c r="JN56" s="1252"/>
      <c r="JO56" s="1252"/>
      <c r="JP56" s="1252"/>
      <c r="JQ56" s="1252"/>
      <c r="JR56" s="1252"/>
      <c r="JS56" s="1252"/>
      <c r="JT56" s="1252"/>
      <c r="JU56" s="1252"/>
      <c r="JV56" s="1252"/>
      <c r="JW56" s="1252"/>
      <c r="JX56" s="1252"/>
      <c r="JY56" s="1252"/>
      <c r="JZ56" s="1252"/>
      <c r="KA56" s="1252"/>
      <c r="KB56" s="1252"/>
      <c r="KC56" s="1252"/>
      <c r="KD56" s="1252"/>
      <c r="KE56" s="1252"/>
      <c r="KF56" s="1252"/>
      <c r="KG56" s="1252"/>
      <c r="KH56" s="1252"/>
      <c r="KI56" s="1252"/>
      <c r="KJ56" s="1252"/>
      <c r="KK56" s="1252"/>
      <c r="KL56" s="1252"/>
      <c r="KM56" s="1252"/>
      <c r="KN56" s="1252"/>
      <c r="KO56" s="1252"/>
      <c r="KP56" s="1252"/>
      <c r="KQ56" s="1252"/>
      <c r="KR56" s="1252"/>
      <c r="KS56" s="1252"/>
      <c r="KT56" s="1252"/>
      <c r="KU56" s="1252"/>
      <c r="KV56" s="1252"/>
      <c r="KW56" s="1252"/>
      <c r="KX56" s="1252"/>
      <c r="KY56" s="1252"/>
      <c r="KZ56" s="1252"/>
      <c r="LA56" s="1252"/>
      <c r="LB56" s="1252"/>
      <c r="LC56" s="1252"/>
      <c r="LD56" s="1252"/>
      <c r="LE56" s="1252"/>
      <c r="LF56" s="1252"/>
      <c r="LG56" s="1252"/>
      <c r="LH56" s="1252"/>
      <c r="LI56" s="1252"/>
      <c r="LJ56" s="1252"/>
      <c r="LK56" s="1252"/>
      <c r="LL56" s="1252"/>
      <c r="LM56" s="1252"/>
      <c r="LN56" s="1252"/>
      <c r="LO56" s="1252"/>
      <c r="LP56" s="1252"/>
      <c r="LQ56" s="1252"/>
      <c r="LR56" s="1252"/>
      <c r="LS56" s="1252"/>
      <c r="LT56" s="1252"/>
      <c r="LU56" s="1252"/>
      <c r="LV56" s="1252"/>
      <c r="LW56" s="1252"/>
      <c r="LX56" s="1252"/>
      <c r="LY56" s="1252"/>
      <c r="LZ56" s="1252"/>
      <c r="MA56" s="1252"/>
      <c r="MB56" s="1252"/>
      <c r="MC56" s="1252"/>
      <c r="MD56" s="1252"/>
      <c r="ME56" s="1252"/>
      <c r="MF56" s="1252"/>
      <c r="MG56" s="1252"/>
      <c r="MH56" s="1252"/>
      <c r="MI56" s="1252"/>
      <c r="MJ56" s="1252"/>
      <c r="MK56" s="1252"/>
      <c r="ML56" s="1252"/>
      <c r="MM56" s="1252"/>
      <c r="MN56" s="1252"/>
      <c r="MO56" s="1252"/>
      <c r="MP56" s="1252"/>
      <c r="MQ56" s="1252"/>
      <c r="MR56" s="1252"/>
      <c r="MS56" s="1252"/>
      <c r="MT56" s="1252"/>
      <c r="MU56" s="1252"/>
      <c r="MV56" s="1252"/>
      <c r="MW56" s="1252"/>
      <c r="MX56" s="1252"/>
      <c r="MY56" s="1252"/>
      <c r="MZ56" s="1252"/>
      <c r="NA56" s="1252"/>
      <c r="NB56" s="1252"/>
      <c r="NC56" s="1252"/>
      <c r="ND56" s="1252"/>
      <c r="NE56" s="1252"/>
      <c r="NF56" s="1252"/>
      <c r="NG56" s="1252"/>
      <c r="NH56" s="1252"/>
      <c r="NI56" s="1252"/>
      <c r="NJ56" s="1252"/>
      <c r="NK56" s="1252"/>
      <c r="NL56" s="1252"/>
      <c r="NM56" s="1252"/>
      <c r="NN56" s="1252"/>
      <c r="NO56" s="1252"/>
      <c r="NP56" s="1252"/>
      <c r="NQ56" s="1252"/>
      <c r="NR56" s="1252"/>
      <c r="NS56" s="1252"/>
      <c r="NT56" s="1252"/>
      <c r="NU56" s="1252"/>
      <c r="NV56" s="1252"/>
      <c r="NW56" s="1252"/>
      <c r="NX56" s="1252"/>
      <c r="NY56" s="1252"/>
      <c r="NZ56" s="1252"/>
      <c r="OA56" s="1252"/>
      <c r="OB56" s="1252"/>
      <c r="OC56" s="1252"/>
      <c r="OD56" s="1252"/>
      <c r="OE56" s="1252"/>
      <c r="OF56" s="1252"/>
      <c r="OG56" s="1252"/>
      <c r="OH56" s="1252"/>
      <c r="OI56" s="1252"/>
      <c r="OJ56" s="1252"/>
      <c r="OK56" s="1252"/>
      <c r="OL56" s="1252"/>
      <c r="OM56" s="1252"/>
      <c r="ON56" s="1252"/>
      <c r="OO56" s="1252"/>
      <c r="OP56" s="1252"/>
      <c r="OQ56" s="1252"/>
      <c r="OR56" s="1252"/>
      <c r="OS56" s="1252"/>
      <c r="OT56" s="1252"/>
      <c r="OU56" s="1252"/>
      <c r="OV56" s="1252"/>
      <c r="OW56" s="1252"/>
      <c r="OX56" s="1252"/>
      <c r="OY56" s="1252"/>
      <c r="OZ56" s="1252"/>
      <c r="PA56" s="1252"/>
      <c r="PB56" s="1252"/>
      <c r="PC56" s="1252"/>
      <c r="PD56" s="1252"/>
      <c r="PE56" s="1252"/>
      <c r="PF56" s="1252"/>
      <c r="PG56" s="1252"/>
      <c r="PH56" s="1252"/>
      <c r="PI56" s="1252"/>
      <c r="PJ56" s="1252"/>
      <c r="PK56" s="1252"/>
      <c r="PL56" s="1252"/>
      <c r="PM56" s="1252"/>
      <c r="PN56" s="1252"/>
      <c r="PO56" s="1252"/>
      <c r="PP56" s="1252"/>
      <c r="PQ56" s="1252"/>
      <c r="PR56" s="1252"/>
      <c r="PS56" s="1252"/>
      <c r="PT56" s="1252"/>
      <c r="PU56" s="1252"/>
      <c r="PV56" s="1252"/>
      <c r="PW56" s="1252"/>
      <c r="PX56" s="1252"/>
      <c r="PY56" s="1252"/>
      <c r="PZ56" s="1252"/>
      <c r="QA56" s="1252"/>
      <c r="QB56" s="1252"/>
      <c r="QC56" s="1252"/>
      <c r="QD56" s="1252"/>
      <c r="QE56" s="1252"/>
      <c r="QF56" s="1252"/>
      <c r="QG56" s="1252"/>
      <c r="QH56" s="1252"/>
      <c r="QI56" s="1252"/>
      <c r="QJ56" s="1252"/>
      <c r="QK56" s="1252"/>
      <c r="QL56" s="1252"/>
      <c r="QM56" s="1252"/>
      <c r="QN56" s="1252"/>
      <c r="QO56" s="1252"/>
      <c r="QP56" s="1252"/>
      <c r="QQ56" s="1252"/>
      <c r="QR56" s="1252"/>
      <c r="QS56" s="1252"/>
      <c r="QT56" s="1252"/>
      <c r="QU56" s="1252"/>
      <c r="QV56" s="1252"/>
      <c r="QW56" s="1252"/>
      <c r="QX56" s="1252"/>
      <c r="QY56" s="1252"/>
      <c r="QZ56" s="1252"/>
      <c r="RA56" s="1252"/>
      <c r="RB56" s="1252"/>
      <c r="RC56" s="1252"/>
      <c r="RD56" s="1252"/>
      <c r="RE56" s="1252"/>
      <c r="RF56" s="1252"/>
      <c r="RG56" s="1252"/>
      <c r="RH56" s="1252"/>
      <c r="RI56" s="1252"/>
      <c r="RJ56" s="1252"/>
      <c r="RK56" s="1252"/>
      <c r="RL56" s="1252"/>
      <c r="RM56" s="1252"/>
      <c r="RN56" s="1252"/>
      <c r="RO56" s="1252"/>
      <c r="RP56" s="1252"/>
      <c r="RQ56" s="1252"/>
      <c r="RR56" s="1252"/>
      <c r="RS56" s="1252"/>
      <c r="RT56" s="1252"/>
      <c r="RU56" s="1252"/>
      <c r="RV56" s="1252"/>
      <c r="RW56" s="1252"/>
      <c r="RX56" s="1252"/>
      <c r="RY56" s="1252"/>
      <c r="RZ56" s="1252"/>
      <c r="SA56" s="1252"/>
      <c r="SB56" s="1252"/>
      <c r="SC56" s="1252"/>
      <c r="SD56" s="1252"/>
      <c r="SE56" s="1252"/>
      <c r="SF56" s="1252"/>
      <c r="SG56" s="1252"/>
      <c r="SH56" s="1252"/>
      <c r="SI56" s="1252"/>
      <c r="SJ56" s="1252"/>
      <c r="SK56" s="1252"/>
      <c r="SL56" s="1252"/>
      <c r="SM56" s="1252"/>
      <c r="SN56" s="1252"/>
      <c r="SO56" s="1252"/>
      <c r="SP56" s="1252"/>
      <c r="SQ56" s="1252"/>
      <c r="SR56" s="1252"/>
      <c r="SS56" s="1252"/>
      <c r="ST56" s="1252"/>
      <c r="SU56" s="1252"/>
      <c r="SV56" s="1252"/>
      <c r="SW56" s="1252"/>
      <c r="SX56" s="1252"/>
      <c r="SY56" s="1252"/>
      <c r="SZ56" s="1252"/>
      <c r="TA56" s="1252"/>
      <c r="TB56" s="1252"/>
      <c r="TC56" s="1252"/>
      <c r="TD56" s="1252"/>
      <c r="TE56" s="1252"/>
      <c r="TF56" s="1252"/>
      <c r="TG56" s="1252"/>
      <c r="TH56" s="1252"/>
      <c r="TI56" s="1252"/>
      <c r="TJ56" s="1252"/>
      <c r="TK56" s="1252"/>
      <c r="TL56" s="1252"/>
      <c r="TM56" s="1252"/>
      <c r="TN56" s="1252"/>
      <c r="TO56" s="1252"/>
      <c r="TP56" s="1252"/>
      <c r="TQ56" s="1252"/>
      <c r="TR56" s="1252"/>
      <c r="TS56" s="1252"/>
      <c r="TT56" s="1252"/>
      <c r="TU56" s="1252"/>
      <c r="TV56" s="1252"/>
      <c r="TW56" s="1252"/>
      <c r="TX56" s="1252"/>
      <c r="TY56" s="1252"/>
      <c r="TZ56" s="1252"/>
      <c r="UA56" s="1252"/>
      <c r="UB56" s="1252"/>
      <c r="UC56" s="1252"/>
      <c r="UD56" s="1252"/>
      <c r="UE56" s="1252"/>
      <c r="UF56" s="1252"/>
      <c r="UG56" s="1252"/>
      <c r="UH56" s="1252"/>
      <c r="UI56" s="1252"/>
      <c r="UJ56" s="1252"/>
      <c r="UK56" s="1252"/>
      <c r="UL56" s="1252"/>
      <c r="UM56" s="1252"/>
      <c r="UN56" s="1252"/>
      <c r="UO56" s="1252"/>
      <c r="UP56" s="1252"/>
      <c r="UQ56" s="1252"/>
      <c r="UR56" s="1252"/>
      <c r="US56" s="1252"/>
      <c r="UT56" s="1252"/>
      <c r="UU56" s="1252"/>
      <c r="UV56" s="1252"/>
      <c r="UW56" s="1252"/>
      <c r="UX56" s="1252"/>
      <c r="UY56" s="1252"/>
      <c r="UZ56" s="1252"/>
      <c r="VA56" s="1252"/>
      <c r="VB56" s="1252"/>
      <c r="VC56" s="1252"/>
      <c r="VD56" s="1252"/>
      <c r="VE56" s="1252"/>
      <c r="VF56" s="1252"/>
      <c r="VG56" s="1252"/>
      <c r="VH56" s="1252"/>
      <c r="VI56" s="1252"/>
      <c r="VJ56" s="1252"/>
      <c r="VK56" s="1252"/>
      <c r="VL56" s="1252"/>
      <c r="VM56" s="1252"/>
      <c r="VN56" s="1252"/>
      <c r="VO56" s="1252"/>
      <c r="VP56" s="1252"/>
      <c r="VQ56" s="1252"/>
      <c r="VR56" s="1252"/>
      <c r="VS56" s="1252"/>
      <c r="VT56" s="1252"/>
      <c r="VU56" s="1252"/>
      <c r="VV56" s="1252"/>
      <c r="VW56" s="1252"/>
      <c r="VX56" s="1252"/>
      <c r="VY56" s="1252"/>
      <c r="VZ56" s="1252"/>
      <c r="WA56" s="1252"/>
      <c r="WB56" s="1252"/>
      <c r="WC56" s="1252"/>
      <c r="WD56" s="1252"/>
      <c r="WE56" s="1252"/>
      <c r="WF56" s="1252"/>
      <c r="WG56" s="1252"/>
      <c r="WH56" s="1252"/>
      <c r="WI56" s="1252"/>
      <c r="WJ56" s="1252"/>
      <c r="WK56" s="1252"/>
      <c r="WL56" s="1252"/>
      <c r="WM56" s="1252"/>
      <c r="WN56" s="1252"/>
      <c r="WO56" s="1252"/>
      <c r="WP56" s="1252"/>
      <c r="WQ56" s="1252"/>
      <c r="WR56" s="1252"/>
      <c r="WS56" s="1252"/>
      <c r="WT56" s="1252"/>
      <c r="WU56" s="1252"/>
      <c r="WV56" s="1252"/>
      <c r="WW56" s="1252"/>
      <c r="WX56" s="1252"/>
      <c r="WY56" s="1252"/>
      <c r="WZ56" s="1252"/>
      <c r="XA56" s="1252"/>
      <c r="XB56" s="1252"/>
      <c r="XC56" s="1252"/>
      <c r="XD56" s="1252"/>
      <c r="XE56" s="1252"/>
      <c r="XF56" s="1252"/>
      <c r="XG56" s="1252"/>
      <c r="XH56" s="1252"/>
      <c r="XI56" s="1252"/>
      <c r="XJ56" s="1252"/>
      <c r="XK56" s="1252"/>
      <c r="XL56" s="1252"/>
      <c r="XM56" s="1252"/>
      <c r="XN56" s="1252"/>
      <c r="XO56" s="1252"/>
      <c r="XP56" s="1252"/>
      <c r="XQ56" s="1252"/>
      <c r="XR56" s="1252"/>
      <c r="XS56" s="1252"/>
      <c r="XT56" s="1252"/>
      <c r="XU56" s="1252"/>
      <c r="XV56" s="1252"/>
      <c r="XW56" s="1252"/>
      <c r="XX56" s="1252"/>
      <c r="XY56" s="1252"/>
      <c r="XZ56" s="1252"/>
      <c r="YA56" s="1252"/>
      <c r="YB56" s="1252"/>
      <c r="YC56" s="1252"/>
      <c r="YD56" s="1252"/>
      <c r="YE56" s="1252"/>
      <c r="YF56" s="1252"/>
      <c r="YG56" s="1252"/>
      <c r="YH56" s="1252"/>
      <c r="YI56" s="1252"/>
      <c r="YJ56" s="1252"/>
      <c r="YK56" s="1252"/>
      <c r="YL56" s="1252"/>
      <c r="YM56" s="1252"/>
      <c r="YN56" s="1252"/>
      <c r="YO56" s="1252"/>
      <c r="YP56" s="1252"/>
      <c r="YQ56" s="1252"/>
      <c r="YR56" s="1252"/>
      <c r="YS56" s="1252"/>
      <c r="YT56" s="1252"/>
      <c r="YU56" s="1252"/>
      <c r="YV56" s="1252"/>
      <c r="YW56" s="1252"/>
      <c r="YX56" s="1252"/>
      <c r="YY56" s="1252"/>
      <c r="YZ56" s="1252"/>
      <c r="ZA56" s="1252"/>
      <c r="ZB56" s="1252"/>
      <c r="ZC56" s="1252"/>
      <c r="ZD56" s="1252"/>
      <c r="ZE56" s="1252"/>
      <c r="ZF56" s="1252"/>
      <c r="ZG56" s="1252"/>
      <c r="ZH56" s="1252"/>
      <c r="ZI56" s="1252"/>
      <c r="ZJ56" s="1252"/>
      <c r="ZK56" s="1252"/>
      <c r="ZL56" s="1252"/>
      <c r="ZM56" s="1252"/>
      <c r="ZN56" s="1252"/>
      <c r="ZO56" s="1252"/>
      <c r="ZP56" s="1252"/>
      <c r="ZQ56" s="1252"/>
      <c r="ZR56" s="1252"/>
      <c r="ZS56" s="1252"/>
      <c r="ZT56" s="1252"/>
      <c r="ZU56" s="1252"/>
      <c r="ZV56" s="1252"/>
      <c r="ZW56" s="1252"/>
      <c r="ZX56" s="1252"/>
      <c r="ZY56" s="1252"/>
      <c r="ZZ56" s="1252"/>
      <c r="AAA56" s="1252"/>
      <c r="AAB56" s="1252"/>
      <c r="AAC56" s="1252"/>
      <c r="AAD56" s="1252"/>
      <c r="AAE56" s="1252"/>
      <c r="AAF56" s="1252"/>
      <c r="AAG56" s="1252"/>
      <c r="AAH56" s="1252"/>
      <c r="AAI56" s="1252"/>
      <c r="AAJ56" s="1252"/>
      <c r="AAK56" s="1252"/>
      <c r="AAL56" s="1252"/>
      <c r="AAM56" s="1252"/>
      <c r="AAN56" s="1252"/>
      <c r="AAO56" s="1252"/>
      <c r="AAP56" s="1252"/>
      <c r="AAQ56" s="1252"/>
      <c r="AAR56" s="1252"/>
      <c r="AAS56" s="1252"/>
      <c r="AAT56" s="1252"/>
      <c r="AAU56" s="1252"/>
      <c r="AAV56" s="1252"/>
      <c r="AAW56" s="1252"/>
      <c r="AAX56" s="1252"/>
      <c r="AAY56" s="1252"/>
      <c r="AAZ56" s="1252"/>
      <c r="ABA56" s="1252"/>
      <c r="ABB56" s="1252"/>
      <c r="ABC56" s="1252"/>
      <c r="ABD56" s="1252"/>
      <c r="ABE56" s="1252"/>
      <c r="ABF56" s="1252"/>
      <c r="ABG56" s="1252"/>
      <c r="ABH56" s="1252"/>
      <c r="ABI56" s="1252"/>
      <c r="ABJ56" s="1252"/>
      <c r="ABK56" s="1252"/>
      <c r="ABL56" s="1252"/>
      <c r="ABM56" s="1252"/>
      <c r="ABN56" s="1252"/>
      <c r="ABO56" s="1252"/>
      <c r="ABP56" s="1252"/>
      <c r="ABQ56" s="1252"/>
      <c r="ABR56" s="1252"/>
      <c r="ABS56" s="1252"/>
      <c r="ABT56" s="1252"/>
      <c r="ABU56" s="1252"/>
      <c r="ABV56" s="1252"/>
      <c r="ABW56" s="1252"/>
      <c r="ABX56" s="1252"/>
      <c r="ABY56" s="1252"/>
      <c r="ABZ56" s="1252"/>
      <c r="ACA56" s="1252"/>
      <c r="ACB56" s="1252"/>
      <c r="ACC56" s="1252"/>
      <c r="ACD56" s="1252"/>
      <c r="ACE56" s="1252"/>
      <c r="ACF56" s="1252"/>
      <c r="ACG56" s="1252"/>
      <c r="ACH56" s="1252"/>
      <c r="ACI56" s="1252"/>
      <c r="ACJ56" s="1252"/>
      <c r="ACK56" s="1252"/>
      <c r="ACL56" s="1252"/>
      <c r="ACM56" s="1252"/>
      <c r="ACN56" s="1252"/>
      <c r="ACO56" s="1252"/>
      <c r="ACP56" s="1252"/>
      <c r="ACQ56" s="1252"/>
      <c r="ACR56" s="1252"/>
      <c r="ACS56" s="1252"/>
      <c r="ACT56" s="1252"/>
      <c r="ACU56" s="1252"/>
      <c r="ACV56" s="1252"/>
      <c r="ACW56" s="1252"/>
      <c r="ACX56" s="1252"/>
      <c r="ACY56" s="1252"/>
      <c r="ACZ56" s="1252"/>
      <c r="ADA56" s="1252"/>
      <c r="ADB56" s="1252"/>
      <c r="ADC56" s="1252"/>
      <c r="ADD56" s="1252"/>
      <c r="ADE56" s="1252"/>
      <c r="ADF56" s="1252"/>
      <c r="ADG56" s="1252"/>
      <c r="ADH56" s="1252"/>
      <c r="ADI56" s="1252"/>
      <c r="ADJ56" s="1252"/>
      <c r="ADK56" s="1252"/>
      <c r="ADL56" s="1252"/>
      <c r="ADM56" s="1252"/>
      <c r="ADN56" s="1252"/>
      <c r="ADO56" s="1252"/>
      <c r="ADP56" s="1252"/>
      <c r="ADQ56" s="1252"/>
      <c r="ADR56" s="1252"/>
      <c r="ADS56" s="1252"/>
      <c r="ADT56" s="1252"/>
      <c r="ADU56" s="1252"/>
      <c r="ADV56" s="1252"/>
      <c r="ADW56" s="1252"/>
      <c r="ADX56" s="1252"/>
      <c r="ADY56" s="1252"/>
      <c r="ADZ56" s="1252"/>
      <c r="AEA56" s="1252"/>
      <c r="AEB56" s="1252"/>
      <c r="AEC56" s="1252"/>
      <c r="AED56" s="1252"/>
      <c r="AEE56" s="1252"/>
      <c r="AEF56" s="1252"/>
      <c r="AEG56" s="1252"/>
      <c r="AEH56" s="1252"/>
      <c r="AEI56" s="1252"/>
      <c r="AEJ56" s="1252"/>
      <c r="AEK56" s="1252"/>
      <c r="AEL56" s="1252"/>
      <c r="AEM56" s="1252"/>
      <c r="AEN56" s="1252"/>
      <c r="AEO56" s="1252"/>
      <c r="AEP56" s="1252"/>
      <c r="AEQ56" s="1252"/>
      <c r="AER56" s="1252"/>
      <c r="AES56" s="1252"/>
      <c r="AET56" s="1252"/>
      <c r="AEU56" s="1252"/>
      <c r="AEV56" s="1252"/>
      <c r="AEW56" s="1252"/>
      <c r="AEX56" s="1252"/>
      <c r="AEY56" s="1252"/>
      <c r="AEZ56" s="1252"/>
      <c r="AFA56" s="1252"/>
      <c r="AFB56" s="1252"/>
      <c r="AFC56" s="1252"/>
      <c r="AFD56" s="1252"/>
      <c r="AFE56" s="1252"/>
      <c r="AFF56" s="1252"/>
      <c r="AFG56" s="1252"/>
      <c r="AFH56" s="1252"/>
      <c r="AFI56" s="1252"/>
      <c r="AFJ56" s="1252"/>
      <c r="AFK56" s="1252"/>
      <c r="AFL56" s="1252"/>
      <c r="AFM56" s="1252"/>
      <c r="AFN56" s="1252"/>
      <c r="AFO56" s="1252"/>
      <c r="AFP56" s="1252"/>
      <c r="AFQ56" s="1252"/>
      <c r="AFR56" s="1252"/>
      <c r="AFS56" s="1252"/>
      <c r="AFT56" s="1252"/>
      <c r="AFU56" s="1252"/>
      <c r="AFV56" s="1252"/>
      <c r="AFW56" s="1252"/>
      <c r="AFX56" s="1252"/>
      <c r="AFY56" s="1252"/>
      <c r="AFZ56" s="1252"/>
      <c r="AGA56" s="1252"/>
      <c r="AGB56" s="1252"/>
      <c r="AGC56" s="1252"/>
      <c r="AGD56" s="1252"/>
      <c r="AGE56" s="1252"/>
      <c r="AGF56" s="1252"/>
      <c r="AGG56" s="1252"/>
      <c r="AGH56" s="1252"/>
      <c r="AGI56" s="1252"/>
      <c r="AGJ56" s="1252"/>
      <c r="AGK56" s="1252"/>
      <c r="AGL56" s="1252"/>
      <c r="AGM56" s="1252"/>
      <c r="AGN56" s="1252"/>
      <c r="AGO56" s="1252"/>
      <c r="AGP56" s="1252"/>
      <c r="AGQ56" s="1252"/>
      <c r="AGR56" s="1252"/>
      <c r="AGS56" s="1252"/>
      <c r="AGT56" s="1252"/>
      <c r="AGU56" s="1252"/>
      <c r="AGV56" s="1252"/>
      <c r="AGW56" s="1252"/>
      <c r="AGX56" s="1252"/>
      <c r="AGY56" s="1252"/>
      <c r="AGZ56" s="1252"/>
      <c r="AHA56" s="1252"/>
      <c r="AHB56" s="1252"/>
      <c r="AHC56" s="1252"/>
      <c r="AHD56" s="1252"/>
      <c r="AHE56" s="1252"/>
      <c r="AHF56" s="1252"/>
      <c r="AHG56" s="1252"/>
      <c r="AHH56" s="1252"/>
      <c r="AHI56" s="1252"/>
      <c r="AHJ56" s="1252"/>
      <c r="AHK56" s="1252"/>
      <c r="AHL56" s="1252"/>
      <c r="AHM56" s="1252"/>
      <c r="AHN56" s="1252"/>
      <c r="AHO56" s="1252"/>
      <c r="AHP56" s="1252"/>
      <c r="AHQ56" s="1252"/>
      <c r="AHR56" s="1252"/>
      <c r="AHS56" s="1252"/>
      <c r="AHT56" s="1252"/>
      <c r="AHU56" s="1252"/>
      <c r="AHV56" s="1252"/>
      <c r="AHW56" s="1252"/>
      <c r="AHX56" s="1252"/>
      <c r="AHY56" s="1252"/>
      <c r="AHZ56" s="1252"/>
      <c r="AIA56" s="1252"/>
      <c r="AIB56" s="1252"/>
      <c r="AIC56" s="1252"/>
      <c r="AID56" s="1252"/>
      <c r="AIE56" s="1252"/>
      <c r="AIF56" s="1252"/>
      <c r="AIG56" s="1252"/>
      <c r="AIH56" s="1252"/>
      <c r="AII56" s="1252"/>
      <c r="AIJ56" s="1252"/>
      <c r="AIK56" s="1252"/>
      <c r="AIL56" s="1252"/>
      <c r="AIM56" s="1252"/>
      <c r="AIN56" s="1252"/>
      <c r="AIO56" s="1252"/>
      <c r="AIP56" s="1252"/>
      <c r="AIQ56" s="1252"/>
      <c r="AIR56" s="1252"/>
      <c r="AIS56" s="1252"/>
      <c r="AIT56" s="1252"/>
      <c r="AIU56" s="1252"/>
      <c r="AIV56" s="1252"/>
      <c r="AIW56" s="1252"/>
      <c r="AIX56" s="1252"/>
      <c r="AIY56" s="1252"/>
      <c r="AIZ56" s="1252"/>
      <c r="AJA56" s="1252"/>
      <c r="AJB56" s="1252"/>
      <c r="AJC56" s="1252"/>
      <c r="AJD56" s="1252"/>
      <c r="AJE56" s="1252"/>
      <c r="AJF56" s="1252"/>
      <c r="AJG56" s="1252"/>
      <c r="AJH56" s="1252"/>
      <c r="AJI56" s="1252"/>
      <c r="AJJ56" s="1252"/>
      <c r="AJK56" s="1252"/>
      <c r="AJL56" s="1252"/>
      <c r="AJM56" s="1252"/>
      <c r="AJN56" s="1252"/>
      <c r="AJO56" s="1252"/>
      <c r="AJP56" s="1252"/>
      <c r="AJQ56" s="1252"/>
      <c r="AJR56" s="1252"/>
      <c r="AJS56" s="1252"/>
      <c r="AJT56" s="1252"/>
      <c r="AJU56" s="1252"/>
      <c r="AJV56" s="1252"/>
      <c r="AJW56" s="1252"/>
      <c r="AJX56" s="1252"/>
      <c r="AJY56" s="1252"/>
      <c r="AJZ56" s="1252"/>
      <c r="AKA56" s="1252"/>
      <c r="AKB56" s="1252"/>
      <c r="AKC56" s="1252"/>
      <c r="AKD56" s="1252"/>
      <c r="AKE56" s="1252"/>
      <c r="AKF56" s="1252"/>
      <c r="AKG56" s="1252"/>
      <c r="AKH56" s="1252"/>
      <c r="AKI56" s="1252"/>
      <c r="AKJ56" s="1252"/>
      <c r="AKK56" s="1252"/>
      <c r="AKL56" s="1252"/>
      <c r="AKM56" s="1252"/>
      <c r="AKN56" s="1252"/>
      <c r="AKO56" s="1252"/>
      <c r="AKP56" s="1252"/>
      <c r="AKQ56" s="1252"/>
      <c r="AKR56" s="1252"/>
      <c r="AKS56" s="1252"/>
      <c r="AKT56" s="1252"/>
      <c r="AKU56" s="1252"/>
      <c r="AKV56" s="1252"/>
      <c r="AKW56" s="1252"/>
      <c r="AKX56" s="1252"/>
      <c r="AKY56" s="1252"/>
      <c r="AKZ56" s="1252"/>
      <c r="ALA56" s="1252"/>
      <c r="ALB56" s="1252"/>
      <c r="ALC56" s="1252"/>
      <c r="ALD56" s="1252"/>
      <c r="ALE56" s="1252"/>
      <c r="ALF56" s="1252"/>
      <c r="ALG56" s="1252"/>
      <c r="ALH56" s="1252"/>
      <c r="ALI56" s="1252"/>
      <c r="ALJ56" s="1252"/>
      <c r="ALK56" s="1252"/>
      <c r="ALL56" s="1252"/>
      <c r="ALM56" s="1252"/>
      <c r="ALN56" s="1252"/>
      <c r="ALO56" s="1252"/>
      <c r="ALP56" s="1252"/>
      <c r="ALQ56" s="1252"/>
      <c r="ALR56" s="1252"/>
      <c r="ALS56" s="1252"/>
      <c r="ALT56" s="1252"/>
      <c r="ALU56" s="1252"/>
      <c r="ALV56" s="1252"/>
      <c r="ALW56" s="1252"/>
      <c r="ALX56" s="1252"/>
      <c r="ALY56" s="1252"/>
      <c r="ALZ56" s="1252"/>
      <c r="AMA56" s="1252"/>
      <c r="AMB56" s="1252"/>
      <c r="AMC56" s="1252"/>
      <c r="AMD56" s="1252"/>
      <c r="AME56" s="1252"/>
      <c r="AMF56" s="1252"/>
      <c r="AMG56" s="1252"/>
      <c r="AMH56" s="1252"/>
      <c r="AMI56" s="1252"/>
      <c r="AMJ56" s="1252"/>
      <c r="AMK56" s="1252"/>
      <c r="AML56" s="1252"/>
      <c r="AMM56" s="1252"/>
      <c r="AMN56" s="1252"/>
      <c r="AMO56" s="1252"/>
      <c r="AMP56" s="1252"/>
      <c r="AMQ56" s="1252"/>
      <c r="AMR56" s="1252"/>
      <c r="AMS56" s="1252"/>
      <c r="AMT56" s="1252"/>
      <c r="AMU56" s="1252"/>
      <c r="AMV56" s="1252"/>
      <c r="AMW56" s="1252"/>
      <c r="AMX56" s="1252"/>
      <c r="AMY56" s="1252"/>
      <c r="AMZ56" s="1252"/>
      <c r="ANA56" s="1252"/>
      <c r="ANB56" s="1252"/>
      <c r="ANC56" s="1252"/>
      <c r="AND56" s="1252"/>
      <c r="ANE56" s="1252"/>
      <c r="ANF56" s="1252"/>
      <c r="ANG56" s="1252"/>
      <c r="ANH56" s="1252"/>
      <c r="ANI56" s="1252"/>
      <c r="ANJ56" s="1252"/>
      <c r="ANK56" s="1252"/>
      <c r="ANL56" s="1252"/>
      <c r="ANM56" s="1252"/>
      <c r="ANN56" s="1252"/>
      <c r="ANO56" s="1252"/>
      <c r="ANP56" s="1252"/>
      <c r="ANQ56" s="1252"/>
      <c r="ANR56" s="1252"/>
      <c r="ANS56" s="1252"/>
      <c r="ANT56" s="1252"/>
      <c r="ANU56" s="1252"/>
      <c r="ANV56" s="1252"/>
      <c r="ANW56" s="1252"/>
      <c r="ANX56" s="1252"/>
      <c r="ANY56" s="1252"/>
      <c r="ANZ56" s="1252"/>
      <c r="AOA56" s="1252"/>
      <c r="AOB56" s="1252"/>
      <c r="AOC56" s="1252"/>
      <c r="AOD56" s="1252"/>
      <c r="AOE56" s="1252"/>
      <c r="AOF56" s="1252"/>
      <c r="AOG56" s="1252"/>
      <c r="AOH56" s="1252"/>
      <c r="AOI56" s="1252"/>
      <c r="AOJ56" s="1252"/>
      <c r="AOK56" s="1252"/>
      <c r="AOL56" s="1252"/>
      <c r="AOM56" s="1252"/>
      <c r="AON56" s="1252"/>
      <c r="AOO56" s="1252"/>
      <c r="AOP56" s="1252"/>
      <c r="AOQ56" s="1252"/>
      <c r="AOR56" s="1252"/>
      <c r="AOS56" s="1252"/>
      <c r="AOT56" s="1252"/>
      <c r="AOU56" s="1252"/>
      <c r="AOV56" s="1252"/>
      <c r="AOW56" s="1252"/>
      <c r="AOX56" s="1252"/>
      <c r="AOY56" s="1252"/>
      <c r="AOZ56" s="1252"/>
      <c r="APA56" s="1252"/>
      <c r="APB56" s="1252"/>
      <c r="APC56" s="1252"/>
      <c r="APD56" s="1252"/>
      <c r="APE56" s="1252"/>
      <c r="APF56" s="1252"/>
      <c r="APG56" s="1252"/>
      <c r="APH56" s="1252"/>
      <c r="API56" s="1252"/>
      <c r="APJ56" s="1252"/>
      <c r="APK56" s="1252"/>
      <c r="APL56" s="1252"/>
      <c r="APM56" s="1252"/>
      <c r="APN56" s="1252"/>
      <c r="APO56" s="1252"/>
      <c r="APP56" s="1252"/>
      <c r="APQ56" s="1252"/>
      <c r="APR56" s="1252"/>
      <c r="APS56" s="1252"/>
      <c r="APT56" s="1252"/>
      <c r="APU56" s="1252"/>
      <c r="APV56" s="1252"/>
      <c r="APW56" s="1252"/>
      <c r="APX56" s="1252"/>
      <c r="APY56" s="1252"/>
      <c r="APZ56" s="1252"/>
      <c r="AQA56" s="1252"/>
      <c r="AQB56" s="1252"/>
      <c r="AQC56" s="1252"/>
      <c r="AQD56" s="1252"/>
      <c r="AQE56" s="1252"/>
      <c r="AQF56" s="1252"/>
      <c r="AQG56" s="1252"/>
      <c r="AQH56" s="1252"/>
      <c r="AQI56" s="1252"/>
      <c r="AQJ56" s="1252"/>
      <c r="AQK56" s="1252"/>
      <c r="AQL56" s="1252"/>
      <c r="AQM56" s="1252"/>
      <c r="AQN56" s="1252"/>
      <c r="AQO56" s="1252"/>
      <c r="AQP56" s="1252"/>
      <c r="AQQ56" s="1252"/>
      <c r="AQR56" s="1252"/>
      <c r="AQS56" s="1252"/>
      <c r="AQT56" s="1252"/>
      <c r="AQU56" s="1252"/>
      <c r="AQV56" s="1252"/>
      <c r="AQW56" s="1252"/>
      <c r="AQX56" s="1252"/>
      <c r="AQY56" s="1252"/>
      <c r="AQZ56" s="1252"/>
      <c r="ARA56" s="1252"/>
      <c r="ARB56" s="1252"/>
      <c r="ARC56" s="1252"/>
      <c r="ARD56" s="1252"/>
      <c r="ARE56" s="1252"/>
      <c r="ARF56" s="1252"/>
      <c r="ARG56" s="1252"/>
      <c r="ARH56" s="1252"/>
      <c r="ARI56" s="1252"/>
      <c r="ARJ56" s="1252"/>
      <c r="ARK56" s="1252"/>
      <c r="ARL56" s="1252"/>
      <c r="ARM56" s="1252"/>
      <c r="ARN56" s="1252"/>
      <c r="ARO56" s="1252"/>
      <c r="ARP56" s="1252"/>
      <c r="ARQ56" s="1252"/>
      <c r="ARR56" s="1252"/>
      <c r="ARS56" s="1252"/>
      <c r="ART56" s="1252"/>
      <c r="ARU56" s="1252"/>
      <c r="ARV56" s="1252"/>
      <c r="ARW56" s="1252"/>
      <c r="ARX56" s="1252"/>
      <c r="ARY56" s="1252"/>
      <c r="ARZ56" s="1252"/>
      <c r="ASA56" s="1252"/>
      <c r="ASB56" s="1252"/>
      <c r="ASC56" s="1252"/>
      <c r="ASD56" s="1252"/>
      <c r="ASE56" s="1252"/>
      <c r="ASF56" s="1252"/>
      <c r="ASG56" s="1252"/>
      <c r="ASH56" s="1252"/>
      <c r="ASI56" s="1252"/>
      <c r="ASJ56" s="1252"/>
      <c r="ASK56" s="1252"/>
      <c r="ASL56" s="1252"/>
      <c r="ASM56" s="1252"/>
      <c r="ASN56" s="1252"/>
      <c r="ASO56" s="1252"/>
      <c r="ASP56" s="1252"/>
      <c r="ASQ56" s="1252"/>
      <c r="ASR56" s="1252"/>
      <c r="ASS56" s="1252"/>
      <c r="AST56" s="1252"/>
      <c r="ASU56" s="1252"/>
      <c r="ASV56" s="1252"/>
      <c r="ASW56" s="1252"/>
      <c r="ASX56" s="1252"/>
      <c r="ASY56" s="1252"/>
      <c r="ASZ56" s="1252"/>
      <c r="ATA56" s="1252"/>
      <c r="ATB56" s="1252"/>
      <c r="ATC56" s="1252"/>
      <c r="ATD56" s="1252"/>
      <c r="ATE56" s="1252"/>
      <c r="ATF56" s="1252"/>
      <c r="ATG56" s="1252"/>
      <c r="ATH56" s="1252"/>
      <c r="ATI56" s="1252"/>
      <c r="ATJ56" s="1252"/>
      <c r="ATK56" s="1252"/>
      <c r="ATL56" s="1252"/>
      <c r="ATM56" s="1252"/>
      <c r="ATN56" s="1252"/>
      <c r="ATO56" s="1252"/>
      <c r="ATP56" s="1252"/>
      <c r="ATQ56" s="1252"/>
      <c r="ATR56" s="1252"/>
      <c r="ATS56" s="1252"/>
      <c r="ATT56" s="1252"/>
      <c r="ATU56" s="1252"/>
      <c r="ATV56" s="1252"/>
      <c r="ATW56" s="1252"/>
      <c r="ATX56" s="1252"/>
      <c r="ATY56" s="1252"/>
      <c r="ATZ56" s="1252"/>
      <c r="AUA56" s="1252"/>
      <c r="AUB56" s="1252"/>
      <c r="AUC56" s="1252"/>
      <c r="AUD56" s="1252"/>
      <c r="AUE56" s="1252"/>
      <c r="AUF56" s="1252"/>
      <c r="AUG56" s="1252"/>
      <c r="AUH56" s="1252"/>
      <c r="AUI56" s="1252"/>
      <c r="AUJ56" s="1252"/>
      <c r="AUK56" s="1252"/>
      <c r="AUL56" s="1252"/>
      <c r="AUM56" s="1252"/>
      <c r="AUN56" s="1252"/>
      <c r="AUO56" s="1252"/>
      <c r="AUP56" s="1252"/>
      <c r="AUQ56" s="1252"/>
      <c r="AUR56" s="1252"/>
      <c r="AUS56" s="1252"/>
      <c r="AUT56" s="1252"/>
      <c r="AUU56" s="1252"/>
      <c r="AUV56" s="1252"/>
      <c r="AUW56" s="1252"/>
      <c r="AUX56" s="1252"/>
      <c r="AUY56" s="1252"/>
      <c r="AUZ56" s="1252"/>
      <c r="AVA56" s="1252"/>
      <c r="AVB56" s="1252"/>
      <c r="AVC56" s="1252"/>
      <c r="AVD56" s="1252"/>
      <c r="AVE56" s="1252"/>
      <c r="AVF56" s="1252"/>
      <c r="AVG56" s="1252"/>
      <c r="AVH56" s="1252"/>
      <c r="AVI56" s="1252"/>
      <c r="AVJ56" s="1252"/>
      <c r="AVK56" s="1252"/>
      <c r="AVL56" s="1252"/>
      <c r="AVM56" s="1252"/>
      <c r="AVN56" s="1252"/>
      <c r="AVO56" s="1252"/>
      <c r="AVP56" s="1252"/>
      <c r="AVQ56" s="1252"/>
      <c r="AVR56" s="1252"/>
      <c r="AVS56" s="1252"/>
      <c r="AVT56" s="1252"/>
      <c r="AVU56" s="1252"/>
      <c r="AVV56" s="1252"/>
      <c r="AVW56" s="1252"/>
      <c r="AVX56" s="1252"/>
      <c r="AVY56" s="1252"/>
      <c r="AVZ56" s="1252"/>
      <c r="AWA56" s="1252"/>
      <c r="AWB56" s="1252"/>
      <c r="AWC56" s="1252"/>
      <c r="AWD56" s="1252"/>
      <c r="AWE56" s="1252"/>
      <c r="AWF56" s="1252"/>
      <c r="AWG56" s="1252"/>
      <c r="AWH56" s="1252"/>
      <c r="AWI56" s="1252"/>
      <c r="AWJ56" s="1252"/>
      <c r="AWK56" s="1252"/>
      <c r="AWL56" s="1252"/>
      <c r="AWM56" s="1252"/>
      <c r="AWN56" s="1252"/>
      <c r="AWO56" s="1252"/>
      <c r="AWP56" s="1252"/>
      <c r="AWQ56" s="1252"/>
      <c r="AWR56" s="1252"/>
      <c r="AWS56" s="1252"/>
      <c r="AWT56" s="1252"/>
      <c r="AWU56" s="1252"/>
      <c r="AWV56" s="1252"/>
      <c r="AWW56" s="1252"/>
      <c r="AWX56" s="1252"/>
      <c r="AWY56" s="1252"/>
      <c r="AWZ56" s="1252"/>
      <c r="AXA56" s="1252"/>
      <c r="AXB56" s="1252"/>
      <c r="AXC56" s="1252"/>
      <c r="AXD56" s="1252"/>
      <c r="AXE56" s="1252"/>
      <c r="AXF56" s="1252"/>
      <c r="AXG56" s="1252"/>
      <c r="AXH56" s="1252"/>
      <c r="AXI56" s="1252"/>
      <c r="AXJ56" s="1252"/>
      <c r="AXK56" s="1252"/>
      <c r="AXL56" s="1252"/>
      <c r="AXM56" s="1252"/>
      <c r="AXN56" s="1252"/>
      <c r="AXO56" s="1252"/>
      <c r="AXP56" s="1252"/>
      <c r="AXQ56" s="1252"/>
      <c r="AXR56" s="1252"/>
      <c r="AXS56" s="1252"/>
      <c r="AXT56" s="1252"/>
      <c r="AXU56" s="1252"/>
      <c r="AXV56" s="1252"/>
      <c r="AXW56" s="1252"/>
      <c r="AXX56" s="1252"/>
      <c r="AXY56" s="1252"/>
      <c r="AXZ56" s="1252"/>
      <c r="AYA56" s="1252"/>
      <c r="AYB56" s="1252"/>
      <c r="AYC56" s="1252"/>
      <c r="AYD56" s="1252"/>
      <c r="AYE56" s="1252"/>
      <c r="AYF56" s="1252"/>
      <c r="AYG56" s="1252"/>
      <c r="AYH56" s="1252"/>
      <c r="AYI56" s="1252"/>
      <c r="AYJ56" s="1252"/>
      <c r="AYK56" s="1252"/>
      <c r="AYL56" s="1252"/>
      <c r="AYM56" s="1252"/>
      <c r="AYN56" s="1252"/>
      <c r="AYO56" s="1252"/>
      <c r="AYP56" s="1252"/>
      <c r="AYQ56" s="1252"/>
      <c r="AYR56" s="1252"/>
      <c r="AYS56" s="1252"/>
      <c r="AYT56" s="1252"/>
      <c r="AYU56" s="1252"/>
      <c r="AYV56" s="1252"/>
      <c r="AYW56" s="1252"/>
      <c r="AYX56" s="1252"/>
      <c r="AYY56" s="1252"/>
      <c r="AYZ56" s="1252"/>
      <c r="AZA56" s="1252"/>
      <c r="AZB56" s="1252"/>
      <c r="AZC56" s="1252"/>
      <c r="AZD56" s="1252"/>
      <c r="AZE56" s="1252"/>
      <c r="AZF56" s="1252"/>
      <c r="AZG56" s="1252"/>
      <c r="AZH56" s="1252"/>
      <c r="AZI56" s="1252"/>
      <c r="AZJ56" s="1252"/>
      <c r="AZK56" s="1252"/>
      <c r="AZL56" s="1252"/>
      <c r="AZM56" s="1252"/>
      <c r="AZN56" s="1252"/>
      <c r="AZO56" s="1252"/>
      <c r="AZP56" s="1252"/>
      <c r="AZQ56" s="1252"/>
      <c r="AZR56" s="1252"/>
      <c r="AZS56" s="1252"/>
      <c r="AZT56" s="1252"/>
      <c r="AZU56" s="1252"/>
      <c r="AZV56" s="1252"/>
      <c r="AZW56" s="1252"/>
      <c r="AZX56" s="1252"/>
      <c r="AZY56" s="1252"/>
      <c r="AZZ56" s="1252"/>
      <c r="BAA56" s="1252"/>
      <c r="BAB56" s="1252"/>
      <c r="BAC56" s="1252"/>
      <c r="BAD56" s="1252"/>
      <c r="BAE56" s="1252"/>
      <c r="BAF56" s="1252"/>
      <c r="BAG56" s="1252"/>
      <c r="BAH56" s="1252"/>
      <c r="BAI56" s="1252"/>
      <c r="BAJ56" s="1252"/>
      <c r="BAK56" s="1252"/>
      <c r="BAL56" s="1252"/>
      <c r="BAM56" s="1252"/>
      <c r="BAN56" s="1252"/>
      <c r="BAO56" s="1252"/>
      <c r="BAP56" s="1252"/>
      <c r="BAQ56" s="1252"/>
      <c r="BAR56" s="1252"/>
      <c r="BAS56" s="1252"/>
      <c r="BAT56" s="1252"/>
      <c r="BAU56" s="1252"/>
      <c r="BAV56" s="1252"/>
      <c r="BAW56" s="1252"/>
      <c r="BAX56" s="1252"/>
      <c r="BAY56" s="1252"/>
      <c r="BAZ56" s="1252"/>
      <c r="BBA56" s="1252"/>
      <c r="BBB56" s="1252"/>
      <c r="BBC56" s="1252"/>
      <c r="BBD56" s="1252"/>
      <c r="BBE56" s="1252"/>
      <c r="BBF56" s="1252"/>
      <c r="BBG56" s="1252"/>
      <c r="BBH56" s="1252"/>
      <c r="BBI56" s="1252"/>
      <c r="BBJ56" s="1252"/>
      <c r="BBK56" s="1252"/>
      <c r="BBL56" s="1252"/>
      <c r="BBM56" s="1252"/>
      <c r="BBN56" s="1252"/>
      <c r="BBO56" s="1252"/>
      <c r="BBP56" s="1252"/>
      <c r="BBQ56" s="1252"/>
      <c r="BBR56" s="1252"/>
      <c r="BBS56" s="1252"/>
      <c r="BBT56" s="1252"/>
      <c r="BBU56" s="1252"/>
      <c r="BBV56" s="1252"/>
      <c r="BBW56" s="1252"/>
      <c r="BBX56" s="1252"/>
      <c r="BBY56" s="1252"/>
      <c r="BBZ56" s="1252"/>
      <c r="BCA56" s="1252"/>
      <c r="BCB56" s="1252"/>
      <c r="BCC56" s="1252"/>
      <c r="BCD56" s="1252"/>
      <c r="BCE56" s="1252"/>
      <c r="BCF56" s="1252"/>
      <c r="BCG56" s="1252"/>
      <c r="BCH56" s="1252"/>
      <c r="BCI56" s="1252"/>
      <c r="BCJ56" s="1252"/>
      <c r="BCK56" s="1252"/>
      <c r="BCL56" s="1252"/>
      <c r="BCM56" s="1252"/>
      <c r="BCN56" s="1252"/>
      <c r="BCO56" s="1252"/>
      <c r="BCP56" s="1252"/>
      <c r="BCQ56" s="1252"/>
      <c r="BCR56" s="1252"/>
      <c r="BCS56" s="1252"/>
      <c r="BCT56" s="1252"/>
      <c r="BCU56" s="1252"/>
      <c r="BCV56" s="1252"/>
      <c r="BCW56" s="1252"/>
      <c r="BCX56" s="1252"/>
      <c r="BCY56" s="1252"/>
      <c r="BCZ56" s="1252"/>
      <c r="BDA56" s="1252"/>
      <c r="BDB56" s="1252"/>
      <c r="BDC56" s="1252"/>
      <c r="BDD56" s="1252"/>
      <c r="BDE56" s="1252"/>
      <c r="BDF56" s="1252"/>
      <c r="BDG56" s="1252"/>
      <c r="BDH56" s="1252"/>
      <c r="BDI56" s="1252"/>
      <c r="BDJ56" s="1252"/>
      <c r="BDK56" s="1252"/>
      <c r="BDL56" s="1252"/>
      <c r="BDM56" s="1252"/>
      <c r="BDN56" s="1252"/>
      <c r="BDO56" s="1252"/>
      <c r="BDP56" s="1252"/>
      <c r="BDQ56" s="1252"/>
      <c r="BDR56" s="1252"/>
      <c r="BDS56" s="1252"/>
      <c r="BDT56" s="1252"/>
      <c r="BDU56" s="1252"/>
      <c r="BDV56" s="1252"/>
      <c r="BDW56" s="1252"/>
      <c r="BDX56" s="1252"/>
      <c r="BDY56" s="1252"/>
      <c r="BDZ56" s="1252"/>
      <c r="BEA56" s="1252"/>
      <c r="BEB56" s="1252"/>
      <c r="BEC56" s="1252"/>
      <c r="BED56" s="1252"/>
      <c r="BEE56" s="1252"/>
      <c r="BEF56" s="1252"/>
      <c r="BEG56" s="1252"/>
      <c r="BEH56" s="1252"/>
      <c r="BEI56" s="1252"/>
      <c r="BEJ56" s="1252"/>
      <c r="BEK56" s="1252"/>
      <c r="BEL56" s="1252"/>
      <c r="BEM56" s="1252"/>
      <c r="BEN56" s="1252"/>
      <c r="BEO56" s="1252"/>
      <c r="BEP56" s="1252"/>
      <c r="BEQ56" s="1252"/>
      <c r="BER56" s="1252"/>
      <c r="BES56" s="1252"/>
      <c r="BET56" s="1252"/>
      <c r="BEU56" s="1252"/>
      <c r="BEV56" s="1252"/>
      <c r="BEW56" s="1252"/>
      <c r="BEX56" s="1252"/>
      <c r="BEY56" s="1252"/>
      <c r="BEZ56" s="1252"/>
      <c r="BFA56" s="1252"/>
      <c r="BFB56" s="1252"/>
      <c r="BFC56" s="1252"/>
      <c r="BFD56" s="1252"/>
      <c r="BFE56" s="1252"/>
      <c r="BFF56" s="1252"/>
      <c r="BFG56" s="1252"/>
      <c r="BFH56" s="1252"/>
      <c r="BFI56" s="1252"/>
      <c r="BFJ56" s="1252"/>
      <c r="BFK56" s="1252"/>
      <c r="BFL56" s="1252"/>
      <c r="BFM56" s="1252"/>
      <c r="BFN56" s="1252"/>
      <c r="BFO56" s="1252"/>
      <c r="BFP56" s="1252"/>
      <c r="BFQ56" s="1252"/>
      <c r="BFR56" s="1252"/>
      <c r="BFS56" s="1252"/>
      <c r="BFT56" s="1252"/>
      <c r="BFU56" s="1252"/>
      <c r="BFV56" s="1252"/>
      <c r="BFW56" s="1252"/>
      <c r="BFX56" s="1252"/>
      <c r="BFY56" s="1252"/>
      <c r="BFZ56" s="1252"/>
      <c r="BGA56" s="1252"/>
      <c r="BGB56" s="1252"/>
      <c r="BGC56" s="1252"/>
      <c r="BGD56" s="1252"/>
      <c r="BGE56" s="1252"/>
      <c r="BGF56" s="1252"/>
      <c r="BGG56" s="1252"/>
      <c r="BGH56" s="1252"/>
      <c r="BGI56" s="1252"/>
      <c r="BGJ56" s="1252"/>
      <c r="BGK56" s="1252"/>
      <c r="BGL56" s="1252"/>
      <c r="BGM56" s="1252"/>
      <c r="BGN56" s="1252"/>
      <c r="BGO56" s="1252"/>
      <c r="BGP56" s="1252"/>
      <c r="BGQ56" s="1252"/>
      <c r="BGR56" s="1252"/>
      <c r="BGS56" s="1252"/>
      <c r="BGT56" s="1252"/>
      <c r="BGU56" s="1252"/>
      <c r="BGV56" s="1252"/>
      <c r="BGW56" s="1252"/>
      <c r="BGX56" s="1252"/>
      <c r="BGY56" s="1252"/>
      <c r="BGZ56" s="1252"/>
      <c r="BHA56" s="1252"/>
      <c r="BHB56" s="1252"/>
      <c r="BHC56" s="1252"/>
      <c r="BHD56" s="1252"/>
      <c r="BHE56" s="1252"/>
      <c r="BHF56" s="1252"/>
      <c r="BHG56" s="1252"/>
      <c r="BHH56" s="1252"/>
      <c r="BHI56" s="1252"/>
      <c r="BHJ56" s="1252"/>
      <c r="BHK56" s="1252"/>
      <c r="BHL56" s="1252"/>
      <c r="BHM56" s="1252"/>
      <c r="BHN56" s="1252"/>
      <c r="BHO56" s="1252"/>
      <c r="BHP56" s="1252"/>
      <c r="BHQ56" s="1252"/>
      <c r="BHR56" s="1252"/>
      <c r="BHS56" s="1252"/>
      <c r="BHT56" s="1252"/>
      <c r="BHU56" s="1252"/>
      <c r="BHV56" s="1252"/>
      <c r="BHW56" s="1252"/>
      <c r="BHX56" s="1252"/>
      <c r="BHY56" s="1252"/>
      <c r="BHZ56" s="1252"/>
      <c r="BIA56" s="1252"/>
      <c r="BIB56" s="1252"/>
      <c r="BIC56" s="1252"/>
      <c r="BID56" s="1252"/>
      <c r="BIE56" s="1252"/>
      <c r="BIF56" s="1252"/>
      <c r="BIG56" s="1252"/>
      <c r="BIH56" s="1252"/>
      <c r="BII56" s="1252"/>
      <c r="BIJ56" s="1252"/>
      <c r="BIK56" s="1252"/>
      <c r="BIL56" s="1252"/>
      <c r="BIM56" s="1252"/>
      <c r="BIN56" s="1252"/>
      <c r="BIO56" s="1252"/>
      <c r="BIP56" s="1252"/>
      <c r="BIQ56" s="1252"/>
      <c r="BIR56" s="1252"/>
      <c r="BIS56" s="1252"/>
      <c r="BIT56" s="1252"/>
      <c r="BIU56" s="1252"/>
      <c r="BIV56" s="1252"/>
      <c r="BIW56" s="1252"/>
      <c r="BIX56" s="1252"/>
      <c r="BIY56" s="1252"/>
      <c r="BIZ56" s="1252"/>
      <c r="BJA56" s="1252"/>
      <c r="BJB56" s="1252"/>
      <c r="BJC56" s="1252"/>
      <c r="BJD56" s="1252"/>
      <c r="BJE56" s="1252"/>
      <c r="BJF56" s="1252"/>
      <c r="BJG56" s="1252"/>
      <c r="BJH56" s="1252"/>
      <c r="BJI56" s="1252"/>
      <c r="BJJ56" s="1252"/>
      <c r="BJK56" s="1252"/>
      <c r="BJL56" s="1252"/>
      <c r="BJM56" s="1252"/>
      <c r="BJN56" s="1252"/>
      <c r="BJO56" s="1252"/>
      <c r="BJP56" s="1252"/>
      <c r="BJQ56" s="1252"/>
      <c r="BJR56" s="1252"/>
      <c r="BJS56" s="1252"/>
      <c r="BJT56" s="1252"/>
      <c r="BJU56" s="1252"/>
      <c r="BJV56" s="1252"/>
      <c r="BJW56" s="1252"/>
      <c r="BJX56" s="1252"/>
      <c r="BJY56" s="1252"/>
      <c r="BJZ56" s="1252"/>
      <c r="BKA56" s="1252"/>
      <c r="BKB56" s="1252"/>
      <c r="BKC56" s="1252"/>
      <c r="BKD56" s="1252"/>
      <c r="BKE56" s="1252"/>
      <c r="BKF56" s="1252"/>
      <c r="BKG56" s="1252"/>
      <c r="BKH56" s="1252"/>
      <c r="BKI56" s="1252"/>
      <c r="BKJ56" s="1252"/>
      <c r="BKK56" s="1252"/>
      <c r="BKL56" s="1252"/>
      <c r="BKM56" s="1252"/>
      <c r="BKN56" s="1252"/>
      <c r="BKO56" s="1252"/>
      <c r="BKP56" s="1252"/>
      <c r="BKQ56" s="1252"/>
      <c r="BKR56" s="1252"/>
      <c r="BKS56" s="1252"/>
      <c r="BKT56" s="1252"/>
      <c r="BKU56" s="1252"/>
      <c r="BKV56" s="1252"/>
      <c r="BKW56" s="1252"/>
      <c r="BKX56" s="1252"/>
      <c r="BKY56" s="1252"/>
      <c r="BKZ56" s="1252"/>
      <c r="BLA56" s="1252"/>
      <c r="BLB56" s="1252"/>
      <c r="BLC56" s="1252"/>
      <c r="BLD56" s="1252"/>
      <c r="BLE56" s="1252"/>
      <c r="BLF56" s="1252"/>
      <c r="BLG56" s="1252"/>
      <c r="BLH56" s="1252"/>
      <c r="BLI56" s="1252"/>
      <c r="BLJ56" s="1252"/>
      <c r="BLK56" s="1252"/>
      <c r="BLL56" s="1252"/>
      <c r="BLM56" s="1252"/>
      <c r="BLN56" s="1252"/>
      <c r="BLO56" s="1252"/>
      <c r="BLP56" s="1252"/>
      <c r="BLQ56" s="1252"/>
      <c r="BLR56" s="1252"/>
      <c r="BLS56" s="1252"/>
      <c r="BLT56" s="1252"/>
      <c r="BLU56" s="1252"/>
      <c r="BLV56" s="1252"/>
      <c r="BLW56" s="1252"/>
      <c r="BLX56" s="1252"/>
      <c r="BLY56" s="1252"/>
      <c r="BLZ56" s="1252"/>
      <c r="BMA56" s="1252"/>
      <c r="BMB56" s="1252"/>
      <c r="BMC56" s="1252"/>
      <c r="BMD56" s="1252"/>
      <c r="BME56" s="1252"/>
      <c r="BMF56" s="1252"/>
      <c r="BMG56" s="1252"/>
      <c r="BMH56" s="1252"/>
      <c r="BMI56" s="1252"/>
      <c r="BMJ56" s="1252"/>
      <c r="BMK56" s="1252"/>
      <c r="BML56" s="1252"/>
      <c r="BMM56" s="1252"/>
      <c r="BMN56" s="1252"/>
      <c r="BMO56" s="1252"/>
      <c r="BMP56" s="1252"/>
      <c r="BMQ56" s="1252"/>
      <c r="BMR56" s="1252"/>
      <c r="BMS56" s="1252"/>
      <c r="BMT56" s="1252"/>
      <c r="BMU56" s="1252"/>
      <c r="BMV56" s="1252"/>
      <c r="BMW56" s="1252"/>
      <c r="BMX56" s="1252"/>
      <c r="BMY56" s="1252"/>
      <c r="BMZ56" s="1252"/>
      <c r="BNA56" s="1252"/>
      <c r="BNB56" s="1252"/>
      <c r="BNC56" s="1252"/>
      <c r="BND56" s="1252"/>
      <c r="BNE56" s="1252"/>
      <c r="BNF56" s="1252"/>
      <c r="BNG56" s="1252"/>
      <c r="BNH56" s="1252"/>
      <c r="BNI56" s="1252"/>
      <c r="BNJ56" s="1252"/>
      <c r="BNK56" s="1252"/>
      <c r="BNL56" s="1252"/>
      <c r="BNM56" s="1252"/>
      <c r="BNN56" s="1252"/>
      <c r="BNO56" s="1252"/>
      <c r="BNP56" s="1252"/>
      <c r="BNQ56" s="1252"/>
      <c r="BNR56" s="1252"/>
      <c r="BNS56" s="1252"/>
      <c r="BNT56" s="1252"/>
      <c r="BNU56" s="1252"/>
      <c r="BNV56" s="1252"/>
      <c r="BNW56" s="1252"/>
      <c r="BNX56" s="1252"/>
      <c r="BNY56" s="1252"/>
      <c r="BNZ56" s="1252"/>
      <c r="BOA56" s="1252"/>
      <c r="BOB56" s="1252"/>
      <c r="BOC56" s="1252"/>
      <c r="BOD56" s="1252"/>
      <c r="BOE56" s="1252"/>
      <c r="BOF56" s="1252"/>
      <c r="BOG56" s="1252"/>
      <c r="BOH56" s="1252"/>
      <c r="BOI56" s="1252"/>
      <c r="BOJ56" s="1252"/>
      <c r="BOK56" s="1252"/>
      <c r="BOL56" s="1252"/>
      <c r="BOM56" s="1252"/>
      <c r="BON56" s="1252"/>
      <c r="BOO56" s="1252"/>
      <c r="BOP56" s="1252"/>
      <c r="BOQ56" s="1252"/>
      <c r="BOR56" s="1252"/>
      <c r="BOS56" s="1252"/>
      <c r="BOT56" s="1252"/>
      <c r="BOU56" s="1252"/>
      <c r="BOV56" s="1252"/>
      <c r="BOW56" s="1252"/>
      <c r="BOX56" s="1252"/>
      <c r="BOY56" s="1252"/>
      <c r="BOZ56" s="1252"/>
      <c r="BPA56" s="1252"/>
      <c r="BPB56" s="1252"/>
      <c r="BPC56" s="1252"/>
      <c r="BPD56" s="1252"/>
      <c r="BPE56" s="1252"/>
      <c r="BPF56" s="1252"/>
      <c r="BPG56" s="1252"/>
      <c r="BPH56" s="1252"/>
      <c r="BPI56" s="1252"/>
      <c r="BPJ56" s="1252"/>
      <c r="BPK56" s="1252"/>
      <c r="BPL56" s="1252"/>
      <c r="BPM56" s="1252"/>
      <c r="BPN56" s="1252"/>
      <c r="BPO56" s="1252"/>
      <c r="BPP56" s="1252"/>
      <c r="BPQ56" s="1252"/>
      <c r="BPR56" s="1252"/>
      <c r="BPS56" s="1252"/>
      <c r="BPT56" s="1252"/>
      <c r="BPU56" s="1252"/>
      <c r="BPV56" s="1252"/>
      <c r="BPW56" s="1252"/>
      <c r="BPX56" s="1252"/>
      <c r="BPY56" s="1252"/>
      <c r="BPZ56" s="1252"/>
      <c r="BQA56" s="1252"/>
      <c r="BQB56" s="1252"/>
      <c r="BQC56" s="1252"/>
      <c r="BQD56" s="1252"/>
      <c r="BQE56" s="1252"/>
      <c r="BQF56" s="1252"/>
      <c r="BQG56" s="1252"/>
      <c r="BQH56" s="1252"/>
      <c r="BQI56" s="1252"/>
      <c r="BQJ56" s="1252"/>
      <c r="BQK56" s="1252"/>
      <c r="BQL56" s="1252"/>
      <c r="BQM56" s="1252"/>
      <c r="BQN56" s="1252"/>
      <c r="BQO56" s="1252"/>
      <c r="BQP56" s="1252"/>
      <c r="BQQ56" s="1252"/>
      <c r="BQR56" s="1252"/>
      <c r="BQS56" s="1252"/>
      <c r="BQT56" s="1252"/>
      <c r="BQU56" s="1252"/>
      <c r="BQV56" s="1252"/>
      <c r="BQW56" s="1252"/>
      <c r="BQX56" s="1252"/>
      <c r="BQY56" s="1252"/>
      <c r="BQZ56" s="1252"/>
      <c r="BRA56" s="1252"/>
      <c r="BRB56" s="1252"/>
      <c r="BRC56" s="1252"/>
      <c r="BRD56" s="1252"/>
      <c r="BRE56" s="1252"/>
      <c r="BRF56" s="1252"/>
      <c r="BRG56" s="1252"/>
      <c r="BRH56" s="1252"/>
      <c r="BRI56" s="1252"/>
      <c r="BRJ56" s="1252"/>
      <c r="BRK56" s="1252"/>
      <c r="BRL56" s="1252"/>
      <c r="BRM56" s="1252"/>
      <c r="BRN56" s="1252"/>
      <c r="BRO56" s="1252"/>
      <c r="BRP56" s="1252"/>
      <c r="BRQ56" s="1252"/>
      <c r="BRR56" s="1252"/>
      <c r="BRS56" s="1252"/>
      <c r="BRT56" s="1252"/>
      <c r="BRU56" s="1252"/>
      <c r="BRV56" s="1252"/>
      <c r="BRW56" s="1252"/>
      <c r="BRX56" s="1252"/>
      <c r="BRY56" s="1252"/>
      <c r="BRZ56" s="1252"/>
      <c r="BSA56" s="1252"/>
      <c r="BSB56" s="1252"/>
      <c r="BSC56" s="1252"/>
      <c r="BSD56" s="1252"/>
      <c r="BSE56" s="1252"/>
      <c r="BSF56" s="1252"/>
      <c r="BSG56" s="1252"/>
      <c r="BSH56" s="1252"/>
      <c r="BSI56" s="1252"/>
      <c r="BSJ56" s="1252"/>
      <c r="BSK56" s="1252"/>
      <c r="BSL56" s="1252"/>
      <c r="BSM56" s="1252"/>
      <c r="BSN56" s="1252"/>
      <c r="BSO56" s="1252"/>
      <c r="BSP56" s="1252"/>
      <c r="BSQ56" s="1252"/>
      <c r="BSR56" s="1252"/>
      <c r="BSS56" s="1252"/>
      <c r="BST56" s="1252"/>
      <c r="BSU56" s="1252"/>
      <c r="BSV56" s="1252"/>
      <c r="BSW56" s="1252"/>
      <c r="BSX56" s="1252"/>
      <c r="BSY56" s="1252"/>
      <c r="BSZ56" s="1252"/>
      <c r="BTA56" s="1252"/>
      <c r="BTB56" s="1252"/>
      <c r="BTC56" s="1252"/>
      <c r="BTD56" s="1252"/>
      <c r="BTE56" s="1252"/>
      <c r="BTF56" s="1252"/>
      <c r="BTG56" s="1252"/>
      <c r="BTH56" s="1252"/>
      <c r="BTI56" s="1252"/>
      <c r="BTJ56" s="1252"/>
      <c r="BTK56" s="1252"/>
      <c r="BTL56" s="1252"/>
      <c r="BTM56" s="1252"/>
      <c r="BTN56" s="1252"/>
      <c r="BTO56" s="1252"/>
      <c r="BTP56" s="1252"/>
      <c r="BTQ56" s="1252"/>
      <c r="BTR56" s="1252"/>
      <c r="BTS56" s="1252"/>
      <c r="BTT56" s="1252"/>
      <c r="BTU56" s="1252"/>
      <c r="BTV56" s="1252"/>
      <c r="BTW56" s="1252"/>
      <c r="BTX56" s="1252"/>
      <c r="BTY56" s="1252"/>
      <c r="BTZ56" s="1252"/>
      <c r="BUA56" s="1252"/>
      <c r="BUB56" s="1252"/>
      <c r="BUC56" s="1252"/>
      <c r="BUD56" s="1252"/>
      <c r="BUE56" s="1252"/>
      <c r="BUF56" s="1252"/>
      <c r="BUG56" s="1252"/>
      <c r="BUH56" s="1252"/>
      <c r="BUI56" s="1252"/>
      <c r="BUJ56" s="1252"/>
      <c r="BUK56" s="1252"/>
      <c r="BUL56" s="1252"/>
      <c r="BUM56" s="1252"/>
      <c r="BUN56" s="1252"/>
      <c r="BUO56" s="1252"/>
      <c r="BUP56" s="1252"/>
      <c r="BUQ56" s="1252"/>
      <c r="BUR56" s="1252"/>
      <c r="BUS56" s="1252"/>
      <c r="BUT56" s="1252"/>
      <c r="BUU56" s="1252"/>
      <c r="BUV56" s="1252"/>
      <c r="BUW56" s="1252"/>
      <c r="BUX56" s="1252"/>
      <c r="BUY56" s="1252"/>
      <c r="BUZ56" s="1252"/>
      <c r="BVA56" s="1252"/>
      <c r="BVB56" s="1252"/>
      <c r="BVC56" s="1252"/>
      <c r="BVD56" s="1252"/>
      <c r="BVE56" s="1252"/>
      <c r="BVF56" s="1252"/>
      <c r="BVG56" s="1252"/>
      <c r="BVH56" s="1252"/>
      <c r="BVI56" s="1252"/>
      <c r="BVJ56" s="1252"/>
      <c r="BVK56" s="1252"/>
      <c r="BVL56" s="1252"/>
      <c r="BVM56" s="1252"/>
      <c r="BVN56" s="1252"/>
      <c r="BVO56" s="1252"/>
      <c r="BVP56" s="1252"/>
      <c r="BVQ56" s="1252"/>
      <c r="BVR56" s="1252"/>
      <c r="BVS56" s="1252"/>
      <c r="BVT56" s="1252"/>
      <c r="BVU56" s="1252"/>
      <c r="BVV56" s="1252"/>
      <c r="BVW56" s="1252"/>
      <c r="BVX56" s="1252"/>
      <c r="BVY56" s="1252"/>
      <c r="BVZ56" s="1252"/>
      <c r="BWA56" s="1252"/>
      <c r="BWB56" s="1252"/>
      <c r="BWC56" s="1252"/>
      <c r="BWD56" s="1252"/>
      <c r="BWE56" s="1252"/>
      <c r="BWF56" s="1252"/>
      <c r="BWG56" s="1252"/>
      <c r="BWH56" s="1252"/>
      <c r="BWI56" s="1252"/>
      <c r="BWJ56" s="1252"/>
      <c r="BWK56" s="1252"/>
      <c r="BWL56" s="1252"/>
      <c r="BWM56" s="1252"/>
      <c r="BWN56" s="1252"/>
      <c r="BWO56" s="1252"/>
      <c r="BWP56" s="1252"/>
      <c r="BWQ56" s="1252"/>
      <c r="BWR56" s="1252"/>
      <c r="BWS56" s="1252"/>
      <c r="BWT56" s="1252"/>
      <c r="BWU56" s="1252"/>
      <c r="BWV56" s="1252"/>
      <c r="BWW56" s="1252"/>
      <c r="BWX56" s="1252"/>
      <c r="BWY56" s="1252"/>
      <c r="BWZ56" s="1252"/>
      <c r="BXA56" s="1252"/>
      <c r="BXB56" s="1252"/>
      <c r="BXC56" s="1252"/>
      <c r="BXD56" s="1252"/>
      <c r="BXE56" s="1252"/>
      <c r="BXF56" s="1252"/>
      <c r="BXG56" s="1252"/>
      <c r="BXH56" s="1252"/>
      <c r="BXI56" s="1252"/>
      <c r="BXJ56" s="1252"/>
      <c r="BXK56" s="1252"/>
      <c r="BXL56" s="1252"/>
      <c r="BXM56" s="1252"/>
      <c r="BXN56" s="1252"/>
      <c r="BXO56" s="1252"/>
      <c r="BXP56" s="1252"/>
      <c r="BXQ56" s="1252"/>
      <c r="BXR56" s="1252"/>
      <c r="BXS56" s="1252"/>
      <c r="BXT56" s="1252"/>
      <c r="BXU56" s="1252"/>
      <c r="BXV56" s="1252"/>
      <c r="BXW56" s="1252"/>
      <c r="BXX56" s="1252"/>
      <c r="BXY56" s="1252"/>
      <c r="BXZ56" s="1252"/>
      <c r="BYA56" s="1252"/>
      <c r="BYB56" s="1252"/>
      <c r="BYC56" s="1252"/>
      <c r="BYD56" s="1252"/>
      <c r="BYE56" s="1252"/>
      <c r="BYF56" s="1252"/>
      <c r="BYG56" s="1252"/>
      <c r="BYH56" s="1252"/>
      <c r="BYI56" s="1252"/>
      <c r="BYJ56" s="1252"/>
      <c r="BYK56" s="1252"/>
      <c r="BYL56" s="1252"/>
      <c r="BYM56" s="1252"/>
      <c r="BYN56" s="1252"/>
      <c r="BYO56" s="1252"/>
      <c r="BYP56" s="1252"/>
      <c r="BYQ56" s="1252"/>
      <c r="BYR56" s="1252"/>
      <c r="BYS56" s="1252"/>
      <c r="BYT56" s="1252"/>
      <c r="BYU56" s="1252"/>
      <c r="BYV56" s="1252"/>
      <c r="BYW56" s="1252"/>
      <c r="BYX56" s="1252"/>
      <c r="BYY56" s="1252"/>
      <c r="BYZ56" s="1252"/>
      <c r="BZA56" s="1252"/>
      <c r="BZB56" s="1252"/>
      <c r="BZC56" s="1252"/>
      <c r="BZD56" s="1252"/>
      <c r="BZE56" s="1252"/>
      <c r="BZF56" s="1252"/>
      <c r="BZG56" s="1252"/>
      <c r="BZH56" s="1252"/>
      <c r="BZI56" s="1252"/>
      <c r="BZJ56" s="1252"/>
      <c r="BZK56" s="1252"/>
      <c r="BZL56" s="1252"/>
      <c r="BZM56" s="1252"/>
      <c r="BZN56" s="1252"/>
      <c r="BZO56" s="1252"/>
      <c r="BZP56" s="1252"/>
      <c r="BZQ56" s="1252"/>
      <c r="BZR56" s="1252"/>
      <c r="BZS56" s="1252"/>
      <c r="BZT56" s="1252"/>
      <c r="BZU56" s="1252"/>
      <c r="BZV56" s="1252"/>
      <c r="BZW56" s="1252"/>
      <c r="BZX56" s="1252"/>
      <c r="BZY56" s="1252"/>
      <c r="BZZ56" s="1252"/>
      <c r="CAA56" s="1252"/>
      <c r="CAB56" s="1252"/>
      <c r="CAC56" s="1252"/>
      <c r="CAD56" s="1252"/>
      <c r="CAE56" s="1252"/>
      <c r="CAF56" s="1252"/>
      <c r="CAG56" s="1252"/>
      <c r="CAH56" s="1252"/>
      <c r="CAI56" s="1252"/>
      <c r="CAJ56" s="1252"/>
      <c r="CAK56" s="1252"/>
      <c r="CAL56" s="1252"/>
      <c r="CAM56" s="1252"/>
      <c r="CAN56" s="1252"/>
      <c r="CAO56" s="1252"/>
      <c r="CAP56" s="1252"/>
      <c r="CAQ56" s="1252"/>
      <c r="CAR56" s="1252"/>
      <c r="CAS56" s="1252"/>
      <c r="CAT56" s="1252"/>
      <c r="CAU56" s="1252"/>
      <c r="CAV56" s="1252"/>
      <c r="CAW56" s="1252"/>
      <c r="CAX56" s="1252"/>
      <c r="CAY56" s="1252"/>
      <c r="CAZ56" s="1252"/>
      <c r="CBA56" s="1252"/>
      <c r="CBB56" s="1252"/>
      <c r="CBC56" s="1252"/>
      <c r="CBD56" s="1252"/>
      <c r="CBE56" s="1252"/>
      <c r="CBF56" s="1252"/>
      <c r="CBG56" s="1252"/>
      <c r="CBH56" s="1252"/>
      <c r="CBI56" s="1252"/>
      <c r="CBJ56" s="1252"/>
      <c r="CBK56" s="1252"/>
      <c r="CBL56" s="1252"/>
      <c r="CBM56" s="1252"/>
      <c r="CBN56" s="1252"/>
      <c r="CBO56" s="1252"/>
      <c r="CBP56" s="1252"/>
      <c r="CBQ56" s="1252"/>
      <c r="CBR56" s="1252"/>
      <c r="CBS56" s="1252"/>
      <c r="CBT56" s="1252"/>
      <c r="CBU56" s="1252"/>
      <c r="CBV56" s="1252"/>
      <c r="CBW56" s="1252"/>
      <c r="CBX56" s="1252"/>
      <c r="CBY56" s="1252"/>
      <c r="CBZ56" s="1252"/>
      <c r="CCA56" s="1252"/>
      <c r="CCB56" s="1252"/>
      <c r="CCC56" s="1252"/>
      <c r="CCD56" s="1252"/>
      <c r="CCE56" s="1252"/>
      <c r="CCF56" s="1252"/>
      <c r="CCG56" s="1252"/>
      <c r="CCH56" s="1252"/>
      <c r="CCI56" s="1252"/>
      <c r="CCJ56" s="1252"/>
      <c r="CCK56" s="1252"/>
      <c r="CCL56" s="1252"/>
      <c r="CCM56" s="1252"/>
      <c r="CCN56" s="1252"/>
      <c r="CCO56" s="1252"/>
      <c r="CCP56" s="1252"/>
      <c r="CCQ56" s="1252"/>
      <c r="CCR56" s="1252"/>
      <c r="CCS56" s="1252"/>
      <c r="CCT56" s="1252"/>
      <c r="CCU56" s="1252"/>
      <c r="CCV56" s="1252"/>
      <c r="CCW56" s="1252"/>
      <c r="CCX56" s="1252"/>
      <c r="CCY56" s="1252"/>
      <c r="CCZ56" s="1252"/>
      <c r="CDA56" s="1252"/>
      <c r="CDB56" s="1252"/>
      <c r="CDC56" s="1252"/>
      <c r="CDD56" s="1252"/>
      <c r="CDE56" s="1252"/>
      <c r="CDF56" s="1252"/>
      <c r="CDG56" s="1252"/>
      <c r="CDH56" s="1252"/>
      <c r="CDI56" s="1252"/>
      <c r="CDJ56" s="1252"/>
      <c r="CDK56" s="1252"/>
      <c r="CDL56" s="1252"/>
      <c r="CDM56" s="1252"/>
      <c r="CDN56" s="1252"/>
      <c r="CDO56" s="1252"/>
      <c r="CDP56" s="1252"/>
      <c r="CDQ56" s="1252"/>
      <c r="CDR56" s="1252"/>
      <c r="CDS56" s="1252"/>
      <c r="CDT56" s="1252"/>
      <c r="CDU56" s="1252"/>
      <c r="CDV56" s="1252"/>
      <c r="CDW56" s="1252"/>
      <c r="CDX56" s="1252"/>
      <c r="CDY56" s="1252"/>
      <c r="CDZ56" s="1252"/>
      <c r="CEA56" s="1252"/>
      <c r="CEB56" s="1252"/>
      <c r="CEC56" s="1252"/>
      <c r="CED56" s="1252"/>
      <c r="CEE56" s="1252"/>
      <c r="CEF56" s="1252"/>
      <c r="CEG56" s="1252"/>
      <c r="CEH56" s="1252"/>
      <c r="CEI56" s="1252"/>
      <c r="CEJ56" s="1252"/>
      <c r="CEK56" s="1252"/>
      <c r="CEL56" s="1252"/>
      <c r="CEM56" s="1252"/>
      <c r="CEN56" s="1252"/>
      <c r="CEO56" s="1252"/>
      <c r="CEP56" s="1252"/>
      <c r="CEQ56" s="1252"/>
      <c r="CER56" s="1252"/>
      <c r="CES56" s="1252"/>
      <c r="CET56" s="1252"/>
      <c r="CEU56" s="1252"/>
      <c r="CEV56" s="1252"/>
      <c r="CEW56" s="1252"/>
      <c r="CEX56" s="1252"/>
      <c r="CEY56" s="1252"/>
      <c r="CEZ56" s="1252"/>
      <c r="CFA56" s="1252"/>
      <c r="CFB56" s="1252"/>
      <c r="CFC56" s="1252"/>
      <c r="CFD56" s="1252"/>
      <c r="CFE56" s="1252"/>
      <c r="CFF56" s="1252"/>
      <c r="CFG56" s="1252"/>
      <c r="CFH56" s="1252"/>
      <c r="CFI56" s="1252"/>
      <c r="CFJ56" s="1252"/>
      <c r="CFK56" s="1252"/>
      <c r="CFL56" s="1252"/>
      <c r="CFM56" s="1252"/>
      <c r="CFN56" s="1252"/>
      <c r="CFO56" s="1252"/>
      <c r="CFP56" s="1252"/>
      <c r="CFQ56" s="1252"/>
      <c r="CFR56" s="1252"/>
      <c r="CFS56" s="1252"/>
      <c r="CFT56" s="1252"/>
      <c r="CFU56" s="1252"/>
      <c r="CFV56" s="1252"/>
      <c r="CFW56" s="1252"/>
      <c r="CFX56" s="1252"/>
      <c r="CFY56" s="1252"/>
      <c r="CFZ56" s="1252"/>
      <c r="CGA56" s="1252"/>
      <c r="CGB56" s="1252"/>
      <c r="CGC56" s="1252"/>
      <c r="CGD56" s="1252"/>
      <c r="CGE56" s="1252"/>
      <c r="CGF56" s="1252"/>
      <c r="CGG56" s="1252"/>
      <c r="CGH56" s="1252"/>
      <c r="CGI56" s="1252"/>
      <c r="CGJ56" s="1252"/>
      <c r="CGK56" s="1252"/>
      <c r="CGL56" s="1252"/>
      <c r="CGM56" s="1252"/>
      <c r="CGN56" s="1252"/>
      <c r="CGO56" s="1252"/>
      <c r="CGP56" s="1252"/>
      <c r="CGQ56" s="1252"/>
      <c r="CGR56" s="1252"/>
      <c r="CGS56" s="1252"/>
      <c r="CGT56" s="1252"/>
      <c r="CGU56" s="1252"/>
      <c r="CGV56" s="1252"/>
      <c r="CGW56" s="1252"/>
      <c r="CGX56" s="1252"/>
      <c r="CGY56" s="1252"/>
      <c r="CGZ56" s="1252"/>
      <c r="CHA56" s="1252"/>
      <c r="CHB56" s="1252"/>
      <c r="CHC56" s="1252"/>
      <c r="CHD56" s="1252"/>
      <c r="CHE56" s="1252"/>
      <c r="CHF56" s="1252"/>
      <c r="CHG56" s="1252"/>
      <c r="CHH56" s="1252"/>
      <c r="CHI56" s="1252"/>
      <c r="CHJ56" s="1252"/>
      <c r="CHK56" s="1252"/>
      <c r="CHL56" s="1252"/>
      <c r="CHM56" s="1252"/>
      <c r="CHN56" s="1252"/>
      <c r="CHO56" s="1252"/>
      <c r="CHP56" s="1252"/>
      <c r="CHQ56" s="1252"/>
      <c r="CHR56" s="1252"/>
      <c r="CHS56" s="1252"/>
      <c r="CHT56" s="1252"/>
      <c r="CHU56" s="1252"/>
      <c r="CHV56" s="1252"/>
      <c r="CHW56" s="1252"/>
      <c r="CHX56" s="1252"/>
      <c r="CHY56" s="1252"/>
      <c r="CHZ56" s="1252"/>
      <c r="CIA56" s="1252"/>
      <c r="CIB56" s="1252"/>
      <c r="CIC56" s="1252"/>
      <c r="CID56" s="1252"/>
      <c r="CIE56" s="1252"/>
      <c r="CIF56" s="1252"/>
      <c r="CIG56" s="1252"/>
      <c r="CIH56" s="1252"/>
      <c r="CII56" s="1252"/>
      <c r="CIJ56" s="1252"/>
      <c r="CIK56" s="1252"/>
      <c r="CIL56" s="1252"/>
      <c r="CIM56" s="1252"/>
      <c r="CIN56" s="1252"/>
      <c r="CIO56" s="1252"/>
      <c r="CIP56" s="1252"/>
      <c r="CIQ56" s="1252"/>
      <c r="CIR56" s="1252"/>
      <c r="CIS56" s="1252"/>
      <c r="CIT56" s="1252"/>
      <c r="CIU56" s="1252"/>
      <c r="CIV56" s="1252"/>
      <c r="CIW56" s="1252"/>
      <c r="CIX56" s="1252"/>
      <c r="CIY56" s="1252"/>
      <c r="CIZ56" s="1252"/>
      <c r="CJA56" s="1252"/>
      <c r="CJB56" s="1252"/>
      <c r="CJC56" s="1252"/>
      <c r="CJD56" s="1252"/>
      <c r="CJE56" s="1252"/>
      <c r="CJF56" s="1252"/>
      <c r="CJG56" s="1252"/>
      <c r="CJH56" s="1252"/>
      <c r="CJI56" s="1252"/>
      <c r="CJJ56" s="1252"/>
      <c r="CJK56" s="1252"/>
      <c r="CJL56" s="1252"/>
      <c r="CJM56" s="1252"/>
      <c r="CJN56" s="1252"/>
      <c r="CJO56" s="1252"/>
      <c r="CJP56" s="1252"/>
      <c r="CJQ56" s="1252"/>
      <c r="CJR56" s="1252"/>
      <c r="CJS56" s="1252"/>
      <c r="CJT56" s="1252"/>
      <c r="CJU56" s="1252"/>
      <c r="CJV56" s="1252"/>
      <c r="CJW56" s="1252"/>
      <c r="CJX56" s="1252"/>
      <c r="CJY56" s="1252"/>
      <c r="CJZ56" s="1252"/>
      <c r="CKA56" s="1252"/>
      <c r="CKB56" s="1252"/>
      <c r="CKC56" s="1252"/>
      <c r="CKD56" s="1252"/>
      <c r="CKE56" s="1252"/>
      <c r="CKF56" s="1252"/>
      <c r="CKG56" s="1252"/>
      <c r="CKH56" s="1252"/>
      <c r="CKI56" s="1252"/>
      <c r="CKJ56" s="1252"/>
      <c r="CKK56" s="1252"/>
      <c r="CKL56" s="1252"/>
      <c r="CKM56" s="1252"/>
      <c r="CKN56" s="1252"/>
      <c r="CKO56" s="1252"/>
      <c r="CKP56" s="1252"/>
      <c r="CKQ56" s="1252"/>
      <c r="CKR56" s="1252"/>
      <c r="CKS56" s="1252"/>
      <c r="CKT56" s="1252"/>
      <c r="CKU56" s="1252"/>
      <c r="CKV56" s="1252"/>
      <c r="CKW56" s="1252"/>
      <c r="CKX56" s="1252"/>
      <c r="CKY56" s="1252"/>
      <c r="CKZ56" s="1252"/>
      <c r="CLA56" s="1252"/>
      <c r="CLB56" s="1252"/>
      <c r="CLC56" s="1252"/>
      <c r="CLD56" s="1252"/>
      <c r="CLE56" s="1252"/>
      <c r="CLF56" s="1252"/>
      <c r="CLG56" s="1252"/>
      <c r="CLH56" s="1252"/>
      <c r="CLI56" s="1252"/>
      <c r="CLJ56" s="1252"/>
      <c r="CLK56" s="1252"/>
      <c r="CLL56" s="1252"/>
      <c r="CLM56" s="1252"/>
      <c r="CLN56" s="1252"/>
      <c r="CLO56" s="1252"/>
      <c r="CLP56" s="1252"/>
      <c r="CLQ56" s="1252"/>
      <c r="CLR56" s="1252"/>
      <c r="CLS56" s="1252"/>
      <c r="CLT56" s="1252"/>
      <c r="CLU56" s="1252"/>
      <c r="CLV56" s="1252"/>
      <c r="CLW56" s="1252"/>
      <c r="CLX56" s="1252"/>
      <c r="CLY56" s="1252"/>
      <c r="CLZ56" s="1252"/>
      <c r="CMA56" s="1252"/>
      <c r="CMB56" s="1252"/>
      <c r="CMC56" s="1252"/>
      <c r="CMD56" s="1252"/>
      <c r="CME56" s="1252"/>
      <c r="CMF56" s="1252"/>
      <c r="CMG56" s="1252"/>
      <c r="CMH56" s="1252"/>
      <c r="CMI56" s="1252"/>
      <c r="CMJ56" s="1252"/>
      <c r="CMK56" s="1252"/>
      <c r="CML56" s="1252"/>
      <c r="CMM56" s="1252"/>
      <c r="CMN56" s="1252"/>
      <c r="CMO56" s="1252"/>
      <c r="CMP56" s="1252"/>
      <c r="CMQ56" s="1252"/>
      <c r="CMR56" s="1252"/>
      <c r="CMS56" s="1252"/>
      <c r="CMT56" s="1252"/>
      <c r="CMU56" s="1252"/>
      <c r="CMV56" s="1252"/>
      <c r="CMW56" s="1252"/>
      <c r="CMX56" s="1252"/>
      <c r="CMY56" s="1252"/>
      <c r="CMZ56" s="1252"/>
      <c r="CNA56" s="1252"/>
      <c r="CNB56" s="1252"/>
      <c r="CNC56" s="1252"/>
      <c r="CND56" s="1252"/>
      <c r="CNE56" s="1252"/>
      <c r="CNF56" s="1252"/>
      <c r="CNG56" s="1252"/>
      <c r="CNH56" s="1252"/>
      <c r="CNI56" s="1252"/>
      <c r="CNJ56" s="1252"/>
      <c r="CNK56" s="1252"/>
      <c r="CNL56" s="1252"/>
      <c r="CNM56" s="1252"/>
      <c r="CNN56" s="1252"/>
      <c r="CNO56" s="1252"/>
      <c r="CNP56" s="1252"/>
      <c r="CNQ56" s="1252"/>
      <c r="CNR56" s="1252"/>
      <c r="CNS56" s="1252"/>
      <c r="CNT56" s="1252"/>
      <c r="CNU56" s="1252"/>
      <c r="CNV56" s="1252"/>
      <c r="CNW56" s="1252"/>
      <c r="CNX56" s="1252"/>
      <c r="CNY56" s="1252"/>
      <c r="CNZ56" s="1252"/>
      <c r="COA56" s="1252"/>
      <c r="COB56" s="1252"/>
      <c r="COC56" s="1252"/>
      <c r="COD56" s="1252"/>
      <c r="COE56" s="1252"/>
      <c r="COF56" s="1252"/>
      <c r="COG56" s="1252"/>
      <c r="COH56" s="1252"/>
      <c r="COI56" s="1252"/>
      <c r="COJ56" s="1252"/>
      <c r="COK56" s="1252"/>
      <c r="COL56" s="1252"/>
      <c r="COM56" s="1252"/>
      <c r="CON56" s="1252"/>
      <c r="COO56" s="1252"/>
      <c r="COP56" s="1252"/>
      <c r="COQ56" s="1252"/>
      <c r="COR56" s="1252"/>
      <c r="COS56" s="1252"/>
      <c r="COT56" s="1252"/>
      <c r="COU56" s="1252"/>
      <c r="COV56" s="1252"/>
      <c r="COW56" s="1252"/>
      <c r="COX56" s="1252"/>
      <c r="COY56" s="1252"/>
      <c r="COZ56" s="1252"/>
      <c r="CPA56" s="1252"/>
      <c r="CPB56" s="1252"/>
      <c r="CPC56" s="1252"/>
      <c r="CPD56" s="1252"/>
      <c r="CPE56" s="1252"/>
      <c r="CPF56" s="1252"/>
      <c r="CPG56" s="1252"/>
      <c r="CPH56" s="1252"/>
      <c r="CPI56" s="1252"/>
      <c r="CPJ56" s="1252"/>
      <c r="CPK56" s="1252"/>
      <c r="CPL56" s="1252"/>
      <c r="CPM56" s="1252"/>
      <c r="CPN56" s="1252"/>
      <c r="CPO56" s="1252"/>
      <c r="CPP56" s="1252"/>
      <c r="CPQ56" s="1252"/>
      <c r="CPR56" s="1252"/>
      <c r="CPS56" s="1252"/>
      <c r="CPT56" s="1252"/>
      <c r="CPU56" s="1252"/>
      <c r="CPV56" s="1252"/>
      <c r="CPW56" s="1252"/>
      <c r="CPX56" s="1252"/>
      <c r="CPY56" s="1252"/>
      <c r="CPZ56" s="1252"/>
      <c r="CQA56" s="1252"/>
      <c r="CQB56" s="1252"/>
      <c r="CQC56" s="1252"/>
      <c r="CQD56" s="1252"/>
      <c r="CQE56" s="1252"/>
      <c r="CQF56" s="1252"/>
      <c r="CQG56" s="1252"/>
      <c r="CQH56" s="1252"/>
      <c r="CQI56" s="1252"/>
      <c r="CQJ56" s="1252"/>
      <c r="CQK56" s="1252"/>
      <c r="CQL56" s="1252"/>
      <c r="CQM56" s="1252"/>
      <c r="CQN56" s="1252"/>
      <c r="CQO56" s="1252"/>
      <c r="CQP56" s="1252"/>
      <c r="CQQ56" s="1252"/>
      <c r="CQR56" s="1252"/>
      <c r="CQS56" s="1252"/>
      <c r="CQT56" s="1252"/>
      <c r="CQU56" s="1252"/>
      <c r="CQV56" s="1252"/>
      <c r="CQW56" s="1252"/>
      <c r="CQX56" s="1252"/>
      <c r="CQY56" s="1252"/>
      <c r="CQZ56" s="1252"/>
      <c r="CRA56" s="1252"/>
      <c r="CRB56" s="1252"/>
      <c r="CRC56" s="1252"/>
      <c r="CRD56" s="1252"/>
      <c r="CRE56" s="1252"/>
      <c r="CRF56" s="1252"/>
      <c r="CRG56" s="1252"/>
      <c r="CRH56" s="1252"/>
      <c r="CRI56" s="1252"/>
      <c r="CRJ56" s="1252"/>
      <c r="CRK56" s="1252"/>
      <c r="CRL56" s="1252"/>
      <c r="CRM56" s="1252"/>
      <c r="CRN56" s="1252"/>
      <c r="CRO56" s="1252"/>
      <c r="CRP56" s="1252"/>
      <c r="CRQ56" s="1252"/>
      <c r="CRR56" s="1252"/>
      <c r="CRS56" s="1252"/>
      <c r="CRT56" s="1252"/>
      <c r="CRU56" s="1252"/>
      <c r="CRV56" s="1252"/>
      <c r="CRW56" s="1252"/>
      <c r="CRX56" s="1252"/>
      <c r="CRY56" s="1252"/>
      <c r="CRZ56" s="1252"/>
      <c r="CSA56" s="1252"/>
      <c r="CSB56" s="1252"/>
      <c r="CSC56" s="1252"/>
      <c r="CSD56" s="1252"/>
      <c r="CSE56" s="1252"/>
      <c r="CSF56" s="1252"/>
      <c r="CSG56" s="1252"/>
      <c r="CSH56" s="1252"/>
      <c r="CSI56" s="1252"/>
      <c r="CSJ56" s="1252"/>
      <c r="CSK56" s="1252"/>
      <c r="CSL56" s="1252"/>
      <c r="CSM56" s="1252"/>
      <c r="CSN56" s="1252"/>
      <c r="CSO56" s="1252"/>
      <c r="CSP56" s="1252"/>
      <c r="CSQ56" s="1252"/>
      <c r="CSR56" s="1252"/>
      <c r="CSS56" s="1252"/>
      <c r="CST56" s="1252"/>
      <c r="CSU56" s="1252"/>
      <c r="CSV56" s="1252"/>
      <c r="CSW56" s="1252"/>
      <c r="CSX56" s="1252"/>
      <c r="CSY56" s="1252"/>
      <c r="CSZ56" s="1252"/>
      <c r="CTA56" s="1252"/>
      <c r="CTB56" s="1252"/>
      <c r="CTC56" s="1252"/>
      <c r="CTD56" s="1252"/>
      <c r="CTE56" s="1252"/>
      <c r="CTF56" s="1252"/>
      <c r="CTG56" s="1252"/>
      <c r="CTH56" s="1252"/>
      <c r="CTI56" s="1252"/>
      <c r="CTJ56" s="1252"/>
      <c r="CTK56" s="1252"/>
      <c r="CTL56" s="1252"/>
      <c r="CTM56" s="1252"/>
      <c r="CTN56" s="1252"/>
      <c r="CTO56" s="1252"/>
      <c r="CTP56" s="1252"/>
      <c r="CTQ56" s="1252"/>
      <c r="CTR56" s="1252"/>
      <c r="CTS56" s="1252"/>
      <c r="CTT56" s="1252"/>
      <c r="CTU56" s="1252"/>
      <c r="CTV56" s="1252"/>
      <c r="CTW56" s="1252"/>
      <c r="CTX56" s="1252"/>
      <c r="CTY56" s="1252"/>
      <c r="CTZ56" s="1252"/>
      <c r="CUA56" s="1252"/>
      <c r="CUB56" s="1252"/>
      <c r="CUC56" s="1252"/>
      <c r="CUD56" s="1252"/>
      <c r="CUE56" s="1252"/>
      <c r="CUF56" s="1252"/>
      <c r="CUG56" s="1252"/>
      <c r="CUH56" s="1252"/>
      <c r="CUI56" s="1252"/>
      <c r="CUJ56" s="1252"/>
      <c r="CUK56" s="1252"/>
      <c r="CUL56" s="1252"/>
      <c r="CUM56" s="1252"/>
      <c r="CUN56" s="1252"/>
      <c r="CUO56" s="1252"/>
      <c r="CUP56" s="1252"/>
      <c r="CUQ56" s="1252"/>
      <c r="CUR56" s="1252"/>
      <c r="CUS56" s="1252"/>
      <c r="CUT56" s="1252"/>
      <c r="CUU56" s="1252"/>
      <c r="CUV56" s="1252"/>
      <c r="CUW56" s="1252"/>
      <c r="CUX56" s="1252"/>
      <c r="CUY56" s="1252"/>
      <c r="CUZ56" s="1252"/>
      <c r="CVA56" s="1252"/>
      <c r="CVB56" s="1252"/>
      <c r="CVC56" s="1252"/>
      <c r="CVD56" s="1252"/>
      <c r="CVE56" s="1252"/>
      <c r="CVF56" s="1252"/>
      <c r="CVG56" s="1252"/>
      <c r="CVH56" s="1252"/>
      <c r="CVI56" s="1252"/>
      <c r="CVJ56" s="1252"/>
      <c r="CVK56" s="1252"/>
      <c r="CVL56" s="1252"/>
      <c r="CVM56" s="1252"/>
      <c r="CVN56" s="1252"/>
      <c r="CVO56" s="1252"/>
      <c r="CVP56" s="1252"/>
      <c r="CVQ56" s="1252"/>
      <c r="CVR56" s="1252"/>
      <c r="CVS56" s="1252"/>
      <c r="CVT56" s="1252"/>
      <c r="CVU56" s="1252"/>
      <c r="CVV56" s="1252"/>
      <c r="CVW56" s="1252"/>
      <c r="CVX56" s="1252"/>
      <c r="CVY56" s="1252"/>
      <c r="CVZ56" s="1252"/>
      <c r="CWA56" s="1252"/>
      <c r="CWB56" s="1252"/>
      <c r="CWC56" s="1252"/>
      <c r="CWD56" s="1252"/>
      <c r="CWE56" s="1252"/>
      <c r="CWF56" s="1252"/>
      <c r="CWG56" s="1252"/>
      <c r="CWH56" s="1252"/>
      <c r="CWI56" s="1252"/>
      <c r="CWJ56" s="1252"/>
      <c r="CWK56" s="1252"/>
      <c r="CWL56" s="1252"/>
      <c r="CWM56" s="1252"/>
      <c r="CWN56" s="1252"/>
      <c r="CWO56" s="1252"/>
      <c r="CWP56" s="1252"/>
      <c r="CWQ56" s="1252"/>
      <c r="CWR56" s="1252"/>
      <c r="CWS56" s="1252"/>
      <c r="CWT56" s="1252"/>
      <c r="CWU56" s="1252"/>
      <c r="CWV56" s="1252"/>
      <c r="CWW56" s="1252"/>
      <c r="CWX56" s="1252"/>
      <c r="CWY56" s="1252"/>
      <c r="CWZ56" s="1252"/>
      <c r="CXA56" s="1252"/>
      <c r="CXB56" s="1252"/>
      <c r="CXC56" s="1252"/>
      <c r="CXD56" s="1252"/>
      <c r="CXE56" s="1252"/>
      <c r="CXF56" s="1252"/>
      <c r="CXG56" s="1252"/>
      <c r="CXH56" s="1252"/>
      <c r="CXI56" s="1252"/>
      <c r="CXJ56" s="1252"/>
      <c r="CXK56" s="1252"/>
      <c r="CXL56" s="1252"/>
      <c r="CXM56" s="1252"/>
      <c r="CXN56" s="1252"/>
      <c r="CXO56" s="1252"/>
      <c r="CXP56" s="1252"/>
      <c r="CXQ56" s="1252"/>
      <c r="CXR56" s="1252"/>
      <c r="CXS56" s="1252"/>
      <c r="CXT56" s="1252"/>
      <c r="CXU56" s="1252"/>
      <c r="CXV56" s="1252"/>
      <c r="CXW56" s="1252"/>
      <c r="CXX56" s="1252"/>
      <c r="CXY56" s="1252"/>
      <c r="CXZ56" s="1252"/>
      <c r="CYA56" s="1252"/>
      <c r="CYB56" s="1252"/>
      <c r="CYC56" s="1252"/>
      <c r="CYD56" s="1252"/>
      <c r="CYE56" s="1252"/>
      <c r="CYF56" s="1252"/>
      <c r="CYG56" s="1252"/>
      <c r="CYH56" s="1252"/>
      <c r="CYI56" s="1252"/>
      <c r="CYJ56" s="1252"/>
      <c r="CYK56" s="1252"/>
      <c r="CYL56" s="1252"/>
      <c r="CYM56" s="1252"/>
      <c r="CYN56" s="1252"/>
      <c r="CYO56" s="1252"/>
      <c r="CYP56" s="1252"/>
      <c r="CYQ56" s="1252"/>
      <c r="CYR56" s="1252"/>
      <c r="CYS56" s="1252"/>
      <c r="CYT56" s="1252"/>
      <c r="CYU56" s="1252"/>
      <c r="CYV56" s="1252"/>
      <c r="CYW56" s="1252"/>
      <c r="CYX56" s="1252"/>
      <c r="CYY56" s="1252"/>
      <c r="CYZ56" s="1252"/>
      <c r="CZA56" s="1252"/>
      <c r="CZB56" s="1252"/>
      <c r="CZC56" s="1252"/>
      <c r="CZD56" s="1252"/>
      <c r="CZE56" s="1252"/>
      <c r="CZF56" s="1252"/>
      <c r="CZG56" s="1252"/>
      <c r="CZH56" s="1252"/>
      <c r="CZI56" s="1252"/>
      <c r="CZJ56" s="1252"/>
      <c r="CZK56" s="1252"/>
      <c r="CZL56" s="1252"/>
      <c r="CZM56" s="1252"/>
      <c r="CZN56" s="1252"/>
      <c r="CZO56" s="1252"/>
      <c r="CZP56" s="1252"/>
      <c r="CZQ56" s="1252"/>
      <c r="CZR56" s="1252"/>
      <c r="CZS56" s="1252"/>
      <c r="CZT56" s="1252"/>
      <c r="CZU56" s="1252"/>
      <c r="CZV56" s="1252"/>
      <c r="CZW56" s="1252"/>
      <c r="CZX56" s="1252"/>
      <c r="CZY56" s="1252"/>
      <c r="CZZ56" s="1252"/>
      <c r="DAA56" s="1252"/>
      <c r="DAB56" s="1252"/>
      <c r="DAC56" s="1252"/>
      <c r="DAD56" s="1252"/>
      <c r="DAE56" s="1252"/>
      <c r="DAF56" s="1252"/>
      <c r="DAG56" s="1252"/>
      <c r="DAH56" s="1252"/>
      <c r="DAI56" s="1252"/>
      <c r="DAJ56" s="1252"/>
      <c r="DAK56" s="1252"/>
      <c r="DAL56" s="1252"/>
      <c r="DAM56" s="1252"/>
      <c r="DAN56" s="1252"/>
      <c r="DAO56" s="1252"/>
      <c r="DAP56" s="1252"/>
      <c r="DAQ56" s="1252"/>
      <c r="DAR56" s="1252"/>
      <c r="DAS56" s="1252"/>
      <c r="DAT56" s="1252"/>
      <c r="DAU56" s="1252"/>
      <c r="DAV56" s="1252"/>
      <c r="DAW56" s="1252"/>
      <c r="DAX56" s="1252"/>
      <c r="DAY56" s="1252"/>
      <c r="DAZ56" s="1252"/>
      <c r="DBA56" s="1252"/>
      <c r="DBB56" s="1252"/>
      <c r="DBC56" s="1252"/>
      <c r="DBD56" s="1252"/>
      <c r="DBE56" s="1252"/>
      <c r="DBF56" s="1252"/>
      <c r="DBG56" s="1252"/>
      <c r="DBH56" s="1252"/>
      <c r="DBI56" s="1252"/>
      <c r="DBJ56" s="1252"/>
      <c r="DBK56" s="1252"/>
      <c r="DBL56" s="1252"/>
      <c r="DBM56" s="1252"/>
      <c r="DBN56" s="1252"/>
      <c r="DBO56" s="1252"/>
      <c r="DBP56" s="1252"/>
      <c r="DBQ56" s="1252"/>
      <c r="DBR56" s="1252"/>
      <c r="DBS56" s="1252"/>
      <c r="DBT56" s="1252"/>
      <c r="DBU56" s="1252"/>
      <c r="DBV56" s="1252"/>
      <c r="DBW56" s="1252"/>
      <c r="DBX56" s="1252"/>
      <c r="DBY56" s="1252"/>
      <c r="DBZ56" s="1252"/>
      <c r="DCA56" s="1252"/>
      <c r="DCB56" s="1252"/>
      <c r="DCC56" s="1252"/>
      <c r="DCD56" s="1252"/>
      <c r="DCE56" s="1252"/>
      <c r="DCF56" s="1252"/>
      <c r="DCG56" s="1252"/>
      <c r="DCH56" s="1252"/>
      <c r="DCI56" s="1252"/>
      <c r="DCJ56" s="1252"/>
      <c r="DCK56" s="1252"/>
      <c r="DCL56" s="1252"/>
      <c r="DCM56" s="1252"/>
      <c r="DCN56" s="1252"/>
      <c r="DCO56" s="1252"/>
      <c r="DCP56" s="1252"/>
      <c r="DCQ56" s="1252"/>
      <c r="DCR56" s="1252"/>
      <c r="DCS56" s="1252"/>
      <c r="DCT56" s="1252"/>
      <c r="DCU56" s="1252"/>
      <c r="DCV56" s="1252"/>
      <c r="DCW56" s="1252"/>
      <c r="DCX56" s="1252"/>
      <c r="DCY56" s="1252"/>
      <c r="DCZ56" s="1252"/>
      <c r="DDA56" s="1252"/>
      <c r="DDB56" s="1252"/>
      <c r="DDC56" s="1252"/>
      <c r="DDD56" s="1252"/>
      <c r="DDE56" s="1252"/>
      <c r="DDF56" s="1252"/>
      <c r="DDG56" s="1252"/>
      <c r="DDH56" s="1252"/>
      <c r="DDI56" s="1252"/>
      <c r="DDJ56" s="1252"/>
      <c r="DDK56" s="1252"/>
      <c r="DDL56" s="1252"/>
      <c r="DDM56" s="1252"/>
      <c r="DDN56" s="1252"/>
      <c r="DDO56" s="1252"/>
      <c r="DDP56" s="1252"/>
      <c r="DDQ56" s="1252"/>
      <c r="DDR56" s="1252"/>
      <c r="DDS56" s="1252"/>
      <c r="DDT56" s="1252"/>
      <c r="DDU56" s="1252"/>
      <c r="DDV56" s="1252"/>
      <c r="DDW56" s="1252"/>
      <c r="DDX56" s="1252"/>
      <c r="DDY56" s="1252"/>
      <c r="DDZ56" s="1252"/>
      <c r="DEA56" s="1252"/>
      <c r="DEB56" s="1252"/>
      <c r="DEC56" s="1252"/>
      <c r="DED56" s="1252"/>
      <c r="DEE56" s="1252"/>
      <c r="DEF56" s="1252"/>
      <c r="DEG56" s="1252"/>
      <c r="DEH56" s="1252"/>
      <c r="DEI56" s="1252"/>
      <c r="DEJ56" s="1252"/>
      <c r="DEK56" s="1252"/>
      <c r="DEL56" s="1252"/>
      <c r="DEM56" s="1252"/>
      <c r="DEN56" s="1252"/>
      <c r="DEO56" s="1252"/>
      <c r="DEP56" s="1252"/>
      <c r="DEQ56" s="1252"/>
      <c r="DER56" s="1252"/>
      <c r="DES56" s="1252"/>
      <c r="DET56" s="1252"/>
      <c r="DEU56" s="1252"/>
      <c r="DEV56" s="1252"/>
      <c r="DEW56" s="1252"/>
      <c r="DEX56" s="1252"/>
      <c r="DEY56" s="1252"/>
      <c r="DEZ56" s="1252"/>
      <c r="DFA56" s="1252"/>
      <c r="DFB56" s="1252"/>
      <c r="DFC56" s="1252"/>
      <c r="DFD56" s="1252"/>
      <c r="DFE56" s="1252"/>
      <c r="DFF56" s="1252"/>
      <c r="DFG56" s="1252"/>
      <c r="DFH56" s="1252"/>
      <c r="DFI56" s="1252"/>
      <c r="DFJ56" s="1252"/>
      <c r="DFK56" s="1252"/>
      <c r="DFL56" s="1252"/>
      <c r="DFM56" s="1252"/>
      <c r="DFN56" s="1252"/>
      <c r="DFO56" s="1252"/>
      <c r="DFP56" s="1252"/>
      <c r="DFQ56" s="1252"/>
      <c r="DFR56" s="1252"/>
      <c r="DFS56" s="1252"/>
      <c r="DFT56" s="1252"/>
      <c r="DFU56" s="1252"/>
      <c r="DFV56" s="1252"/>
      <c r="DFW56" s="1252"/>
      <c r="DFX56" s="1252"/>
      <c r="DFY56" s="1252"/>
      <c r="DFZ56" s="1252"/>
      <c r="DGA56" s="1252"/>
      <c r="DGB56" s="1252"/>
      <c r="DGC56" s="1252"/>
      <c r="DGD56" s="1252"/>
      <c r="DGE56" s="1252"/>
      <c r="DGF56" s="1252"/>
      <c r="DGG56" s="1252"/>
      <c r="DGH56" s="1252"/>
      <c r="DGI56" s="1252"/>
      <c r="DGJ56" s="1252"/>
      <c r="DGK56" s="1252"/>
      <c r="DGL56" s="1252"/>
      <c r="DGM56" s="1252"/>
      <c r="DGN56" s="1252"/>
      <c r="DGO56" s="1252"/>
      <c r="DGP56" s="1252"/>
      <c r="DGQ56" s="1252"/>
      <c r="DGR56" s="1252"/>
      <c r="DGS56" s="1252"/>
      <c r="DGT56" s="1252"/>
      <c r="DGU56" s="1252"/>
      <c r="DGV56" s="1252"/>
      <c r="DGW56" s="1252"/>
      <c r="DGX56" s="1252"/>
      <c r="DGY56" s="1252"/>
      <c r="DGZ56" s="1252"/>
      <c r="DHA56" s="1252"/>
      <c r="DHB56" s="1252"/>
      <c r="DHC56" s="1252"/>
      <c r="DHD56" s="1252"/>
      <c r="DHE56" s="1252"/>
      <c r="DHF56" s="1252"/>
      <c r="DHG56" s="1252"/>
      <c r="DHH56" s="1252"/>
      <c r="DHI56" s="1252"/>
      <c r="DHJ56" s="1252"/>
      <c r="DHK56" s="1252"/>
      <c r="DHL56" s="1252"/>
      <c r="DHM56" s="1252"/>
      <c r="DHN56" s="1252"/>
      <c r="DHO56" s="1252"/>
      <c r="DHP56" s="1252"/>
      <c r="DHQ56" s="1252"/>
      <c r="DHR56" s="1252"/>
      <c r="DHS56" s="1252"/>
      <c r="DHT56" s="1252"/>
      <c r="DHU56" s="1252"/>
      <c r="DHV56" s="1252"/>
      <c r="DHW56" s="1252"/>
      <c r="DHX56" s="1252"/>
      <c r="DHY56" s="1252"/>
      <c r="DHZ56" s="1252"/>
      <c r="DIA56" s="1252"/>
      <c r="DIB56" s="1252"/>
      <c r="DIC56" s="1252"/>
      <c r="DID56" s="1252"/>
      <c r="DIE56" s="1252"/>
      <c r="DIF56" s="1252"/>
      <c r="DIG56" s="1252"/>
      <c r="DIH56" s="1252"/>
      <c r="DII56" s="1252"/>
      <c r="DIJ56" s="1252"/>
      <c r="DIK56" s="1252"/>
      <c r="DIL56" s="1252"/>
      <c r="DIM56" s="1252"/>
      <c r="DIN56" s="1252"/>
      <c r="DIO56" s="1252"/>
      <c r="DIP56" s="1252"/>
      <c r="DIQ56" s="1252"/>
      <c r="DIR56" s="1252"/>
      <c r="DIS56" s="1252"/>
      <c r="DIT56" s="1252"/>
      <c r="DIU56" s="1252"/>
      <c r="DIV56" s="1252"/>
      <c r="DIW56" s="1252"/>
      <c r="DIX56" s="1252"/>
      <c r="DIY56" s="1252"/>
      <c r="DIZ56" s="1252"/>
      <c r="DJA56" s="1252"/>
      <c r="DJB56" s="1252"/>
      <c r="DJC56" s="1252"/>
      <c r="DJD56" s="1252"/>
      <c r="DJE56" s="1252"/>
      <c r="DJF56" s="1252"/>
      <c r="DJG56" s="1252"/>
      <c r="DJH56" s="1252"/>
      <c r="DJI56" s="1252"/>
      <c r="DJJ56" s="1252"/>
      <c r="DJK56" s="1252"/>
      <c r="DJL56" s="1252"/>
      <c r="DJM56" s="1252"/>
      <c r="DJN56" s="1252"/>
      <c r="DJO56" s="1252"/>
      <c r="DJP56" s="1252"/>
      <c r="DJQ56" s="1252"/>
      <c r="DJR56" s="1252"/>
      <c r="DJS56" s="1252"/>
      <c r="DJT56" s="1252"/>
      <c r="DJU56" s="1252"/>
      <c r="DJV56" s="1252"/>
      <c r="DJW56" s="1252"/>
      <c r="DJX56" s="1252"/>
      <c r="DJY56" s="1252"/>
      <c r="DJZ56" s="1252"/>
      <c r="DKA56" s="1252"/>
      <c r="DKB56" s="1252"/>
      <c r="DKC56" s="1252"/>
      <c r="DKD56" s="1252"/>
      <c r="DKE56" s="1252"/>
      <c r="DKF56" s="1252"/>
      <c r="DKG56" s="1252"/>
      <c r="DKH56" s="1252"/>
      <c r="DKI56" s="1252"/>
      <c r="DKJ56" s="1252"/>
      <c r="DKK56" s="1252"/>
      <c r="DKL56" s="1252"/>
      <c r="DKM56" s="1252"/>
      <c r="DKN56" s="1252"/>
      <c r="DKO56" s="1252"/>
      <c r="DKP56" s="1252"/>
      <c r="DKQ56" s="1252"/>
      <c r="DKR56" s="1252"/>
      <c r="DKS56" s="1252"/>
      <c r="DKT56" s="1252"/>
      <c r="DKU56" s="1252"/>
      <c r="DKV56" s="1252"/>
      <c r="DKW56" s="1252"/>
      <c r="DKX56" s="1252"/>
      <c r="DKY56" s="1252"/>
      <c r="DKZ56" s="1252"/>
      <c r="DLA56" s="1252"/>
      <c r="DLB56" s="1252"/>
      <c r="DLC56" s="1252"/>
      <c r="DLD56" s="1252"/>
      <c r="DLE56" s="1252"/>
      <c r="DLF56" s="1252"/>
      <c r="DLG56" s="1252"/>
      <c r="DLH56" s="1252"/>
      <c r="DLI56" s="1252"/>
      <c r="DLJ56" s="1252"/>
      <c r="DLK56" s="1252"/>
      <c r="DLL56" s="1252"/>
      <c r="DLM56" s="1252"/>
      <c r="DLN56" s="1252"/>
      <c r="DLO56" s="1252"/>
      <c r="DLP56" s="1252"/>
      <c r="DLQ56" s="1252"/>
      <c r="DLR56" s="1252"/>
      <c r="DLS56" s="1252"/>
      <c r="DLT56" s="1252"/>
      <c r="DLU56" s="1252"/>
      <c r="DLV56" s="1252"/>
      <c r="DLW56" s="1252"/>
      <c r="DLX56" s="1252"/>
      <c r="DLY56" s="1252"/>
      <c r="DLZ56" s="1252"/>
      <c r="DMA56" s="1252"/>
      <c r="DMB56" s="1252"/>
      <c r="DMC56" s="1252"/>
      <c r="DMD56" s="1252"/>
      <c r="DME56" s="1252"/>
      <c r="DMF56" s="1252"/>
      <c r="DMG56" s="1252"/>
      <c r="DMH56" s="1252"/>
      <c r="DMI56" s="1252"/>
      <c r="DMJ56" s="1252"/>
      <c r="DMK56" s="1252"/>
      <c r="DML56" s="1252"/>
      <c r="DMM56" s="1252"/>
      <c r="DMN56" s="1252"/>
      <c r="DMO56" s="1252"/>
      <c r="DMP56" s="1252"/>
      <c r="DMQ56" s="1252"/>
      <c r="DMR56" s="1252"/>
      <c r="DMS56" s="1252"/>
      <c r="DMT56" s="1252"/>
      <c r="DMU56" s="1252"/>
      <c r="DMV56" s="1252"/>
      <c r="DMW56" s="1252"/>
      <c r="DMX56" s="1252"/>
      <c r="DMY56" s="1252"/>
      <c r="DMZ56" s="1252"/>
      <c r="DNA56" s="1252"/>
      <c r="DNB56" s="1252"/>
      <c r="DNC56" s="1252"/>
      <c r="DND56" s="1252"/>
      <c r="DNE56" s="1252"/>
      <c r="DNF56" s="1252"/>
      <c r="DNG56" s="1252"/>
      <c r="DNH56" s="1252"/>
      <c r="DNI56" s="1252"/>
      <c r="DNJ56" s="1252"/>
      <c r="DNK56" s="1252"/>
      <c r="DNL56" s="1252"/>
      <c r="DNM56" s="1252"/>
      <c r="DNN56" s="1252"/>
      <c r="DNO56" s="1252"/>
      <c r="DNP56" s="1252"/>
      <c r="DNQ56" s="1252"/>
      <c r="DNR56" s="1252"/>
      <c r="DNS56" s="1252"/>
      <c r="DNT56" s="1252"/>
      <c r="DNU56" s="1252"/>
      <c r="DNV56" s="1252"/>
      <c r="DNW56" s="1252"/>
      <c r="DNX56" s="1252"/>
      <c r="DNY56" s="1252"/>
      <c r="DNZ56" s="1252"/>
      <c r="DOA56" s="1252"/>
      <c r="DOB56" s="1252"/>
      <c r="DOC56" s="1252"/>
      <c r="DOD56" s="1252"/>
      <c r="DOE56" s="1252"/>
      <c r="DOF56" s="1252"/>
      <c r="DOG56" s="1252"/>
      <c r="DOH56" s="1252"/>
      <c r="DOI56" s="1252"/>
      <c r="DOJ56" s="1252"/>
      <c r="DOK56" s="1252"/>
      <c r="DOL56" s="1252"/>
      <c r="DOM56" s="1252"/>
      <c r="DON56" s="1252"/>
      <c r="DOO56" s="1252"/>
      <c r="DOP56" s="1252"/>
      <c r="DOQ56" s="1252"/>
      <c r="DOR56" s="1252"/>
      <c r="DOS56" s="1252"/>
      <c r="DOT56" s="1252"/>
      <c r="DOU56" s="1252"/>
      <c r="DOV56" s="1252"/>
      <c r="DOW56" s="1252"/>
      <c r="DOX56" s="1252"/>
      <c r="DOY56" s="1252"/>
      <c r="DOZ56" s="1252"/>
      <c r="DPA56" s="1252"/>
      <c r="DPB56" s="1252"/>
      <c r="DPC56" s="1252"/>
      <c r="DPD56" s="1252"/>
      <c r="DPE56" s="1252"/>
      <c r="DPF56" s="1252"/>
      <c r="DPG56" s="1252"/>
      <c r="DPH56" s="1252"/>
      <c r="DPI56" s="1252"/>
      <c r="DPJ56" s="1252"/>
      <c r="DPK56" s="1252"/>
      <c r="DPL56" s="1252"/>
      <c r="DPM56" s="1252"/>
      <c r="DPN56" s="1252"/>
      <c r="DPO56" s="1252"/>
      <c r="DPP56" s="1252"/>
      <c r="DPQ56" s="1252"/>
      <c r="DPR56" s="1252"/>
      <c r="DPS56" s="1252"/>
      <c r="DPT56" s="1252"/>
      <c r="DPU56" s="1252"/>
      <c r="DPV56" s="1252"/>
      <c r="DPW56" s="1252"/>
      <c r="DPX56" s="1252"/>
      <c r="DPY56" s="1252"/>
      <c r="DPZ56" s="1252"/>
      <c r="DQA56" s="1252"/>
      <c r="DQB56" s="1252"/>
      <c r="DQC56" s="1252"/>
      <c r="DQD56" s="1252"/>
      <c r="DQE56" s="1252"/>
      <c r="DQF56" s="1252"/>
      <c r="DQG56" s="1252"/>
      <c r="DQH56" s="1252"/>
      <c r="DQI56" s="1252"/>
      <c r="DQJ56" s="1252"/>
      <c r="DQK56" s="1252"/>
      <c r="DQL56" s="1252"/>
      <c r="DQM56" s="1252"/>
      <c r="DQN56" s="1252"/>
      <c r="DQO56" s="1252"/>
      <c r="DQP56" s="1252"/>
      <c r="DQQ56" s="1252"/>
      <c r="DQR56" s="1252"/>
      <c r="DQS56" s="1252"/>
      <c r="DQT56" s="1252"/>
      <c r="DQU56" s="1252"/>
      <c r="DQV56" s="1252"/>
      <c r="DQW56" s="1252"/>
      <c r="DQX56" s="1252"/>
      <c r="DQY56" s="1252"/>
      <c r="DQZ56" s="1252"/>
      <c r="DRA56" s="1252"/>
      <c r="DRB56" s="1252"/>
      <c r="DRC56" s="1252"/>
      <c r="DRD56" s="1252"/>
      <c r="DRE56" s="1252"/>
      <c r="DRF56" s="1252"/>
      <c r="DRG56" s="1252"/>
      <c r="DRH56" s="1252"/>
      <c r="DRI56" s="1252"/>
      <c r="DRJ56" s="1252"/>
      <c r="DRK56" s="1252"/>
      <c r="DRL56" s="1252"/>
      <c r="DRM56" s="1252"/>
      <c r="DRN56" s="1252"/>
      <c r="DRO56" s="1252"/>
      <c r="DRP56" s="1252"/>
      <c r="DRQ56" s="1252"/>
      <c r="DRR56" s="1252"/>
      <c r="DRS56" s="1252"/>
      <c r="DRT56" s="1252"/>
      <c r="DRU56" s="1252"/>
      <c r="DRV56" s="1252"/>
      <c r="DRW56" s="1252"/>
      <c r="DRX56" s="1252"/>
      <c r="DRY56" s="1252"/>
      <c r="DRZ56" s="1252"/>
      <c r="DSA56" s="1252"/>
      <c r="DSB56" s="1252"/>
      <c r="DSC56" s="1252"/>
      <c r="DSD56" s="1252"/>
      <c r="DSE56" s="1252"/>
      <c r="DSF56" s="1252"/>
      <c r="DSG56" s="1252"/>
      <c r="DSH56" s="1252"/>
      <c r="DSI56" s="1252"/>
      <c r="DSJ56" s="1252"/>
      <c r="DSK56" s="1252"/>
      <c r="DSL56" s="1252"/>
      <c r="DSM56" s="1252"/>
      <c r="DSN56" s="1252"/>
      <c r="DSO56" s="1252"/>
      <c r="DSP56" s="1252"/>
      <c r="DSQ56" s="1252"/>
      <c r="DSR56" s="1252"/>
      <c r="DSS56" s="1252"/>
      <c r="DST56" s="1252"/>
      <c r="DSU56" s="1252"/>
      <c r="DSV56" s="1252"/>
      <c r="DSW56" s="1252"/>
      <c r="DSX56" s="1252"/>
      <c r="DSY56" s="1252"/>
      <c r="DSZ56" s="1252"/>
      <c r="DTA56" s="1252"/>
      <c r="DTB56" s="1252"/>
      <c r="DTC56" s="1252"/>
      <c r="DTD56" s="1252"/>
      <c r="DTE56" s="1252"/>
      <c r="DTF56" s="1252"/>
      <c r="DTG56" s="1252"/>
      <c r="DTH56" s="1252"/>
      <c r="DTI56" s="1252"/>
      <c r="DTJ56" s="1252"/>
      <c r="DTK56" s="1252"/>
      <c r="DTL56" s="1252"/>
      <c r="DTM56" s="1252"/>
      <c r="DTN56" s="1252"/>
      <c r="DTO56" s="1252"/>
      <c r="DTP56" s="1252"/>
      <c r="DTQ56" s="1252"/>
      <c r="DTR56" s="1252"/>
      <c r="DTS56" s="1252"/>
      <c r="DTT56" s="1252"/>
      <c r="DTU56" s="1252"/>
      <c r="DTV56" s="1252"/>
      <c r="DTW56" s="1252"/>
      <c r="DTX56" s="1252"/>
      <c r="DTY56" s="1252"/>
      <c r="DTZ56" s="1252"/>
      <c r="DUA56" s="1252"/>
      <c r="DUB56" s="1252"/>
      <c r="DUC56" s="1252"/>
      <c r="DUD56" s="1252"/>
      <c r="DUE56" s="1252"/>
      <c r="DUF56" s="1252"/>
      <c r="DUG56" s="1252"/>
      <c r="DUH56" s="1252"/>
      <c r="DUI56" s="1252"/>
      <c r="DUJ56" s="1252"/>
      <c r="DUK56" s="1252"/>
      <c r="DUL56" s="1252"/>
      <c r="DUM56" s="1252"/>
      <c r="DUN56" s="1252"/>
      <c r="DUO56" s="1252"/>
      <c r="DUP56" s="1252"/>
      <c r="DUQ56" s="1252"/>
      <c r="DUR56" s="1252"/>
      <c r="DUS56" s="1252"/>
      <c r="DUT56" s="1252"/>
      <c r="DUU56" s="1252"/>
      <c r="DUV56" s="1252"/>
      <c r="DUW56" s="1252"/>
      <c r="DUX56" s="1252"/>
      <c r="DUY56" s="1252"/>
      <c r="DUZ56" s="1252"/>
      <c r="DVA56" s="1252"/>
      <c r="DVB56" s="1252"/>
      <c r="DVC56" s="1252"/>
      <c r="DVD56" s="1252"/>
      <c r="DVE56" s="1252"/>
      <c r="DVF56" s="1252"/>
      <c r="DVG56" s="1252"/>
      <c r="DVH56" s="1252"/>
      <c r="DVI56" s="1252"/>
      <c r="DVJ56" s="1252"/>
      <c r="DVK56" s="1252"/>
      <c r="DVL56" s="1252"/>
      <c r="DVM56" s="1252"/>
      <c r="DVN56" s="1252"/>
      <c r="DVO56" s="1252"/>
      <c r="DVP56" s="1252"/>
      <c r="DVQ56" s="1252"/>
      <c r="DVR56" s="1252"/>
      <c r="DVS56" s="1252"/>
      <c r="DVT56" s="1252"/>
      <c r="DVU56" s="1252"/>
      <c r="DVV56" s="1252"/>
      <c r="DVW56" s="1252"/>
      <c r="DVX56" s="1252"/>
      <c r="DVY56" s="1252"/>
      <c r="DVZ56" s="1252"/>
      <c r="DWA56" s="1252"/>
      <c r="DWB56" s="1252"/>
      <c r="DWC56" s="1252"/>
      <c r="DWD56" s="1252"/>
      <c r="DWE56" s="1252"/>
      <c r="DWF56" s="1252"/>
      <c r="DWG56" s="1252"/>
      <c r="DWH56" s="1252"/>
      <c r="DWI56" s="1252"/>
      <c r="DWJ56" s="1252"/>
      <c r="DWK56" s="1252"/>
      <c r="DWL56" s="1252"/>
      <c r="DWM56" s="1252"/>
      <c r="DWN56" s="1252"/>
      <c r="DWO56" s="1252"/>
      <c r="DWP56" s="1252"/>
      <c r="DWQ56" s="1252"/>
      <c r="DWR56" s="1252"/>
      <c r="DWS56" s="1252"/>
      <c r="DWT56" s="1252"/>
      <c r="DWU56" s="1252"/>
      <c r="DWV56" s="1252"/>
      <c r="DWW56" s="1252"/>
      <c r="DWX56" s="1252"/>
      <c r="DWY56" s="1252"/>
      <c r="DWZ56" s="1252"/>
      <c r="DXA56" s="1252"/>
      <c r="DXB56" s="1252"/>
      <c r="DXC56" s="1252"/>
      <c r="DXD56" s="1252"/>
      <c r="DXE56" s="1252"/>
      <c r="DXF56" s="1252"/>
      <c r="DXG56" s="1252"/>
      <c r="DXH56" s="1252"/>
      <c r="DXI56" s="1252"/>
      <c r="DXJ56" s="1252"/>
      <c r="DXK56" s="1252"/>
      <c r="DXL56" s="1252"/>
      <c r="DXM56" s="1252"/>
      <c r="DXN56" s="1252"/>
      <c r="DXO56" s="1252"/>
      <c r="DXP56" s="1252"/>
      <c r="DXQ56" s="1252"/>
      <c r="DXR56" s="1252"/>
      <c r="DXS56" s="1252"/>
      <c r="DXT56" s="1252"/>
      <c r="DXU56" s="1252"/>
      <c r="DXV56" s="1252"/>
      <c r="DXW56" s="1252"/>
      <c r="DXX56" s="1252"/>
      <c r="DXY56" s="1252"/>
      <c r="DXZ56" s="1252"/>
      <c r="DYA56" s="1252"/>
      <c r="DYB56" s="1252"/>
      <c r="DYC56" s="1252"/>
      <c r="DYD56" s="1252"/>
      <c r="DYE56" s="1252"/>
      <c r="DYF56" s="1252"/>
      <c r="DYG56" s="1252"/>
      <c r="DYH56" s="1252"/>
      <c r="DYI56" s="1252"/>
      <c r="DYJ56" s="1252"/>
      <c r="DYK56" s="1252"/>
      <c r="DYL56" s="1252"/>
      <c r="DYM56" s="1252"/>
      <c r="DYN56" s="1252"/>
      <c r="DYO56" s="1252"/>
      <c r="DYP56" s="1252"/>
      <c r="DYQ56" s="1252"/>
      <c r="DYR56" s="1252"/>
      <c r="DYS56" s="1252"/>
      <c r="DYT56" s="1252"/>
      <c r="DYU56" s="1252"/>
      <c r="DYV56" s="1252"/>
      <c r="DYW56" s="1252"/>
      <c r="DYX56" s="1252"/>
      <c r="DYY56" s="1252"/>
      <c r="DYZ56" s="1252"/>
      <c r="DZA56" s="1252"/>
      <c r="DZB56" s="1252"/>
      <c r="DZC56" s="1252"/>
      <c r="DZD56" s="1252"/>
      <c r="DZE56" s="1252"/>
      <c r="DZF56" s="1252"/>
      <c r="DZG56" s="1252"/>
      <c r="DZH56" s="1252"/>
      <c r="DZI56" s="1252"/>
      <c r="DZJ56" s="1252"/>
      <c r="DZK56" s="1252"/>
      <c r="DZL56" s="1252"/>
      <c r="DZM56" s="1252"/>
      <c r="DZN56" s="1252"/>
      <c r="DZO56" s="1252"/>
      <c r="DZP56" s="1252"/>
      <c r="DZQ56" s="1252"/>
      <c r="DZR56" s="1252"/>
      <c r="DZS56" s="1252"/>
      <c r="DZT56" s="1252"/>
      <c r="DZU56" s="1252"/>
      <c r="DZV56" s="1252"/>
      <c r="DZW56" s="1252"/>
      <c r="DZX56" s="1252"/>
      <c r="DZY56" s="1252"/>
      <c r="DZZ56" s="1252"/>
      <c r="EAA56" s="1252"/>
      <c r="EAB56" s="1252"/>
      <c r="EAC56" s="1252"/>
      <c r="EAD56" s="1252"/>
      <c r="EAE56" s="1252"/>
      <c r="EAF56" s="1252"/>
      <c r="EAG56" s="1252"/>
      <c r="EAH56" s="1252"/>
      <c r="EAI56" s="1252"/>
      <c r="EAJ56" s="1252"/>
      <c r="EAK56" s="1252"/>
      <c r="EAL56" s="1252"/>
      <c r="EAM56" s="1252"/>
      <c r="EAN56" s="1252"/>
      <c r="EAO56" s="1252"/>
      <c r="EAP56" s="1252"/>
      <c r="EAQ56" s="1252"/>
      <c r="EAR56" s="1252"/>
      <c r="EAS56" s="1252"/>
      <c r="EAT56" s="1252"/>
      <c r="EAU56" s="1252"/>
      <c r="EAV56" s="1252"/>
      <c r="EAW56" s="1252"/>
      <c r="EAX56" s="1252"/>
      <c r="EAY56" s="1252"/>
      <c r="EAZ56" s="1252"/>
      <c r="EBA56" s="1252"/>
      <c r="EBB56" s="1252"/>
      <c r="EBC56" s="1252"/>
      <c r="EBD56" s="1252"/>
      <c r="EBE56" s="1252"/>
      <c r="EBF56" s="1252"/>
      <c r="EBG56" s="1252"/>
      <c r="EBH56" s="1252"/>
      <c r="EBI56" s="1252"/>
      <c r="EBJ56" s="1252"/>
      <c r="EBK56" s="1252"/>
      <c r="EBL56" s="1252"/>
      <c r="EBM56" s="1252"/>
      <c r="EBN56" s="1252"/>
      <c r="EBO56" s="1252"/>
      <c r="EBP56" s="1252"/>
      <c r="EBQ56" s="1252"/>
      <c r="EBR56" s="1252"/>
      <c r="EBS56" s="1252"/>
      <c r="EBT56" s="1252"/>
      <c r="EBU56" s="1252"/>
      <c r="EBV56" s="1252"/>
      <c r="EBW56" s="1252"/>
      <c r="EBX56" s="1252"/>
      <c r="EBY56" s="1252"/>
      <c r="EBZ56" s="1252"/>
      <c r="ECA56" s="1252"/>
      <c r="ECB56" s="1252"/>
      <c r="ECC56" s="1252"/>
      <c r="ECD56" s="1252"/>
      <c r="ECE56" s="1252"/>
      <c r="ECF56" s="1252"/>
      <c r="ECG56" s="1252"/>
      <c r="ECH56" s="1252"/>
      <c r="ECI56" s="1252"/>
      <c r="ECJ56" s="1252"/>
      <c r="ECK56" s="1252"/>
      <c r="ECL56" s="1252"/>
      <c r="ECM56" s="1252"/>
      <c r="ECN56" s="1252"/>
      <c r="ECO56" s="1252"/>
      <c r="ECP56" s="1252"/>
      <c r="ECQ56" s="1252"/>
      <c r="ECR56" s="1252"/>
      <c r="ECS56" s="1252"/>
      <c r="ECT56" s="1252"/>
      <c r="ECU56" s="1252"/>
      <c r="ECV56" s="1252"/>
      <c r="ECW56" s="1252"/>
      <c r="ECX56" s="1252"/>
      <c r="ECY56" s="1252"/>
      <c r="ECZ56" s="1252"/>
      <c r="EDA56" s="1252"/>
      <c r="EDB56" s="1252"/>
      <c r="EDC56" s="1252"/>
      <c r="EDD56" s="1252"/>
      <c r="EDE56" s="1252"/>
      <c r="EDF56" s="1252"/>
      <c r="EDG56" s="1252"/>
      <c r="EDH56" s="1252"/>
      <c r="EDI56" s="1252"/>
      <c r="EDJ56" s="1252"/>
      <c r="EDK56" s="1252"/>
      <c r="EDL56" s="1252"/>
      <c r="EDM56" s="1252"/>
      <c r="EDN56" s="1252"/>
      <c r="EDO56" s="1252"/>
      <c r="EDP56" s="1252"/>
      <c r="EDQ56" s="1252"/>
      <c r="EDR56" s="1252"/>
      <c r="EDS56" s="1252"/>
      <c r="EDT56" s="1252"/>
      <c r="EDU56" s="1252"/>
      <c r="EDV56" s="1252"/>
      <c r="EDW56" s="1252"/>
      <c r="EDX56" s="1252"/>
      <c r="EDY56" s="1252"/>
      <c r="EDZ56" s="1252"/>
      <c r="EEA56" s="1252"/>
      <c r="EEB56" s="1252"/>
      <c r="EEC56" s="1252"/>
      <c r="EED56" s="1252"/>
      <c r="EEE56" s="1252"/>
      <c r="EEF56" s="1252"/>
      <c r="EEG56" s="1252"/>
      <c r="EEH56" s="1252"/>
      <c r="EEI56" s="1252"/>
      <c r="EEJ56" s="1252"/>
      <c r="EEK56" s="1252"/>
      <c r="EEL56" s="1252"/>
      <c r="EEM56" s="1252"/>
      <c r="EEN56" s="1252"/>
      <c r="EEO56" s="1252"/>
      <c r="EEP56" s="1252"/>
      <c r="EEQ56" s="1252"/>
      <c r="EER56" s="1252"/>
      <c r="EES56" s="1252"/>
      <c r="EET56" s="1252"/>
      <c r="EEU56" s="1252"/>
      <c r="EEV56" s="1252"/>
      <c r="EEW56" s="1252"/>
      <c r="EEX56" s="1252"/>
      <c r="EEY56" s="1252"/>
      <c r="EEZ56" s="1252"/>
      <c r="EFA56" s="1252"/>
      <c r="EFB56" s="1252"/>
      <c r="EFC56" s="1252"/>
      <c r="EFD56" s="1252"/>
      <c r="EFE56" s="1252"/>
      <c r="EFF56" s="1252"/>
      <c r="EFG56" s="1252"/>
      <c r="EFH56" s="1252"/>
      <c r="EFI56" s="1252"/>
      <c r="EFJ56" s="1252"/>
      <c r="EFK56" s="1252"/>
      <c r="EFL56" s="1252"/>
      <c r="EFM56" s="1252"/>
      <c r="EFN56" s="1252"/>
      <c r="EFO56" s="1252"/>
      <c r="EFP56" s="1252"/>
      <c r="EFQ56" s="1252"/>
      <c r="EFR56" s="1252"/>
      <c r="EFS56" s="1252"/>
      <c r="EFT56" s="1252"/>
      <c r="EFU56" s="1252"/>
      <c r="EFV56" s="1252"/>
      <c r="EFW56" s="1252"/>
      <c r="EFX56" s="1252"/>
      <c r="EFY56" s="1252"/>
      <c r="EFZ56" s="1252"/>
      <c r="EGA56" s="1252"/>
      <c r="EGB56" s="1252"/>
      <c r="EGC56" s="1252"/>
      <c r="EGD56" s="1252"/>
      <c r="EGE56" s="1252"/>
      <c r="EGF56" s="1252"/>
      <c r="EGG56" s="1252"/>
      <c r="EGH56" s="1252"/>
      <c r="EGI56" s="1252"/>
      <c r="EGJ56" s="1252"/>
      <c r="EGK56" s="1252"/>
      <c r="EGL56" s="1252"/>
      <c r="EGM56" s="1252"/>
      <c r="EGN56" s="1252"/>
      <c r="EGO56" s="1252"/>
      <c r="EGP56" s="1252"/>
      <c r="EGQ56" s="1252"/>
      <c r="EGR56" s="1252"/>
      <c r="EGS56" s="1252"/>
      <c r="EGT56" s="1252"/>
      <c r="EGU56" s="1252"/>
      <c r="EGV56" s="1252"/>
      <c r="EGW56" s="1252"/>
      <c r="EGX56" s="1252"/>
      <c r="EGY56" s="1252"/>
      <c r="EGZ56" s="1252"/>
      <c r="EHA56" s="1252"/>
      <c r="EHB56" s="1252"/>
      <c r="EHC56" s="1252"/>
      <c r="EHD56" s="1252"/>
      <c r="EHE56" s="1252"/>
      <c r="EHF56" s="1252"/>
      <c r="EHG56" s="1252"/>
      <c r="EHH56" s="1252"/>
      <c r="EHI56" s="1252"/>
      <c r="EHJ56" s="1252"/>
      <c r="EHK56" s="1252"/>
      <c r="EHL56" s="1252"/>
      <c r="EHM56" s="1252"/>
      <c r="EHN56" s="1252"/>
      <c r="EHO56" s="1252"/>
      <c r="EHP56" s="1252"/>
      <c r="EHQ56" s="1252"/>
      <c r="EHR56" s="1252"/>
      <c r="EHS56" s="1252"/>
      <c r="EHT56" s="1252"/>
      <c r="EHU56" s="1252"/>
      <c r="EHV56" s="1252"/>
      <c r="EHW56" s="1252"/>
      <c r="EHX56" s="1252"/>
      <c r="EHY56" s="1252"/>
      <c r="EHZ56" s="1252"/>
      <c r="EIA56" s="1252"/>
      <c r="EIB56" s="1252"/>
      <c r="EIC56" s="1252"/>
      <c r="EID56" s="1252"/>
      <c r="EIE56" s="1252"/>
      <c r="EIF56" s="1252"/>
      <c r="EIG56" s="1252"/>
      <c r="EIH56" s="1252"/>
      <c r="EII56" s="1252"/>
      <c r="EIJ56" s="1252"/>
      <c r="EIK56" s="1252"/>
      <c r="EIL56" s="1252"/>
      <c r="EIM56" s="1252"/>
      <c r="EIN56" s="1252"/>
      <c r="EIO56" s="1252"/>
      <c r="EIP56" s="1252"/>
      <c r="EIQ56" s="1252"/>
      <c r="EIR56" s="1252"/>
      <c r="EIS56" s="1252"/>
      <c r="EIT56" s="1252"/>
      <c r="EIU56" s="1252"/>
      <c r="EIV56" s="1252"/>
      <c r="EIW56" s="1252"/>
      <c r="EIX56" s="1252"/>
      <c r="EIY56" s="1252"/>
      <c r="EIZ56" s="1252"/>
      <c r="EJA56" s="1252"/>
      <c r="EJB56" s="1252"/>
      <c r="EJC56" s="1252"/>
      <c r="EJD56" s="1252"/>
      <c r="EJE56" s="1252"/>
      <c r="EJF56" s="1252"/>
      <c r="EJG56" s="1252"/>
      <c r="EJH56" s="1252"/>
      <c r="EJI56" s="1252"/>
      <c r="EJJ56" s="1252"/>
      <c r="EJK56" s="1252"/>
      <c r="EJL56" s="1252"/>
      <c r="EJM56" s="1252"/>
      <c r="EJN56" s="1252"/>
      <c r="EJO56" s="1252"/>
      <c r="EJP56" s="1252"/>
      <c r="EJQ56" s="1252"/>
      <c r="EJR56" s="1252"/>
      <c r="EJS56" s="1252"/>
      <c r="EJT56" s="1252"/>
      <c r="EJU56" s="1252"/>
      <c r="EJV56" s="1252"/>
      <c r="EJW56" s="1252"/>
      <c r="EJX56" s="1252"/>
      <c r="EJY56" s="1252"/>
      <c r="EJZ56" s="1252"/>
      <c r="EKA56" s="1252"/>
      <c r="EKB56" s="1252"/>
      <c r="EKC56" s="1252"/>
      <c r="EKD56" s="1252"/>
      <c r="EKE56" s="1252"/>
      <c r="EKF56" s="1252"/>
      <c r="EKG56" s="1252"/>
      <c r="EKH56" s="1252"/>
      <c r="EKI56" s="1252"/>
      <c r="EKJ56" s="1252"/>
      <c r="EKK56" s="1252"/>
      <c r="EKL56" s="1252"/>
      <c r="EKM56" s="1252"/>
      <c r="EKN56" s="1252"/>
      <c r="EKO56" s="1252"/>
      <c r="EKP56" s="1252"/>
      <c r="EKQ56" s="1252"/>
      <c r="EKR56" s="1252"/>
      <c r="EKS56" s="1252"/>
      <c r="EKT56" s="1252"/>
      <c r="EKU56" s="1252"/>
      <c r="EKV56" s="1252"/>
      <c r="EKW56" s="1252"/>
      <c r="EKX56" s="1252"/>
      <c r="EKY56" s="1252"/>
      <c r="EKZ56" s="1252"/>
      <c r="ELA56" s="1252"/>
      <c r="ELB56" s="1252"/>
      <c r="ELC56" s="1252"/>
      <c r="ELD56" s="1252"/>
      <c r="ELE56" s="1252"/>
      <c r="ELF56" s="1252"/>
      <c r="ELG56" s="1252"/>
      <c r="ELH56" s="1252"/>
      <c r="ELI56" s="1252"/>
      <c r="ELJ56" s="1252"/>
      <c r="ELK56" s="1252"/>
      <c r="ELL56" s="1252"/>
      <c r="ELM56" s="1252"/>
      <c r="ELN56" s="1252"/>
      <c r="ELO56" s="1252"/>
      <c r="ELP56" s="1252"/>
      <c r="ELQ56" s="1252"/>
      <c r="ELR56" s="1252"/>
      <c r="ELS56" s="1252"/>
      <c r="ELT56" s="1252"/>
      <c r="ELU56" s="1252"/>
      <c r="ELV56" s="1252"/>
      <c r="ELW56" s="1252"/>
      <c r="ELX56" s="1252"/>
      <c r="ELY56" s="1252"/>
      <c r="ELZ56" s="1252"/>
      <c r="EMA56" s="1252"/>
      <c r="EMB56" s="1252"/>
      <c r="EMC56" s="1252"/>
      <c r="EMD56" s="1252"/>
      <c r="EME56" s="1252"/>
      <c r="EMF56" s="1252"/>
      <c r="EMG56" s="1252"/>
      <c r="EMH56" s="1252"/>
      <c r="EMI56" s="1252"/>
      <c r="EMJ56" s="1252"/>
      <c r="EMK56" s="1252"/>
      <c r="EML56" s="1252"/>
      <c r="EMM56" s="1252"/>
      <c r="EMN56" s="1252"/>
      <c r="EMO56" s="1252"/>
      <c r="EMP56" s="1252"/>
      <c r="EMQ56" s="1252"/>
      <c r="EMR56" s="1252"/>
      <c r="EMS56" s="1252"/>
      <c r="EMT56" s="1252"/>
      <c r="EMU56" s="1252"/>
      <c r="EMV56" s="1252"/>
      <c r="EMW56" s="1252"/>
      <c r="EMX56" s="1252"/>
      <c r="EMY56" s="1252"/>
      <c r="EMZ56" s="1252"/>
      <c r="ENA56" s="1252"/>
      <c r="ENB56" s="1252"/>
      <c r="ENC56" s="1252"/>
      <c r="END56" s="1252"/>
      <c r="ENE56" s="1252"/>
      <c r="ENF56" s="1252"/>
      <c r="ENG56" s="1252"/>
      <c r="ENH56" s="1252"/>
      <c r="ENI56" s="1252"/>
      <c r="ENJ56" s="1252"/>
      <c r="ENK56" s="1252"/>
      <c r="ENL56" s="1252"/>
      <c r="ENM56" s="1252"/>
      <c r="ENN56" s="1252"/>
      <c r="ENO56" s="1252"/>
      <c r="ENP56" s="1252"/>
      <c r="ENQ56" s="1252"/>
      <c r="ENR56" s="1252"/>
      <c r="ENS56" s="1252"/>
      <c r="ENT56" s="1252"/>
      <c r="ENU56" s="1252"/>
      <c r="ENV56" s="1252"/>
      <c r="ENW56" s="1252"/>
      <c r="ENX56" s="1252"/>
      <c r="ENY56" s="1252"/>
      <c r="ENZ56" s="1252"/>
      <c r="EOA56" s="1252"/>
      <c r="EOB56" s="1252"/>
      <c r="EOC56" s="1252"/>
      <c r="EOD56" s="1252"/>
      <c r="EOE56" s="1252"/>
      <c r="EOF56" s="1252"/>
      <c r="EOG56" s="1252"/>
      <c r="EOH56" s="1252"/>
      <c r="EOI56" s="1252"/>
      <c r="EOJ56" s="1252"/>
      <c r="EOK56" s="1252"/>
      <c r="EOL56" s="1252"/>
      <c r="EOM56" s="1252"/>
      <c r="EON56" s="1252"/>
      <c r="EOO56" s="1252"/>
      <c r="EOP56" s="1252"/>
      <c r="EOQ56" s="1252"/>
      <c r="EOR56" s="1252"/>
      <c r="EOS56" s="1252"/>
      <c r="EOT56" s="1252"/>
      <c r="EOU56" s="1252"/>
      <c r="EOV56" s="1252"/>
      <c r="EOW56" s="1252"/>
      <c r="EOX56" s="1252"/>
      <c r="EOY56" s="1252"/>
      <c r="EOZ56" s="1252"/>
      <c r="EPA56" s="1252"/>
      <c r="EPB56" s="1252"/>
      <c r="EPC56" s="1252"/>
      <c r="EPD56" s="1252"/>
      <c r="EPE56" s="1252"/>
      <c r="EPF56" s="1252"/>
      <c r="EPG56" s="1252"/>
      <c r="EPH56" s="1252"/>
      <c r="EPI56" s="1252"/>
      <c r="EPJ56" s="1252"/>
      <c r="EPK56" s="1252"/>
      <c r="EPL56" s="1252"/>
      <c r="EPM56" s="1252"/>
      <c r="EPN56" s="1252"/>
      <c r="EPO56" s="1252"/>
      <c r="EPP56" s="1252"/>
      <c r="EPQ56" s="1252"/>
      <c r="EPR56" s="1252"/>
      <c r="EPS56" s="1252"/>
      <c r="EPT56" s="1252"/>
      <c r="EPU56" s="1252"/>
      <c r="EPV56" s="1252"/>
      <c r="EPW56" s="1252"/>
      <c r="EPX56" s="1252"/>
      <c r="EPY56" s="1252"/>
      <c r="EPZ56" s="1252"/>
      <c r="EQA56" s="1252"/>
      <c r="EQB56" s="1252"/>
      <c r="EQC56" s="1252"/>
      <c r="EQD56" s="1252"/>
      <c r="EQE56" s="1252"/>
      <c r="EQF56" s="1252"/>
      <c r="EQG56" s="1252"/>
      <c r="EQH56" s="1252"/>
      <c r="EQI56" s="1252"/>
      <c r="EQJ56" s="1252"/>
      <c r="EQK56" s="1252"/>
      <c r="EQL56" s="1252"/>
      <c r="EQM56" s="1252"/>
      <c r="EQN56" s="1252"/>
      <c r="EQO56" s="1252"/>
      <c r="EQP56" s="1252"/>
      <c r="EQQ56" s="1252"/>
      <c r="EQR56" s="1252"/>
      <c r="EQS56" s="1252"/>
      <c r="EQT56" s="1252"/>
      <c r="EQU56" s="1252"/>
      <c r="EQV56" s="1252"/>
      <c r="EQW56" s="1252"/>
      <c r="EQX56" s="1252"/>
      <c r="EQY56" s="1252"/>
      <c r="EQZ56" s="1252"/>
      <c r="ERA56" s="1252"/>
      <c r="ERB56" s="1252"/>
      <c r="ERC56" s="1252"/>
      <c r="ERD56" s="1252"/>
      <c r="ERE56" s="1252"/>
      <c r="ERF56" s="1252"/>
      <c r="ERG56" s="1252"/>
      <c r="ERH56" s="1252"/>
      <c r="ERI56" s="1252"/>
      <c r="ERJ56" s="1252"/>
      <c r="ERK56" s="1252"/>
      <c r="ERL56" s="1252"/>
      <c r="ERM56" s="1252"/>
      <c r="ERN56" s="1252"/>
      <c r="ERO56" s="1252"/>
      <c r="ERP56" s="1252"/>
      <c r="ERQ56" s="1252"/>
      <c r="ERR56" s="1252"/>
      <c r="ERS56" s="1252"/>
      <c r="ERT56" s="1252"/>
      <c r="ERU56" s="1252"/>
      <c r="ERV56" s="1252"/>
      <c r="ERW56" s="1252"/>
      <c r="ERX56" s="1252"/>
      <c r="ERY56" s="1252"/>
      <c r="ERZ56" s="1252"/>
      <c r="ESA56" s="1252"/>
      <c r="ESB56" s="1252"/>
      <c r="ESC56" s="1252"/>
      <c r="ESD56" s="1252"/>
      <c r="ESE56" s="1252"/>
      <c r="ESF56" s="1252"/>
      <c r="ESG56" s="1252"/>
      <c r="ESH56" s="1252"/>
      <c r="ESI56" s="1252"/>
      <c r="ESJ56" s="1252"/>
      <c r="ESK56" s="1252"/>
      <c r="ESL56" s="1252"/>
      <c r="ESM56" s="1252"/>
      <c r="ESN56" s="1252"/>
      <c r="ESO56" s="1252"/>
      <c r="ESP56" s="1252"/>
      <c r="ESQ56" s="1252"/>
      <c r="ESR56" s="1252"/>
      <c r="ESS56" s="1252"/>
      <c r="EST56" s="1252"/>
      <c r="ESU56" s="1252"/>
      <c r="ESV56" s="1252"/>
      <c r="ESW56" s="1252"/>
      <c r="ESX56" s="1252"/>
      <c r="ESY56" s="1252"/>
      <c r="ESZ56" s="1252"/>
      <c r="ETA56" s="1252"/>
      <c r="ETB56" s="1252"/>
      <c r="ETC56" s="1252"/>
      <c r="ETD56" s="1252"/>
      <c r="ETE56" s="1252"/>
      <c r="ETF56" s="1252"/>
      <c r="ETG56" s="1252"/>
      <c r="ETH56" s="1252"/>
      <c r="ETI56" s="1252"/>
      <c r="ETJ56" s="1252"/>
      <c r="ETK56" s="1252"/>
      <c r="ETL56" s="1252"/>
      <c r="ETM56" s="1252"/>
      <c r="ETN56" s="1252"/>
      <c r="ETO56" s="1252"/>
      <c r="ETP56" s="1252"/>
      <c r="ETQ56" s="1252"/>
      <c r="ETR56" s="1252"/>
      <c r="ETS56" s="1252"/>
      <c r="ETT56" s="1252"/>
      <c r="ETU56" s="1252"/>
      <c r="ETV56" s="1252"/>
      <c r="ETW56" s="1252"/>
      <c r="ETX56" s="1252"/>
      <c r="ETY56" s="1252"/>
      <c r="ETZ56" s="1252"/>
      <c r="EUA56" s="1252"/>
      <c r="EUB56" s="1252"/>
      <c r="EUC56" s="1252"/>
      <c r="EUD56" s="1252"/>
      <c r="EUE56" s="1252"/>
      <c r="EUF56" s="1252"/>
      <c r="EUG56" s="1252"/>
      <c r="EUH56" s="1252"/>
      <c r="EUI56" s="1252"/>
      <c r="EUJ56" s="1252"/>
      <c r="EUK56" s="1252"/>
      <c r="EUL56" s="1252"/>
      <c r="EUM56" s="1252"/>
      <c r="EUN56" s="1252"/>
      <c r="EUO56" s="1252"/>
      <c r="EUP56" s="1252"/>
      <c r="EUQ56" s="1252"/>
      <c r="EUR56" s="1252"/>
      <c r="EUS56" s="1252"/>
      <c r="EUT56" s="1252"/>
      <c r="EUU56" s="1252"/>
      <c r="EUV56" s="1252"/>
      <c r="EUW56" s="1252"/>
      <c r="EUX56" s="1252"/>
      <c r="EUY56" s="1252"/>
      <c r="EUZ56" s="1252"/>
      <c r="EVA56" s="1252"/>
      <c r="EVB56" s="1252"/>
      <c r="EVC56" s="1252"/>
      <c r="EVD56" s="1252"/>
      <c r="EVE56" s="1252"/>
      <c r="EVF56" s="1252"/>
      <c r="EVG56" s="1252"/>
      <c r="EVH56" s="1252"/>
      <c r="EVI56" s="1252"/>
      <c r="EVJ56" s="1252"/>
      <c r="EVK56" s="1252"/>
      <c r="EVL56" s="1252"/>
      <c r="EVM56" s="1252"/>
      <c r="EVN56" s="1252"/>
      <c r="EVO56" s="1252"/>
      <c r="EVP56" s="1252"/>
      <c r="EVQ56" s="1252"/>
      <c r="EVR56" s="1252"/>
      <c r="EVS56" s="1252"/>
      <c r="EVT56" s="1252"/>
      <c r="EVU56" s="1252"/>
      <c r="EVV56" s="1252"/>
      <c r="EVW56" s="1252"/>
      <c r="EVX56" s="1252"/>
      <c r="EVY56" s="1252"/>
      <c r="EVZ56" s="1252"/>
      <c r="EWA56" s="1252"/>
      <c r="EWB56" s="1252"/>
      <c r="EWC56" s="1252"/>
      <c r="EWD56" s="1252"/>
      <c r="EWE56" s="1252"/>
      <c r="EWF56" s="1252"/>
      <c r="EWG56" s="1252"/>
      <c r="EWH56" s="1252"/>
      <c r="EWI56" s="1252"/>
      <c r="EWJ56" s="1252"/>
      <c r="EWK56" s="1252"/>
      <c r="EWL56" s="1252"/>
      <c r="EWM56" s="1252"/>
      <c r="EWN56" s="1252"/>
      <c r="EWO56" s="1252"/>
      <c r="EWP56" s="1252"/>
      <c r="EWQ56" s="1252"/>
      <c r="EWR56" s="1252"/>
      <c r="EWS56" s="1252"/>
      <c r="EWT56" s="1252"/>
      <c r="EWU56" s="1252"/>
      <c r="EWV56" s="1252"/>
      <c r="EWW56" s="1252"/>
      <c r="EWX56" s="1252"/>
      <c r="EWY56" s="1252"/>
      <c r="EWZ56" s="1252"/>
      <c r="EXA56" s="1252"/>
      <c r="EXB56" s="1252"/>
      <c r="EXC56" s="1252"/>
      <c r="EXD56" s="1252"/>
      <c r="EXE56" s="1252"/>
      <c r="EXF56" s="1252"/>
      <c r="EXG56" s="1252"/>
      <c r="EXH56" s="1252"/>
      <c r="EXI56" s="1252"/>
      <c r="EXJ56" s="1252"/>
      <c r="EXK56" s="1252"/>
      <c r="EXL56" s="1252"/>
      <c r="EXM56" s="1252"/>
      <c r="EXN56" s="1252"/>
      <c r="EXO56" s="1252"/>
      <c r="EXP56" s="1252"/>
      <c r="EXQ56" s="1252"/>
      <c r="EXR56" s="1252"/>
      <c r="EXS56" s="1252"/>
      <c r="EXT56" s="1252"/>
      <c r="EXU56" s="1252"/>
      <c r="EXV56" s="1252"/>
      <c r="EXW56" s="1252"/>
      <c r="EXX56" s="1252"/>
      <c r="EXY56" s="1252"/>
      <c r="EXZ56" s="1252"/>
      <c r="EYA56" s="1252"/>
      <c r="EYB56" s="1252"/>
      <c r="EYC56" s="1252"/>
      <c r="EYD56" s="1252"/>
      <c r="EYE56" s="1252"/>
      <c r="EYF56" s="1252"/>
      <c r="EYG56" s="1252"/>
      <c r="EYH56" s="1252"/>
      <c r="EYI56" s="1252"/>
      <c r="EYJ56" s="1252"/>
      <c r="EYK56" s="1252"/>
      <c r="EYL56" s="1252"/>
      <c r="EYM56" s="1252"/>
      <c r="EYN56" s="1252"/>
      <c r="EYO56" s="1252"/>
      <c r="EYP56" s="1252"/>
      <c r="EYQ56" s="1252"/>
      <c r="EYR56" s="1252"/>
      <c r="EYS56" s="1252"/>
      <c r="EYT56" s="1252"/>
      <c r="EYU56" s="1252"/>
      <c r="EYV56" s="1252"/>
      <c r="EYW56" s="1252"/>
      <c r="EYX56" s="1252"/>
      <c r="EYY56" s="1252"/>
      <c r="EYZ56" s="1252"/>
      <c r="EZA56" s="1252"/>
      <c r="EZB56" s="1252"/>
      <c r="EZC56" s="1252"/>
      <c r="EZD56" s="1252"/>
      <c r="EZE56" s="1252"/>
      <c r="EZF56" s="1252"/>
      <c r="EZG56" s="1252"/>
      <c r="EZH56" s="1252"/>
      <c r="EZI56" s="1252"/>
      <c r="EZJ56" s="1252"/>
      <c r="EZK56" s="1252"/>
      <c r="EZL56" s="1252"/>
      <c r="EZM56" s="1252"/>
      <c r="EZN56" s="1252"/>
      <c r="EZO56" s="1252"/>
      <c r="EZP56" s="1252"/>
      <c r="EZQ56" s="1252"/>
      <c r="EZR56" s="1252"/>
      <c r="EZS56" s="1252"/>
      <c r="EZT56" s="1252"/>
      <c r="EZU56" s="1252"/>
      <c r="EZV56" s="1252"/>
      <c r="EZW56" s="1252"/>
      <c r="EZX56" s="1252"/>
      <c r="EZY56" s="1252"/>
      <c r="EZZ56" s="1252"/>
      <c r="FAA56" s="1252"/>
      <c r="FAB56" s="1252"/>
      <c r="FAC56" s="1252"/>
      <c r="FAD56" s="1252"/>
      <c r="FAE56" s="1252"/>
      <c r="FAF56" s="1252"/>
      <c r="FAG56" s="1252"/>
      <c r="FAH56" s="1252"/>
      <c r="FAI56" s="1252"/>
      <c r="FAJ56" s="1252"/>
      <c r="FAK56" s="1252"/>
      <c r="FAL56" s="1252"/>
      <c r="FAM56" s="1252"/>
      <c r="FAN56" s="1252"/>
      <c r="FAO56" s="1252"/>
      <c r="FAP56" s="1252"/>
      <c r="FAQ56" s="1252"/>
      <c r="FAR56" s="1252"/>
      <c r="FAS56" s="1252"/>
      <c r="FAT56" s="1252"/>
      <c r="FAU56" s="1252"/>
      <c r="FAV56" s="1252"/>
      <c r="FAW56" s="1252"/>
      <c r="FAX56" s="1252"/>
      <c r="FAY56" s="1252"/>
      <c r="FAZ56" s="1252"/>
      <c r="FBA56" s="1252"/>
      <c r="FBB56" s="1252"/>
      <c r="FBC56" s="1252"/>
      <c r="FBD56" s="1252"/>
      <c r="FBE56" s="1252"/>
      <c r="FBF56" s="1252"/>
      <c r="FBG56" s="1252"/>
      <c r="FBH56" s="1252"/>
      <c r="FBI56" s="1252"/>
      <c r="FBJ56" s="1252"/>
      <c r="FBK56" s="1252"/>
      <c r="FBL56" s="1252"/>
      <c r="FBM56" s="1252"/>
      <c r="FBN56" s="1252"/>
      <c r="FBO56" s="1252"/>
      <c r="FBP56" s="1252"/>
      <c r="FBQ56" s="1252"/>
      <c r="FBR56" s="1252"/>
      <c r="FBS56" s="1252"/>
      <c r="FBT56" s="1252"/>
      <c r="FBU56" s="1252"/>
      <c r="FBV56" s="1252"/>
      <c r="FBW56" s="1252"/>
      <c r="FBX56" s="1252"/>
      <c r="FBY56" s="1252"/>
      <c r="FBZ56" s="1252"/>
      <c r="FCA56" s="1252"/>
      <c r="FCB56" s="1252"/>
      <c r="FCC56" s="1252"/>
      <c r="FCD56" s="1252"/>
      <c r="FCE56" s="1252"/>
      <c r="FCF56" s="1252"/>
      <c r="FCG56" s="1252"/>
      <c r="FCH56" s="1252"/>
      <c r="FCI56" s="1252"/>
      <c r="FCJ56" s="1252"/>
      <c r="FCK56" s="1252"/>
      <c r="FCL56" s="1252"/>
      <c r="FCM56" s="1252"/>
      <c r="FCN56" s="1252"/>
      <c r="FCO56" s="1252"/>
      <c r="FCP56" s="1252"/>
      <c r="FCQ56" s="1252"/>
      <c r="FCR56" s="1252"/>
      <c r="FCS56" s="1252"/>
      <c r="FCT56" s="1252"/>
      <c r="FCU56" s="1252"/>
      <c r="FCV56" s="1252"/>
      <c r="FCW56" s="1252"/>
      <c r="FCX56" s="1252"/>
      <c r="FCY56" s="1252"/>
      <c r="FCZ56" s="1252"/>
      <c r="FDA56" s="1252"/>
      <c r="FDB56" s="1252"/>
      <c r="FDC56" s="1252"/>
      <c r="FDD56" s="1252"/>
      <c r="FDE56" s="1252"/>
      <c r="FDF56" s="1252"/>
      <c r="FDG56" s="1252"/>
      <c r="FDH56" s="1252"/>
      <c r="FDI56" s="1252"/>
      <c r="FDJ56" s="1252"/>
      <c r="FDK56" s="1252"/>
      <c r="FDL56" s="1252"/>
      <c r="FDM56" s="1252"/>
      <c r="FDN56" s="1252"/>
      <c r="FDO56" s="1252"/>
      <c r="FDP56" s="1252"/>
      <c r="FDQ56" s="1252"/>
      <c r="FDR56" s="1252"/>
      <c r="FDS56" s="1252"/>
      <c r="FDT56" s="1252"/>
      <c r="FDU56" s="1252"/>
      <c r="FDV56" s="1252"/>
      <c r="FDW56" s="1252"/>
      <c r="FDX56" s="1252"/>
      <c r="FDY56" s="1252"/>
      <c r="FDZ56" s="1252"/>
      <c r="FEA56" s="1252"/>
      <c r="FEB56" s="1252"/>
      <c r="FEC56" s="1252"/>
      <c r="FED56" s="1252"/>
      <c r="FEE56" s="1252"/>
      <c r="FEF56" s="1252"/>
      <c r="FEG56" s="1252"/>
      <c r="FEH56" s="1252"/>
      <c r="FEI56" s="1252"/>
      <c r="FEJ56" s="1252"/>
      <c r="FEK56" s="1252"/>
      <c r="FEL56" s="1252"/>
      <c r="FEM56" s="1252"/>
      <c r="FEN56" s="1252"/>
      <c r="FEO56" s="1252"/>
      <c r="FEP56" s="1252"/>
      <c r="FEQ56" s="1252"/>
      <c r="FER56" s="1252"/>
      <c r="FES56" s="1252"/>
      <c r="FET56" s="1252"/>
      <c r="FEU56" s="1252"/>
      <c r="FEV56" s="1252"/>
      <c r="FEW56" s="1252"/>
      <c r="FEX56" s="1252"/>
      <c r="FEY56" s="1252"/>
      <c r="FEZ56" s="1252"/>
      <c r="FFA56" s="1252"/>
      <c r="FFB56" s="1252"/>
      <c r="FFC56" s="1252"/>
      <c r="FFD56" s="1252"/>
      <c r="FFE56" s="1252"/>
      <c r="FFF56" s="1252"/>
      <c r="FFG56" s="1252"/>
      <c r="FFH56" s="1252"/>
      <c r="FFI56" s="1252"/>
      <c r="FFJ56" s="1252"/>
      <c r="FFK56" s="1252"/>
      <c r="FFL56" s="1252"/>
      <c r="FFM56" s="1252"/>
      <c r="FFN56" s="1252"/>
      <c r="FFO56" s="1252"/>
      <c r="FFP56" s="1252"/>
      <c r="FFQ56" s="1252"/>
      <c r="FFR56" s="1252"/>
      <c r="FFS56" s="1252"/>
      <c r="FFT56" s="1252"/>
      <c r="FFU56" s="1252"/>
      <c r="FFV56" s="1252"/>
      <c r="FFW56" s="1252"/>
      <c r="FFX56" s="1252"/>
      <c r="FFY56" s="1252"/>
      <c r="FFZ56" s="1252"/>
      <c r="FGA56" s="1252"/>
      <c r="FGB56" s="1252"/>
      <c r="FGC56" s="1252"/>
      <c r="FGD56" s="1252"/>
      <c r="FGE56" s="1252"/>
      <c r="FGF56" s="1252"/>
      <c r="FGG56" s="1252"/>
      <c r="FGH56" s="1252"/>
      <c r="FGI56" s="1252"/>
      <c r="FGJ56" s="1252"/>
      <c r="FGK56" s="1252"/>
      <c r="FGL56" s="1252"/>
      <c r="FGM56" s="1252"/>
      <c r="FGN56" s="1252"/>
      <c r="FGO56" s="1252"/>
      <c r="FGP56" s="1252"/>
      <c r="FGQ56" s="1252"/>
      <c r="FGR56" s="1252"/>
      <c r="FGS56" s="1252"/>
      <c r="FGT56" s="1252"/>
      <c r="FGU56" s="1252"/>
      <c r="FGV56" s="1252"/>
      <c r="FGW56" s="1252"/>
      <c r="FGX56" s="1252"/>
      <c r="FGY56" s="1252"/>
      <c r="FGZ56" s="1252"/>
      <c r="FHA56" s="1252"/>
      <c r="FHB56" s="1252"/>
      <c r="FHC56" s="1252"/>
      <c r="FHD56" s="1252"/>
      <c r="FHE56" s="1252"/>
      <c r="FHF56" s="1252"/>
      <c r="FHG56" s="1252"/>
      <c r="FHH56" s="1252"/>
      <c r="FHI56" s="1252"/>
      <c r="FHJ56" s="1252"/>
      <c r="FHK56" s="1252"/>
      <c r="FHL56" s="1252"/>
      <c r="FHM56" s="1252"/>
      <c r="FHN56" s="1252"/>
      <c r="FHO56" s="1252"/>
      <c r="FHP56" s="1252"/>
      <c r="FHQ56" s="1252"/>
      <c r="FHR56" s="1252"/>
      <c r="FHS56" s="1252"/>
      <c r="FHT56" s="1252"/>
      <c r="FHU56" s="1252"/>
      <c r="FHV56" s="1252"/>
      <c r="FHW56" s="1252"/>
      <c r="FHX56" s="1252"/>
      <c r="FHY56" s="1252"/>
      <c r="FHZ56" s="1252"/>
      <c r="FIA56" s="1252"/>
      <c r="FIB56" s="1252"/>
      <c r="FIC56" s="1252"/>
      <c r="FID56" s="1252"/>
      <c r="FIE56" s="1252"/>
      <c r="FIF56" s="1252"/>
      <c r="FIG56" s="1252"/>
      <c r="FIH56" s="1252"/>
      <c r="FII56" s="1252"/>
      <c r="FIJ56" s="1252"/>
      <c r="FIK56" s="1252"/>
      <c r="FIL56" s="1252"/>
      <c r="FIM56" s="1252"/>
      <c r="FIN56" s="1252"/>
      <c r="FIO56" s="1252"/>
      <c r="FIP56" s="1252"/>
      <c r="FIQ56" s="1252"/>
      <c r="FIR56" s="1252"/>
      <c r="FIS56" s="1252"/>
      <c r="FIT56" s="1252"/>
      <c r="FIU56" s="1252"/>
      <c r="FIV56" s="1252"/>
      <c r="FIW56" s="1252"/>
      <c r="FIX56" s="1252"/>
      <c r="FIY56" s="1252"/>
      <c r="FIZ56" s="1252"/>
      <c r="FJA56" s="1252"/>
      <c r="FJB56" s="1252"/>
      <c r="FJC56" s="1252"/>
      <c r="FJD56" s="1252"/>
      <c r="FJE56" s="1252"/>
      <c r="FJF56" s="1252"/>
      <c r="FJG56" s="1252"/>
      <c r="FJH56" s="1252"/>
      <c r="FJI56" s="1252"/>
      <c r="FJJ56" s="1252"/>
      <c r="FJK56" s="1252"/>
      <c r="FJL56" s="1252"/>
      <c r="FJM56" s="1252"/>
      <c r="FJN56" s="1252"/>
      <c r="FJO56" s="1252"/>
      <c r="FJP56" s="1252"/>
      <c r="FJQ56" s="1252"/>
      <c r="FJR56" s="1252"/>
      <c r="FJS56" s="1252"/>
      <c r="FJT56" s="1252"/>
      <c r="FJU56" s="1252"/>
      <c r="FJV56" s="1252"/>
      <c r="FJW56" s="1252"/>
      <c r="FJX56" s="1252"/>
      <c r="FJY56" s="1252"/>
      <c r="FJZ56" s="1252"/>
      <c r="FKA56" s="1252"/>
      <c r="FKB56" s="1252"/>
      <c r="FKC56" s="1252"/>
      <c r="FKD56" s="1252"/>
      <c r="FKE56" s="1252"/>
      <c r="FKF56" s="1252"/>
      <c r="FKG56" s="1252"/>
      <c r="FKH56" s="1252"/>
      <c r="FKI56" s="1252"/>
      <c r="FKJ56" s="1252"/>
      <c r="FKK56" s="1252"/>
      <c r="FKL56" s="1252"/>
      <c r="FKM56" s="1252"/>
      <c r="FKN56" s="1252"/>
      <c r="FKO56" s="1252"/>
      <c r="FKP56" s="1252"/>
      <c r="FKQ56" s="1252"/>
      <c r="FKR56" s="1252"/>
      <c r="FKS56" s="1252"/>
      <c r="FKT56" s="1252"/>
      <c r="FKU56" s="1252"/>
      <c r="FKV56" s="1252"/>
      <c r="FKW56" s="1252"/>
      <c r="FKX56" s="1252"/>
      <c r="FKY56" s="1252"/>
      <c r="FKZ56" s="1252"/>
      <c r="FLA56" s="1252"/>
      <c r="FLB56" s="1252"/>
      <c r="FLC56" s="1252"/>
      <c r="FLD56" s="1252"/>
      <c r="FLE56" s="1252"/>
      <c r="FLF56" s="1252"/>
      <c r="FLG56" s="1252"/>
      <c r="FLH56" s="1252"/>
      <c r="FLI56" s="1252"/>
      <c r="FLJ56" s="1252"/>
      <c r="FLK56" s="1252"/>
      <c r="FLL56" s="1252"/>
      <c r="FLM56" s="1252"/>
      <c r="FLN56" s="1252"/>
      <c r="FLO56" s="1252"/>
      <c r="FLP56" s="1252"/>
      <c r="FLQ56" s="1252"/>
      <c r="FLR56" s="1252"/>
      <c r="FLS56" s="1252"/>
      <c r="FLT56" s="1252"/>
      <c r="FLU56" s="1252"/>
      <c r="FLV56" s="1252"/>
      <c r="FLW56" s="1252"/>
      <c r="FLX56" s="1252"/>
      <c r="FLY56" s="1252"/>
      <c r="FLZ56" s="1252"/>
      <c r="FMA56" s="1252"/>
      <c r="FMB56" s="1252"/>
      <c r="FMC56" s="1252"/>
      <c r="FMD56" s="1252"/>
      <c r="FME56" s="1252"/>
      <c r="FMF56" s="1252"/>
      <c r="FMG56" s="1252"/>
      <c r="FMH56" s="1252"/>
      <c r="FMI56" s="1252"/>
      <c r="FMJ56" s="1252"/>
      <c r="FMK56" s="1252"/>
      <c r="FML56" s="1252"/>
      <c r="FMM56" s="1252"/>
      <c r="FMN56" s="1252"/>
      <c r="FMO56" s="1252"/>
      <c r="FMP56" s="1252"/>
      <c r="FMQ56" s="1252"/>
      <c r="FMR56" s="1252"/>
      <c r="FMS56" s="1252"/>
      <c r="FMT56" s="1252"/>
      <c r="FMU56" s="1252"/>
      <c r="FMV56" s="1252"/>
      <c r="FMW56" s="1252"/>
      <c r="FMX56" s="1252"/>
      <c r="FMY56" s="1252"/>
      <c r="FMZ56" s="1252"/>
      <c r="FNA56" s="1252"/>
      <c r="FNB56" s="1252"/>
      <c r="FNC56" s="1252"/>
      <c r="FND56" s="1252"/>
      <c r="FNE56" s="1252"/>
      <c r="FNF56" s="1252"/>
      <c r="FNG56" s="1252"/>
      <c r="FNH56" s="1252"/>
      <c r="FNI56" s="1252"/>
      <c r="FNJ56" s="1252"/>
      <c r="FNK56" s="1252"/>
      <c r="FNL56" s="1252"/>
      <c r="FNM56" s="1252"/>
      <c r="FNN56" s="1252"/>
      <c r="FNO56" s="1252"/>
      <c r="FNP56" s="1252"/>
      <c r="FNQ56" s="1252"/>
      <c r="FNR56" s="1252"/>
      <c r="FNS56" s="1252"/>
      <c r="FNT56" s="1252"/>
      <c r="FNU56" s="1252"/>
      <c r="FNV56" s="1252"/>
      <c r="FNW56" s="1252"/>
      <c r="FNX56" s="1252"/>
      <c r="FNY56" s="1252"/>
      <c r="FNZ56" s="1252"/>
      <c r="FOA56" s="1252"/>
      <c r="FOB56" s="1252"/>
      <c r="FOC56" s="1252"/>
      <c r="FOD56" s="1252"/>
      <c r="FOE56" s="1252"/>
      <c r="FOF56" s="1252"/>
      <c r="FOG56" s="1252"/>
      <c r="FOH56" s="1252"/>
      <c r="FOI56" s="1252"/>
      <c r="FOJ56" s="1252"/>
      <c r="FOK56" s="1252"/>
      <c r="FOL56" s="1252"/>
      <c r="FOM56" s="1252"/>
      <c r="FON56" s="1252"/>
      <c r="FOO56" s="1252"/>
      <c r="FOP56" s="1252"/>
      <c r="FOQ56" s="1252"/>
      <c r="FOR56" s="1252"/>
      <c r="FOS56" s="1252"/>
      <c r="FOT56" s="1252"/>
      <c r="FOU56" s="1252"/>
      <c r="FOV56" s="1252"/>
      <c r="FOW56" s="1252"/>
      <c r="FOX56" s="1252"/>
      <c r="FOY56" s="1252"/>
      <c r="FOZ56" s="1252"/>
      <c r="FPA56" s="1252"/>
      <c r="FPB56" s="1252"/>
      <c r="FPC56" s="1252"/>
      <c r="FPD56" s="1252"/>
      <c r="FPE56" s="1252"/>
      <c r="FPF56" s="1252"/>
      <c r="FPG56" s="1252"/>
      <c r="FPH56" s="1252"/>
      <c r="FPI56" s="1252"/>
      <c r="FPJ56" s="1252"/>
      <c r="FPK56" s="1252"/>
      <c r="FPL56" s="1252"/>
      <c r="FPM56" s="1252"/>
      <c r="FPN56" s="1252"/>
      <c r="FPO56" s="1252"/>
      <c r="FPP56" s="1252"/>
      <c r="FPQ56" s="1252"/>
      <c r="FPR56" s="1252"/>
      <c r="FPS56" s="1252"/>
      <c r="FPT56" s="1252"/>
      <c r="FPU56" s="1252"/>
      <c r="FPV56" s="1252"/>
      <c r="FPW56" s="1252"/>
      <c r="FPX56" s="1252"/>
      <c r="FPY56" s="1252"/>
      <c r="FPZ56" s="1252"/>
      <c r="FQA56" s="1252"/>
      <c r="FQB56" s="1252"/>
      <c r="FQC56" s="1252"/>
      <c r="FQD56" s="1252"/>
      <c r="FQE56" s="1252"/>
      <c r="FQF56" s="1252"/>
      <c r="FQG56" s="1252"/>
      <c r="FQH56" s="1252"/>
      <c r="FQI56" s="1252"/>
      <c r="FQJ56" s="1252"/>
      <c r="FQK56" s="1252"/>
      <c r="FQL56" s="1252"/>
      <c r="FQM56" s="1252"/>
      <c r="FQN56" s="1252"/>
      <c r="FQO56" s="1252"/>
      <c r="FQP56" s="1252"/>
      <c r="FQQ56" s="1252"/>
      <c r="FQR56" s="1252"/>
      <c r="FQS56" s="1252"/>
      <c r="FQT56" s="1252"/>
      <c r="FQU56" s="1252"/>
      <c r="FQV56" s="1252"/>
      <c r="FQW56" s="1252"/>
      <c r="FQX56" s="1252"/>
      <c r="FQY56" s="1252"/>
      <c r="FQZ56" s="1252"/>
      <c r="FRA56" s="1252"/>
      <c r="FRB56" s="1252"/>
      <c r="FRC56" s="1252"/>
      <c r="FRD56" s="1252"/>
      <c r="FRE56" s="1252"/>
      <c r="FRF56" s="1252"/>
      <c r="FRG56" s="1252"/>
      <c r="FRH56" s="1252"/>
      <c r="FRI56" s="1252"/>
      <c r="FRJ56" s="1252"/>
      <c r="FRK56" s="1252"/>
      <c r="FRL56" s="1252"/>
      <c r="FRM56" s="1252"/>
      <c r="FRN56" s="1252"/>
      <c r="FRO56" s="1252"/>
      <c r="FRP56" s="1252"/>
      <c r="FRQ56" s="1252"/>
      <c r="FRR56" s="1252"/>
      <c r="FRS56" s="1252"/>
      <c r="FRT56" s="1252"/>
      <c r="FRU56" s="1252"/>
      <c r="FRV56" s="1252"/>
      <c r="FRW56" s="1252"/>
      <c r="FRX56" s="1252"/>
      <c r="FRY56" s="1252"/>
      <c r="FRZ56" s="1252"/>
      <c r="FSA56" s="1252"/>
      <c r="FSB56" s="1252"/>
      <c r="FSC56" s="1252"/>
      <c r="FSD56" s="1252"/>
      <c r="FSE56" s="1252"/>
      <c r="FSF56" s="1252"/>
      <c r="FSG56" s="1252"/>
      <c r="FSH56" s="1252"/>
      <c r="FSI56" s="1252"/>
      <c r="FSJ56" s="1252"/>
      <c r="FSK56" s="1252"/>
      <c r="FSL56" s="1252"/>
      <c r="FSM56" s="1252"/>
      <c r="FSN56" s="1252"/>
      <c r="FSO56" s="1252"/>
      <c r="FSP56" s="1252"/>
      <c r="FSQ56" s="1252"/>
      <c r="FSR56" s="1252"/>
      <c r="FSS56" s="1252"/>
      <c r="FST56" s="1252"/>
      <c r="FSU56" s="1252"/>
      <c r="FSV56" s="1252"/>
      <c r="FSW56" s="1252"/>
      <c r="FSX56" s="1252"/>
      <c r="FSY56" s="1252"/>
      <c r="FSZ56" s="1252"/>
      <c r="FTA56" s="1252"/>
      <c r="FTB56" s="1252"/>
      <c r="FTC56" s="1252"/>
      <c r="FTD56" s="1252"/>
      <c r="FTE56" s="1252"/>
      <c r="FTF56" s="1252"/>
      <c r="FTG56" s="1252"/>
      <c r="FTH56" s="1252"/>
      <c r="FTI56" s="1252"/>
      <c r="FTJ56" s="1252"/>
      <c r="FTK56" s="1252"/>
      <c r="FTL56" s="1252"/>
      <c r="FTM56" s="1252"/>
      <c r="FTN56" s="1252"/>
      <c r="FTO56" s="1252"/>
      <c r="FTP56" s="1252"/>
      <c r="FTQ56" s="1252"/>
      <c r="FTR56" s="1252"/>
      <c r="FTS56" s="1252"/>
      <c r="FTT56" s="1252"/>
      <c r="FTU56" s="1252"/>
      <c r="FTV56" s="1252"/>
      <c r="FTW56" s="1252"/>
      <c r="FTX56" s="1252"/>
      <c r="FTY56" s="1252"/>
      <c r="FTZ56" s="1252"/>
      <c r="FUA56" s="1252"/>
      <c r="FUB56" s="1252"/>
      <c r="FUC56" s="1252"/>
      <c r="FUD56" s="1252"/>
      <c r="FUE56" s="1252"/>
      <c r="FUF56" s="1252"/>
      <c r="FUG56" s="1252"/>
      <c r="FUH56" s="1252"/>
      <c r="FUI56" s="1252"/>
      <c r="FUJ56" s="1252"/>
      <c r="FUK56" s="1252"/>
      <c r="FUL56" s="1252"/>
      <c r="FUM56" s="1252"/>
      <c r="FUN56" s="1252"/>
      <c r="FUO56" s="1252"/>
      <c r="FUP56" s="1252"/>
      <c r="FUQ56" s="1252"/>
      <c r="FUR56" s="1252"/>
      <c r="FUS56" s="1252"/>
      <c r="FUT56" s="1252"/>
      <c r="FUU56" s="1252"/>
      <c r="FUV56" s="1252"/>
      <c r="FUW56" s="1252"/>
      <c r="FUX56" s="1252"/>
      <c r="FUY56" s="1252"/>
      <c r="FUZ56" s="1252"/>
      <c r="FVA56" s="1252"/>
      <c r="FVB56" s="1252"/>
      <c r="FVC56" s="1252"/>
      <c r="FVD56" s="1252"/>
      <c r="FVE56" s="1252"/>
      <c r="FVF56" s="1252"/>
      <c r="FVG56" s="1252"/>
      <c r="FVH56" s="1252"/>
      <c r="FVI56" s="1252"/>
      <c r="FVJ56" s="1252"/>
      <c r="FVK56" s="1252"/>
      <c r="FVL56" s="1252"/>
      <c r="FVM56" s="1252"/>
      <c r="FVN56" s="1252"/>
      <c r="FVO56" s="1252"/>
      <c r="FVP56" s="1252"/>
      <c r="FVQ56" s="1252"/>
      <c r="FVR56" s="1252"/>
      <c r="FVS56" s="1252"/>
      <c r="FVT56" s="1252"/>
      <c r="FVU56" s="1252"/>
      <c r="FVV56" s="1252"/>
      <c r="FVW56" s="1252"/>
      <c r="FVX56" s="1252"/>
      <c r="FVY56" s="1252"/>
      <c r="FVZ56" s="1252"/>
      <c r="FWA56" s="1252"/>
      <c r="FWB56" s="1252"/>
      <c r="FWC56" s="1252"/>
      <c r="FWD56" s="1252"/>
      <c r="FWE56" s="1252"/>
      <c r="FWF56" s="1252"/>
      <c r="FWG56" s="1252"/>
      <c r="FWH56" s="1252"/>
      <c r="FWI56" s="1252"/>
      <c r="FWJ56" s="1252"/>
      <c r="FWK56" s="1252"/>
      <c r="FWL56" s="1252"/>
      <c r="FWM56" s="1252"/>
      <c r="FWN56" s="1252"/>
      <c r="FWO56" s="1252"/>
      <c r="FWP56" s="1252"/>
      <c r="FWQ56" s="1252"/>
      <c r="FWR56" s="1252"/>
      <c r="FWS56" s="1252"/>
      <c r="FWT56" s="1252"/>
      <c r="FWU56" s="1252"/>
      <c r="FWV56" s="1252"/>
      <c r="FWW56" s="1252"/>
      <c r="FWX56" s="1252"/>
      <c r="FWY56" s="1252"/>
      <c r="FWZ56" s="1252"/>
      <c r="FXA56" s="1252"/>
      <c r="FXB56" s="1252"/>
      <c r="FXC56" s="1252"/>
      <c r="FXD56" s="1252"/>
      <c r="FXE56" s="1252"/>
      <c r="FXF56" s="1252"/>
      <c r="FXG56" s="1252"/>
      <c r="FXH56" s="1252"/>
      <c r="FXI56" s="1252"/>
      <c r="FXJ56" s="1252"/>
      <c r="FXK56" s="1252"/>
      <c r="FXL56" s="1252"/>
      <c r="FXM56" s="1252"/>
      <c r="FXN56" s="1252"/>
      <c r="FXO56" s="1252"/>
      <c r="FXP56" s="1252"/>
      <c r="FXQ56" s="1252"/>
      <c r="FXR56" s="1252"/>
      <c r="FXS56" s="1252"/>
      <c r="FXT56" s="1252"/>
      <c r="FXU56" s="1252"/>
      <c r="FXV56" s="1252"/>
      <c r="FXW56" s="1252"/>
      <c r="FXX56" s="1252"/>
      <c r="FXY56" s="1252"/>
      <c r="FXZ56" s="1252"/>
      <c r="FYA56" s="1252"/>
      <c r="FYB56" s="1252"/>
      <c r="FYC56" s="1252"/>
      <c r="FYD56" s="1252"/>
      <c r="FYE56" s="1252"/>
      <c r="FYF56" s="1252"/>
      <c r="FYG56" s="1252"/>
      <c r="FYH56" s="1252"/>
      <c r="FYI56" s="1252"/>
      <c r="FYJ56" s="1252"/>
      <c r="FYK56" s="1252"/>
      <c r="FYL56" s="1252"/>
      <c r="FYM56" s="1252"/>
      <c r="FYN56" s="1252"/>
      <c r="FYO56" s="1252"/>
      <c r="FYP56" s="1252"/>
      <c r="FYQ56" s="1252"/>
      <c r="FYR56" s="1252"/>
      <c r="FYS56" s="1252"/>
      <c r="FYT56" s="1252"/>
      <c r="FYU56" s="1252"/>
      <c r="FYV56" s="1252"/>
      <c r="FYW56" s="1252"/>
      <c r="FYX56" s="1252"/>
      <c r="FYY56" s="1252"/>
      <c r="FYZ56" s="1252"/>
      <c r="FZA56" s="1252"/>
      <c r="FZB56" s="1252"/>
      <c r="FZC56" s="1252"/>
      <c r="FZD56" s="1252"/>
      <c r="FZE56" s="1252"/>
      <c r="FZF56" s="1252"/>
      <c r="FZG56" s="1252"/>
      <c r="FZH56" s="1252"/>
      <c r="FZI56" s="1252"/>
      <c r="FZJ56" s="1252"/>
      <c r="FZK56" s="1252"/>
      <c r="FZL56" s="1252"/>
      <c r="FZM56" s="1252"/>
      <c r="FZN56" s="1252"/>
      <c r="FZO56" s="1252"/>
      <c r="FZP56" s="1252"/>
      <c r="FZQ56" s="1252"/>
      <c r="FZR56" s="1252"/>
      <c r="FZS56" s="1252"/>
      <c r="FZT56" s="1252"/>
      <c r="FZU56" s="1252"/>
      <c r="FZV56" s="1252"/>
      <c r="FZW56" s="1252"/>
      <c r="FZX56" s="1252"/>
      <c r="FZY56" s="1252"/>
      <c r="FZZ56" s="1252"/>
      <c r="GAA56" s="1252"/>
      <c r="GAB56" s="1252"/>
      <c r="GAC56" s="1252"/>
      <c r="GAD56" s="1252"/>
      <c r="GAE56" s="1252"/>
      <c r="GAF56" s="1252"/>
      <c r="GAG56" s="1252"/>
      <c r="GAH56" s="1252"/>
      <c r="GAI56" s="1252"/>
      <c r="GAJ56" s="1252"/>
      <c r="GAK56" s="1252"/>
      <c r="GAL56" s="1252"/>
      <c r="GAM56" s="1252"/>
      <c r="GAN56" s="1252"/>
      <c r="GAO56" s="1252"/>
      <c r="GAP56" s="1252"/>
      <c r="GAQ56" s="1252"/>
      <c r="GAR56" s="1252"/>
      <c r="GAS56" s="1252"/>
      <c r="GAT56" s="1252"/>
      <c r="GAU56" s="1252"/>
      <c r="GAV56" s="1252"/>
      <c r="GAW56" s="1252"/>
      <c r="GAX56" s="1252"/>
      <c r="GAY56" s="1252"/>
      <c r="GAZ56" s="1252"/>
      <c r="GBA56" s="1252"/>
      <c r="GBB56" s="1252"/>
      <c r="GBC56" s="1252"/>
      <c r="GBD56" s="1252"/>
      <c r="GBE56" s="1252"/>
      <c r="GBF56" s="1252"/>
      <c r="GBG56" s="1252"/>
      <c r="GBH56" s="1252"/>
      <c r="GBI56" s="1252"/>
      <c r="GBJ56" s="1252"/>
      <c r="GBK56" s="1252"/>
      <c r="GBL56" s="1252"/>
      <c r="GBM56" s="1252"/>
      <c r="GBN56" s="1252"/>
      <c r="GBO56" s="1252"/>
      <c r="GBP56" s="1252"/>
      <c r="GBQ56" s="1252"/>
      <c r="GBR56" s="1252"/>
      <c r="GBS56" s="1252"/>
      <c r="GBT56" s="1252"/>
      <c r="GBU56" s="1252"/>
      <c r="GBV56" s="1252"/>
      <c r="GBW56" s="1252"/>
      <c r="GBX56" s="1252"/>
      <c r="GBY56" s="1252"/>
      <c r="GBZ56" s="1252"/>
      <c r="GCA56" s="1252"/>
      <c r="GCB56" s="1252"/>
      <c r="GCC56" s="1252"/>
      <c r="GCD56" s="1252"/>
      <c r="GCE56" s="1252"/>
      <c r="GCF56" s="1252"/>
      <c r="GCG56" s="1252"/>
      <c r="GCH56" s="1252"/>
      <c r="GCI56" s="1252"/>
      <c r="GCJ56" s="1252"/>
      <c r="GCK56" s="1252"/>
      <c r="GCL56" s="1252"/>
      <c r="GCM56" s="1252"/>
      <c r="GCN56" s="1252"/>
      <c r="GCO56" s="1252"/>
      <c r="GCP56" s="1252"/>
      <c r="GCQ56" s="1252"/>
      <c r="GCR56" s="1252"/>
      <c r="GCS56" s="1252"/>
      <c r="GCT56" s="1252"/>
      <c r="GCU56" s="1252"/>
      <c r="GCV56" s="1252"/>
      <c r="GCW56" s="1252"/>
      <c r="GCX56" s="1252"/>
      <c r="GCY56" s="1252"/>
      <c r="GCZ56" s="1252"/>
      <c r="GDA56" s="1252"/>
      <c r="GDB56" s="1252"/>
      <c r="GDC56" s="1252"/>
      <c r="GDD56" s="1252"/>
      <c r="GDE56" s="1252"/>
      <c r="GDF56" s="1252"/>
      <c r="GDG56" s="1252"/>
      <c r="GDH56" s="1252"/>
      <c r="GDI56" s="1252"/>
      <c r="GDJ56" s="1252"/>
      <c r="GDK56" s="1252"/>
      <c r="GDL56" s="1252"/>
      <c r="GDM56" s="1252"/>
      <c r="GDN56" s="1252"/>
      <c r="GDO56" s="1252"/>
      <c r="GDP56" s="1252"/>
      <c r="GDQ56" s="1252"/>
      <c r="GDR56" s="1252"/>
      <c r="GDS56" s="1252"/>
      <c r="GDT56" s="1252"/>
      <c r="GDU56" s="1252"/>
      <c r="GDV56" s="1252"/>
      <c r="GDW56" s="1252"/>
      <c r="GDX56" s="1252"/>
      <c r="GDY56" s="1252"/>
      <c r="GDZ56" s="1252"/>
      <c r="GEA56" s="1252"/>
      <c r="GEB56" s="1252"/>
      <c r="GEC56" s="1252"/>
      <c r="GED56" s="1252"/>
      <c r="GEE56" s="1252"/>
      <c r="GEF56" s="1252"/>
      <c r="GEG56" s="1252"/>
      <c r="GEH56" s="1252"/>
      <c r="GEI56" s="1252"/>
      <c r="GEJ56" s="1252"/>
      <c r="GEK56" s="1252"/>
      <c r="GEL56" s="1252"/>
      <c r="GEM56" s="1252"/>
      <c r="GEN56" s="1252"/>
      <c r="GEO56" s="1252"/>
      <c r="GEP56" s="1252"/>
      <c r="GEQ56" s="1252"/>
      <c r="GER56" s="1252"/>
      <c r="GES56" s="1252"/>
      <c r="GET56" s="1252"/>
      <c r="GEU56" s="1252"/>
      <c r="GEV56" s="1252"/>
      <c r="GEW56" s="1252"/>
      <c r="GEX56" s="1252"/>
      <c r="GEY56" s="1252"/>
      <c r="GEZ56" s="1252"/>
      <c r="GFA56" s="1252"/>
      <c r="GFB56" s="1252"/>
      <c r="GFC56" s="1252"/>
      <c r="GFD56" s="1252"/>
      <c r="GFE56" s="1252"/>
      <c r="GFF56" s="1252"/>
      <c r="GFG56" s="1252"/>
      <c r="GFH56" s="1252"/>
      <c r="GFI56" s="1252"/>
      <c r="GFJ56" s="1252"/>
      <c r="GFK56" s="1252"/>
      <c r="GFL56" s="1252"/>
      <c r="GFM56" s="1252"/>
      <c r="GFN56" s="1252"/>
      <c r="GFO56" s="1252"/>
      <c r="GFP56" s="1252"/>
      <c r="GFQ56" s="1252"/>
      <c r="GFR56" s="1252"/>
      <c r="GFS56" s="1252"/>
      <c r="GFT56" s="1252"/>
      <c r="GFU56" s="1252"/>
      <c r="GFV56" s="1252"/>
      <c r="GFW56" s="1252"/>
      <c r="GFX56" s="1252"/>
      <c r="GFY56" s="1252"/>
      <c r="GFZ56" s="1252"/>
      <c r="GGA56" s="1252"/>
      <c r="GGB56" s="1252"/>
      <c r="GGC56" s="1252"/>
      <c r="GGD56" s="1252"/>
      <c r="GGE56" s="1252"/>
      <c r="GGF56" s="1252"/>
      <c r="GGG56" s="1252"/>
      <c r="GGH56" s="1252"/>
      <c r="GGI56" s="1252"/>
      <c r="GGJ56" s="1252"/>
      <c r="GGK56" s="1252"/>
      <c r="GGL56" s="1252"/>
      <c r="GGM56" s="1252"/>
      <c r="GGN56" s="1252"/>
      <c r="GGO56" s="1252"/>
      <c r="GGP56" s="1252"/>
      <c r="GGQ56" s="1252"/>
      <c r="GGR56" s="1252"/>
      <c r="GGS56" s="1252"/>
      <c r="GGT56" s="1252"/>
      <c r="GGU56" s="1252"/>
      <c r="GGV56" s="1252"/>
      <c r="GGW56" s="1252"/>
      <c r="GGX56" s="1252"/>
      <c r="GGY56" s="1252"/>
      <c r="GGZ56" s="1252"/>
      <c r="GHA56" s="1252"/>
      <c r="GHB56" s="1252"/>
      <c r="GHC56" s="1252"/>
      <c r="GHD56" s="1252"/>
      <c r="GHE56" s="1252"/>
      <c r="GHF56" s="1252"/>
      <c r="GHG56" s="1252"/>
      <c r="GHH56" s="1252"/>
      <c r="GHI56" s="1252"/>
      <c r="GHJ56" s="1252"/>
      <c r="GHK56" s="1252"/>
      <c r="GHL56" s="1252"/>
      <c r="GHM56" s="1252"/>
      <c r="GHN56" s="1252"/>
      <c r="GHO56" s="1252"/>
      <c r="GHP56" s="1252"/>
      <c r="GHQ56" s="1252"/>
      <c r="GHR56" s="1252"/>
      <c r="GHS56" s="1252"/>
      <c r="GHT56" s="1252"/>
      <c r="GHU56" s="1252"/>
      <c r="GHV56" s="1252"/>
      <c r="GHW56" s="1252"/>
      <c r="GHX56" s="1252"/>
      <c r="GHY56" s="1252"/>
      <c r="GHZ56" s="1252"/>
      <c r="GIA56" s="1252"/>
      <c r="GIB56" s="1252"/>
      <c r="GIC56" s="1252"/>
      <c r="GID56" s="1252"/>
      <c r="GIE56" s="1252"/>
      <c r="GIF56" s="1252"/>
      <c r="GIG56" s="1252"/>
      <c r="GIH56" s="1252"/>
      <c r="GII56" s="1252"/>
      <c r="GIJ56" s="1252"/>
      <c r="GIK56" s="1252"/>
      <c r="GIL56" s="1252"/>
      <c r="GIM56" s="1252"/>
      <c r="GIN56" s="1252"/>
      <c r="GIO56" s="1252"/>
      <c r="GIP56" s="1252"/>
      <c r="GIQ56" s="1252"/>
      <c r="GIR56" s="1252"/>
      <c r="GIS56" s="1252"/>
      <c r="GIT56" s="1252"/>
      <c r="GIU56" s="1252"/>
      <c r="GIV56" s="1252"/>
      <c r="GIW56" s="1252"/>
      <c r="GIX56" s="1252"/>
      <c r="GIY56" s="1252"/>
      <c r="GIZ56" s="1252"/>
      <c r="GJA56" s="1252"/>
      <c r="GJB56" s="1252"/>
      <c r="GJC56" s="1252"/>
      <c r="GJD56" s="1252"/>
      <c r="GJE56" s="1252"/>
      <c r="GJF56" s="1252"/>
      <c r="GJG56" s="1252"/>
      <c r="GJH56" s="1252"/>
      <c r="GJI56" s="1252"/>
      <c r="GJJ56" s="1252"/>
      <c r="GJK56" s="1252"/>
      <c r="GJL56" s="1252"/>
      <c r="GJM56" s="1252"/>
      <c r="GJN56" s="1252"/>
      <c r="GJO56" s="1252"/>
      <c r="GJP56" s="1252"/>
      <c r="GJQ56" s="1252"/>
      <c r="GJR56" s="1252"/>
      <c r="GJS56" s="1252"/>
      <c r="GJT56" s="1252"/>
      <c r="GJU56" s="1252"/>
      <c r="GJV56" s="1252"/>
      <c r="GJW56" s="1252"/>
      <c r="GJX56" s="1252"/>
      <c r="GJY56" s="1252"/>
      <c r="GJZ56" s="1252"/>
      <c r="GKA56" s="1252"/>
      <c r="GKB56" s="1252"/>
      <c r="GKC56" s="1252"/>
      <c r="GKD56" s="1252"/>
      <c r="GKE56" s="1252"/>
      <c r="GKF56" s="1252"/>
      <c r="GKG56" s="1252"/>
      <c r="GKH56" s="1252"/>
      <c r="GKI56" s="1252"/>
      <c r="GKJ56" s="1252"/>
      <c r="GKK56" s="1252"/>
      <c r="GKL56" s="1252"/>
      <c r="GKM56" s="1252"/>
      <c r="GKN56" s="1252"/>
      <c r="GKO56" s="1252"/>
      <c r="GKP56" s="1252"/>
      <c r="GKQ56" s="1252"/>
      <c r="GKR56" s="1252"/>
      <c r="GKS56" s="1252"/>
      <c r="GKT56" s="1252"/>
      <c r="GKU56" s="1252"/>
      <c r="GKV56" s="1252"/>
      <c r="GKW56" s="1252"/>
      <c r="GKX56" s="1252"/>
      <c r="GKY56" s="1252"/>
      <c r="GKZ56" s="1252"/>
      <c r="GLA56" s="1252"/>
      <c r="GLB56" s="1252"/>
      <c r="GLC56" s="1252"/>
      <c r="GLD56" s="1252"/>
      <c r="GLE56" s="1252"/>
      <c r="GLF56" s="1252"/>
      <c r="GLG56" s="1252"/>
      <c r="GLH56" s="1252"/>
      <c r="GLI56" s="1252"/>
      <c r="GLJ56" s="1252"/>
      <c r="GLK56" s="1252"/>
      <c r="GLL56" s="1252"/>
      <c r="GLM56" s="1252"/>
      <c r="GLN56" s="1252"/>
      <c r="GLO56" s="1252"/>
      <c r="GLP56" s="1252"/>
      <c r="GLQ56" s="1252"/>
      <c r="GLR56" s="1252"/>
      <c r="GLS56" s="1252"/>
      <c r="GLT56" s="1252"/>
      <c r="GLU56" s="1252"/>
      <c r="GLV56" s="1252"/>
      <c r="GLW56" s="1252"/>
      <c r="GLX56" s="1252"/>
      <c r="GLY56" s="1252"/>
      <c r="GLZ56" s="1252"/>
      <c r="GMA56" s="1252"/>
      <c r="GMB56" s="1252"/>
      <c r="GMC56" s="1252"/>
      <c r="GMD56" s="1252"/>
      <c r="GME56" s="1252"/>
      <c r="GMF56" s="1252"/>
      <c r="GMG56" s="1252"/>
      <c r="GMH56" s="1252"/>
      <c r="GMI56" s="1252"/>
      <c r="GMJ56" s="1252"/>
      <c r="GMK56" s="1252"/>
      <c r="GML56" s="1252"/>
      <c r="GMM56" s="1252"/>
      <c r="GMN56" s="1252"/>
      <c r="GMO56" s="1252"/>
      <c r="GMP56" s="1252"/>
      <c r="GMQ56" s="1252"/>
      <c r="GMR56" s="1252"/>
      <c r="GMS56" s="1252"/>
      <c r="GMT56" s="1252"/>
      <c r="GMU56" s="1252"/>
      <c r="GMV56" s="1252"/>
      <c r="GMW56" s="1252"/>
      <c r="GMX56" s="1252"/>
      <c r="GMY56" s="1252"/>
      <c r="GMZ56" s="1252"/>
      <c r="GNA56" s="1252"/>
      <c r="GNB56" s="1252"/>
      <c r="GNC56" s="1252"/>
      <c r="GND56" s="1252"/>
      <c r="GNE56" s="1252"/>
      <c r="GNF56" s="1252"/>
      <c r="GNG56" s="1252"/>
      <c r="GNH56" s="1252"/>
      <c r="GNI56" s="1252"/>
      <c r="GNJ56" s="1252"/>
      <c r="GNK56" s="1252"/>
      <c r="GNL56" s="1252"/>
      <c r="GNM56" s="1252"/>
      <c r="GNN56" s="1252"/>
      <c r="GNO56" s="1252"/>
      <c r="GNP56" s="1252"/>
      <c r="GNQ56" s="1252"/>
      <c r="GNR56" s="1252"/>
      <c r="GNS56" s="1252"/>
      <c r="GNT56" s="1252"/>
      <c r="GNU56" s="1252"/>
      <c r="GNV56" s="1252"/>
      <c r="GNW56" s="1252"/>
      <c r="GNX56" s="1252"/>
      <c r="GNY56" s="1252"/>
      <c r="GNZ56" s="1252"/>
      <c r="GOA56" s="1252"/>
      <c r="GOB56" s="1252"/>
      <c r="GOC56" s="1252"/>
      <c r="GOD56" s="1252"/>
      <c r="GOE56" s="1252"/>
      <c r="GOF56" s="1252"/>
      <c r="GOG56" s="1252"/>
      <c r="GOH56" s="1252"/>
      <c r="GOI56" s="1252"/>
      <c r="GOJ56" s="1252"/>
      <c r="GOK56" s="1252"/>
      <c r="GOL56" s="1252"/>
      <c r="GOM56" s="1252"/>
      <c r="GON56" s="1252"/>
      <c r="GOO56" s="1252"/>
      <c r="GOP56" s="1252"/>
      <c r="GOQ56" s="1252"/>
      <c r="GOR56" s="1252"/>
      <c r="GOS56" s="1252"/>
      <c r="GOT56" s="1252"/>
      <c r="GOU56" s="1252"/>
      <c r="GOV56" s="1252"/>
      <c r="GOW56" s="1252"/>
      <c r="GOX56" s="1252"/>
      <c r="GOY56" s="1252"/>
      <c r="GOZ56" s="1252"/>
      <c r="GPA56" s="1252"/>
      <c r="GPB56" s="1252"/>
      <c r="GPC56" s="1252"/>
      <c r="GPD56" s="1252"/>
      <c r="GPE56" s="1252"/>
      <c r="GPF56" s="1252"/>
      <c r="GPG56" s="1252"/>
      <c r="GPH56" s="1252"/>
      <c r="GPI56" s="1252"/>
      <c r="GPJ56" s="1252"/>
      <c r="GPK56" s="1252"/>
      <c r="GPL56" s="1252"/>
      <c r="GPM56" s="1252"/>
      <c r="GPN56" s="1252"/>
      <c r="GPO56" s="1252"/>
      <c r="GPP56" s="1252"/>
      <c r="GPQ56" s="1252"/>
      <c r="GPR56" s="1252"/>
      <c r="GPS56" s="1252"/>
      <c r="GPT56" s="1252"/>
      <c r="GPU56" s="1252"/>
      <c r="GPV56" s="1252"/>
      <c r="GPW56" s="1252"/>
      <c r="GPX56" s="1252"/>
      <c r="GPY56" s="1252"/>
      <c r="GPZ56" s="1252"/>
      <c r="GQA56" s="1252"/>
      <c r="GQB56" s="1252"/>
      <c r="GQC56" s="1252"/>
      <c r="GQD56" s="1252"/>
      <c r="GQE56" s="1252"/>
      <c r="GQF56" s="1252"/>
      <c r="GQG56" s="1252"/>
      <c r="GQH56" s="1252"/>
      <c r="GQI56" s="1252"/>
      <c r="GQJ56" s="1252"/>
      <c r="GQK56" s="1252"/>
      <c r="GQL56" s="1252"/>
      <c r="GQM56" s="1252"/>
      <c r="GQN56" s="1252"/>
      <c r="GQO56" s="1252"/>
      <c r="GQP56" s="1252"/>
      <c r="GQQ56" s="1252"/>
      <c r="GQR56" s="1252"/>
      <c r="GQS56" s="1252"/>
      <c r="GQT56" s="1252"/>
      <c r="GQU56" s="1252"/>
      <c r="GQV56" s="1252"/>
      <c r="GQW56" s="1252"/>
      <c r="GQX56" s="1252"/>
      <c r="GQY56" s="1252"/>
      <c r="GQZ56" s="1252"/>
      <c r="GRA56" s="1252"/>
      <c r="GRB56" s="1252"/>
      <c r="GRC56" s="1252"/>
      <c r="GRD56" s="1252"/>
      <c r="GRE56" s="1252"/>
      <c r="GRF56" s="1252"/>
      <c r="GRG56" s="1252"/>
      <c r="GRH56" s="1252"/>
      <c r="GRI56" s="1252"/>
      <c r="GRJ56" s="1252"/>
      <c r="GRK56" s="1252"/>
      <c r="GRL56" s="1252"/>
      <c r="GRM56" s="1252"/>
      <c r="GRN56" s="1252"/>
      <c r="GRO56" s="1252"/>
      <c r="GRP56" s="1252"/>
      <c r="GRQ56" s="1252"/>
      <c r="GRR56" s="1252"/>
      <c r="GRS56" s="1252"/>
      <c r="GRT56" s="1252"/>
      <c r="GRU56" s="1252"/>
      <c r="GRV56" s="1252"/>
      <c r="GRW56" s="1252"/>
      <c r="GRX56" s="1252"/>
      <c r="GRY56" s="1252"/>
      <c r="GRZ56" s="1252"/>
      <c r="GSA56" s="1252"/>
      <c r="GSB56" s="1252"/>
      <c r="GSC56" s="1252"/>
      <c r="GSD56" s="1252"/>
      <c r="GSE56" s="1252"/>
      <c r="GSF56" s="1252"/>
      <c r="GSG56" s="1252"/>
      <c r="GSH56" s="1252"/>
      <c r="GSI56" s="1252"/>
      <c r="GSJ56" s="1252"/>
      <c r="GSK56" s="1252"/>
      <c r="GSL56" s="1252"/>
      <c r="GSM56" s="1252"/>
      <c r="GSN56" s="1252"/>
      <c r="GSO56" s="1252"/>
      <c r="GSP56" s="1252"/>
      <c r="GSQ56" s="1252"/>
      <c r="GSR56" s="1252"/>
      <c r="GSS56" s="1252"/>
      <c r="GST56" s="1252"/>
      <c r="GSU56" s="1252"/>
      <c r="GSV56" s="1252"/>
      <c r="GSW56" s="1252"/>
      <c r="GSX56" s="1252"/>
      <c r="GSY56" s="1252"/>
      <c r="GSZ56" s="1252"/>
      <c r="GTA56" s="1252"/>
      <c r="GTB56" s="1252"/>
      <c r="GTC56" s="1252"/>
      <c r="GTD56" s="1252"/>
      <c r="GTE56" s="1252"/>
      <c r="GTF56" s="1252"/>
      <c r="GTG56" s="1252"/>
      <c r="GTH56" s="1252"/>
      <c r="GTI56" s="1252"/>
      <c r="GTJ56" s="1252"/>
      <c r="GTK56" s="1252"/>
      <c r="GTL56" s="1252"/>
      <c r="GTM56" s="1252"/>
      <c r="GTN56" s="1252"/>
      <c r="GTO56" s="1252"/>
      <c r="GTP56" s="1252"/>
      <c r="GTQ56" s="1252"/>
      <c r="GTR56" s="1252"/>
      <c r="GTS56" s="1252"/>
      <c r="GTT56" s="1252"/>
      <c r="GTU56" s="1252"/>
      <c r="GTV56" s="1252"/>
      <c r="GTW56" s="1252"/>
      <c r="GTX56" s="1252"/>
      <c r="GTY56" s="1252"/>
      <c r="GTZ56" s="1252"/>
      <c r="GUA56" s="1252"/>
      <c r="GUB56" s="1252"/>
      <c r="GUC56" s="1252"/>
      <c r="GUD56" s="1252"/>
      <c r="GUE56" s="1252"/>
      <c r="GUF56" s="1252"/>
      <c r="GUG56" s="1252"/>
      <c r="GUH56" s="1252"/>
      <c r="GUI56" s="1252"/>
      <c r="GUJ56" s="1252"/>
      <c r="GUK56" s="1252"/>
      <c r="GUL56" s="1252"/>
      <c r="GUM56" s="1252"/>
      <c r="GUN56" s="1252"/>
      <c r="GUO56" s="1252"/>
      <c r="GUP56" s="1252"/>
      <c r="GUQ56" s="1252"/>
      <c r="GUR56" s="1252"/>
      <c r="GUS56" s="1252"/>
      <c r="GUT56" s="1252"/>
      <c r="GUU56" s="1252"/>
      <c r="GUV56" s="1252"/>
      <c r="GUW56" s="1252"/>
      <c r="GUX56" s="1252"/>
      <c r="GUY56" s="1252"/>
      <c r="GUZ56" s="1252"/>
      <c r="GVA56" s="1252"/>
      <c r="GVB56" s="1252"/>
      <c r="GVC56" s="1252"/>
      <c r="GVD56" s="1252"/>
      <c r="GVE56" s="1252"/>
      <c r="GVF56" s="1252"/>
      <c r="GVG56" s="1252"/>
      <c r="GVH56" s="1252"/>
      <c r="GVI56" s="1252"/>
      <c r="GVJ56" s="1252"/>
      <c r="GVK56" s="1252"/>
      <c r="GVL56" s="1252"/>
      <c r="GVM56" s="1252"/>
      <c r="GVN56" s="1252"/>
      <c r="GVO56" s="1252"/>
      <c r="GVP56" s="1252"/>
      <c r="GVQ56" s="1252"/>
      <c r="GVR56" s="1252"/>
      <c r="GVS56" s="1252"/>
      <c r="GVT56" s="1252"/>
      <c r="GVU56" s="1252"/>
      <c r="GVV56" s="1252"/>
      <c r="GVW56" s="1252"/>
      <c r="GVX56" s="1252"/>
      <c r="GVY56" s="1252"/>
      <c r="GVZ56" s="1252"/>
      <c r="GWA56" s="1252"/>
      <c r="GWB56" s="1252"/>
      <c r="GWC56" s="1252"/>
      <c r="GWD56" s="1252"/>
      <c r="GWE56" s="1252"/>
      <c r="GWF56" s="1252"/>
      <c r="GWG56" s="1252"/>
      <c r="GWH56" s="1252"/>
      <c r="GWI56" s="1252"/>
      <c r="GWJ56" s="1252"/>
      <c r="GWK56" s="1252"/>
      <c r="GWL56" s="1252"/>
      <c r="GWM56" s="1252"/>
      <c r="GWN56" s="1252"/>
      <c r="GWO56" s="1252"/>
      <c r="GWP56" s="1252"/>
      <c r="GWQ56" s="1252"/>
      <c r="GWR56" s="1252"/>
      <c r="GWS56" s="1252"/>
      <c r="GWT56" s="1252"/>
      <c r="GWU56" s="1252"/>
      <c r="GWV56" s="1252"/>
      <c r="GWW56" s="1252"/>
      <c r="GWX56" s="1252"/>
      <c r="GWY56" s="1252"/>
      <c r="GWZ56" s="1252"/>
      <c r="GXA56" s="1252"/>
      <c r="GXB56" s="1252"/>
      <c r="GXC56" s="1252"/>
      <c r="GXD56" s="1252"/>
      <c r="GXE56" s="1252"/>
      <c r="GXF56" s="1252"/>
      <c r="GXG56" s="1252"/>
      <c r="GXH56" s="1252"/>
      <c r="GXI56" s="1252"/>
      <c r="GXJ56" s="1252"/>
      <c r="GXK56" s="1252"/>
      <c r="GXL56" s="1252"/>
      <c r="GXM56" s="1252"/>
      <c r="GXN56" s="1252"/>
      <c r="GXO56" s="1252"/>
      <c r="GXP56" s="1252"/>
      <c r="GXQ56" s="1252"/>
      <c r="GXR56" s="1252"/>
      <c r="GXS56" s="1252"/>
      <c r="GXT56" s="1252"/>
      <c r="GXU56" s="1252"/>
      <c r="GXV56" s="1252"/>
      <c r="GXW56" s="1252"/>
      <c r="GXX56" s="1252"/>
      <c r="GXY56" s="1252"/>
      <c r="GXZ56" s="1252"/>
      <c r="GYA56" s="1252"/>
      <c r="GYB56" s="1252"/>
      <c r="GYC56" s="1252"/>
      <c r="GYD56" s="1252"/>
      <c r="GYE56" s="1252"/>
      <c r="GYF56" s="1252"/>
      <c r="GYG56" s="1252"/>
      <c r="GYH56" s="1252"/>
      <c r="GYI56" s="1252"/>
      <c r="GYJ56" s="1252"/>
      <c r="GYK56" s="1252"/>
      <c r="GYL56" s="1252"/>
      <c r="GYM56" s="1252"/>
      <c r="GYN56" s="1252"/>
      <c r="GYO56" s="1252"/>
      <c r="GYP56" s="1252"/>
      <c r="GYQ56" s="1252"/>
      <c r="GYR56" s="1252"/>
      <c r="GYS56" s="1252"/>
      <c r="GYT56" s="1252"/>
      <c r="GYU56" s="1252"/>
      <c r="GYV56" s="1252"/>
      <c r="GYW56" s="1252"/>
      <c r="GYX56" s="1252"/>
      <c r="GYY56" s="1252"/>
      <c r="GYZ56" s="1252"/>
      <c r="GZA56" s="1252"/>
      <c r="GZB56" s="1252"/>
      <c r="GZC56" s="1252"/>
      <c r="GZD56" s="1252"/>
      <c r="GZE56" s="1252"/>
      <c r="GZF56" s="1252"/>
      <c r="GZG56" s="1252"/>
      <c r="GZH56" s="1252"/>
      <c r="GZI56" s="1252"/>
      <c r="GZJ56" s="1252"/>
      <c r="GZK56" s="1252"/>
      <c r="GZL56" s="1252"/>
      <c r="GZM56" s="1252"/>
      <c r="GZN56" s="1252"/>
      <c r="GZO56" s="1252"/>
      <c r="GZP56" s="1252"/>
      <c r="GZQ56" s="1252"/>
      <c r="GZR56" s="1252"/>
      <c r="GZS56" s="1252"/>
      <c r="GZT56" s="1252"/>
      <c r="GZU56" s="1252"/>
      <c r="GZV56" s="1252"/>
      <c r="GZW56" s="1252"/>
      <c r="GZX56" s="1252"/>
      <c r="GZY56" s="1252"/>
      <c r="GZZ56" s="1252"/>
      <c r="HAA56" s="1252"/>
      <c r="HAB56" s="1252"/>
      <c r="HAC56" s="1252"/>
      <c r="HAD56" s="1252"/>
      <c r="HAE56" s="1252"/>
      <c r="HAF56" s="1252"/>
      <c r="HAG56" s="1252"/>
      <c r="HAH56" s="1252"/>
      <c r="HAI56" s="1252"/>
      <c r="HAJ56" s="1252"/>
      <c r="HAK56" s="1252"/>
      <c r="HAL56" s="1252"/>
      <c r="HAM56" s="1252"/>
      <c r="HAN56" s="1252"/>
      <c r="HAO56" s="1252"/>
      <c r="HAP56" s="1252"/>
      <c r="HAQ56" s="1252"/>
      <c r="HAR56" s="1252"/>
      <c r="HAS56" s="1252"/>
      <c r="HAT56" s="1252"/>
      <c r="HAU56" s="1252"/>
      <c r="HAV56" s="1252"/>
      <c r="HAW56" s="1252"/>
      <c r="HAX56" s="1252"/>
      <c r="HAY56" s="1252"/>
      <c r="HAZ56" s="1252"/>
      <c r="HBA56" s="1252"/>
      <c r="HBB56" s="1252"/>
      <c r="HBC56" s="1252"/>
      <c r="HBD56" s="1252"/>
      <c r="HBE56" s="1252"/>
      <c r="HBF56" s="1252"/>
      <c r="HBG56" s="1252"/>
      <c r="HBH56" s="1252"/>
      <c r="HBI56" s="1252"/>
      <c r="HBJ56" s="1252"/>
      <c r="HBK56" s="1252"/>
      <c r="HBL56" s="1252"/>
      <c r="HBM56" s="1252"/>
      <c r="HBN56" s="1252"/>
      <c r="HBO56" s="1252"/>
      <c r="HBP56" s="1252"/>
      <c r="HBQ56" s="1252"/>
      <c r="HBR56" s="1252"/>
      <c r="HBS56" s="1252"/>
      <c r="HBT56" s="1252"/>
      <c r="HBU56" s="1252"/>
      <c r="HBV56" s="1252"/>
      <c r="HBW56" s="1252"/>
      <c r="HBX56" s="1252"/>
      <c r="HBY56" s="1252"/>
      <c r="HBZ56" s="1252"/>
      <c r="HCA56" s="1252"/>
      <c r="HCB56" s="1252"/>
      <c r="HCC56" s="1252"/>
      <c r="HCD56" s="1252"/>
      <c r="HCE56" s="1252"/>
      <c r="HCF56" s="1252"/>
      <c r="HCG56" s="1252"/>
      <c r="HCH56" s="1252"/>
      <c r="HCI56" s="1252"/>
      <c r="HCJ56" s="1252"/>
      <c r="HCK56" s="1252"/>
      <c r="HCL56" s="1252"/>
      <c r="HCM56" s="1252"/>
      <c r="HCN56" s="1252"/>
      <c r="HCO56" s="1252"/>
      <c r="HCP56" s="1252"/>
      <c r="HCQ56" s="1252"/>
      <c r="HCR56" s="1252"/>
      <c r="HCS56" s="1252"/>
      <c r="HCT56" s="1252"/>
      <c r="HCU56" s="1252"/>
      <c r="HCV56" s="1252"/>
      <c r="HCW56" s="1252"/>
      <c r="HCX56" s="1252"/>
      <c r="HCY56" s="1252"/>
      <c r="HCZ56" s="1252"/>
      <c r="HDA56" s="1252"/>
      <c r="HDB56" s="1252"/>
      <c r="HDC56" s="1252"/>
      <c r="HDD56" s="1252"/>
      <c r="HDE56" s="1252"/>
      <c r="HDF56" s="1252"/>
      <c r="HDG56" s="1252"/>
      <c r="HDH56" s="1252"/>
      <c r="HDI56" s="1252"/>
      <c r="HDJ56" s="1252"/>
      <c r="HDK56" s="1252"/>
      <c r="HDL56" s="1252"/>
      <c r="HDM56" s="1252"/>
      <c r="HDN56" s="1252"/>
      <c r="HDO56" s="1252"/>
      <c r="HDP56" s="1252"/>
      <c r="HDQ56" s="1252"/>
      <c r="HDR56" s="1252"/>
      <c r="HDS56" s="1252"/>
      <c r="HDT56" s="1252"/>
      <c r="HDU56" s="1252"/>
      <c r="HDV56" s="1252"/>
      <c r="HDW56" s="1252"/>
      <c r="HDX56" s="1252"/>
      <c r="HDY56" s="1252"/>
      <c r="HDZ56" s="1252"/>
      <c r="HEA56" s="1252"/>
      <c r="HEB56" s="1252"/>
      <c r="HEC56" s="1252"/>
      <c r="HED56" s="1252"/>
      <c r="HEE56" s="1252"/>
      <c r="HEF56" s="1252"/>
      <c r="HEG56" s="1252"/>
      <c r="HEH56" s="1252"/>
      <c r="HEI56" s="1252"/>
      <c r="HEJ56" s="1252"/>
      <c r="HEK56" s="1252"/>
      <c r="HEL56" s="1252"/>
      <c r="HEM56" s="1252"/>
      <c r="HEN56" s="1252"/>
      <c r="HEO56" s="1252"/>
      <c r="HEP56" s="1252"/>
      <c r="HEQ56" s="1252"/>
      <c r="HER56" s="1252"/>
      <c r="HES56" s="1252"/>
      <c r="HET56" s="1252"/>
      <c r="HEU56" s="1252"/>
      <c r="HEV56" s="1252"/>
      <c r="HEW56" s="1252"/>
      <c r="HEX56" s="1252"/>
      <c r="HEY56" s="1252"/>
      <c r="HEZ56" s="1252"/>
      <c r="HFA56" s="1252"/>
      <c r="HFB56" s="1252"/>
      <c r="HFC56" s="1252"/>
      <c r="HFD56" s="1252"/>
      <c r="HFE56" s="1252"/>
      <c r="HFF56" s="1252"/>
      <c r="HFG56" s="1252"/>
      <c r="HFH56" s="1252"/>
      <c r="HFI56" s="1252"/>
      <c r="HFJ56" s="1252"/>
      <c r="HFK56" s="1252"/>
      <c r="HFL56" s="1252"/>
      <c r="HFM56" s="1252"/>
      <c r="HFN56" s="1252"/>
      <c r="HFO56" s="1252"/>
      <c r="HFP56" s="1252"/>
      <c r="HFQ56" s="1252"/>
      <c r="HFR56" s="1252"/>
      <c r="HFS56" s="1252"/>
      <c r="HFT56" s="1252"/>
      <c r="HFU56" s="1252"/>
      <c r="HFV56" s="1252"/>
      <c r="HFW56" s="1252"/>
      <c r="HFX56" s="1252"/>
      <c r="HFY56" s="1252"/>
      <c r="HFZ56" s="1252"/>
      <c r="HGA56" s="1252"/>
      <c r="HGB56" s="1252"/>
      <c r="HGC56" s="1252"/>
      <c r="HGD56" s="1252"/>
      <c r="HGE56" s="1252"/>
      <c r="HGF56" s="1252"/>
      <c r="HGG56" s="1252"/>
      <c r="HGH56" s="1252"/>
      <c r="HGI56" s="1252"/>
      <c r="HGJ56" s="1252"/>
      <c r="HGK56" s="1252"/>
      <c r="HGL56" s="1252"/>
      <c r="HGM56" s="1252"/>
      <c r="HGN56" s="1252"/>
      <c r="HGO56" s="1252"/>
      <c r="HGP56" s="1252"/>
      <c r="HGQ56" s="1252"/>
      <c r="HGR56" s="1252"/>
      <c r="HGS56" s="1252"/>
      <c r="HGT56" s="1252"/>
      <c r="HGU56" s="1252"/>
      <c r="HGV56" s="1252"/>
      <c r="HGW56" s="1252"/>
      <c r="HGX56" s="1252"/>
      <c r="HGY56" s="1252"/>
      <c r="HGZ56" s="1252"/>
      <c r="HHA56" s="1252"/>
      <c r="HHB56" s="1252"/>
      <c r="HHC56" s="1252"/>
      <c r="HHD56" s="1252"/>
      <c r="HHE56" s="1252"/>
      <c r="HHF56" s="1252"/>
      <c r="HHG56" s="1252"/>
      <c r="HHH56" s="1252"/>
      <c r="HHI56" s="1252"/>
      <c r="HHJ56" s="1252"/>
      <c r="HHK56" s="1252"/>
      <c r="HHL56" s="1252"/>
      <c r="HHM56" s="1252"/>
      <c r="HHN56" s="1252"/>
      <c r="HHO56" s="1252"/>
      <c r="HHP56" s="1252"/>
      <c r="HHQ56" s="1252"/>
      <c r="HHR56" s="1252"/>
      <c r="HHS56" s="1252"/>
      <c r="HHT56" s="1252"/>
      <c r="HHU56" s="1252"/>
      <c r="HHV56" s="1252"/>
      <c r="HHW56" s="1252"/>
      <c r="HHX56" s="1252"/>
      <c r="HHY56" s="1252"/>
      <c r="HHZ56" s="1252"/>
      <c r="HIA56" s="1252"/>
      <c r="HIB56" s="1252"/>
      <c r="HIC56" s="1252"/>
      <c r="HID56" s="1252"/>
      <c r="HIE56" s="1252"/>
      <c r="HIF56" s="1252"/>
      <c r="HIG56" s="1252"/>
      <c r="HIH56" s="1252"/>
      <c r="HII56" s="1252"/>
      <c r="HIJ56" s="1252"/>
      <c r="HIK56" s="1252"/>
      <c r="HIL56" s="1252"/>
      <c r="HIM56" s="1252"/>
      <c r="HIN56" s="1252"/>
      <c r="HIO56" s="1252"/>
      <c r="HIP56" s="1252"/>
      <c r="HIQ56" s="1252"/>
      <c r="HIR56" s="1252"/>
      <c r="HIS56" s="1252"/>
      <c r="HIT56" s="1252"/>
      <c r="HIU56" s="1252"/>
      <c r="HIV56" s="1252"/>
      <c r="HIW56" s="1252"/>
      <c r="HIX56" s="1252"/>
      <c r="HIY56" s="1252"/>
      <c r="HIZ56" s="1252"/>
      <c r="HJA56" s="1252"/>
      <c r="HJB56" s="1252"/>
      <c r="HJC56" s="1252"/>
      <c r="HJD56" s="1252"/>
      <c r="HJE56" s="1252"/>
      <c r="HJF56" s="1252"/>
      <c r="HJG56" s="1252"/>
      <c r="HJH56" s="1252"/>
      <c r="HJI56" s="1252"/>
      <c r="HJJ56" s="1252"/>
      <c r="HJK56" s="1252"/>
      <c r="HJL56" s="1252"/>
      <c r="HJM56" s="1252"/>
      <c r="HJN56" s="1252"/>
      <c r="HJO56" s="1252"/>
      <c r="HJP56" s="1252"/>
      <c r="HJQ56" s="1252"/>
      <c r="HJR56" s="1252"/>
      <c r="HJS56" s="1252"/>
      <c r="HJT56" s="1252"/>
      <c r="HJU56" s="1252"/>
      <c r="HJV56" s="1252"/>
      <c r="HJW56" s="1252"/>
      <c r="HJX56" s="1252"/>
      <c r="HJY56" s="1252"/>
      <c r="HJZ56" s="1252"/>
      <c r="HKA56" s="1252"/>
      <c r="HKB56" s="1252"/>
      <c r="HKC56" s="1252"/>
      <c r="HKD56" s="1252"/>
      <c r="HKE56" s="1252"/>
      <c r="HKF56" s="1252"/>
      <c r="HKG56" s="1252"/>
      <c r="HKH56" s="1252"/>
      <c r="HKI56" s="1252"/>
      <c r="HKJ56" s="1252"/>
      <c r="HKK56" s="1252"/>
      <c r="HKL56" s="1252"/>
      <c r="HKM56" s="1252"/>
      <c r="HKN56" s="1252"/>
      <c r="HKO56" s="1252"/>
      <c r="HKP56" s="1252"/>
      <c r="HKQ56" s="1252"/>
      <c r="HKR56" s="1252"/>
      <c r="HKS56" s="1252"/>
      <c r="HKT56" s="1252"/>
      <c r="HKU56" s="1252"/>
      <c r="HKV56" s="1252"/>
      <c r="HKW56" s="1252"/>
      <c r="HKX56" s="1252"/>
      <c r="HKY56" s="1252"/>
      <c r="HKZ56" s="1252"/>
      <c r="HLA56" s="1252"/>
      <c r="HLB56" s="1252"/>
      <c r="HLC56" s="1252"/>
      <c r="HLD56" s="1252"/>
      <c r="HLE56" s="1252"/>
      <c r="HLF56" s="1252"/>
      <c r="HLG56" s="1252"/>
      <c r="HLH56" s="1252"/>
      <c r="HLI56" s="1252"/>
      <c r="HLJ56" s="1252"/>
      <c r="HLK56" s="1252"/>
      <c r="HLL56" s="1252"/>
      <c r="HLM56" s="1252"/>
      <c r="HLN56" s="1252"/>
      <c r="HLO56" s="1252"/>
      <c r="HLP56" s="1252"/>
      <c r="HLQ56" s="1252"/>
      <c r="HLR56" s="1252"/>
      <c r="HLS56" s="1252"/>
      <c r="HLT56" s="1252"/>
      <c r="HLU56" s="1252"/>
      <c r="HLV56" s="1252"/>
      <c r="HLW56" s="1252"/>
      <c r="HLX56" s="1252"/>
      <c r="HLY56" s="1252"/>
      <c r="HLZ56" s="1252"/>
      <c r="HMA56" s="1252"/>
      <c r="HMB56" s="1252"/>
      <c r="HMC56" s="1252"/>
      <c r="HMD56" s="1252"/>
      <c r="HME56" s="1252"/>
      <c r="HMF56" s="1252"/>
      <c r="HMG56" s="1252"/>
      <c r="HMH56" s="1252"/>
      <c r="HMI56" s="1252"/>
      <c r="HMJ56" s="1252"/>
      <c r="HMK56" s="1252"/>
      <c r="HML56" s="1252"/>
      <c r="HMM56" s="1252"/>
      <c r="HMN56" s="1252"/>
      <c r="HMO56" s="1252"/>
      <c r="HMP56" s="1252"/>
      <c r="HMQ56" s="1252"/>
      <c r="HMR56" s="1252"/>
      <c r="HMS56" s="1252"/>
      <c r="HMT56" s="1252"/>
      <c r="HMU56" s="1252"/>
      <c r="HMV56" s="1252"/>
      <c r="HMW56" s="1252"/>
      <c r="HMX56" s="1252"/>
      <c r="HMY56" s="1252"/>
      <c r="HMZ56" s="1252"/>
      <c r="HNA56" s="1252"/>
      <c r="HNB56" s="1252"/>
      <c r="HNC56" s="1252"/>
      <c r="HND56" s="1252"/>
      <c r="HNE56" s="1252"/>
      <c r="HNF56" s="1252"/>
      <c r="HNG56" s="1252"/>
      <c r="HNH56" s="1252"/>
      <c r="HNI56" s="1252"/>
      <c r="HNJ56" s="1252"/>
      <c r="HNK56" s="1252"/>
      <c r="HNL56" s="1252"/>
      <c r="HNM56" s="1252"/>
      <c r="HNN56" s="1252"/>
      <c r="HNO56" s="1252"/>
      <c r="HNP56" s="1252"/>
      <c r="HNQ56" s="1252"/>
      <c r="HNR56" s="1252"/>
      <c r="HNS56" s="1252"/>
      <c r="HNT56" s="1252"/>
      <c r="HNU56" s="1252"/>
      <c r="HNV56" s="1252"/>
      <c r="HNW56" s="1252"/>
      <c r="HNX56" s="1252"/>
      <c r="HNY56" s="1252"/>
      <c r="HNZ56" s="1252"/>
      <c r="HOA56" s="1252"/>
      <c r="HOB56" s="1252"/>
      <c r="HOC56" s="1252"/>
      <c r="HOD56" s="1252"/>
      <c r="HOE56" s="1252"/>
      <c r="HOF56" s="1252"/>
      <c r="HOG56" s="1252"/>
      <c r="HOH56" s="1252"/>
      <c r="HOI56" s="1252"/>
      <c r="HOJ56" s="1252"/>
      <c r="HOK56" s="1252"/>
      <c r="HOL56" s="1252"/>
      <c r="HOM56" s="1252"/>
      <c r="HON56" s="1252"/>
      <c r="HOO56" s="1252"/>
      <c r="HOP56" s="1252"/>
      <c r="HOQ56" s="1252"/>
      <c r="HOR56" s="1252"/>
      <c r="HOS56" s="1252"/>
      <c r="HOT56" s="1252"/>
      <c r="HOU56" s="1252"/>
      <c r="HOV56" s="1252"/>
      <c r="HOW56" s="1252"/>
      <c r="HOX56" s="1252"/>
      <c r="HOY56" s="1252"/>
      <c r="HOZ56" s="1252"/>
      <c r="HPA56" s="1252"/>
      <c r="HPB56" s="1252"/>
      <c r="HPC56" s="1252"/>
      <c r="HPD56" s="1252"/>
      <c r="HPE56" s="1252"/>
      <c r="HPF56" s="1252"/>
      <c r="HPG56" s="1252"/>
      <c r="HPH56" s="1252"/>
      <c r="HPI56" s="1252"/>
      <c r="HPJ56" s="1252"/>
      <c r="HPK56" s="1252"/>
      <c r="HPL56" s="1252"/>
      <c r="HPM56" s="1252"/>
      <c r="HPN56" s="1252"/>
      <c r="HPO56" s="1252"/>
      <c r="HPP56" s="1252"/>
      <c r="HPQ56" s="1252"/>
      <c r="HPR56" s="1252"/>
      <c r="HPS56" s="1252"/>
      <c r="HPT56" s="1252"/>
      <c r="HPU56" s="1252"/>
      <c r="HPV56" s="1252"/>
      <c r="HPW56" s="1252"/>
      <c r="HPX56" s="1252"/>
      <c r="HPY56" s="1252"/>
      <c r="HPZ56" s="1252"/>
      <c r="HQA56" s="1252"/>
      <c r="HQB56" s="1252"/>
      <c r="HQC56" s="1252"/>
      <c r="HQD56" s="1252"/>
      <c r="HQE56" s="1252"/>
      <c r="HQF56" s="1252"/>
      <c r="HQG56" s="1252"/>
      <c r="HQH56" s="1252"/>
      <c r="HQI56" s="1252"/>
      <c r="HQJ56" s="1252"/>
      <c r="HQK56" s="1252"/>
      <c r="HQL56" s="1252"/>
      <c r="HQM56" s="1252"/>
      <c r="HQN56" s="1252"/>
      <c r="HQO56" s="1252"/>
      <c r="HQP56" s="1252"/>
      <c r="HQQ56" s="1252"/>
      <c r="HQR56" s="1252"/>
      <c r="HQS56" s="1252"/>
      <c r="HQT56" s="1252"/>
      <c r="HQU56" s="1252"/>
      <c r="HQV56" s="1252"/>
      <c r="HQW56" s="1252"/>
      <c r="HQX56" s="1252"/>
      <c r="HQY56" s="1252"/>
      <c r="HQZ56" s="1252"/>
      <c r="HRA56" s="1252"/>
      <c r="HRB56" s="1252"/>
      <c r="HRC56" s="1252"/>
      <c r="HRD56" s="1252"/>
      <c r="HRE56" s="1252"/>
      <c r="HRF56" s="1252"/>
      <c r="HRG56" s="1252"/>
      <c r="HRH56" s="1252"/>
      <c r="HRI56" s="1252"/>
      <c r="HRJ56" s="1252"/>
      <c r="HRK56" s="1252"/>
      <c r="HRL56" s="1252"/>
      <c r="HRM56" s="1252"/>
      <c r="HRN56" s="1252"/>
      <c r="HRO56" s="1252"/>
      <c r="HRP56" s="1252"/>
      <c r="HRQ56" s="1252"/>
      <c r="HRR56" s="1252"/>
      <c r="HRS56" s="1252"/>
      <c r="HRT56" s="1252"/>
      <c r="HRU56" s="1252"/>
      <c r="HRV56" s="1252"/>
      <c r="HRW56" s="1252"/>
      <c r="HRX56" s="1252"/>
      <c r="HRY56" s="1252"/>
      <c r="HRZ56" s="1252"/>
      <c r="HSA56" s="1252"/>
      <c r="HSB56" s="1252"/>
      <c r="HSC56" s="1252"/>
      <c r="HSD56" s="1252"/>
      <c r="HSE56" s="1252"/>
      <c r="HSF56" s="1252"/>
      <c r="HSG56" s="1252"/>
      <c r="HSH56" s="1252"/>
      <c r="HSI56" s="1252"/>
      <c r="HSJ56" s="1252"/>
      <c r="HSK56" s="1252"/>
      <c r="HSL56" s="1252"/>
      <c r="HSM56" s="1252"/>
      <c r="HSN56" s="1252"/>
      <c r="HSO56" s="1252"/>
      <c r="HSP56" s="1252"/>
      <c r="HSQ56" s="1252"/>
      <c r="HSR56" s="1252"/>
      <c r="HSS56" s="1252"/>
      <c r="HST56" s="1252"/>
      <c r="HSU56" s="1252"/>
      <c r="HSV56" s="1252"/>
      <c r="HSW56" s="1252"/>
      <c r="HSX56" s="1252"/>
      <c r="HSY56" s="1252"/>
      <c r="HSZ56" s="1252"/>
      <c r="HTA56" s="1252"/>
      <c r="HTB56" s="1252"/>
      <c r="HTC56" s="1252"/>
      <c r="HTD56" s="1252"/>
      <c r="HTE56" s="1252"/>
      <c r="HTF56" s="1252"/>
      <c r="HTG56" s="1252"/>
      <c r="HTH56" s="1252"/>
      <c r="HTI56" s="1252"/>
      <c r="HTJ56" s="1252"/>
      <c r="HTK56" s="1252"/>
      <c r="HTL56" s="1252"/>
      <c r="HTM56" s="1252"/>
      <c r="HTN56" s="1252"/>
      <c r="HTO56" s="1252"/>
      <c r="HTP56" s="1252"/>
      <c r="HTQ56" s="1252"/>
      <c r="HTR56" s="1252"/>
      <c r="HTS56" s="1252"/>
      <c r="HTT56" s="1252"/>
      <c r="HTU56" s="1252"/>
      <c r="HTV56" s="1252"/>
      <c r="HTW56" s="1252"/>
      <c r="HTX56" s="1252"/>
      <c r="HTY56" s="1252"/>
      <c r="HTZ56" s="1252"/>
      <c r="HUA56" s="1252"/>
      <c r="HUB56" s="1252"/>
      <c r="HUC56" s="1252"/>
      <c r="HUD56" s="1252"/>
      <c r="HUE56" s="1252"/>
      <c r="HUF56" s="1252"/>
      <c r="HUG56" s="1252"/>
      <c r="HUH56" s="1252"/>
      <c r="HUI56" s="1252"/>
      <c r="HUJ56" s="1252"/>
      <c r="HUK56" s="1252"/>
      <c r="HUL56" s="1252"/>
      <c r="HUM56" s="1252"/>
      <c r="HUN56" s="1252"/>
      <c r="HUO56" s="1252"/>
      <c r="HUP56" s="1252"/>
      <c r="HUQ56" s="1252"/>
      <c r="HUR56" s="1252"/>
      <c r="HUS56" s="1252"/>
      <c r="HUT56" s="1252"/>
      <c r="HUU56" s="1252"/>
      <c r="HUV56" s="1252"/>
      <c r="HUW56" s="1252"/>
      <c r="HUX56" s="1252"/>
      <c r="HUY56" s="1252"/>
      <c r="HUZ56" s="1252"/>
      <c r="HVA56" s="1252"/>
      <c r="HVB56" s="1252"/>
      <c r="HVC56" s="1252"/>
      <c r="HVD56" s="1252"/>
      <c r="HVE56" s="1252"/>
      <c r="HVF56" s="1252"/>
      <c r="HVG56" s="1252"/>
      <c r="HVH56" s="1252"/>
      <c r="HVI56" s="1252"/>
      <c r="HVJ56" s="1252"/>
      <c r="HVK56" s="1252"/>
      <c r="HVL56" s="1252"/>
      <c r="HVM56" s="1252"/>
      <c r="HVN56" s="1252"/>
      <c r="HVO56" s="1252"/>
      <c r="HVP56" s="1252"/>
      <c r="HVQ56" s="1252"/>
      <c r="HVR56" s="1252"/>
      <c r="HVS56" s="1252"/>
      <c r="HVT56" s="1252"/>
      <c r="HVU56" s="1252"/>
      <c r="HVV56" s="1252"/>
      <c r="HVW56" s="1252"/>
      <c r="HVX56" s="1252"/>
      <c r="HVY56" s="1252"/>
      <c r="HVZ56" s="1252"/>
      <c r="HWA56" s="1252"/>
      <c r="HWB56" s="1252"/>
      <c r="HWC56" s="1252"/>
      <c r="HWD56" s="1252"/>
      <c r="HWE56" s="1252"/>
      <c r="HWF56" s="1252"/>
      <c r="HWG56" s="1252"/>
      <c r="HWH56" s="1252"/>
      <c r="HWI56" s="1252"/>
      <c r="HWJ56" s="1252"/>
      <c r="HWK56" s="1252"/>
      <c r="HWL56" s="1252"/>
      <c r="HWM56" s="1252"/>
      <c r="HWN56" s="1252"/>
      <c r="HWO56" s="1252"/>
      <c r="HWP56" s="1252"/>
      <c r="HWQ56" s="1252"/>
      <c r="HWR56" s="1252"/>
      <c r="HWS56" s="1252"/>
      <c r="HWT56" s="1252"/>
      <c r="HWU56" s="1252"/>
      <c r="HWV56" s="1252"/>
      <c r="HWW56" s="1252"/>
      <c r="HWX56" s="1252"/>
      <c r="HWY56" s="1252"/>
      <c r="HWZ56" s="1252"/>
      <c r="HXA56" s="1252"/>
      <c r="HXB56" s="1252"/>
      <c r="HXC56" s="1252"/>
      <c r="HXD56" s="1252"/>
      <c r="HXE56" s="1252"/>
      <c r="HXF56" s="1252"/>
      <c r="HXG56" s="1252"/>
      <c r="HXH56" s="1252"/>
      <c r="HXI56" s="1252"/>
      <c r="HXJ56" s="1252"/>
      <c r="HXK56" s="1252"/>
      <c r="HXL56" s="1252"/>
      <c r="HXM56" s="1252"/>
      <c r="HXN56" s="1252"/>
      <c r="HXO56" s="1252"/>
      <c r="HXP56" s="1252"/>
      <c r="HXQ56" s="1252"/>
      <c r="HXR56" s="1252"/>
      <c r="HXS56" s="1252"/>
      <c r="HXT56" s="1252"/>
      <c r="HXU56" s="1252"/>
      <c r="HXV56" s="1252"/>
      <c r="HXW56" s="1252"/>
      <c r="HXX56" s="1252"/>
      <c r="HXY56" s="1252"/>
      <c r="HXZ56" s="1252"/>
      <c r="HYA56" s="1252"/>
      <c r="HYB56" s="1252"/>
      <c r="HYC56" s="1252"/>
      <c r="HYD56" s="1252"/>
      <c r="HYE56" s="1252"/>
      <c r="HYF56" s="1252"/>
      <c r="HYG56" s="1252"/>
      <c r="HYH56" s="1252"/>
      <c r="HYI56" s="1252"/>
      <c r="HYJ56" s="1252"/>
      <c r="HYK56" s="1252"/>
      <c r="HYL56" s="1252"/>
      <c r="HYM56" s="1252"/>
      <c r="HYN56" s="1252"/>
      <c r="HYO56" s="1252"/>
      <c r="HYP56" s="1252"/>
      <c r="HYQ56" s="1252"/>
      <c r="HYR56" s="1252"/>
      <c r="HYS56" s="1252"/>
      <c r="HYT56" s="1252"/>
      <c r="HYU56" s="1252"/>
      <c r="HYV56" s="1252"/>
      <c r="HYW56" s="1252"/>
      <c r="HYX56" s="1252"/>
      <c r="HYY56" s="1252"/>
      <c r="HYZ56" s="1252"/>
      <c r="HZA56" s="1252"/>
      <c r="HZB56" s="1252"/>
      <c r="HZC56" s="1252"/>
      <c r="HZD56" s="1252"/>
      <c r="HZE56" s="1252"/>
      <c r="HZF56" s="1252"/>
      <c r="HZG56" s="1252"/>
      <c r="HZH56" s="1252"/>
      <c r="HZI56" s="1252"/>
      <c r="HZJ56" s="1252"/>
      <c r="HZK56" s="1252"/>
      <c r="HZL56" s="1252"/>
      <c r="HZM56" s="1252"/>
      <c r="HZN56" s="1252"/>
      <c r="HZO56" s="1252"/>
      <c r="HZP56" s="1252"/>
      <c r="HZQ56" s="1252"/>
      <c r="HZR56" s="1252"/>
      <c r="HZS56" s="1252"/>
      <c r="HZT56" s="1252"/>
      <c r="HZU56" s="1252"/>
      <c r="HZV56" s="1252"/>
      <c r="HZW56" s="1252"/>
      <c r="HZX56" s="1252"/>
      <c r="HZY56" s="1252"/>
      <c r="HZZ56" s="1252"/>
      <c r="IAA56" s="1252"/>
      <c r="IAB56" s="1252"/>
      <c r="IAC56" s="1252"/>
      <c r="IAD56" s="1252"/>
      <c r="IAE56" s="1252"/>
      <c r="IAF56" s="1252"/>
      <c r="IAG56" s="1252"/>
      <c r="IAH56" s="1252"/>
      <c r="IAI56" s="1252"/>
      <c r="IAJ56" s="1252"/>
      <c r="IAK56" s="1252"/>
      <c r="IAL56" s="1252"/>
      <c r="IAM56" s="1252"/>
      <c r="IAN56" s="1252"/>
      <c r="IAO56" s="1252"/>
      <c r="IAP56" s="1252"/>
      <c r="IAQ56" s="1252"/>
      <c r="IAR56" s="1252"/>
      <c r="IAS56" s="1252"/>
      <c r="IAT56" s="1252"/>
      <c r="IAU56" s="1252"/>
      <c r="IAV56" s="1252"/>
      <c r="IAW56" s="1252"/>
      <c r="IAX56" s="1252"/>
      <c r="IAY56" s="1252"/>
      <c r="IAZ56" s="1252"/>
      <c r="IBA56" s="1252"/>
      <c r="IBB56" s="1252"/>
      <c r="IBC56" s="1252"/>
      <c r="IBD56" s="1252"/>
      <c r="IBE56" s="1252"/>
      <c r="IBF56" s="1252"/>
      <c r="IBG56" s="1252"/>
      <c r="IBH56" s="1252"/>
      <c r="IBI56" s="1252"/>
      <c r="IBJ56" s="1252"/>
      <c r="IBK56" s="1252"/>
      <c r="IBL56" s="1252"/>
      <c r="IBM56" s="1252"/>
      <c r="IBN56" s="1252"/>
      <c r="IBO56" s="1252"/>
      <c r="IBP56" s="1252"/>
      <c r="IBQ56" s="1252"/>
      <c r="IBR56" s="1252"/>
      <c r="IBS56" s="1252"/>
      <c r="IBT56" s="1252"/>
      <c r="IBU56" s="1252"/>
      <c r="IBV56" s="1252"/>
      <c r="IBW56" s="1252"/>
      <c r="IBX56" s="1252"/>
      <c r="IBY56" s="1252"/>
      <c r="IBZ56" s="1252"/>
      <c r="ICA56" s="1252"/>
      <c r="ICB56" s="1252"/>
      <c r="ICC56" s="1252"/>
      <c r="ICD56" s="1252"/>
      <c r="ICE56" s="1252"/>
      <c r="ICF56" s="1252"/>
      <c r="ICG56" s="1252"/>
      <c r="ICH56" s="1252"/>
      <c r="ICI56" s="1252"/>
      <c r="ICJ56" s="1252"/>
      <c r="ICK56" s="1252"/>
      <c r="ICL56" s="1252"/>
      <c r="ICM56" s="1252"/>
      <c r="ICN56" s="1252"/>
      <c r="ICO56" s="1252"/>
      <c r="ICP56" s="1252"/>
      <c r="ICQ56" s="1252"/>
      <c r="ICR56" s="1252"/>
      <c r="ICS56" s="1252"/>
      <c r="ICT56" s="1252"/>
      <c r="ICU56" s="1252"/>
      <c r="ICV56" s="1252"/>
      <c r="ICW56" s="1252"/>
      <c r="ICX56" s="1252"/>
      <c r="ICY56" s="1252"/>
      <c r="ICZ56" s="1252"/>
      <c r="IDA56" s="1252"/>
      <c r="IDB56" s="1252"/>
      <c r="IDC56" s="1252"/>
      <c r="IDD56" s="1252"/>
      <c r="IDE56" s="1252"/>
      <c r="IDF56" s="1252"/>
      <c r="IDG56" s="1252"/>
      <c r="IDH56" s="1252"/>
      <c r="IDI56" s="1252"/>
      <c r="IDJ56" s="1252"/>
      <c r="IDK56" s="1252"/>
      <c r="IDL56" s="1252"/>
      <c r="IDM56" s="1252"/>
      <c r="IDN56" s="1252"/>
      <c r="IDO56" s="1252"/>
      <c r="IDP56" s="1252"/>
      <c r="IDQ56" s="1252"/>
      <c r="IDR56" s="1252"/>
      <c r="IDS56" s="1252"/>
      <c r="IDT56" s="1252"/>
      <c r="IDU56" s="1252"/>
      <c r="IDV56" s="1252"/>
      <c r="IDW56" s="1252"/>
      <c r="IDX56" s="1252"/>
      <c r="IDY56" s="1252"/>
      <c r="IDZ56" s="1252"/>
      <c r="IEA56" s="1252"/>
      <c r="IEB56" s="1252"/>
      <c r="IEC56" s="1252"/>
      <c r="IED56" s="1252"/>
      <c r="IEE56" s="1252"/>
      <c r="IEF56" s="1252"/>
      <c r="IEG56" s="1252"/>
      <c r="IEH56" s="1252"/>
      <c r="IEI56" s="1252"/>
      <c r="IEJ56" s="1252"/>
      <c r="IEK56" s="1252"/>
      <c r="IEL56" s="1252"/>
      <c r="IEM56" s="1252"/>
      <c r="IEN56" s="1252"/>
      <c r="IEO56" s="1252"/>
      <c r="IEP56" s="1252"/>
      <c r="IEQ56" s="1252"/>
      <c r="IER56" s="1252"/>
      <c r="IES56" s="1252"/>
      <c r="IET56" s="1252"/>
      <c r="IEU56" s="1252"/>
      <c r="IEV56" s="1252"/>
      <c r="IEW56" s="1252"/>
      <c r="IEX56" s="1252"/>
      <c r="IEY56" s="1252"/>
      <c r="IEZ56" s="1252"/>
      <c r="IFA56" s="1252"/>
      <c r="IFB56" s="1252"/>
      <c r="IFC56" s="1252"/>
      <c r="IFD56" s="1252"/>
      <c r="IFE56" s="1252"/>
      <c r="IFF56" s="1252"/>
      <c r="IFG56" s="1252"/>
      <c r="IFH56" s="1252"/>
      <c r="IFI56" s="1252"/>
      <c r="IFJ56" s="1252"/>
      <c r="IFK56" s="1252"/>
      <c r="IFL56" s="1252"/>
      <c r="IFM56" s="1252"/>
      <c r="IFN56" s="1252"/>
      <c r="IFO56" s="1252"/>
      <c r="IFP56" s="1252"/>
      <c r="IFQ56" s="1252"/>
      <c r="IFR56" s="1252"/>
      <c r="IFS56" s="1252"/>
      <c r="IFT56" s="1252"/>
      <c r="IFU56" s="1252"/>
      <c r="IFV56" s="1252"/>
      <c r="IFW56" s="1252"/>
      <c r="IFX56" s="1252"/>
      <c r="IFY56" s="1252"/>
      <c r="IFZ56" s="1252"/>
      <c r="IGA56" s="1252"/>
      <c r="IGB56" s="1252"/>
      <c r="IGC56" s="1252"/>
      <c r="IGD56" s="1252"/>
      <c r="IGE56" s="1252"/>
      <c r="IGF56" s="1252"/>
      <c r="IGG56" s="1252"/>
      <c r="IGH56" s="1252"/>
      <c r="IGI56" s="1252"/>
      <c r="IGJ56" s="1252"/>
      <c r="IGK56" s="1252"/>
      <c r="IGL56" s="1252"/>
      <c r="IGM56" s="1252"/>
      <c r="IGN56" s="1252"/>
      <c r="IGO56" s="1252"/>
      <c r="IGP56" s="1252"/>
      <c r="IGQ56" s="1252"/>
      <c r="IGR56" s="1252"/>
      <c r="IGS56" s="1252"/>
      <c r="IGT56" s="1252"/>
      <c r="IGU56" s="1252"/>
      <c r="IGV56" s="1252"/>
      <c r="IGW56" s="1252"/>
      <c r="IGX56" s="1252"/>
      <c r="IGY56" s="1252"/>
      <c r="IGZ56" s="1252"/>
      <c r="IHA56" s="1252"/>
      <c r="IHB56" s="1252"/>
      <c r="IHC56" s="1252"/>
      <c r="IHD56" s="1252"/>
      <c r="IHE56" s="1252"/>
      <c r="IHF56" s="1252"/>
      <c r="IHG56" s="1252"/>
      <c r="IHH56" s="1252"/>
      <c r="IHI56" s="1252"/>
      <c r="IHJ56" s="1252"/>
      <c r="IHK56" s="1252"/>
      <c r="IHL56" s="1252"/>
      <c r="IHM56" s="1252"/>
      <c r="IHN56" s="1252"/>
      <c r="IHO56" s="1252"/>
      <c r="IHP56" s="1252"/>
      <c r="IHQ56" s="1252"/>
      <c r="IHR56" s="1252"/>
      <c r="IHS56" s="1252"/>
      <c r="IHT56" s="1252"/>
      <c r="IHU56" s="1252"/>
      <c r="IHV56" s="1252"/>
      <c r="IHW56" s="1252"/>
      <c r="IHX56" s="1252"/>
      <c r="IHY56" s="1252"/>
      <c r="IHZ56" s="1252"/>
      <c r="IIA56" s="1252"/>
      <c r="IIB56" s="1252"/>
      <c r="IIC56" s="1252"/>
      <c r="IID56" s="1252"/>
      <c r="IIE56" s="1252"/>
      <c r="IIF56" s="1252"/>
      <c r="IIG56" s="1252"/>
      <c r="IIH56" s="1252"/>
      <c r="III56" s="1252"/>
      <c r="IIJ56" s="1252"/>
      <c r="IIK56" s="1252"/>
      <c r="IIL56" s="1252"/>
      <c r="IIM56" s="1252"/>
      <c r="IIN56" s="1252"/>
      <c r="IIO56" s="1252"/>
      <c r="IIP56" s="1252"/>
      <c r="IIQ56" s="1252"/>
      <c r="IIR56" s="1252"/>
      <c r="IIS56" s="1252"/>
      <c r="IIT56" s="1252"/>
      <c r="IIU56" s="1252"/>
      <c r="IIV56" s="1252"/>
      <c r="IIW56" s="1252"/>
      <c r="IIX56" s="1252"/>
      <c r="IIY56" s="1252"/>
      <c r="IIZ56" s="1252"/>
      <c r="IJA56" s="1252"/>
      <c r="IJB56" s="1252"/>
      <c r="IJC56" s="1252"/>
      <c r="IJD56" s="1252"/>
      <c r="IJE56" s="1252"/>
      <c r="IJF56" s="1252"/>
      <c r="IJG56" s="1252"/>
      <c r="IJH56" s="1252"/>
      <c r="IJI56" s="1252"/>
      <c r="IJJ56" s="1252"/>
      <c r="IJK56" s="1252"/>
      <c r="IJL56" s="1252"/>
      <c r="IJM56" s="1252"/>
      <c r="IJN56" s="1252"/>
      <c r="IJO56" s="1252"/>
      <c r="IJP56" s="1252"/>
      <c r="IJQ56" s="1252"/>
      <c r="IJR56" s="1252"/>
      <c r="IJS56" s="1252"/>
      <c r="IJT56" s="1252"/>
      <c r="IJU56" s="1252"/>
      <c r="IJV56" s="1252"/>
      <c r="IJW56" s="1252"/>
      <c r="IJX56" s="1252"/>
      <c r="IJY56" s="1252"/>
      <c r="IJZ56" s="1252"/>
      <c r="IKA56" s="1252"/>
      <c r="IKB56" s="1252"/>
      <c r="IKC56" s="1252"/>
      <c r="IKD56" s="1252"/>
      <c r="IKE56" s="1252"/>
      <c r="IKF56" s="1252"/>
      <c r="IKG56" s="1252"/>
      <c r="IKH56" s="1252"/>
      <c r="IKI56" s="1252"/>
      <c r="IKJ56" s="1252"/>
      <c r="IKK56" s="1252"/>
      <c r="IKL56" s="1252"/>
      <c r="IKM56" s="1252"/>
      <c r="IKN56" s="1252"/>
      <c r="IKO56" s="1252"/>
      <c r="IKP56" s="1252"/>
      <c r="IKQ56" s="1252"/>
      <c r="IKR56" s="1252"/>
      <c r="IKS56" s="1252"/>
      <c r="IKT56" s="1252"/>
      <c r="IKU56" s="1252"/>
      <c r="IKV56" s="1252"/>
      <c r="IKW56" s="1252"/>
      <c r="IKX56" s="1252"/>
      <c r="IKY56" s="1252"/>
      <c r="IKZ56" s="1252"/>
      <c r="ILA56" s="1252"/>
      <c r="ILB56" s="1252"/>
      <c r="ILC56" s="1252"/>
      <c r="ILD56" s="1252"/>
      <c r="ILE56" s="1252"/>
      <c r="ILF56" s="1252"/>
      <c r="ILG56" s="1252"/>
      <c r="ILH56" s="1252"/>
      <c r="ILI56" s="1252"/>
      <c r="ILJ56" s="1252"/>
      <c r="ILK56" s="1252"/>
      <c r="ILL56" s="1252"/>
      <c r="ILM56" s="1252"/>
      <c r="ILN56" s="1252"/>
      <c r="ILO56" s="1252"/>
      <c r="ILP56" s="1252"/>
      <c r="ILQ56" s="1252"/>
      <c r="ILR56" s="1252"/>
      <c r="ILS56" s="1252"/>
      <c r="ILT56" s="1252"/>
      <c r="ILU56" s="1252"/>
      <c r="ILV56" s="1252"/>
      <c r="ILW56" s="1252"/>
      <c r="ILX56" s="1252"/>
      <c r="ILY56" s="1252"/>
      <c r="ILZ56" s="1252"/>
      <c r="IMA56" s="1252"/>
      <c r="IMB56" s="1252"/>
      <c r="IMC56" s="1252"/>
      <c r="IMD56" s="1252"/>
      <c r="IME56" s="1252"/>
      <c r="IMF56" s="1252"/>
      <c r="IMG56" s="1252"/>
      <c r="IMH56" s="1252"/>
      <c r="IMI56" s="1252"/>
      <c r="IMJ56" s="1252"/>
      <c r="IMK56" s="1252"/>
      <c r="IML56" s="1252"/>
      <c r="IMM56" s="1252"/>
      <c r="IMN56" s="1252"/>
      <c r="IMO56" s="1252"/>
      <c r="IMP56" s="1252"/>
      <c r="IMQ56" s="1252"/>
      <c r="IMR56" s="1252"/>
      <c r="IMS56" s="1252"/>
      <c r="IMT56" s="1252"/>
      <c r="IMU56" s="1252"/>
      <c r="IMV56" s="1252"/>
      <c r="IMW56" s="1252"/>
      <c r="IMX56" s="1252"/>
      <c r="IMY56" s="1252"/>
      <c r="IMZ56" s="1252"/>
      <c r="INA56" s="1252"/>
      <c r="INB56" s="1252"/>
      <c r="INC56" s="1252"/>
      <c r="IND56" s="1252"/>
      <c r="INE56" s="1252"/>
      <c r="INF56" s="1252"/>
      <c r="ING56" s="1252"/>
      <c r="INH56" s="1252"/>
      <c r="INI56" s="1252"/>
      <c r="INJ56" s="1252"/>
      <c r="INK56" s="1252"/>
      <c r="INL56" s="1252"/>
      <c r="INM56" s="1252"/>
      <c r="INN56" s="1252"/>
      <c r="INO56" s="1252"/>
      <c r="INP56" s="1252"/>
      <c r="INQ56" s="1252"/>
      <c r="INR56" s="1252"/>
      <c r="INS56" s="1252"/>
      <c r="INT56" s="1252"/>
      <c r="INU56" s="1252"/>
      <c r="INV56" s="1252"/>
      <c r="INW56" s="1252"/>
      <c r="INX56" s="1252"/>
      <c r="INY56" s="1252"/>
      <c r="INZ56" s="1252"/>
      <c r="IOA56" s="1252"/>
      <c r="IOB56" s="1252"/>
      <c r="IOC56" s="1252"/>
      <c r="IOD56" s="1252"/>
      <c r="IOE56" s="1252"/>
      <c r="IOF56" s="1252"/>
      <c r="IOG56" s="1252"/>
      <c r="IOH56" s="1252"/>
      <c r="IOI56" s="1252"/>
      <c r="IOJ56" s="1252"/>
      <c r="IOK56" s="1252"/>
      <c r="IOL56" s="1252"/>
      <c r="IOM56" s="1252"/>
      <c r="ION56" s="1252"/>
      <c r="IOO56" s="1252"/>
      <c r="IOP56" s="1252"/>
      <c r="IOQ56" s="1252"/>
      <c r="IOR56" s="1252"/>
      <c r="IOS56" s="1252"/>
      <c r="IOT56" s="1252"/>
      <c r="IOU56" s="1252"/>
      <c r="IOV56" s="1252"/>
      <c r="IOW56" s="1252"/>
      <c r="IOX56" s="1252"/>
      <c r="IOY56" s="1252"/>
      <c r="IOZ56" s="1252"/>
      <c r="IPA56" s="1252"/>
      <c r="IPB56" s="1252"/>
      <c r="IPC56" s="1252"/>
      <c r="IPD56" s="1252"/>
      <c r="IPE56" s="1252"/>
      <c r="IPF56" s="1252"/>
      <c r="IPG56" s="1252"/>
      <c r="IPH56" s="1252"/>
      <c r="IPI56" s="1252"/>
      <c r="IPJ56" s="1252"/>
      <c r="IPK56" s="1252"/>
      <c r="IPL56" s="1252"/>
      <c r="IPM56" s="1252"/>
      <c r="IPN56" s="1252"/>
      <c r="IPO56" s="1252"/>
      <c r="IPP56" s="1252"/>
      <c r="IPQ56" s="1252"/>
      <c r="IPR56" s="1252"/>
      <c r="IPS56" s="1252"/>
      <c r="IPT56" s="1252"/>
      <c r="IPU56" s="1252"/>
      <c r="IPV56" s="1252"/>
      <c r="IPW56" s="1252"/>
      <c r="IPX56" s="1252"/>
      <c r="IPY56" s="1252"/>
      <c r="IPZ56" s="1252"/>
      <c r="IQA56" s="1252"/>
      <c r="IQB56" s="1252"/>
      <c r="IQC56" s="1252"/>
      <c r="IQD56" s="1252"/>
      <c r="IQE56" s="1252"/>
      <c r="IQF56" s="1252"/>
      <c r="IQG56" s="1252"/>
      <c r="IQH56" s="1252"/>
      <c r="IQI56" s="1252"/>
      <c r="IQJ56" s="1252"/>
      <c r="IQK56" s="1252"/>
      <c r="IQL56" s="1252"/>
      <c r="IQM56" s="1252"/>
      <c r="IQN56" s="1252"/>
      <c r="IQO56" s="1252"/>
      <c r="IQP56" s="1252"/>
      <c r="IQQ56" s="1252"/>
      <c r="IQR56" s="1252"/>
      <c r="IQS56" s="1252"/>
      <c r="IQT56" s="1252"/>
      <c r="IQU56" s="1252"/>
      <c r="IQV56" s="1252"/>
      <c r="IQW56" s="1252"/>
      <c r="IQX56" s="1252"/>
      <c r="IQY56" s="1252"/>
      <c r="IQZ56" s="1252"/>
      <c r="IRA56" s="1252"/>
      <c r="IRB56" s="1252"/>
      <c r="IRC56" s="1252"/>
      <c r="IRD56" s="1252"/>
      <c r="IRE56" s="1252"/>
      <c r="IRF56" s="1252"/>
      <c r="IRG56" s="1252"/>
      <c r="IRH56" s="1252"/>
      <c r="IRI56" s="1252"/>
      <c r="IRJ56" s="1252"/>
      <c r="IRK56" s="1252"/>
      <c r="IRL56" s="1252"/>
      <c r="IRM56" s="1252"/>
      <c r="IRN56" s="1252"/>
      <c r="IRO56" s="1252"/>
      <c r="IRP56" s="1252"/>
      <c r="IRQ56" s="1252"/>
      <c r="IRR56" s="1252"/>
      <c r="IRS56" s="1252"/>
      <c r="IRT56" s="1252"/>
      <c r="IRU56" s="1252"/>
      <c r="IRV56" s="1252"/>
      <c r="IRW56" s="1252"/>
      <c r="IRX56" s="1252"/>
      <c r="IRY56" s="1252"/>
      <c r="IRZ56" s="1252"/>
      <c r="ISA56" s="1252"/>
      <c r="ISB56" s="1252"/>
      <c r="ISC56" s="1252"/>
      <c r="ISD56" s="1252"/>
      <c r="ISE56" s="1252"/>
      <c r="ISF56" s="1252"/>
      <c r="ISG56" s="1252"/>
      <c r="ISH56" s="1252"/>
      <c r="ISI56" s="1252"/>
      <c r="ISJ56" s="1252"/>
      <c r="ISK56" s="1252"/>
      <c r="ISL56" s="1252"/>
      <c r="ISM56" s="1252"/>
      <c r="ISN56" s="1252"/>
      <c r="ISO56" s="1252"/>
      <c r="ISP56" s="1252"/>
      <c r="ISQ56" s="1252"/>
      <c r="ISR56" s="1252"/>
      <c r="ISS56" s="1252"/>
      <c r="IST56" s="1252"/>
      <c r="ISU56" s="1252"/>
      <c r="ISV56" s="1252"/>
      <c r="ISW56" s="1252"/>
      <c r="ISX56" s="1252"/>
      <c r="ISY56" s="1252"/>
      <c r="ISZ56" s="1252"/>
      <c r="ITA56" s="1252"/>
      <c r="ITB56" s="1252"/>
      <c r="ITC56" s="1252"/>
      <c r="ITD56" s="1252"/>
      <c r="ITE56" s="1252"/>
      <c r="ITF56" s="1252"/>
      <c r="ITG56" s="1252"/>
      <c r="ITH56" s="1252"/>
      <c r="ITI56" s="1252"/>
      <c r="ITJ56" s="1252"/>
      <c r="ITK56" s="1252"/>
      <c r="ITL56" s="1252"/>
      <c r="ITM56" s="1252"/>
      <c r="ITN56" s="1252"/>
      <c r="ITO56" s="1252"/>
      <c r="ITP56" s="1252"/>
      <c r="ITQ56" s="1252"/>
      <c r="ITR56" s="1252"/>
      <c r="ITS56" s="1252"/>
      <c r="ITT56" s="1252"/>
      <c r="ITU56" s="1252"/>
      <c r="ITV56" s="1252"/>
      <c r="ITW56" s="1252"/>
      <c r="ITX56" s="1252"/>
      <c r="ITY56" s="1252"/>
      <c r="ITZ56" s="1252"/>
      <c r="IUA56" s="1252"/>
      <c r="IUB56" s="1252"/>
      <c r="IUC56" s="1252"/>
      <c r="IUD56" s="1252"/>
      <c r="IUE56" s="1252"/>
      <c r="IUF56" s="1252"/>
      <c r="IUG56" s="1252"/>
      <c r="IUH56" s="1252"/>
      <c r="IUI56" s="1252"/>
      <c r="IUJ56" s="1252"/>
      <c r="IUK56" s="1252"/>
      <c r="IUL56" s="1252"/>
      <c r="IUM56" s="1252"/>
      <c r="IUN56" s="1252"/>
      <c r="IUO56" s="1252"/>
      <c r="IUP56" s="1252"/>
      <c r="IUQ56" s="1252"/>
      <c r="IUR56" s="1252"/>
      <c r="IUS56" s="1252"/>
      <c r="IUT56" s="1252"/>
      <c r="IUU56" s="1252"/>
      <c r="IUV56" s="1252"/>
      <c r="IUW56" s="1252"/>
      <c r="IUX56" s="1252"/>
      <c r="IUY56" s="1252"/>
      <c r="IUZ56" s="1252"/>
      <c r="IVA56" s="1252"/>
      <c r="IVB56" s="1252"/>
      <c r="IVC56" s="1252"/>
      <c r="IVD56" s="1252"/>
      <c r="IVE56" s="1252"/>
      <c r="IVF56" s="1252"/>
      <c r="IVG56" s="1252"/>
      <c r="IVH56" s="1252"/>
      <c r="IVI56" s="1252"/>
      <c r="IVJ56" s="1252"/>
      <c r="IVK56" s="1252"/>
      <c r="IVL56" s="1252"/>
      <c r="IVM56" s="1252"/>
      <c r="IVN56" s="1252"/>
      <c r="IVO56" s="1252"/>
      <c r="IVP56" s="1252"/>
      <c r="IVQ56" s="1252"/>
      <c r="IVR56" s="1252"/>
      <c r="IVS56" s="1252"/>
      <c r="IVT56" s="1252"/>
      <c r="IVU56" s="1252"/>
      <c r="IVV56" s="1252"/>
      <c r="IVW56" s="1252"/>
      <c r="IVX56" s="1252"/>
      <c r="IVY56" s="1252"/>
      <c r="IVZ56" s="1252"/>
      <c r="IWA56" s="1252"/>
      <c r="IWB56" s="1252"/>
      <c r="IWC56" s="1252"/>
      <c r="IWD56" s="1252"/>
      <c r="IWE56" s="1252"/>
      <c r="IWF56" s="1252"/>
      <c r="IWG56" s="1252"/>
      <c r="IWH56" s="1252"/>
      <c r="IWI56" s="1252"/>
      <c r="IWJ56" s="1252"/>
      <c r="IWK56" s="1252"/>
      <c r="IWL56" s="1252"/>
      <c r="IWM56" s="1252"/>
      <c r="IWN56" s="1252"/>
      <c r="IWO56" s="1252"/>
      <c r="IWP56" s="1252"/>
      <c r="IWQ56" s="1252"/>
      <c r="IWR56" s="1252"/>
      <c r="IWS56" s="1252"/>
      <c r="IWT56" s="1252"/>
      <c r="IWU56" s="1252"/>
      <c r="IWV56" s="1252"/>
      <c r="IWW56" s="1252"/>
      <c r="IWX56" s="1252"/>
      <c r="IWY56" s="1252"/>
      <c r="IWZ56" s="1252"/>
      <c r="IXA56" s="1252"/>
      <c r="IXB56" s="1252"/>
      <c r="IXC56" s="1252"/>
      <c r="IXD56" s="1252"/>
      <c r="IXE56" s="1252"/>
      <c r="IXF56" s="1252"/>
      <c r="IXG56" s="1252"/>
      <c r="IXH56" s="1252"/>
      <c r="IXI56" s="1252"/>
      <c r="IXJ56" s="1252"/>
      <c r="IXK56" s="1252"/>
      <c r="IXL56" s="1252"/>
      <c r="IXM56" s="1252"/>
      <c r="IXN56" s="1252"/>
      <c r="IXO56" s="1252"/>
      <c r="IXP56" s="1252"/>
      <c r="IXQ56" s="1252"/>
      <c r="IXR56" s="1252"/>
      <c r="IXS56" s="1252"/>
      <c r="IXT56" s="1252"/>
      <c r="IXU56" s="1252"/>
      <c r="IXV56" s="1252"/>
      <c r="IXW56" s="1252"/>
      <c r="IXX56" s="1252"/>
      <c r="IXY56" s="1252"/>
      <c r="IXZ56" s="1252"/>
      <c r="IYA56" s="1252"/>
      <c r="IYB56" s="1252"/>
      <c r="IYC56" s="1252"/>
      <c r="IYD56" s="1252"/>
      <c r="IYE56" s="1252"/>
      <c r="IYF56" s="1252"/>
      <c r="IYG56" s="1252"/>
      <c r="IYH56" s="1252"/>
      <c r="IYI56" s="1252"/>
      <c r="IYJ56" s="1252"/>
      <c r="IYK56" s="1252"/>
      <c r="IYL56" s="1252"/>
      <c r="IYM56" s="1252"/>
      <c r="IYN56" s="1252"/>
      <c r="IYO56" s="1252"/>
      <c r="IYP56" s="1252"/>
      <c r="IYQ56" s="1252"/>
      <c r="IYR56" s="1252"/>
      <c r="IYS56" s="1252"/>
      <c r="IYT56" s="1252"/>
      <c r="IYU56" s="1252"/>
      <c r="IYV56" s="1252"/>
      <c r="IYW56" s="1252"/>
      <c r="IYX56" s="1252"/>
      <c r="IYY56" s="1252"/>
      <c r="IYZ56" s="1252"/>
      <c r="IZA56" s="1252"/>
      <c r="IZB56" s="1252"/>
      <c r="IZC56" s="1252"/>
      <c r="IZD56" s="1252"/>
      <c r="IZE56" s="1252"/>
      <c r="IZF56" s="1252"/>
      <c r="IZG56" s="1252"/>
      <c r="IZH56" s="1252"/>
      <c r="IZI56" s="1252"/>
      <c r="IZJ56" s="1252"/>
      <c r="IZK56" s="1252"/>
      <c r="IZL56" s="1252"/>
      <c r="IZM56" s="1252"/>
      <c r="IZN56" s="1252"/>
      <c r="IZO56" s="1252"/>
      <c r="IZP56" s="1252"/>
      <c r="IZQ56" s="1252"/>
      <c r="IZR56" s="1252"/>
      <c r="IZS56" s="1252"/>
      <c r="IZT56" s="1252"/>
      <c r="IZU56" s="1252"/>
      <c r="IZV56" s="1252"/>
      <c r="IZW56" s="1252"/>
      <c r="IZX56" s="1252"/>
      <c r="IZY56" s="1252"/>
      <c r="IZZ56" s="1252"/>
      <c r="JAA56" s="1252"/>
      <c r="JAB56" s="1252"/>
      <c r="JAC56" s="1252"/>
      <c r="JAD56" s="1252"/>
      <c r="JAE56" s="1252"/>
      <c r="JAF56" s="1252"/>
      <c r="JAG56" s="1252"/>
      <c r="JAH56" s="1252"/>
      <c r="JAI56" s="1252"/>
      <c r="JAJ56" s="1252"/>
      <c r="JAK56" s="1252"/>
      <c r="JAL56" s="1252"/>
      <c r="JAM56" s="1252"/>
      <c r="JAN56" s="1252"/>
      <c r="JAO56" s="1252"/>
      <c r="JAP56" s="1252"/>
      <c r="JAQ56" s="1252"/>
      <c r="JAR56" s="1252"/>
      <c r="JAS56" s="1252"/>
      <c r="JAT56" s="1252"/>
      <c r="JAU56" s="1252"/>
      <c r="JAV56" s="1252"/>
      <c r="JAW56" s="1252"/>
      <c r="JAX56" s="1252"/>
      <c r="JAY56" s="1252"/>
      <c r="JAZ56" s="1252"/>
      <c r="JBA56" s="1252"/>
      <c r="JBB56" s="1252"/>
      <c r="JBC56" s="1252"/>
      <c r="JBD56" s="1252"/>
      <c r="JBE56" s="1252"/>
      <c r="JBF56" s="1252"/>
      <c r="JBG56" s="1252"/>
      <c r="JBH56" s="1252"/>
      <c r="JBI56" s="1252"/>
      <c r="JBJ56" s="1252"/>
      <c r="JBK56" s="1252"/>
      <c r="JBL56" s="1252"/>
      <c r="JBM56" s="1252"/>
      <c r="JBN56" s="1252"/>
      <c r="JBO56" s="1252"/>
      <c r="JBP56" s="1252"/>
      <c r="JBQ56" s="1252"/>
      <c r="JBR56" s="1252"/>
      <c r="JBS56" s="1252"/>
      <c r="JBT56" s="1252"/>
      <c r="JBU56" s="1252"/>
      <c r="JBV56" s="1252"/>
      <c r="JBW56" s="1252"/>
      <c r="JBX56" s="1252"/>
      <c r="JBY56" s="1252"/>
      <c r="JBZ56" s="1252"/>
      <c r="JCA56" s="1252"/>
      <c r="JCB56" s="1252"/>
      <c r="JCC56" s="1252"/>
      <c r="JCD56" s="1252"/>
      <c r="JCE56" s="1252"/>
      <c r="JCF56" s="1252"/>
      <c r="JCG56" s="1252"/>
      <c r="JCH56" s="1252"/>
      <c r="JCI56" s="1252"/>
      <c r="JCJ56" s="1252"/>
      <c r="JCK56" s="1252"/>
      <c r="JCL56" s="1252"/>
      <c r="JCM56" s="1252"/>
      <c r="JCN56" s="1252"/>
      <c r="JCO56" s="1252"/>
      <c r="JCP56" s="1252"/>
      <c r="JCQ56" s="1252"/>
      <c r="JCR56" s="1252"/>
      <c r="JCS56" s="1252"/>
      <c r="JCT56" s="1252"/>
      <c r="JCU56" s="1252"/>
      <c r="JCV56" s="1252"/>
      <c r="JCW56" s="1252"/>
      <c r="JCX56" s="1252"/>
      <c r="JCY56" s="1252"/>
      <c r="JCZ56" s="1252"/>
      <c r="JDA56" s="1252"/>
      <c r="JDB56" s="1252"/>
      <c r="JDC56" s="1252"/>
      <c r="JDD56" s="1252"/>
      <c r="JDE56" s="1252"/>
      <c r="JDF56" s="1252"/>
      <c r="JDG56" s="1252"/>
      <c r="JDH56" s="1252"/>
      <c r="JDI56" s="1252"/>
      <c r="JDJ56" s="1252"/>
      <c r="JDK56" s="1252"/>
      <c r="JDL56" s="1252"/>
      <c r="JDM56" s="1252"/>
      <c r="JDN56" s="1252"/>
      <c r="JDO56" s="1252"/>
      <c r="JDP56" s="1252"/>
      <c r="JDQ56" s="1252"/>
      <c r="JDR56" s="1252"/>
      <c r="JDS56" s="1252"/>
      <c r="JDT56" s="1252"/>
      <c r="JDU56" s="1252"/>
      <c r="JDV56" s="1252"/>
      <c r="JDW56" s="1252"/>
      <c r="JDX56" s="1252"/>
      <c r="JDY56" s="1252"/>
      <c r="JDZ56" s="1252"/>
      <c r="JEA56" s="1252"/>
      <c r="JEB56" s="1252"/>
      <c r="JEC56" s="1252"/>
      <c r="JED56" s="1252"/>
      <c r="JEE56" s="1252"/>
      <c r="JEF56" s="1252"/>
      <c r="JEG56" s="1252"/>
      <c r="JEH56" s="1252"/>
      <c r="JEI56" s="1252"/>
      <c r="JEJ56" s="1252"/>
      <c r="JEK56" s="1252"/>
      <c r="JEL56" s="1252"/>
      <c r="JEM56" s="1252"/>
      <c r="JEN56" s="1252"/>
      <c r="JEO56" s="1252"/>
      <c r="JEP56" s="1252"/>
      <c r="JEQ56" s="1252"/>
      <c r="JER56" s="1252"/>
      <c r="JES56" s="1252"/>
      <c r="JET56" s="1252"/>
      <c r="JEU56" s="1252"/>
      <c r="JEV56" s="1252"/>
      <c r="JEW56" s="1252"/>
      <c r="JEX56" s="1252"/>
      <c r="JEY56" s="1252"/>
      <c r="JEZ56" s="1252"/>
      <c r="JFA56" s="1252"/>
      <c r="JFB56" s="1252"/>
      <c r="JFC56" s="1252"/>
      <c r="JFD56" s="1252"/>
      <c r="JFE56" s="1252"/>
      <c r="JFF56" s="1252"/>
      <c r="JFG56" s="1252"/>
      <c r="JFH56" s="1252"/>
      <c r="JFI56" s="1252"/>
      <c r="JFJ56" s="1252"/>
      <c r="JFK56" s="1252"/>
      <c r="JFL56" s="1252"/>
      <c r="JFM56" s="1252"/>
      <c r="JFN56" s="1252"/>
      <c r="JFO56" s="1252"/>
      <c r="JFP56" s="1252"/>
      <c r="JFQ56" s="1252"/>
      <c r="JFR56" s="1252"/>
      <c r="JFS56" s="1252"/>
      <c r="JFT56" s="1252"/>
      <c r="JFU56" s="1252"/>
      <c r="JFV56" s="1252"/>
      <c r="JFW56" s="1252"/>
      <c r="JFX56" s="1252"/>
      <c r="JFY56" s="1252"/>
      <c r="JFZ56" s="1252"/>
      <c r="JGA56" s="1252"/>
      <c r="JGB56" s="1252"/>
      <c r="JGC56" s="1252"/>
      <c r="JGD56" s="1252"/>
      <c r="JGE56" s="1252"/>
      <c r="JGF56" s="1252"/>
      <c r="JGG56" s="1252"/>
      <c r="JGH56" s="1252"/>
      <c r="JGI56" s="1252"/>
      <c r="JGJ56" s="1252"/>
      <c r="JGK56" s="1252"/>
      <c r="JGL56" s="1252"/>
      <c r="JGM56" s="1252"/>
      <c r="JGN56" s="1252"/>
      <c r="JGO56" s="1252"/>
      <c r="JGP56" s="1252"/>
      <c r="JGQ56" s="1252"/>
      <c r="JGR56" s="1252"/>
      <c r="JGS56" s="1252"/>
      <c r="JGT56" s="1252"/>
      <c r="JGU56" s="1252"/>
      <c r="JGV56" s="1252"/>
      <c r="JGW56" s="1252"/>
      <c r="JGX56" s="1252"/>
      <c r="JGY56" s="1252"/>
      <c r="JGZ56" s="1252"/>
      <c r="JHA56" s="1252"/>
      <c r="JHB56" s="1252"/>
      <c r="JHC56" s="1252"/>
      <c r="JHD56" s="1252"/>
      <c r="JHE56" s="1252"/>
      <c r="JHF56" s="1252"/>
      <c r="JHG56" s="1252"/>
      <c r="JHH56" s="1252"/>
      <c r="JHI56" s="1252"/>
      <c r="JHJ56" s="1252"/>
      <c r="JHK56" s="1252"/>
      <c r="JHL56" s="1252"/>
      <c r="JHM56" s="1252"/>
      <c r="JHN56" s="1252"/>
      <c r="JHO56" s="1252"/>
      <c r="JHP56" s="1252"/>
      <c r="JHQ56" s="1252"/>
      <c r="JHR56" s="1252"/>
      <c r="JHS56" s="1252"/>
      <c r="JHT56" s="1252"/>
      <c r="JHU56" s="1252"/>
      <c r="JHV56" s="1252"/>
      <c r="JHW56" s="1252"/>
      <c r="JHX56" s="1252"/>
      <c r="JHY56" s="1252"/>
      <c r="JHZ56" s="1252"/>
      <c r="JIA56" s="1252"/>
      <c r="JIB56" s="1252"/>
      <c r="JIC56" s="1252"/>
      <c r="JID56" s="1252"/>
      <c r="JIE56" s="1252"/>
      <c r="JIF56" s="1252"/>
      <c r="JIG56" s="1252"/>
      <c r="JIH56" s="1252"/>
      <c r="JII56" s="1252"/>
      <c r="JIJ56" s="1252"/>
      <c r="JIK56" s="1252"/>
      <c r="JIL56" s="1252"/>
      <c r="JIM56" s="1252"/>
      <c r="JIN56" s="1252"/>
      <c r="JIO56" s="1252"/>
      <c r="JIP56" s="1252"/>
      <c r="JIQ56" s="1252"/>
      <c r="JIR56" s="1252"/>
      <c r="JIS56" s="1252"/>
      <c r="JIT56" s="1252"/>
      <c r="JIU56" s="1252"/>
      <c r="JIV56" s="1252"/>
      <c r="JIW56" s="1252"/>
      <c r="JIX56" s="1252"/>
      <c r="JIY56" s="1252"/>
      <c r="JIZ56" s="1252"/>
      <c r="JJA56" s="1252"/>
      <c r="JJB56" s="1252"/>
      <c r="JJC56" s="1252"/>
      <c r="JJD56" s="1252"/>
      <c r="JJE56" s="1252"/>
      <c r="JJF56" s="1252"/>
      <c r="JJG56" s="1252"/>
      <c r="JJH56" s="1252"/>
      <c r="JJI56" s="1252"/>
      <c r="JJJ56" s="1252"/>
      <c r="JJK56" s="1252"/>
      <c r="JJL56" s="1252"/>
      <c r="JJM56" s="1252"/>
      <c r="JJN56" s="1252"/>
      <c r="JJO56" s="1252"/>
      <c r="JJP56" s="1252"/>
      <c r="JJQ56" s="1252"/>
      <c r="JJR56" s="1252"/>
      <c r="JJS56" s="1252"/>
      <c r="JJT56" s="1252"/>
      <c r="JJU56" s="1252"/>
      <c r="JJV56" s="1252"/>
      <c r="JJW56" s="1252"/>
      <c r="JJX56" s="1252"/>
      <c r="JJY56" s="1252"/>
      <c r="JJZ56" s="1252"/>
      <c r="JKA56" s="1252"/>
      <c r="JKB56" s="1252"/>
      <c r="JKC56" s="1252"/>
      <c r="JKD56" s="1252"/>
      <c r="JKE56" s="1252"/>
      <c r="JKF56" s="1252"/>
      <c r="JKG56" s="1252"/>
      <c r="JKH56" s="1252"/>
      <c r="JKI56" s="1252"/>
      <c r="JKJ56" s="1252"/>
      <c r="JKK56" s="1252"/>
      <c r="JKL56" s="1252"/>
      <c r="JKM56" s="1252"/>
      <c r="JKN56" s="1252"/>
      <c r="JKO56" s="1252"/>
      <c r="JKP56" s="1252"/>
      <c r="JKQ56" s="1252"/>
      <c r="JKR56" s="1252"/>
      <c r="JKS56" s="1252"/>
      <c r="JKT56" s="1252"/>
      <c r="JKU56" s="1252"/>
      <c r="JKV56" s="1252"/>
      <c r="JKW56" s="1252"/>
      <c r="JKX56" s="1252"/>
      <c r="JKY56" s="1252"/>
      <c r="JKZ56" s="1252"/>
      <c r="JLA56" s="1252"/>
      <c r="JLB56" s="1252"/>
      <c r="JLC56" s="1252"/>
      <c r="JLD56" s="1252"/>
      <c r="JLE56" s="1252"/>
      <c r="JLF56" s="1252"/>
      <c r="JLG56" s="1252"/>
      <c r="JLH56" s="1252"/>
      <c r="JLI56" s="1252"/>
      <c r="JLJ56" s="1252"/>
      <c r="JLK56" s="1252"/>
      <c r="JLL56" s="1252"/>
      <c r="JLM56" s="1252"/>
      <c r="JLN56" s="1252"/>
      <c r="JLO56" s="1252"/>
      <c r="JLP56" s="1252"/>
      <c r="JLQ56" s="1252"/>
      <c r="JLR56" s="1252"/>
      <c r="JLS56" s="1252"/>
      <c r="JLT56" s="1252"/>
      <c r="JLU56" s="1252"/>
      <c r="JLV56" s="1252"/>
      <c r="JLW56" s="1252"/>
      <c r="JLX56" s="1252"/>
      <c r="JLY56" s="1252"/>
      <c r="JLZ56" s="1252"/>
      <c r="JMA56" s="1252"/>
      <c r="JMB56" s="1252"/>
      <c r="JMC56" s="1252"/>
      <c r="JMD56" s="1252"/>
      <c r="JME56" s="1252"/>
      <c r="JMF56" s="1252"/>
      <c r="JMG56" s="1252"/>
      <c r="JMH56" s="1252"/>
      <c r="JMI56" s="1252"/>
      <c r="JMJ56" s="1252"/>
      <c r="JMK56" s="1252"/>
      <c r="JML56" s="1252"/>
      <c r="JMM56" s="1252"/>
      <c r="JMN56" s="1252"/>
      <c r="JMO56" s="1252"/>
      <c r="JMP56" s="1252"/>
      <c r="JMQ56" s="1252"/>
      <c r="JMR56" s="1252"/>
      <c r="JMS56" s="1252"/>
      <c r="JMT56" s="1252"/>
      <c r="JMU56" s="1252"/>
      <c r="JMV56" s="1252"/>
      <c r="JMW56" s="1252"/>
      <c r="JMX56" s="1252"/>
      <c r="JMY56" s="1252"/>
      <c r="JMZ56" s="1252"/>
      <c r="JNA56" s="1252"/>
      <c r="JNB56" s="1252"/>
      <c r="JNC56" s="1252"/>
      <c r="JND56" s="1252"/>
      <c r="JNE56" s="1252"/>
      <c r="JNF56" s="1252"/>
      <c r="JNG56" s="1252"/>
      <c r="JNH56" s="1252"/>
      <c r="JNI56" s="1252"/>
      <c r="JNJ56" s="1252"/>
      <c r="JNK56" s="1252"/>
      <c r="JNL56" s="1252"/>
      <c r="JNM56" s="1252"/>
      <c r="JNN56" s="1252"/>
      <c r="JNO56" s="1252"/>
      <c r="JNP56" s="1252"/>
      <c r="JNQ56" s="1252"/>
      <c r="JNR56" s="1252"/>
      <c r="JNS56" s="1252"/>
      <c r="JNT56" s="1252"/>
      <c r="JNU56" s="1252"/>
      <c r="JNV56" s="1252"/>
      <c r="JNW56" s="1252"/>
      <c r="JNX56" s="1252"/>
      <c r="JNY56" s="1252"/>
      <c r="JNZ56" s="1252"/>
      <c r="JOA56" s="1252"/>
      <c r="JOB56" s="1252"/>
      <c r="JOC56" s="1252"/>
      <c r="JOD56" s="1252"/>
      <c r="JOE56" s="1252"/>
      <c r="JOF56" s="1252"/>
      <c r="JOG56" s="1252"/>
      <c r="JOH56" s="1252"/>
      <c r="JOI56" s="1252"/>
      <c r="JOJ56" s="1252"/>
      <c r="JOK56" s="1252"/>
      <c r="JOL56" s="1252"/>
      <c r="JOM56" s="1252"/>
      <c r="JON56" s="1252"/>
      <c r="JOO56" s="1252"/>
      <c r="JOP56" s="1252"/>
      <c r="JOQ56" s="1252"/>
      <c r="JOR56" s="1252"/>
      <c r="JOS56" s="1252"/>
      <c r="JOT56" s="1252"/>
      <c r="JOU56" s="1252"/>
      <c r="JOV56" s="1252"/>
      <c r="JOW56" s="1252"/>
      <c r="JOX56" s="1252"/>
      <c r="JOY56" s="1252"/>
      <c r="JOZ56" s="1252"/>
      <c r="JPA56" s="1252"/>
      <c r="JPB56" s="1252"/>
      <c r="JPC56" s="1252"/>
      <c r="JPD56" s="1252"/>
      <c r="JPE56" s="1252"/>
      <c r="JPF56" s="1252"/>
      <c r="JPG56" s="1252"/>
      <c r="JPH56" s="1252"/>
      <c r="JPI56" s="1252"/>
      <c r="JPJ56" s="1252"/>
      <c r="JPK56" s="1252"/>
      <c r="JPL56" s="1252"/>
      <c r="JPM56" s="1252"/>
      <c r="JPN56" s="1252"/>
      <c r="JPO56" s="1252"/>
      <c r="JPP56" s="1252"/>
      <c r="JPQ56" s="1252"/>
      <c r="JPR56" s="1252"/>
      <c r="JPS56" s="1252"/>
      <c r="JPT56" s="1252"/>
      <c r="JPU56" s="1252"/>
      <c r="JPV56" s="1252"/>
      <c r="JPW56" s="1252"/>
      <c r="JPX56" s="1252"/>
      <c r="JPY56" s="1252"/>
      <c r="JPZ56" s="1252"/>
      <c r="JQA56" s="1252"/>
      <c r="JQB56" s="1252"/>
      <c r="JQC56" s="1252"/>
      <c r="JQD56" s="1252"/>
      <c r="JQE56" s="1252"/>
      <c r="JQF56" s="1252"/>
      <c r="JQG56" s="1252"/>
      <c r="JQH56" s="1252"/>
      <c r="JQI56" s="1252"/>
      <c r="JQJ56" s="1252"/>
      <c r="JQK56" s="1252"/>
      <c r="JQL56" s="1252"/>
      <c r="JQM56" s="1252"/>
      <c r="JQN56" s="1252"/>
      <c r="JQO56" s="1252"/>
      <c r="JQP56" s="1252"/>
      <c r="JQQ56" s="1252"/>
      <c r="JQR56" s="1252"/>
      <c r="JQS56" s="1252"/>
      <c r="JQT56" s="1252"/>
      <c r="JQU56" s="1252"/>
      <c r="JQV56" s="1252"/>
      <c r="JQW56" s="1252"/>
      <c r="JQX56" s="1252"/>
      <c r="JQY56" s="1252"/>
      <c r="JQZ56" s="1252"/>
      <c r="JRA56" s="1252"/>
      <c r="JRB56" s="1252"/>
      <c r="JRC56" s="1252"/>
      <c r="JRD56" s="1252"/>
      <c r="JRE56" s="1252"/>
      <c r="JRF56" s="1252"/>
      <c r="JRG56" s="1252"/>
      <c r="JRH56" s="1252"/>
      <c r="JRI56" s="1252"/>
      <c r="JRJ56" s="1252"/>
      <c r="JRK56" s="1252"/>
      <c r="JRL56" s="1252"/>
      <c r="JRM56" s="1252"/>
      <c r="JRN56" s="1252"/>
      <c r="JRO56" s="1252"/>
      <c r="JRP56" s="1252"/>
      <c r="JRQ56" s="1252"/>
      <c r="JRR56" s="1252"/>
      <c r="JRS56" s="1252"/>
      <c r="JRT56" s="1252"/>
      <c r="JRU56" s="1252"/>
      <c r="JRV56" s="1252"/>
      <c r="JRW56" s="1252"/>
      <c r="JRX56" s="1252"/>
      <c r="JRY56" s="1252"/>
      <c r="JRZ56" s="1252"/>
      <c r="JSA56" s="1252"/>
      <c r="JSB56" s="1252"/>
      <c r="JSC56" s="1252"/>
      <c r="JSD56" s="1252"/>
      <c r="JSE56" s="1252"/>
      <c r="JSF56" s="1252"/>
      <c r="JSG56" s="1252"/>
      <c r="JSH56" s="1252"/>
      <c r="JSI56" s="1252"/>
      <c r="JSJ56" s="1252"/>
      <c r="JSK56" s="1252"/>
      <c r="JSL56" s="1252"/>
      <c r="JSM56" s="1252"/>
      <c r="JSN56" s="1252"/>
      <c r="JSO56" s="1252"/>
      <c r="JSP56" s="1252"/>
      <c r="JSQ56" s="1252"/>
      <c r="JSR56" s="1252"/>
      <c r="JSS56" s="1252"/>
      <c r="JST56" s="1252"/>
      <c r="JSU56" s="1252"/>
      <c r="JSV56" s="1252"/>
      <c r="JSW56" s="1252"/>
      <c r="JSX56" s="1252"/>
      <c r="JSY56" s="1252"/>
      <c r="JSZ56" s="1252"/>
      <c r="JTA56" s="1252"/>
      <c r="JTB56" s="1252"/>
      <c r="JTC56" s="1252"/>
      <c r="JTD56" s="1252"/>
      <c r="JTE56" s="1252"/>
      <c r="JTF56" s="1252"/>
      <c r="JTG56" s="1252"/>
      <c r="JTH56" s="1252"/>
      <c r="JTI56" s="1252"/>
      <c r="JTJ56" s="1252"/>
      <c r="JTK56" s="1252"/>
      <c r="JTL56" s="1252"/>
      <c r="JTM56" s="1252"/>
      <c r="JTN56" s="1252"/>
      <c r="JTO56" s="1252"/>
      <c r="JTP56" s="1252"/>
      <c r="JTQ56" s="1252"/>
      <c r="JTR56" s="1252"/>
      <c r="JTS56" s="1252"/>
      <c r="JTT56" s="1252"/>
      <c r="JTU56" s="1252"/>
      <c r="JTV56" s="1252"/>
      <c r="JTW56" s="1252"/>
      <c r="JTX56" s="1252"/>
      <c r="JTY56" s="1252"/>
      <c r="JTZ56" s="1252"/>
      <c r="JUA56" s="1252"/>
      <c r="JUB56" s="1252"/>
      <c r="JUC56" s="1252"/>
      <c r="JUD56" s="1252"/>
      <c r="JUE56" s="1252"/>
      <c r="JUF56" s="1252"/>
      <c r="JUG56" s="1252"/>
      <c r="JUH56" s="1252"/>
      <c r="JUI56" s="1252"/>
      <c r="JUJ56" s="1252"/>
      <c r="JUK56" s="1252"/>
      <c r="JUL56" s="1252"/>
      <c r="JUM56" s="1252"/>
      <c r="JUN56" s="1252"/>
      <c r="JUO56" s="1252"/>
      <c r="JUP56" s="1252"/>
      <c r="JUQ56" s="1252"/>
      <c r="JUR56" s="1252"/>
      <c r="JUS56" s="1252"/>
      <c r="JUT56" s="1252"/>
      <c r="JUU56" s="1252"/>
      <c r="JUV56" s="1252"/>
      <c r="JUW56" s="1252"/>
      <c r="JUX56" s="1252"/>
      <c r="JUY56" s="1252"/>
      <c r="JUZ56" s="1252"/>
      <c r="JVA56" s="1252"/>
      <c r="JVB56" s="1252"/>
      <c r="JVC56" s="1252"/>
      <c r="JVD56" s="1252"/>
      <c r="JVE56" s="1252"/>
      <c r="JVF56" s="1252"/>
      <c r="JVG56" s="1252"/>
      <c r="JVH56" s="1252"/>
      <c r="JVI56" s="1252"/>
      <c r="JVJ56" s="1252"/>
      <c r="JVK56" s="1252"/>
      <c r="JVL56" s="1252"/>
      <c r="JVM56" s="1252"/>
      <c r="JVN56" s="1252"/>
      <c r="JVO56" s="1252"/>
      <c r="JVP56" s="1252"/>
      <c r="JVQ56" s="1252"/>
      <c r="JVR56" s="1252"/>
      <c r="JVS56" s="1252"/>
      <c r="JVT56" s="1252"/>
      <c r="JVU56" s="1252"/>
      <c r="JVV56" s="1252"/>
      <c r="JVW56" s="1252"/>
      <c r="JVX56" s="1252"/>
      <c r="JVY56" s="1252"/>
      <c r="JVZ56" s="1252"/>
      <c r="JWA56" s="1252"/>
      <c r="JWB56" s="1252"/>
      <c r="JWC56" s="1252"/>
      <c r="JWD56" s="1252"/>
      <c r="JWE56" s="1252"/>
      <c r="JWF56" s="1252"/>
      <c r="JWG56" s="1252"/>
      <c r="JWH56" s="1252"/>
      <c r="JWI56" s="1252"/>
      <c r="JWJ56" s="1252"/>
      <c r="JWK56" s="1252"/>
      <c r="JWL56" s="1252"/>
      <c r="JWM56" s="1252"/>
      <c r="JWN56" s="1252"/>
      <c r="JWO56" s="1252"/>
      <c r="JWP56" s="1252"/>
      <c r="JWQ56" s="1252"/>
      <c r="JWR56" s="1252"/>
      <c r="JWS56" s="1252"/>
      <c r="JWT56" s="1252"/>
      <c r="JWU56" s="1252"/>
      <c r="JWV56" s="1252"/>
      <c r="JWW56" s="1252"/>
      <c r="JWX56" s="1252"/>
      <c r="JWY56" s="1252"/>
      <c r="JWZ56" s="1252"/>
      <c r="JXA56" s="1252"/>
      <c r="JXB56" s="1252"/>
      <c r="JXC56" s="1252"/>
      <c r="JXD56" s="1252"/>
      <c r="JXE56" s="1252"/>
      <c r="JXF56" s="1252"/>
      <c r="JXG56" s="1252"/>
      <c r="JXH56" s="1252"/>
      <c r="JXI56" s="1252"/>
      <c r="JXJ56" s="1252"/>
      <c r="JXK56" s="1252"/>
      <c r="JXL56" s="1252"/>
      <c r="JXM56" s="1252"/>
      <c r="JXN56" s="1252"/>
      <c r="JXO56" s="1252"/>
      <c r="JXP56" s="1252"/>
      <c r="JXQ56" s="1252"/>
      <c r="JXR56" s="1252"/>
      <c r="JXS56" s="1252"/>
      <c r="JXT56" s="1252"/>
      <c r="JXU56" s="1252"/>
      <c r="JXV56" s="1252"/>
      <c r="JXW56" s="1252"/>
      <c r="JXX56" s="1252"/>
      <c r="JXY56" s="1252"/>
      <c r="JXZ56" s="1252"/>
      <c r="JYA56" s="1252"/>
      <c r="JYB56" s="1252"/>
      <c r="JYC56" s="1252"/>
      <c r="JYD56" s="1252"/>
      <c r="JYE56" s="1252"/>
      <c r="JYF56" s="1252"/>
      <c r="JYG56" s="1252"/>
      <c r="JYH56" s="1252"/>
      <c r="JYI56" s="1252"/>
      <c r="JYJ56" s="1252"/>
      <c r="JYK56" s="1252"/>
      <c r="JYL56" s="1252"/>
      <c r="JYM56" s="1252"/>
      <c r="JYN56" s="1252"/>
      <c r="JYO56" s="1252"/>
      <c r="JYP56" s="1252"/>
      <c r="JYQ56" s="1252"/>
      <c r="JYR56" s="1252"/>
      <c r="JYS56" s="1252"/>
      <c r="JYT56" s="1252"/>
      <c r="JYU56" s="1252"/>
      <c r="JYV56" s="1252"/>
      <c r="JYW56" s="1252"/>
      <c r="JYX56" s="1252"/>
      <c r="JYY56" s="1252"/>
      <c r="JYZ56" s="1252"/>
      <c r="JZA56" s="1252"/>
      <c r="JZB56" s="1252"/>
      <c r="JZC56" s="1252"/>
      <c r="JZD56" s="1252"/>
      <c r="JZE56" s="1252"/>
      <c r="JZF56" s="1252"/>
      <c r="JZG56" s="1252"/>
      <c r="JZH56" s="1252"/>
      <c r="JZI56" s="1252"/>
      <c r="JZJ56" s="1252"/>
      <c r="JZK56" s="1252"/>
      <c r="JZL56" s="1252"/>
      <c r="JZM56" s="1252"/>
      <c r="JZN56" s="1252"/>
      <c r="JZO56" s="1252"/>
      <c r="JZP56" s="1252"/>
      <c r="JZQ56" s="1252"/>
      <c r="JZR56" s="1252"/>
      <c r="JZS56" s="1252"/>
      <c r="JZT56" s="1252"/>
      <c r="JZU56" s="1252"/>
      <c r="JZV56" s="1252"/>
      <c r="JZW56" s="1252"/>
      <c r="JZX56" s="1252"/>
      <c r="JZY56" s="1252"/>
      <c r="JZZ56" s="1252"/>
      <c r="KAA56" s="1252"/>
      <c r="KAB56" s="1252"/>
      <c r="KAC56" s="1252"/>
      <c r="KAD56" s="1252"/>
      <c r="KAE56" s="1252"/>
      <c r="KAF56" s="1252"/>
      <c r="KAG56" s="1252"/>
      <c r="KAH56" s="1252"/>
      <c r="KAI56" s="1252"/>
      <c r="KAJ56" s="1252"/>
      <c r="KAK56" s="1252"/>
      <c r="KAL56" s="1252"/>
      <c r="KAM56" s="1252"/>
      <c r="KAN56" s="1252"/>
      <c r="KAO56" s="1252"/>
      <c r="KAP56" s="1252"/>
      <c r="KAQ56" s="1252"/>
      <c r="KAR56" s="1252"/>
      <c r="KAS56" s="1252"/>
      <c r="KAT56" s="1252"/>
      <c r="KAU56" s="1252"/>
      <c r="KAV56" s="1252"/>
      <c r="KAW56" s="1252"/>
      <c r="KAX56" s="1252"/>
      <c r="KAY56" s="1252"/>
      <c r="KAZ56" s="1252"/>
      <c r="KBA56" s="1252"/>
      <c r="KBB56" s="1252"/>
      <c r="KBC56" s="1252"/>
      <c r="KBD56" s="1252"/>
      <c r="KBE56" s="1252"/>
      <c r="KBF56" s="1252"/>
      <c r="KBG56" s="1252"/>
      <c r="KBH56" s="1252"/>
      <c r="KBI56" s="1252"/>
      <c r="KBJ56" s="1252"/>
      <c r="KBK56" s="1252"/>
      <c r="KBL56" s="1252"/>
      <c r="KBM56" s="1252"/>
      <c r="KBN56" s="1252"/>
      <c r="KBO56" s="1252"/>
      <c r="KBP56" s="1252"/>
      <c r="KBQ56" s="1252"/>
      <c r="KBR56" s="1252"/>
      <c r="KBS56" s="1252"/>
      <c r="KBT56" s="1252"/>
      <c r="KBU56" s="1252"/>
      <c r="KBV56" s="1252"/>
      <c r="KBW56" s="1252"/>
      <c r="KBX56" s="1252"/>
      <c r="KBY56" s="1252"/>
      <c r="KBZ56" s="1252"/>
      <c r="KCA56" s="1252"/>
      <c r="KCB56" s="1252"/>
      <c r="KCC56" s="1252"/>
      <c r="KCD56" s="1252"/>
      <c r="KCE56" s="1252"/>
      <c r="KCF56" s="1252"/>
      <c r="KCG56" s="1252"/>
      <c r="KCH56" s="1252"/>
      <c r="KCI56" s="1252"/>
      <c r="KCJ56" s="1252"/>
      <c r="KCK56" s="1252"/>
      <c r="KCL56" s="1252"/>
      <c r="KCM56" s="1252"/>
      <c r="KCN56" s="1252"/>
      <c r="KCO56" s="1252"/>
      <c r="KCP56" s="1252"/>
      <c r="KCQ56" s="1252"/>
      <c r="KCR56" s="1252"/>
      <c r="KCS56" s="1252"/>
      <c r="KCT56" s="1252"/>
      <c r="KCU56" s="1252"/>
      <c r="KCV56" s="1252"/>
      <c r="KCW56" s="1252"/>
      <c r="KCX56" s="1252"/>
      <c r="KCY56" s="1252"/>
      <c r="KCZ56" s="1252"/>
      <c r="KDA56" s="1252"/>
      <c r="KDB56" s="1252"/>
      <c r="KDC56" s="1252"/>
      <c r="KDD56" s="1252"/>
      <c r="KDE56" s="1252"/>
      <c r="KDF56" s="1252"/>
      <c r="KDG56" s="1252"/>
      <c r="KDH56" s="1252"/>
      <c r="KDI56" s="1252"/>
      <c r="KDJ56" s="1252"/>
      <c r="KDK56" s="1252"/>
      <c r="KDL56" s="1252"/>
      <c r="KDM56" s="1252"/>
      <c r="KDN56" s="1252"/>
      <c r="KDO56" s="1252"/>
      <c r="KDP56" s="1252"/>
      <c r="KDQ56" s="1252"/>
      <c r="KDR56" s="1252"/>
      <c r="KDS56" s="1252"/>
      <c r="KDT56" s="1252"/>
      <c r="KDU56" s="1252"/>
      <c r="KDV56" s="1252"/>
      <c r="KDW56" s="1252"/>
      <c r="KDX56" s="1252"/>
      <c r="KDY56" s="1252"/>
      <c r="KDZ56" s="1252"/>
      <c r="KEA56" s="1252"/>
      <c r="KEB56" s="1252"/>
      <c r="KEC56" s="1252"/>
      <c r="KED56" s="1252"/>
      <c r="KEE56" s="1252"/>
      <c r="KEF56" s="1252"/>
      <c r="KEG56" s="1252"/>
      <c r="KEH56" s="1252"/>
      <c r="KEI56" s="1252"/>
      <c r="KEJ56" s="1252"/>
      <c r="KEK56" s="1252"/>
      <c r="KEL56" s="1252"/>
      <c r="KEM56" s="1252"/>
      <c r="KEN56" s="1252"/>
      <c r="KEO56" s="1252"/>
      <c r="KEP56" s="1252"/>
      <c r="KEQ56" s="1252"/>
      <c r="KER56" s="1252"/>
      <c r="KES56" s="1252"/>
      <c r="KET56" s="1252"/>
      <c r="KEU56" s="1252"/>
      <c r="KEV56" s="1252"/>
      <c r="KEW56" s="1252"/>
      <c r="KEX56" s="1252"/>
      <c r="KEY56" s="1252"/>
      <c r="KEZ56" s="1252"/>
      <c r="KFA56" s="1252"/>
      <c r="KFB56" s="1252"/>
      <c r="KFC56" s="1252"/>
      <c r="KFD56" s="1252"/>
      <c r="KFE56" s="1252"/>
      <c r="KFF56" s="1252"/>
      <c r="KFG56" s="1252"/>
      <c r="KFH56" s="1252"/>
      <c r="KFI56" s="1252"/>
      <c r="KFJ56" s="1252"/>
      <c r="KFK56" s="1252"/>
      <c r="KFL56" s="1252"/>
      <c r="KFM56" s="1252"/>
      <c r="KFN56" s="1252"/>
      <c r="KFO56" s="1252"/>
      <c r="KFP56" s="1252"/>
      <c r="KFQ56" s="1252"/>
      <c r="KFR56" s="1252"/>
      <c r="KFS56" s="1252"/>
      <c r="KFT56" s="1252"/>
      <c r="KFU56" s="1252"/>
      <c r="KFV56" s="1252"/>
      <c r="KFW56" s="1252"/>
      <c r="KFX56" s="1252"/>
      <c r="KFY56" s="1252"/>
      <c r="KFZ56" s="1252"/>
      <c r="KGA56" s="1252"/>
      <c r="KGB56" s="1252"/>
      <c r="KGC56" s="1252"/>
      <c r="KGD56" s="1252"/>
      <c r="KGE56" s="1252"/>
      <c r="KGF56" s="1252"/>
      <c r="KGG56" s="1252"/>
      <c r="KGH56" s="1252"/>
      <c r="KGI56" s="1252"/>
      <c r="KGJ56" s="1252"/>
      <c r="KGK56" s="1252"/>
      <c r="KGL56" s="1252"/>
      <c r="KGM56" s="1252"/>
      <c r="KGN56" s="1252"/>
      <c r="KGO56" s="1252"/>
      <c r="KGP56" s="1252"/>
      <c r="KGQ56" s="1252"/>
      <c r="KGR56" s="1252"/>
      <c r="KGS56" s="1252"/>
      <c r="KGT56" s="1252"/>
      <c r="KGU56" s="1252"/>
      <c r="KGV56" s="1252"/>
      <c r="KGW56" s="1252"/>
      <c r="KGX56" s="1252"/>
      <c r="KGY56" s="1252"/>
      <c r="KGZ56" s="1252"/>
      <c r="KHA56" s="1252"/>
      <c r="KHB56" s="1252"/>
      <c r="KHC56" s="1252"/>
      <c r="KHD56" s="1252"/>
      <c r="KHE56" s="1252"/>
      <c r="KHF56" s="1252"/>
      <c r="KHG56" s="1252"/>
      <c r="KHH56" s="1252"/>
      <c r="KHI56" s="1252"/>
      <c r="KHJ56" s="1252"/>
      <c r="KHK56" s="1252"/>
      <c r="KHL56" s="1252"/>
      <c r="KHM56" s="1252"/>
      <c r="KHN56" s="1252"/>
      <c r="KHO56" s="1252"/>
      <c r="KHP56" s="1252"/>
      <c r="KHQ56" s="1252"/>
      <c r="KHR56" s="1252"/>
      <c r="KHS56" s="1252"/>
      <c r="KHT56" s="1252"/>
      <c r="KHU56" s="1252"/>
      <c r="KHV56" s="1252"/>
      <c r="KHW56" s="1252"/>
      <c r="KHX56" s="1252"/>
      <c r="KHY56" s="1252"/>
      <c r="KHZ56" s="1252"/>
      <c r="KIA56" s="1252"/>
      <c r="KIB56" s="1252"/>
      <c r="KIC56" s="1252"/>
      <c r="KID56" s="1252"/>
      <c r="KIE56" s="1252"/>
      <c r="KIF56" s="1252"/>
      <c r="KIG56" s="1252"/>
      <c r="KIH56" s="1252"/>
      <c r="KII56" s="1252"/>
      <c r="KIJ56" s="1252"/>
      <c r="KIK56" s="1252"/>
      <c r="KIL56" s="1252"/>
      <c r="KIM56" s="1252"/>
      <c r="KIN56" s="1252"/>
      <c r="KIO56" s="1252"/>
      <c r="KIP56" s="1252"/>
      <c r="KIQ56" s="1252"/>
      <c r="KIR56" s="1252"/>
      <c r="KIS56" s="1252"/>
      <c r="KIT56" s="1252"/>
      <c r="KIU56" s="1252"/>
      <c r="KIV56" s="1252"/>
      <c r="KIW56" s="1252"/>
      <c r="KIX56" s="1252"/>
      <c r="KIY56" s="1252"/>
      <c r="KIZ56" s="1252"/>
      <c r="KJA56" s="1252"/>
      <c r="KJB56" s="1252"/>
      <c r="KJC56" s="1252"/>
      <c r="KJD56" s="1252"/>
      <c r="KJE56" s="1252"/>
      <c r="KJF56" s="1252"/>
      <c r="KJG56" s="1252"/>
      <c r="KJH56" s="1252"/>
      <c r="KJI56" s="1252"/>
      <c r="KJJ56" s="1252"/>
      <c r="KJK56" s="1252"/>
      <c r="KJL56" s="1252"/>
      <c r="KJM56" s="1252"/>
      <c r="KJN56" s="1252"/>
      <c r="KJO56" s="1252"/>
      <c r="KJP56" s="1252"/>
      <c r="KJQ56" s="1252"/>
      <c r="KJR56" s="1252"/>
      <c r="KJS56" s="1252"/>
      <c r="KJT56" s="1252"/>
      <c r="KJU56" s="1252"/>
      <c r="KJV56" s="1252"/>
      <c r="KJW56" s="1252"/>
      <c r="KJX56" s="1252"/>
      <c r="KJY56" s="1252"/>
      <c r="KJZ56" s="1252"/>
      <c r="KKA56" s="1252"/>
      <c r="KKB56" s="1252"/>
      <c r="KKC56" s="1252"/>
      <c r="KKD56" s="1252"/>
      <c r="KKE56" s="1252"/>
      <c r="KKF56" s="1252"/>
      <c r="KKG56" s="1252"/>
      <c r="KKH56" s="1252"/>
      <c r="KKI56" s="1252"/>
      <c r="KKJ56" s="1252"/>
      <c r="KKK56" s="1252"/>
      <c r="KKL56" s="1252"/>
      <c r="KKM56" s="1252"/>
      <c r="KKN56" s="1252"/>
      <c r="KKO56" s="1252"/>
      <c r="KKP56" s="1252"/>
      <c r="KKQ56" s="1252"/>
      <c r="KKR56" s="1252"/>
      <c r="KKS56" s="1252"/>
      <c r="KKT56" s="1252"/>
      <c r="KKU56" s="1252"/>
      <c r="KKV56" s="1252"/>
      <c r="KKW56" s="1252"/>
      <c r="KKX56" s="1252"/>
      <c r="KKY56" s="1252"/>
      <c r="KKZ56" s="1252"/>
      <c r="KLA56" s="1252"/>
      <c r="KLB56" s="1252"/>
      <c r="KLC56" s="1252"/>
      <c r="KLD56" s="1252"/>
      <c r="KLE56" s="1252"/>
      <c r="KLF56" s="1252"/>
      <c r="KLG56" s="1252"/>
      <c r="KLH56" s="1252"/>
      <c r="KLI56" s="1252"/>
      <c r="KLJ56" s="1252"/>
      <c r="KLK56" s="1252"/>
      <c r="KLL56" s="1252"/>
      <c r="KLM56" s="1252"/>
      <c r="KLN56" s="1252"/>
      <c r="KLO56" s="1252"/>
      <c r="KLP56" s="1252"/>
      <c r="KLQ56" s="1252"/>
      <c r="KLR56" s="1252"/>
      <c r="KLS56" s="1252"/>
      <c r="KLT56" s="1252"/>
      <c r="KLU56" s="1252"/>
      <c r="KLV56" s="1252"/>
      <c r="KLW56" s="1252"/>
      <c r="KLX56" s="1252"/>
      <c r="KLY56" s="1252"/>
      <c r="KLZ56" s="1252"/>
      <c r="KMA56" s="1252"/>
      <c r="KMB56" s="1252"/>
      <c r="KMC56" s="1252"/>
      <c r="KMD56" s="1252"/>
      <c r="KME56" s="1252"/>
      <c r="KMF56" s="1252"/>
      <c r="KMG56" s="1252"/>
      <c r="KMH56" s="1252"/>
      <c r="KMI56" s="1252"/>
      <c r="KMJ56" s="1252"/>
      <c r="KMK56" s="1252"/>
      <c r="KML56" s="1252"/>
      <c r="KMM56" s="1252"/>
      <c r="KMN56" s="1252"/>
      <c r="KMO56" s="1252"/>
      <c r="KMP56" s="1252"/>
      <c r="KMQ56" s="1252"/>
      <c r="KMR56" s="1252"/>
      <c r="KMS56" s="1252"/>
      <c r="KMT56" s="1252"/>
      <c r="KMU56" s="1252"/>
      <c r="KMV56" s="1252"/>
      <c r="KMW56" s="1252"/>
      <c r="KMX56" s="1252"/>
      <c r="KMY56" s="1252"/>
      <c r="KMZ56" s="1252"/>
      <c r="KNA56" s="1252"/>
      <c r="KNB56" s="1252"/>
      <c r="KNC56" s="1252"/>
      <c r="KND56" s="1252"/>
      <c r="KNE56" s="1252"/>
      <c r="KNF56" s="1252"/>
      <c r="KNG56" s="1252"/>
      <c r="KNH56" s="1252"/>
      <c r="KNI56" s="1252"/>
      <c r="KNJ56" s="1252"/>
      <c r="KNK56" s="1252"/>
      <c r="KNL56" s="1252"/>
      <c r="KNM56" s="1252"/>
      <c r="KNN56" s="1252"/>
      <c r="KNO56" s="1252"/>
      <c r="KNP56" s="1252"/>
      <c r="KNQ56" s="1252"/>
      <c r="KNR56" s="1252"/>
      <c r="KNS56" s="1252"/>
      <c r="KNT56" s="1252"/>
      <c r="KNU56" s="1252"/>
      <c r="KNV56" s="1252"/>
      <c r="KNW56" s="1252"/>
      <c r="KNX56" s="1252"/>
      <c r="KNY56" s="1252"/>
      <c r="KNZ56" s="1252"/>
      <c r="KOA56" s="1252"/>
      <c r="KOB56" s="1252"/>
      <c r="KOC56" s="1252"/>
      <c r="KOD56" s="1252"/>
      <c r="KOE56" s="1252"/>
      <c r="KOF56" s="1252"/>
      <c r="KOG56" s="1252"/>
      <c r="KOH56" s="1252"/>
      <c r="KOI56" s="1252"/>
      <c r="KOJ56" s="1252"/>
      <c r="KOK56" s="1252"/>
      <c r="KOL56" s="1252"/>
      <c r="KOM56" s="1252"/>
      <c r="KON56" s="1252"/>
      <c r="KOO56" s="1252"/>
      <c r="KOP56" s="1252"/>
      <c r="KOQ56" s="1252"/>
      <c r="KOR56" s="1252"/>
      <c r="KOS56" s="1252"/>
      <c r="KOT56" s="1252"/>
      <c r="KOU56" s="1252"/>
      <c r="KOV56" s="1252"/>
      <c r="KOW56" s="1252"/>
      <c r="KOX56" s="1252"/>
      <c r="KOY56" s="1252"/>
      <c r="KOZ56" s="1252"/>
      <c r="KPA56" s="1252"/>
      <c r="KPB56" s="1252"/>
      <c r="KPC56" s="1252"/>
      <c r="KPD56" s="1252"/>
      <c r="KPE56" s="1252"/>
      <c r="KPF56" s="1252"/>
      <c r="KPG56" s="1252"/>
      <c r="KPH56" s="1252"/>
      <c r="KPI56" s="1252"/>
      <c r="KPJ56" s="1252"/>
      <c r="KPK56" s="1252"/>
      <c r="KPL56" s="1252"/>
      <c r="KPM56" s="1252"/>
      <c r="KPN56" s="1252"/>
      <c r="KPO56" s="1252"/>
      <c r="KPP56" s="1252"/>
      <c r="KPQ56" s="1252"/>
      <c r="KPR56" s="1252"/>
      <c r="KPS56" s="1252"/>
      <c r="KPT56" s="1252"/>
      <c r="KPU56" s="1252"/>
      <c r="KPV56" s="1252"/>
      <c r="KPW56" s="1252"/>
      <c r="KPX56" s="1252"/>
      <c r="KPY56" s="1252"/>
      <c r="KPZ56" s="1252"/>
      <c r="KQA56" s="1252"/>
      <c r="KQB56" s="1252"/>
      <c r="KQC56" s="1252"/>
      <c r="KQD56" s="1252"/>
      <c r="KQE56" s="1252"/>
      <c r="KQF56" s="1252"/>
      <c r="KQG56" s="1252"/>
      <c r="KQH56" s="1252"/>
      <c r="KQI56" s="1252"/>
      <c r="KQJ56" s="1252"/>
      <c r="KQK56" s="1252"/>
      <c r="KQL56" s="1252"/>
      <c r="KQM56" s="1252"/>
      <c r="KQN56" s="1252"/>
      <c r="KQO56" s="1252"/>
      <c r="KQP56" s="1252"/>
      <c r="KQQ56" s="1252"/>
      <c r="KQR56" s="1252"/>
      <c r="KQS56" s="1252"/>
      <c r="KQT56" s="1252"/>
      <c r="KQU56" s="1252"/>
      <c r="KQV56" s="1252"/>
      <c r="KQW56" s="1252"/>
      <c r="KQX56" s="1252"/>
      <c r="KQY56" s="1252"/>
      <c r="KQZ56" s="1252"/>
      <c r="KRA56" s="1252"/>
      <c r="KRB56" s="1252"/>
      <c r="KRC56" s="1252"/>
      <c r="KRD56" s="1252"/>
      <c r="KRE56" s="1252"/>
      <c r="KRF56" s="1252"/>
      <c r="KRG56" s="1252"/>
      <c r="KRH56" s="1252"/>
      <c r="KRI56" s="1252"/>
      <c r="KRJ56" s="1252"/>
      <c r="KRK56" s="1252"/>
      <c r="KRL56" s="1252"/>
      <c r="KRM56" s="1252"/>
      <c r="KRN56" s="1252"/>
      <c r="KRO56" s="1252"/>
      <c r="KRP56" s="1252"/>
      <c r="KRQ56" s="1252"/>
      <c r="KRR56" s="1252"/>
      <c r="KRS56" s="1252"/>
      <c r="KRT56" s="1252"/>
      <c r="KRU56" s="1252"/>
      <c r="KRV56" s="1252"/>
      <c r="KRW56" s="1252"/>
      <c r="KRX56" s="1252"/>
      <c r="KRY56" s="1252"/>
      <c r="KRZ56" s="1252"/>
      <c r="KSA56" s="1252"/>
      <c r="KSB56" s="1252"/>
      <c r="KSC56" s="1252"/>
      <c r="KSD56" s="1252"/>
      <c r="KSE56" s="1252"/>
      <c r="KSF56" s="1252"/>
      <c r="KSG56" s="1252"/>
      <c r="KSH56" s="1252"/>
      <c r="KSI56" s="1252"/>
      <c r="KSJ56" s="1252"/>
      <c r="KSK56" s="1252"/>
      <c r="KSL56" s="1252"/>
      <c r="KSM56" s="1252"/>
      <c r="KSN56" s="1252"/>
      <c r="KSO56" s="1252"/>
      <c r="KSP56" s="1252"/>
      <c r="KSQ56" s="1252"/>
      <c r="KSR56" s="1252"/>
      <c r="KSS56" s="1252"/>
      <c r="KST56" s="1252"/>
      <c r="KSU56" s="1252"/>
      <c r="KSV56" s="1252"/>
      <c r="KSW56" s="1252"/>
      <c r="KSX56" s="1252"/>
      <c r="KSY56" s="1252"/>
      <c r="KSZ56" s="1252"/>
      <c r="KTA56" s="1252"/>
      <c r="KTB56" s="1252"/>
      <c r="KTC56" s="1252"/>
      <c r="KTD56" s="1252"/>
      <c r="KTE56" s="1252"/>
      <c r="KTF56" s="1252"/>
      <c r="KTG56" s="1252"/>
      <c r="KTH56" s="1252"/>
      <c r="KTI56" s="1252"/>
      <c r="KTJ56" s="1252"/>
      <c r="KTK56" s="1252"/>
      <c r="KTL56" s="1252"/>
      <c r="KTM56" s="1252"/>
      <c r="KTN56" s="1252"/>
      <c r="KTO56" s="1252"/>
      <c r="KTP56" s="1252"/>
      <c r="KTQ56" s="1252"/>
      <c r="KTR56" s="1252"/>
      <c r="KTS56" s="1252"/>
      <c r="KTT56" s="1252"/>
      <c r="KTU56" s="1252"/>
      <c r="KTV56" s="1252"/>
      <c r="KTW56" s="1252"/>
      <c r="KTX56" s="1252"/>
      <c r="KTY56" s="1252"/>
      <c r="KTZ56" s="1252"/>
      <c r="KUA56" s="1252"/>
      <c r="KUB56" s="1252"/>
      <c r="KUC56" s="1252"/>
      <c r="KUD56" s="1252"/>
      <c r="KUE56" s="1252"/>
      <c r="KUF56" s="1252"/>
      <c r="KUG56" s="1252"/>
      <c r="KUH56" s="1252"/>
      <c r="KUI56" s="1252"/>
      <c r="KUJ56" s="1252"/>
      <c r="KUK56" s="1252"/>
      <c r="KUL56" s="1252"/>
      <c r="KUM56" s="1252"/>
      <c r="KUN56" s="1252"/>
      <c r="KUO56" s="1252"/>
      <c r="KUP56" s="1252"/>
      <c r="KUQ56" s="1252"/>
      <c r="KUR56" s="1252"/>
      <c r="KUS56" s="1252"/>
      <c r="KUT56" s="1252"/>
      <c r="KUU56" s="1252"/>
      <c r="KUV56" s="1252"/>
      <c r="KUW56" s="1252"/>
      <c r="KUX56" s="1252"/>
      <c r="KUY56" s="1252"/>
      <c r="KUZ56" s="1252"/>
      <c r="KVA56" s="1252"/>
      <c r="KVB56" s="1252"/>
      <c r="KVC56" s="1252"/>
      <c r="KVD56" s="1252"/>
      <c r="KVE56" s="1252"/>
      <c r="KVF56" s="1252"/>
      <c r="KVG56" s="1252"/>
      <c r="KVH56" s="1252"/>
      <c r="KVI56" s="1252"/>
      <c r="KVJ56" s="1252"/>
      <c r="KVK56" s="1252"/>
      <c r="KVL56" s="1252"/>
      <c r="KVM56" s="1252"/>
      <c r="KVN56" s="1252"/>
      <c r="KVO56" s="1252"/>
      <c r="KVP56" s="1252"/>
      <c r="KVQ56" s="1252"/>
      <c r="KVR56" s="1252"/>
      <c r="KVS56" s="1252"/>
      <c r="KVT56" s="1252"/>
      <c r="KVU56" s="1252"/>
      <c r="KVV56" s="1252"/>
      <c r="KVW56" s="1252"/>
      <c r="KVX56" s="1252"/>
      <c r="KVY56" s="1252"/>
      <c r="KVZ56" s="1252"/>
      <c r="KWA56" s="1252"/>
      <c r="KWB56" s="1252"/>
      <c r="KWC56" s="1252"/>
      <c r="KWD56" s="1252"/>
      <c r="KWE56" s="1252"/>
      <c r="KWF56" s="1252"/>
      <c r="KWG56" s="1252"/>
      <c r="KWH56" s="1252"/>
      <c r="KWI56" s="1252"/>
      <c r="KWJ56" s="1252"/>
      <c r="KWK56" s="1252"/>
      <c r="KWL56" s="1252"/>
      <c r="KWM56" s="1252"/>
      <c r="KWN56" s="1252"/>
      <c r="KWO56" s="1252"/>
      <c r="KWP56" s="1252"/>
      <c r="KWQ56" s="1252"/>
      <c r="KWR56" s="1252"/>
      <c r="KWS56" s="1252"/>
      <c r="KWT56" s="1252"/>
      <c r="KWU56" s="1252"/>
      <c r="KWV56" s="1252"/>
      <c r="KWW56" s="1252"/>
      <c r="KWX56" s="1252"/>
      <c r="KWY56" s="1252"/>
      <c r="KWZ56" s="1252"/>
      <c r="KXA56" s="1252"/>
      <c r="KXB56" s="1252"/>
      <c r="KXC56" s="1252"/>
      <c r="KXD56" s="1252"/>
      <c r="KXE56" s="1252"/>
      <c r="KXF56" s="1252"/>
      <c r="KXG56" s="1252"/>
      <c r="KXH56" s="1252"/>
      <c r="KXI56" s="1252"/>
      <c r="KXJ56" s="1252"/>
      <c r="KXK56" s="1252"/>
      <c r="KXL56" s="1252"/>
      <c r="KXM56" s="1252"/>
      <c r="KXN56" s="1252"/>
      <c r="KXO56" s="1252"/>
      <c r="KXP56" s="1252"/>
      <c r="KXQ56" s="1252"/>
      <c r="KXR56" s="1252"/>
      <c r="KXS56" s="1252"/>
      <c r="KXT56" s="1252"/>
      <c r="KXU56" s="1252"/>
      <c r="KXV56" s="1252"/>
      <c r="KXW56" s="1252"/>
      <c r="KXX56" s="1252"/>
      <c r="KXY56" s="1252"/>
      <c r="KXZ56" s="1252"/>
      <c r="KYA56" s="1252"/>
      <c r="KYB56" s="1252"/>
      <c r="KYC56" s="1252"/>
      <c r="KYD56" s="1252"/>
      <c r="KYE56" s="1252"/>
      <c r="KYF56" s="1252"/>
      <c r="KYG56" s="1252"/>
      <c r="KYH56" s="1252"/>
      <c r="KYI56" s="1252"/>
      <c r="KYJ56" s="1252"/>
      <c r="KYK56" s="1252"/>
      <c r="KYL56" s="1252"/>
      <c r="KYM56" s="1252"/>
      <c r="KYN56" s="1252"/>
      <c r="KYO56" s="1252"/>
      <c r="KYP56" s="1252"/>
      <c r="KYQ56" s="1252"/>
      <c r="KYR56" s="1252"/>
      <c r="KYS56" s="1252"/>
      <c r="KYT56" s="1252"/>
      <c r="KYU56" s="1252"/>
      <c r="KYV56" s="1252"/>
      <c r="KYW56" s="1252"/>
      <c r="KYX56" s="1252"/>
      <c r="KYY56" s="1252"/>
      <c r="KYZ56" s="1252"/>
      <c r="KZA56" s="1252"/>
      <c r="KZB56" s="1252"/>
      <c r="KZC56" s="1252"/>
      <c r="KZD56" s="1252"/>
      <c r="KZE56" s="1252"/>
      <c r="KZF56" s="1252"/>
      <c r="KZG56" s="1252"/>
      <c r="KZH56" s="1252"/>
      <c r="KZI56" s="1252"/>
      <c r="KZJ56" s="1252"/>
      <c r="KZK56" s="1252"/>
      <c r="KZL56" s="1252"/>
      <c r="KZM56" s="1252"/>
      <c r="KZN56" s="1252"/>
      <c r="KZO56" s="1252"/>
      <c r="KZP56" s="1252"/>
      <c r="KZQ56" s="1252"/>
      <c r="KZR56" s="1252"/>
      <c r="KZS56" s="1252"/>
      <c r="KZT56" s="1252"/>
      <c r="KZU56" s="1252"/>
      <c r="KZV56" s="1252"/>
      <c r="KZW56" s="1252"/>
      <c r="KZX56" s="1252"/>
      <c r="KZY56" s="1252"/>
      <c r="KZZ56" s="1252"/>
      <c r="LAA56" s="1252"/>
      <c r="LAB56" s="1252"/>
      <c r="LAC56" s="1252"/>
      <c r="LAD56" s="1252"/>
      <c r="LAE56" s="1252"/>
      <c r="LAF56" s="1252"/>
      <c r="LAG56" s="1252"/>
      <c r="LAH56" s="1252"/>
      <c r="LAI56" s="1252"/>
      <c r="LAJ56" s="1252"/>
      <c r="LAK56" s="1252"/>
      <c r="LAL56" s="1252"/>
      <c r="LAM56" s="1252"/>
      <c r="LAN56" s="1252"/>
      <c r="LAO56" s="1252"/>
      <c r="LAP56" s="1252"/>
      <c r="LAQ56" s="1252"/>
      <c r="LAR56" s="1252"/>
      <c r="LAS56" s="1252"/>
      <c r="LAT56" s="1252"/>
      <c r="LAU56" s="1252"/>
      <c r="LAV56" s="1252"/>
      <c r="LAW56" s="1252"/>
      <c r="LAX56" s="1252"/>
      <c r="LAY56" s="1252"/>
      <c r="LAZ56" s="1252"/>
      <c r="LBA56" s="1252"/>
      <c r="LBB56" s="1252"/>
      <c r="LBC56" s="1252"/>
      <c r="LBD56" s="1252"/>
      <c r="LBE56" s="1252"/>
      <c r="LBF56" s="1252"/>
      <c r="LBG56" s="1252"/>
      <c r="LBH56" s="1252"/>
      <c r="LBI56" s="1252"/>
      <c r="LBJ56" s="1252"/>
      <c r="LBK56" s="1252"/>
      <c r="LBL56" s="1252"/>
      <c r="LBM56" s="1252"/>
      <c r="LBN56" s="1252"/>
      <c r="LBO56" s="1252"/>
      <c r="LBP56" s="1252"/>
      <c r="LBQ56" s="1252"/>
      <c r="LBR56" s="1252"/>
      <c r="LBS56" s="1252"/>
      <c r="LBT56" s="1252"/>
      <c r="LBU56" s="1252"/>
      <c r="LBV56" s="1252"/>
      <c r="LBW56" s="1252"/>
      <c r="LBX56" s="1252"/>
      <c r="LBY56" s="1252"/>
      <c r="LBZ56" s="1252"/>
      <c r="LCA56" s="1252"/>
      <c r="LCB56" s="1252"/>
      <c r="LCC56" s="1252"/>
      <c r="LCD56" s="1252"/>
      <c r="LCE56" s="1252"/>
      <c r="LCF56" s="1252"/>
      <c r="LCG56" s="1252"/>
      <c r="LCH56" s="1252"/>
      <c r="LCI56" s="1252"/>
      <c r="LCJ56" s="1252"/>
      <c r="LCK56" s="1252"/>
      <c r="LCL56" s="1252"/>
      <c r="LCM56" s="1252"/>
      <c r="LCN56" s="1252"/>
      <c r="LCO56" s="1252"/>
      <c r="LCP56" s="1252"/>
      <c r="LCQ56" s="1252"/>
      <c r="LCR56" s="1252"/>
      <c r="LCS56" s="1252"/>
      <c r="LCT56" s="1252"/>
      <c r="LCU56" s="1252"/>
      <c r="LCV56" s="1252"/>
      <c r="LCW56" s="1252"/>
      <c r="LCX56" s="1252"/>
      <c r="LCY56" s="1252"/>
      <c r="LCZ56" s="1252"/>
      <c r="LDA56" s="1252"/>
      <c r="LDB56" s="1252"/>
      <c r="LDC56" s="1252"/>
      <c r="LDD56" s="1252"/>
      <c r="LDE56" s="1252"/>
      <c r="LDF56" s="1252"/>
      <c r="LDG56" s="1252"/>
      <c r="LDH56" s="1252"/>
      <c r="LDI56" s="1252"/>
      <c r="LDJ56" s="1252"/>
      <c r="LDK56" s="1252"/>
      <c r="LDL56" s="1252"/>
      <c r="LDM56" s="1252"/>
      <c r="LDN56" s="1252"/>
      <c r="LDO56" s="1252"/>
      <c r="LDP56" s="1252"/>
      <c r="LDQ56" s="1252"/>
      <c r="LDR56" s="1252"/>
      <c r="LDS56" s="1252"/>
      <c r="LDT56" s="1252"/>
      <c r="LDU56" s="1252"/>
      <c r="LDV56" s="1252"/>
      <c r="LDW56" s="1252"/>
      <c r="LDX56" s="1252"/>
      <c r="LDY56" s="1252"/>
      <c r="LDZ56" s="1252"/>
      <c r="LEA56" s="1252"/>
      <c r="LEB56" s="1252"/>
      <c r="LEC56" s="1252"/>
      <c r="LED56" s="1252"/>
      <c r="LEE56" s="1252"/>
      <c r="LEF56" s="1252"/>
      <c r="LEG56" s="1252"/>
      <c r="LEH56" s="1252"/>
      <c r="LEI56" s="1252"/>
      <c r="LEJ56" s="1252"/>
      <c r="LEK56" s="1252"/>
      <c r="LEL56" s="1252"/>
      <c r="LEM56" s="1252"/>
      <c r="LEN56" s="1252"/>
      <c r="LEO56" s="1252"/>
      <c r="LEP56" s="1252"/>
      <c r="LEQ56" s="1252"/>
      <c r="LER56" s="1252"/>
      <c r="LES56" s="1252"/>
      <c r="LET56" s="1252"/>
      <c r="LEU56" s="1252"/>
      <c r="LEV56" s="1252"/>
      <c r="LEW56" s="1252"/>
      <c r="LEX56" s="1252"/>
      <c r="LEY56" s="1252"/>
      <c r="LEZ56" s="1252"/>
      <c r="LFA56" s="1252"/>
      <c r="LFB56" s="1252"/>
      <c r="LFC56" s="1252"/>
      <c r="LFD56" s="1252"/>
      <c r="LFE56" s="1252"/>
      <c r="LFF56" s="1252"/>
      <c r="LFG56" s="1252"/>
      <c r="LFH56" s="1252"/>
      <c r="LFI56" s="1252"/>
      <c r="LFJ56" s="1252"/>
      <c r="LFK56" s="1252"/>
      <c r="LFL56" s="1252"/>
      <c r="LFM56" s="1252"/>
      <c r="LFN56" s="1252"/>
      <c r="LFO56" s="1252"/>
      <c r="LFP56" s="1252"/>
      <c r="LFQ56" s="1252"/>
      <c r="LFR56" s="1252"/>
      <c r="LFS56" s="1252"/>
      <c r="LFT56" s="1252"/>
      <c r="LFU56" s="1252"/>
      <c r="LFV56" s="1252"/>
      <c r="LFW56" s="1252"/>
      <c r="LFX56" s="1252"/>
      <c r="LFY56" s="1252"/>
      <c r="LFZ56" s="1252"/>
      <c r="LGA56" s="1252"/>
      <c r="LGB56" s="1252"/>
      <c r="LGC56" s="1252"/>
      <c r="LGD56" s="1252"/>
      <c r="LGE56" s="1252"/>
      <c r="LGF56" s="1252"/>
      <c r="LGG56" s="1252"/>
      <c r="LGH56" s="1252"/>
      <c r="LGI56" s="1252"/>
      <c r="LGJ56" s="1252"/>
      <c r="LGK56" s="1252"/>
      <c r="LGL56" s="1252"/>
      <c r="LGM56" s="1252"/>
      <c r="LGN56" s="1252"/>
      <c r="LGO56" s="1252"/>
      <c r="LGP56" s="1252"/>
      <c r="LGQ56" s="1252"/>
      <c r="LGR56" s="1252"/>
      <c r="LGS56" s="1252"/>
      <c r="LGT56" s="1252"/>
      <c r="LGU56" s="1252"/>
      <c r="LGV56" s="1252"/>
      <c r="LGW56" s="1252"/>
      <c r="LGX56" s="1252"/>
      <c r="LGY56" s="1252"/>
      <c r="LGZ56" s="1252"/>
      <c r="LHA56" s="1252"/>
      <c r="LHB56" s="1252"/>
      <c r="LHC56" s="1252"/>
      <c r="LHD56" s="1252"/>
      <c r="LHE56" s="1252"/>
      <c r="LHF56" s="1252"/>
      <c r="LHG56" s="1252"/>
      <c r="LHH56" s="1252"/>
      <c r="LHI56" s="1252"/>
      <c r="LHJ56" s="1252"/>
      <c r="LHK56" s="1252"/>
      <c r="LHL56" s="1252"/>
      <c r="LHM56" s="1252"/>
      <c r="LHN56" s="1252"/>
      <c r="LHO56" s="1252"/>
      <c r="LHP56" s="1252"/>
      <c r="LHQ56" s="1252"/>
      <c r="LHR56" s="1252"/>
      <c r="LHS56" s="1252"/>
      <c r="LHT56" s="1252"/>
      <c r="LHU56" s="1252"/>
      <c r="LHV56" s="1252"/>
      <c r="LHW56" s="1252"/>
      <c r="LHX56" s="1252"/>
      <c r="LHY56" s="1252"/>
      <c r="LHZ56" s="1252"/>
      <c r="LIA56" s="1252"/>
      <c r="LIB56" s="1252"/>
      <c r="LIC56" s="1252"/>
      <c r="LID56" s="1252"/>
      <c r="LIE56" s="1252"/>
      <c r="LIF56" s="1252"/>
      <c r="LIG56" s="1252"/>
      <c r="LIH56" s="1252"/>
      <c r="LII56" s="1252"/>
      <c r="LIJ56" s="1252"/>
      <c r="LIK56" s="1252"/>
      <c r="LIL56" s="1252"/>
      <c r="LIM56" s="1252"/>
      <c r="LIN56" s="1252"/>
      <c r="LIO56" s="1252"/>
      <c r="LIP56" s="1252"/>
      <c r="LIQ56" s="1252"/>
      <c r="LIR56" s="1252"/>
      <c r="LIS56" s="1252"/>
      <c r="LIT56" s="1252"/>
      <c r="LIU56" s="1252"/>
      <c r="LIV56" s="1252"/>
      <c r="LIW56" s="1252"/>
      <c r="LIX56" s="1252"/>
      <c r="LIY56" s="1252"/>
      <c r="LIZ56" s="1252"/>
      <c r="LJA56" s="1252"/>
      <c r="LJB56" s="1252"/>
      <c r="LJC56" s="1252"/>
      <c r="LJD56" s="1252"/>
      <c r="LJE56" s="1252"/>
      <c r="LJF56" s="1252"/>
      <c r="LJG56" s="1252"/>
      <c r="LJH56" s="1252"/>
      <c r="LJI56" s="1252"/>
      <c r="LJJ56" s="1252"/>
      <c r="LJK56" s="1252"/>
      <c r="LJL56" s="1252"/>
      <c r="LJM56" s="1252"/>
      <c r="LJN56" s="1252"/>
      <c r="LJO56" s="1252"/>
      <c r="LJP56" s="1252"/>
      <c r="LJQ56" s="1252"/>
      <c r="LJR56" s="1252"/>
      <c r="LJS56" s="1252"/>
      <c r="LJT56" s="1252"/>
      <c r="LJU56" s="1252"/>
      <c r="LJV56" s="1252"/>
      <c r="LJW56" s="1252"/>
      <c r="LJX56" s="1252"/>
      <c r="LJY56" s="1252"/>
      <c r="LJZ56" s="1252"/>
      <c r="LKA56" s="1252"/>
      <c r="LKB56" s="1252"/>
      <c r="LKC56" s="1252"/>
      <c r="LKD56" s="1252"/>
      <c r="LKE56" s="1252"/>
      <c r="LKF56" s="1252"/>
      <c r="LKG56" s="1252"/>
      <c r="LKH56" s="1252"/>
      <c r="LKI56" s="1252"/>
      <c r="LKJ56" s="1252"/>
      <c r="LKK56" s="1252"/>
      <c r="LKL56" s="1252"/>
      <c r="LKM56" s="1252"/>
      <c r="LKN56" s="1252"/>
      <c r="LKO56" s="1252"/>
      <c r="LKP56" s="1252"/>
      <c r="LKQ56" s="1252"/>
      <c r="LKR56" s="1252"/>
      <c r="LKS56" s="1252"/>
      <c r="LKT56" s="1252"/>
      <c r="LKU56" s="1252"/>
      <c r="LKV56" s="1252"/>
      <c r="LKW56" s="1252"/>
      <c r="LKX56" s="1252"/>
      <c r="LKY56" s="1252"/>
      <c r="LKZ56" s="1252"/>
      <c r="LLA56" s="1252"/>
      <c r="LLB56" s="1252"/>
      <c r="LLC56" s="1252"/>
      <c r="LLD56" s="1252"/>
      <c r="LLE56" s="1252"/>
      <c r="LLF56" s="1252"/>
      <c r="LLG56" s="1252"/>
      <c r="LLH56" s="1252"/>
      <c r="LLI56" s="1252"/>
      <c r="LLJ56" s="1252"/>
      <c r="LLK56" s="1252"/>
      <c r="LLL56" s="1252"/>
      <c r="LLM56" s="1252"/>
      <c r="LLN56" s="1252"/>
      <c r="LLO56" s="1252"/>
      <c r="LLP56" s="1252"/>
      <c r="LLQ56" s="1252"/>
      <c r="LLR56" s="1252"/>
      <c r="LLS56" s="1252"/>
      <c r="LLT56" s="1252"/>
      <c r="LLU56" s="1252"/>
      <c r="LLV56" s="1252"/>
      <c r="LLW56" s="1252"/>
      <c r="LLX56" s="1252"/>
      <c r="LLY56" s="1252"/>
      <c r="LLZ56" s="1252"/>
      <c r="LMA56" s="1252"/>
      <c r="LMB56" s="1252"/>
      <c r="LMC56" s="1252"/>
      <c r="LMD56" s="1252"/>
      <c r="LME56" s="1252"/>
      <c r="LMF56" s="1252"/>
      <c r="LMG56" s="1252"/>
      <c r="LMH56" s="1252"/>
      <c r="LMI56" s="1252"/>
      <c r="LMJ56" s="1252"/>
      <c r="LMK56" s="1252"/>
      <c r="LML56" s="1252"/>
      <c r="LMM56" s="1252"/>
      <c r="LMN56" s="1252"/>
      <c r="LMO56" s="1252"/>
      <c r="LMP56" s="1252"/>
      <c r="LMQ56" s="1252"/>
      <c r="LMR56" s="1252"/>
      <c r="LMS56" s="1252"/>
      <c r="LMT56" s="1252"/>
      <c r="LMU56" s="1252"/>
      <c r="LMV56" s="1252"/>
      <c r="LMW56" s="1252"/>
      <c r="LMX56" s="1252"/>
      <c r="LMY56" s="1252"/>
      <c r="LMZ56" s="1252"/>
      <c r="LNA56" s="1252"/>
      <c r="LNB56" s="1252"/>
      <c r="LNC56" s="1252"/>
      <c r="LND56" s="1252"/>
      <c r="LNE56" s="1252"/>
      <c r="LNF56" s="1252"/>
      <c r="LNG56" s="1252"/>
      <c r="LNH56" s="1252"/>
      <c r="LNI56" s="1252"/>
      <c r="LNJ56" s="1252"/>
      <c r="LNK56" s="1252"/>
      <c r="LNL56" s="1252"/>
      <c r="LNM56" s="1252"/>
      <c r="LNN56" s="1252"/>
      <c r="LNO56" s="1252"/>
      <c r="LNP56" s="1252"/>
      <c r="LNQ56" s="1252"/>
      <c r="LNR56" s="1252"/>
      <c r="LNS56" s="1252"/>
      <c r="LNT56" s="1252"/>
      <c r="LNU56" s="1252"/>
      <c r="LNV56" s="1252"/>
      <c r="LNW56" s="1252"/>
      <c r="LNX56" s="1252"/>
      <c r="LNY56" s="1252"/>
      <c r="LNZ56" s="1252"/>
      <c r="LOA56" s="1252"/>
      <c r="LOB56" s="1252"/>
      <c r="LOC56" s="1252"/>
      <c r="LOD56" s="1252"/>
      <c r="LOE56" s="1252"/>
      <c r="LOF56" s="1252"/>
      <c r="LOG56" s="1252"/>
      <c r="LOH56" s="1252"/>
      <c r="LOI56" s="1252"/>
      <c r="LOJ56" s="1252"/>
      <c r="LOK56" s="1252"/>
      <c r="LOL56" s="1252"/>
      <c r="LOM56" s="1252"/>
      <c r="LON56" s="1252"/>
      <c r="LOO56" s="1252"/>
      <c r="LOP56" s="1252"/>
      <c r="LOQ56" s="1252"/>
      <c r="LOR56" s="1252"/>
      <c r="LOS56" s="1252"/>
      <c r="LOT56" s="1252"/>
      <c r="LOU56" s="1252"/>
      <c r="LOV56" s="1252"/>
      <c r="LOW56" s="1252"/>
      <c r="LOX56" s="1252"/>
      <c r="LOY56" s="1252"/>
      <c r="LOZ56" s="1252"/>
      <c r="LPA56" s="1252"/>
      <c r="LPB56" s="1252"/>
      <c r="LPC56" s="1252"/>
      <c r="LPD56" s="1252"/>
      <c r="LPE56" s="1252"/>
      <c r="LPF56" s="1252"/>
      <c r="LPG56" s="1252"/>
      <c r="LPH56" s="1252"/>
      <c r="LPI56" s="1252"/>
      <c r="LPJ56" s="1252"/>
      <c r="LPK56" s="1252"/>
      <c r="LPL56" s="1252"/>
      <c r="LPM56" s="1252"/>
      <c r="LPN56" s="1252"/>
      <c r="LPO56" s="1252"/>
      <c r="LPP56" s="1252"/>
      <c r="LPQ56" s="1252"/>
      <c r="LPR56" s="1252"/>
      <c r="LPS56" s="1252"/>
      <c r="LPT56" s="1252"/>
      <c r="LPU56" s="1252"/>
      <c r="LPV56" s="1252"/>
      <c r="LPW56" s="1252"/>
      <c r="LPX56" s="1252"/>
      <c r="LPY56" s="1252"/>
      <c r="LPZ56" s="1252"/>
      <c r="LQA56" s="1252"/>
      <c r="LQB56" s="1252"/>
      <c r="LQC56" s="1252"/>
      <c r="LQD56" s="1252"/>
      <c r="LQE56" s="1252"/>
      <c r="LQF56" s="1252"/>
      <c r="LQG56" s="1252"/>
      <c r="LQH56" s="1252"/>
      <c r="LQI56" s="1252"/>
      <c r="LQJ56" s="1252"/>
      <c r="LQK56" s="1252"/>
      <c r="LQL56" s="1252"/>
      <c r="LQM56" s="1252"/>
      <c r="LQN56" s="1252"/>
      <c r="LQO56" s="1252"/>
      <c r="LQP56" s="1252"/>
      <c r="LQQ56" s="1252"/>
      <c r="LQR56" s="1252"/>
      <c r="LQS56" s="1252"/>
      <c r="LQT56" s="1252"/>
      <c r="LQU56" s="1252"/>
      <c r="LQV56" s="1252"/>
      <c r="LQW56" s="1252"/>
      <c r="LQX56" s="1252"/>
      <c r="LQY56" s="1252"/>
      <c r="LQZ56" s="1252"/>
      <c r="LRA56" s="1252"/>
      <c r="LRB56" s="1252"/>
      <c r="LRC56" s="1252"/>
      <c r="LRD56" s="1252"/>
      <c r="LRE56" s="1252"/>
      <c r="LRF56" s="1252"/>
      <c r="LRG56" s="1252"/>
      <c r="LRH56" s="1252"/>
      <c r="LRI56" s="1252"/>
      <c r="LRJ56" s="1252"/>
      <c r="LRK56" s="1252"/>
      <c r="LRL56" s="1252"/>
      <c r="LRM56" s="1252"/>
      <c r="LRN56" s="1252"/>
      <c r="LRO56" s="1252"/>
      <c r="LRP56" s="1252"/>
      <c r="LRQ56" s="1252"/>
      <c r="LRR56" s="1252"/>
      <c r="LRS56" s="1252"/>
      <c r="LRT56" s="1252"/>
      <c r="LRU56" s="1252"/>
      <c r="LRV56" s="1252"/>
      <c r="LRW56" s="1252"/>
      <c r="LRX56" s="1252"/>
      <c r="LRY56" s="1252"/>
      <c r="LRZ56" s="1252"/>
      <c r="LSA56" s="1252"/>
      <c r="LSB56" s="1252"/>
      <c r="LSC56" s="1252"/>
      <c r="LSD56" s="1252"/>
      <c r="LSE56" s="1252"/>
      <c r="LSF56" s="1252"/>
      <c r="LSG56" s="1252"/>
      <c r="LSH56" s="1252"/>
      <c r="LSI56" s="1252"/>
      <c r="LSJ56" s="1252"/>
      <c r="LSK56" s="1252"/>
      <c r="LSL56" s="1252"/>
      <c r="LSM56" s="1252"/>
      <c r="LSN56" s="1252"/>
      <c r="LSO56" s="1252"/>
      <c r="LSP56" s="1252"/>
      <c r="LSQ56" s="1252"/>
      <c r="LSR56" s="1252"/>
      <c r="LSS56" s="1252"/>
      <c r="LST56" s="1252"/>
      <c r="LSU56" s="1252"/>
      <c r="LSV56" s="1252"/>
      <c r="LSW56" s="1252"/>
      <c r="LSX56" s="1252"/>
      <c r="LSY56" s="1252"/>
      <c r="LSZ56" s="1252"/>
      <c r="LTA56" s="1252"/>
      <c r="LTB56" s="1252"/>
      <c r="LTC56" s="1252"/>
      <c r="LTD56" s="1252"/>
      <c r="LTE56" s="1252"/>
      <c r="LTF56" s="1252"/>
      <c r="LTG56" s="1252"/>
      <c r="LTH56" s="1252"/>
      <c r="LTI56" s="1252"/>
      <c r="LTJ56" s="1252"/>
      <c r="LTK56" s="1252"/>
      <c r="LTL56" s="1252"/>
      <c r="LTM56" s="1252"/>
      <c r="LTN56" s="1252"/>
      <c r="LTO56" s="1252"/>
      <c r="LTP56" s="1252"/>
      <c r="LTQ56" s="1252"/>
      <c r="LTR56" s="1252"/>
      <c r="LTS56" s="1252"/>
      <c r="LTT56" s="1252"/>
      <c r="LTU56" s="1252"/>
      <c r="LTV56" s="1252"/>
      <c r="LTW56" s="1252"/>
      <c r="LTX56" s="1252"/>
      <c r="LTY56" s="1252"/>
      <c r="LTZ56" s="1252"/>
      <c r="LUA56" s="1252"/>
      <c r="LUB56" s="1252"/>
      <c r="LUC56" s="1252"/>
      <c r="LUD56" s="1252"/>
      <c r="LUE56" s="1252"/>
      <c r="LUF56" s="1252"/>
      <c r="LUG56" s="1252"/>
      <c r="LUH56" s="1252"/>
      <c r="LUI56" s="1252"/>
      <c r="LUJ56" s="1252"/>
      <c r="LUK56" s="1252"/>
      <c r="LUL56" s="1252"/>
      <c r="LUM56" s="1252"/>
      <c r="LUN56" s="1252"/>
      <c r="LUO56" s="1252"/>
      <c r="LUP56" s="1252"/>
      <c r="LUQ56" s="1252"/>
      <c r="LUR56" s="1252"/>
      <c r="LUS56" s="1252"/>
      <c r="LUT56" s="1252"/>
      <c r="LUU56" s="1252"/>
      <c r="LUV56" s="1252"/>
      <c r="LUW56" s="1252"/>
      <c r="LUX56" s="1252"/>
      <c r="LUY56" s="1252"/>
      <c r="LUZ56" s="1252"/>
      <c r="LVA56" s="1252"/>
      <c r="LVB56" s="1252"/>
      <c r="LVC56" s="1252"/>
      <c r="LVD56" s="1252"/>
      <c r="LVE56" s="1252"/>
      <c r="LVF56" s="1252"/>
      <c r="LVG56" s="1252"/>
      <c r="LVH56" s="1252"/>
      <c r="LVI56" s="1252"/>
      <c r="LVJ56" s="1252"/>
      <c r="LVK56" s="1252"/>
      <c r="LVL56" s="1252"/>
      <c r="LVM56" s="1252"/>
      <c r="LVN56" s="1252"/>
      <c r="LVO56" s="1252"/>
      <c r="LVP56" s="1252"/>
      <c r="LVQ56" s="1252"/>
      <c r="LVR56" s="1252"/>
      <c r="LVS56" s="1252"/>
      <c r="LVT56" s="1252"/>
      <c r="LVU56" s="1252"/>
      <c r="LVV56" s="1252"/>
      <c r="LVW56" s="1252"/>
      <c r="LVX56" s="1252"/>
      <c r="LVY56" s="1252"/>
      <c r="LVZ56" s="1252"/>
      <c r="LWA56" s="1252"/>
      <c r="LWB56" s="1252"/>
      <c r="LWC56" s="1252"/>
      <c r="LWD56" s="1252"/>
      <c r="LWE56" s="1252"/>
      <c r="LWF56" s="1252"/>
      <c r="LWG56" s="1252"/>
      <c r="LWH56" s="1252"/>
      <c r="LWI56" s="1252"/>
      <c r="LWJ56" s="1252"/>
      <c r="LWK56" s="1252"/>
      <c r="LWL56" s="1252"/>
      <c r="LWM56" s="1252"/>
      <c r="LWN56" s="1252"/>
      <c r="LWO56" s="1252"/>
      <c r="LWP56" s="1252"/>
      <c r="LWQ56" s="1252"/>
      <c r="LWR56" s="1252"/>
      <c r="LWS56" s="1252"/>
      <c r="LWT56" s="1252"/>
      <c r="LWU56" s="1252"/>
      <c r="LWV56" s="1252"/>
      <c r="LWW56" s="1252"/>
      <c r="LWX56" s="1252"/>
      <c r="LWY56" s="1252"/>
      <c r="LWZ56" s="1252"/>
      <c r="LXA56" s="1252"/>
      <c r="LXB56" s="1252"/>
      <c r="LXC56" s="1252"/>
      <c r="LXD56" s="1252"/>
      <c r="LXE56" s="1252"/>
      <c r="LXF56" s="1252"/>
      <c r="LXG56" s="1252"/>
      <c r="LXH56" s="1252"/>
      <c r="LXI56" s="1252"/>
      <c r="LXJ56" s="1252"/>
      <c r="LXK56" s="1252"/>
      <c r="LXL56" s="1252"/>
      <c r="LXM56" s="1252"/>
      <c r="LXN56" s="1252"/>
      <c r="LXO56" s="1252"/>
      <c r="LXP56" s="1252"/>
      <c r="LXQ56" s="1252"/>
      <c r="LXR56" s="1252"/>
      <c r="LXS56" s="1252"/>
      <c r="LXT56" s="1252"/>
      <c r="LXU56" s="1252"/>
      <c r="LXV56" s="1252"/>
      <c r="LXW56" s="1252"/>
      <c r="LXX56" s="1252"/>
      <c r="LXY56" s="1252"/>
      <c r="LXZ56" s="1252"/>
      <c r="LYA56" s="1252"/>
      <c r="LYB56" s="1252"/>
      <c r="LYC56" s="1252"/>
      <c r="LYD56" s="1252"/>
      <c r="LYE56" s="1252"/>
      <c r="LYF56" s="1252"/>
      <c r="LYG56" s="1252"/>
      <c r="LYH56" s="1252"/>
      <c r="LYI56" s="1252"/>
      <c r="LYJ56" s="1252"/>
      <c r="LYK56" s="1252"/>
      <c r="LYL56" s="1252"/>
      <c r="LYM56" s="1252"/>
      <c r="LYN56" s="1252"/>
      <c r="LYO56" s="1252"/>
      <c r="LYP56" s="1252"/>
      <c r="LYQ56" s="1252"/>
      <c r="LYR56" s="1252"/>
      <c r="LYS56" s="1252"/>
      <c r="LYT56" s="1252"/>
      <c r="LYU56" s="1252"/>
      <c r="LYV56" s="1252"/>
      <c r="LYW56" s="1252"/>
      <c r="LYX56" s="1252"/>
      <c r="LYY56" s="1252"/>
      <c r="LYZ56" s="1252"/>
      <c r="LZA56" s="1252"/>
      <c r="LZB56" s="1252"/>
      <c r="LZC56" s="1252"/>
      <c r="LZD56" s="1252"/>
      <c r="LZE56" s="1252"/>
      <c r="LZF56" s="1252"/>
      <c r="LZG56" s="1252"/>
      <c r="LZH56" s="1252"/>
      <c r="LZI56" s="1252"/>
      <c r="LZJ56" s="1252"/>
      <c r="LZK56" s="1252"/>
      <c r="LZL56" s="1252"/>
      <c r="LZM56" s="1252"/>
      <c r="LZN56" s="1252"/>
      <c r="LZO56" s="1252"/>
      <c r="LZP56" s="1252"/>
      <c r="LZQ56" s="1252"/>
      <c r="LZR56" s="1252"/>
      <c r="LZS56" s="1252"/>
      <c r="LZT56" s="1252"/>
      <c r="LZU56" s="1252"/>
      <c r="LZV56" s="1252"/>
      <c r="LZW56" s="1252"/>
      <c r="LZX56" s="1252"/>
      <c r="LZY56" s="1252"/>
      <c r="LZZ56" s="1252"/>
      <c r="MAA56" s="1252"/>
      <c r="MAB56" s="1252"/>
      <c r="MAC56" s="1252"/>
      <c r="MAD56" s="1252"/>
      <c r="MAE56" s="1252"/>
      <c r="MAF56" s="1252"/>
      <c r="MAG56" s="1252"/>
      <c r="MAH56" s="1252"/>
      <c r="MAI56" s="1252"/>
      <c r="MAJ56" s="1252"/>
      <c r="MAK56" s="1252"/>
      <c r="MAL56" s="1252"/>
      <c r="MAM56" s="1252"/>
      <c r="MAN56" s="1252"/>
      <c r="MAO56" s="1252"/>
      <c r="MAP56" s="1252"/>
      <c r="MAQ56" s="1252"/>
      <c r="MAR56" s="1252"/>
      <c r="MAS56" s="1252"/>
      <c r="MAT56" s="1252"/>
      <c r="MAU56" s="1252"/>
      <c r="MAV56" s="1252"/>
      <c r="MAW56" s="1252"/>
      <c r="MAX56" s="1252"/>
      <c r="MAY56" s="1252"/>
      <c r="MAZ56" s="1252"/>
      <c r="MBA56" s="1252"/>
      <c r="MBB56" s="1252"/>
      <c r="MBC56" s="1252"/>
      <c r="MBD56" s="1252"/>
      <c r="MBE56" s="1252"/>
      <c r="MBF56" s="1252"/>
      <c r="MBG56" s="1252"/>
      <c r="MBH56" s="1252"/>
      <c r="MBI56" s="1252"/>
      <c r="MBJ56" s="1252"/>
      <c r="MBK56" s="1252"/>
      <c r="MBL56" s="1252"/>
      <c r="MBM56" s="1252"/>
      <c r="MBN56" s="1252"/>
      <c r="MBO56" s="1252"/>
      <c r="MBP56" s="1252"/>
      <c r="MBQ56" s="1252"/>
      <c r="MBR56" s="1252"/>
      <c r="MBS56" s="1252"/>
      <c r="MBT56" s="1252"/>
      <c r="MBU56" s="1252"/>
      <c r="MBV56" s="1252"/>
      <c r="MBW56" s="1252"/>
      <c r="MBX56" s="1252"/>
      <c r="MBY56" s="1252"/>
      <c r="MBZ56" s="1252"/>
      <c r="MCA56" s="1252"/>
      <c r="MCB56" s="1252"/>
      <c r="MCC56" s="1252"/>
      <c r="MCD56" s="1252"/>
      <c r="MCE56" s="1252"/>
      <c r="MCF56" s="1252"/>
      <c r="MCG56" s="1252"/>
      <c r="MCH56" s="1252"/>
      <c r="MCI56" s="1252"/>
      <c r="MCJ56" s="1252"/>
      <c r="MCK56" s="1252"/>
      <c r="MCL56" s="1252"/>
      <c r="MCM56" s="1252"/>
      <c r="MCN56" s="1252"/>
      <c r="MCO56" s="1252"/>
      <c r="MCP56" s="1252"/>
      <c r="MCQ56" s="1252"/>
      <c r="MCR56" s="1252"/>
      <c r="MCS56" s="1252"/>
      <c r="MCT56" s="1252"/>
      <c r="MCU56" s="1252"/>
      <c r="MCV56" s="1252"/>
      <c r="MCW56" s="1252"/>
      <c r="MCX56" s="1252"/>
      <c r="MCY56" s="1252"/>
      <c r="MCZ56" s="1252"/>
      <c r="MDA56" s="1252"/>
      <c r="MDB56" s="1252"/>
      <c r="MDC56" s="1252"/>
      <c r="MDD56" s="1252"/>
      <c r="MDE56" s="1252"/>
      <c r="MDF56" s="1252"/>
      <c r="MDG56" s="1252"/>
      <c r="MDH56" s="1252"/>
      <c r="MDI56" s="1252"/>
      <c r="MDJ56" s="1252"/>
      <c r="MDK56" s="1252"/>
      <c r="MDL56" s="1252"/>
      <c r="MDM56" s="1252"/>
      <c r="MDN56" s="1252"/>
      <c r="MDO56" s="1252"/>
      <c r="MDP56" s="1252"/>
      <c r="MDQ56" s="1252"/>
      <c r="MDR56" s="1252"/>
      <c r="MDS56" s="1252"/>
      <c r="MDT56" s="1252"/>
      <c r="MDU56" s="1252"/>
      <c r="MDV56" s="1252"/>
      <c r="MDW56" s="1252"/>
      <c r="MDX56" s="1252"/>
      <c r="MDY56" s="1252"/>
      <c r="MDZ56" s="1252"/>
      <c r="MEA56" s="1252"/>
      <c r="MEB56" s="1252"/>
      <c r="MEC56" s="1252"/>
      <c r="MED56" s="1252"/>
      <c r="MEE56" s="1252"/>
      <c r="MEF56" s="1252"/>
      <c r="MEG56" s="1252"/>
      <c r="MEH56" s="1252"/>
      <c r="MEI56" s="1252"/>
      <c r="MEJ56" s="1252"/>
      <c r="MEK56" s="1252"/>
      <c r="MEL56" s="1252"/>
      <c r="MEM56" s="1252"/>
      <c r="MEN56" s="1252"/>
      <c r="MEO56" s="1252"/>
      <c r="MEP56" s="1252"/>
      <c r="MEQ56" s="1252"/>
      <c r="MER56" s="1252"/>
      <c r="MES56" s="1252"/>
      <c r="MET56" s="1252"/>
      <c r="MEU56" s="1252"/>
      <c r="MEV56" s="1252"/>
      <c r="MEW56" s="1252"/>
      <c r="MEX56" s="1252"/>
      <c r="MEY56" s="1252"/>
      <c r="MEZ56" s="1252"/>
      <c r="MFA56" s="1252"/>
      <c r="MFB56" s="1252"/>
      <c r="MFC56" s="1252"/>
      <c r="MFD56" s="1252"/>
      <c r="MFE56" s="1252"/>
      <c r="MFF56" s="1252"/>
      <c r="MFG56" s="1252"/>
      <c r="MFH56" s="1252"/>
      <c r="MFI56" s="1252"/>
      <c r="MFJ56" s="1252"/>
      <c r="MFK56" s="1252"/>
      <c r="MFL56" s="1252"/>
      <c r="MFM56" s="1252"/>
      <c r="MFN56" s="1252"/>
      <c r="MFO56" s="1252"/>
      <c r="MFP56" s="1252"/>
      <c r="MFQ56" s="1252"/>
      <c r="MFR56" s="1252"/>
      <c r="MFS56" s="1252"/>
      <c r="MFT56" s="1252"/>
      <c r="MFU56" s="1252"/>
      <c r="MFV56" s="1252"/>
      <c r="MFW56" s="1252"/>
      <c r="MFX56" s="1252"/>
      <c r="MFY56" s="1252"/>
      <c r="MFZ56" s="1252"/>
      <c r="MGA56" s="1252"/>
      <c r="MGB56" s="1252"/>
      <c r="MGC56" s="1252"/>
      <c r="MGD56" s="1252"/>
      <c r="MGE56" s="1252"/>
      <c r="MGF56" s="1252"/>
      <c r="MGG56" s="1252"/>
      <c r="MGH56" s="1252"/>
      <c r="MGI56" s="1252"/>
      <c r="MGJ56" s="1252"/>
      <c r="MGK56" s="1252"/>
      <c r="MGL56" s="1252"/>
      <c r="MGM56" s="1252"/>
      <c r="MGN56" s="1252"/>
      <c r="MGO56" s="1252"/>
      <c r="MGP56" s="1252"/>
      <c r="MGQ56" s="1252"/>
      <c r="MGR56" s="1252"/>
      <c r="MGS56" s="1252"/>
      <c r="MGT56" s="1252"/>
      <c r="MGU56" s="1252"/>
      <c r="MGV56" s="1252"/>
      <c r="MGW56" s="1252"/>
      <c r="MGX56" s="1252"/>
      <c r="MGY56" s="1252"/>
      <c r="MGZ56" s="1252"/>
      <c r="MHA56" s="1252"/>
      <c r="MHB56" s="1252"/>
      <c r="MHC56" s="1252"/>
      <c r="MHD56" s="1252"/>
      <c r="MHE56" s="1252"/>
      <c r="MHF56" s="1252"/>
      <c r="MHG56" s="1252"/>
      <c r="MHH56" s="1252"/>
      <c r="MHI56" s="1252"/>
      <c r="MHJ56" s="1252"/>
      <c r="MHK56" s="1252"/>
      <c r="MHL56" s="1252"/>
      <c r="MHM56" s="1252"/>
      <c r="MHN56" s="1252"/>
      <c r="MHO56" s="1252"/>
      <c r="MHP56" s="1252"/>
      <c r="MHQ56" s="1252"/>
      <c r="MHR56" s="1252"/>
      <c r="MHS56" s="1252"/>
      <c r="MHT56" s="1252"/>
      <c r="MHU56" s="1252"/>
      <c r="MHV56" s="1252"/>
      <c r="MHW56" s="1252"/>
      <c r="MHX56" s="1252"/>
      <c r="MHY56" s="1252"/>
      <c r="MHZ56" s="1252"/>
      <c r="MIA56" s="1252"/>
      <c r="MIB56" s="1252"/>
      <c r="MIC56" s="1252"/>
      <c r="MID56" s="1252"/>
      <c r="MIE56" s="1252"/>
      <c r="MIF56" s="1252"/>
      <c r="MIG56" s="1252"/>
      <c r="MIH56" s="1252"/>
      <c r="MII56" s="1252"/>
      <c r="MIJ56" s="1252"/>
      <c r="MIK56" s="1252"/>
      <c r="MIL56" s="1252"/>
      <c r="MIM56" s="1252"/>
      <c r="MIN56" s="1252"/>
      <c r="MIO56" s="1252"/>
      <c r="MIP56" s="1252"/>
      <c r="MIQ56" s="1252"/>
      <c r="MIR56" s="1252"/>
      <c r="MIS56" s="1252"/>
      <c r="MIT56" s="1252"/>
      <c r="MIU56" s="1252"/>
      <c r="MIV56" s="1252"/>
      <c r="MIW56" s="1252"/>
      <c r="MIX56" s="1252"/>
      <c r="MIY56" s="1252"/>
      <c r="MIZ56" s="1252"/>
      <c r="MJA56" s="1252"/>
      <c r="MJB56" s="1252"/>
      <c r="MJC56" s="1252"/>
      <c r="MJD56" s="1252"/>
      <c r="MJE56" s="1252"/>
      <c r="MJF56" s="1252"/>
      <c r="MJG56" s="1252"/>
      <c r="MJH56" s="1252"/>
      <c r="MJI56" s="1252"/>
      <c r="MJJ56" s="1252"/>
      <c r="MJK56" s="1252"/>
      <c r="MJL56" s="1252"/>
      <c r="MJM56" s="1252"/>
      <c r="MJN56" s="1252"/>
      <c r="MJO56" s="1252"/>
      <c r="MJP56" s="1252"/>
      <c r="MJQ56" s="1252"/>
      <c r="MJR56" s="1252"/>
      <c r="MJS56" s="1252"/>
      <c r="MJT56" s="1252"/>
      <c r="MJU56" s="1252"/>
      <c r="MJV56" s="1252"/>
      <c r="MJW56" s="1252"/>
      <c r="MJX56" s="1252"/>
      <c r="MJY56" s="1252"/>
      <c r="MJZ56" s="1252"/>
      <c r="MKA56" s="1252"/>
      <c r="MKB56" s="1252"/>
      <c r="MKC56" s="1252"/>
      <c r="MKD56" s="1252"/>
      <c r="MKE56" s="1252"/>
      <c r="MKF56" s="1252"/>
      <c r="MKG56" s="1252"/>
      <c r="MKH56" s="1252"/>
      <c r="MKI56" s="1252"/>
      <c r="MKJ56" s="1252"/>
      <c r="MKK56" s="1252"/>
      <c r="MKL56" s="1252"/>
      <c r="MKM56" s="1252"/>
      <c r="MKN56" s="1252"/>
      <c r="MKO56" s="1252"/>
      <c r="MKP56" s="1252"/>
      <c r="MKQ56" s="1252"/>
      <c r="MKR56" s="1252"/>
      <c r="MKS56" s="1252"/>
      <c r="MKT56" s="1252"/>
      <c r="MKU56" s="1252"/>
      <c r="MKV56" s="1252"/>
      <c r="MKW56" s="1252"/>
      <c r="MKX56" s="1252"/>
      <c r="MKY56" s="1252"/>
      <c r="MKZ56" s="1252"/>
      <c r="MLA56" s="1252"/>
      <c r="MLB56" s="1252"/>
      <c r="MLC56" s="1252"/>
      <c r="MLD56" s="1252"/>
      <c r="MLE56" s="1252"/>
      <c r="MLF56" s="1252"/>
      <c r="MLG56" s="1252"/>
      <c r="MLH56" s="1252"/>
      <c r="MLI56" s="1252"/>
      <c r="MLJ56" s="1252"/>
      <c r="MLK56" s="1252"/>
      <c r="MLL56" s="1252"/>
      <c r="MLM56" s="1252"/>
      <c r="MLN56" s="1252"/>
      <c r="MLO56" s="1252"/>
      <c r="MLP56" s="1252"/>
      <c r="MLQ56" s="1252"/>
      <c r="MLR56" s="1252"/>
      <c r="MLS56" s="1252"/>
      <c r="MLT56" s="1252"/>
      <c r="MLU56" s="1252"/>
      <c r="MLV56" s="1252"/>
      <c r="MLW56" s="1252"/>
      <c r="MLX56" s="1252"/>
      <c r="MLY56" s="1252"/>
      <c r="MLZ56" s="1252"/>
      <c r="MMA56" s="1252"/>
      <c r="MMB56" s="1252"/>
      <c r="MMC56" s="1252"/>
      <c r="MMD56" s="1252"/>
      <c r="MME56" s="1252"/>
      <c r="MMF56" s="1252"/>
      <c r="MMG56" s="1252"/>
      <c r="MMH56" s="1252"/>
      <c r="MMI56" s="1252"/>
      <c r="MMJ56" s="1252"/>
      <c r="MMK56" s="1252"/>
      <c r="MML56" s="1252"/>
      <c r="MMM56" s="1252"/>
      <c r="MMN56" s="1252"/>
      <c r="MMO56" s="1252"/>
      <c r="MMP56" s="1252"/>
      <c r="MMQ56" s="1252"/>
      <c r="MMR56" s="1252"/>
      <c r="MMS56" s="1252"/>
      <c r="MMT56" s="1252"/>
      <c r="MMU56" s="1252"/>
      <c r="MMV56" s="1252"/>
      <c r="MMW56" s="1252"/>
      <c r="MMX56" s="1252"/>
      <c r="MMY56" s="1252"/>
      <c r="MMZ56" s="1252"/>
      <c r="MNA56" s="1252"/>
      <c r="MNB56" s="1252"/>
      <c r="MNC56" s="1252"/>
      <c r="MND56" s="1252"/>
      <c r="MNE56" s="1252"/>
      <c r="MNF56" s="1252"/>
      <c r="MNG56" s="1252"/>
      <c r="MNH56" s="1252"/>
      <c r="MNI56" s="1252"/>
      <c r="MNJ56" s="1252"/>
      <c r="MNK56" s="1252"/>
      <c r="MNL56" s="1252"/>
      <c r="MNM56" s="1252"/>
      <c r="MNN56" s="1252"/>
      <c r="MNO56" s="1252"/>
      <c r="MNP56" s="1252"/>
      <c r="MNQ56" s="1252"/>
      <c r="MNR56" s="1252"/>
      <c r="MNS56" s="1252"/>
      <c r="MNT56" s="1252"/>
      <c r="MNU56" s="1252"/>
      <c r="MNV56" s="1252"/>
      <c r="MNW56" s="1252"/>
      <c r="MNX56" s="1252"/>
      <c r="MNY56" s="1252"/>
      <c r="MNZ56" s="1252"/>
      <c r="MOA56" s="1252"/>
      <c r="MOB56" s="1252"/>
      <c r="MOC56" s="1252"/>
      <c r="MOD56" s="1252"/>
      <c r="MOE56" s="1252"/>
      <c r="MOF56" s="1252"/>
      <c r="MOG56" s="1252"/>
      <c r="MOH56" s="1252"/>
      <c r="MOI56" s="1252"/>
      <c r="MOJ56" s="1252"/>
      <c r="MOK56" s="1252"/>
      <c r="MOL56" s="1252"/>
      <c r="MOM56" s="1252"/>
      <c r="MON56" s="1252"/>
      <c r="MOO56" s="1252"/>
      <c r="MOP56" s="1252"/>
      <c r="MOQ56" s="1252"/>
      <c r="MOR56" s="1252"/>
      <c r="MOS56" s="1252"/>
      <c r="MOT56" s="1252"/>
      <c r="MOU56" s="1252"/>
      <c r="MOV56" s="1252"/>
      <c r="MOW56" s="1252"/>
      <c r="MOX56" s="1252"/>
      <c r="MOY56" s="1252"/>
      <c r="MOZ56" s="1252"/>
      <c r="MPA56" s="1252"/>
      <c r="MPB56" s="1252"/>
      <c r="MPC56" s="1252"/>
      <c r="MPD56" s="1252"/>
      <c r="MPE56" s="1252"/>
      <c r="MPF56" s="1252"/>
      <c r="MPG56" s="1252"/>
      <c r="MPH56" s="1252"/>
      <c r="MPI56" s="1252"/>
      <c r="MPJ56" s="1252"/>
      <c r="MPK56" s="1252"/>
      <c r="MPL56" s="1252"/>
      <c r="MPM56" s="1252"/>
      <c r="MPN56" s="1252"/>
      <c r="MPO56" s="1252"/>
      <c r="MPP56" s="1252"/>
      <c r="MPQ56" s="1252"/>
      <c r="MPR56" s="1252"/>
      <c r="MPS56" s="1252"/>
      <c r="MPT56" s="1252"/>
      <c r="MPU56" s="1252"/>
      <c r="MPV56" s="1252"/>
      <c r="MPW56" s="1252"/>
      <c r="MPX56" s="1252"/>
      <c r="MPY56" s="1252"/>
      <c r="MPZ56" s="1252"/>
      <c r="MQA56" s="1252"/>
      <c r="MQB56" s="1252"/>
      <c r="MQC56" s="1252"/>
      <c r="MQD56" s="1252"/>
      <c r="MQE56" s="1252"/>
      <c r="MQF56" s="1252"/>
      <c r="MQG56" s="1252"/>
      <c r="MQH56" s="1252"/>
      <c r="MQI56" s="1252"/>
      <c r="MQJ56" s="1252"/>
      <c r="MQK56" s="1252"/>
      <c r="MQL56" s="1252"/>
      <c r="MQM56" s="1252"/>
      <c r="MQN56" s="1252"/>
      <c r="MQO56" s="1252"/>
      <c r="MQP56" s="1252"/>
      <c r="MQQ56" s="1252"/>
      <c r="MQR56" s="1252"/>
      <c r="MQS56" s="1252"/>
      <c r="MQT56" s="1252"/>
      <c r="MQU56" s="1252"/>
      <c r="MQV56" s="1252"/>
      <c r="MQW56" s="1252"/>
      <c r="MQX56" s="1252"/>
      <c r="MQY56" s="1252"/>
      <c r="MQZ56" s="1252"/>
      <c r="MRA56" s="1252"/>
      <c r="MRB56" s="1252"/>
      <c r="MRC56" s="1252"/>
      <c r="MRD56" s="1252"/>
      <c r="MRE56" s="1252"/>
      <c r="MRF56" s="1252"/>
      <c r="MRG56" s="1252"/>
      <c r="MRH56" s="1252"/>
      <c r="MRI56" s="1252"/>
      <c r="MRJ56" s="1252"/>
      <c r="MRK56" s="1252"/>
      <c r="MRL56" s="1252"/>
      <c r="MRM56" s="1252"/>
      <c r="MRN56" s="1252"/>
      <c r="MRO56" s="1252"/>
      <c r="MRP56" s="1252"/>
      <c r="MRQ56" s="1252"/>
      <c r="MRR56" s="1252"/>
      <c r="MRS56" s="1252"/>
      <c r="MRT56" s="1252"/>
      <c r="MRU56" s="1252"/>
      <c r="MRV56" s="1252"/>
      <c r="MRW56" s="1252"/>
      <c r="MRX56" s="1252"/>
      <c r="MRY56" s="1252"/>
      <c r="MRZ56" s="1252"/>
      <c r="MSA56" s="1252"/>
      <c r="MSB56" s="1252"/>
      <c r="MSC56" s="1252"/>
      <c r="MSD56" s="1252"/>
      <c r="MSE56" s="1252"/>
      <c r="MSF56" s="1252"/>
      <c r="MSG56" s="1252"/>
      <c r="MSH56" s="1252"/>
      <c r="MSI56" s="1252"/>
      <c r="MSJ56" s="1252"/>
      <c r="MSK56" s="1252"/>
      <c r="MSL56" s="1252"/>
      <c r="MSM56" s="1252"/>
      <c r="MSN56" s="1252"/>
      <c r="MSO56" s="1252"/>
      <c r="MSP56" s="1252"/>
      <c r="MSQ56" s="1252"/>
      <c r="MSR56" s="1252"/>
      <c r="MSS56" s="1252"/>
      <c r="MST56" s="1252"/>
      <c r="MSU56" s="1252"/>
      <c r="MSV56" s="1252"/>
      <c r="MSW56" s="1252"/>
      <c r="MSX56" s="1252"/>
      <c r="MSY56" s="1252"/>
      <c r="MSZ56" s="1252"/>
      <c r="MTA56" s="1252"/>
      <c r="MTB56" s="1252"/>
      <c r="MTC56" s="1252"/>
      <c r="MTD56" s="1252"/>
      <c r="MTE56" s="1252"/>
      <c r="MTF56" s="1252"/>
      <c r="MTG56" s="1252"/>
      <c r="MTH56" s="1252"/>
      <c r="MTI56" s="1252"/>
      <c r="MTJ56" s="1252"/>
      <c r="MTK56" s="1252"/>
      <c r="MTL56" s="1252"/>
      <c r="MTM56" s="1252"/>
      <c r="MTN56" s="1252"/>
      <c r="MTO56" s="1252"/>
      <c r="MTP56" s="1252"/>
      <c r="MTQ56" s="1252"/>
      <c r="MTR56" s="1252"/>
      <c r="MTS56" s="1252"/>
      <c r="MTT56" s="1252"/>
      <c r="MTU56" s="1252"/>
      <c r="MTV56" s="1252"/>
      <c r="MTW56" s="1252"/>
      <c r="MTX56" s="1252"/>
      <c r="MTY56" s="1252"/>
      <c r="MTZ56" s="1252"/>
      <c r="MUA56" s="1252"/>
      <c r="MUB56" s="1252"/>
      <c r="MUC56" s="1252"/>
      <c r="MUD56" s="1252"/>
      <c r="MUE56" s="1252"/>
      <c r="MUF56" s="1252"/>
      <c r="MUG56" s="1252"/>
      <c r="MUH56" s="1252"/>
      <c r="MUI56" s="1252"/>
      <c r="MUJ56" s="1252"/>
      <c r="MUK56" s="1252"/>
      <c r="MUL56" s="1252"/>
      <c r="MUM56" s="1252"/>
      <c r="MUN56" s="1252"/>
      <c r="MUO56" s="1252"/>
      <c r="MUP56" s="1252"/>
      <c r="MUQ56" s="1252"/>
      <c r="MUR56" s="1252"/>
      <c r="MUS56" s="1252"/>
      <c r="MUT56" s="1252"/>
      <c r="MUU56" s="1252"/>
      <c r="MUV56" s="1252"/>
      <c r="MUW56" s="1252"/>
      <c r="MUX56" s="1252"/>
      <c r="MUY56" s="1252"/>
      <c r="MUZ56" s="1252"/>
      <c r="MVA56" s="1252"/>
      <c r="MVB56" s="1252"/>
      <c r="MVC56" s="1252"/>
      <c r="MVD56" s="1252"/>
      <c r="MVE56" s="1252"/>
      <c r="MVF56" s="1252"/>
      <c r="MVG56" s="1252"/>
      <c r="MVH56" s="1252"/>
      <c r="MVI56" s="1252"/>
      <c r="MVJ56" s="1252"/>
      <c r="MVK56" s="1252"/>
      <c r="MVL56" s="1252"/>
      <c r="MVM56" s="1252"/>
      <c r="MVN56" s="1252"/>
      <c r="MVO56" s="1252"/>
      <c r="MVP56" s="1252"/>
      <c r="MVQ56" s="1252"/>
      <c r="MVR56" s="1252"/>
      <c r="MVS56" s="1252"/>
      <c r="MVT56" s="1252"/>
      <c r="MVU56" s="1252"/>
      <c r="MVV56" s="1252"/>
      <c r="MVW56" s="1252"/>
      <c r="MVX56" s="1252"/>
      <c r="MVY56" s="1252"/>
      <c r="MVZ56" s="1252"/>
      <c r="MWA56" s="1252"/>
      <c r="MWB56" s="1252"/>
      <c r="MWC56" s="1252"/>
      <c r="MWD56" s="1252"/>
      <c r="MWE56" s="1252"/>
      <c r="MWF56" s="1252"/>
      <c r="MWG56" s="1252"/>
      <c r="MWH56" s="1252"/>
      <c r="MWI56" s="1252"/>
      <c r="MWJ56" s="1252"/>
      <c r="MWK56" s="1252"/>
      <c r="MWL56" s="1252"/>
      <c r="MWM56" s="1252"/>
      <c r="MWN56" s="1252"/>
      <c r="MWO56" s="1252"/>
      <c r="MWP56" s="1252"/>
      <c r="MWQ56" s="1252"/>
      <c r="MWR56" s="1252"/>
      <c r="MWS56" s="1252"/>
      <c r="MWT56" s="1252"/>
      <c r="MWU56" s="1252"/>
      <c r="MWV56" s="1252"/>
      <c r="MWW56" s="1252"/>
      <c r="MWX56" s="1252"/>
      <c r="MWY56" s="1252"/>
      <c r="MWZ56" s="1252"/>
      <c r="MXA56" s="1252"/>
      <c r="MXB56" s="1252"/>
      <c r="MXC56" s="1252"/>
      <c r="MXD56" s="1252"/>
      <c r="MXE56" s="1252"/>
      <c r="MXF56" s="1252"/>
      <c r="MXG56" s="1252"/>
      <c r="MXH56" s="1252"/>
      <c r="MXI56" s="1252"/>
      <c r="MXJ56" s="1252"/>
      <c r="MXK56" s="1252"/>
      <c r="MXL56" s="1252"/>
      <c r="MXM56" s="1252"/>
      <c r="MXN56" s="1252"/>
      <c r="MXO56" s="1252"/>
      <c r="MXP56" s="1252"/>
      <c r="MXQ56" s="1252"/>
      <c r="MXR56" s="1252"/>
      <c r="MXS56" s="1252"/>
      <c r="MXT56" s="1252"/>
      <c r="MXU56" s="1252"/>
      <c r="MXV56" s="1252"/>
      <c r="MXW56" s="1252"/>
      <c r="MXX56" s="1252"/>
      <c r="MXY56" s="1252"/>
      <c r="MXZ56" s="1252"/>
      <c r="MYA56" s="1252"/>
      <c r="MYB56" s="1252"/>
      <c r="MYC56" s="1252"/>
      <c r="MYD56" s="1252"/>
      <c r="MYE56" s="1252"/>
      <c r="MYF56" s="1252"/>
      <c r="MYG56" s="1252"/>
      <c r="MYH56" s="1252"/>
      <c r="MYI56" s="1252"/>
      <c r="MYJ56" s="1252"/>
      <c r="MYK56" s="1252"/>
      <c r="MYL56" s="1252"/>
      <c r="MYM56" s="1252"/>
      <c r="MYN56" s="1252"/>
      <c r="MYO56" s="1252"/>
      <c r="MYP56" s="1252"/>
      <c r="MYQ56" s="1252"/>
      <c r="MYR56" s="1252"/>
      <c r="MYS56" s="1252"/>
      <c r="MYT56" s="1252"/>
      <c r="MYU56" s="1252"/>
      <c r="MYV56" s="1252"/>
      <c r="MYW56" s="1252"/>
      <c r="MYX56" s="1252"/>
      <c r="MYY56" s="1252"/>
      <c r="MYZ56" s="1252"/>
      <c r="MZA56" s="1252"/>
      <c r="MZB56" s="1252"/>
      <c r="MZC56" s="1252"/>
      <c r="MZD56" s="1252"/>
      <c r="MZE56" s="1252"/>
      <c r="MZF56" s="1252"/>
      <c r="MZG56" s="1252"/>
      <c r="MZH56" s="1252"/>
      <c r="MZI56" s="1252"/>
      <c r="MZJ56" s="1252"/>
      <c r="MZK56" s="1252"/>
      <c r="MZL56" s="1252"/>
      <c r="MZM56" s="1252"/>
      <c r="MZN56" s="1252"/>
      <c r="MZO56" s="1252"/>
      <c r="MZP56" s="1252"/>
      <c r="MZQ56" s="1252"/>
      <c r="MZR56" s="1252"/>
      <c r="MZS56" s="1252"/>
      <c r="MZT56" s="1252"/>
      <c r="MZU56" s="1252"/>
      <c r="MZV56" s="1252"/>
      <c r="MZW56" s="1252"/>
      <c r="MZX56" s="1252"/>
      <c r="MZY56" s="1252"/>
      <c r="MZZ56" s="1252"/>
      <c r="NAA56" s="1252"/>
      <c r="NAB56" s="1252"/>
      <c r="NAC56" s="1252"/>
      <c r="NAD56" s="1252"/>
      <c r="NAE56" s="1252"/>
      <c r="NAF56" s="1252"/>
      <c r="NAG56" s="1252"/>
      <c r="NAH56" s="1252"/>
      <c r="NAI56" s="1252"/>
      <c r="NAJ56" s="1252"/>
      <c r="NAK56" s="1252"/>
      <c r="NAL56" s="1252"/>
      <c r="NAM56" s="1252"/>
      <c r="NAN56" s="1252"/>
      <c r="NAO56" s="1252"/>
      <c r="NAP56" s="1252"/>
      <c r="NAQ56" s="1252"/>
      <c r="NAR56" s="1252"/>
      <c r="NAS56" s="1252"/>
      <c r="NAT56" s="1252"/>
      <c r="NAU56" s="1252"/>
      <c r="NAV56" s="1252"/>
      <c r="NAW56" s="1252"/>
      <c r="NAX56" s="1252"/>
      <c r="NAY56" s="1252"/>
      <c r="NAZ56" s="1252"/>
      <c r="NBA56" s="1252"/>
      <c r="NBB56" s="1252"/>
      <c r="NBC56" s="1252"/>
      <c r="NBD56" s="1252"/>
      <c r="NBE56" s="1252"/>
      <c r="NBF56" s="1252"/>
      <c r="NBG56" s="1252"/>
      <c r="NBH56" s="1252"/>
      <c r="NBI56" s="1252"/>
      <c r="NBJ56" s="1252"/>
      <c r="NBK56" s="1252"/>
      <c r="NBL56" s="1252"/>
      <c r="NBM56" s="1252"/>
      <c r="NBN56" s="1252"/>
      <c r="NBO56" s="1252"/>
      <c r="NBP56" s="1252"/>
      <c r="NBQ56" s="1252"/>
      <c r="NBR56" s="1252"/>
      <c r="NBS56" s="1252"/>
      <c r="NBT56" s="1252"/>
      <c r="NBU56" s="1252"/>
      <c r="NBV56" s="1252"/>
      <c r="NBW56" s="1252"/>
      <c r="NBX56" s="1252"/>
      <c r="NBY56" s="1252"/>
      <c r="NBZ56" s="1252"/>
      <c r="NCA56" s="1252"/>
      <c r="NCB56" s="1252"/>
      <c r="NCC56" s="1252"/>
      <c r="NCD56" s="1252"/>
      <c r="NCE56" s="1252"/>
      <c r="NCF56" s="1252"/>
      <c r="NCG56" s="1252"/>
      <c r="NCH56" s="1252"/>
      <c r="NCI56" s="1252"/>
      <c r="NCJ56" s="1252"/>
      <c r="NCK56" s="1252"/>
      <c r="NCL56" s="1252"/>
      <c r="NCM56" s="1252"/>
      <c r="NCN56" s="1252"/>
      <c r="NCO56" s="1252"/>
      <c r="NCP56" s="1252"/>
      <c r="NCQ56" s="1252"/>
      <c r="NCR56" s="1252"/>
      <c r="NCS56" s="1252"/>
      <c r="NCT56" s="1252"/>
      <c r="NCU56" s="1252"/>
      <c r="NCV56" s="1252"/>
      <c r="NCW56" s="1252"/>
      <c r="NCX56" s="1252"/>
      <c r="NCY56" s="1252"/>
      <c r="NCZ56" s="1252"/>
      <c r="NDA56" s="1252"/>
      <c r="NDB56" s="1252"/>
      <c r="NDC56" s="1252"/>
      <c r="NDD56" s="1252"/>
      <c r="NDE56" s="1252"/>
      <c r="NDF56" s="1252"/>
      <c r="NDG56" s="1252"/>
      <c r="NDH56" s="1252"/>
      <c r="NDI56" s="1252"/>
      <c r="NDJ56" s="1252"/>
      <c r="NDK56" s="1252"/>
      <c r="NDL56" s="1252"/>
      <c r="NDM56" s="1252"/>
      <c r="NDN56" s="1252"/>
      <c r="NDO56" s="1252"/>
      <c r="NDP56" s="1252"/>
      <c r="NDQ56" s="1252"/>
      <c r="NDR56" s="1252"/>
      <c r="NDS56" s="1252"/>
      <c r="NDT56" s="1252"/>
      <c r="NDU56" s="1252"/>
      <c r="NDV56" s="1252"/>
      <c r="NDW56" s="1252"/>
      <c r="NDX56" s="1252"/>
      <c r="NDY56" s="1252"/>
      <c r="NDZ56" s="1252"/>
      <c r="NEA56" s="1252"/>
      <c r="NEB56" s="1252"/>
      <c r="NEC56" s="1252"/>
      <c r="NED56" s="1252"/>
      <c r="NEE56" s="1252"/>
      <c r="NEF56" s="1252"/>
      <c r="NEG56" s="1252"/>
      <c r="NEH56" s="1252"/>
      <c r="NEI56" s="1252"/>
      <c r="NEJ56" s="1252"/>
      <c r="NEK56" s="1252"/>
      <c r="NEL56" s="1252"/>
      <c r="NEM56" s="1252"/>
      <c r="NEN56" s="1252"/>
      <c r="NEO56" s="1252"/>
      <c r="NEP56" s="1252"/>
      <c r="NEQ56" s="1252"/>
      <c r="NER56" s="1252"/>
      <c r="NES56" s="1252"/>
      <c r="NET56" s="1252"/>
      <c r="NEU56" s="1252"/>
      <c r="NEV56" s="1252"/>
      <c r="NEW56" s="1252"/>
      <c r="NEX56" s="1252"/>
      <c r="NEY56" s="1252"/>
      <c r="NEZ56" s="1252"/>
      <c r="NFA56" s="1252"/>
      <c r="NFB56" s="1252"/>
      <c r="NFC56" s="1252"/>
      <c r="NFD56" s="1252"/>
      <c r="NFE56" s="1252"/>
      <c r="NFF56" s="1252"/>
      <c r="NFG56" s="1252"/>
      <c r="NFH56" s="1252"/>
      <c r="NFI56" s="1252"/>
      <c r="NFJ56" s="1252"/>
      <c r="NFK56" s="1252"/>
      <c r="NFL56" s="1252"/>
      <c r="NFM56" s="1252"/>
      <c r="NFN56" s="1252"/>
      <c r="NFO56" s="1252"/>
      <c r="NFP56" s="1252"/>
      <c r="NFQ56" s="1252"/>
      <c r="NFR56" s="1252"/>
      <c r="NFS56" s="1252"/>
      <c r="NFT56" s="1252"/>
      <c r="NFU56" s="1252"/>
      <c r="NFV56" s="1252"/>
      <c r="NFW56" s="1252"/>
      <c r="NFX56" s="1252"/>
      <c r="NFY56" s="1252"/>
      <c r="NFZ56" s="1252"/>
      <c r="NGA56" s="1252"/>
      <c r="NGB56" s="1252"/>
      <c r="NGC56" s="1252"/>
      <c r="NGD56" s="1252"/>
      <c r="NGE56" s="1252"/>
      <c r="NGF56" s="1252"/>
      <c r="NGG56" s="1252"/>
      <c r="NGH56" s="1252"/>
      <c r="NGI56" s="1252"/>
      <c r="NGJ56" s="1252"/>
      <c r="NGK56" s="1252"/>
      <c r="NGL56" s="1252"/>
      <c r="NGM56" s="1252"/>
      <c r="NGN56" s="1252"/>
      <c r="NGO56" s="1252"/>
      <c r="NGP56" s="1252"/>
      <c r="NGQ56" s="1252"/>
      <c r="NGR56" s="1252"/>
      <c r="NGS56" s="1252"/>
      <c r="NGT56" s="1252"/>
      <c r="NGU56" s="1252"/>
      <c r="NGV56" s="1252"/>
      <c r="NGW56" s="1252"/>
      <c r="NGX56" s="1252"/>
      <c r="NGY56" s="1252"/>
      <c r="NGZ56" s="1252"/>
      <c r="NHA56" s="1252"/>
      <c r="NHB56" s="1252"/>
      <c r="NHC56" s="1252"/>
      <c r="NHD56" s="1252"/>
      <c r="NHE56" s="1252"/>
      <c r="NHF56" s="1252"/>
      <c r="NHG56" s="1252"/>
      <c r="NHH56" s="1252"/>
      <c r="NHI56" s="1252"/>
      <c r="NHJ56" s="1252"/>
      <c r="NHK56" s="1252"/>
      <c r="NHL56" s="1252"/>
      <c r="NHM56" s="1252"/>
      <c r="NHN56" s="1252"/>
      <c r="NHO56" s="1252"/>
      <c r="NHP56" s="1252"/>
      <c r="NHQ56" s="1252"/>
      <c r="NHR56" s="1252"/>
      <c r="NHS56" s="1252"/>
      <c r="NHT56" s="1252"/>
      <c r="NHU56" s="1252"/>
      <c r="NHV56" s="1252"/>
      <c r="NHW56" s="1252"/>
      <c r="NHX56" s="1252"/>
      <c r="NHY56" s="1252"/>
      <c r="NHZ56" s="1252"/>
      <c r="NIA56" s="1252"/>
      <c r="NIB56" s="1252"/>
      <c r="NIC56" s="1252"/>
      <c r="NID56" s="1252"/>
      <c r="NIE56" s="1252"/>
      <c r="NIF56" s="1252"/>
      <c r="NIG56" s="1252"/>
      <c r="NIH56" s="1252"/>
      <c r="NII56" s="1252"/>
      <c r="NIJ56" s="1252"/>
      <c r="NIK56" s="1252"/>
      <c r="NIL56" s="1252"/>
      <c r="NIM56" s="1252"/>
      <c r="NIN56" s="1252"/>
      <c r="NIO56" s="1252"/>
      <c r="NIP56" s="1252"/>
      <c r="NIQ56" s="1252"/>
      <c r="NIR56" s="1252"/>
      <c r="NIS56" s="1252"/>
      <c r="NIT56" s="1252"/>
      <c r="NIU56" s="1252"/>
      <c r="NIV56" s="1252"/>
      <c r="NIW56" s="1252"/>
      <c r="NIX56" s="1252"/>
      <c r="NIY56" s="1252"/>
      <c r="NIZ56" s="1252"/>
      <c r="NJA56" s="1252"/>
      <c r="NJB56" s="1252"/>
      <c r="NJC56" s="1252"/>
      <c r="NJD56" s="1252"/>
      <c r="NJE56" s="1252"/>
      <c r="NJF56" s="1252"/>
      <c r="NJG56" s="1252"/>
      <c r="NJH56" s="1252"/>
      <c r="NJI56" s="1252"/>
      <c r="NJJ56" s="1252"/>
      <c r="NJK56" s="1252"/>
      <c r="NJL56" s="1252"/>
      <c r="NJM56" s="1252"/>
      <c r="NJN56" s="1252"/>
      <c r="NJO56" s="1252"/>
      <c r="NJP56" s="1252"/>
      <c r="NJQ56" s="1252"/>
      <c r="NJR56" s="1252"/>
      <c r="NJS56" s="1252"/>
      <c r="NJT56" s="1252"/>
      <c r="NJU56" s="1252"/>
      <c r="NJV56" s="1252"/>
      <c r="NJW56" s="1252"/>
      <c r="NJX56" s="1252"/>
      <c r="NJY56" s="1252"/>
      <c r="NJZ56" s="1252"/>
      <c r="NKA56" s="1252"/>
      <c r="NKB56" s="1252"/>
      <c r="NKC56" s="1252"/>
      <c r="NKD56" s="1252"/>
      <c r="NKE56" s="1252"/>
      <c r="NKF56" s="1252"/>
      <c r="NKG56" s="1252"/>
      <c r="NKH56" s="1252"/>
      <c r="NKI56" s="1252"/>
      <c r="NKJ56" s="1252"/>
      <c r="NKK56" s="1252"/>
      <c r="NKL56" s="1252"/>
      <c r="NKM56" s="1252"/>
      <c r="NKN56" s="1252"/>
      <c r="NKO56" s="1252"/>
      <c r="NKP56" s="1252"/>
      <c r="NKQ56" s="1252"/>
      <c r="NKR56" s="1252"/>
      <c r="NKS56" s="1252"/>
      <c r="NKT56" s="1252"/>
      <c r="NKU56" s="1252"/>
      <c r="NKV56" s="1252"/>
      <c r="NKW56" s="1252"/>
      <c r="NKX56" s="1252"/>
      <c r="NKY56" s="1252"/>
      <c r="NKZ56" s="1252"/>
      <c r="NLA56" s="1252"/>
      <c r="NLB56" s="1252"/>
      <c r="NLC56" s="1252"/>
      <c r="NLD56" s="1252"/>
      <c r="NLE56" s="1252"/>
      <c r="NLF56" s="1252"/>
      <c r="NLG56" s="1252"/>
      <c r="NLH56" s="1252"/>
      <c r="NLI56" s="1252"/>
      <c r="NLJ56" s="1252"/>
      <c r="NLK56" s="1252"/>
      <c r="NLL56" s="1252"/>
      <c r="NLM56" s="1252"/>
      <c r="NLN56" s="1252"/>
      <c r="NLO56" s="1252"/>
      <c r="NLP56" s="1252"/>
      <c r="NLQ56" s="1252"/>
      <c r="NLR56" s="1252"/>
      <c r="NLS56" s="1252"/>
      <c r="NLT56" s="1252"/>
      <c r="NLU56" s="1252"/>
      <c r="NLV56" s="1252"/>
      <c r="NLW56" s="1252"/>
      <c r="NLX56" s="1252"/>
      <c r="NLY56" s="1252"/>
      <c r="NLZ56" s="1252"/>
      <c r="NMA56" s="1252"/>
      <c r="NMB56" s="1252"/>
      <c r="NMC56" s="1252"/>
      <c r="NMD56" s="1252"/>
      <c r="NME56" s="1252"/>
      <c r="NMF56" s="1252"/>
      <c r="NMG56" s="1252"/>
      <c r="NMH56" s="1252"/>
      <c r="NMI56" s="1252"/>
      <c r="NMJ56" s="1252"/>
      <c r="NMK56" s="1252"/>
      <c r="NML56" s="1252"/>
      <c r="NMM56" s="1252"/>
      <c r="NMN56" s="1252"/>
      <c r="NMO56" s="1252"/>
      <c r="NMP56" s="1252"/>
      <c r="NMQ56" s="1252"/>
      <c r="NMR56" s="1252"/>
      <c r="NMS56" s="1252"/>
      <c r="NMT56" s="1252"/>
      <c r="NMU56" s="1252"/>
      <c r="NMV56" s="1252"/>
      <c r="NMW56" s="1252"/>
      <c r="NMX56" s="1252"/>
      <c r="NMY56" s="1252"/>
      <c r="NMZ56" s="1252"/>
      <c r="NNA56" s="1252"/>
      <c r="NNB56" s="1252"/>
      <c r="NNC56" s="1252"/>
      <c r="NND56" s="1252"/>
      <c r="NNE56" s="1252"/>
      <c r="NNF56" s="1252"/>
      <c r="NNG56" s="1252"/>
      <c r="NNH56" s="1252"/>
      <c r="NNI56" s="1252"/>
      <c r="NNJ56" s="1252"/>
      <c r="NNK56" s="1252"/>
      <c r="NNL56" s="1252"/>
      <c r="NNM56" s="1252"/>
      <c r="NNN56" s="1252"/>
      <c r="NNO56" s="1252"/>
      <c r="NNP56" s="1252"/>
      <c r="NNQ56" s="1252"/>
      <c r="NNR56" s="1252"/>
      <c r="NNS56" s="1252"/>
      <c r="NNT56" s="1252"/>
      <c r="NNU56" s="1252"/>
      <c r="NNV56" s="1252"/>
      <c r="NNW56" s="1252"/>
      <c r="NNX56" s="1252"/>
      <c r="NNY56" s="1252"/>
      <c r="NNZ56" s="1252"/>
      <c r="NOA56" s="1252"/>
      <c r="NOB56" s="1252"/>
      <c r="NOC56" s="1252"/>
      <c r="NOD56" s="1252"/>
      <c r="NOE56" s="1252"/>
      <c r="NOF56" s="1252"/>
      <c r="NOG56" s="1252"/>
      <c r="NOH56" s="1252"/>
      <c r="NOI56" s="1252"/>
      <c r="NOJ56" s="1252"/>
      <c r="NOK56" s="1252"/>
      <c r="NOL56" s="1252"/>
      <c r="NOM56" s="1252"/>
      <c r="NON56" s="1252"/>
      <c r="NOO56" s="1252"/>
      <c r="NOP56" s="1252"/>
      <c r="NOQ56" s="1252"/>
      <c r="NOR56" s="1252"/>
      <c r="NOS56" s="1252"/>
      <c r="NOT56" s="1252"/>
      <c r="NOU56" s="1252"/>
      <c r="NOV56" s="1252"/>
      <c r="NOW56" s="1252"/>
      <c r="NOX56" s="1252"/>
      <c r="NOY56" s="1252"/>
      <c r="NOZ56" s="1252"/>
      <c r="NPA56" s="1252"/>
      <c r="NPB56" s="1252"/>
      <c r="NPC56" s="1252"/>
      <c r="NPD56" s="1252"/>
      <c r="NPE56" s="1252"/>
      <c r="NPF56" s="1252"/>
      <c r="NPG56" s="1252"/>
      <c r="NPH56" s="1252"/>
      <c r="NPI56" s="1252"/>
      <c r="NPJ56" s="1252"/>
      <c r="NPK56" s="1252"/>
      <c r="NPL56" s="1252"/>
      <c r="NPM56" s="1252"/>
      <c r="NPN56" s="1252"/>
      <c r="NPO56" s="1252"/>
      <c r="NPP56" s="1252"/>
      <c r="NPQ56" s="1252"/>
      <c r="NPR56" s="1252"/>
      <c r="NPS56" s="1252"/>
      <c r="NPT56" s="1252"/>
      <c r="NPU56" s="1252"/>
      <c r="NPV56" s="1252"/>
      <c r="NPW56" s="1252"/>
      <c r="NPX56" s="1252"/>
      <c r="NPY56" s="1252"/>
      <c r="NPZ56" s="1252"/>
      <c r="NQA56" s="1252"/>
      <c r="NQB56" s="1252"/>
      <c r="NQC56" s="1252"/>
      <c r="NQD56" s="1252"/>
      <c r="NQE56" s="1252"/>
      <c r="NQF56" s="1252"/>
      <c r="NQG56" s="1252"/>
      <c r="NQH56" s="1252"/>
      <c r="NQI56" s="1252"/>
      <c r="NQJ56" s="1252"/>
      <c r="NQK56" s="1252"/>
      <c r="NQL56" s="1252"/>
      <c r="NQM56" s="1252"/>
      <c r="NQN56" s="1252"/>
      <c r="NQO56" s="1252"/>
      <c r="NQP56" s="1252"/>
      <c r="NQQ56" s="1252"/>
      <c r="NQR56" s="1252"/>
      <c r="NQS56" s="1252"/>
      <c r="NQT56" s="1252"/>
      <c r="NQU56" s="1252"/>
      <c r="NQV56" s="1252"/>
      <c r="NQW56" s="1252"/>
      <c r="NQX56" s="1252"/>
      <c r="NQY56" s="1252"/>
      <c r="NQZ56" s="1252"/>
      <c r="NRA56" s="1252"/>
      <c r="NRB56" s="1252"/>
      <c r="NRC56" s="1252"/>
      <c r="NRD56" s="1252"/>
      <c r="NRE56" s="1252"/>
      <c r="NRF56" s="1252"/>
      <c r="NRG56" s="1252"/>
      <c r="NRH56" s="1252"/>
      <c r="NRI56" s="1252"/>
      <c r="NRJ56" s="1252"/>
      <c r="NRK56" s="1252"/>
      <c r="NRL56" s="1252"/>
      <c r="NRM56" s="1252"/>
      <c r="NRN56" s="1252"/>
      <c r="NRO56" s="1252"/>
      <c r="NRP56" s="1252"/>
      <c r="NRQ56" s="1252"/>
      <c r="NRR56" s="1252"/>
      <c r="NRS56" s="1252"/>
      <c r="NRT56" s="1252"/>
      <c r="NRU56" s="1252"/>
      <c r="NRV56" s="1252"/>
      <c r="NRW56" s="1252"/>
      <c r="NRX56" s="1252"/>
      <c r="NRY56" s="1252"/>
      <c r="NRZ56" s="1252"/>
      <c r="NSA56" s="1252"/>
      <c r="NSB56" s="1252"/>
      <c r="NSC56" s="1252"/>
      <c r="NSD56" s="1252"/>
      <c r="NSE56" s="1252"/>
      <c r="NSF56" s="1252"/>
      <c r="NSG56" s="1252"/>
      <c r="NSH56" s="1252"/>
      <c r="NSI56" s="1252"/>
      <c r="NSJ56" s="1252"/>
      <c r="NSK56" s="1252"/>
      <c r="NSL56" s="1252"/>
      <c r="NSM56" s="1252"/>
      <c r="NSN56" s="1252"/>
      <c r="NSO56" s="1252"/>
      <c r="NSP56" s="1252"/>
      <c r="NSQ56" s="1252"/>
      <c r="NSR56" s="1252"/>
      <c r="NSS56" s="1252"/>
      <c r="NST56" s="1252"/>
      <c r="NSU56" s="1252"/>
      <c r="NSV56" s="1252"/>
      <c r="NSW56" s="1252"/>
      <c r="NSX56" s="1252"/>
      <c r="NSY56" s="1252"/>
      <c r="NSZ56" s="1252"/>
      <c r="NTA56" s="1252"/>
      <c r="NTB56" s="1252"/>
      <c r="NTC56" s="1252"/>
      <c r="NTD56" s="1252"/>
      <c r="NTE56" s="1252"/>
      <c r="NTF56" s="1252"/>
      <c r="NTG56" s="1252"/>
      <c r="NTH56" s="1252"/>
      <c r="NTI56" s="1252"/>
      <c r="NTJ56" s="1252"/>
      <c r="NTK56" s="1252"/>
      <c r="NTL56" s="1252"/>
      <c r="NTM56" s="1252"/>
      <c r="NTN56" s="1252"/>
      <c r="NTO56" s="1252"/>
      <c r="NTP56" s="1252"/>
      <c r="NTQ56" s="1252"/>
      <c r="NTR56" s="1252"/>
      <c r="NTS56" s="1252"/>
      <c r="NTT56" s="1252"/>
      <c r="NTU56" s="1252"/>
      <c r="NTV56" s="1252"/>
      <c r="NTW56" s="1252"/>
      <c r="NTX56" s="1252"/>
      <c r="NTY56" s="1252"/>
      <c r="NTZ56" s="1252"/>
      <c r="NUA56" s="1252"/>
      <c r="NUB56" s="1252"/>
      <c r="NUC56" s="1252"/>
      <c r="NUD56" s="1252"/>
      <c r="NUE56" s="1252"/>
      <c r="NUF56" s="1252"/>
      <c r="NUG56" s="1252"/>
      <c r="NUH56" s="1252"/>
      <c r="NUI56" s="1252"/>
      <c r="NUJ56" s="1252"/>
      <c r="NUK56" s="1252"/>
      <c r="NUL56" s="1252"/>
      <c r="NUM56" s="1252"/>
      <c r="NUN56" s="1252"/>
      <c r="NUO56" s="1252"/>
      <c r="NUP56" s="1252"/>
      <c r="NUQ56" s="1252"/>
      <c r="NUR56" s="1252"/>
      <c r="NUS56" s="1252"/>
      <c r="NUT56" s="1252"/>
      <c r="NUU56" s="1252"/>
      <c r="NUV56" s="1252"/>
      <c r="NUW56" s="1252"/>
      <c r="NUX56" s="1252"/>
      <c r="NUY56" s="1252"/>
      <c r="NUZ56" s="1252"/>
      <c r="NVA56" s="1252"/>
      <c r="NVB56" s="1252"/>
      <c r="NVC56" s="1252"/>
      <c r="NVD56" s="1252"/>
      <c r="NVE56" s="1252"/>
      <c r="NVF56" s="1252"/>
      <c r="NVG56" s="1252"/>
      <c r="NVH56" s="1252"/>
      <c r="NVI56" s="1252"/>
      <c r="NVJ56" s="1252"/>
      <c r="NVK56" s="1252"/>
      <c r="NVL56" s="1252"/>
      <c r="NVM56" s="1252"/>
      <c r="NVN56" s="1252"/>
      <c r="NVO56" s="1252"/>
      <c r="NVP56" s="1252"/>
      <c r="NVQ56" s="1252"/>
      <c r="NVR56" s="1252"/>
      <c r="NVS56" s="1252"/>
      <c r="NVT56" s="1252"/>
      <c r="NVU56" s="1252"/>
      <c r="NVV56" s="1252"/>
      <c r="NVW56" s="1252"/>
      <c r="NVX56" s="1252"/>
      <c r="NVY56" s="1252"/>
      <c r="NVZ56" s="1252"/>
      <c r="NWA56" s="1252"/>
      <c r="NWB56" s="1252"/>
      <c r="NWC56" s="1252"/>
      <c r="NWD56" s="1252"/>
      <c r="NWE56" s="1252"/>
      <c r="NWF56" s="1252"/>
      <c r="NWG56" s="1252"/>
      <c r="NWH56" s="1252"/>
      <c r="NWI56" s="1252"/>
      <c r="NWJ56" s="1252"/>
      <c r="NWK56" s="1252"/>
      <c r="NWL56" s="1252"/>
      <c r="NWM56" s="1252"/>
      <c r="NWN56" s="1252"/>
      <c r="NWO56" s="1252"/>
      <c r="NWP56" s="1252"/>
      <c r="NWQ56" s="1252"/>
      <c r="NWR56" s="1252"/>
      <c r="NWS56" s="1252"/>
      <c r="NWT56" s="1252"/>
      <c r="NWU56" s="1252"/>
      <c r="NWV56" s="1252"/>
      <c r="NWW56" s="1252"/>
      <c r="NWX56" s="1252"/>
      <c r="NWY56" s="1252"/>
      <c r="NWZ56" s="1252"/>
      <c r="NXA56" s="1252"/>
      <c r="NXB56" s="1252"/>
      <c r="NXC56" s="1252"/>
      <c r="NXD56" s="1252"/>
      <c r="NXE56" s="1252"/>
      <c r="NXF56" s="1252"/>
      <c r="NXG56" s="1252"/>
      <c r="NXH56" s="1252"/>
      <c r="NXI56" s="1252"/>
      <c r="NXJ56" s="1252"/>
      <c r="NXK56" s="1252"/>
      <c r="NXL56" s="1252"/>
      <c r="NXM56" s="1252"/>
      <c r="NXN56" s="1252"/>
      <c r="NXO56" s="1252"/>
      <c r="NXP56" s="1252"/>
      <c r="NXQ56" s="1252"/>
      <c r="NXR56" s="1252"/>
      <c r="NXS56" s="1252"/>
      <c r="NXT56" s="1252"/>
      <c r="NXU56" s="1252"/>
      <c r="NXV56" s="1252"/>
      <c r="NXW56" s="1252"/>
      <c r="NXX56" s="1252"/>
      <c r="NXY56" s="1252"/>
      <c r="NXZ56" s="1252"/>
      <c r="NYA56" s="1252"/>
      <c r="NYB56" s="1252"/>
      <c r="NYC56" s="1252"/>
      <c r="NYD56" s="1252"/>
      <c r="NYE56" s="1252"/>
      <c r="NYF56" s="1252"/>
      <c r="NYG56" s="1252"/>
      <c r="NYH56" s="1252"/>
      <c r="NYI56" s="1252"/>
      <c r="NYJ56" s="1252"/>
      <c r="NYK56" s="1252"/>
      <c r="NYL56" s="1252"/>
      <c r="NYM56" s="1252"/>
      <c r="NYN56" s="1252"/>
      <c r="NYO56" s="1252"/>
      <c r="NYP56" s="1252"/>
      <c r="NYQ56" s="1252"/>
      <c r="NYR56" s="1252"/>
      <c r="NYS56" s="1252"/>
      <c r="NYT56" s="1252"/>
      <c r="NYU56" s="1252"/>
      <c r="NYV56" s="1252"/>
      <c r="NYW56" s="1252"/>
      <c r="NYX56" s="1252"/>
      <c r="NYY56" s="1252"/>
      <c r="NYZ56" s="1252"/>
      <c r="NZA56" s="1252"/>
      <c r="NZB56" s="1252"/>
      <c r="NZC56" s="1252"/>
      <c r="NZD56" s="1252"/>
      <c r="NZE56" s="1252"/>
      <c r="NZF56" s="1252"/>
      <c r="NZG56" s="1252"/>
      <c r="NZH56" s="1252"/>
      <c r="NZI56" s="1252"/>
      <c r="NZJ56" s="1252"/>
      <c r="NZK56" s="1252"/>
      <c r="NZL56" s="1252"/>
      <c r="NZM56" s="1252"/>
      <c r="NZN56" s="1252"/>
      <c r="NZO56" s="1252"/>
      <c r="NZP56" s="1252"/>
      <c r="NZQ56" s="1252"/>
      <c r="NZR56" s="1252"/>
      <c r="NZS56" s="1252"/>
      <c r="NZT56" s="1252"/>
      <c r="NZU56" s="1252"/>
      <c r="NZV56" s="1252"/>
      <c r="NZW56" s="1252"/>
      <c r="NZX56" s="1252"/>
      <c r="NZY56" s="1252"/>
      <c r="NZZ56" s="1252"/>
      <c r="OAA56" s="1252"/>
      <c r="OAB56" s="1252"/>
      <c r="OAC56" s="1252"/>
      <c r="OAD56" s="1252"/>
      <c r="OAE56" s="1252"/>
      <c r="OAF56" s="1252"/>
      <c r="OAG56" s="1252"/>
      <c r="OAH56" s="1252"/>
      <c r="OAI56" s="1252"/>
      <c r="OAJ56" s="1252"/>
      <c r="OAK56" s="1252"/>
      <c r="OAL56" s="1252"/>
      <c r="OAM56" s="1252"/>
      <c r="OAN56" s="1252"/>
      <c r="OAO56" s="1252"/>
      <c r="OAP56" s="1252"/>
      <c r="OAQ56" s="1252"/>
      <c r="OAR56" s="1252"/>
      <c r="OAS56" s="1252"/>
      <c r="OAT56" s="1252"/>
      <c r="OAU56" s="1252"/>
      <c r="OAV56" s="1252"/>
      <c r="OAW56" s="1252"/>
      <c r="OAX56" s="1252"/>
      <c r="OAY56" s="1252"/>
      <c r="OAZ56" s="1252"/>
      <c r="OBA56" s="1252"/>
      <c r="OBB56" s="1252"/>
      <c r="OBC56" s="1252"/>
      <c r="OBD56" s="1252"/>
      <c r="OBE56" s="1252"/>
      <c r="OBF56" s="1252"/>
      <c r="OBG56" s="1252"/>
      <c r="OBH56" s="1252"/>
      <c r="OBI56" s="1252"/>
      <c r="OBJ56" s="1252"/>
      <c r="OBK56" s="1252"/>
      <c r="OBL56" s="1252"/>
      <c r="OBM56" s="1252"/>
      <c r="OBN56" s="1252"/>
      <c r="OBO56" s="1252"/>
      <c r="OBP56" s="1252"/>
      <c r="OBQ56" s="1252"/>
      <c r="OBR56" s="1252"/>
      <c r="OBS56" s="1252"/>
      <c r="OBT56" s="1252"/>
      <c r="OBU56" s="1252"/>
      <c r="OBV56" s="1252"/>
      <c r="OBW56" s="1252"/>
      <c r="OBX56" s="1252"/>
      <c r="OBY56" s="1252"/>
      <c r="OBZ56" s="1252"/>
      <c r="OCA56" s="1252"/>
      <c r="OCB56" s="1252"/>
      <c r="OCC56" s="1252"/>
      <c r="OCD56" s="1252"/>
      <c r="OCE56" s="1252"/>
      <c r="OCF56" s="1252"/>
      <c r="OCG56" s="1252"/>
      <c r="OCH56" s="1252"/>
      <c r="OCI56" s="1252"/>
      <c r="OCJ56" s="1252"/>
      <c r="OCK56" s="1252"/>
      <c r="OCL56" s="1252"/>
      <c r="OCM56" s="1252"/>
      <c r="OCN56" s="1252"/>
      <c r="OCO56" s="1252"/>
      <c r="OCP56" s="1252"/>
      <c r="OCQ56" s="1252"/>
      <c r="OCR56" s="1252"/>
      <c r="OCS56" s="1252"/>
      <c r="OCT56" s="1252"/>
      <c r="OCU56" s="1252"/>
      <c r="OCV56" s="1252"/>
      <c r="OCW56" s="1252"/>
      <c r="OCX56" s="1252"/>
      <c r="OCY56" s="1252"/>
      <c r="OCZ56" s="1252"/>
      <c r="ODA56" s="1252"/>
      <c r="ODB56" s="1252"/>
      <c r="ODC56" s="1252"/>
      <c r="ODD56" s="1252"/>
      <c r="ODE56" s="1252"/>
      <c r="ODF56" s="1252"/>
      <c r="ODG56" s="1252"/>
      <c r="ODH56" s="1252"/>
      <c r="ODI56" s="1252"/>
      <c r="ODJ56" s="1252"/>
      <c r="ODK56" s="1252"/>
      <c r="ODL56" s="1252"/>
      <c r="ODM56" s="1252"/>
      <c r="ODN56" s="1252"/>
      <c r="ODO56" s="1252"/>
      <c r="ODP56" s="1252"/>
      <c r="ODQ56" s="1252"/>
      <c r="ODR56" s="1252"/>
      <c r="ODS56" s="1252"/>
      <c r="ODT56" s="1252"/>
      <c r="ODU56" s="1252"/>
      <c r="ODV56" s="1252"/>
      <c r="ODW56" s="1252"/>
      <c r="ODX56" s="1252"/>
      <c r="ODY56" s="1252"/>
      <c r="ODZ56" s="1252"/>
      <c r="OEA56" s="1252"/>
      <c r="OEB56" s="1252"/>
      <c r="OEC56" s="1252"/>
      <c r="OED56" s="1252"/>
      <c r="OEE56" s="1252"/>
      <c r="OEF56" s="1252"/>
      <c r="OEG56" s="1252"/>
      <c r="OEH56" s="1252"/>
      <c r="OEI56" s="1252"/>
      <c r="OEJ56" s="1252"/>
      <c r="OEK56" s="1252"/>
      <c r="OEL56" s="1252"/>
      <c r="OEM56" s="1252"/>
      <c r="OEN56" s="1252"/>
      <c r="OEO56" s="1252"/>
      <c r="OEP56" s="1252"/>
      <c r="OEQ56" s="1252"/>
      <c r="OER56" s="1252"/>
      <c r="OES56" s="1252"/>
      <c r="OET56" s="1252"/>
      <c r="OEU56" s="1252"/>
      <c r="OEV56" s="1252"/>
      <c r="OEW56" s="1252"/>
      <c r="OEX56" s="1252"/>
      <c r="OEY56" s="1252"/>
      <c r="OEZ56" s="1252"/>
      <c r="OFA56" s="1252"/>
      <c r="OFB56" s="1252"/>
      <c r="OFC56" s="1252"/>
      <c r="OFD56" s="1252"/>
      <c r="OFE56" s="1252"/>
      <c r="OFF56" s="1252"/>
      <c r="OFG56" s="1252"/>
      <c r="OFH56" s="1252"/>
      <c r="OFI56" s="1252"/>
      <c r="OFJ56" s="1252"/>
      <c r="OFK56" s="1252"/>
      <c r="OFL56" s="1252"/>
      <c r="OFM56" s="1252"/>
      <c r="OFN56" s="1252"/>
      <c r="OFO56" s="1252"/>
      <c r="OFP56" s="1252"/>
      <c r="OFQ56" s="1252"/>
      <c r="OFR56" s="1252"/>
      <c r="OFS56" s="1252"/>
      <c r="OFT56" s="1252"/>
      <c r="OFU56" s="1252"/>
      <c r="OFV56" s="1252"/>
      <c r="OFW56" s="1252"/>
      <c r="OFX56" s="1252"/>
      <c r="OFY56" s="1252"/>
      <c r="OFZ56" s="1252"/>
      <c r="OGA56" s="1252"/>
      <c r="OGB56" s="1252"/>
      <c r="OGC56" s="1252"/>
      <c r="OGD56" s="1252"/>
      <c r="OGE56" s="1252"/>
      <c r="OGF56" s="1252"/>
      <c r="OGG56" s="1252"/>
      <c r="OGH56" s="1252"/>
      <c r="OGI56" s="1252"/>
      <c r="OGJ56" s="1252"/>
      <c r="OGK56" s="1252"/>
      <c r="OGL56" s="1252"/>
      <c r="OGM56" s="1252"/>
      <c r="OGN56" s="1252"/>
      <c r="OGO56" s="1252"/>
      <c r="OGP56" s="1252"/>
      <c r="OGQ56" s="1252"/>
      <c r="OGR56" s="1252"/>
      <c r="OGS56" s="1252"/>
      <c r="OGT56" s="1252"/>
      <c r="OGU56" s="1252"/>
      <c r="OGV56" s="1252"/>
      <c r="OGW56" s="1252"/>
      <c r="OGX56" s="1252"/>
      <c r="OGY56" s="1252"/>
      <c r="OGZ56" s="1252"/>
      <c r="OHA56" s="1252"/>
      <c r="OHB56" s="1252"/>
      <c r="OHC56" s="1252"/>
      <c r="OHD56" s="1252"/>
      <c r="OHE56" s="1252"/>
      <c r="OHF56" s="1252"/>
      <c r="OHG56" s="1252"/>
      <c r="OHH56" s="1252"/>
      <c r="OHI56" s="1252"/>
      <c r="OHJ56" s="1252"/>
      <c r="OHK56" s="1252"/>
      <c r="OHL56" s="1252"/>
      <c r="OHM56" s="1252"/>
      <c r="OHN56" s="1252"/>
      <c r="OHO56" s="1252"/>
      <c r="OHP56" s="1252"/>
      <c r="OHQ56" s="1252"/>
      <c r="OHR56" s="1252"/>
      <c r="OHS56" s="1252"/>
      <c r="OHT56" s="1252"/>
      <c r="OHU56" s="1252"/>
      <c r="OHV56" s="1252"/>
      <c r="OHW56" s="1252"/>
      <c r="OHX56" s="1252"/>
      <c r="OHY56" s="1252"/>
      <c r="OHZ56" s="1252"/>
      <c r="OIA56" s="1252"/>
      <c r="OIB56" s="1252"/>
      <c r="OIC56" s="1252"/>
      <c r="OID56" s="1252"/>
      <c r="OIE56" s="1252"/>
      <c r="OIF56" s="1252"/>
      <c r="OIG56" s="1252"/>
      <c r="OIH56" s="1252"/>
      <c r="OII56" s="1252"/>
      <c r="OIJ56" s="1252"/>
      <c r="OIK56" s="1252"/>
      <c r="OIL56" s="1252"/>
      <c r="OIM56" s="1252"/>
      <c r="OIN56" s="1252"/>
      <c r="OIO56" s="1252"/>
      <c r="OIP56" s="1252"/>
      <c r="OIQ56" s="1252"/>
      <c r="OIR56" s="1252"/>
      <c r="OIS56" s="1252"/>
      <c r="OIT56" s="1252"/>
      <c r="OIU56" s="1252"/>
      <c r="OIV56" s="1252"/>
      <c r="OIW56" s="1252"/>
      <c r="OIX56" s="1252"/>
      <c r="OIY56" s="1252"/>
      <c r="OIZ56" s="1252"/>
      <c r="OJA56" s="1252"/>
      <c r="OJB56" s="1252"/>
      <c r="OJC56" s="1252"/>
      <c r="OJD56" s="1252"/>
      <c r="OJE56" s="1252"/>
      <c r="OJF56" s="1252"/>
      <c r="OJG56" s="1252"/>
      <c r="OJH56" s="1252"/>
      <c r="OJI56" s="1252"/>
      <c r="OJJ56" s="1252"/>
      <c r="OJK56" s="1252"/>
      <c r="OJL56" s="1252"/>
      <c r="OJM56" s="1252"/>
      <c r="OJN56" s="1252"/>
      <c r="OJO56" s="1252"/>
      <c r="OJP56" s="1252"/>
      <c r="OJQ56" s="1252"/>
      <c r="OJR56" s="1252"/>
      <c r="OJS56" s="1252"/>
      <c r="OJT56" s="1252"/>
      <c r="OJU56" s="1252"/>
      <c r="OJV56" s="1252"/>
      <c r="OJW56" s="1252"/>
      <c r="OJX56" s="1252"/>
      <c r="OJY56" s="1252"/>
      <c r="OJZ56" s="1252"/>
      <c r="OKA56" s="1252"/>
      <c r="OKB56" s="1252"/>
      <c r="OKC56" s="1252"/>
      <c r="OKD56" s="1252"/>
      <c r="OKE56" s="1252"/>
      <c r="OKF56" s="1252"/>
      <c r="OKG56" s="1252"/>
      <c r="OKH56" s="1252"/>
      <c r="OKI56" s="1252"/>
      <c r="OKJ56" s="1252"/>
      <c r="OKK56" s="1252"/>
      <c r="OKL56" s="1252"/>
      <c r="OKM56" s="1252"/>
      <c r="OKN56" s="1252"/>
      <c r="OKO56" s="1252"/>
      <c r="OKP56" s="1252"/>
      <c r="OKQ56" s="1252"/>
      <c r="OKR56" s="1252"/>
      <c r="OKS56" s="1252"/>
      <c r="OKT56" s="1252"/>
      <c r="OKU56" s="1252"/>
      <c r="OKV56" s="1252"/>
      <c r="OKW56" s="1252"/>
      <c r="OKX56" s="1252"/>
      <c r="OKY56" s="1252"/>
      <c r="OKZ56" s="1252"/>
      <c r="OLA56" s="1252"/>
      <c r="OLB56" s="1252"/>
      <c r="OLC56" s="1252"/>
      <c r="OLD56" s="1252"/>
      <c r="OLE56" s="1252"/>
      <c r="OLF56" s="1252"/>
      <c r="OLG56" s="1252"/>
      <c r="OLH56" s="1252"/>
      <c r="OLI56" s="1252"/>
      <c r="OLJ56" s="1252"/>
      <c r="OLK56" s="1252"/>
      <c r="OLL56" s="1252"/>
      <c r="OLM56" s="1252"/>
      <c r="OLN56" s="1252"/>
      <c r="OLO56" s="1252"/>
      <c r="OLP56" s="1252"/>
      <c r="OLQ56" s="1252"/>
      <c r="OLR56" s="1252"/>
      <c r="OLS56" s="1252"/>
      <c r="OLT56" s="1252"/>
      <c r="OLU56" s="1252"/>
      <c r="OLV56" s="1252"/>
      <c r="OLW56" s="1252"/>
      <c r="OLX56" s="1252"/>
      <c r="OLY56" s="1252"/>
      <c r="OLZ56" s="1252"/>
      <c r="OMA56" s="1252"/>
      <c r="OMB56" s="1252"/>
      <c r="OMC56" s="1252"/>
      <c r="OMD56" s="1252"/>
      <c r="OME56" s="1252"/>
      <c r="OMF56" s="1252"/>
      <c r="OMG56" s="1252"/>
      <c r="OMH56" s="1252"/>
      <c r="OMI56" s="1252"/>
      <c r="OMJ56" s="1252"/>
      <c r="OMK56" s="1252"/>
      <c r="OML56" s="1252"/>
      <c r="OMM56" s="1252"/>
      <c r="OMN56" s="1252"/>
      <c r="OMO56" s="1252"/>
      <c r="OMP56" s="1252"/>
      <c r="OMQ56" s="1252"/>
      <c r="OMR56" s="1252"/>
      <c r="OMS56" s="1252"/>
      <c r="OMT56" s="1252"/>
      <c r="OMU56" s="1252"/>
      <c r="OMV56" s="1252"/>
      <c r="OMW56" s="1252"/>
      <c r="OMX56" s="1252"/>
      <c r="OMY56" s="1252"/>
      <c r="OMZ56" s="1252"/>
      <c r="ONA56" s="1252"/>
      <c r="ONB56" s="1252"/>
      <c r="ONC56" s="1252"/>
      <c r="OND56" s="1252"/>
      <c r="ONE56" s="1252"/>
      <c r="ONF56" s="1252"/>
      <c r="ONG56" s="1252"/>
      <c r="ONH56" s="1252"/>
      <c r="ONI56" s="1252"/>
      <c r="ONJ56" s="1252"/>
      <c r="ONK56" s="1252"/>
      <c r="ONL56" s="1252"/>
      <c r="ONM56" s="1252"/>
      <c r="ONN56" s="1252"/>
      <c r="ONO56" s="1252"/>
      <c r="ONP56" s="1252"/>
      <c r="ONQ56" s="1252"/>
      <c r="ONR56" s="1252"/>
      <c r="ONS56" s="1252"/>
      <c r="ONT56" s="1252"/>
      <c r="ONU56" s="1252"/>
      <c r="ONV56" s="1252"/>
      <c r="ONW56" s="1252"/>
      <c r="ONX56" s="1252"/>
      <c r="ONY56" s="1252"/>
      <c r="ONZ56" s="1252"/>
      <c r="OOA56" s="1252"/>
      <c r="OOB56" s="1252"/>
      <c r="OOC56" s="1252"/>
      <c r="OOD56" s="1252"/>
      <c r="OOE56" s="1252"/>
      <c r="OOF56" s="1252"/>
      <c r="OOG56" s="1252"/>
      <c r="OOH56" s="1252"/>
      <c r="OOI56" s="1252"/>
      <c r="OOJ56" s="1252"/>
      <c r="OOK56" s="1252"/>
      <c r="OOL56" s="1252"/>
      <c r="OOM56" s="1252"/>
      <c r="OON56" s="1252"/>
      <c r="OOO56" s="1252"/>
      <c r="OOP56" s="1252"/>
      <c r="OOQ56" s="1252"/>
      <c r="OOR56" s="1252"/>
      <c r="OOS56" s="1252"/>
      <c r="OOT56" s="1252"/>
      <c r="OOU56" s="1252"/>
      <c r="OOV56" s="1252"/>
      <c r="OOW56" s="1252"/>
      <c r="OOX56" s="1252"/>
      <c r="OOY56" s="1252"/>
      <c r="OOZ56" s="1252"/>
      <c r="OPA56" s="1252"/>
      <c r="OPB56" s="1252"/>
      <c r="OPC56" s="1252"/>
      <c r="OPD56" s="1252"/>
      <c r="OPE56" s="1252"/>
      <c r="OPF56" s="1252"/>
      <c r="OPG56" s="1252"/>
      <c r="OPH56" s="1252"/>
      <c r="OPI56" s="1252"/>
      <c r="OPJ56" s="1252"/>
      <c r="OPK56" s="1252"/>
      <c r="OPL56" s="1252"/>
      <c r="OPM56" s="1252"/>
      <c r="OPN56" s="1252"/>
      <c r="OPO56" s="1252"/>
      <c r="OPP56" s="1252"/>
      <c r="OPQ56" s="1252"/>
      <c r="OPR56" s="1252"/>
      <c r="OPS56" s="1252"/>
      <c r="OPT56" s="1252"/>
      <c r="OPU56" s="1252"/>
      <c r="OPV56" s="1252"/>
      <c r="OPW56" s="1252"/>
      <c r="OPX56" s="1252"/>
      <c r="OPY56" s="1252"/>
      <c r="OPZ56" s="1252"/>
      <c r="OQA56" s="1252"/>
      <c r="OQB56" s="1252"/>
      <c r="OQC56" s="1252"/>
      <c r="OQD56" s="1252"/>
      <c r="OQE56" s="1252"/>
      <c r="OQF56" s="1252"/>
      <c r="OQG56" s="1252"/>
      <c r="OQH56" s="1252"/>
      <c r="OQI56" s="1252"/>
      <c r="OQJ56" s="1252"/>
      <c r="OQK56" s="1252"/>
      <c r="OQL56" s="1252"/>
      <c r="OQM56" s="1252"/>
      <c r="OQN56" s="1252"/>
      <c r="OQO56" s="1252"/>
      <c r="OQP56" s="1252"/>
      <c r="OQQ56" s="1252"/>
      <c r="OQR56" s="1252"/>
      <c r="OQS56" s="1252"/>
      <c r="OQT56" s="1252"/>
      <c r="OQU56" s="1252"/>
      <c r="OQV56" s="1252"/>
      <c r="OQW56" s="1252"/>
      <c r="OQX56" s="1252"/>
      <c r="OQY56" s="1252"/>
      <c r="OQZ56" s="1252"/>
      <c r="ORA56" s="1252"/>
      <c r="ORB56" s="1252"/>
      <c r="ORC56" s="1252"/>
      <c r="ORD56" s="1252"/>
      <c r="ORE56" s="1252"/>
      <c r="ORF56" s="1252"/>
      <c r="ORG56" s="1252"/>
      <c r="ORH56" s="1252"/>
      <c r="ORI56" s="1252"/>
      <c r="ORJ56" s="1252"/>
      <c r="ORK56" s="1252"/>
      <c r="ORL56" s="1252"/>
      <c r="ORM56" s="1252"/>
      <c r="ORN56" s="1252"/>
      <c r="ORO56" s="1252"/>
      <c r="ORP56" s="1252"/>
      <c r="ORQ56" s="1252"/>
      <c r="ORR56" s="1252"/>
      <c r="ORS56" s="1252"/>
      <c r="ORT56" s="1252"/>
      <c r="ORU56" s="1252"/>
      <c r="ORV56" s="1252"/>
      <c r="ORW56" s="1252"/>
      <c r="ORX56" s="1252"/>
      <c r="ORY56" s="1252"/>
      <c r="ORZ56" s="1252"/>
      <c r="OSA56" s="1252"/>
      <c r="OSB56" s="1252"/>
      <c r="OSC56" s="1252"/>
      <c r="OSD56" s="1252"/>
      <c r="OSE56" s="1252"/>
      <c r="OSF56" s="1252"/>
      <c r="OSG56" s="1252"/>
      <c r="OSH56" s="1252"/>
      <c r="OSI56" s="1252"/>
      <c r="OSJ56" s="1252"/>
      <c r="OSK56" s="1252"/>
      <c r="OSL56" s="1252"/>
      <c r="OSM56" s="1252"/>
      <c r="OSN56" s="1252"/>
      <c r="OSO56" s="1252"/>
      <c r="OSP56" s="1252"/>
      <c r="OSQ56" s="1252"/>
      <c r="OSR56" s="1252"/>
      <c r="OSS56" s="1252"/>
      <c r="OST56" s="1252"/>
      <c r="OSU56" s="1252"/>
      <c r="OSV56" s="1252"/>
      <c r="OSW56" s="1252"/>
      <c r="OSX56" s="1252"/>
      <c r="OSY56" s="1252"/>
      <c r="OSZ56" s="1252"/>
      <c r="OTA56" s="1252"/>
      <c r="OTB56" s="1252"/>
      <c r="OTC56" s="1252"/>
      <c r="OTD56" s="1252"/>
      <c r="OTE56" s="1252"/>
      <c r="OTF56" s="1252"/>
      <c r="OTG56" s="1252"/>
      <c r="OTH56" s="1252"/>
      <c r="OTI56" s="1252"/>
      <c r="OTJ56" s="1252"/>
      <c r="OTK56" s="1252"/>
      <c r="OTL56" s="1252"/>
      <c r="OTM56" s="1252"/>
      <c r="OTN56" s="1252"/>
      <c r="OTO56" s="1252"/>
      <c r="OTP56" s="1252"/>
      <c r="OTQ56" s="1252"/>
      <c r="OTR56" s="1252"/>
      <c r="OTS56" s="1252"/>
      <c r="OTT56" s="1252"/>
      <c r="OTU56" s="1252"/>
      <c r="OTV56" s="1252"/>
      <c r="OTW56" s="1252"/>
      <c r="OTX56" s="1252"/>
      <c r="OTY56" s="1252"/>
      <c r="OTZ56" s="1252"/>
      <c r="OUA56" s="1252"/>
      <c r="OUB56" s="1252"/>
      <c r="OUC56" s="1252"/>
      <c r="OUD56" s="1252"/>
      <c r="OUE56" s="1252"/>
      <c r="OUF56" s="1252"/>
      <c r="OUG56" s="1252"/>
      <c r="OUH56" s="1252"/>
      <c r="OUI56" s="1252"/>
      <c r="OUJ56" s="1252"/>
      <c r="OUK56" s="1252"/>
      <c r="OUL56" s="1252"/>
      <c r="OUM56" s="1252"/>
      <c r="OUN56" s="1252"/>
      <c r="OUO56" s="1252"/>
      <c r="OUP56" s="1252"/>
      <c r="OUQ56" s="1252"/>
      <c r="OUR56" s="1252"/>
      <c r="OUS56" s="1252"/>
      <c r="OUT56" s="1252"/>
      <c r="OUU56" s="1252"/>
      <c r="OUV56" s="1252"/>
      <c r="OUW56" s="1252"/>
      <c r="OUX56" s="1252"/>
      <c r="OUY56" s="1252"/>
      <c r="OUZ56" s="1252"/>
      <c r="OVA56" s="1252"/>
      <c r="OVB56" s="1252"/>
      <c r="OVC56" s="1252"/>
      <c r="OVD56" s="1252"/>
      <c r="OVE56" s="1252"/>
      <c r="OVF56" s="1252"/>
      <c r="OVG56" s="1252"/>
      <c r="OVH56" s="1252"/>
      <c r="OVI56" s="1252"/>
      <c r="OVJ56" s="1252"/>
      <c r="OVK56" s="1252"/>
      <c r="OVL56" s="1252"/>
      <c r="OVM56" s="1252"/>
      <c r="OVN56" s="1252"/>
      <c r="OVO56" s="1252"/>
      <c r="OVP56" s="1252"/>
      <c r="OVQ56" s="1252"/>
      <c r="OVR56" s="1252"/>
      <c r="OVS56" s="1252"/>
      <c r="OVT56" s="1252"/>
      <c r="OVU56" s="1252"/>
      <c r="OVV56" s="1252"/>
      <c r="OVW56" s="1252"/>
      <c r="OVX56" s="1252"/>
      <c r="OVY56" s="1252"/>
      <c r="OVZ56" s="1252"/>
      <c r="OWA56" s="1252"/>
      <c r="OWB56" s="1252"/>
      <c r="OWC56" s="1252"/>
      <c r="OWD56" s="1252"/>
      <c r="OWE56" s="1252"/>
      <c r="OWF56" s="1252"/>
      <c r="OWG56" s="1252"/>
      <c r="OWH56" s="1252"/>
      <c r="OWI56" s="1252"/>
      <c r="OWJ56" s="1252"/>
      <c r="OWK56" s="1252"/>
      <c r="OWL56" s="1252"/>
      <c r="OWM56" s="1252"/>
      <c r="OWN56" s="1252"/>
      <c r="OWO56" s="1252"/>
      <c r="OWP56" s="1252"/>
      <c r="OWQ56" s="1252"/>
      <c r="OWR56" s="1252"/>
      <c r="OWS56" s="1252"/>
      <c r="OWT56" s="1252"/>
      <c r="OWU56" s="1252"/>
      <c r="OWV56" s="1252"/>
      <c r="OWW56" s="1252"/>
      <c r="OWX56" s="1252"/>
      <c r="OWY56" s="1252"/>
      <c r="OWZ56" s="1252"/>
      <c r="OXA56" s="1252"/>
      <c r="OXB56" s="1252"/>
      <c r="OXC56" s="1252"/>
      <c r="OXD56" s="1252"/>
      <c r="OXE56" s="1252"/>
      <c r="OXF56" s="1252"/>
      <c r="OXG56" s="1252"/>
      <c r="OXH56" s="1252"/>
      <c r="OXI56" s="1252"/>
      <c r="OXJ56" s="1252"/>
      <c r="OXK56" s="1252"/>
      <c r="OXL56" s="1252"/>
      <c r="OXM56" s="1252"/>
      <c r="OXN56" s="1252"/>
      <c r="OXO56" s="1252"/>
      <c r="OXP56" s="1252"/>
      <c r="OXQ56" s="1252"/>
      <c r="OXR56" s="1252"/>
      <c r="OXS56" s="1252"/>
      <c r="OXT56" s="1252"/>
      <c r="OXU56" s="1252"/>
      <c r="OXV56" s="1252"/>
      <c r="OXW56" s="1252"/>
      <c r="OXX56" s="1252"/>
      <c r="OXY56" s="1252"/>
      <c r="OXZ56" s="1252"/>
      <c r="OYA56" s="1252"/>
      <c r="OYB56" s="1252"/>
      <c r="OYC56" s="1252"/>
      <c r="OYD56" s="1252"/>
      <c r="OYE56" s="1252"/>
      <c r="OYF56" s="1252"/>
      <c r="OYG56" s="1252"/>
      <c r="OYH56" s="1252"/>
      <c r="OYI56" s="1252"/>
      <c r="OYJ56" s="1252"/>
      <c r="OYK56" s="1252"/>
      <c r="OYL56" s="1252"/>
      <c r="OYM56" s="1252"/>
      <c r="OYN56" s="1252"/>
      <c r="OYO56" s="1252"/>
      <c r="OYP56" s="1252"/>
      <c r="OYQ56" s="1252"/>
      <c r="OYR56" s="1252"/>
      <c r="OYS56" s="1252"/>
      <c r="OYT56" s="1252"/>
      <c r="OYU56" s="1252"/>
      <c r="OYV56" s="1252"/>
      <c r="OYW56" s="1252"/>
      <c r="OYX56" s="1252"/>
      <c r="OYY56" s="1252"/>
      <c r="OYZ56" s="1252"/>
      <c r="OZA56" s="1252"/>
      <c r="OZB56" s="1252"/>
      <c r="OZC56" s="1252"/>
      <c r="OZD56" s="1252"/>
      <c r="OZE56" s="1252"/>
      <c r="OZF56" s="1252"/>
      <c r="OZG56" s="1252"/>
      <c r="OZH56" s="1252"/>
      <c r="OZI56" s="1252"/>
      <c r="OZJ56" s="1252"/>
      <c r="OZK56" s="1252"/>
      <c r="OZL56" s="1252"/>
      <c r="OZM56" s="1252"/>
      <c r="OZN56" s="1252"/>
      <c r="OZO56" s="1252"/>
      <c r="OZP56" s="1252"/>
      <c r="OZQ56" s="1252"/>
      <c r="OZR56" s="1252"/>
      <c r="OZS56" s="1252"/>
      <c r="OZT56" s="1252"/>
      <c r="OZU56" s="1252"/>
      <c r="OZV56" s="1252"/>
      <c r="OZW56" s="1252"/>
      <c r="OZX56" s="1252"/>
      <c r="OZY56" s="1252"/>
      <c r="OZZ56" s="1252"/>
      <c r="PAA56" s="1252"/>
      <c r="PAB56" s="1252"/>
      <c r="PAC56" s="1252"/>
      <c r="PAD56" s="1252"/>
      <c r="PAE56" s="1252"/>
      <c r="PAF56" s="1252"/>
      <c r="PAG56" s="1252"/>
      <c r="PAH56" s="1252"/>
      <c r="PAI56" s="1252"/>
      <c r="PAJ56" s="1252"/>
      <c r="PAK56" s="1252"/>
      <c r="PAL56" s="1252"/>
      <c r="PAM56" s="1252"/>
      <c r="PAN56" s="1252"/>
      <c r="PAO56" s="1252"/>
      <c r="PAP56" s="1252"/>
      <c r="PAQ56" s="1252"/>
      <c r="PAR56" s="1252"/>
      <c r="PAS56" s="1252"/>
      <c r="PAT56" s="1252"/>
      <c r="PAU56" s="1252"/>
      <c r="PAV56" s="1252"/>
      <c r="PAW56" s="1252"/>
      <c r="PAX56" s="1252"/>
      <c r="PAY56" s="1252"/>
      <c r="PAZ56" s="1252"/>
      <c r="PBA56" s="1252"/>
      <c r="PBB56" s="1252"/>
      <c r="PBC56" s="1252"/>
      <c r="PBD56" s="1252"/>
      <c r="PBE56" s="1252"/>
      <c r="PBF56" s="1252"/>
      <c r="PBG56" s="1252"/>
      <c r="PBH56" s="1252"/>
      <c r="PBI56" s="1252"/>
      <c r="PBJ56" s="1252"/>
      <c r="PBK56" s="1252"/>
      <c r="PBL56" s="1252"/>
      <c r="PBM56" s="1252"/>
      <c r="PBN56" s="1252"/>
      <c r="PBO56" s="1252"/>
      <c r="PBP56" s="1252"/>
      <c r="PBQ56" s="1252"/>
      <c r="PBR56" s="1252"/>
      <c r="PBS56" s="1252"/>
      <c r="PBT56" s="1252"/>
      <c r="PBU56" s="1252"/>
      <c r="PBV56" s="1252"/>
      <c r="PBW56" s="1252"/>
      <c r="PBX56" s="1252"/>
      <c r="PBY56" s="1252"/>
      <c r="PBZ56" s="1252"/>
      <c r="PCA56" s="1252"/>
      <c r="PCB56" s="1252"/>
      <c r="PCC56" s="1252"/>
      <c r="PCD56" s="1252"/>
      <c r="PCE56" s="1252"/>
      <c r="PCF56" s="1252"/>
      <c r="PCG56" s="1252"/>
      <c r="PCH56" s="1252"/>
      <c r="PCI56" s="1252"/>
      <c r="PCJ56" s="1252"/>
      <c r="PCK56" s="1252"/>
      <c r="PCL56" s="1252"/>
      <c r="PCM56" s="1252"/>
      <c r="PCN56" s="1252"/>
      <c r="PCO56" s="1252"/>
      <c r="PCP56" s="1252"/>
      <c r="PCQ56" s="1252"/>
      <c r="PCR56" s="1252"/>
      <c r="PCS56" s="1252"/>
      <c r="PCT56" s="1252"/>
      <c r="PCU56" s="1252"/>
      <c r="PCV56" s="1252"/>
      <c r="PCW56" s="1252"/>
      <c r="PCX56" s="1252"/>
      <c r="PCY56" s="1252"/>
      <c r="PCZ56" s="1252"/>
      <c r="PDA56" s="1252"/>
      <c r="PDB56" s="1252"/>
      <c r="PDC56" s="1252"/>
      <c r="PDD56" s="1252"/>
      <c r="PDE56" s="1252"/>
      <c r="PDF56" s="1252"/>
      <c r="PDG56" s="1252"/>
      <c r="PDH56" s="1252"/>
      <c r="PDI56" s="1252"/>
      <c r="PDJ56" s="1252"/>
      <c r="PDK56" s="1252"/>
      <c r="PDL56" s="1252"/>
      <c r="PDM56" s="1252"/>
      <c r="PDN56" s="1252"/>
      <c r="PDO56" s="1252"/>
      <c r="PDP56" s="1252"/>
      <c r="PDQ56" s="1252"/>
      <c r="PDR56" s="1252"/>
      <c r="PDS56" s="1252"/>
      <c r="PDT56" s="1252"/>
      <c r="PDU56" s="1252"/>
      <c r="PDV56" s="1252"/>
      <c r="PDW56" s="1252"/>
      <c r="PDX56" s="1252"/>
      <c r="PDY56" s="1252"/>
      <c r="PDZ56" s="1252"/>
      <c r="PEA56" s="1252"/>
      <c r="PEB56" s="1252"/>
      <c r="PEC56" s="1252"/>
      <c r="PED56" s="1252"/>
      <c r="PEE56" s="1252"/>
      <c r="PEF56" s="1252"/>
      <c r="PEG56" s="1252"/>
      <c r="PEH56" s="1252"/>
      <c r="PEI56" s="1252"/>
      <c r="PEJ56" s="1252"/>
      <c r="PEK56" s="1252"/>
      <c r="PEL56" s="1252"/>
      <c r="PEM56" s="1252"/>
      <c r="PEN56" s="1252"/>
      <c r="PEO56" s="1252"/>
      <c r="PEP56" s="1252"/>
      <c r="PEQ56" s="1252"/>
      <c r="PER56" s="1252"/>
      <c r="PES56" s="1252"/>
      <c r="PET56" s="1252"/>
      <c r="PEU56" s="1252"/>
      <c r="PEV56" s="1252"/>
      <c r="PEW56" s="1252"/>
      <c r="PEX56" s="1252"/>
      <c r="PEY56" s="1252"/>
      <c r="PEZ56" s="1252"/>
      <c r="PFA56" s="1252"/>
      <c r="PFB56" s="1252"/>
      <c r="PFC56" s="1252"/>
      <c r="PFD56" s="1252"/>
      <c r="PFE56" s="1252"/>
      <c r="PFF56" s="1252"/>
      <c r="PFG56" s="1252"/>
      <c r="PFH56" s="1252"/>
      <c r="PFI56" s="1252"/>
      <c r="PFJ56" s="1252"/>
      <c r="PFK56" s="1252"/>
      <c r="PFL56" s="1252"/>
      <c r="PFM56" s="1252"/>
      <c r="PFN56" s="1252"/>
      <c r="PFO56" s="1252"/>
      <c r="PFP56" s="1252"/>
      <c r="PFQ56" s="1252"/>
      <c r="PFR56" s="1252"/>
      <c r="PFS56" s="1252"/>
      <c r="PFT56" s="1252"/>
      <c r="PFU56" s="1252"/>
      <c r="PFV56" s="1252"/>
      <c r="PFW56" s="1252"/>
      <c r="PFX56" s="1252"/>
      <c r="PFY56" s="1252"/>
      <c r="PFZ56" s="1252"/>
      <c r="PGA56" s="1252"/>
      <c r="PGB56" s="1252"/>
      <c r="PGC56" s="1252"/>
      <c r="PGD56" s="1252"/>
      <c r="PGE56" s="1252"/>
      <c r="PGF56" s="1252"/>
      <c r="PGG56" s="1252"/>
      <c r="PGH56" s="1252"/>
      <c r="PGI56" s="1252"/>
      <c r="PGJ56" s="1252"/>
      <c r="PGK56" s="1252"/>
      <c r="PGL56" s="1252"/>
      <c r="PGM56" s="1252"/>
      <c r="PGN56" s="1252"/>
      <c r="PGO56" s="1252"/>
      <c r="PGP56" s="1252"/>
      <c r="PGQ56" s="1252"/>
      <c r="PGR56" s="1252"/>
      <c r="PGS56" s="1252"/>
      <c r="PGT56" s="1252"/>
      <c r="PGU56" s="1252"/>
      <c r="PGV56" s="1252"/>
      <c r="PGW56" s="1252"/>
      <c r="PGX56" s="1252"/>
      <c r="PGY56" s="1252"/>
      <c r="PGZ56" s="1252"/>
      <c r="PHA56" s="1252"/>
      <c r="PHB56" s="1252"/>
      <c r="PHC56" s="1252"/>
      <c r="PHD56" s="1252"/>
      <c r="PHE56" s="1252"/>
      <c r="PHF56" s="1252"/>
      <c r="PHG56" s="1252"/>
      <c r="PHH56" s="1252"/>
      <c r="PHI56" s="1252"/>
      <c r="PHJ56" s="1252"/>
      <c r="PHK56" s="1252"/>
      <c r="PHL56" s="1252"/>
      <c r="PHM56" s="1252"/>
      <c r="PHN56" s="1252"/>
      <c r="PHO56" s="1252"/>
      <c r="PHP56" s="1252"/>
      <c r="PHQ56" s="1252"/>
      <c r="PHR56" s="1252"/>
      <c r="PHS56" s="1252"/>
      <c r="PHT56" s="1252"/>
      <c r="PHU56" s="1252"/>
      <c r="PHV56" s="1252"/>
      <c r="PHW56" s="1252"/>
      <c r="PHX56" s="1252"/>
      <c r="PHY56" s="1252"/>
      <c r="PHZ56" s="1252"/>
      <c r="PIA56" s="1252"/>
      <c r="PIB56" s="1252"/>
      <c r="PIC56" s="1252"/>
      <c r="PID56" s="1252"/>
      <c r="PIE56" s="1252"/>
      <c r="PIF56" s="1252"/>
      <c r="PIG56" s="1252"/>
      <c r="PIH56" s="1252"/>
      <c r="PII56" s="1252"/>
      <c r="PIJ56" s="1252"/>
      <c r="PIK56" s="1252"/>
      <c r="PIL56" s="1252"/>
      <c r="PIM56" s="1252"/>
      <c r="PIN56" s="1252"/>
      <c r="PIO56" s="1252"/>
      <c r="PIP56" s="1252"/>
      <c r="PIQ56" s="1252"/>
      <c r="PIR56" s="1252"/>
      <c r="PIS56" s="1252"/>
      <c r="PIT56" s="1252"/>
      <c r="PIU56" s="1252"/>
      <c r="PIV56" s="1252"/>
      <c r="PIW56" s="1252"/>
      <c r="PIX56" s="1252"/>
      <c r="PIY56" s="1252"/>
      <c r="PIZ56" s="1252"/>
      <c r="PJA56" s="1252"/>
      <c r="PJB56" s="1252"/>
      <c r="PJC56" s="1252"/>
      <c r="PJD56" s="1252"/>
      <c r="PJE56" s="1252"/>
      <c r="PJF56" s="1252"/>
      <c r="PJG56" s="1252"/>
      <c r="PJH56" s="1252"/>
      <c r="PJI56" s="1252"/>
      <c r="PJJ56" s="1252"/>
      <c r="PJK56" s="1252"/>
      <c r="PJL56" s="1252"/>
      <c r="PJM56" s="1252"/>
      <c r="PJN56" s="1252"/>
      <c r="PJO56" s="1252"/>
      <c r="PJP56" s="1252"/>
      <c r="PJQ56" s="1252"/>
      <c r="PJR56" s="1252"/>
      <c r="PJS56" s="1252"/>
      <c r="PJT56" s="1252"/>
      <c r="PJU56" s="1252"/>
      <c r="PJV56" s="1252"/>
      <c r="PJW56" s="1252"/>
      <c r="PJX56" s="1252"/>
      <c r="PJY56" s="1252"/>
      <c r="PJZ56" s="1252"/>
      <c r="PKA56" s="1252"/>
      <c r="PKB56" s="1252"/>
      <c r="PKC56" s="1252"/>
      <c r="PKD56" s="1252"/>
      <c r="PKE56" s="1252"/>
      <c r="PKF56" s="1252"/>
      <c r="PKG56" s="1252"/>
      <c r="PKH56" s="1252"/>
      <c r="PKI56" s="1252"/>
      <c r="PKJ56" s="1252"/>
      <c r="PKK56" s="1252"/>
      <c r="PKL56" s="1252"/>
      <c r="PKM56" s="1252"/>
      <c r="PKN56" s="1252"/>
      <c r="PKO56" s="1252"/>
      <c r="PKP56" s="1252"/>
      <c r="PKQ56" s="1252"/>
      <c r="PKR56" s="1252"/>
      <c r="PKS56" s="1252"/>
      <c r="PKT56" s="1252"/>
      <c r="PKU56" s="1252"/>
      <c r="PKV56" s="1252"/>
      <c r="PKW56" s="1252"/>
      <c r="PKX56" s="1252"/>
      <c r="PKY56" s="1252"/>
      <c r="PKZ56" s="1252"/>
      <c r="PLA56" s="1252"/>
      <c r="PLB56" s="1252"/>
      <c r="PLC56" s="1252"/>
      <c r="PLD56" s="1252"/>
      <c r="PLE56" s="1252"/>
      <c r="PLF56" s="1252"/>
      <c r="PLG56" s="1252"/>
      <c r="PLH56" s="1252"/>
      <c r="PLI56" s="1252"/>
      <c r="PLJ56" s="1252"/>
      <c r="PLK56" s="1252"/>
      <c r="PLL56" s="1252"/>
      <c r="PLM56" s="1252"/>
      <c r="PLN56" s="1252"/>
      <c r="PLO56" s="1252"/>
      <c r="PLP56" s="1252"/>
      <c r="PLQ56" s="1252"/>
      <c r="PLR56" s="1252"/>
      <c r="PLS56" s="1252"/>
      <c r="PLT56" s="1252"/>
      <c r="PLU56" s="1252"/>
      <c r="PLV56" s="1252"/>
      <c r="PLW56" s="1252"/>
      <c r="PLX56" s="1252"/>
      <c r="PLY56" s="1252"/>
      <c r="PLZ56" s="1252"/>
      <c r="PMA56" s="1252"/>
      <c r="PMB56" s="1252"/>
      <c r="PMC56" s="1252"/>
      <c r="PMD56" s="1252"/>
      <c r="PME56" s="1252"/>
      <c r="PMF56" s="1252"/>
      <c r="PMG56" s="1252"/>
      <c r="PMH56" s="1252"/>
      <c r="PMI56" s="1252"/>
      <c r="PMJ56" s="1252"/>
      <c r="PMK56" s="1252"/>
      <c r="PML56" s="1252"/>
      <c r="PMM56" s="1252"/>
      <c r="PMN56" s="1252"/>
      <c r="PMO56" s="1252"/>
      <c r="PMP56" s="1252"/>
      <c r="PMQ56" s="1252"/>
      <c r="PMR56" s="1252"/>
      <c r="PMS56" s="1252"/>
      <c r="PMT56" s="1252"/>
      <c r="PMU56" s="1252"/>
      <c r="PMV56" s="1252"/>
      <c r="PMW56" s="1252"/>
      <c r="PMX56" s="1252"/>
      <c r="PMY56" s="1252"/>
      <c r="PMZ56" s="1252"/>
      <c r="PNA56" s="1252"/>
      <c r="PNB56" s="1252"/>
      <c r="PNC56" s="1252"/>
      <c r="PND56" s="1252"/>
      <c r="PNE56" s="1252"/>
      <c r="PNF56" s="1252"/>
      <c r="PNG56" s="1252"/>
      <c r="PNH56" s="1252"/>
      <c r="PNI56" s="1252"/>
      <c r="PNJ56" s="1252"/>
      <c r="PNK56" s="1252"/>
      <c r="PNL56" s="1252"/>
      <c r="PNM56" s="1252"/>
      <c r="PNN56" s="1252"/>
      <c r="PNO56" s="1252"/>
      <c r="PNP56" s="1252"/>
      <c r="PNQ56" s="1252"/>
      <c r="PNR56" s="1252"/>
      <c r="PNS56" s="1252"/>
      <c r="PNT56" s="1252"/>
      <c r="PNU56" s="1252"/>
      <c r="PNV56" s="1252"/>
      <c r="PNW56" s="1252"/>
      <c r="PNX56" s="1252"/>
      <c r="PNY56" s="1252"/>
      <c r="PNZ56" s="1252"/>
      <c r="POA56" s="1252"/>
      <c r="POB56" s="1252"/>
      <c r="POC56" s="1252"/>
      <c r="POD56" s="1252"/>
      <c r="POE56" s="1252"/>
      <c r="POF56" s="1252"/>
      <c r="POG56" s="1252"/>
      <c r="POH56" s="1252"/>
      <c r="POI56" s="1252"/>
      <c r="POJ56" s="1252"/>
      <c r="POK56" s="1252"/>
      <c r="POL56" s="1252"/>
      <c r="POM56" s="1252"/>
      <c r="PON56" s="1252"/>
      <c r="POO56" s="1252"/>
      <c r="POP56" s="1252"/>
      <c r="POQ56" s="1252"/>
      <c r="POR56" s="1252"/>
      <c r="POS56" s="1252"/>
      <c r="POT56" s="1252"/>
      <c r="POU56" s="1252"/>
      <c r="POV56" s="1252"/>
      <c r="POW56" s="1252"/>
      <c r="POX56" s="1252"/>
      <c r="POY56" s="1252"/>
      <c r="POZ56" s="1252"/>
      <c r="PPA56" s="1252"/>
      <c r="PPB56" s="1252"/>
      <c r="PPC56" s="1252"/>
      <c r="PPD56" s="1252"/>
      <c r="PPE56" s="1252"/>
      <c r="PPF56" s="1252"/>
      <c r="PPG56" s="1252"/>
      <c r="PPH56" s="1252"/>
      <c r="PPI56" s="1252"/>
      <c r="PPJ56" s="1252"/>
      <c r="PPK56" s="1252"/>
      <c r="PPL56" s="1252"/>
      <c r="PPM56" s="1252"/>
      <c r="PPN56" s="1252"/>
      <c r="PPO56" s="1252"/>
      <c r="PPP56" s="1252"/>
      <c r="PPQ56" s="1252"/>
      <c r="PPR56" s="1252"/>
      <c r="PPS56" s="1252"/>
      <c r="PPT56" s="1252"/>
      <c r="PPU56" s="1252"/>
      <c r="PPV56" s="1252"/>
      <c r="PPW56" s="1252"/>
      <c r="PPX56" s="1252"/>
      <c r="PPY56" s="1252"/>
      <c r="PPZ56" s="1252"/>
      <c r="PQA56" s="1252"/>
      <c r="PQB56" s="1252"/>
      <c r="PQC56" s="1252"/>
      <c r="PQD56" s="1252"/>
      <c r="PQE56" s="1252"/>
      <c r="PQF56" s="1252"/>
      <c r="PQG56" s="1252"/>
      <c r="PQH56" s="1252"/>
      <c r="PQI56" s="1252"/>
      <c r="PQJ56" s="1252"/>
      <c r="PQK56" s="1252"/>
      <c r="PQL56" s="1252"/>
      <c r="PQM56" s="1252"/>
      <c r="PQN56" s="1252"/>
      <c r="PQO56" s="1252"/>
      <c r="PQP56" s="1252"/>
      <c r="PQQ56" s="1252"/>
      <c r="PQR56" s="1252"/>
      <c r="PQS56" s="1252"/>
      <c r="PQT56" s="1252"/>
      <c r="PQU56" s="1252"/>
      <c r="PQV56" s="1252"/>
      <c r="PQW56" s="1252"/>
      <c r="PQX56" s="1252"/>
      <c r="PQY56" s="1252"/>
      <c r="PQZ56" s="1252"/>
      <c r="PRA56" s="1252"/>
      <c r="PRB56" s="1252"/>
      <c r="PRC56" s="1252"/>
      <c r="PRD56" s="1252"/>
      <c r="PRE56" s="1252"/>
      <c r="PRF56" s="1252"/>
      <c r="PRG56" s="1252"/>
      <c r="PRH56" s="1252"/>
      <c r="PRI56" s="1252"/>
      <c r="PRJ56" s="1252"/>
      <c r="PRK56" s="1252"/>
      <c r="PRL56" s="1252"/>
      <c r="PRM56" s="1252"/>
      <c r="PRN56" s="1252"/>
      <c r="PRO56" s="1252"/>
      <c r="PRP56" s="1252"/>
      <c r="PRQ56" s="1252"/>
      <c r="PRR56" s="1252"/>
      <c r="PRS56" s="1252"/>
      <c r="PRT56" s="1252"/>
      <c r="PRU56" s="1252"/>
      <c r="PRV56" s="1252"/>
      <c r="PRW56" s="1252"/>
      <c r="PRX56" s="1252"/>
      <c r="PRY56" s="1252"/>
      <c r="PRZ56" s="1252"/>
      <c r="PSA56" s="1252"/>
      <c r="PSB56" s="1252"/>
      <c r="PSC56" s="1252"/>
      <c r="PSD56" s="1252"/>
      <c r="PSE56" s="1252"/>
      <c r="PSF56" s="1252"/>
      <c r="PSG56" s="1252"/>
      <c r="PSH56" s="1252"/>
      <c r="PSI56" s="1252"/>
      <c r="PSJ56" s="1252"/>
      <c r="PSK56" s="1252"/>
      <c r="PSL56" s="1252"/>
      <c r="PSM56" s="1252"/>
      <c r="PSN56" s="1252"/>
      <c r="PSO56" s="1252"/>
      <c r="PSP56" s="1252"/>
      <c r="PSQ56" s="1252"/>
      <c r="PSR56" s="1252"/>
      <c r="PSS56" s="1252"/>
      <c r="PST56" s="1252"/>
      <c r="PSU56" s="1252"/>
      <c r="PSV56" s="1252"/>
      <c r="PSW56" s="1252"/>
      <c r="PSX56" s="1252"/>
      <c r="PSY56" s="1252"/>
      <c r="PSZ56" s="1252"/>
      <c r="PTA56" s="1252"/>
      <c r="PTB56" s="1252"/>
      <c r="PTC56" s="1252"/>
      <c r="PTD56" s="1252"/>
      <c r="PTE56" s="1252"/>
      <c r="PTF56" s="1252"/>
      <c r="PTG56" s="1252"/>
      <c r="PTH56" s="1252"/>
      <c r="PTI56" s="1252"/>
      <c r="PTJ56" s="1252"/>
      <c r="PTK56" s="1252"/>
      <c r="PTL56" s="1252"/>
      <c r="PTM56" s="1252"/>
      <c r="PTN56" s="1252"/>
      <c r="PTO56" s="1252"/>
      <c r="PTP56" s="1252"/>
      <c r="PTQ56" s="1252"/>
      <c r="PTR56" s="1252"/>
      <c r="PTS56" s="1252"/>
      <c r="PTT56" s="1252"/>
      <c r="PTU56" s="1252"/>
      <c r="PTV56" s="1252"/>
      <c r="PTW56" s="1252"/>
      <c r="PTX56" s="1252"/>
      <c r="PTY56" s="1252"/>
      <c r="PTZ56" s="1252"/>
      <c r="PUA56" s="1252"/>
      <c r="PUB56" s="1252"/>
      <c r="PUC56" s="1252"/>
      <c r="PUD56" s="1252"/>
      <c r="PUE56" s="1252"/>
      <c r="PUF56" s="1252"/>
      <c r="PUG56" s="1252"/>
      <c r="PUH56" s="1252"/>
      <c r="PUI56" s="1252"/>
      <c r="PUJ56" s="1252"/>
      <c r="PUK56" s="1252"/>
      <c r="PUL56" s="1252"/>
      <c r="PUM56" s="1252"/>
      <c r="PUN56" s="1252"/>
      <c r="PUO56" s="1252"/>
      <c r="PUP56" s="1252"/>
      <c r="PUQ56" s="1252"/>
      <c r="PUR56" s="1252"/>
      <c r="PUS56" s="1252"/>
      <c r="PUT56" s="1252"/>
      <c r="PUU56" s="1252"/>
      <c r="PUV56" s="1252"/>
      <c r="PUW56" s="1252"/>
      <c r="PUX56" s="1252"/>
      <c r="PUY56" s="1252"/>
      <c r="PUZ56" s="1252"/>
      <c r="PVA56" s="1252"/>
      <c r="PVB56" s="1252"/>
      <c r="PVC56" s="1252"/>
      <c r="PVD56" s="1252"/>
      <c r="PVE56" s="1252"/>
      <c r="PVF56" s="1252"/>
      <c r="PVG56" s="1252"/>
      <c r="PVH56" s="1252"/>
      <c r="PVI56" s="1252"/>
      <c r="PVJ56" s="1252"/>
      <c r="PVK56" s="1252"/>
      <c r="PVL56" s="1252"/>
      <c r="PVM56" s="1252"/>
      <c r="PVN56" s="1252"/>
      <c r="PVO56" s="1252"/>
      <c r="PVP56" s="1252"/>
      <c r="PVQ56" s="1252"/>
      <c r="PVR56" s="1252"/>
      <c r="PVS56" s="1252"/>
      <c r="PVT56" s="1252"/>
      <c r="PVU56" s="1252"/>
      <c r="PVV56" s="1252"/>
      <c r="PVW56" s="1252"/>
      <c r="PVX56" s="1252"/>
      <c r="PVY56" s="1252"/>
      <c r="PVZ56" s="1252"/>
      <c r="PWA56" s="1252"/>
      <c r="PWB56" s="1252"/>
      <c r="PWC56" s="1252"/>
      <c r="PWD56" s="1252"/>
      <c r="PWE56" s="1252"/>
      <c r="PWF56" s="1252"/>
      <c r="PWG56" s="1252"/>
      <c r="PWH56" s="1252"/>
      <c r="PWI56" s="1252"/>
      <c r="PWJ56" s="1252"/>
      <c r="PWK56" s="1252"/>
      <c r="PWL56" s="1252"/>
      <c r="PWM56" s="1252"/>
      <c r="PWN56" s="1252"/>
      <c r="PWO56" s="1252"/>
      <c r="PWP56" s="1252"/>
      <c r="PWQ56" s="1252"/>
      <c r="PWR56" s="1252"/>
      <c r="PWS56" s="1252"/>
      <c r="PWT56" s="1252"/>
      <c r="PWU56" s="1252"/>
      <c r="PWV56" s="1252"/>
      <c r="PWW56" s="1252"/>
      <c r="PWX56" s="1252"/>
      <c r="PWY56" s="1252"/>
      <c r="PWZ56" s="1252"/>
      <c r="PXA56" s="1252"/>
      <c r="PXB56" s="1252"/>
      <c r="PXC56" s="1252"/>
      <c r="PXD56" s="1252"/>
      <c r="PXE56" s="1252"/>
      <c r="PXF56" s="1252"/>
      <c r="PXG56" s="1252"/>
      <c r="PXH56" s="1252"/>
      <c r="PXI56" s="1252"/>
      <c r="PXJ56" s="1252"/>
      <c r="PXK56" s="1252"/>
      <c r="PXL56" s="1252"/>
      <c r="PXM56" s="1252"/>
      <c r="PXN56" s="1252"/>
      <c r="PXO56" s="1252"/>
      <c r="PXP56" s="1252"/>
      <c r="PXQ56" s="1252"/>
      <c r="PXR56" s="1252"/>
      <c r="PXS56" s="1252"/>
      <c r="PXT56" s="1252"/>
      <c r="PXU56" s="1252"/>
      <c r="PXV56" s="1252"/>
      <c r="PXW56" s="1252"/>
      <c r="PXX56" s="1252"/>
      <c r="PXY56" s="1252"/>
      <c r="PXZ56" s="1252"/>
      <c r="PYA56" s="1252"/>
      <c r="PYB56" s="1252"/>
      <c r="PYC56" s="1252"/>
      <c r="PYD56" s="1252"/>
      <c r="PYE56" s="1252"/>
      <c r="PYF56" s="1252"/>
      <c r="PYG56" s="1252"/>
      <c r="PYH56" s="1252"/>
      <c r="PYI56" s="1252"/>
      <c r="PYJ56" s="1252"/>
      <c r="PYK56" s="1252"/>
      <c r="PYL56" s="1252"/>
      <c r="PYM56" s="1252"/>
      <c r="PYN56" s="1252"/>
      <c r="PYO56" s="1252"/>
      <c r="PYP56" s="1252"/>
      <c r="PYQ56" s="1252"/>
      <c r="PYR56" s="1252"/>
      <c r="PYS56" s="1252"/>
      <c r="PYT56" s="1252"/>
      <c r="PYU56" s="1252"/>
      <c r="PYV56" s="1252"/>
      <c r="PYW56" s="1252"/>
      <c r="PYX56" s="1252"/>
      <c r="PYY56" s="1252"/>
      <c r="PYZ56" s="1252"/>
      <c r="PZA56" s="1252"/>
      <c r="PZB56" s="1252"/>
      <c r="PZC56" s="1252"/>
      <c r="PZD56" s="1252"/>
      <c r="PZE56" s="1252"/>
      <c r="PZF56" s="1252"/>
      <c r="PZG56" s="1252"/>
      <c r="PZH56" s="1252"/>
      <c r="PZI56" s="1252"/>
      <c r="PZJ56" s="1252"/>
      <c r="PZK56" s="1252"/>
      <c r="PZL56" s="1252"/>
      <c r="PZM56" s="1252"/>
      <c r="PZN56" s="1252"/>
      <c r="PZO56" s="1252"/>
      <c r="PZP56" s="1252"/>
      <c r="PZQ56" s="1252"/>
      <c r="PZR56" s="1252"/>
      <c r="PZS56" s="1252"/>
      <c r="PZT56" s="1252"/>
      <c r="PZU56" s="1252"/>
      <c r="PZV56" s="1252"/>
      <c r="PZW56" s="1252"/>
      <c r="PZX56" s="1252"/>
      <c r="PZY56" s="1252"/>
      <c r="PZZ56" s="1252"/>
      <c r="QAA56" s="1252"/>
      <c r="QAB56" s="1252"/>
      <c r="QAC56" s="1252"/>
      <c r="QAD56" s="1252"/>
      <c r="QAE56" s="1252"/>
      <c r="QAF56" s="1252"/>
      <c r="QAG56" s="1252"/>
      <c r="QAH56" s="1252"/>
      <c r="QAI56" s="1252"/>
      <c r="QAJ56" s="1252"/>
      <c r="QAK56" s="1252"/>
      <c r="QAL56" s="1252"/>
      <c r="QAM56" s="1252"/>
      <c r="QAN56" s="1252"/>
      <c r="QAO56" s="1252"/>
      <c r="QAP56" s="1252"/>
      <c r="QAQ56" s="1252"/>
      <c r="QAR56" s="1252"/>
      <c r="QAS56" s="1252"/>
      <c r="QAT56" s="1252"/>
      <c r="QAU56" s="1252"/>
      <c r="QAV56" s="1252"/>
      <c r="QAW56" s="1252"/>
      <c r="QAX56" s="1252"/>
      <c r="QAY56" s="1252"/>
      <c r="QAZ56" s="1252"/>
      <c r="QBA56" s="1252"/>
      <c r="QBB56" s="1252"/>
      <c r="QBC56" s="1252"/>
      <c r="QBD56" s="1252"/>
      <c r="QBE56" s="1252"/>
      <c r="QBF56" s="1252"/>
      <c r="QBG56" s="1252"/>
      <c r="QBH56" s="1252"/>
      <c r="QBI56" s="1252"/>
      <c r="QBJ56" s="1252"/>
      <c r="QBK56" s="1252"/>
      <c r="QBL56" s="1252"/>
      <c r="QBM56" s="1252"/>
      <c r="QBN56" s="1252"/>
      <c r="QBO56" s="1252"/>
      <c r="QBP56" s="1252"/>
      <c r="QBQ56" s="1252"/>
      <c r="QBR56" s="1252"/>
      <c r="QBS56" s="1252"/>
      <c r="QBT56" s="1252"/>
      <c r="QBU56" s="1252"/>
      <c r="QBV56" s="1252"/>
      <c r="QBW56" s="1252"/>
      <c r="QBX56" s="1252"/>
      <c r="QBY56" s="1252"/>
      <c r="QBZ56" s="1252"/>
      <c r="QCA56" s="1252"/>
      <c r="QCB56" s="1252"/>
      <c r="QCC56" s="1252"/>
      <c r="QCD56" s="1252"/>
      <c r="QCE56" s="1252"/>
      <c r="QCF56" s="1252"/>
      <c r="QCG56" s="1252"/>
      <c r="QCH56" s="1252"/>
      <c r="QCI56" s="1252"/>
      <c r="QCJ56" s="1252"/>
      <c r="QCK56" s="1252"/>
      <c r="QCL56" s="1252"/>
      <c r="QCM56" s="1252"/>
      <c r="QCN56" s="1252"/>
      <c r="QCO56" s="1252"/>
      <c r="QCP56" s="1252"/>
      <c r="QCQ56" s="1252"/>
      <c r="QCR56" s="1252"/>
      <c r="QCS56" s="1252"/>
      <c r="QCT56" s="1252"/>
      <c r="QCU56" s="1252"/>
      <c r="QCV56" s="1252"/>
      <c r="QCW56" s="1252"/>
      <c r="QCX56" s="1252"/>
      <c r="QCY56" s="1252"/>
      <c r="QCZ56" s="1252"/>
      <c r="QDA56" s="1252"/>
      <c r="QDB56" s="1252"/>
      <c r="QDC56" s="1252"/>
      <c r="QDD56" s="1252"/>
      <c r="QDE56" s="1252"/>
      <c r="QDF56" s="1252"/>
      <c r="QDG56" s="1252"/>
      <c r="QDH56" s="1252"/>
      <c r="QDI56" s="1252"/>
      <c r="QDJ56" s="1252"/>
      <c r="QDK56" s="1252"/>
      <c r="QDL56" s="1252"/>
      <c r="QDM56" s="1252"/>
      <c r="QDN56" s="1252"/>
      <c r="QDO56" s="1252"/>
      <c r="QDP56" s="1252"/>
      <c r="QDQ56" s="1252"/>
      <c r="QDR56" s="1252"/>
      <c r="QDS56" s="1252"/>
      <c r="QDT56" s="1252"/>
      <c r="QDU56" s="1252"/>
      <c r="QDV56" s="1252"/>
      <c r="QDW56" s="1252"/>
      <c r="QDX56" s="1252"/>
      <c r="QDY56" s="1252"/>
      <c r="QDZ56" s="1252"/>
      <c r="QEA56" s="1252"/>
      <c r="QEB56" s="1252"/>
      <c r="QEC56" s="1252"/>
      <c r="QED56" s="1252"/>
      <c r="QEE56" s="1252"/>
      <c r="QEF56" s="1252"/>
      <c r="QEG56" s="1252"/>
      <c r="QEH56" s="1252"/>
      <c r="QEI56" s="1252"/>
      <c r="QEJ56" s="1252"/>
      <c r="QEK56" s="1252"/>
      <c r="QEL56" s="1252"/>
      <c r="QEM56" s="1252"/>
      <c r="QEN56" s="1252"/>
      <c r="QEO56" s="1252"/>
      <c r="QEP56" s="1252"/>
      <c r="QEQ56" s="1252"/>
      <c r="QER56" s="1252"/>
      <c r="QES56" s="1252"/>
      <c r="QET56" s="1252"/>
      <c r="QEU56" s="1252"/>
      <c r="QEV56" s="1252"/>
      <c r="QEW56" s="1252"/>
      <c r="QEX56" s="1252"/>
      <c r="QEY56" s="1252"/>
      <c r="QEZ56" s="1252"/>
      <c r="QFA56" s="1252"/>
      <c r="QFB56" s="1252"/>
      <c r="QFC56" s="1252"/>
      <c r="QFD56" s="1252"/>
      <c r="QFE56" s="1252"/>
      <c r="QFF56" s="1252"/>
      <c r="QFG56" s="1252"/>
      <c r="QFH56" s="1252"/>
      <c r="QFI56" s="1252"/>
      <c r="QFJ56" s="1252"/>
      <c r="QFK56" s="1252"/>
      <c r="QFL56" s="1252"/>
      <c r="QFM56" s="1252"/>
      <c r="QFN56" s="1252"/>
      <c r="QFO56" s="1252"/>
      <c r="QFP56" s="1252"/>
      <c r="QFQ56" s="1252"/>
      <c r="QFR56" s="1252"/>
      <c r="QFS56" s="1252"/>
      <c r="QFT56" s="1252"/>
      <c r="QFU56" s="1252"/>
      <c r="QFV56" s="1252"/>
      <c r="QFW56" s="1252"/>
      <c r="QFX56" s="1252"/>
      <c r="QFY56" s="1252"/>
      <c r="QFZ56" s="1252"/>
      <c r="QGA56" s="1252"/>
      <c r="QGB56" s="1252"/>
      <c r="QGC56" s="1252"/>
      <c r="QGD56" s="1252"/>
      <c r="QGE56" s="1252"/>
      <c r="QGF56" s="1252"/>
      <c r="QGG56" s="1252"/>
      <c r="QGH56" s="1252"/>
      <c r="QGI56" s="1252"/>
      <c r="QGJ56" s="1252"/>
      <c r="QGK56" s="1252"/>
      <c r="QGL56" s="1252"/>
      <c r="QGM56" s="1252"/>
      <c r="QGN56" s="1252"/>
      <c r="QGO56" s="1252"/>
      <c r="QGP56" s="1252"/>
      <c r="QGQ56" s="1252"/>
      <c r="QGR56" s="1252"/>
      <c r="QGS56" s="1252"/>
      <c r="QGT56" s="1252"/>
      <c r="QGU56" s="1252"/>
      <c r="QGV56" s="1252"/>
      <c r="QGW56" s="1252"/>
      <c r="QGX56" s="1252"/>
      <c r="QGY56" s="1252"/>
      <c r="QGZ56" s="1252"/>
      <c r="QHA56" s="1252"/>
      <c r="QHB56" s="1252"/>
      <c r="QHC56" s="1252"/>
      <c r="QHD56" s="1252"/>
      <c r="QHE56" s="1252"/>
      <c r="QHF56" s="1252"/>
      <c r="QHG56" s="1252"/>
      <c r="QHH56" s="1252"/>
      <c r="QHI56" s="1252"/>
      <c r="QHJ56" s="1252"/>
      <c r="QHK56" s="1252"/>
      <c r="QHL56" s="1252"/>
      <c r="QHM56" s="1252"/>
      <c r="QHN56" s="1252"/>
      <c r="QHO56" s="1252"/>
      <c r="QHP56" s="1252"/>
      <c r="QHQ56" s="1252"/>
      <c r="QHR56" s="1252"/>
      <c r="QHS56" s="1252"/>
      <c r="QHT56" s="1252"/>
      <c r="QHU56" s="1252"/>
      <c r="QHV56" s="1252"/>
      <c r="QHW56" s="1252"/>
      <c r="QHX56" s="1252"/>
      <c r="QHY56" s="1252"/>
      <c r="QHZ56" s="1252"/>
      <c r="QIA56" s="1252"/>
      <c r="QIB56" s="1252"/>
      <c r="QIC56" s="1252"/>
      <c r="QID56" s="1252"/>
      <c r="QIE56" s="1252"/>
      <c r="QIF56" s="1252"/>
      <c r="QIG56" s="1252"/>
      <c r="QIH56" s="1252"/>
      <c r="QII56" s="1252"/>
      <c r="QIJ56" s="1252"/>
      <c r="QIK56" s="1252"/>
      <c r="QIL56" s="1252"/>
      <c r="QIM56" s="1252"/>
      <c r="QIN56" s="1252"/>
      <c r="QIO56" s="1252"/>
      <c r="QIP56" s="1252"/>
      <c r="QIQ56" s="1252"/>
      <c r="QIR56" s="1252"/>
      <c r="QIS56" s="1252"/>
      <c r="QIT56" s="1252"/>
      <c r="QIU56" s="1252"/>
      <c r="QIV56" s="1252"/>
      <c r="QIW56" s="1252"/>
      <c r="QIX56" s="1252"/>
      <c r="QIY56" s="1252"/>
      <c r="QIZ56" s="1252"/>
      <c r="QJA56" s="1252"/>
      <c r="QJB56" s="1252"/>
      <c r="QJC56" s="1252"/>
      <c r="QJD56" s="1252"/>
      <c r="QJE56" s="1252"/>
      <c r="QJF56" s="1252"/>
      <c r="QJG56" s="1252"/>
      <c r="QJH56" s="1252"/>
      <c r="QJI56" s="1252"/>
      <c r="QJJ56" s="1252"/>
      <c r="QJK56" s="1252"/>
      <c r="QJL56" s="1252"/>
      <c r="QJM56" s="1252"/>
      <c r="QJN56" s="1252"/>
      <c r="QJO56" s="1252"/>
      <c r="QJP56" s="1252"/>
      <c r="QJQ56" s="1252"/>
      <c r="QJR56" s="1252"/>
      <c r="QJS56" s="1252"/>
      <c r="QJT56" s="1252"/>
      <c r="QJU56" s="1252"/>
      <c r="QJV56" s="1252"/>
      <c r="QJW56" s="1252"/>
      <c r="QJX56" s="1252"/>
      <c r="QJY56" s="1252"/>
      <c r="QJZ56" s="1252"/>
      <c r="QKA56" s="1252"/>
      <c r="QKB56" s="1252"/>
      <c r="QKC56" s="1252"/>
      <c r="QKD56" s="1252"/>
      <c r="QKE56" s="1252"/>
      <c r="QKF56" s="1252"/>
      <c r="QKG56" s="1252"/>
      <c r="QKH56" s="1252"/>
      <c r="QKI56" s="1252"/>
      <c r="QKJ56" s="1252"/>
      <c r="QKK56" s="1252"/>
      <c r="QKL56" s="1252"/>
      <c r="QKM56" s="1252"/>
      <c r="QKN56" s="1252"/>
      <c r="QKO56" s="1252"/>
      <c r="QKP56" s="1252"/>
      <c r="QKQ56" s="1252"/>
      <c r="QKR56" s="1252"/>
      <c r="QKS56" s="1252"/>
      <c r="QKT56" s="1252"/>
      <c r="QKU56" s="1252"/>
      <c r="QKV56" s="1252"/>
      <c r="QKW56" s="1252"/>
      <c r="QKX56" s="1252"/>
      <c r="QKY56" s="1252"/>
      <c r="QKZ56" s="1252"/>
      <c r="QLA56" s="1252"/>
      <c r="QLB56" s="1252"/>
      <c r="QLC56" s="1252"/>
      <c r="QLD56" s="1252"/>
      <c r="QLE56" s="1252"/>
      <c r="QLF56" s="1252"/>
      <c r="QLG56" s="1252"/>
      <c r="QLH56" s="1252"/>
      <c r="QLI56" s="1252"/>
      <c r="QLJ56" s="1252"/>
      <c r="QLK56" s="1252"/>
      <c r="QLL56" s="1252"/>
      <c r="QLM56" s="1252"/>
      <c r="QLN56" s="1252"/>
      <c r="QLO56" s="1252"/>
      <c r="QLP56" s="1252"/>
      <c r="QLQ56" s="1252"/>
      <c r="QLR56" s="1252"/>
      <c r="QLS56" s="1252"/>
      <c r="QLT56" s="1252"/>
      <c r="QLU56" s="1252"/>
      <c r="QLV56" s="1252"/>
      <c r="QLW56" s="1252"/>
      <c r="QLX56" s="1252"/>
      <c r="QLY56" s="1252"/>
      <c r="QLZ56" s="1252"/>
      <c r="QMA56" s="1252"/>
      <c r="QMB56" s="1252"/>
      <c r="QMC56" s="1252"/>
      <c r="QMD56" s="1252"/>
      <c r="QME56" s="1252"/>
      <c r="QMF56" s="1252"/>
      <c r="QMG56" s="1252"/>
      <c r="QMH56" s="1252"/>
      <c r="QMI56" s="1252"/>
      <c r="QMJ56" s="1252"/>
      <c r="QMK56" s="1252"/>
      <c r="QML56" s="1252"/>
      <c r="QMM56" s="1252"/>
      <c r="QMN56" s="1252"/>
      <c r="QMO56" s="1252"/>
      <c r="QMP56" s="1252"/>
      <c r="QMQ56" s="1252"/>
      <c r="QMR56" s="1252"/>
      <c r="QMS56" s="1252"/>
      <c r="QMT56" s="1252"/>
      <c r="QMU56" s="1252"/>
      <c r="QMV56" s="1252"/>
      <c r="QMW56" s="1252"/>
      <c r="QMX56" s="1252"/>
      <c r="QMY56" s="1252"/>
      <c r="QMZ56" s="1252"/>
      <c r="QNA56" s="1252"/>
      <c r="QNB56" s="1252"/>
      <c r="QNC56" s="1252"/>
      <c r="QND56" s="1252"/>
      <c r="QNE56" s="1252"/>
      <c r="QNF56" s="1252"/>
      <c r="QNG56" s="1252"/>
      <c r="QNH56" s="1252"/>
      <c r="QNI56" s="1252"/>
      <c r="QNJ56" s="1252"/>
      <c r="QNK56" s="1252"/>
      <c r="QNL56" s="1252"/>
      <c r="QNM56" s="1252"/>
      <c r="QNN56" s="1252"/>
      <c r="QNO56" s="1252"/>
      <c r="QNP56" s="1252"/>
      <c r="QNQ56" s="1252"/>
      <c r="QNR56" s="1252"/>
      <c r="QNS56" s="1252"/>
      <c r="QNT56" s="1252"/>
      <c r="QNU56" s="1252"/>
      <c r="QNV56" s="1252"/>
      <c r="QNW56" s="1252"/>
      <c r="QNX56" s="1252"/>
      <c r="QNY56" s="1252"/>
      <c r="QNZ56" s="1252"/>
      <c r="QOA56" s="1252"/>
      <c r="QOB56" s="1252"/>
      <c r="QOC56" s="1252"/>
      <c r="QOD56" s="1252"/>
      <c r="QOE56" s="1252"/>
      <c r="QOF56" s="1252"/>
      <c r="QOG56" s="1252"/>
      <c r="QOH56" s="1252"/>
      <c r="QOI56" s="1252"/>
      <c r="QOJ56" s="1252"/>
      <c r="QOK56" s="1252"/>
      <c r="QOL56" s="1252"/>
      <c r="QOM56" s="1252"/>
      <c r="QON56" s="1252"/>
      <c r="QOO56" s="1252"/>
      <c r="QOP56" s="1252"/>
      <c r="QOQ56" s="1252"/>
      <c r="QOR56" s="1252"/>
      <c r="QOS56" s="1252"/>
      <c r="QOT56" s="1252"/>
      <c r="QOU56" s="1252"/>
      <c r="QOV56" s="1252"/>
      <c r="QOW56" s="1252"/>
      <c r="QOX56" s="1252"/>
      <c r="QOY56" s="1252"/>
      <c r="QOZ56" s="1252"/>
      <c r="QPA56" s="1252"/>
      <c r="QPB56" s="1252"/>
      <c r="QPC56" s="1252"/>
      <c r="QPD56" s="1252"/>
      <c r="QPE56" s="1252"/>
      <c r="QPF56" s="1252"/>
      <c r="QPG56" s="1252"/>
      <c r="QPH56" s="1252"/>
      <c r="QPI56" s="1252"/>
      <c r="QPJ56" s="1252"/>
      <c r="QPK56" s="1252"/>
      <c r="QPL56" s="1252"/>
      <c r="QPM56" s="1252"/>
      <c r="QPN56" s="1252"/>
      <c r="QPO56" s="1252"/>
      <c r="QPP56" s="1252"/>
      <c r="QPQ56" s="1252"/>
      <c r="QPR56" s="1252"/>
      <c r="QPS56" s="1252"/>
      <c r="QPT56" s="1252"/>
      <c r="QPU56" s="1252"/>
      <c r="QPV56" s="1252"/>
      <c r="QPW56" s="1252"/>
      <c r="QPX56" s="1252"/>
      <c r="QPY56" s="1252"/>
      <c r="QPZ56" s="1252"/>
      <c r="QQA56" s="1252"/>
      <c r="QQB56" s="1252"/>
      <c r="QQC56" s="1252"/>
      <c r="QQD56" s="1252"/>
      <c r="QQE56" s="1252"/>
      <c r="QQF56" s="1252"/>
      <c r="QQG56" s="1252"/>
      <c r="QQH56" s="1252"/>
      <c r="QQI56" s="1252"/>
      <c r="QQJ56" s="1252"/>
      <c r="QQK56" s="1252"/>
      <c r="QQL56" s="1252"/>
      <c r="QQM56" s="1252"/>
      <c r="QQN56" s="1252"/>
      <c r="QQO56" s="1252"/>
      <c r="QQP56" s="1252"/>
      <c r="QQQ56" s="1252"/>
      <c r="QQR56" s="1252"/>
      <c r="QQS56" s="1252"/>
      <c r="QQT56" s="1252"/>
      <c r="QQU56" s="1252"/>
      <c r="QQV56" s="1252"/>
      <c r="QQW56" s="1252"/>
      <c r="QQX56" s="1252"/>
      <c r="QQY56" s="1252"/>
      <c r="QQZ56" s="1252"/>
      <c r="QRA56" s="1252"/>
      <c r="QRB56" s="1252"/>
      <c r="QRC56" s="1252"/>
      <c r="QRD56" s="1252"/>
      <c r="QRE56" s="1252"/>
      <c r="QRF56" s="1252"/>
      <c r="QRG56" s="1252"/>
      <c r="QRH56" s="1252"/>
      <c r="QRI56" s="1252"/>
      <c r="QRJ56" s="1252"/>
      <c r="QRK56" s="1252"/>
      <c r="QRL56" s="1252"/>
      <c r="QRM56" s="1252"/>
      <c r="QRN56" s="1252"/>
      <c r="QRO56" s="1252"/>
      <c r="QRP56" s="1252"/>
      <c r="QRQ56" s="1252"/>
      <c r="QRR56" s="1252"/>
      <c r="QRS56" s="1252"/>
      <c r="QRT56" s="1252"/>
      <c r="QRU56" s="1252"/>
      <c r="QRV56" s="1252"/>
      <c r="QRW56" s="1252"/>
      <c r="QRX56" s="1252"/>
      <c r="QRY56" s="1252"/>
      <c r="QRZ56" s="1252"/>
      <c r="QSA56" s="1252"/>
      <c r="QSB56" s="1252"/>
      <c r="QSC56" s="1252"/>
      <c r="QSD56" s="1252"/>
      <c r="QSE56" s="1252"/>
      <c r="QSF56" s="1252"/>
      <c r="QSG56" s="1252"/>
      <c r="QSH56" s="1252"/>
      <c r="QSI56" s="1252"/>
      <c r="QSJ56" s="1252"/>
      <c r="QSK56" s="1252"/>
      <c r="QSL56" s="1252"/>
      <c r="QSM56" s="1252"/>
      <c r="QSN56" s="1252"/>
      <c r="QSO56" s="1252"/>
      <c r="QSP56" s="1252"/>
      <c r="QSQ56" s="1252"/>
      <c r="QSR56" s="1252"/>
      <c r="QSS56" s="1252"/>
      <c r="QST56" s="1252"/>
      <c r="QSU56" s="1252"/>
      <c r="QSV56" s="1252"/>
      <c r="QSW56" s="1252"/>
      <c r="QSX56" s="1252"/>
      <c r="QSY56" s="1252"/>
      <c r="QSZ56" s="1252"/>
      <c r="QTA56" s="1252"/>
      <c r="QTB56" s="1252"/>
      <c r="QTC56" s="1252"/>
      <c r="QTD56" s="1252"/>
      <c r="QTE56" s="1252"/>
      <c r="QTF56" s="1252"/>
      <c r="QTG56" s="1252"/>
      <c r="QTH56" s="1252"/>
      <c r="QTI56" s="1252"/>
      <c r="QTJ56" s="1252"/>
      <c r="QTK56" s="1252"/>
      <c r="QTL56" s="1252"/>
      <c r="QTM56" s="1252"/>
      <c r="QTN56" s="1252"/>
      <c r="QTO56" s="1252"/>
      <c r="QTP56" s="1252"/>
      <c r="QTQ56" s="1252"/>
      <c r="QTR56" s="1252"/>
      <c r="QTS56" s="1252"/>
      <c r="QTT56" s="1252"/>
      <c r="QTU56" s="1252"/>
      <c r="QTV56" s="1252"/>
      <c r="QTW56" s="1252"/>
      <c r="QTX56" s="1252"/>
      <c r="QTY56" s="1252"/>
      <c r="QTZ56" s="1252"/>
      <c r="QUA56" s="1252"/>
      <c r="QUB56" s="1252"/>
      <c r="QUC56" s="1252"/>
      <c r="QUD56" s="1252"/>
      <c r="QUE56" s="1252"/>
      <c r="QUF56" s="1252"/>
      <c r="QUG56" s="1252"/>
      <c r="QUH56" s="1252"/>
      <c r="QUI56" s="1252"/>
      <c r="QUJ56" s="1252"/>
      <c r="QUK56" s="1252"/>
      <c r="QUL56" s="1252"/>
      <c r="QUM56" s="1252"/>
      <c r="QUN56" s="1252"/>
      <c r="QUO56" s="1252"/>
      <c r="QUP56" s="1252"/>
      <c r="QUQ56" s="1252"/>
      <c r="QUR56" s="1252"/>
      <c r="QUS56" s="1252"/>
      <c r="QUT56" s="1252"/>
      <c r="QUU56" s="1252"/>
      <c r="QUV56" s="1252"/>
      <c r="QUW56" s="1252"/>
      <c r="QUX56" s="1252"/>
      <c r="QUY56" s="1252"/>
      <c r="QUZ56" s="1252"/>
      <c r="QVA56" s="1252"/>
      <c r="QVB56" s="1252"/>
      <c r="QVC56" s="1252"/>
      <c r="QVD56" s="1252"/>
      <c r="QVE56" s="1252"/>
      <c r="QVF56" s="1252"/>
      <c r="QVG56" s="1252"/>
      <c r="QVH56" s="1252"/>
      <c r="QVI56" s="1252"/>
      <c r="QVJ56" s="1252"/>
      <c r="QVK56" s="1252"/>
      <c r="QVL56" s="1252"/>
      <c r="QVM56" s="1252"/>
      <c r="QVN56" s="1252"/>
      <c r="QVO56" s="1252"/>
      <c r="QVP56" s="1252"/>
      <c r="QVQ56" s="1252"/>
      <c r="QVR56" s="1252"/>
      <c r="QVS56" s="1252"/>
      <c r="QVT56" s="1252"/>
      <c r="QVU56" s="1252"/>
      <c r="QVV56" s="1252"/>
      <c r="QVW56" s="1252"/>
      <c r="QVX56" s="1252"/>
      <c r="QVY56" s="1252"/>
      <c r="QVZ56" s="1252"/>
      <c r="QWA56" s="1252"/>
      <c r="QWB56" s="1252"/>
      <c r="QWC56" s="1252"/>
      <c r="QWD56" s="1252"/>
      <c r="QWE56" s="1252"/>
      <c r="QWF56" s="1252"/>
      <c r="QWG56" s="1252"/>
      <c r="QWH56" s="1252"/>
      <c r="QWI56" s="1252"/>
      <c r="QWJ56" s="1252"/>
      <c r="QWK56" s="1252"/>
      <c r="QWL56" s="1252"/>
      <c r="QWM56" s="1252"/>
      <c r="QWN56" s="1252"/>
      <c r="QWO56" s="1252"/>
      <c r="QWP56" s="1252"/>
      <c r="QWQ56" s="1252"/>
      <c r="QWR56" s="1252"/>
      <c r="QWS56" s="1252"/>
      <c r="QWT56" s="1252"/>
      <c r="QWU56" s="1252"/>
      <c r="QWV56" s="1252"/>
      <c r="QWW56" s="1252"/>
      <c r="QWX56" s="1252"/>
      <c r="QWY56" s="1252"/>
      <c r="QWZ56" s="1252"/>
      <c r="QXA56" s="1252"/>
      <c r="QXB56" s="1252"/>
      <c r="QXC56" s="1252"/>
      <c r="QXD56" s="1252"/>
      <c r="QXE56" s="1252"/>
      <c r="QXF56" s="1252"/>
      <c r="QXG56" s="1252"/>
      <c r="QXH56" s="1252"/>
      <c r="QXI56" s="1252"/>
      <c r="QXJ56" s="1252"/>
      <c r="QXK56" s="1252"/>
      <c r="QXL56" s="1252"/>
      <c r="QXM56" s="1252"/>
      <c r="QXN56" s="1252"/>
      <c r="QXO56" s="1252"/>
      <c r="QXP56" s="1252"/>
      <c r="QXQ56" s="1252"/>
      <c r="QXR56" s="1252"/>
      <c r="QXS56" s="1252"/>
      <c r="QXT56" s="1252"/>
      <c r="QXU56" s="1252"/>
      <c r="QXV56" s="1252"/>
      <c r="QXW56" s="1252"/>
      <c r="QXX56" s="1252"/>
      <c r="QXY56" s="1252"/>
      <c r="QXZ56" s="1252"/>
      <c r="QYA56" s="1252"/>
      <c r="QYB56" s="1252"/>
      <c r="QYC56" s="1252"/>
      <c r="QYD56" s="1252"/>
      <c r="QYE56" s="1252"/>
      <c r="QYF56" s="1252"/>
      <c r="QYG56" s="1252"/>
      <c r="QYH56" s="1252"/>
      <c r="QYI56" s="1252"/>
      <c r="QYJ56" s="1252"/>
      <c r="QYK56" s="1252"/>
      <c r="QYL56" s="1252"/>
      <c r="QYM56" s="1252"/>
      <c r="QYN56" s="1252"/>
      <c r="QYO56" s="1252"/>
      <c r="QYP56" s="1252"/>
      <c r="QYQ56" s="1252"/>
      <c r="QYR56" s="1252"/>
      <c r="QYS56" s="1252"/>
      <c r="QYT56" s="1252"/>
      <c r="QYU56" s="1252"/>
      <c r="QYV56" s="1252"/>
      <c r="QYW56" s="1252"/>
      <c r="QYX56" s="1252"/>
      <c r="QYY56" s="1252"/>
      <c r="QYZ56" s="1252"/>
      <c r="QZA56" s="1252"/>
      <c r="QZB56" s="1252"/>
      <c r="QZC56" s="1252"/>
      <c r="QZD56" s="1252"/>
      <c r="QZE56" s="1252"/>
      <c r="QZF56" s="1252"/>
      <c r="QZG56" s="1252"/>
      <c r="QZH56" s="1252"/>
      <c r="QZI56" s="1252"/>
      <c r="QZJ56" s="1252"/>
      <c r="QZK56" s="1252"/>
      <c r="QZL56" s="1252"/>
      <c r="QZM56" s="1252"/>
      <c r="QZN56" s="1252"/>
      <c r="QZO56" s="1252"/>
      <c r="QZP56" s="1252"/>
      <c r="QZQ56" s="1252"/>
      <c r="QZR56" s="1252"/>
      <c r="QZS56" s="1252"/>
      <c r="QZT56" s="1252"/>
      <c r="QZU56" s="1252"/>
      <c r="QZV56" s="1252"/>
      <c r="QZW56" s="1252"/>
      <c r="QZX56" s="1252"/>
      <c r="QZY56" s="1252"/>
      <c r="QZZ56" s="1252"/>
      <c r="RAA56" s="1252"/>
      <c r="RAB56" s="1252"/>
      <c r="RAC56" s="1252"/>
      <c r="RAD56" s="1252"/>
      <c r="RAE56" s="1252"/>
      <c r="RAF56" s="1252"/>
      <c r="RAG56" s="1252"/>
      <c r="RAH56" s="1252"/>
      <c r="RAI56" s="1252"/>
      <c r="RAJ56" s="1252"/>
      <c r="RAK56" s="1252"/>
      <c r="RAL56" s="1252"/>
      <c r="RAM56" s="1252"/>
      <c r="RAN56" s="1252"/>
      <c r="RAO56" s="1252"/>
      <c r="RAP56" s="1252"/>
      <c r="RAQ56" s="1252"/>
      <c r="RAR56" s="1252"/>
      <c r="RAS56" s="1252"/>
      <c r="RAT56" s="1252"/>
      <c r="RAU56" s="1252"/>
      <c r="RAV56" s="1252"/>
      <c r="RAW56" s="1252"/>
      <c r="RAX56" s="1252"/>
      <c r="RAY56" s="1252"/>
      <c r="RAZ56" s="1252"/>
      <c r="RBA56" s="1252"/>
      <c r="RBB56" s="1252"/>
      <c r="RBC56" s="1252"/>
      <c r="RBD56" s="1252"/>
      <c r="RBE56" s="1252"/>
      <c r="RBF56" s="1252"/>
      <c r="RBG56" s="1252"/>
      <c r="RBH56" s="1252"/>
      <c r="RBI56" s="1252"/>
      <c r="RBJ56" s="1252"/>
      <c r="RBK56" s="1252"/>
      <c r="RBL56" s="1252"/>
      <c r="RBM56" s="1252"/>
      <c r="RBN56" s="1252"/>
      <c r="RBO56" s="1252"/>
      <c r="RBP56" s="1252"/>
      <c r="RBQ56" s="1252"/>
      <c r="RBR56" s="1252"/>
      <c r="RBS56" s="1252"/>
      <c r="RBT56" s="1252"/>
      <c r="RBU56" s="1252"/>
      <c r="RBV56" s="1252"/>
      <c r="RBW56" s="1252"/>
      <c r="RBX56" s="1252"/>
      <c r="RBY56" s="1252"/>
      <c r="RBZ56" s="1252"/>
      <c r="RCA56" s="1252"/>
      <c r="RCB56" s="1252"/>
      <c r="RCC56" s="1252"/>
      <c r="RCD56" s="1252"/>
      <c r="RCE56" s="1252"/>
      <c r="RCF56" s="1252"/>
      <c r="RCG56" s="1252"/>
      <c r="RCH56" s="1252"/>
      <c r="RCI56" s="1252"/>
      <c r="RCJ56" s="1252"/>
      <c r="RCK56" s="1252"/>
      <c r="RCL56" s="1252"/>
      <c r="RCM56" s="1252"/>
      <c r="RCN56" s="1252"/>
      <c r="RCO56" s="1252"/>
      <c r="RCP56" s="1252"/>
      <c r="RCQ56" s="1252"/>
      <c r="RCR56" s="1252"/>
      <c r="RCS56" s="1252"/>
      <c r="RCT56" s="1252"/>
      <c r="RCU56" s="1252"/>
      <c r="RCV56" s="1252"/>
      <c r="RCW56" s="1252"/>
      <c r="RCX56" s="1252"/>
      <c r="RCY56" s="1252"/>
      <c r="RCZ56" s="1252"/>
      <c r="RDA56" s="1252"/>
      <c r="RDB56" s="1252"/>
      <c r="RDC56" s="1252"/>
      <c r="RDD56" s="1252"/>
      <c r="RDE56" s="1252"/>
      <c r="RDF56" s="1252"/>
      <c r="RDG56" s="1252"/>
      <c r="RDH56" s="1252"/>
      <c r="RDI56" s="1252"/>
      <c r="RDJ56" s="1252"/>
      <c r="RDK56" s="1252"/>
      <c r="RDL56" s="1252"/>
      <c r="RDM56" s="1252"/>
      <c r="RDN56" s="1252"/>
      <c r="RDO56" s="1252"/>
      <c r="RDP56" s="1252"/>
      <c r="RDQ56" s="1252"/>
      <c r="RDR56" s="1252"/>
      <c r="RDS56" s="1252"/>
      <c r="RDT56" s="1252"/>
      <c r="RDU56" s="1252"/>
      <c r="RDV56" s="1252"/>
      <c r="RDW56" s="1252"/>
      <c r="RDX56" s="1252"/>
      <c r="RDY56" s="1252"/>
      <c r="RDZ56" s="1252"/>
      <c r="REA56" s="1252"/>
      <c r="REB56" s="1252"/>
      <c r="REC56" s="1252"/>
      <c r="RED56" s="1252"/>
      <c r="REE56" s="1252"/>
      <c r="REF56" s="1252"/>
      <c r="REG56" s="1252"/>
      <c r="REH56" s="1252"/>
      <c r="REI56" s="1252"/>
      <c r="REJ56" s="1252"/>
      <c r="REK56" s="1252"/>
      <c r="REL56" s="1252"/>
      <c r="REM56" s="1252"/>
      <c r="REN56" s="1252"/>
      <c r="REO56" s="1252"/>
      <c r="REP56" s="1252"/>
      <c r="REQ56" s="1252"/>
      <c r="RER56" s="1252"/>
      <c r="RES56" s="1252"/>
      <c r="RET56" s="1252"/>
      <c r="REU56" s="1252"/>
      <c r="REV56" s="1252"/>
      <c r="REW56" s="1252"/>
      <c r="REX56" s="1252"/>
      <c r="REY56" s="1252"/>
      <c r="REZ56" s="1252"/>
      <c r="RFA56" s="1252"/>
      <c r="RFB56" s="1252"/>
      <c r="RFC56" s="1252"/>
      <c r="RFD56" s="1252"/>
      <c r="RFE56" s="1252"/>
      <c r="RFF56" s="1252"/>
      <c r="RFG56" s="1252"/>
      <c r="RFH56" s="1252"/>
      <c r="RFI56" s="1252"/>
      <c r="RFJ56" s="1252"/>
      <c r="RFK56" s="1252"/>
      <c r="RFL56" s="1252"/>
      <c r="RFM56" s="1252"/>
      <c r="RFN56" s="1252"/>
      <c r="RFO56" s="1252"/>
      <c r="RFP56" s="1252"/>
      <c r="RFQ56" s="1252"/>
      <c r="RFR56" s="1252"/>
      <c r="RFS56" s="1252"/>
      <c r="RFT56" s="1252"/>
      <c r="RFU56" s="1252"/>
      <c r="RFV56" s="1252"/>
      <c r="RFW56" s="1252"/>
      <c r="RFX56" s="1252"/>
      <c r="RFY56" s="1252"/>
      <c r="RFZ56" s="1252"/>
      <c r="RGA56" s="1252"/>
      <c r="RGB56" s="1252"/>
      <c r="RGC56" s="1252"/>
      <c r="RGD56" s="1252"/>
      <c r="RGE56" s="1252"/>
      <c r="RGF56" s="1252"/>
      <c r="RGG56" s="1252"/>
      <c r="RGH56" s="1252"/>
      <c r="RGI56" s="1252"/>
      <c r="RGJ56" s="1252"/>
      <c r="RGK56" s="1252"/>
      <c r="RGL56" s="1252"/>
      <c r="RGM56" s="1252"/>
      <c r="RGN56" s="1252"/>
      <c r="RGO56" s="1252"/>
      <c r="RGP56" s="1252"/>
      <c r="RGQ56" s="1252"/>
      <c r="RGR56" s="1252"/>
      <c r="RGS56" s="1252"/>
      <c r="RGT56" s="1252"/>
      <c r="RGU56" s="1252"/>
      <c r="RGV56" s="1252"/>
      <c r="RGW56" s="1252"/>
      <c r="RGX56" s="1252"/>
      <c r="RGY56" s="1252"/>
      <c r="RGZ56" s="1252"/>
      <c r="RHA56" s="1252"/>
      <c r="RHB56" s="1252"/>
      <c r="RHC56" s="1252"/>
      <c r="RHD56" s="1252"/>
      <c r="RHE56" s="1252"/>
      <c r="RHF56" s="1252"/>
      <c r="RHG56" s="1252"/>
      <c r="RHH56" s="1252"/>
      <c r="RHI56" s="1252"/>
      <c r="RHJ56" s="1252"/>
      <c r="RHK56" s="1252"/>
      <c r="RHL56" s="1252"/>
      <c r="RHM56" s="1252"/>
      <c r="RHN56" s="1252"/>
      <c r="RHO56" s="1252"/>
      <c r="RHP56" s="1252"/>
      <c r="RHQ56" s="1252"/>
      <c r="RHR56" s="1252"/>
      <c r="RHS56" s="1252"/>
      <c r="RHT56" s="1252"/>
      <c r="RHU56" s="1252"/>
      <c r="RHV56" s="1252"/>
      <c r="RHW56" s="1252"/>
      <c r="RHX56" s="1252"/>
      <c r="RHY56" s="1252"/>
      <c r="RHZ56" s="1252"/>
      <c r="RIA56" s="1252"/>
      <c r="RIB56" s="1252"/>
      <c r="RIC56" s="1252"/>
      <c r="RID56" s="1252"/>
      <c r="RIE56" s="1252"/>
      <c r="RIF56" s="1252"/>
      <c r="RIG56" s="1252"/>
      <c r="RIH56" s="1252"/>
      <c r="RII56" s="1252"/>
      <c r="RIJ56" s="1252"/>
      <c r="RIK56" s="1252"/>
      <c r="RIL56" s="1252"/>
      <c r="RIM56" s="1252"/>
      <c r="RIN56" s="1252"/>
      <c r="RIO56" s="1252"/>
      <c r="RIP56" s="1252"/>
      <c r="RIQ56" s="1252"/>
      <c r="RIR56" s="1252"/>
      <c r="RIS56" s="1252"/>
      <c r="RIT56" s="1252"/>
      <c r="RIU56" s="1252"/>
      <c r="RIV56" s="1252"/>
      <c r="RIW56" s="1252"/>
      <c r="RIX56" s="1252"/>
      <c r="RIY56" s="1252"/>
      <c r="RIZ56" s="1252"/>
      <c r="RJA56" s="1252"/>
      <c r="RJB56" s="1252"/>
      <c r="RJC56" s="1252"/>
      <c r="RJD56" s="1252"/>
      <c r="RJE56" s="1252"/>
      <c r="RJF56" s="1252"/>
      <c r="RJG56" s="1252"/>
      <c r="RJH56" s="1252"/>
      <c r="RJI56" s="1252"/>
      <c r="RJJ56" s="1252"/>
      <c r="RJK56" s="1252"/>
      <c r="RJL56" s="1252"/>
      <c r="RJM56" s="1252"/>
      <c r="RJN56" s="1252"/>
      <c r="RJO56" s="1252"/>
      <c r="RJP56" s="1252"/>
      <c r="RJQ56" s="1252"/>
      <c r="RJR56" s="1252"/>
      <c r="RJS56" s="1252"/>
      <c r="RJT56" s="1252"/>
      <c r="RJU56" s="1252"/>
      <c r="RJV56" s="1252"/>
      <c r="RJW56" s="1252"/>
      <c r="RJX56" s="1252"/>
      <c r="RJY56" s="1252"/>
      <c r="RJZ56" s="1252"/>
      <c r="RKA56" s="1252"/>
      <c r="RKB56" s="1252"/>
      <c r="RKC56" s="1252"/>
      <c r="RKD56" s="1252"/>
      <c r="RKE56" s="1252"/>
      <c r="RKF56" s="1252"/>
      <c r="RKG56" s="1252"/>
      <c r="RKH56" s="1252"/>
      <c r="RKI56" s="1252"/>
      <c r="RKJ56" s="1252"/>
      <c r="RKK56" s="1252"/>
      <c r="RKL56" s="1252"/>
      <c r="RKM56" s="1252"/>
      <c r="RKN56" s="1252"/>
      <c r="RKO56" s="1252"/>
      <c r="RKP56" s="1252"/>
      <c r="RKQ56" s="1252"/>
      <c r="RKR56" s="1252"/>
      <c r="RKS56" s="1252"/>
      <c r="RKT56" s="1252"/>
      <c r="RKU56" s="1252"/>
      <c r="RKV56" s="1252"/>
      <c r="RKW56" s="1252"/>
      <c r="RKX56" s="1252"/>
      <c r="RKY56" s="1252"/>
      <c r="RKZ56" s="1252"/>
      <c r="RLA56" s="1252"/>
      <c r="RLB56" s="1252"/>
      <c r="RLC56" s="1252"/>
      <c r="RLD56" s="1252"/>
      <c r="RLE56" s="1252"/>
      <c r="RLF56" s="1252"/>
      <c r="RLG56" s="1252"/>
      <c r="RLH56" s="1252"/>
      <c r="RLI56" s="1252"/>
      <c r="RLJ56" s="1252"/>
      <c r="RLK56" s="1252"/>
      <c r="RLL56" s="1252"/>
      <c r="RLM56" s="1252"/>
      <c r="RLN56" s="1252"/>
      <c r="RLO56" s="1252"/>
      <c r="RLP56" s="1252"/>
      <c r="RLQ56" s="1252"/>
      <c r="RLR56" s="1252"/>
      <c r="RLS56" s="1252"/>
      <c r="RLT56" s="1252"/>
      <c r="RLU56" s="1252"/>
      <c r="RLV56" s="1252"/>
      <c r="RLW56" s="1252"/>
      <c r="RLX56" s="1252"/>
      <c r="RLY56" s="1252"/>
      <c r="RLZ56" s="1252"/>
      <c r="RMA56" s="1252"/>
      <c r="RMB56" s="1252"/>
      <c r="RMC56" s="1252"/>
      <c r="RMD56" s="1252"/>
      <c r="RME56" s="1252"/>
      <c r="RMF56" s="1252"/>
      <c r="RMG56" s="1252"/>
      <c r="RMH56" s="1252"/>
      <c r="RMI56" s="1252"/>
      <c r="RMJ56" s="1252"/>
      <c r="RMK56" s="1252"/>
      <c r="RML56" s="1252"/>
      <c r="RMM56" s="1252"/>
      <c r="RMN56" s="1252"/>
      <c r="RMO56" s="1252"/>
      <c r="RMP56" s="1252"/>
      <c r="RMQ56" s="1252"/>
      <c r="RMR56" s="1252"/>
      <c r="RMS56" s="1252"/>
      <c r="RMT56" s="1252"/>
      <c r="RMU56" s="1252"/>
      <c r="RMV56" s="1252"/>
      <c r="RMW56" s="1252"/>
      <c r="RMX56" s="1252"/>
      <c r="RMY56" s="1252"/>
      <c r="RMZ56" s="1252"/>
      <c r="RNA56" s="1252"/>
      <c r="RNB56" s="1252"/>
      <c r="RNC56" s="1252"/>
      <c r="RND56" s="1252"/>
      <c r="RNE56" s="1252"/>
      <c r="RNF56" s="1252"/>
      <c r="RNG56" s="1252"/>
      <c r="RNH56" s="1252"/>
      <c r="RNI56" s="1252"/>
      <c r="RNJ56" s="1252"/>
      <c r="RNK56" s="1252"/>
      <c r="RNL56" s="1252"/>
      <c r="RNM56" s="1252"/>
      <c r="RNN56" s="1252"/>
      <c r="RNO56" s="1252"/>
      <c r="RNP56" s="1252"/>
      <c r="RNQ56" s="1252"/>
      <c r="RNR56" s="1252"/>
      <c r="RNS56" s="1252"/>
      <c r="RNT56" s="1252"/>
      <c r="RNU56" s="1252"/>
      <c r="RNV56" s="1252"/>
      <c r="RNW56" s="1252"/>
      <c r="RNX56" s="1252"/>
      <c r="RNY56" s="1252"/>
      <c r="RNZ56" s="1252"/>
      <c r="ROA56" s="1252"/>
      <c r="ROB56" s="1252"/>
      <c r="ROC56" s="1252"/>
      <c r="ROD56" s="1252"/>
      <c r="ROE56" s="1252"/>
      <c r="ROF56" s="1252"/>
      <c r="ROG56" s="1252"/>
      <c r="ROH56" s="1252"/>
      <c r="ROI56" s="1252"/>
      <c r="ROJ56" s="1252"/>
      <c r="ROK56" s="1252"/>
      <c r="ROL56" s="1252"/>
      <c r="ROM56" s="1252"/>
      <c r="RON56" s="1252"/>
      <c r="ROO56" s="1252"/>
      <c r="ROP56" s="1252"/>
      <c r="ROQ56" s="1252"/>
      <c r="ROR56" s="1252"/>
      <c r="ROS56" s="1252"/>
      <c r="ROT56" s="1252"/>
      <c r="ROU56" s="1252"/>
      <c r="ROV56" s="1252"/>
      <c r="ROW56" s="1252"/>
      <c r="ROX56" s="1252"/>
      <c r="ROY56" s="1252"/>
      <c r="ROZ56" s="1252"/>
      <c r="RPA56" s="1252"/>
      <c r="RPB56" s="1252"/>
      <c r="RPC56" s="1252"/>
      <c r="RPD56" s="1252"/>
      <c r="RPE56" s="1252"/>
      <c r="RPF56" s="1252"/>
      <c r="RPG56" s="1252"/>
      <c r="RPH56" s="1252"/>
      <c r="RPI56" s="1252"/>
      <c r="RPJ56" s="1252"/>
      <c r="RPK56" s="1252"/>
      <c r="RPL56" s="1252"/>
      <c r="RPM56" s="1252"/>
      <c r="RPN56" s="1252"/>
      <c r="RPO56" s="1252"/>
      <c r="RPP56" s="1252"/>
      <c r="RPQ56" s="1252"/>
      <c r="RPR56" s="1252"/>
      <c r="RPS56" s="1252"/>
      <c r="RPT56" s="1252"/>
      <c r="RPU56" s="1252"/>
      <c r="RPV56" s="1252"/>
      <c r="RPW56" s="1252"/>
      <c r="RPX56" s="1252"/>
      <c r="RPY56" s="1252"/>
      <c r="RPZ56" s="1252"/>
      <c r="RQA56" s="1252"/>
      <c r="RQB56" s="1252"/>
      <c r="RQC56" s="1252"/>
      <c r="RQD56" s="1252"/>
      <c r="RQE56" s="1252"/>
      <c r="RQF56" s="1252"/>
      <c r="RQG56" s="1252"/>
      <c r="RQH56" s="1252"/>
      <c r="RQI56" s="1252"/>
      <c r="RQJ56" s="1252"/>
      <c r="RQK56" s="1252"/>
      <c r="RQL56" s="1252"/>
      <c r="RQM56" s="1252"/>
      <c r="RQN56" s="1252"/>
      <c r="RQO56" s="1252"/>
      <c r="RQP56" s="1252"/>
      <c r="RQQ56" s="1252"/>
      <c r="RQR56" s="1252"/>
      <c r="RQS56" s="1252"/>
      <c r="RQT56" s="1252"/>
      <c r="RQU56" s="1252"/>
      <c r="RQV56" s="1252"/>
      <c r="RQW56" s="1252"/>
      <c r="RQX56" s="1252"/>
      <c r="RQY56" s="1252"/>
      <c r="RQZ56" s="1252"/>
      <c r="RRA56" s="1252"/>
      <c r="RRB56" s="1252"/>
      <c r="RRC56" s="1252"/>
      <c r="RRD56" s="1252"/>
      <c r="RRE56" s="1252"/>
      <c r="RRF56" s="1252"/>
      <c r="RRG56" s="1252"/>
      <c r="RRH56" s="1252"/>
      <c r="RRI56" s="1252"/>
      <c r="RRJ56" s="1252"/>
      <c r="RRK56" s="1252"/>
      <c r="RRL56" s="1252"/>
      <c r="RRM56" s="1252"/>
      <c r="RRN56" s="1252"/>
      <c r="RRO56" s="1252"/>
      <c r="RRP56" s="1252"/>
      <c r="RRQ56" s="1252"/>
      <c r="RRR56" s="1252"/>
      <c r="RRS56" s="1252"/>
      <c r="RRT56" s="1252"/>
      <c r="RRU56" s="1252"/>
      <c r="RRV56" s="1252"/>
      <c r="RRW56" s="1252"/>
      <c r="RRX56" s="1252"/>
      <c r="RRY56" s="1252"/>
      <c r="RRZ56" s="1252"/>
      <c r="RSA56" s="1252"/>
      <c r="RSB56" s="1252"/>
      <c r="RSC56" s="1252"/>
      <c r="RSD56" s="1252"/>
      <c r="RSE56" s="1252"/>
      <c r="RSF56" s="1252"/>
      <c r="RSG56" s="1252"/>
      <c r="RSH56" s="1252"/>
      <c r="RSI56" s="1252"/>
      <c r="RSJ56" s="1252"/>
      <c r="RSK56" s="1252"/>
      <c r="RSL56" s="1252"/>
      <c r="RSM56" s="1252"/>
      <c r="RSN56" s="1252"/>
      <c r="RSO56" s="1252"/>
      <c r="RSP56" s="1252"/>
      <c r="RSQ56" s="1252"/>
      <c r="RSR56" s="1252"/>
      <c r="RSS56" s="1252"/>
      <c r="RST56" s="1252"/>
      <c r="RSU56" s="1252"/>
      <c r="RSV56" s="1252"/>
      <c r="RSW56" s="1252"/>
      <c r="RSX56" s="1252"/>
      <c r="RSY56" s="1252"/>
      <c r="RSZ56" s="1252"/>
      <c r="RTA56" s="1252"/>
      <c r="RTB56" s="1252"/>
      <c r="RTC56" s="1252"/>
      <c r="RTD56" s="1252"/>
      <c r="RTE56" s="1252"/>
      <c r="RTF56" s="1252"/>
      <c r="RTG56" s="1252"/>
      <c r="RTH56" s="1252"/>
      <c r="RTI56" s="1252"/>
      <c r="RTJ56" s="1252"/>
      <c r="RTK56" s="1252"/>
      <c r="RTL56" s="1252"/>
      <c r="RTM56" s="1252"/>
      <c r="RTN56" s="1252"/>
      <c r="RTO56" s="1252"/>
      <c r="RTP56" s="1252"/>
      <c r="RTQ56" s="1252"/>
      <c r="RTR56" s="1252"/>
      <c r="RTS56" s="1252"/>
      <c r="RTT56" s="1252"/>
      <c r="RTU56" s="1252"/>
      <c r="RTV56" s="1252"/>
      <c r="RTW56" s="1252"/>
      <c r="RTX56" s="1252"/>
      <c r="RTY56" s="1252"/>
      <c r="RTZ56" s="1252"/>
      <c r="RUA56" s="1252"/>
      <c r="RUB56" s="1252"/>
      <c r="RUC56" s="1252"/>
      <c r="RUD56" s="1252"/>
      <c r="RUE56" s="1252"/>
      <c r="RUF56" s="1252"/>
      <c r="RUG56" s="1252"/>
      <c r="RUH56" s="1252"/>
      <c r="RUI56" s="1252"/>
      <c r="RUJ56" s="1252"/>
      <c r="RUK56" s="1252"/>
      <c r="RUL56" s="1252"/>
      <c r="RUM56" s="1252"/>
      <c r="RUN56" s="1252"/>
      <c r="RUO56" s="1252"/>
      <c r="RUP56" s="1252"/>
      <c r="RUQ56" s="1252"/>
      <c r="RUR56" s="1252"/>
      <c r="RUS56" s="1252"/>
      <c r="RUT56" s="1252"/>
      <c r="RUU56" s="1252"/>
      <c r="RUV56" s="1252"/>
      <c r="RUW56" s="1252"/>
      <c r="RUX56" s="1252"/>
      <c r="RUY56" s="1252"/>
      <c r="RUZ56" s="1252"/>
      <c r="RVA56" s="1252"/>
      <c r="RVB56" s="1252"/>
      <c r="RVC56" s="1252"/>
      <c r="RVD56" s="1252"/>
      <c r="RVE56" s="1252"/>
      <c r="RVF56" s="1252"/>
      <c r="RVG56" s="1252"/>
      <c r="RVH56" s="1252"/>
      <c r="RVI56" s="1252"/>
      <c r="RVJ56" s="1252"/>
      <c r="RVK56" s="1252"/>
      <c r="RVL56" s="1252"/>
      <c r="RVM56" s="1252"/>
      <c r="RVN56" s="1252"/>
      <c r="RVO56" s="1252"/>
      <c r="RVP56" s="1252"/>
      <c r="RVQ56" s="1252"/>
      <c r="RVR56" s="1252"/>
      <c r="RVS56" s="1252"/>
      <c r="RVT56" s="1252"/>
      <c r="RVU56" s="1252"/>
      <c r="RVV56" s="1252"/>
      <c r="RVW56" s="1252"/>
      <c r="RVX56" s="1252"/>
      <c r="RVY56" s="1252"/>
      <c r="RVZ56" s="1252"/>
      <c r="RWA56" s="1252"/>
      <c r="RWB56" s="1252"/>
      <c r="RWC56" s="1252"/>
      <c r="RWD56" s="1252"/>
      <c r="RWE56" s="1252"/>
      <c r="RWF56" s="1252"/>
      <c r="RWG56" s="1252"/>
      <c r="RWH56" s="1252"/>
      <c r="RWI56" s="1252"/>
      <c r="RWJ56" s="1252"/>
      <c r="RWK56" s="1252"/>
      <c r="RWL56" s="1252"/>
      <c r="RWM56" s="1252"/>
      <c r="RWN56" s="1252"/>
      <c r="RWO56" s="1252"/>
      <c r="RWP56" s="1252"/>
      <c r="RWQ56" s="1252"/>
      <c r="RWR56" s="1252"/>
      <c r="RWS56" s="1252"/>
      <c r="RWT56" s="1252"/>
      <c r="RWU56" s="1252"/>
      <c r="RWV56" s="1252"/>
      <c r="RWW56" s="1252"/>
      <c r="RWX56" s="1252"/>
      <c r="RWY56" s="1252"/>
      <c r="RWZ56" s="1252"/>
      <c r="RXA56" s="1252"/>
      <c r="RXB56" s="1252"/>
      <c r="RXC56" s="1252"/>
      <c r="RXD56" s="1252"/>
      <c r="RXE56" s="1252"/>
      <c r="RXF56" s="1252"/>
      <c r="RXG56" s="1252"/>
      <c r="RXH56" s="1252"/>
      <c r="RXI56" s="1252"/>
      <c r="RXJ56" s="1252"/>
      <c r="RXK56" s="1252"/>
      <c r="RXL56" s="1252"/>
      <c r="RXM56" s="1252"/>
      <c r="RXN56" s="1252"/>
      <c r="RXO56" s="1252"/>
      <c r="RXP56" s="1252"/>
      <c r="RXQ56" s="1252"/>
      <c r="RXR56" s="1252"/>
      <c r="RXS56" s="1252"/>
      <c r="RXT56" s="1252"/>
      <c r="RXU56" s="1252"/>
      <c r="RXV56" s="1252"/>
      <c r="RXW56" s="1252"/>
      <c r="RXX56" s="1252"/>
      <c r="RXY56" s="1252"/>
      <c r="RXZ56" s="1252"/>
      <c r="RYA56" s="1252"/>
      <c r="RYB56" s="1252"/>
      <c r="RYC56" s="1252"/>
      <c r="RYD56" s="1252"/>
      <c r="RYE56" s="1252"/>
      <c r="RYF56" s="1252"/>
      <c r="RYG56" s="1252"/>
      <c r="RYH56" s="1252"/>
      <c r="RYI56" s="1252"/>
      <c r="RYJ56" s="1252"/>
      <c r="RYK56" s="1252"/>
      <c r="RYL56" s="1252"/>
      <c r="RYM56" s="1252"/>
      <c r="RYN56" s="1252"/>
      <c r="RYO56" s="1252"/>
      <c r="RYP56" s="1252"/>
      <c r="RYQ56" s="1252"/>
      <c r="RYR56" s="1252"/>
      <c r="RYS56" s="1252"/>
      <c r="RYT56" s="1252"/>
      <c r="RYU56" s="1252"/>
      <c r="RYV56" s="1252"/>
      <c r="RYW56" s="1252"/>
      <c r="RYX56" s="1252"/>
      <c r="RYY56" s="1252"/>
      <c r="RYZ56" s="1252"/>
      <c r="RZA56" s="1252"/>
      <c r="RZB56" s="1252"/>
      <c r="RZC56" s="1252"/>
      <c r="RZD56" s="1252"/>
      <c r="RZE56" s="1252"/>
      <c r="RZF56" s="1252"/>
      <c r="RZG56" s="1252"/>
      <c r="RZH56" s="1252"/>
      <c r="RZI56" s="1252"/>
      <c r="RZJ56" s="1252"/>
      <c r="RZK56" s="1252"/>
      <c r="RZL56" s="1252"/>
      <c r="RZM56" s="1252"/>
      <c r="RZN56" s="1252"/>
      <c r="RZO56" s="1252"/>
      <c r="RZP56" s="1252"/>
      <c r="RZQ56" s="1252"/>
      <c r="RZR56" s="1252"/>
      <c r="RZS56" s="1252"/>
      <c r="RZT56" s="1252"/>
      <c r="RZU56" s="1252"/>
      <c r="RZV56" s="1252"/>
      <c r="RZW56" s="1252"/>
      <c r="RZX56" s="1252"/>
      <c r="RZY56" s="1252"/>
      <c r="RZZ56" s="1252"/>
      <c r="SAA56" s="1252"/>
      <c r="SAB56" s="1252"/>
      <c r="SAC56" s="1252"/>
      <c r="SAD56" s="1252"/>
      <c r="SAE56" s="1252"/>
      <c r="SAF56" s="1252"/>
      <c r="SAG56" s="1252"/>
      <c r="SAH56" s="1252"/>
      <c r="SAI56" s="1252"/>
      <c r="SAJ56" s="1252"/>
      <c r="SAK56" s="1252"/>
      <c r="SAL56" s="1252"/>
      <c r="SAM56" s="1252"/>
      <c r="SAN56" s="1252"/>
      <c r="SAO56" s="1252"/>
      <c r="SAP56" s="1252"/>
      <c r="SAQ56" s="1252"/>
      <c r="SAR56" s="1252"/>
      <c r="SAS56" s="1252"/>
      <c r="SAT56" s="1252"/>
      <c r="SAU56" s="1252"/>
      <c r="SAV56" s="1252"/>
      <c r="SAW56" s="1252"/>
      <c r="SAX56" s="1252"/>
      <c r="SAY56" s="1252"/>
      <c r="SAZ56" s="1252"/>
      <c r="SBA56" s="1252"/>
      <c r="SBB56" s="1252"/>
      <c r="SBC56" s="1252"/>
      <c r="SBD56" s="1252"/>
      <c r="SBE56" s="1252"/>
      <c r="SBF56" s="1252"/>
      <c r="SBG56" s="1252"/>
      <c r="SBH56" s="1252"/>
      <c r="SBI56" s="1252"/>
      <c r="SBJ56" s="1252"/>
      <c r="SBK56" s="1252"/>
      <c r="SBL56" s="1252"/>
      <c r="SBM56" s="1252"/>
      <c r="SBN56" s="1252"/>
      <c r="SBO56" s="1252"/>
      <c r="SBP56" s="1252"/>
      <c r="SBQ56" s="1252"/>
      <c r="SBR56" s="1252"/>
      <c r="SBS56" s="1252"/>
      <c r="SBT56" s="1252"/>
      <c r="SBU56" s="1252"/>
      <c r="SBV56" s="1252"/>
      <c r="SBW56" s="1252"/>
      <c r="SBX56" s="1252"/>
      <c r="SBY56" s="1252"/>
      <c r="SBZ56" s="1252"/>
      <c r="SCA56" s="1252"/>
      <c r="SCB56" s="1252"/>
      <c r="SCC56" s="1252"/>
      <c r="SCD56" s="1252"/>
      <c r="SCE56" s="1252"/>
      <c r="SCF56" s="1252"/>
      <c r="SCG56" s="1252"/>
      <c r="SCH56" s="1252"/>
      <c r="SCI56" s="1252"/>
      <c r="SCJ56" s="1252"/>
      <c r="SCK56" s="1252"/>
      <c r="SCL56" s="1252"/>
      <c r="SCM56" s="1252"/>
      <c r="SCN56" s="1252"/>
      <c r="SCO56" s="1252"/>
      <c r="SCP56" s="1252"/>
      <c r="SCQ56" s="1252"/>
      <c r="SCR56" s="1252"/>
      <c r="SCS56" s="1252"/>
      <c r="SCT56" s="1252"/>
      <c r="SCU56" s="1252"/>
      <c r="SCV56" s="1252"/>
      <c r="SCW56" s="1252"/>
      <c r="SCX56" s="1252"/>
      <c r="SCY56" s="1252"/>
      <c r="SCZ56" s="1252"/>
      <c r="SDA56" s="1252"/>
      <c r="SDB56" s="1252"/>
      <c r="SDC56" s="1252"/>
      <c r="SDD56" s="1252"/>
      <c r="SDE56" s="1252"/>
      <c r="SDF56" s="1252"/>
      <c r="SDG56" s="1252"/>
      <c r="SDH56" s="1252"/>
      <c r="SDI56" s="1252"/>
      <c r="SDJ56" s="1252"/>
      <c r="SDK56" s="1252"/>
      <c r="SDL56" s="1252"/>
      <c r="SDM56" s="1252"/>
      <c r="SDN56" s="1252"/>
      <c r="SDO56" s="1252"/>
      <c r="SDP56" s="1252"/>
      <c r="SDQ56" s="1252"/>
      <c r="SDR56" s="1252"/>
      <c r="SDS56" s="1252"/>
      <c r="SDT56" s="1252"/>
      <c r="SDU56" s="1252"/>
      <c r="SDV56" s="1252"/>
      <c r="SDW56" s="1252"/>
      <c r="SDX56" s="1252"/>
      <c r="SDY56" s="1252"/>
      <c r="SDZ56" s="1252"/>
      <c r="SEA56" s="1252"/>
      <c r="SEB56" s="1252"/>
      <c r="SEC56" s="1252"/>
      <c r="SED56" s="1252"/>
      <c r="SEE56" s="1252"/>
      <c r="SEF56" s="1252"/>
      <c r="SEG56" s="1252"/>
      <c r="SEH56" s="1252"/>
      <c r="SEI56" s="1252"/>
      <c r="SEJ56" s="1252"/>
      <c r="SEK56" s="1252"/>
      <c r="SEL56" s="1252"/>
      <c r="SEM56" s="1252"/>
      <c r="SEN56" s="1252"/>
      <c r="SEO56" s="1252"/>
      <c r="SEP56" s="1252"/>
      <c r="SEQ56" s="1252"/>
      <c r="SER56" s="1252"/>
      <c r="SES56" s="1252"/>
      <c r="SET56" s="1252"/>
      <c r="SEU56" s="1252"/>
      <c r="SEV56" s="1252"/>
      <c r="SEW56" s="1252"/>
      <c r="SEX56" s="1252"/>
      <c r="SEY56" s="1252"/>
      <c r="SEZ56" s="1252"/>
      <c r="SFA56" s="1252"/>
      <c r="SFB56" s="1252"/>
      <c r="SFC56" s="1252"/>
      <c r="SFD56" s="1252"/>
      <c r="SFE56" s="1252"/>
      <c r="SFF56" s="1252"/>
      <c r="SFG56" s="1252"/>
      <c r="SFH56" s="1252"/>
      <c r="SFI56" s="1252"/>
      <c r="SFJ56" s="1252"/>
      <c r="SFK56" s="1252"/>
      <c r="SFL56" s="1252"/>
      <c r="SFM56" s="1252"/>
      <c r="SFN56" s="1252"/>
      <c r="SFO56" s="1252"/>
      <c r="SFP56" s="1252"/>
      <c r="SFQ56" s="1252"/>
      <c r="SFR56" s="1252"/>
      <c r="SFS56" s="1252"/>
      <c r="SFT56" s="1252"/>
      <c r="SFU56" s="1252"/>
      <c r="SFV56" s="1252"/>
      <c r="SFW56" s="1252"/>
      <c r="SFX56" s="1252"/>
      <c r="SFY56" s="1252"/>
      <c r="SFZ56" s="1252"/>
      <c r="SGA56" s="1252"/>
      <c r="SGB56" s="1252"/>
      <c r="SGC56" s="1252"/>
      <c r="SGD56" s="1252"/>
      <c r="SGE56" s="1252"/>
      <c r="SGF56" s="1252"/>
      <c r="SGG56" s="1252"/>
      <c r="SGH56" s="1252"/>
      <c r="SGI56" s="1252"/>
      <c r="SGJ56" s="1252"/>
      <c r="SGK56" s="1252"/>
      <c r="SGL56" s="1252"/>
      <c r="SGM56" s="1252"/>
      <c r="SGN56" s="1252"/>
      <c r="SGO56" s="1252"/>
      <c r="SGP56" s="1252"/>
      <c r="SGQ56" s="1252"/>
      <c r="SGR56" s="1252"/>
      <c r="SGS56" s="1252"/>
      <c r="SGT56" s="1252"/>
      <c r="SGU56" s="1252"/>
      <c r="SGV56" s="1252"/>
      <c r="SGW56" s="1252"/>
      <c r="SGX56" s="1252"/>
      <c r="SGY56" s="1252"/>
      <c r="SGZ56" s="1252"/>
      <c r="SHA56" s="1252"/>
      <c r="SHB56" s="1252"/>
      <c r="SHC56" s="1252"/>
      <c r="SHD56" s="1252"/>
      <c r="SHE56" s="1252"/>
      <c r="SHF56" s="1252"/>
      <c r="SHG56" s="1252"/>
      <c r="SHH56" s="1252"/>
      <c r="SHI56" s="1252"/>
      <c r="SHJ56" s="1252"/>
      <c r="SHK56" s="1252"/>
      <c r="SHL56" s="1252"/>
      <c r="SHM56" s="1252"/>
      <c r="SHN56" s="1252"/>
      <c r="SHO56" s="1252"/>
      <c r="SHP56" s="1252"/>
      <c r="SHQ56" s="1252"/>
      <c r="SHR56" s="1252"/>
      <c r="SHS56" s="1252"/>
      <c r="SHT56" s="1252"/>
      <c r="SHU56" s="1252"/>
      <c r="SHV56" s="1252"/>
      <c r="SHW56" s="1252"/>
      <c r="SHX56" s="1252"/>
      <c r="SHY56" s="1252"/>
      <c r="SHZ56" s="1252"/>
      <c r="SIA56" s="1252"/>
      <c r="SIB56" s="1252"/>
      <c r="SIC56" s="1252"/>
      <c r="SID56" s="1252"/>
      <c r="SIE56" s="1252"/>
      <c r="SIF56" s="1252"/>
      <c r="SIG56" s="1252"/>
      <c r="SIH56" s="1252"/>
      <c r="SII56" s="1252"/>
      <c r="SIJ56" s="1252"/>
      <c r="SIK56" s="1252"/>
      <c r="SIL56" s="1252"/>
      <c r="SIM56" s="1252"/>
      <c r="SIN56" s="1252"/>
      <c r="SIO56" s="1252"/>
      <c r="SIP56" s="1252"/>
      <c r="SIQ56" s="1252"/>
      <c r="SIR56" s="1252"/>
      <c r="SIS56" s="1252"/>
      <c r="SIT56" s="1252"/>
      <c r="SIU56" s="1252"/>
      <c r="SIV56" s="1252"/>
      <c r="SIW56" s="1252"/>
      <c r="SIX56" s="1252"/>
      <c r="SIY56" s="1252"/>
      <c r="SIZ56" s="1252"/>
      <c r="SJA56" s="1252"/>
      <c r="SJB56" s="1252"/>
      <c r="SJC56" s="1252"/>
      <c r="SJD56" s="1252"/>
      <c r="SJE56" s="1252"/>
      <c r="SJF56" s="1252"/>
      <c r="SJG56" s="1252"/>
      <c r="SJH56" s="1252"/>
      <c r="SJI56" s="1252"/>
      <c r="SJJ56" s="1252"/>
      <c r="SJK56" s="1252"/>
      <c r="SJL56" s="1252"/>
      <c r="SJM56" s="1252"/>
      <c r="SJN56" s="1252"/>
      <c r="SJO56" s="1252"/>
      <c r="SJP56" s="1252"/>
      <c r="SJQ56" s="1252"/>
      <c r="SJR56" s="1252"/>
      <c r="SJS56" s="1252"/>
      <c r="SJT56" s="1252"/>
      <c r="SJU56" s="1252"/>
      <c r="SJV56" s="1252"/>
      <c r="SJW56" s="1252"/>
      <c r="SJX56" s="1252"/>
      <c r="SJY56" s="1252"/>
      <c r="SJZ56" s="1252"/>
      <c r="SKA56" s="1252"/>
      <c r="SKB56" s="1252"/>
      <c r="SKC56" s="1252"/>
      <c r="SKD56" s="1252"/>
      <c r="SKE56" s="1252"/>
      <c r="SKF56" s="1252"/>
      <c r="SKG56" s="1252"/>
      <c r="SKH56" s="1252"/>
      <c r="SKI56" s="1252"/>
      <c r="SKJ56" s="1252"/>
      <c r="SKK56" s="1252"/>
      <c r="SKL56" s="1252"/>
      <c r="SKM56" s="1252"/>
      <c r="SKN56" s="1252"/>
      <c r="SKO56" s="1252"/>
      <c r="SKP56" s="1252"/>
      <c r="SKQ56" s="1252"/>
      <c r="SKR56" s="1252"/>
      <c r="SKS56" s="1252"/>
      <c r="SKT56" s="1252"/>
      <c r="SKU56" s="1252"/>
      <c r="SKV56" s="1252"/>
      <c r="SKW56" s="1252"/>
      <c r="SKX56" s="1252"/>
      <c r="SKY56" s="1252"/>
      <c r="SKZ56" s="1252"/>
      <c r="SLA56" s="1252"/>
      <c r="SLB56" s="1252"/>
      <c r="SLC56" s="1252"/>
      <c r="SLD56" s="1252"/>
      <c r="SLE56" s="1252"/>
      <c r="SLF56" s="1252"/>
      <c r="SLG56" s="1252"/>
      <c r="SLH56" s="1252"/>
      <c r="SLI56" s="1252"/>
      <c r="SLJ56" s="1252"/>
      <c r="SLK56" s="1252"/>
      <c r="SLL56" s="1252"/>
      <c r="SLM56" s="1252"/>
      <c r="SLN56" s="1252"/>
      <c r="SLO56" s="1252"/>
      <c r="SLP56" s="1252"/>
      <c r="SLQ56" s="1252"/>
      <c r="SLR56" s="1252"/>
      <c r="SLS56" s="1252"/>
      <c r="SLT56" s="1252"/>
      <c r="SLU56" s="1252"/>
      <c r="SLV56" s="1252"/>
      <c r="SLW56" s="1252"/>
      <c r="SLX56" s="1252"/>
      <c r="SLY56" s="1252"/>
      <c r="SLZ56" s="1252"/>
      <c r="SMA56" s="1252"/>
      <c r="SMB56" s="1252"/>
      <c r="SMC56" s="1252"/>
      <c r="SMD56" s="1252"/>
      <c r="SME56" s="1252"/>
      <c r="SMF56" s="1252"/>
      <c r="SMG56" s="1252"/>
      <c r="SMH56" s="1252"/>
      <c r="SMI56" s="1252"/>
      <c r="SMJ56" s="1252"/>
      <c r="SMK56" s="1252"/>
      <c r="SML56" s="1252"/>
      <c r="SMM56" s="1252"/>
      <c r="SMN56" s="1252"/>
      <c r="SMO56" s="1252"/>
      <c r="SMP56" s="1252"/>
      <c r="SMQ56" s="1252"/>
      <c r="SMR56" s="1252"/>
      <c r="SMS56" s="1252"/>
      <c r="SMT56" s="1252"/>
      <c r="SMU56" s="1252"/>
      <c r="SMV56" s="1252"/>
      <c r="SMW56" s="1252"/>
      <c r="SMX56" s="1252"/>
      <c r="SMY56" s="1252"/>
      <c r="SMZ56" s="1252"/>
      <c r="SNA56" s="1252"/>
      <c r="SNB56" s="1252"/>
      <c r="SNC56" s="1252"/>
      <c r="SND56" s="1252"/>
      <c r="SNE56" s="1252"/>
      <c r="SNF56" s="1252"/>
      <c r="SNG56" s="1252"/>
      <c r="SNH56" s="1252"/>
      <c r="SNI56" s="1252"/>
      <c r="SNJ56" s="1252"/>
      <c r="SNK56" s="1252"/>
      <c r="SNL56" s="1252"/>
      <c r="SNM56" s="1252"/>
      <c r="SNN56" s="1252"/>
      <c r="SNO56" s="1252"/>
      <c r="SNP56" s="1252"/>
      <c r="SNQ56" s="1252"/>
      <c r="SNR56" s="1252"/>
      <c r="SNS56" s="1252"/>
      <c r="SNT56" s="1252"/>
      <c r="SNU56" s="1252"/>
      <c r="SNV56" s="1252"/>
      <c r="SNW56" s="1252"/>
      <c r="SNX56" s="1252"/>
      <c r="SNY56" s="1252"/>
      <c r="SNZ56" s="1252"/>
      <c r="SOA56" s="1252"/>
      <c r="SOB56" s="1252"/>
      <c r="SOC56" s="1252"/>
      <c r="SOD56" s="1252"/>
      <c r="SOE56" s="1252"/>
      <c r="SOF56" s="1252"/>
      <c r="SOG56" s="1252"/>
      <c r="SOH56" s="1252"/>
      <c r="SOI56" s="1252"/>
      <c r="SOJ56" s="1252"/>
      <c r="SOK56" s="1252"/>
      <c r="SOL56" s="1252"/>
      <c r="SOM56" s="1252"/>
      <c r="SON56" s="1252"/>
      <c r="SOO56" s="1252"/>
      <c r="SOP56" s="1252"/>
      <c r="SOQ56" s="1252"/>
      <c r="SOR56" s="1252"/>
      <c r="SOS56" s="1252"/>
      <c r="SOT56" s="1252"/>
      <c r="SOU56" s="1252"/>
      <c r="SOV56" s="1252"/>
      <c r="SOW56" s="1252"/>
      <c r="SOX56" s="1252"/>
      <c r="SOY56" s="1252"/>
      <c r="SOZ56" s="1252"/>
      <c r="SPA56" s="1252"/>
      <c r="SPB56" s="1252"/>
      <c r="SPC56" s="1252"/>
      <c r="SPD56" s="1252"/>
      <c r="SPE56" s="1252"/>
      <c r="SPF56" s="1252"/>
      <c r="SPG56" s="1252"/>
      <c r="SPH56" s="1252"/>
      <c r="SPI56" s="1252"/>
      <c r="SPJ56" s="1252"/>
      <c r="SPK56" s="1252"/>
      <c r="SPL56" s="1252"/>
      <c r="SPM56" s="1252"/>
      <c r="SPN56" s="1252"/>
      <c r="SPO56" s="1252"/>
      <c r="SPP56" s="1252"/>
      <c r="SPQ56" s="1252"/>
      <c r="SPR56" s="1252"/>
      <c r="SPS56" s="1252"/>
      <c r="SPT56" s="1252"/>
      <c r="SPU56" s="1252"/>
      <c r="SPV56" s="1252"/>
      <c r="SPW56" s="1252"/>
      <c r="SPX56" s="1252"/>
      <c r="SPY56" s="1252"/>
      <c r="SPZ56" s="1252"/>
      <c r="SQA56" s="1252"/>
      <c r="SQB56" s="1252"/>
      <c r="SQC56" s="1252"/>
      <c r="SQD56" s="1252"/>
      <c r="SQE56" s="1252"/>
      <c r="SQF56" s="1252"/>
      <c r="SQG56" s="1252"/>
      <c r="SQH56" s="1252"/>
      <c r="SQI56" s="1252"/>
      <c r="SQJ56" s="1252"/>
      <c r="SQK56" s="1252"/>
      <c r="SQL56" s="1252"/>
      <c r="SQM56" s="1252"/>
      <c r="SQN56" s="1252"/>
      <c r="SQO56" s="1252"/>
      <c r="SQP56" s="1252"/>
      <c r="SQQ56" s="1252"/>
      <c r="SQR56" s="1252"/>
      <c r="SQS56" s="1252"/>
      <c r="SQT56" s="1252"/>
      <c r="SQU56" s="1252"/>
      <c r="SQV56" s="1252"/>
      <c r="SQW56" s="1252"/>
      <c r="SQX56" s="1252"/>
      <c r="SQY56" s="1252"/>
      <c r="SQZ56" s="1252"/>
      <c r="SRA56" s="1252"/>
      <c r="SRB56" s="1252"/>
      <c r="SRC56" s="1252"/>
      <c r="SRD56" s="1252"/>
      <c r="SRE56" s="1252"/>
      <c r="SRF56" s="1252"/>
      <c r="SRG56" s="1252"/>
      <c r="SRH56" s="1252"/>
      <c r="SRI56" s="1252"/>
      <c r="SRJ56" s="1252"/>
      <c r="SRK56" s="1252"/>
      <c r="SRL56" s="1252"/>
      <c r="SRM56" s="1252"/>
      <c r="SRN56" s="1252"/>
      <c r="SRO56" s="1252"/>
      <c r="SRP56" s="1252"/>
      <c r="SRQ56" s="1252"/>
      <c r="SRR56" s="1252"/>
      <c r="SRS56" s="1252"/>
      <c r="SRT56" s="1252"/>
      <c r="SRU56" s="1252"/>
      <c r="SRV56" s="1252"/>
      <c r="SRW56" s="1252"/>
      <c r="SRX56" s="1252"/>
      <c r="SRY56" s="1252"/>
      <c r="SRZ56" s="1252"/>
      <c r="SSA56" s="1252"/>
      <c r="SSB56" s="1252"/>
      <c r="SSC56" s="1252"/>
      <c r="SSD56" s="1252"/>
      <c r="SSE56" s="1252"/>
      <c r="SSF56" s="1252"/>
      <c r="SSG56" s="1252"/>
      <c r="SSH56" s="1252"/>
      <c r="SSI56" s="1252"/>
      <c r="SSJ56" s="1252"/>
      <c r="SSK56" s="1252"/>
      <c r="SSL56" s="1252"/>
      <c r="SSM56" s="1252"/>
      <c r="SSN56" s="1252"/>
      <c r="SSO56" s="1252"/>
      <c r="SSP56" s="1252"/>
      <c r="SSQ56" s="1252"/>
      <c r="SSR56" s="1252"/>
      <c r="SSS56" s="1252"/>
      <c r="SST56" s="1252"/>
      <c r="SSU56" s="1252"/>
      <c r="SSV56" s="1252"/>
      <c r="SSW56" s="1252"/>
      <c r="SSX56" s="1252"/>
      <c r="SSY56" s="1252"/>
      <c r="SSZ56" s="1252"/>
      <c r="STA56" s="1252"/>
      <c r="STB56" s="1252"/>
      <c r="STC56" s="1252"/>
      <c r="STD56" s="1252"/>
      <c r="STE56" s="1252"/>
      <c r="STF56" s="1252"/>
      <c r="STG56" s="1252"/>
      <c r="STH56" s="1252"/>
      <c r="STI56" s="1252"/>
      <c r="STJ56" s="1252"/>
      <c r="STK56" s="1252"/>
      <c r="STL56" s="1252"/>
      <c r="STM56" s="1252"/>
      <c r="STN56" s="1252"/>
      <c r="STO56" s="1252"/>
      <c r="STP56" s="1252"/>
      <c r="STQ56" s="1252"/>
      <c r="STR56" s="1252"/>
      <c r="STS56" s="1252"/>
      <c r="STT56" s="1252"/>
      <c r="STU56" s="1252"/>
      <c r="STV56" s="1252"/>
      <c r="STW56" s="1252"/>
      <c r="STX56" s="1252"/>
      <c r="STY56" s="1252"/>
      <c r="STZ56" s="1252"/>
      <c r="SUA56" s="1252"/>
      <c r="SUB56" s="1252"/>
      <c r="SUC56" s="1252"/>
      <c r="SUD56" s="1252"/>
      <c r="SUE56" s="1252"/>
      <c r="SUF56" s="1252"/>
      <c r="SUG56" s="1252"/>
      <c r="SUH56" s="1252"/>
      <c r="SUI56" s="1252"/>
      <c r="SUJ56" s="1252"/>
      <c r="SUK56" s="1252"/>
      <c r="SUL56" s="1252"/>
      <c r="SUM56" s="1252"/>
      <c r="SUN56" s="1252"/>
      <c r="SUO56" s="1252"/>
      <c r="SUP56" s="1252"/>
      <c r="SUQ56" s="1252"/>
      <c r="SUR56" s="1252"/>
      <c r="SUS56" s="1252"/>
      <c r="SUT56" s="1252"/>
      <c r="SUU56" s="1252"/>
      <c r="SUV56" s="1252"/>
      <c r="SUW56" s="1252"/>
      <c r="SUX56" s="1252"/>
      <c r="SUY56" s="1252"/>
      <c r="SUZ56" s="1252"/>
      <c r="SVA56" s="1252"/>
      <c r="SVB56" s="1252"/>
      <c r="SVC56" s="1252"/>
      <c r="SVD56" s="1252"/>
      <c r="SVE56" s="1252"/>
      <c r="SVF56" s="1252"/>
      <c r="SVG56" s="1252"/>
      <c r="SVH56" s="1252"/>
      <c r="SVI56" s="1252"/>
      <c r="SVJ56" s="1252"/>
      <c r="SVK56" s="1252"/>
      <c r="SVL56" s="1252"/>
      <c r="SVM56" s="1252"/>
      <c r="SVN56" s="1252"/>
      <c r="SVO56" s="1252"/>
      <c r="SVP56" s="1252"/>
      <c r="SVQ56" s="1252"/>
      <c r="SVR56" s="1252"/>
      <c r="SVS56" s="1252"/>
      <c r="SVT56" s="1252"/>
      <c r="SVU56" s="1252"/>
      <c r="SVV56" s="1252"/>
      <c r="SVW56" s="1252"/>
      <c r="SVX56" s="1252"/>
      <c r="SVY56" s="1252"/>
      <c r="SVZ56" s="1252"/>
      <c r="SWA56" s="1252"/>
      <c r="SWB56" s="1252"/>
      <c r="SWC56" s="1252"/>
      <c r="SWD56" s="1252"/>
      <c r="SWE56" s="1252"/>
      <c r="SWF56" s="1252"/>
      <c r="SWG56" s="1252"/>
      <c r="SWH56" s="1252"/>
      <c r="SWI56" s="1252"/>
      <c r="SWJ56" s="1252"/>
      <c r="SWK56" s="1252"/>
      <c r="SWL56" s="1252"/>
      <c r="SWM56" s="1252"/>
      <c r="SWN56" s="1252"/>
      <c r="SWO56" s="1252"/>
      <c r="SWP56" s="1252"/>
      <c r="SWQ56" s="1252"/>
      <c r="SWR56" s="1252"/>
      <c r="SWS56" s="1252"/>
      <c r="SWT56" s="1252"/>
      <c r="SWU56" s="1252"/>
      <c r="SWV56" s="1252"/>
      <c r="SWW56" s="1252"/>
      <c r="SWX56" s="1252"/>
      <c r="SWY56" s="1252"/>
      <c r="SWZ56" s="1252"/>
      <c r="SXA56" s="1252"/>
      <c r="SXB56" s="1252"/>
      <c r="SXC56" s="1252"/>
      <c r="SXD56" s="1252"/>
      <c r="SXE56" s="1252"/>
      <c r="SXF56" s="1252"/>
      <c r="SXG56" s="1252"/>
      <c r="SXH56" s="1252"/>
      <c r="SXI56" s="1252"/>
      <c r="SXJ56" s="1252"/>
      <c r="SXK56" s="1252"/>
      <c r="SXL56" s="1252"/>
      <c r="SXM56" s="1252"/>
      <c r="SXN56" s="1252"/>
      <c r="SXO56" s="1252"/>
      <c r="SXP56" s="1252"/>
      <c r="SXQ56" s="1252"/>
      <c r="SXR56" s="1252"/>
      <c r="SXS56" s="1252"/>
      <c r="SXT56" s="1252"/>
      <c r="SXU56" s="1252"/>
      <c r="SXV56" s="1252"/>
      <c r="SXW56" s="1252"/>
      <c r="SXX56" s="1252"/>
      <c r="SXY56" s="1252"/>
      <c r="SXZ56" s="1252"/>
      <c r="SYA56" s="1252"/>
      <c r="SYB56" s="1252"/>
      <c r="SYC56" s="1252"/>
      <c r="SYD56" s="1252"/>
      <c r="SYE56" s="1252"/>
      <c r="SYF56" s="1252"/>
      <c r="SYG56" s="1252"/>
      <c r="SYH56" s="1252"/>
      <c r="SYI56" s="1252"/>
      <c r="SYJ56" s="1252"/>
      <c r="SYK56" s="1252"/>
      <c r="SYL56" s="1252"/>
      <c r="SYM56" s="1252"/>
      <c r="SYN56" s="1252"/>
      <c r="SYO56" s="1252"/>
      <c r="SYP56" s="1252"/>
      <c r="SYQ56" s="1252"/>
      <c r="SYR56" s="1252"/>
      <c r="SYS56" s="1252"/>
      <c r="SYT56" s="1252"/>
      <c r="SYU56" s="1252"/>
      <c r="SYV56" s="1252"/>
      <c r="SYW56" s="1252"/>
      <c r="SYX56" s="1252"/>
      <c r="SYY56" s="1252"/>
      <c r="SYZ56" s="1252"/>
      <c r="SZA56" s="1252"/>
      <c r="SZB56" s="1252"/>
      <c r="SZC56" s="1252"/>
      <c r="SZD56" s="1252"/>
      <c r="SZE56" s="1252"/>
      <c r="SZF56" s="1252"/>
      <c r="SZG56" s="1252"/>
      <c r="SZH56" s="1252"/>
      <c r="SZI56" s="1252"/>
      <c r="SZJ56" s="1252"/>
      <c r="SZK56" s="1252"/>
      <c r="SZL56" s="1252"/>
      <c r="SZM56" s="1252"/>
      <c r="SZN56" s="1252"/>
      <c r="SZO56" s="1252"/>
      <c r="SZP56" s="1252"/>
      <c r="SZQ56" s="1252"/>
      <c r="SZR56" s="1252"/>
      <c r="SZS56" s="1252"/>
      <c r="SZT56" s="1252"/>
      <c r="SZU56" s="1252"/>
      <c r="SZV56" s="1252"/>
      <c r="SZW56" s="1252"/>
      <c r="SZX56" s="1252"/>
      <c r="SZY56" s="1252"/>
      <c r="SZZ56" s="1252"/>
      <c r="TAA56" s="1252"/>
      <c r="TAB56" s="1252"/>
      <c r="TAC56" s="1252"/>
      <c r="TAD56" s="1252"/>
      <c r="TAE56" s="1252"/>
      <c r="TAF56" s="1252"/>
      <c r="TAG56" s="1252"/>
      <c r="TAH56" s="1252"/>
      <c r="TAI56" s="1252"/>
      <c r="TAJ56" s="1252"/>
      <c r="TAK56" s="1252"/>
      <c r="TAL56" s="1252"/>
      <c r="TAM56" s="1252"/>
      <c r="TAN56" s="1252"/>
      <c r="TAO56" s="1252"/>
      <c r="TAP56" s="1252"/>
      <c r="TAQ56" s="1252"/>
      <c r="TAR56" s="1252"/>
      <c r="TAS56" s="1252"/>
      <c r="TAT56" s="1252"/>
      <c r="TAU56" s="1252"/>
      <c r="TAV56" s="1252"/>
      <c r="TAW56" s="1252"/>
      <c r="TAX56" s="1252"/>
      <c r="TAY56" s="1252"/>
      <c r="TAZ56" s="1252"/>
      <c r="TBA56" s="1252"/>
      <c r="TBB56" s="1252"/>
      <c r="TBC56" s="1252"/>
      <c r="TBD56" s="1252"/>
      <c r="TBE56" s="1252"/>
      <c r="TBF56" s="1252"/>
      <c r="TBG56" s="1252"/>
      <c r="TBH56" s="1252"/>
      <c r="TBI56" s="1252"/>
      <c r="TBJ56" s="1252"/>
      <c r="TBK56" s="1252"/>
      <c r="TBL56" s="1252"/>
      <c r="TBM56" s="1252"/>
      <c r="TBN56" s="1252"/>
      <c r="TBO56" s="1252"/>
      <c r="TBP56" s="1252"/>
      <c r="TBQ56" s="1252"/>
      <c r="TBR56" s="1252"/>
      <c r="TBS56" s="1252"/>
      <c r="TBT56" s="1252"/>
      <c r="TBU56" s="1252"/>
      <c r="TBV56" s="1252"/>
      <c r="TBW56" s="1252"/>
      <c r="TBX56" s="1252"/>
      <c r="TBY56" s="1252"/>
      <c r="TBZ56" s="1252"/>
      <c r="TCA56" s="1252"/>
      <c r="TCB56" s="1252"/>
      <c r="TCC56" s="1252"/>
      <c r="TCD56" s="1252"/>
      <c r="TCE56" s="1252"/>
      <c r="TCF56" s="1252"/>
      <c r="TCG56" s="1252"/>
      <c r="TCH56" s="1252"/>
      <c r="TCI56" s="1252"/>
      <c r="TCJ56" s="1252"/>
      <c r="TCK56" s="1252"/>
      <c r="TCL56" s="1252"/>
      <c r="TCM56" s="1252"/>
      <c r="TCN56" s="1252"/>
      <c r="TCO56" s="1252"/>
      <c r="TCP56" s="1252"/>
      <c r="TCQ56" s="1252"/>
      <c r="TCR56" s="1252"/>
      <c r="TCS56" s="1252"/>
      <c r="TCT56" s="1252"/>
      <c r="TCU56" s="1252"/>
      <c r="TCV56" s="1252"/>
      <c r="TCW56" s="1252"/>
      <c r="TCX56" s="1252"/>
      <c r="TCY56" s="1252"/>
      <c r="TCZ56" s="1252"/>
      <c r="TDA56" s="1252"/>
      <c r="TDB56" s="1252"/>
      <c r="TDC56" s="1252"/>
      <c r="TDD56" s="1252"/>
      <c r="TDE56" s="1252"/>
      <c r="TDF56" s="1252"/>
      <c r="TDG56" s="1252"/>
      <c r="TDH56" s="1252"/>
      <c r="TDI56" s="1252"/>
      <c r="TDJ56" s="1252"/>
      <c r="TDK56" s="1252"/>
      <c r="TDL56" s="1252"/>
      <c r="TDM56" s="1252"/>
      <c r="TDN56" s="1252"/>
      <c r="TDO56" s="1252"/>
      <c r="TDP56" s="1252"/>
      <c r="TDQ56" s="1252"/>
      <c r="TDR56" s="1252"/>
      <c r="TDS56" s="1252"/>
      <c r="TDT56" s="1252"/>
      <c r="TDU56" s="1252"/>
      <c r="TDV56" s="1252"/>
      <c r="TDW56" s="1252"/>
      <c r="TDX56" s="1252"/>
      <c r="TDY56" s="1252"/>
      <c r="TDZ56" s="1252"/>
      <c r="TEA56" s="1252"/>
      <c r="TEB56" s="1252"/>
      <c r="TEC56" s="1252"/>
      <c r="TED56" s="1252"/>
      <c r="TEE56" s="1252"/>
      <c r="TEF56" s="1252"/>
      <c r="TEG56" s="1252"/>
      <c r="TEH56" s="1252"/>
      <c r="TEI56" s="1252"/>
      <c r="TEJ56" s="1252"/>
      <c r="TEK56" s="1252"/>
      <c r="TEL56" s="1252"/>
      <c r="TEM56" s="1252"/>
      <c r="TEN56" s="1252"/>
      <c r="TEO56" s="1252"/>
      <c r="TEP56" s="1252"/>
      <c r="TEQ56" s="1252"/>
      <c r="TER56" s="1252"/>
      <c r="TES56" s="1252"/>
      <c r="TET56" s="1252"/>
      <c r="TEU56" s="1252"/>
      <c r="TEV56" s="1252"/>
      <c r="TEW56" s="1252"/>
      <c r="TEX56" s="1252"/>
      <c r="TEY56" s="1252"/>
      <c r="TEZ56" s="1252"/>
      <c r="TFA56" s="1252"/>
      <c r="TFB56" s="1252"/>
      <c r="TFC56" s="1252"/>
      <c r="TFD56" s="1252"/>
      <c r="TFE56" s="1252"/>
      <c r="TFF56" s="1252"/>
      <c r="TFG56" s="1252"/>
      <c r="TFH56" s="1252"/>
      <c r="TFI56" s="1252"/>
      <c r="TFJ56" s="1252"/>
      <c r="TFK56" s="1252"/>
      <c r="TFL56" s="1252"/>
      <c r="TFM56" s="1252"/>
      <c r="TFN56" s="1252"/>
      <c r="TFO56" s="1252"/>
      <c r="TFP56" s="1252"/>
      <c r="TFQ56" s="1252"/>
      <c r="TFR56" s="1252"/>
      <c r="TFS56" s="1252"/>
      <c r="TFT56" s="1252"/>
      <c r="TFU56" s="1252"/>
      <c r="TFV56" s="1252"/>
      <c r="TFW56" s="1252"/>
      <c r="TFX56" s="1252"/>
      <c r="TFY56" s="1252"/>
      <c r="TFZ56" s="1252"/>
      <c r="TGA56" s="1252"/>
      <c r="TGB56" s="1252"/>
      <c r="TGC56" s="1252"/>
      <c r="TGD56" s="1252"/>
      <c r="TGE56" s="1252"/>
      <c r="TGF56" s="1252"/>
      <c r="TGG56" s="1252"/>
      <c r="TGH56" s="1252"/>
      <c r="TGI56" s="1252"/>
      <c r="TGJ56" s="1252"/>
      <c r="TGK56" s="1252"/>
      <c r="TGL56" s="1252"/>
      <c r="TGM56" s="1252"/>
      <c r="TGN56" s="1252"/>
      <c r="TGO56" s="1252"/>
      <c r="TGP56" s="1252"/>
      <c r="TGQ56" s="1252"/>
      <c r="TGR56" s="1252"/>
      <c r="TGS56" s="1252"/>
      <c r="TGT56" s="1252"/>
      <c r="TGU56" s="1252"/>
      <c r="TGV56" s="1252"/>
      <c r="TGW56" s="1252"/>
      <c r="TGX56" s="1252"/>
      <c r="TGY56" s="1252"/>
      <c r="TGZ56" s="1252"/>
      <c r="THA56" s="1252"/>
      <c r="THB56" s="1252"/>
      <c r="THC56" s="1252"/>
      <c r="THD56" s="1252"/>
      <c r="THE56" s="1252"/>
      <c r="THF56" s="1252"/>
      <c r="THG56" s="1252"/>
      <c r="THH56" s="1252"/>
      <c r="THI56" s="1252"/>
      <c r="THJ56" s="1252"/>
      <c r="THK56" s="1252"/>
      <c r="THL56" s="1252"/>
      <c r="THM56" s="1252"/>
      <c r="THN56" s="1252"/>
      <c r="THO56" s="1252"/>
      <c r="THP56" s="1252"/>
      <c r="THQ56" s="1252"/>
      <c r="THR56" s="1252"/>
      <c r="THS56" s="1252"/>
      <c r="THT56" s="1252"/>
      <c r="THU56" s="1252"/>
      <c r="THV56" s="1252"/>
      <c r="THW56" s="1252"/>
      <c r="THX56" s="1252"/>
      <c r="THY56" s="1252"/>
      <c r="THZ56" s="1252"/>
      <c r="TIA56" s="1252"/>
      <c r="TIB56" s="1252"/>
      <c r="TIC56" s="1252"/>
      <c r="TID56" s="1252"/>
      <c r="TIE56" s="1252"/>
      <c r="TIF56" s="1252"/>
      <c r="TIG56" s="1252"/>
      <c r="TIH56" s="1252"/>
      <c r="TII56" s="1252"/>
      <c r="TIJ56" s="1252"/>
      <c r="TIK56" s="1252"/>
      <c r="TIL56" s="1252"/>
      <c r="TIM56" s="1252"/>
      <c r="TIN56" s="1252"/>
      <c r="TIO56" s="1252"/>
      <c r="TIP56" s="1252"/>
      <c r="TIQ56" s="1252"/>
      <c r="TIR56" s="1252"/>
      <c r="TIS56" s="1252"/>
      <c r="TIT56" s="1252"/>
      <c r="TIU56" s="1252"/>
      <c r="TIV56" s="1252"/>
      <c r="TIW56" s="1252"/>
      <c r="TIX56" s="1252"/>
      <c r="TIY56" s="1252"/>
      <c r="TIZ56" s="1252"/>
      <c r="TJA56" s="1252"/>
      <c r="TJB56" s="1252"/>
      <c r="TJC56" s="1252"/>
      <c r="TJD56" s="1252"/>
      <c r="TJE56" s="1252"/>
      <c r="TJF56" s="1252"/>
      <c r="TJG56" s="1252"/>
      <c r="TJH56" s="1252"/>
      <c r="TJI56" s="1252"/>
      <c r="TJJ56" s="1252"/>
      <c r="TJK56" s="1252"/>
      <c r="TJL56" s="1252"/>
      <c r="TJM56" s="1252"/>
      <c r="TJN56" s="1252"/>
      <c r="TJO56" s="1252"/>
      <c r="TJP56" s="1252"/>
      <c r="TJQ56" s="1252"/>
      <c r="TJR56" s="1252"/>
      <c r="TJS56" s="1252"/>
      <c r="TJT56" s="1252"/>
      <c r="TJU56" s="1252"/>
      <c r="TJV56" s="1252"/>
      <c r="TJW56" s="1252"/>
      <c r="TJX56" s="1252"/>
      <c r="TJY56" s="1252"/>
      <c r="TJZ56" s="1252"/>
      <c r="TKA56" s="1252"/>
      <c r="TKB56" s="1252"/>
      <c r="TKC56" s="1252"/>
      <c r="TKD56" s="1252"/>
      <c r="TKE56" s="1252"/>
      <c r="TKF56" s="1252"/>
      <c r="TKG56" s="1252"/>
      <c r="TKH56" s="1252"/>
      <c r="TKI56" s="1252"/>
      <c r="TKJ56" s="1252"/>
      <c r="TKK56" s="1252"/>
      <c r="TKL56" s="1252"/>
      <c r="TKM56" s="1252"/>
      <c r="TKN56" s="1252"/>
      <c r="TKO56" s="1252"/>
      <c r="TKP56" s="1252"/>
      <c r="TKQ56" s="1252"/>
      <c r="TKR56" s="1252"/>
      <c r="TKS56" s="1252"/>
      <c r="TKT56" s="1252"/>
      <c r="TKU56" s="1252"/>
      <c r="TKV56" s="1252"/>
      <c r="TKW56" s="1252"/>
      <c r="TKX56" s="1252"/>
      <c r="TKY56" s="1252"/>
      <c r="TKZ56" s="1252"/>
      <c r="TLA56" s="1252"/>
      <c r="TLB56" s="1252"/>
      <c r="TLC56" s="1252"/>
      <c r="TLD56" s="1252"/>
      <c r="TLE56" s="1252"/>
      <c r="TLF56" s="1252"/>
      <c r="TLG56" s="1252"/>
      <c r="TLH56" s="1252"/>
      <c r="TLI56" s="1252"/>
      <c r="TLJ56" s="1252"/>
      <c r="TLK56" s="1252"/>
      <c r="TLL56" s="1252"/>
      <c r="TLM56" s="1252"/>
      <c r="TLN56" s="1252"/>
      <c r="TLO56" s="1252"/>
      <c r="TLP56" s="1252"/>
      <c r="TLQ56" s="1252"/>
      <c r="TLR56" s="1252"/>
      <c r="TLS56" s="1252"/>
      <c r="TLT56" s="1252"/>
      <c r="TLU56" s="1252"/>
      <c r="TLV56" s="1252"/>
      <c r="TLW56" s="1252"/>
      <c r="TLX56" s="1252"/>
      <c r="TLY56" s="1252"/>
      <c r="TLZ56" s="1252"/>
      <c r="TMA56" s="1252"/>
      <c r="TMB56" s="1252"/>
      <c r="TMC56" s="1252"/>
      <c r="TMD56" s="1252"/>
      <c r="TME56" s="1252"/>
      <c r="TMF56" s="1252"/>
      <c r="TMG56" s="1252"/>
      <c r="TMH56" s="1252"/>
      <c r="TMI56" s="1252"/>
      <c r="TMJ56" s="1252"/>
      <c r="TMK56" s="1252"/>
      <c r="TML56" s="1252"/>
      <c r="TMM56" s="1252"/>
      <c r="TMN56" s="1252"/>
      <c r="TMO56" s="1252"/>
      <c r="TMP56" s="1252"/>
      <c r="TMQ56" s="1252"/>
      <c r="TMR56" s="1252"/>
      <c r="TMS56" s="1252"/>
      <c r="TMT56" s="1252"/>
      <c r="TMU56" s="1252"/>
      <c r="TMV56" s="1252"/>
      <c r="TMW56" s="1252"/>
      <c r="TMX56" s="1252"/>
      <c r="TMY56" s="1252"/>
      <c r="TMZ56" s="1252"/>
      <c r="TNA56" s="1252"/>
      <c r="TNB56" s="1252"/>
      <c r="TNC56" s="1252"/>
      <c r="TND56" s="1252"/>
      <c r="TNE56" s="1252"/>
      <c r="TNF56" s="1252"/>
      <c r="TNG56" s="1252"/>
      <c r="TNH56" s="1252"/>
      <c r="TNI56" s="1252"/>
      <c r="TNJ56" s="1252"/>
      <c r="TNK56" s="1252"/>
      <c r="TNL56" s="1252"/>
      <c r="TNM56" s="1252"/>
      <c r="TNN56" s="1252"/>
      <c r="TNO56" s="1252"/>
      <c r="TNP56" s="1252"/>
      <c r="TNQ56" s="1252"/>
      <c r="TNR56" s="1252"/>
      <c r="TNS56" s="1252"/>
      <c r="TNT56" s="1252"/>
      <c r="TNU56" s="1252"/>
      <c r="TNV56" s="1252"/>
      <c r="TNW56" s="1252"/>
      <c r="TNX56" s="1252"/>
      <c r="TNY56" s="1252"/>
      <c r="TNZ56" s="1252"/>
      <c r="TOA56" s="1252"/>
      <c r="TOB56" s="1252"/>
      <c r="TOC56" s="1252"/>
      <c r="TOD56" s="1252"/>
      <c r="TOE56" s="1252"/>
      <c r="TOF56" s="1252"/>
      <c r="TOG56" s="1252"/>
      <c r="TOH56" s="1252"/>
      <c r="TOI56" s="1252"/>
      <c r="TOJ56" s="1252"/>
      <c r="TOK56" s="1252"/>
      <c r="TOL56" s="1252"/>
      <c r="TOM56" s="1252"/>
      <c r="TON56" s="1252"/>
      <c r="TOO56" s="1252"/>
      <c r="TOP56" s="1252"/>
      <c r="TOQ56" s="1252"/>
      <c r="TOR56" s="1252"/>
      <c r="TOS56" s="1252"/>
      <c r="TOT56" s="1252"/>
      <c r="TOU56" s="1252"/>
      <c r="TOV56" s="1252"/>
      <c r="TOW56" s="1252"/>
      <c r="TOX56" s="1252"/>
      <c r="TOY56" s="1252"/>
      <c r="TOZ56" s="1252"/>
      <c r="TPA56" s="1252"/>
      <c r="TPB56" s="1252"/>
      <c r="TPC56" s="1252"/>
      <c r="TPD56" s="1252"/>
      <c r="TPE56" s="1252"/>
      <c r="TPF56" s="1252"/>
      <c r="TPG56" s="1252"/>
      <c r="TPH56" s="1252"/>
      <c r="TPI56" s="1252"/>
      <c r="TPJ56" s="1252"/>
      <c r="TPK56" s="1252"/>
      <c r="TPL56" s="1252"/>
      <c r="TPM56" s="1252"/>
      <c r="TPN56" s="1252"/>
      <c r="TPO56" s="1252"/>
      <c r="TPP56" s="1252"/>
      <c r="TPQ56" s="1252"/>
      <c r="TPR56" s="1252"/>
      <c r="TPS56" s="1252"/>
      <c r="TPT56" s="1252"/>
      <c r="TPU56" s="1252"/>
      <c r="TPV56" s="1252"/>
      <c r="TPW56" s="1252"/>
      <c r="TPX56" s="1252"/>
      <c r="TPY56" s="1252"/>
      <c r="TPZ56" s="1252"/>
      <c r="TQA56" s="1252"/>
      <c r="TQB56" s="1252"/>
      <c r="TQC56" s="1252"/>
      <c r="TQD56" s="1252"/>
      <c r="TQE56" s="1252"/>
      <c r="TQF56" s="1252"/>
      <c r="TQG56" s="1252"/>
      <c r="TQH56" s="1252"/>
      <c r="TQI56" s="1252"/>
      <c r="TQJ56" s="1252"/>
      <c r="TQK56" s="1252"/>
      <c r="TQL56" s="1252"/>
      <c r="TQM56" s="1252"/>
      <c r="TQN56" s="1252"/>
      <c r="TQO56" s="1252"/>
      <c r="TQP56" s="1252"/>
      <c r="TQQ56" s="1252"/>
      <c r="TQR56" s="1252"/>
      <c r="TQS56" s="1252"/>
      <c r="TQT56" s="1252"/>
      <c r="TQU56" s="1252"/>
      <c r="TQV56" s="1252"/>
      <c r="TQW56" s="1252"/>
      <c r="TQX56" s="1252"/>
      <c r="TQY56" s="1252"/>
      <c r="TQZ56" s="1252"/>
      <c r="TRA56" s="1252"/>
      <c r="TRB56" s="1252"/>
      <c r="TRC56" s="1252"/>
      <c r="TRD56" s="1252"/>
      <c r="TRE56" s="1252"/>
      <c r="TRF56" s="1252"/>
      <c r="TRG56" s="1252"/>
      <c r="TRH56" s="1252"/>
      <c r="TRI56" s="1252"/>
      <c r="TRJ56" s="1252"/>
      <c r="TRK56" s="1252"/>
      <c r="TRL56" s="1252"/>
      <c r="TRM56" s="1252"/>
      <c r="TRN56" s="1252"/>
      <c r="TRO56" s="1252"/>
      <c r="TRP56" s="1252"/>
      <c r="TRQ56" s="1252"/>
      <c r="TRR56" s="1252"/>
      <c r="TRS56" s="1252"/>
      <c r="TRT56" s="1252"/>
      <c r="TRU56" s="1252"/>
      <c r="TRV56" s="1252"/>
      <c r="TRW56" s="1252"/>
      <c r="TRX56" s="1252"/>
      <c r="TRY56" s="1252"/>
      <c r="TRZ56" s="1252"/>
      <c r="TSA56" s="1252"/>
      <c r="TSB56" s="1252"/>
      <c r="TSC56" s="1252"/>
      <c r="TSD56" s="1252"/>
      <c r="TSE56" s="1252"/>
      <c r="TSF56" s="1252"/>
      <c r="TSG56" s="1252"/>
      <c r="TSH56" s="1252"/>
      <c r="TSI56" s="1252"/>
      <c r="TSJ56" s="1252"/>
      <c r="TSK56" s="1252"/>
      <c r="TSL56" s="1252"/>
      <c r="TSM56" s="1252"/>
      <c r="TSN56" s="1252"/>
      <c r="TSO56" s="1252"/>
      <c r="TSP56" s="1252"/>
      <c r="TSQ56" s="1252"/>
      <c r="TSR56" s="1252"/>
      <c r="TSS56" s="1252"/>
      <c r="TST56" s="1252"/>
      <c r="TSU56" s="1252"/>
      <c r="TSV56" s="1252"/>
      <c r="TSW56" s="1252"/>
      <c r="TSX56" s="1252"/>
      <c r="TSY56" s="1252"/>
      <c r="TSZ56" s="1252"/>
      <c r="TTA56" s="1252"/>
      <c r="TTB56" s="1252"/>
      <c r="TTC56" s="1252"/>
      <c r="TTD56" s="1252"/>
      <c r="TTE56" s="1252"/>
      <c r="TTF56" s="1252"/>
      <c r="TTG56" s="1252"/>
      <c r="TTH56" s="1252"/>
      <c r="TTI56" s="1252"/>
      <c r="TTJ56" s="1252"/>
      <c r="TTK56" s="1252"/>
      <c r="TTL56" s="1252"/>
      <c r="TTM56" s="1252"/>
      <c r="TTN56" s="1252"/>
      <c r="TTO56" s="1252"/>
      <c r="TTP56" s="1252"/>
      <c r="TTQ56" s="1252"/>
      <c r="TTR56" s="1252"/>
      <c r="TTS56" s="1252"/>
      <c r="TTT56" s="1252"/>
      <c r="TTU56" s="1252"/>
      <c r="TTV56" s="1252"/>
      <c r="TTW56" s="1252"/>
      <c r="TTX56" s="1252"/>
      <c r="TTY56" s="1252"/>
      <c r="TTZ56" s="1252"/>
      <c r="TUA56" s="1252"/>
      <c r="TUB56" s="1252"/>
      <c r="TUC56" s="1252"/>
      <c r="TUD56" s="1252"/>
      <c r="TUE56" s="1252"/>
      <c r="TUF56" s="1252"/>
      <c r="TUG56" s="1252"/>
      <c r="TUH56" s="1252"/>
      <c r="TUI56" s="1252"/>
      <c r="TUJ56" s="1252"/>
      <c r="TUK56" s="1252"/>
      <c r="TUL56" s="1252"/>
      <c r="TUM56" s="1252"/>
      <c r="TUN56" s="1252"/>
      <c r="TUO56" s="1252"/>
      <c r="TUP56" s="1252"/>
      <c r="TUQ56" s="1252"/>
      <c r="TUR56" s="1252"/>
      <c r="TUS56" s="1252"/>
      <c r="TUT56" s="1252"/>
      <c r="TUU56" s="1252"/>
      <c r="TUV56" s="1252"/>
      <c r="TUW56" s="1252"/>
      <c r="TUX56" s="1252"/>
      <c r="TUY56" s="1252"/>
      <c r="TUZ56" s="1252"/>
      <c r="TVA56" s="1252"/>
      <c r="TVB56" s="1252"/>
      <c r="TVC56" s="1252"/>
      <c r="TVD56" s="1252"/>
      <c r="TVE56" s="1252"/>
      <c r="TVF56" s="1252"/>
      <c r="TVG56" s="1252"/>
      <c r="TVH56" s="1252"/>
      <c r="TVI56" s="1252"/>
      <c r="TVJ56" s="1252"/>
      <c r="TVK56" s="1252"/>
      <c r="TVL56" s="1252"/>
      <c r="TVM56" s="1252"/>
      <c r="TVN56" s="1252"/>
      <c r="TVO56" s="1252"/>
      <c r="TVP56" s="1252"/>
      <c r="TVQ56" s="1252"/>
      <c r="TVR56" s="1252"/>
      <c r="TVS56" s="1252"/>
      <c r="TVT56" s="1252"/>
      <c r="TVU56" s="1252"/>
      <c r="TVV56" s="1252"/>
      <c r="TVW56" s="1252"/>
      <c r="TVX56" s="1252"/>
      <c r="TVY56" s="1252"/>
      <c r="TVZ56" s="1252"/>
      <c r="TWA56" s="1252"/>
      <c r="TWB56" s="1252"/>
      <c r="TWC56" s="1252"/>
      <c r="TWD56" s="1252"/>
      <c r="TWE56" s="1252"/>
      <c r="TWF56" s="1252"/>
      <c r="TWG56" s="1252"/>
      <c r="TWH56" s="1252"/>
      <c r="TWI56" s="1252"/>
      <c r="TWJ56" s="1252"/>
      <c r="TWK56" s="1252"/>
      <c r="TWL56" s="1252"/>
      <c r="TWM56" s="1252"/>
      <c r="TWN56" s="1252"/>
      <c r="TWO56" s="1252"/>
      <c r="TWP56" s="1252"/>
      <c r="TWQ56" s="1252"/>
      <c r="TWR56" s="1252"/>
      <c r="TWS56" s="1252"/>
      <c r="TWT56" s="1252"/>
      <c r="TWU56" s="1252"/>
      <c r="TWV56" s="1252"/>
      <c r="TWW56" s="1252"/>
      <c r="TWX56" s="1252"/>
      <c r="TWY56" s="1252"/>
      <c r="TWZ56" s="1252"/>
      <c r="TXA56" s="1252"/>
      <c r="TXB56" s="1252"/>
      <c r="TXC56" s="1252"/>
      <c r="TXD56" s="1252"/>
      <c r="TXE56" s="1252"/>
      <c r="TXF56" s="1252"/>
      <c r="TXG56" s="1252"/>
      <c r="TXH56" s="1252"/>
      <c r="TXI56" s="1252"/>
      <c r="TXJ56" s="1252"/>
      <c r="TXK56" s="1252"/>
      <c r="TXL56" s="1252"/>
      <c r="TXM56" s="1252"/>
      <c r="TXN56" s="1252"/>
      <c r="TXO56" s="1252"/>
      <c r="TXP56" s="1252"/>
      <c r="TXQ56" s="1252"/>
      <c r="TXR56" s="1252"/>
      <c r="TXS56" s="1252"/>
      <c r="TXT56" s="1252"/>
      <c r="TXU56" s="1252"/>
      <c r="TXV56" s="1252"/>
      <c r="TXW56" s="1252"/>
      <c r="TXX56" s="1252"/>
      <c r="TXY56" s="1252"/>
      <c r="TXZ56" s="1252"/>
      <c r="TYA56" s="1252"/>
      <c r="TYB56" s="1252"/>
      <c r="TYC56" s="1252"/>
      <c r="TYD56" s="1252"/>
      <c r="TYE56" s="1252"/>
      <c r="TYF56" s="1252"/>
      <c r="TYG56" s="1252"/>
      <c r="TYH56" s="1252"/>
      <c r="TYI56" s="1252"/>
      <c r="TYJ56" s="1252"/>
      <c r="TYK56" s="1252"/>
      <c r="TYL56" s="1252"/>
      <c r="TYM56" s="1252"/>
      <c r="TYN56" s="1252"/>
      <c r="TYO56" s="1252"/>
      <c r="TYP56" s="1252"/>
      <c r="TYQ56" s="1252"/>
      <c r="TYR56" s="1252"/>
      <c r="TYS56" s="1252"/>
      <c r="TYT56" s="1252"/>
      <c r="TYU56" s="1252"/>
      <c r="TYV56" s="1252"/>
      <c r="TYW56" s="1252"/>
      <c r="TYX56" s="1252"/>
      <c r="TYY56" s="1252"/>
      <c r="TYZ56" s="1252"/>
      <c r="TZA56" s="1252"/>
      <c r="TZB56" s="1252"/>
      <c r="TZC56" s="1252"/>
      <c r="TZD56" s="1252"/>
      <c r="TZE56" s="1252"/>
      <c r="TZF56" s="1252"/>
      <c r="TZG56" s="1252"/>
      <c r="TZH56" s="1252"/>
      <c r="TZI56" s="1252"/>
      <c r="TZJ56" s="1252"/>
      <c r="TZK56" s="1252"/>
      <c r="TZL56" s="1252"/>
      <c r="TZM56" s="1252"/>
      <c r="TZN56" s="1252"/>
      <c r="TZO56" s="1252"/>
      <c r="TZP56" s="1252"/>
      <c r="TZQ56" s="1252"/>
      <c r="TZR56" s="1252"/>
      <c r="TZS56" s="1252"/>
      <c r="TZT56" s="1252"/>
      <c r="TZU56" s="1252"/>
      <c r="TZV56" s="1252"/>
      <c r="TZW56" s="1252"/>
      <c r="TZX56" s="1252"/>
      <c r="TZY56" s="1252"/>
      <c r="TZZ56" s="1252"/>
      <c r="UAA56" s="1252"/>
      <c r="UAB56" s="1252"/>
      <c r="UAC56" s="1252"/>
      <c r="UAD56" s="1252"/>
      <c r="UAE56" s="1252"/>
      <c r="UAF56" s="1252"/>
      <c r="UAG56" s="1252"/>
      <c r="UAH56" s="1252"/>
      <c r="UAI56" s="1252"/>
      <c r="UAJ56" s="1252"/>
      <c r="UAK56" s="1252"/>
      <c r="UAL56" s="1252"/>
      <c r="UAM56" s="1252"/>
      <c r="UAN56" s="1252"/>
      <c r="UAO56" s="1252"/>
      <c r="UAP56" s="1252"/>
      <c r="UAQ56" s="1252"/>
      <c r="UAR56" s="1252"/>
      <c r="UAS56" s="1252"/>
      <c r="UAT56" s="1252"/>
      <c r="UAU56" s="1252"/>
      <c r="UAV56" s="1252"/>
      <c r="UAW56" s="1252"/>
      <c r="UAX56" s="1252"/>
      <c r="UAY56" s="1252"/>
      <c r="UAZ56" s="1252"/>
      <c r="UBA56" s="1252"/>
      <c r="UBB56" s="1252"/>
      <c r="UBC56" s="1252"/>
      <c r="UBD56" s="1252"/>
      <c r="UBE56" s="1252"/>
      <c r="UBF56" s="1252"/>
      <c r="UBG56" s="1252"/>
      <c r="UBH56" s="1252"/>
      <c r="UBI56" s="1252"/>
      <c r="UBJ56" s="1252"/>
      <c r="UBK56" s="1252"/>
      <c r="UBL56" s="1252"/>
      <c r="UBM56" s="1252"/>
      <c r="UBN56" s="1252"/>
      <c r="UBO56" s="1252"/>
      <c r="UBP56" s="1252"/>
      <c r="UBQ56" s="1252"/>
      <c r="UBR56" s="1252"/>
      <c r="UBS56" s="1252"/>
      <c r="UBT56" s="1252"/>
      <c r="UBU56" s="1252"/>
      <c r="UBV56" s="1252"/>
      <c r="UBW56" s="1252"/>
      <c r="UBX56" s="1252"/>
      <c r="UBY56" s="1252"/>
      <c r="UBZ56" s="1252"/>
      <c r="UCA56" s="1252"/>
      <c r="UCB56" s="1252"/>
      <c r="UCC56" s="1252"/>
      <c r="UCD56" s="1252"/>
      <c r="UCE56" s="1252"/>
      <c r="UCF56" s="1252"/>
      <c r="UCG56" s="1252"/>
      <c r="UCH56" s="1252"/>
      <c r="UCI56" s="1252"/>
      <c r="UCJ56" s="1252"/>
      <c r="UCK56" s="1252"/>
      <c r="UCL56" s="1252"/>
      <c r="UCM56" s="1252"/>
      <c r="UCN56" s="1252"/>
      <c r="UCO56" s="1252"/>
      <c r="UCP56" s="1252"/>
      <c r="UCQ56" s="1252"/>
      <c r="UCR56" s="1252"/>
      <c r="UCS56" s="1252"/>
      <c r="UCT56" s="1252"/>
      <c r="UCU56" s="1252"/>
      <c r="UCV56" s="1252"/>
      <c r="UCW56" s="1252"/>
      <c r="UCX56" s="1252"/>
      <c r="UCY56" s="1252"/>
      <c r="UCZ56" s="1252"/>
      <c r="UDA56" s="1252"/>
      <c r="UDB56" s="1252"/>
      <c r="UDC56" s="1252"/>
      <c r="UDD56" s="1252"/>
      <c r="UDE56" s="1252"/>
      <c r="UDF56" s="1252"/>
      <c r="UDG56" s="1252"/>
      <c r="UDH56" s="1252"/>
      <c r="UDI56" s="1252"/>
      <c r="UDJ56" s="1252"/>
      <c r="UDK56" s="1252"/>
      <c r="UDL56" s="1252"/>
      <c r="UDM56" s="1252"/>
      <c r="UDN56" s="1252"/>
      <c r="UDO56" s="1252"/>
      <c r="UDP56" s="1252"/>
      <c r="UDQ56" s="1252"/>
      <c r="UDR56" s="1252"/>
      <c r="UDS56" s="1252"/>
      <c r="UDT56" s="1252"/>
      <c r="UDU56" s="1252"/>
      <c r="UDV56" s="1252"/>
      <c r="UDW56" s="1252"/>
      <c r="UDX56" s="1252"/>
      <c r="UDY56" s="1252"/>
      <c r="UDZ56" s="1252"/>
      <c r="UEA56" s="1252"/>
      <c r="UEB56" s="1252"/>
      <c r="UEC56" s="1252"/>
      <c r="UED56" s="1252"/>
      <c r="UEE56" s="1252"/>
      <c r="UEF56" s="1252"/>
      <c r="UEG56" s="1252"/>
      <c r="UEH56" s="1252"/>
      <c r="UEI56" s="1252"/>
      <c r="UEJ56" s="1252"/>
      <c r="UEK56" s="1252"/>
      <c r="UEL56" s="1252"/>
      <c r="UEM56" s="1252"/>
      <c r="UEN56" s="1252"/>
      <c r="UEO56" s="1252"/>
      <c r="UEP56" s="1252"/>
      <c r="UEQ56" s="1252"/>
      <c r="UER56" s="1252"/>
      <c r="UES56" s="1252"/>
      <c r="UET56" s="1252"/>
      <c r="UEU56" s="1252"/>
      <c r="UEV56" s="1252"/>
      <c r="UEW56" s="1252"/>
      <c r="UEX56" s="1252"/>
      <c r="UEY56" s="1252"/>
      <c r="UEZ56" s="1252"/>
      <c r="UFA56" s="1252"/>
      <c r="UFB56" s="1252"/>
      <c r="UFC56" s="1252"/>
      <c r="UFD56" s="1252"/>
      <c r="UFE56" s="1252"/>
      <c r="UFF56" s="1252"/>
      <c r="UFG56" s="1252"/>
      <c r="UFH56" s="1252"/>
      <c r="UFI56" s="1252"/>
      <c r="UFJ56" s="1252"/>
      <c r="UFK56" s="1252"/>
      <c r="UFL56" s="1252"/>
      <c r="UFM56" s="1252"/>
      <c r="UFN56" s="1252"/>
      <c r="UFO56" s="1252"/>
      <c r="UFP56" s="1252"/>
      <c r="UFQ56" s="1252"/>
      <c r="UFR56" s="1252"/>
      <c r="UFS56" s="1252"/>
      <c r="UFT56" s="1252"/>
      <c r="UFU56" s="1252"/>
      <c r="UFV56" s="1252"/>
      <c r="UFW56" s="1252"/>
      <c r="UFX56" s="1252"/>
      <c r="UFY56" s="1252"/>
      <c r="UFZ56" s="1252"/>
      <c r="UGA56" s="1252"/>
      <c r="UGB56" s="1252"/>
      <c r="UGC56" s="1252"/>
      <c r="UGD56" s="1252"/>
      <c r="UGE56" s="1252"/>
      <c r="UGF56" s="1252"/>
      <c r="UGG56" s="1252"/>
      <c r="UGH56" s="1252"/>
      <c r="UGI56" s="1252"/>
      <c r="UGJ56" s="1252"/>
      <c r="UGK56" s="1252"/>
      <c r="UGL56" s="1252"/>
      <c r="UGM56" s="1252"/>
      <c r="UGN56" s="1252"/>
      <c r="UGO56" s="1252"/>
      <c r="UGP56" s="1252"/>
      <c r="UGQ56" s="1252"/>
      <c r="UGR56" s="1252"/>
      <c r="UGS56" s="1252"/>
      <c r="UGT56" s="1252"/>
      <c r="UGU56" s="1252"/>
      <c r="UGV56" s="1252"/>
      <c r="UGW56" s="1252"/>
      <c r="UGX56" s="1252"/>
      <c r="UGY56" s="1252"/>
      <c r="UGZ56" s="1252"/>
      <c r="UHA56" s="1252"/>
      <c r="UHB56" s="1252"/>
      <c r="UHC56" s="1252"/>
      <c r="UHD56" s="1252"/>
      <c r="UHE56" s="1252"/>
      <c r="UHF56" s="1252"/>
      <c r="UHG56" s="1252"/>
      <c r="UHH56" s="1252"/>
      <c r="UHI56" s="1252"/>
      <c r="UHJ56" s="1252"/>
      <c r="UHK56" s="1252"/>
      <c r="UHL56" s="1252"/>
      <c r="UHM56" s="1252"/>
      <c r="UHN56" s="1252"/>
      <c r="UHO56" s="1252"/>
      <c r="UHP56" s="1252"/>
      <c r="UHQ56" s="1252"/>
      <c r="UHR56" s="1252"/>
      <c r="UHS56" s="1252"/>
      <c r="UHT56" s="1252"/>
      <c r="UHU56" s="1252"/>
      <c r="UHV56" s="1252"/>
      <c r="UHW56" s="1252"/>
      <c r="UHX56" s="1252"/>
      <c r="UHY56" s="1252"/>
      <c r="UHZ56" s="1252"/>
      <c r="UIA56" s="1252"/>
      <c r="UIB56" s="1252"/>
      <c r="UIC56" s="1252"/>
      <c r="UID56" s="1252"/>
      <c r="UIE56" s="1252"/>
      <c r="UIF56" s="1252"/>
      <c r="UIG56" s="1252"/>
      <c r="UIH56" s="1252"/>
      <c r="UII56" s="1252"/>
      <c r="UIJ56" s="1252"/>
      <c r="UIK56" s="1252"/>
      <c r="UIL56" s="1252"/>
      <c r="UIM56" s="1252"/>
      <c r="UIN56" s="1252"/>
      <c r="UIO56" s="1252"/>
      <c r="UIP56" s="1252"/>
      <c r="UIQ56" s="1252"/>
      <c r="UIR56" s="1252"/>
      <c r="UIS56" s="1252"/>
      <c r="UIT56" s="1252"/>
      <c r="UIU56" s="1252"/>
      <c r="UIV56" s="1252"/>
      <c r="UIW56" s="1252"/>
      <c r="UIX56" s="1252"/>
      <c r="UIY56" s="1252"/>
      <c r="UIZ56" s="1252"/>
      <c r="UJA56" s="1252"/>
      <c r="UJB56" s="1252"/>
      <c r="UJC56" s="1252"/>
      <c r="UJD56" s="1252"/>
      <c r="UJE56" s="1252"/>
      <c r="UJF56" s="1252"/>
      <c r="UJG56" s="1252"/>
      <c r="UJH56" s="1252"/>
      <c r="UJI56" s="1252"/>
      <c r="UJJ56" s="1252"/>
      <c r="UJK56" s="1252"/>
      <c r="UJL56" s="1252"/>
      <c r="UJM56" s="1252"/>
      <c r="UJN56" s="1252"/>
      <c r="UJO56" s="1252"/>
      <c r="UJP56" s="1252"/>
      <c r="UJQ56" s="1252"/>
      <c r="UJR56" s="1252"/>
      <c r="UJS56" s="1252"/>
      <c r="UJT56" s="1252"/>
      <c r="UJU56" s="1252"/>
      <c r="UJV56" s="1252"/>
      <c r="UJW56" s="1252"/>
      <c r="UJX56" s="1252"/>
      <c r="UJY56" s="1252"/>
      <c r="UJZ56" s="1252"/>
      <c r="UKA56" s="1252"/>
      <c r="UKB56" s="1252"/>
      <c r="UKC56" s="1252"/>
      <c r="UKD56" s="1252"/>
      <c r="UKE56" s="1252"/>
      <c r="UKF56" s="1252"/>
      <c r="UKG56" s="1252"/>
      <c r="UKH56" s="1252"/>
      <c r="UKI56" s="1252"/>
      <c r="UKJ56" s="1252"/>
      <c r="UKK56" s="1252"/>
      <c r="UKL56" s="1252"/>
      <c r="UKM56" s="1252"/>
      <c r="UKN56" s="1252"/>
      <c r="UKO56" s="1252"/>
      <c r="UKP56" s="1252"/>
      <c r="UKQ56" s="1252"/>
      <c r="UKR56" s="1252"/>
      <c r="UKS56" s="1252"/>
      <c r="UKT56" s="1252"/>
      <c r="UKU56" s="1252"/>
      <c r="UKV56" s="1252"/>
      <c r="UKW56" s="1252"/>
      <c r="UKX56" s="1252"/>
      <c r="UKY56" s="1252"/>
      <c r="UKZ56" s="1252"/>
      <c r="ULA56" s="1252"/>
      <c r="ULB56" s="1252"/>
      <c r="ULC56" s="1252"/>
      <c r="ULD56" s="1252"/>
      <c r="ULE56" s="1252"/>
      <c r="ULF56" s="1252"/>
      <c r="ULG56" s="1252"/>
      <c r="ULH56" s="1252"/>
      <c r="ULI56" s="1252"/>
      <c r="ULJ56" s="1252"/>
      <c r="ULK56" s="1252"/>
      <c r="ULL56" s="1252"/>
      <c r="ULM56" s="1252"/>
      <c r="ULN56" s="1252"/>
      <c r="ULO56" s="1252"/>
      <c r="ULP56" s="1252"/>
      <c r="ULQ56" s="1252"/>
      <c r="ULR56" s="1252"/>
      <c r="ULS56" s="1252"/>
      <c r="ULT56" s="1252"/>
      <c r="ULU56" s="1252"/>
      <c r="ULV56" s="1252"/>
      <c r="ULW56" s="1252"/>
      <c r="ULX56" s="1252"/>
      <c r="ULY56" s="1252"/>
      <c r="ULZ56" s="1252"/>
      <c r="UMA56" s="1252"/>
      <c r="UMB56" s="1252"/>
      <c r="UMC56" s="1252"/>
      <c r="UMD56" s="1252"/>
      <c r="UME56" s="1252"/>
      <c r="UMF56" s="1252"/>
      <c r="UMG56" s="1252"/>
      <c r="UMH56" s="1252"/>
      <c r="UMI56" s="1252"/>
      <c r="UMJ56" s="1252"/>
      <c r="UMK56" s="1252"/>
      <c r="UML56" s="1252"/>
      <c r="UMM56" s="1252"/>
      <c r="UMN56" s="1252"/>
      <c r="UMO56" s="1252"/>
      <c r="UMP56" s="1252"/>
      <c r="UMQ56" s="1252"/>
      <c r="UMR56" s="1252"/>
      <c r="UMS56" s="1252"/>
      <c r="UMT56" s="1252"/>
      <c r="UMU56" s="1252"/>
      <c r="UMV56" s="1252"/>
      <c r="UMW56" s="1252"/>
      <c r="UMX56" s="1252"/>
      <c r="UMY56" s="1252"/>
      <c r="UMZ56" s="1252"/>
      <c r="UNA56" s="1252"/>
      <c r="UNB56" s="1252"/>
      <c r="UNC56" s="1252"/>
      <c r="UND56" s="1252"/>
      <c r="UNE56" s="1252"/>
      <c r="UNF56" s="1252"/>
      <c r="UNG56" s="1252"/>
      <c r="UNH56" s="1252"/>
      <c r="UNI56" s="1252"/>
      <c r="UNJ56" s="1252"/>
      <c r="UNK56" s="1252"/>
      <c r="UNL56" s="1252"/>
      <c r="UNM56" s="1252"/>
      <c r="UNN56" s="1252"/>
      <c r="UNO56" s="1252"/>
      <c r="UNP56" s="1252"/>
      <c r="UNQ56" s="1252"/>
      <c r="UNR56" s="1252"/>
      <c r="UNS56" s="1252"/>
      <c r="UNT56" s="1252"/>
      <c r="UNU56" s="1252"/>
      <c r="UNV56" s="1252"/>
      <c r="UNW56" s="1252"/>
      <c r="UNX56" s="1252"/>
      <c r="UNY56" s="1252"/>
      <c r="UNZ56" s="1252"/>
      <c r="UOA56" s="1252"/>
      <c r="UOB56" s="1252"/>
      <c r="UOC56" s="1252"/>
      <c r="UOD56" s="1252"/>
      <c r="UOE56" s="1252"/>
      <c r="UOF56" s="1252"/>
      <c r="UOG56" s="1252"/>
      <c r="UOH56" s="1252"/>
      <c r="UOI56" s="1252"/>
      <c r="UOJ56" s="1252"/>
      <c r="UOK56" s="1252"/>
      <c r="UOL56" s="1252"/>
      <c r="UOM56" s="1252"/>
      <c r="UON56" s="1252"/>
      <c r="UOO56" s="1252"/>
      <c r="UOP56" s="1252"/>
      <c r="UOQ56" s="1252"/>
      <c r="UOR56" s="1252"/>
      <c r="UOS56" s="1252"/>
      <c r="UOT56" s="1252"/>
      <c r="UOU56" s="1252"/>
      <c r="UOV56" s="1252"/>
      <c r="UOW56" s="1252"/>
      <c r="UOX56" s="1252"/>
      <c r="UOY56" s="1252"/>
      <c r="UOZ56" s="1252"/>
      <c r="UPA56" s="1252"/>
      <c r="UPB56" s="1252"/>
      <c r="UPC56" s="1252"/>
      <c r="UPD56" s="1252"/>
      <c r="UPE56" s="1252"/>
      <c r="UPF56" s="1252"/>
      <c r="UPG56" s="1252"/>
      <c r="UPH56" s="1252"/>
      <c r="UPI56" s="1252"/>
      <c r="UPJ56" s="1252"/>
      <c r="UPK56" s="1252"/>
      <c r="UPL56" s="1252"/>
      <c r="UPM56" s="1252"/>
      <c r="UPN56" s="1252"/>
      <c r="UPO56" s="1252"/>
      <c r="UPP56" s="1252"/>
      <c r="UPQ56" s="1252"/>
      <c r="UPR56" s="1252"/>
      <c r="UPS56" s="1252"/>
      <c r="UPT56" s="1252"/>
      <c r="UPU56" s="1252"/>
      <c r="UPV56" s="1252"/>
      <c r="UPW56" s="1252"/>
      <c r="UPX56" s="1252"/>
      <c r="UPY56" s="1252"/>
      <c r="UPZ56" s="1252"/>
      <c r="UQA56" s="1252"/>
      <c r="UQB56" s="1252"/>
      <c r="UQC56" s="1252"/>
      <c r="UQD56" s="1252"/>
      <c r="UQE56" s="1252"/>
      <c r="UQF56" s="1252"/>
      <c r="UQG56" s="1252"/>
      <c r="UQH56" s="1252"/>
      <c r="UQI56" s="1252"/>
      <c r="UQJ56" s="1252"/>
      <c r="UQK56" s="1252"/>
      <c r="UQL56" s="1252"/>
      <c r="UQM56" s="1252"/>
      <c r="UQN56" s="1252"/>
      <c r="UQO56" s="1252"/>
      <c r="UQP56" s="1252"/>
      <c r="UQQ56" s="1252"/>
      <c r="UQR56" s="1252"/>
      <c r="UQS56" s="1252"/>
      <c r="UQT56" s="1252"/>
      <c r="UQU56" s="1252"/>
      <c r="UQV56" s="1252"/>
      <c r="UQW56" s="1252"/>
      <c r="UQX56" s="1252"/>
      <c r="UQY56" s="1252"/>
      <c r="UQZ56" s="1252"/>
      <c r="URA56" s="1252"/>
      <c r="URB56" s="1252"/>
      <c r="URC56" s="1252"/>
      <c r="URD56" s="1252"/>
      <c r="URE56" s="1252"/>
      <c r="URF56" s="1252"/>
      <c r="URG56" s="1252"/>
      <c r="URH56" s="1252"/>
      <c r="URI56" s="1252"/>
      <c r="URJ56" s="1252"/>
      <c r="URK56" s="1252"/>
      <c r="URL56" s="1252"/>
      <c r="URM56" s="1252"/>
      <c r="URN56" s="1252"/>
      <c r="URO56" s="1252"/>
      <c r="URP56" s="1252"/>
      <c r="URQ56" s="1252"/>
      <c r="URR56" s="1252"/>
      <c r="URS56" s="1252"/>
      <c r="URT56" s="1252"/>
      <c r="URU56" s="1252"/>
      <c r="URV56" s="1252"/>
      <c r="URW56" s="1252"/>
      <c r="URX56" s="1252"/>
      <c r="URY56" s="1252"/>
      <c r="URZ56" s="1252"/>
      <c r="USA56" s="1252"/>
      <c r="USB56" s="1252"/>
      <c r="USC56" s="1252"/>
      <c r="USD56" s="1252"/>
      <c r="USE56" s="1252"/>
      <c r="USF56" s="1252"/>
      <c r="USG56" s="1252"/>
      <c r="USH56" s="1252"/>
      <c r="USI56" s="1252"/>
      <c r="USJ56" s="1252"/>
      <c r="USK56" s="1252"/>
      <c r="USL56" s="1252"/>
      <c r="USM56" s="1252"/>
      <c r="USN56" s="1252"/>
      <c r="USO56" s="1252"/>
      <c r="USP56" s="1252"/>
      <c r="USQ56" s="1252"/>
      <c r="USR56" s="1252"/>
      <c r="USS56" s="1252"/>
      <c r="UST56" s="1252"/>
      <c r="USU56" s="1252"/>
      <c r="USV56" s="1252"/>
      <c r="USW56" s="1252"/>
      <c r="USX56" s="1252"/>
      <c r="USY56" s="1252"/>
      <c r="USZ56" s="1252"/>
      <c r="UTA56" s="1252"/>
      <c r="UTB56" s="1252"/>
      <c r="UTC56" s="1252"/>
      <c r="UTD56" s="1252"/>
      <c r="UTE56" s="1252"/>
      <c r="UTF56" s="1252"/>
      <c r="UTG56" s="1252"/>
      <c r="UTH56" s="1252"/>
      <c r="UTI56" s="1252"/>
      <c r="UTJ56" s="1252"/>
      <c r="UTK56" s="1252"/>
      <c r="UTL56" s="1252"/>
      <c r="UTM56" s="1252"/>
      <c r="UTN56" s="1252"/>
      <c r="UTO56" s="1252"/>
      <c r="UTP56" s="1252"/>
      <c r="UTQ56" s="1252"/>
      <c r="UTR56" s="1252"/>
      <c r="UTS56" s="1252"/>
      <c r="UTT56" s="1252"/>
      <c r="UTU56" s="1252"/>
      <c r="UTV56" s="1252"/>
      <c r="UTW56" s="1252"/>
      <c r="UTX56" s="1252"/>
      <c r="UTY56" s="1252"/>
      <c r="UTZ56" s="1252"/>
      <c r="UUA56" s="1252"/>
      <c r="UUB56" s="1252"/>
      <c r="UUC56" s="1252"/>
      <c r="UUD56" s="1252"/>
      <c r="UUE56" s="1252"/>
      <c r="UUF56" s="1252"/>
      <c r="UUG56" s="1252"/>
      <c r="UUH56" s="1252"/>
      <c r="UUI56" s="1252"/>
      <c r="UUJ56" s="1252"/>
      <c r="UUK56" s="1252"/>
      <c r="UUL56" s="1252"/>
      <c r="UUM56" s="1252"/>
      <c r="UUN56" s="1252"/>
      <c r="UUO56" s="1252"/>
      <c r="UUP56" s="1252"/>
      <c r="UUQ56" s="1252"/>
      <c r="UUR56" s="1252"/>
      <c r="UUS56" s="1252"/>
      <c r="UUT56" s="1252"/>
      <c r="UUU56" s="1252"/>
      <c r="UUV56" s="1252"/>
      <c r="UUW56" s="1252"/>
      <c r="UUX56" s="1252"/>
      <c r="UUY56" s="1252"/>
      <c r="UUZ56" s="1252"/>
      <c r="UVA56" s="1252"/>
      <c r="UVB56" s="1252"/>
      <c r="UVC56" s="1252"/>
      <c r="UVD56" s="1252"/>
      <c r="UVE56" s="1252"/>
      <c r="UVF56" s="1252"/>
      <c r="UVG56" s="1252"/>
      <c r="UVH56" s="1252"/>
      <c r="UVI56" s="1252"/>
      <c r="UVJ56" s="1252"/>
      <c r="UVK56" s="1252"/>
      <c r="UVL56" s="1252"/>
      <c r="UVM56" s="1252"/>
      <c r="UVN56" s="1252"/>
      <c r="UVO56" s="1252"/>
      <c r="UVP56" s="1252"/>
      <c r="UVQ56" s="1252"/>
      <c r="UVR56" s="1252"/>
      <c r="UVS56" s="1252"/>
      <c r="UVT56" s="1252"/>
      <c r="UVU56" s="1252"/>
      <c r="UVV56" s="1252"/>
      <c r="UVW56" s="1252"/>
      <c r="UVX56" s="1252"/>
      <c r="UVY56" s="1252"/>
      <c r="UVZ56" s="1252"/>
      <c r="UWA56" s="1252"/>
      <c r="UWB56" s="1252"/>
      <c r="UWC56" s="1252"/>
      <c r="UWD56" s="1252"/>
      <c r="UWE56" s="1252"/>
      <c r="UWF56" s="1252"/>
      <c r="UWG56" s="1252"/>
      <c r="UWH56" s="1252"/>
      <c r="UWI56" s="1252"/>
      <c r="UWJ56" s="1252"/>
      <c r="UWK56" s="1252"/>
      <c r="UWL56" s="1252"/>
      <c r="UWM56" s="1252"/>
      <c r="UWN56" s="1252"/>
      <c r="UWO56" s="1252"/>
      <c r="UWP56" s="1252"/>
      <c r="UWQ56" s="1252"/>
      <c r="UWR56" s="1252"/>
      <c r="UWS56" s="1252"/>
      <c r="UWT56" s="1252"/>
      <c r="UWU56" s="1252"/>
      <c r="UWV56" s="1252"/>
      <c r="UWW56" s="1252"/>
      <c r="UWX56" s="1252"/>
      <c r="UWY56" s="1252"/>
      <c r="UWZ56" s="1252"/>
      <c r="UXA56" s="1252"/>
      <c r="UXB56" s="1252"/>
      <c r="UXC56" s="1252"/>
      <c r="UXD56" s="1252"/>
      <c r="UXE56" s="1252"/>
      <c r="UXF56" s="1252"/>
      <c r="UXG56" s="1252"/>
      <c r="UXH56" s="1252"/>
      <c r="UXI56" s="1252"/>
      <c r="UXJ56" s="1252"/>
      <c r="UXK56" s="1252"/>
      <c r="UXL56" s="1252"/>
      <c r="UXM56" s="1252"/>
      <c r="UXN56" s="1252"/>
      <c r="UXO56" s="1252"/>
      <c r="UXP56" s="1252"/>
      <c r="UXQ56" s="1252"/>
      <c r="UXR56" s="1252"/>
      <c r="UXS56" s="1252"/>
      <c r="UXT56" s="1252"/>
      <c r="UXU56" s="1252"/>
      <c r="UXV56" s="1252"/>
      <c r="UXW56" s="1252"/>
      <c r="UXX56" s="1252"/>
      <c r="UXY56" s="1252"/>
      <c r="UXZ56" s="1252"/>
      <c r="UYA56" s="1252"/>
      <c r="UYB56" s="1252"/>
      <c r="UYC56" s="1252"/>
      <c r="UYD56" s="1252"/>
      <c r="UYE56" s="1252"/>
      <c r="UYF56" s="1252"/>
      <c r="UYG56" s="1252"/>
      <c r="UYH56" s="1252"/>
      <c r="UYI56" s="1252"/>
      <c r="UYJ56" s="1252"/>
      <c r="UYK56" s="1252"/>
      <c r="UYL56" s="1252"/>
      <c r="UYM56" s="1252"/>
      <c r="UYN56" s="1252"/>
      <c r="UYO56" s="1252"/>
      <c r="UYP56" s="1252"/>
      <c r="UYQ56" s="1252"/>
      <c r="UYR56" s="1252"/>
      <c r="UYS56" s="1252"/>
      <c r="UYT56" s="1252"/>
      <c r="UYU56" s="1252"/>
      <c r="UYV56" s="1252"/>
      <c r="UYW56" s="1252"/>
      <c r="UYX56" s="1252"/>
      <c r="UYY56" s="1252"/>
      <c r="UYZ56" s="1252"/>
      <c r="UZA56" s="1252"/>
      <c r="UZB56" s="1252"/>
      <c r="UZC56" s="1252"/>
      <c r="UZD56" s="1252"/>
      <c r="UZE56" s="1252"/>
      <c r="UZF56" s="1252"/>
      <c r="UZG56" s="1252"/>
      <c r="UZH56" s="1252"/>
      <c r="UZI56" s="1252"/>
      <c r="UZJ56" s="1252"/>
      <c r="UZK56" s="1252"/>
      <c r="UZL56" s="1252"/>
      <c r="UZM56" s="1252"/>
      <c r="UZN56" s="1252"/>
      <c r="UZO56" s="1252"/>
      <c r="UZP56" s="1252"/>
      <c r="UZQ56" s="1252"/>
      <c r="UZR56" s="1252"/>
      <c r="UZS56" s="1252"/>
      <c r="UZT56" s="1252"/>
      <c r="UZU56" s="1252"/>
      <c r="UZV56" s="1252"/>
      <c r="UZW56" s="1252"/>
      <c r="UZX56" s="1252"/>
      <c r="UZY56" s="1252"/>
      <c r="UZZ56" s="1252"/>
      <c r="VAA56" s="1252"/>
      <c r="VAB56" s="1252"/>
      <c r="VAC56" s="1252"/>
      <c r="VAD56" s="1252"/>
      <c r="VAE56" s="1252"/>
      <c r="VAF56" s="1252"/>
      <c r="VAG56" s="1252"/>
      <c r="VAH56" s="1252"/>
      <c r="VAI56" s="1252"/>
      <c r="VAJ56" s="1252"/>
      <c r="VAK56" s="1252"/>
      <c r="VAL56" s="1252"/>
      <c r="VAM56" s="1252"/>
      <c r="VAN56" s="1252"/>
      <c r="VAO56" s="1252"/>
      <c r="VAP56" s="1252"/>
      <c r="VAQ56" s="1252"/>
      <c r="VAR56" s="1252"/>
      <c r="VAS56" s="1252"/>
      <c r="VAT56" s="1252"/>
      <c r="VAU56" s="1252"/>
      <c r="VAV56" s="1252"/>
      <c r="VAW56" s="1252"/>
      <c r="VAX56" s="1252"/>
      <c r="VAY56" s="1252"/>
      <c r="VAZ56" s="1252"/>
      <c r="VBA56" s="1252"/>
      <c r="VBB56" s="1252"/>
      <c r="VBC56" s="1252"/>
      <c r="VBD56" s="1252"/>
      <c r="VBE56" s="1252"/>
      <c r="VBF56" s="1252"/>
      <c r="VBG56" s="1252"/>
      <c r="VBH56" s="1252"/>
      <c r="VBI56" s="1252"/>
      <c r="VBJ56" s="1252"/>
      <c r="VBK56" s="1252"/>
      <c r="VBL56" s="1252"/>
      <c r="VBM56" s="1252"/>
      <c r="VBN56" s="1252"/>
      <c r="VBO56" s="1252"/>
      <c r="VBP56" s="1252"/>
      <c r="VBQ56" s="1252"/>
      <c r="VBR56" s="1252"/>
      <c r="VBS56" s="1252"/>
      <c r="VBT56" s="1252"/>
      <c r="VBU56" s="1252"/>
      <c r="VBV56" s="1252"/>
      <c r="VBW56" s="1252"/>
      <c r="VBX56" s="1252"/>
      <c r="VBY56" s="1252"/>
      <c r="VBZ56" s="1252"/>
      <c r="VCA56" s="1252"/>
      <c r="VCB56" s="1252"/>
      <c r="VCC56" s="1252"/>
      <c r="VCD56" s="1252"/>
      <c r="VCE56" s="1252"/>
      <c r="VCF56" s="1252"/>
      <c r="VCG56" s="1252"/>
      <c r="VCH56" s="1252"/>
      <c r="VCI56" s="1252"/>
      <c r="VCJ56" s="1252"/>
      <c r="VCK56" s="1252"/>
      <c r="VCL56" s="1252"/>
      <c r="VCM56" s="1252"/>
      <c r="VCN56" s="1252"/>
      <c r="VCO56" s="1252"/>
      <c r="VCP56" s="1252"/>
      <c r="VCQ56" s="1252"/>
      <c r="VCR56" s="1252"/>
      <c r="VCS56" s="1252"/>
      <c r="VCT56" s="1252"/>
      <c r="VCU56" s="1252"/>
      <c r="VCV56" s="1252"/>
      <c r="VCW56" s="1252"/>
      <c r="VCX56" s="1252"/>
      <c r="VCY56" s="1252"/>
      <c r="VCZ56" s="1252"/>
      <c r="VDA56" s="1252"/>
      <c r="VDB56" s="1252"/>
      <c r="VDC56" s="1252"/>
      <c r="VDD56" s="1252"/>
      <c r="VDE56" s="1252"/>
      <c r="VDF56" s="1252"/>
      <c r="VDG56" s="1252"/>
      <c r="VDH56" s="1252"/>
      <c r="VDI56" s="1252"/>
      <c r="VDJ56" s="1252"/>
      <c r="VDK56" s="1252"/>
      <c r="VDL56" s="1252"/>
      <c r="VDM56" s="1252"/>
      <c r="VDN56" s="1252"/>
      <c r="VDO56" s="1252"/>
      <c r="VDP56" s="1252"/>
      <c r="VDQ56" s="1252"/>
      <c r="VDR56" s="1252"/>
      <c r="VDS56" s="1252"/>
      <c r="VDT56" s="1252"/>
      <c r="VDU56" s="1252"/>
      <c r="VDV56" s="1252"/>
      <c r="VDW56" s="1252"/>
      <c r="VDX56" s="1252"/>
      <c r="VDY56" s="1252"/>
      <c r="VDZ56" s="1252"/>
      <c r="VEA56" s="1252"/>
      <c r="VEB56" s="1252"/>
      <c r="VEC56" s="1252"/>
      <c r="VED56" s="1252"/>
      <c r="VEE56" s="1252"/>
      <c r="VEF56" s="1252"/>
      <c r="VEG56" s="1252"/>
      <c r="VEH56" s="1252"/>
      <c r="VEI56" s="1252"/>
      <c r="VEJ56" s="1252"/>
      <c r="VEK56" s="1252"/>
      <c r="VEL56" s="1252"/>
      <c r="VEM56" s="1252"/>
      <c r="VEN56" s="1252"/>
      <c r="VEO56" s="1252"/>
      <c r="VEP56" s="1252"/>
      <c r="VEQ56" s="1252"/>
      <c r="VER56" s="1252"/>
      <c r="VES56" s="1252"/>
      <c r="VET56" s="1252"/>
      <c r="VEU56" s="1252"/>
      <c r="VEV56" s="1252"/>
      <c r="VEW56" s="1252"/>
      <c r="VEX56" s="1252"/>
      <c r="VEY56" s="1252"/>
      <c r="VEZ56" s="1252"/>
      <c r="VFA56" s="1252"/>
      <c r="VFB56" s="1252"/>
      <c r="VFC56" s="1252"/>
      <c r="VFD56" s="1252"/>
      <c r="VFE56" s="1252"/>
      <c r="VFF56" s="1252"/>
      <c r="VFG56" s="1252"/>
      <c r="VFH56" s="1252"/>
      <c r="VFI56" s="1252"/>
      <c r="VFJ56" s="1252"/>
      <c r="VFK56" s="1252"/>
      <c r="VFL56" s="1252"/>
      <c r="VFM56" s="1252"/>
      <c r="VFN56" s="1252"/>
      <c r="VFO56" s="1252"/>
      <c r="VFP56" s="1252"/>
      <c r="VFQ56" s="1252"/>
      <c r="VFR56" s="1252"/>
      <c r="VFS56" s="1252"/>
      <c r="VFT56" s="1252"/>
      <c r="VFU56" s="1252"/>
      <c r="VFV56" s="1252"/>
      <c r="VFW56" s="1252"/>
      <c r="VFX56" s="1252"/>
      <c r="VFY56" s="1252"/>
      <c r="VFZ56" s="1252"/>
      <c r="VGA56" s="1252"/>
      <c r="VGB56" s="1252"/>
      <c r="VGC56" s="1252"/>
      <c r="VGD56" s="1252"/>
      <c r="VGE56" s="1252"/>
      <c r="VGF56" s="1252"/>
      <c r="VGG56" s="1252"/>
      <c r="VGH56" s="1252"/>
      <c r="VGI56" s="1252"/>
      <c r="VGJ56" s="1252"/>
      <c r="VGK56" s="1252"/>
      <c r="VGL56" s="1252"/>
      <c r="VGM56" s="1252"/>
      <c r="VGN56" s="1252"/>
      <c r="VGO56" s="1252"/>
      <c r="VGP56" s="1252"/>
      <c r="VGQ56" s="1252"/>
      <c r="VGR56" s="1252"/>
      <c r="VGS56" s="1252"/>
      <c r="VGT56" s="1252"/>
      <c r="VGU56" s="1252"/>
      <c r="VGV56" s="1252"/>
      <c r="VGW56" s="1252"/>
      <c r="VGX56" s="1252"/>
      <c r="VGY56" s="1252"/>
      <c r="VGZ56" s="1252"/>
      <c r="VHA56" s="1252"/>
      <c r="VHB56" s="1252"/>
      <c r="VHC56" s="1252"/>
      <c r="VHD56" s="1252"/>
      <c r="VHE56" s="1252"/>
      <c r="VHF56" s="1252"/>
      <c r="VHG56" s="1252"/>
      <c r="VHH56" s="1252"/>
      <c r="VHI56" s="1252"/>
      <c r="VHJ56" s="1252"/>
      <c r="VHK56" s="1252"/>
      <c r="VHL56" s="1252"/>
      <c r="VHM56" s="1252"/>
      <c r="VHN56" s="1252"/>
      <c r="VHO56" s="1252"/>
      <c r="VHP56" s="1252"/>
      <c r="VHQ56" s="1252"/>
      <c r="VHR56" s="1252"/>
      <c r="VHS56" s="1252"/>
      <c r="VHT56" s="1252"/>
      <c r="VHU56" s="1252"/>
      <c r="VHV56" s="1252"/>
      <c r="VHW56" s="1252"/>
      <c r="VHX56" s="1252"/>
      <c r="VHY56" s="1252"/>
      <c r="VHZ56" s="1252"/>
      <c r="VIA56" s="1252"/>
      <c r="VIB56" s="1252"/>
      <c r="VIC56" s="1252"/>
      <c r="VID56" s="1252"/>
      <c r="VIE56" s="1252"/>
      <c r="VIF56" s="1252"/>
      <c r="VIG56" s="1252"/>
      <c r="VIH56" s="1252"/>
      <c r="VII56" s="1252"/>
      <c r="VIJ56" s="1252"/>
      <c r="VIK56" s="1252"/>
      <c r="VIL56" s="1252"/>
      <c r="VIM56" s="1252"/>
      <c r="VIN56" s="1252"/>
      <c r="VIO56" s="1252"/>
      <c r="VIP56" s="1252"/>
      <c r="VIQ56" s="1252"/>
      <c r="VIR56" s="1252"/>
      <c r="VIS56" s="1252"/>
      <c r="VIT56" s="1252"/>
      <c r="VIU56" s="1252"/>
      <c r="VIV56" s="1252"/>
      <c r="VIW56" s="1252"/>
      <c r="VIX56" s="1252"/>
      <c r="VIY56" s="1252"/>
      <c r="VIZ56" s="1252"/>
      <c r="VJA56" s="1252"/>
      <c r="VJB56" s="1252"/>
      <c r="VJC56" s="1252"/>
      <c r="VJD56" s="1252"/>
      <c r="VJE56" s="1252"/>
      <c r="VJF56" s="1252"/>
      <c r="VJG56" s="1252"/>
      <c r="VJH56" s="1252"/>
      <c r="VJI56" s="1252"/>
      <c r="VJJ56" s="1252"/>
      <c r="VJK56" s="1252"/>
      <c r="VJL56" s="1252"/>
      <c r="VJM56" s="1252"/>
      <c r="VJN56" s="1252"/>
      <c r="VJO56" s="1252"/>
      <c r="VJP56" s="1252"/>
      <c r="VJQ56" s="1252"/>
      <c r="VJR56" s="1252"/>
      <c r="VJS56" s="1252"/>
      <c r="VJT56" s="1252"/>
      <c r="VJU56" s="1252"/>
      <c r="VJV56" s="1252"/>
      <c r="VJW56" s="1252"/>
      <c r="VJX56" s="1252"/>
      <c r="VJY56" s="1252"/>
      <c r="VJZ56" s="1252"/>
      <c r="VKA56" s="1252"/>
      <c r="VKB56" s="1252"/>
      <c r="VKC56" s="1252"/>
      <c r="VKD56" s="1252"/>
      <c r="VKE56" s="1252"/>
      <c r="VKF56" s="1252"/>
      <c r="VKG56" s="1252"/>
      <c r="VKH56" s="1252"/>
      <c r="VKI56" s="1252"/>
      <c r="VKJ56" s="1252"/>
      <c r="VKK56" s="1252"/>
      <c r="VKL56" s="1252"/>
      <c r="VKM56" s="1252"/>
      <c r="VKN56" s="1252"/>
      <c r="VKO56" s="1252"/>
      <c r="VKP56" s="1252"/>
      <c r="VKQ56" s="1252"/>
      <c r="VKR56" s="1252"/>
      <c r="VKS56" s="1252"/>
      <c r="VKT56" s="1252"/>
      <c r="VKU56" s="1252"/>
      <c r="VKV56" s="1252"/>
      <c r="VKW56" s="1252"/>
      <c r="VKX56" s="1252"/>
      <c r="VKY56" s="1252"/>
      <c r="VKZ56" s="1252"/>
      <c r="VLA56" s="1252"/>
      <c r="VLB56" s="1252"/>
      <c r="VLC56" s="1252"/>
      <c r="VLD56" s="1252"/>
      <c r="VLE56" s="1252"/>
      <c r="VLF56" s="1252"/>
      <c r="VLG56" s="1252"/>
      <c r="VLH56" s="1252"/>
      <c r="VLI56" s="1252"/>
      <c r="VLJ56" s="1252"/>
      <c r="VLK56" s="1252"/>
      <c r="VLL56" s="1252"/>
      <c r="VLM56" s="1252"/>
      <c r="VLN56" s="1252"/>
      <c r="VLO56" s="1252"/>
      <c r="VLP56" s="1252"/>
      <c r="VLQ56" s="1252"/>
      <c r="VLR56" s="1252"/>
      <c r="VLS56" s="1252"/>
      <c r="VLT56" s="1252"/>
      <c r="VLU56" s="1252"/>
      <c r="VLV56" s="1252"/>
      <c r="VLW56" s="1252"/>
      <c r="VLX56" s="1252"/>
      <c r="VLY56" s="1252"/>
      <c r="VLZ56" s="1252"/>
      <c r="VMA56" s="1252"/>
      <c r="VMB56" s="1252"/>
      <c r="VMC56" s="1252"/>
      <c r="VMD56" s="1252"/>
      <c r="VME56" s="1252"/>
      <c r="VMF56" s="1252"/>
      <c r="VMG56" s="1252"/>
      <c r="VMH56" s="1252"/>
      <c r="VMI56" s="1252"/>
      <c r="VMJ56" s="1252"/>
      <c r="VMK56" s="1252"/>
      <c r="VML56" s="1252"/>
      <c r="VMM56" s="1252"/>
      <c r="VMN56" s="1252"/>
      <c r="VMO56" s="1252"/>
      <c r="VMP56" s="1252"/>
      <c r="VMQ56" s="1252"/>
      <c r="VMR56" s="1252"/>
      <c r="VMS56" s="1252"/>
      <c r="VMT56" s="1252"/>
      <c r="VMU56" s="1252"/>
      <c r="VMV56" s="1252"/>
      <c r="VMW56" s="1252"/>
      <c r="VMX56" s="1252"/>
      <c r="VMY56" s="1252"/>
      <c r="VMZ56" s="1252"/>
      <c r="VNA56" s="1252"/>
      <c r="VNB56" s="1252"/>
      <c r="VNC56" s="1252"/>
      <c r="VND56" s="1252"/>
      <c r="VNE56" s="1252"/>
      <c r="VNF56" s="1252"/>
      <c r="VNG56" s="1252"/>
      <c r="VNH56" s="1252"/>
      <c r="VNI56" s="1252"/>
      <c r="VNJ56" s="1252"/>
      <c r="VNK56" s="1252"/>
      <c r="VNL56" s="1252"/>
      <c r="VNM56" s="1252"/>
      <c r="VNN56" s="1252"/>
      <c r="VNO56" s="1252"/>
      <c r="VNP56" s="1252"/>
      <c r="VNQ56" s="1252"/>
      <c r="VNR56" s="1252"/>
      <c r="VNS56" s="1252"/>
      <c r="VNT56" s="1252"/>
      <c r="VNU56" s="1252"/>
      <c r="VNV56" s="1252"/>
      <c r="VNW56" s="1252"/>
      <c r="VNX56" s="1252"/>
      <c r="VNY56" s="1252"/>
      <c r="VNZ56" s="1252"/>
      <c r="VOA56" s="1252"/>
      <c r="VOB56" s="1252"/>
      <c r="VOC56" s="1252"/>
      <c r="VOD56" s="1252"/>
      <c r="VOE56" s="1252"/>
      <c r="VOF56" s="1252"/>
      <c r="VOG56" s="1252"/>
      <c r="VOH56" s="1252"/>
      <c r="VOI56" s="1252"/>
      <c r="VOJ56" s="1252"/>
      <c r="VOK56" s="1252"/>
      <c r="VOL56" s="1252"/>
      <c r="VOM56" s="1252"/>
      <c r="VON56" s="1252"/>
      <c r="VOO56" s="1252"/>
      <c r="VOP56" s="1252"/>
      <c r="VOQ56" s="1252"/>
      <c r="VOR56" s="1252"/>
      <c r="VOS56" s="1252"/>
      <c r="VOT56" s="1252"/>
      <c r="VOU56" s="1252"/>
      <c r="VOV56" s="1252"/>
      <c r="VOW56" s="1252"/>
      <c r="VOX56" s="1252"/>
      <c r="VOY56" s="1252"/>
      <c r="VOZ56" s="1252"/>
      <c r="VPA56" s="1252"/>
      <c r="VPB56" s="1252"/>
      <c r="VPC56" s="1252"/>
      <c r="VPD56" s="1252"/>
      <c r="VPE56" s="1252"/>
      <c r="VPF56" s="1252"/>
      <c r="VPG56" s="1252"/>
      <c r="VPH56" s="1252"/>
      <c r="VPI56" s="1252"/>
      <c r="VPJ56" s="1252"/>
      <c r="VPK56" s="1252"/>
      <c r="VPL56" s="1252"/>
      <c r="VPM56" s="1252"/>
      <c r="VPN56" s="1252"/>
      <c r="VPO56" s="1252"/>
      <c r="VPP56" s="1252"/>
      <c r="VPQ56" s="1252"/>
      <c r="VPR56" s="1252"/>
      <c r="VPS56" s="1252"/>
      <c r="VPT56" s="1252"/>
      <c r="VPU56" s="1252"/>
      <c r="VPV56" s="1252"/>
      <c r="VPW56" s="1252"/>
      <c r="VPX56" s="1252"/>
      <c r="VPY56" s="1252"/>
      <c r="VPZ56" s="1252"/>
      <c r="VQA56" s="1252"/>
      <c r="VQB56" s="1252"/>
      <c r="VQC56" s="1252"/>
      <c r="VQD56" s="1252"/>
      <c r="VQE56" s="1252"/>
      <c r="VQF56" s="1252"/>
      <c r="VQG56" s="1252"/>
      <c r="VQH56" s="1252"/>
      <c r="VQI56" s="1252"/>
      <c r="VQJ56" s="1252"/>
      <c r="VQK56" s="1252"/>
      <c r="VQL56" s="1252"/>
      <c r="VQM56" s="1252"/>
      <c r="VQN56" s="1252"/>
      <c r="VQO56" s="1252"/>
      <c r="VQP56" s="1252"/>
      <c r="VQQ56" s="1252"/>
      <c r="VQR56" s="1252"/>
      <c r="VQS56" s="1252"/>
      <c r="VQT56" s="1252"/>
      <c r="VQU56" s="1252"/>
      <c r="VQV56" s="1252"/>
      <c r="VQW56" s="1252"/>
      <c r="VQX56" s="1252"/>
      <c r="VQY56" s="1252"/>
      <c r="VQZ56" s="1252"/>
      <c r="VRA56" s="1252"/>
      <c r="VRB56" s="1252"/>
      <c r="VRC56" s="1252"/>
      <c r="VRD56" s="1252"/>
      <c r="VRE56" s="1252"/>
      <c r="VRF56" s="1252"/>
      <c r="VRG56" s="1252"/>
      <c r="VRH56" s="1252"/>
      <c r="VRI56" s="1252"/>
      <c r="VRJ56" s="1252"/>
      <c r="VRK56" s="1252"/>
      <c r="VRL56" s="1252"/>
      <c r="VRM56" s="1252"/>
      <c r="VRN56" s="1252"/>
      <c r="VRO56" s="1252"/>
      <c r="VRP56" s="1252"/>
      <c r="VRQ56" s="1252"/>
      <c r="VRR56" s="1252"/>
      <c r="VRS56" s="1252"/>
      <c r="VRT56" s="1252"/>
      <c r="VRU56" s="1252"/>
      <c r="VRV56" s="1252"/>
      <c r="VRW56" s="1252"/>
      <c r="VRX56" s="1252"/>
      <c r="VRY56" s="1252"/>
      <c r="VRZ56" s="1252"/>
      <c r="VSA56" s="1252"/>
      <c r="VSB56" s="1252"/>
      <c r="VSC56" s="1252"/>
      <c r="VSD56" s="1252"/>
      <c r="VSE56" s="1252"/>
      <c r="VSF56" s="1252"/>
      <c r="VSG56" s="1252"/>
      <c r="VSH56" s="1252"/>
      <c r="VSI56" s="1252"/>
      <c r="VSJ56" s="1252"/>
      <c r="VSK56" s="1252"/>
      <c r="VSL56" s="1252"/>
      <c r="VSM56" s="1252"/>
      <c r="VSN56" s="1252"/>
      <c r="VSO56" s="1252"/>
      <c r="VSP56" s="1252"/>
      <c r="VSQ56" s="1252"/>
      <c r="VSR56" s="1252"/>
      <c r="VSS56" s="1252"/>
      <c r="VST56" s="1252"/>
      <c r="VSU56" s="1252"/>
      <c r="VSV56" s="1252"/>
      <c r="VSW56" s="1252"/>
      <c r="VSX56" s="1252"/>
      <c r="VSY56" s="1252"/>
      <c r="VSZ56" s="1252"/>
      <c r="VTA56" s="1252"/>
      <c r="VTB56" s="1252"/>
      <c r="VTC56" s="1252"/>
      <c r="VTD56" s="1252"/>
      <c r="VTE56" s="1252"/>
      <c r="VTF56" s="1252"/>
      <c r="VTG56" s="1252"/>
      <c r="VTH56" s="1252"/>
      <c r="VTI56" s="1252"/>
      <c r="VTJ56" s="1252"/>
      <c r="VTK56" s="1252"/>
      <c r="VTL56" s="1252"/>
      <c r="VTM56" s="1252"/>
      <c r="VTN56" s="1252"/>
      <c r="VTO56" s="1252"/>
      <c r="VTP56" s="1252"/>
      <c r="VTQ56" s="1252"/>
      <c r="VTR56" s="1252"/>
      <c r="VTS56" s="1252"/>
      <c r="VTT56" s="1252"/>
      <c r="VTU56" s="1252"/>
      <c r="VTV56" s="1252"/>
      <c r="VTW56" s="1252"/>
      <c r="VTX56" s="1252"/>
      <c r="VTY56" s="1252"/>
      <c r="VTZ56" s="1252"/>
      <c r="VUA56" s="1252"/>
      <c r="VUB56" s="1252"/>
      <c r="VUC56" s="1252"/>
      <c r="VUD56" s="1252"/>
      <c r="VUE56" s="1252"/>
      <c r="VUF56" s="1252"/>
      <c r="VUG56" s="1252"/>
      <c r="VUH56" s="1252"/>
      <c r="VUI56" s="1252"/>
      <c r="VUJ56" s="1252"/>
      <c r="VUK56" s="1252"/>
      <c r="VUL56" s="1252"/>
      <c r="VUM56" s="1252"/>
      <c r="VUN56" s="1252"/>
      <c r="VUO56" s="1252"/>
      <c r="VUP56" s="1252"/>
      <c r="VUQ56" s="1252"/>
      <c r="VUR56" s="1252"/>
      <c r="VUS56" s="1252"/>
      <c r="VUT56" s="1252"/>
      <c r="VUU56" s="1252"/>
      <c r="VUV56" s="1252"/>
      <c r="VUW56" s="1252"/>
      <c r="VUX56" s="1252"/>
      <c r="VUY56" s="1252"/>
      <c r="VUZ56" s="1252"/>
      <c r="VVA56" s="1252"/>
      <c r="VVB56" s="1252"/>
      <c r="VVC56" s="1252"/>
      <c r="VVD56" s="1252"/>
      <c r="VVE56" s="1252"/>
      <c r="VVF56" s="1252"/>
      <c r="VVG56" s="1252"/>
      <c r="VVH56" s="1252"/>
      <c r="VVI56" s="1252"/>
      <c r="VVJ56" s="1252"/>
      <c r="VVK56" s="1252"/>
      <c r="VVL56" s="1252"/>
      <c r="VVM56" s="1252"/>
      <c r="VVN56" s="1252"/>
      <c r="VVO56" s="1252"/>
      <c r="VVP56" s="1252"/>
      <c r="VVQ56" s="1252"/>
      <c r="VVR56" s="1252"/>
      <c r="VVS56" s="1252"/>
      <c r="VVT56" s="1252"/>
      <c r="VVU56" s="1252"/>
      <c r="VVV56" s="1252"/>
      <c r="VVW56" s="1252"/>
      <c r="VVX56" s="1252"/>
      <c r="VVY56" s="1252"/>
      <c r="VVZ56" s="1252"/>
      <c r="VWA56" s="1252"/>
      <c r="VWB56" s="1252"/>
      <c r="VWC56" s="1252"/>
      <c r="VWD56" s="1252"/>
      <c r="VWE56" s="1252"/>
      <c r="VWF56" s="1252"/>
      <c r="VWG56" s="1252"/>
      <c r="VWH56" s="1252"/>
      <c r="VWI56" s="1252"/>
      <c r="VWJ56" s="1252"/>
      <c r="VWK56" s="1252"/>
      <c r="VWL56" s="1252"/>
      <c r="VWM56" s="1252"/>
      <c r="VWN56" s="1252"/>
      <c r="VWO56" s="1252"/>
      <c r="VWP56" s="1252"/>
      <c r="VWQ56" s="1252"/>
      <c r="VWR56" s="1252"/>
      <c r="VWS56" s="1252"/>
      <c r="VWT56" s="1252"/>
      <c r="VWU56" s="1252"/>
      <c r="VWV56" s="1252"/>
      <c r="VWW56" s="1252"/>
      <c r="VWX56" s="1252"/>
      <c r="VWY56" s="1252"/>
      <c r="VWZ56" s="1252"/>
      <c r="VXA56" s="1252"/>
      <c r="VXB56" s="1252"/>
      <c r="VXC56" s="1252"/>
      <c r="VXD56" s="1252"/>
      <c r="VXE56" s="1252"/>
      <c r="VXF56" s="1252"/>
      <c r="VXG56" s="1252"/>
      <c r="VXH56" s="1252"/>
      <c r="VXI56" s="1252"/>
      <c r="VXJ56" s="1252"/>
      <c r="VXK56" s="1252"/>
      <c r="VXL56" s="1252"/>
      <c r="VXM56" s="1252"/>
      <c r="VXN56" s="1252"/>
      <c r="VXO56" s="1252"/>
      <c r="VXP56" s="1252"/>
      <c r="VXQ56" s="1252"/>
      <c r="VXR56" s="1252"/>
      <c r="VXS56" s="1252"/>
      <c r="VXT56" s="1252"/>
      <c r="VXU56" s="1252"/>
      <c r="VXV56" s="1252"/>
      <c r="VXW56" s="1252"/>
      <c r="VXX56" s="1252"/>
      <c r="VXY56" s="1252"/>
      <c r="VXZ56" s="1252"/>
      <c r="VYA56" s="1252"/>
      <c r="VYB56" s="1252"/>
      <c r="VYC56" s="1252"/>
      <c r="VYD56" s="1252"/>
      <c r="VYE56" s="1252"/>
      <c r="VYF56" s="1252"/>
      <c r="VYG56" s="1252"/>
      <c r="VYH56" s="1252"/>
      <c r="VYI56" s="1252"/>
      <c r="VYJ56" s="1252"/>
      <c r="VYK56" s="1252"/>
      <c r="VYL56" s="1252"/>
      <c r="VYM56" s="1252"/>
      <c r="VYN56" s="1252"/>
      <c r="VYO56" s="1252"/>
      <c r="VYP56" s="1252"/>
      <c r="VYQ56" s="1252"/>
      <c r="VYR56" s="1252"/>
      <c r="VYS56" s="1252"/>
      <c r="VYT56" s="1252"/>
      <c r="VYU56" s="1252"/>
      <c r="VYV56" s="1252"/>
      <c r="VYW56" s="1252"/>
      <c r="VYX56" s="1252"/>
      <c r="VYY56" s="1252"/>
      <c r="VYZ56" s="1252"/>
      <c r="VZA56" s="1252"/>
      <c r="VZB56" s="1252"/>
      <c r="VZC56" s="1252"/>
      <c r="VZD56" s="1252"/>
      <c r="VZE56" s="1252"/>
      <c r="VZF56" s="1252"/>
      <c r="VZG56" s="1252"/>
      <c r="VZH56" s="1252"/>
      <c r="VZI56" s="1252"/>
      <c r="VZJ56" s="1252"/>
      <c r="VZK56" s="1252"/>
      <c r="VZL56" s="1252"/>
      <c r="VZM56" s="1252"/>
      <c r="VZN56" s="1252"/>
      <c r="VZO56" s="1252"/>
      <c r="VZP56" s="1252"/>
      <c r="VZQ56" s="1252"/>
      <c r="VZR56" s="1252"/>
      <c r="VZS56" s="1252"/>
      <c r="VZT56" s="1252"/>
      <c r="VZU56" s="1252"/>
      <c r="VZV56" s="1252"/>
      <c r="VZW56" s="1252"/>
      <c r="VZX56" s="1252"/>
      <c r="VZY56" s="1252"/>
      <c r="VZZ56" s="1252"/>
      <c r="WAA56" s="1252"/>
      <c r="WAB56" s="1252"/>
      <c r="WAC56" s="1252"/>
      <c r="WAD56" s="1252"/>
      <c r="WAE56" s="1252"/>
      <c r="WAF56" s="1252"/>
      <c r="WAG56" s="1252"/>
      <c r="WAH56" s="1252"/>
      <c r="WAI56" s="1252"/>
      <c r="WAJ56" s="1252"/>
      <c r="WAK56" s="1252"/>
      <c r="WAL56" s="1252"/>
      <c r="WAM56" s="1252"/>
      <c r="WAN56" s="1252"/>
      <c r="WAO56" s="1252"/>
      <c r="WAP56" s="1252"/>
      <c r="WAQ56" s="1252"/>
      <c r="WAR56" s="1252"/>
      <c r="WAS56" s="1252"/>
      <c r="WAT56" s="1252"/>
      <c r="WAU56" s="1252"/>
      <c r="WAV56" s="1252"/>
      <c r="WAW56" s="1252"/>
      <c r="WAX56" s="1252"/>
      <c r="WAY56" s="1252"/>
      <c r="WAZ56" s="1252"/>
      <c r="WBA56" s="1252"/>
      <c r="WBB56" s="1252"/>
      <c r="WBC56" s="1252"/>
      <c r="WBD56" s="1252"/>
      <c r="WBE56" s="1252"/>
      <c r="WBF56" s="1252"/>
      <c r="WBG56" s="1252"/>
      <c r="WBH56" s="1252"/>
      <c r="WBI56" s="1252"/>
      <c r="WBJ56" s="1252"/>
      <c r="WBK56" s="1252"/>
      <c r="WBL56" s="1252"/>
      <c r="WBM56" s="1252"/>
      <c r="WBN56" s="1252"/>
      <c r="WBO56" s="1252"/>
      <c r="WBP56" s="1252"/>
      <c r="WBQ56" s="1252"/>
      <c r="WBR56" s="1252"/>
      <c r="WBS56" s="1252"/>
      <c r="WBT56" s="1252"/>
      <c r="WBU56" s="1252"/>
      <c r="WBV56" s="1252"/>
      <c r="WBW56" s="1252"/>
      <c r="WBX56" s="1252"/>
      <c r="WBY56" s="1252"/>
      <c r="WBZ56" s="1252"/>
      <c r="WCA56" s="1252"/>
      <c r="WCB56" s="1252"/>
      <c r="WCC56" s="1252"/>
      <c r="WCD56" s="1252"/>
      <c r="WCE56" s="1252"/>
      <c r="WCF56" s="1252"/>
      <c r="WCG56" s="1252"/>
      <c r="WCH56" s="1252"/>
      <c r="WCI56" s="1252"/>
      <c r="WCJ56" s="1252"/>
      <c r="WCK56" s="1252"/>
      <c r="WCL56" s="1252"/>
      <c r="WCM56" s="1252"/>
      <c r="WCN56" s="1252"/>
      <c r="WCO56" s="1252"/>
      <c r="WCP56" s="1252"/>
      <c r="WCQ56" s="1252"/>
      <c r="WCR56" s="1252"/>
      <c r="WCS56" s="1252"/>
      <c r="WCT56" s="1252"/>
      <c r="WCU56" s="1252"/>
      <c r="WCV56" s="1252"/>
      <c r="WCW56" s="1252"/>
      <c r="WCX56" s="1252"/>
      <c r="WCY56" s="1252"/>
      <c r="WCZ56" s="1252"/>
      <c r="WDA56" s="1252"/>
      <c r="WDB56" s="1252"/>
      <c r="WDC56" s="1252"/>
      <c r="WDD56" s="1252"/>
      <c r="WDE56" s="1252"/>
      <c r="WDF56" s="1252"/>
      <c r="WDG56" s="1252"/>
      <c r="WDH56" s="1252"/>
      <c r="WDI56" s="1252"/>
      <c r="WDJ56" s="1252"/>
      <c r="WDK56" s="1252"/>
      <c r="WDL56" s="1252"/>
      <c r="WDM56" s="1252"/>
      <c r="WDN56" s="1252"/>
      <c r="WDO56" s="1252"/>
      <c r="WDP56" s="1252"/>
      <c r="WDQ56" s="1252"/>
      <c r="WDR56" s="1252"/>
      <c r="WDS56" s="1252"/>
      <c r="WDT56" s="1252"/>
      <c r="WDU56" s="1252"/>
      <c r="WDV56" s="1252"/>
      <c r="WDW56" s="1252"/>
      <c r="WDX56" s="1252"/>
      <c r="WDY56" s="1252"/>
      <c r="WDZ56" s="1252"/>
      <c r="WEA56" s="1252"/>
      <c r="WEB56" s="1252"/>
      <c r="WEC56" s="1252"/>
      <c r="WED56" s="1252"/>
      <c r="WEE56" s="1252"/>
      <c r="WEF56" s="1252"/>
      <c r="WEG56" s="1252"/>
      <c r="WEH56" s="1252"/>
      <c r="WEI56" s="1252"/>
      <c r="WEJ56" s="1252"/>
      <c r="WEK56" s="1252"/>
      <c r="WEL56" s="1252"/>
      <c r="WEM56" s="1252"/>
      <c r="WEN56" s="1252"/>
      <c r="WEO56" s="1252"/>
      <c r="WEP56" s="1252"/>
      <c r="WEQ56" s="1252"/>
      <c r="WER56" s="1252"/>
      <c r="WES56" s="1252"/>
      <c r="WET56" s="1252"/>
      <c r="WEU56" s="1252"/>
      <c r="WEV56" s="1252"/>
      <c r="WEW56" s="1252"/>
      <c r="WEX56" s="1252"/>
      <c r="WEY56" s="1252"/>
      <c r="WEZ56" s="1252"/>
      <c r="WFA56" s="1252"/>
      <c r="WFB56" s="1252"/>
      <c r="WFC56" s="1252"/>
      <c r="WFD56" s="1252"/>
      <c r="WFE56" s="1252"/>
      <c r="WFF56" s="1252"/>
      <c r="WFG56" s="1252"/>
      <c r="WFH56" s="1252"/>
      <c r="WFI56" s="1252"/>
      <c r="WFJ56" s="1252"/>
      <c r="WFK56" s="1252"/>
      <c r="WFL56" s="1252"/>
      <c r="WFM56" s="1252"/>
      <c r="WFN56" s="1252"/>
      <c r="WFO56" s="1252"/>
      <c r="WFP56" s="1252"/>
      <c r="WFQ56" s="1252"/>
      <c r="WFR56" s="1252"/>
      <c r="WFS56" s="1252"/>
      <c r="WFT56" s="1252"/>
      <c r="WFU56" s="1252"/>
      <c r="WFV56" s="1252"/>
      <c r="WFW56" s="1252"/>
      <c r="WFX56" s="1252"/>
      <c r="WFY56" s="1252"/>
      <c r="WFZ56" s="1252"/>
      <c r="WGA56" s="1252"/>
      <c r="WGB56" s="1252"/>
      <c r="WGC56" s="1252"/>
      <c r="WGD56" s="1252"/>
      <c r="WGE56" s="1252"/>
      <c r="WGF56" s="1252"/>
      <c r="WGG56" s="1252"/>
      <c r="WGH56" s="1252"/>
      <c r="WGI56" s="1252"/>
      <c r="WGJ56" s="1252"/>
      <c r="WGK56" s="1252"/>
      <c r="WGL56" s="1252"/>
      <c r="WGM56" s="1252"/>
      <c r="WGN56" s="1252"/>
      <c r="WGO56" s="1252"/>
      <c r="WGP56" s="1252"/>
      <c r="WGQ56" s="1252"/>
      <c r="WGR56" s="1252"/>
      <c r="WGS56" s="1252"/>
      <c r="WGT56" s="1252"/>
      <c r="WGU56" s="1252"/>
      <c r="WGV56" s="1252"/>
      <c r="WGW56" s="1252"/>
      <c r="WGX56" s="1252"/>
      <c r="WGY56" s="1252"/>
      <c r="WGZ56" s="1252"/>
      <c r="WHA56" s="1252"/>
      <c r="WHB56" s="1252"/>
      <c r="WHC56" s="1252"/>
      <c r="WHD56" s="1252"/>
      <c r="WHE56" s="1252"/>
      <c r="WHF56" s="1252"/>
      <c r="WHG56" s="1252"/>
      <c r="WHH56" s="1252"/>
      <c r="WHI56" s="1252"/>
      <c r="WHJ56" s="1252"/>
      <c r="WHK56" s="1252"/>
      <c r="WHL56" s="1252"/>
      <c r="WHM56" s="1252"/>
      <c r="WHN56" s="1252"/>
      <c r="WHO56" s="1252"/>
      <c r="WHP56" s="1252"/>
      <c r="WHQ56" s="1252"/>
      <c r="WHR56" s="1252"/>
      <c r="WHS56" s="1252"/>
      <c r="WHT56" s="1252"/>
      <c r="WHU56" s="1252"/>
      <c r="WHV56" s="1252"/>
      <c r="WHW56" s="1252"/>
      <c r="WHX56" s="1252"/>
      <c r="WHY56" s="1252"/>
      <c r="WHZ56" s="1252"/>
      <c r="WIA56" s="1252"/>
      <c r="WIB56" s="1252"/>
      <c r="WIC56" s="1252"/>
      <c r="WID56" s="1252"/>
      <c r="WIE56" s="1252"/>
      <c r="WIF56" s="1252"/>
      <c r="WIG56" s="1252"/>
      <c r="WIH56" s="1252"/>
      <c r="WII56" s="1252"/>
      <c r="WIJ56" s="1252"/>
      <c r="WIK56" s="1252"/>
      <c r="WIL56" s="1252"/>
      <c r="WIM56" s="1252"/>
      <c r="WIN56" s="1252"/>
      <c r="WIO56" s="1252"/>
      <c r="WIP56" s="1252"/>
      <c r="WIQ56" s="1252"/>
      <c r="WIR56" s="1252"/>
      <c r="WIS56" s="1252"/>
      <c r="WIT56" s="1252"/>
      <c r="WIU56" s="1252"/>
      <c r="WIV56" s="1252"/>
      <c r="WIW56" s="1252"/>
      <c r="WIX56" s="1252"/>
      <c r="WIY56" s="1252"/>
      <c r="WIZ56" s="1252"/>
      <c r="WJA56" s="1252"/>
      <c r="WJB56" s="1252"/>
      <c r="WJC56" s="1252"/>
      <c r="WJD56" s="1252"/>
      <c r="WJE56" s="1252"/>
      <c r="WJF56" s="1252"/>
      <c r="WJG56" s="1252"/>
      <c r="WJH56" s="1252"/>
      <c r="WJI56" s="1252"/>
      <c r="WJJ56" s="1252"/>
      <c r="WJK56" s="1252"/>
      <c r="WJL56" s="1252"/>
      <c r="WJM56" s="1252"/>
      <c r="WJN56" s="1252"/>
      <c r="WJO56" s="1252"/>
      <c r="WJP56" s="1252"/>
      <c r="WJQ56" s="1252"/>
      <c r="WJR56" s="1252"/>
      <c r="WJS56" s="1252"/>
      <c r="WJT56" s="1252"/>
      <c r="WJU56" s="1252"/>
      <c r="WJV56" s="1252"/>
      <c r="WJW56" s="1252"/>
      <c r="WJX56" s="1252"/>
      <c r="WJY56" s="1252"/>
      <c r="WJZ56" s="1252"/>
      <c r="WKA56" s="1252"/>
      <c r="WKB56" s="1252"/>
      <c r="WKC56" s="1252"/>
      <c r="WKD56" s="1252"/>
      <c r="WKE56" s="1252"/>
      <c r="WKF56" s="1252"/>
      <c r="WKG56" s="1252"/>
      <c r="WKH56" s="1252"/>
      <c r="WKI56" s="1252"/>
      <c r="WKJ56" s="1252"/>
      <c r="WKK56" s="1252"/>
      <c r="WKL56" s="1252"/>
      <c r="WKM56" s="1252"/>
      <c r="WKN56" s="1252"/>
      <c r="WKO56" s="1252"/>
      <c r="WKP56" s="1252"/>
      <c r="WKQ56" s="1252"/>
      <c r="WKR56" s="1252"/>
      <c r="WKS56" s="1252"/>
      <c r="WKT56" s="1252"/>
      <c r="WKU56" s="1252"/>
      <c r="WKV56" s="1252"/>
      <c r="WKW56" s="1252"/>
      <c r="WKX56" s="1252"/>
      <c r="WKY56" s="1252"/>
      <c r="WKZ56" s="1252"/>
      <c r="WLA56" s="1252"/>
      <c r="WLB56" s="1252"/>
      <c r="WLC56" s="1252"/>
      <c r="WLD56" s="1252"/>
      <c r="WLE56" s="1252"/>
      <c r="WLF56" s="1252"/>
      <c r="WLG56" s="1252"/>
      <c r="WLH56" s="1252"/>
      <c r="WLI56" s="1252"/>
      <c r="WLJ56" s="1252"/>
      <c r="WLK56" s="1252"/>
      <c r="WLL56" s="1252"/>
      <c r="WLM56" s="1252"/>
      <c r="WLN56" s="1252"/>
      <c r="WLO56" s="1252"/>
      <c r="WLP56" s="1252"/>
      <c r="WLQ56" s="1252"/>
      <c r="WLR56" s="1252"/>
      <c r="WLS56" s="1252"/>
      <c r="WLT56" s="1252"/>
      <c r="WLU56" s="1252"/>
      <c r="WLV56" s="1252"/>
      <c r="WLW56" s="1252"/>
      <c r="WLX56" s="1252"/>
      <c r="WLY56" s="1252"/>
      <c r="WLZ56" s="1252"/>
      <c r="WMA56" s="1252"/>
      <c r="WMB56" s="1252"/>
      <c r="WMC56" s="1252"/>
      <c r="WMD56" s="1252"/>
      <c r="WME56" s="1252"/>
      <c r="WMF56" s="1252"/>
      <c r="WMG56" s="1252"/>
      <c r="WMH56" s="1252"/>
      <c r="WMI56" s="1252"/>
      <c r="WMJ56" s="1252"/>
      <c r="WMK56" s="1252"/>
      <c r="WML56" s="1252"/>
      <c r="WMM56" s="1252"/>
      <c r="WMN56" s="1252"/>
      <c r="WMO56" s="1252"/>
      <c r="WMP56" s="1252"/>
      <c r="WMQ56" s="1252"/>
      <c r="WMR56" s="1252"/>
      <c r="WMS56" s="1252"/>
      <c r="WMT56" s="1252"/>
      <c r="WMU56" s="1252"/>
      <c r="WMV56" s="1252"/>
      <c r="WMW56" s="1252"/>
      <c r="WMX56" s="1252"/>
      <c r="WMY56" s="1252"/>
      <c r="WMZ56" s="1252"/>
      <c r="WNA56" s="1252"/>
      <c r="WNB56" s="1252"/>
      <c r="WNC56" s="1252"/>
      <c r="WND56" s="1252"/>
      <c r="WNE56" s="1252"/>
      <c r="WNF56" s="1252"/>
      <c r="WNG56" s="1252"/>
      <c r="WNH56" s="1252"/>
      <c r="WNI56" s="1252"/>
      <c r="WNJ56" s="1252"/>
      <c r="WNK56" s="1252"/>
      <c r="WNL56" s="1252"/>
      <c r="WNM56" s="1252"/>
      <c r="WNN56" s="1252"/>
      <c r="WNO56" s="1252"/>
      <c r="WNP56" s="1252"/>
      <c r="WNQ56" s="1252"/>
      <c r="WNR56" s="1252"/>
      <c r="WNS56" s="1252"/>
      <c r="WNT56" s="1252"/>
      <c r="WNU56" s="1252"/>
      <c r="WNV56" s="1252"/>
      <c r="WNW56" s="1252"/>
      <c r="WNX56" s="1252"/>
      <c r="WNY56" s="1252"/>
      <c r="WNZ56" s="1252"/>
      <c r="WOA56" s="1252"/>
      <c r="WOB56" s="1252"/>
      <c r="WOC56" s="1252"/>
      <c r="WOD56" s="1252"/>
      <c r="WOE56" s="1252"/>
      <c r="WOF56" s="1252"/>
      <c r="WOG56" s="1252"/>
      <c r="WOH56" s="1252"/>
      <c r="WOI56" s="1252"/>
      <c r="WOJ56" s="1252"/>
      <c r="WOK56" s="1252"/>
      <c r="WOL56" s="1252"/>
      <c r="WOM56" s="1252"/>
      <c r="WON56" s="1252"/>
      <c r="WOO56" s="1252"/>
      <c r="WOP56" s="1252"/>
      <c r="WOQ56" s="1252"/>
      <c r="WOR56" s="1252"/>
      <c r="WOS56" s="1252"/>
      <c r="WOT56" s="1252"/>
      <c r="WOU56" s="1252"/>
      <c r="WOV56" s="1252"/>
      <c r="WOW56" s="1252"/>
      <c r="WOX56" s="1252"/>
      <c r="WOY56" s="1252"/>
      <c r="WOZ56" s="1252"/>
      <c r="WPA56" s="1252"/>
      <c r="WPB56" s="1252"/>
      <c r="WPC56" s="1252"/>
      <c r="WPD56" s="1252"/>
      <c r="WPE56" s="1252"/>
      <c r="WPF56" s="1252"/>
      <c r="WPG56" s="1252"/>
      <c r="WPH56" s="1252"/>
      <c r="WPI56" s="1252"/>
      <c r="WPJ56" s="1252"/>
      <c r="WPK56" s="1252"/>
      <c r="WPL56" s="1252"/>
      <c r="WPM56" s="1252"/>
      <c r="WPN56" s="1252"/>
      <c r="WPO56" s="1252"/>
      <c r="WPP56" s="1252"/>
      <c r="WPQ56" s="1252"/>
      <c r="WPR56" s="1252"/>
      <c r="WPS56" s="1252"/>
      <c r="WPT56" s="1252"/>
      <c r="WPU56" s="1252"/>
      <c r="WPV56" s="1252"/>
      <c r="WPW56" s="1252"/>
      <c r="WPX56" s="1252"/>
      <c r="WPY56" s="1252"/>
      <c r="WPZ56" s="1252"/>
      <c r="WQA56" s="1252"/>
      <c r="WQB56" s="1252"/>
      <c r="WQC56" s="1252"/>
      <c r="WQD56" s="1252"/>
      <c r="WQE56" s="1252"/>
      <c r="WQF56" s="1252"/>
      <c r="WQG56" s="1252"/>
      <c r="WQH56" s="1252"/>
      <c r="WQI56" s="1252"/>
      <c r="WQJ56" s="1252"/>
      <c r="WQK56" s="1252"/>
      <c r="WQL56" s="1252"/>
      <c r="WQM56" s="1252"/>
      <c r="WQN56" s="1252"/>
      <c r="WQO56" s="1252"/>
      <c r="WQP56" s="1252"/>
      <c r="WQQ56" s="1252"/>
      <c r="WQR56" s="1252"/>
      <c r="WQS56" s="1252"/>
      <c r="WQT56" s="1252"/>
      <c r="WQU56" s="1252"/>
      <c r="WQV56" s="1252"/>
      <c r="WQW56" s="1252"/>
      <c r="WQX56" s="1252"/>
      <c r="WQY56" s="1252"/>
      <c r="WQZ56" s="1252"/>
      <c r="WRA56" s="1252"/>
      <c r="WRB56" s="1252"/>
      <c r="WRC56" s="1252"/>
      <c r="WRD56" s="1252"/>
      <c r="WRE56" s="1252"/>
      <c r="WRF56" s="1252"/>
      <c r="WRG56" s="1252"/>
      <c r="WRH56" s="1252"/>
      <c r="WRI56" s="1252"/>
      <c r="WRJ56" s="1252"/>
      <c r="WRK56" s="1252"/>
      <c r="WRL56" s="1252"/>
      <c r="WRM56" s="1252"/>
      <c r="WRN56" s="1252"/>
      <c r="WRO56" s="1252"/>
      <c r="WRP56" s="1252"/>
      <c r="WRQ56" s="1252"/>
      <c r="WRR56" s="1252"/>
      <c r="WRS56" s="1252"/>
      <c r="WRT56" s="1252"/>
      <c r="WRU56" s="1252"/>
      <c r="WRV56" s="1252"/>
      <c r="WRW56" s="1252"/>
      <c r="WRX56" s="1252"/>
      <c r="WRY56" s="1252"/>
      <c r="WRZ56" s="1252"/>
      <c r="WSA56" s="1252"/>
      <c r="WSB56" s="1252"/>
      <c r="WSC56" s="1252"/>
      <c r="WSD56" s="1252"/>
      <c r="WSE56" s="1252"/>
      <c r="WSF56" s="1252"/>
      <c r="WSG56" s="1252"/>
      <c r="WSH56" s="1252"/>
      <c r="WSI56" s="1252"/>
      <c r="WSJ56" s="1252"/>
      <c r="WSK56" s="1252"/>
      <c r="WSL56" s="1252"/>
      <c r="WSM56" s="1252"/>
      <c r="WSN56" s="1252"/>
      <c r="WSO56" s="1252"/>
      <c r="WSP56" s="1252"/>
      <c r="WSQ56" s="1252"/>
      <c r="WSR56" s="1252"/>
      <c r="WSS56" s="1252"/>
      <c r="WST56" s="1252"/>
      <c r="WSU56" s="1252"/>
      <c r="WSV56" s="1252"/>
      <c r="WSW56" s="1252"/>
      <c r="WSX56" s="1252"/>
      <c r="WSY56" s="1252"/>
      <c r="WSZ56" s="1252"/>
      <c r="WTA56" s="1252"/>
      <c r="WTB56" s="1252"/>
      <c r="WTC56" s="1252"/>
      <c r="WTD56" s="1252"/>
      <c r="WTE56" s="1252"/>
      <c r="WTF56" s="1252"/>
      <c r="WTG56" s="1252"/>
      <c r="WTH56" s="1252"/>
      <c r="WTI56" s="1252"/>
      <c r="WTJ56" s="1252"/>
      <c r="WTK56" s="1252"/>
      <c r="WTL56" s="1252"/>
      <c r="WTM56" s="1252"/>
      <c r="WTN56" s="1252"/>
      <c r="WTO56" s="1252"/>
      <c r="WTP56" s="1252"/>
      <c r="WTQ56" s="1252"/>
      <c r="WTR56" s="1252"/>
      <c r="WTS56" s="1252"/>
      <c r="WTT56" s="1252"/>
      <c r="WTU56" s="1252"/>
      <c r="WTV56" s="1252"/>
      <c r="WTW56" s="1252"/>
      <c r="WTX56" s="1252"/>
      <c r="WTY56" s="1252"/>
      <c r="WTZ56" s="1252"/>
      <c r="WUA56" s="1252"/>
      <c r="WUB56" s="1252"/>
      <c r="WUC56" s="1252"/>
      <c r="WUD56" s="1252"/>
      <c r="WUE56" s="1252"/>
      <c r="WUF56" s="1252"/>
      <c r="WUG56" s="1252"/>
      <c r="WUH56" s="1252"/>
      <c r="WUI56" s="1252"/>
      <c r="WUJ56" s="1252"/>
      <c r="WUK56" s="1252"/>
      <c r="WUL56" s="1252"/>
      <c r="WUM56" s="1252"/>
      <c r="WUN56" s="1252"/>
      <c r="WUO56" s="1252"/>
      <c r="WUP56" s="1252"/>
      <c r="WUQ56" s="1252"/>
      <c r="WUR56" s="1252"/>
      <c r="WUS56" s="1252"/>
      <c r="WUT56" s="1252"/>
      <c r="WUU56" s="1252"/>
      <c r="WUV56" s="1252"/>
      <c r="WUW56" s="1252"/>
      <c r="WUX56" s="1252"/>
      <c r="WUY56" s="1252"/>
      <c r="WUZ56" s="1252"/>
      <c r="WVA56" s="1252"/>
      <c r="WVB56" s="1252"/>
      <c r="WVC56" s="1252"/>
      <c r="WVD56" s="1252"/>
      <c r="WVE56" s="1252"/>
      <c r="WVF56" s="1252"/>
      <c r="WVG56" s="1252"/>
      <c r="WVH56" s="1252"/>
      <c r="WVI56" s="1252"/>
      <c r="WVJ56" s="1252"/>
      <c r="WVK56" s="1252"/>
      <c r="WVL56" s="1252"/>
      <c r="WVM56" s="1252"/>
      <c r="WVN56" s="1252"/>
      <c r="WVO56" s="1252"/>
      <c r="WVP56" s="1252"/>
      <c r="WVQ56" s="1252"/>
      <c r="WVR56" s="1252"/>
      <c r="WVS56" s="1252"/>
      <c r="WVT56" s="1252"/>
      <c r="WVU56" s="1252"/>
      <c r="WVV56" s="1252"/>
      <c r="WVW56" s="1252"/>
      <c r="WVX56" s="1252"/>
      <c r="WVY56" s="1252"/>
      <c r="WVZ56" s="1252"/>
      <c r="WWA56" s="1252"/>
      <c r="WWB56" s="1252"/>
      <c r="WWC56" s="1252"/>
      <c r="WWD56" s="1252"/>
      <c r="WWE56" s="1252"/>
      <c r="WWF56" s="1252"/>
      <c r="WWG56" s="1252"/>
      <c r="WWH56" s="1252"/>
      <c r="WWI56" s="1252"/>
      <c r="WWJ56" s="1252"/>
      <c r="WWK56" s="1252"/>
      <c r="WWL56" s="1252"/>
      <c r="WWM56" s="1252"/>
      <c r="WWN56" s="1252"/>
      <c r="WWO56" s="1252"/>
      <c r="WWP56" s="1252"/>
      <c r="WWQ56" s="1252"/>
      <c r="WWR56" s="1252"/>
      <c r="WWS56" s="1252"/>
      <c r="WWT56" s="1252"/>
      <c r="WWU56" s="1252"/>
      <c r="WWV56" s="1252"/>
      <c r="WWW56" s="1252"/>
      <c r="WWX56" s="1252"/>
      <c r="WWY56" s="1252"/>
      <c r="WWZ56" s="1252"/>
      <c r="WXA56" s="1252"/>
      <c r="WXB56" s="1252"/>
      <c r="WXC56" s="1252"/>
      <c r="WXD56" s="1252"/>
      <c r="WXE56" s="1252"/>
      <c r="WXF56" s="1252"/>
      <c r="WXG56" s="1252"/>
      <c r="WXH56" s="1252"/>
      <c r="WXI56" s="1252"/>
      <c r="WXJ56" s="1252"/>
      <c r="WXK56" s="1252"/>
      <c r="WXL56" s="1252"/>
      <c r="WXM56" s="1252"/>
      <c r="WXN56" s="1252"/>
      <c r="WXO56" s="1252"/>
      <c r="WXP56" s="1252"/>
      <c r="WXQ56" s="1252"/>
      <c r="WXR56" s="1252"/>
      <c r="WXS56" s="1252"/>
      <c r="WXT56" s="1252"/>
      <c r="WXU56" s="1252"/>
      <c r="WXV56" s="1252"/>
      <c r="WXW56" s="1252"/>
      <c r="WXX56" s="1252"/>
      <c r="WXY56" s="1252"/>
      <c r="WXZ56" s="1252"/>
      <c r="WYA56" s="1252"/>
      <c r="WYB56" s="1252"/>
      <c r="WYC56" s="1252"/>
      <c r="WYD56" s="1252"/>
      <c r="WYE56" s="1252"/>
      <c r="WYF56" s="1252"/>
      <c r="WYG56" s="1252"/>
      <c r="WYH56" s="1252"/>
      <c r="WYI56" s="1252"/>
      <c r="WYJ56" s="1252"/>
      <c r="WYK56" s="1252"/>
      <c r="WYL56" s="1252"/>
      <c r="WYM56" s="1252"/>
      <c r="WYN56" s="1252"/>
      <c r="WYO56" s="1252"/>
      <c r="WYP56" s="1252"/>
      <c r="WYQ56" s="1252"/>
      <c r="WYR56" s="1252"/>
      <c r="WYS56" s="1252"/>
      <c r="WYT56" s="1252"/>
      <c r="WYU56" s="1252"/>
      <c r="WYV56" s="1252"/>
      <c r="WYW56" s="1252"/>
      <c r="WYX56" s="1252"/>
      <c r="WYY56" s="1252"/>
      <c r="WYZ56" s="1252"/>
      <c r="WZA56" s="1252"/>
      <c r="WZB56" s="1252"/>
      <c r="WZC56" s="1252"/>
      <c r="WZD56" s="1252"/>
      <c r="WZE56" s="1252"/>
      <c r="WZF56" s="1252"/>
      <c r="WZG56" s="1252"/>
      <c r="WZH56" s="1252"/>
      <c r="WZI56" s="1252"/>
      <c r="WZJ56" s="1252"/>
      <c r="WZK56" s="1252"/>
      <c r="WZL56" s="1252"/>
      <c r="WZM56" s="1252"/>
      <c r="WZN56" s="1252"/>
      <c r="WZO56" s="1252"/>
      <c r="WZP56" s="1252"/>
      <c r="WZQ56" s="1252"/>
      <c r="WZR56" s="1252"/>
      <c r="WZS56" s="1252"/>
      <c r="WZT56" s="1252"/>
      <c r="WZU56" s="1252"/>
      <c r="WZV56" s="1252"/>
      <c r="WZW56" s="1252"/>
      <c r="WZX56" s="1252"/>
      <c r="WZY56" s="1252"/>
      <c r="WZZ56" s="1252"/>
      <c r="XAA56" s="1252"/>
      <c r="XAB56" s="1252"/>
      <c r="XAC56" s="1252"/>
      <c r="XAD56" s="1252"/>
      <c r="XAE56" s="1252"/>
      <c r="XAF56" s="1252"/>
      <c r="XAG56" s="1252"/>
      <c r="XAH56" s="1252"/>
      <c r="XAI56" s="1252"/>
      <c r="XAJ56" s="1252"/>
      <c r="XAK56" s="1252"/>
      <c r="XAL56" s="1252"/>
      <c r="XAM56" s="1252"/>
      <c r="XAN56" s="1252"/>
      <c r="XAO56" s="1252"/>
      <c r="XAP56" s="1252"/>
      <c r="XAQ56" s="1252"/>
      <c r="XAR56" s="1252"/>
      <c r="XAS56" s="1252"/>
      <c r="XAT56" s="1252"/>
      <c r="XAU56" s="1252"/>
      <c r="XAV56" s="1252"/>
      <c r="XAW56" s="1252"/>
      <c r="XAX56" s="1252"/>
      <c r="XAY56" s="1252"/>
      <c r="XAZ56" s="1252"/>
      <c r="XBA56" s="1252"/>
      <c r="XBB56" s="1252"/>
      <c r="XBC56" s="1252"/>
      <c r="XBD56" s="1252"/>
      <c r="XBE56" s="1252"/>
      <c r="XBF56" s="1252"/>
      <c r="XBG56" s="1252"/>
      <c r="XBH56" s="1252"/>
      <c r="XBI56" s="1252"/>
      <c r="XBJ56" s="1252"/>
      <c r="XBK56" s="1252"/>
      <c r="XBL56" s="1252"/>
      <c r="XBM56" s="1252"/>
      <c r="XBN56" s="1252"/>
      <c r="XBO56" s="1252"/>
      <c r="XBP56" s="1252"/>
      <c r="XBQ56" s="1252"/>
      <c r="XBR56" s="1252"/>
      <c r="XBS56" s="1252"/>
      <c r="XBT56" s="1252"/>
      <c r="XBU56" s="1252"/>
      <c r="XBV56" s="1252"/>
      <c r="XBW56" s="1252"/>
      <c r="XBX56" s="1252"/>
      <c r="XBY56" s="1252"/>
      <c r="XBZ56" s="1252"/>
      <c r="XCA56" s="1252"/>
      <c r="XCB56" s="1252"/>
      <c r="XCC56" s="1252"/>
      <c r="XCD56" s="1252"/>
      <c r="XCE56" s="1252"/>
      <c r="XCF56" s="1252"/>
      <c r="XCG56" s="1252"/>
      <c r="XCH56" s="1252"/>
      <c r="XCI56" s="1252"/>
      <c r="XCJ56" s="1252"/>
      <c r="XCK56" s="1252"/>
      <c r="XCL56" s="1252"/>
      <c r="XCM56" s="1252"/>
      <c r="XCN56" s="1252"/>
      <c r="XCO56" s="1252"/>
      <c r="XCP56" s="1252"/>
      <c r="XCQ56" s="1252"/>
      <c r="XCR56" s="1252"/>
      <c r="XCS56" s="1252"/>
      <c r="XCT56" s="1252"/>
      <c r="XCU56" s="1252"/>
      <c r="XCV56" s="1252"/>
      <c r="XCW56" s="1252"/>
      <c r="XCX56" s="1252"/>
      <c r="XCY56" s="1252"/>
      <c r="XCZ56" s="1252"/>
      <c r="XDA56" s="1252"/>
      <c r="XDB56" s="1252"/>
      <c r="XDC56" s="1252"/>
      <c r="XDD56" s="1252"/>
      <c r="XDE56" s="1252"/>
      <c r="XDF56" s="1252"/>
      <c r="XDG56" s="1252"/>
      <c r="XDH56" s="1252"/>
      <c r="XDI56" s="1252"/>
      <c r="XDJ56" s="1252"/>
      <c r="XDK56" s="1252"/>
      <c r="XDL56" s="1252"/>
      <c r="XDM56" s="1252"/>
      <c r="XDN56" s="1252"/>
      <c r="XDO56" s="1252"/>
      <c r="XDP56" s="1252"/>
      <c r="XDQ56" s="1252"/>
      <c r="XDR56" s="1252"/>
      <c r="XDS56" s="1252"/>
      <c r="XDT56" s="1252"/>
      <c r="XDU56" s="1252"/>
      <c r="XDV56" s="1252"/>
      <c r="XDW56" s="1252"/>
      <c r="XDX56" s="1252"/>
      <c r="XDY56" s="1252"/>
      <c r="XDZ56" s="1252"/>
      <c r="XEA56" s="1252"/>
      <c r="XEB56" s="1252"/>
      <c r="XEC56" s="1252"/>
      <c r="XED56" s="1252"/>
      <c r="XEE56" s="1252"/>
      <c r="XEF56" s="1252"/>
      <c r="XEG56" s="1252"/>
      <c r="XEH56" s="1252"/>
      <c r="XEI56" s="1252"/>
      <c r="XEJ56" s="1252"/>
      <c r="XEK56" s="1252"/>
      <c r="XEL56" s="1252"/>
      <c r="XEM56" s="1252"/>
      <c r="XEN56" s="1252"/>
      <c r="XEO56" s="1252"/>
      <c r="XEP56" s="1252"/>
      <c r="XEQ56" s="1252"/>
      <c r="XER56" s="1252"/>
      <c r="XES56" s="1252"/>
      <c r="XET56" s="1252"/>
      <c r="XEU56" s="1252"/>
      <c r="XEV56" s="1252"/>
      <c r="XEW56" s="1252"/>
      <c r="XEX56" s="1252"/>
      <c r="XEY56" s="1252"/>
      <c r="XEZ56" s="1252"/>
      <c r="XFA56" s="1252"/>
      <c r="XFB56" s="1252"/>
      <c r="XFC56" s="1252"/>
    </row>
    <row r="57" spans="1:16383" s="1306" customFormat="1" ht="89.25" hidden="1">
      <c r="A57" s="1282">
        <v>40</v>
      </c>
      <c r="B57" s="1316" t="s">
        <v>476</v>
      </c>
      <c r="C57" s="1317">
        <v>25</v>
      </c>
      <c r="D57" s="1317"/>
      <c r="E57" s="1317">
        <v>25</v>
      </c>
      <c r="F57" s="1282" t="s">
        <v>128</v>
      </c>
      <c r="G57" s="1282" t="s">
        <v>175</v>
      </c>
      <c r="H57" s="1278" t="s">
        <v>915</v>
      </c>
      <c r="I57" s="1279">
        <v>2022</v>
      </c>
      <c r="J57" s="1265" t="s">
        <v>881</v>
      </c>
      <c r="K57" s="1280">
        <f t="shared" ref="K57:K74" si="3">C57</f>
        <v>25</v>
      </c>
      <c r="L57" s="1281"/>
      <c r="M57" s="1371"/>
      <c r="N57" s="1253"/>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c r="EH57" s="1252"/>
      <c r="EI57" s="1252"/>
      <c r="EJ57" s="1252"/>
      <c r="EK57" s="1252"/>
      <c r="EL57" s="1252"/>
      <c r="EM57" s="1252"/>
      <c r="EN57" s="1252"/>
      <c r="EO57" s="1252"/>
      <c r="EP57" s="1252"/>
      <c r="EQ57" s="1252"/>
      <c r="ER57" s="1252"/>
      <c r="ES57" s="1252"/>
      <c r="ET57" s="1252"/>
      <c r="EU57" s="1252"/>
      <c r="EV57" s="1252"/>
      <c r="EW57" s="1252"/>
      <c r="EX57" s="1252"/>
      <c r="EY57" s="1252"/>
      <c r="EZ57" s="1252"/>
      <c r="FA57" s="1252"/>
      <c r="FB57" s="1252"/>
      <c r="FC57" s="1252"/>
      <c r="FD57" s="1252"/>
      <c r="FE57" s="1252"/>
      <c r="FF57" s="1252"/>
      <c r="FG57" s="1252"/>
      <c r="FH57" s="1252"/>
      <c r="FI57" s="1252"/>
      <c r="FJ57" s="1252"/>
      <c r="FK57" s="1252"/>
      <c r="FL57" s="1252"/>
      <c r="FM57" s="1252"/>
      <c r="FN57" s="1252"/>
      <c r="FO57" s="1252"/>
      <c r="FP57" s="1252"/>
      <c r="FQ57" s="1252"/>
      <c r="FR57" s="1252"/>
      <c r="FS57" s="1252"/>
      <c r="FT57" s="1252"/>
      <c r="FU57" s="1252"/>
      <c r="FV57" s="1252"/>
      <c r="FW57" s="1252"/>
      <c r="FX57" s="1252"/>
      <c r="FY57" s="1252"/>
      <c r="FZ57" s="1252"/>
      <c r="GA57" s="1252"/>
      <c r="GB57" s="1252"/>
      <c r="GC57" s="1252"/>
      <c r="GD57" s="1252"/>
      <c r="GE57" s="1252"/>
      <c r="GF57" s="1252"/>
      <c r="GG57" s="1252"/>
      <c r="GH57" s="1252"/>
      <c r="GI57" s="1252"/>
      <c r="GJ57" s="1252"/>
      <c r="GK57" s="1252"/>
      <c r="GL57" s="1252"/>
      <c r="GM57" s="1252"/>
      <c r="GN57" s="1252"/>
      <c r="GO57" s="1252"/>
      <c r="GP57" s="1252"/>
      <c r="GQ57" s="1252"/>
      <c r="GR57" s="1252"/>
      <c r="GS57" s="1252"/>
      <c r="GT57" s="1252"/>
      <c r="GU57" s="1252"/>
      <c r="GV57" s="1252"/>
      <c r="GW57" s="1252"/>
      <c r="GX57" s="1252"/>
      <c r="GY57" s="1252"/>
      <c r="GZ57" s="1252"/>
      <c r="HA57" s="1252"/>
      <c r="HB57" s="1252"/>
      <c r="HC57" s="1252"/>
      <c r="HD57" s="1252"/>
      <c r="HE57" s="1252"/>
      <c r="HF57" s="1252"/>
      <c r="HG57" s="1252"/>
      <c r="HH57" s="1252"/>
      <c r="HI57" s="1252"/>
      <c r="HJ57" s="1252"/>
      <c r="HK57" s="1252"/>
      <c r="HL57" s="1252"/>
      <c r="HM57" s="1252"/>
      <c r="HN57" s="1252"/>
      <c r="HO57" s="1252"/>
      <c r="HP57" s="1252"/>
      <c r="HQ57" s="1252"/>
      <c r="HR57" s="1252"/>
      <c r="HS57" s="1252"/>
      <c r="HT57" s="1252"/>
      <c r="HU57" s="1252"/>
      <c r="HV57" s="1252"/>
      <c r="HW57" s="1252"/>
      <c r="HX57" s="1252"/>
      <c r="HY57" s="1252"/>
      <c r="HZ57" s="1252"/>
      <c r="IA57" s="1252"/>
      <c r="IB57" s="1252"/>
      <c r="IC57" s="1252"/>
      <c r="ID57" s="1252"/>
      <c r="IE57" s="1252"/>
      <c r="IF57" s="1252"/>
      <c r="IG57" s="1252"/>
      <c r="IH57" s="1252"/>
      <c r="II57" s="1252"/>
      <c r="IJ57" s="1252"/>
      <c r="IK57" s="1252"/>
      <c r="IL57" s="1252"/>
      <c r="IM57" s="1252"/>
      <c r="IN57" s="1252"/>
      <c r="IO57" s="1252"/>
      <c r="IP57" s="1252"/>
      <c r="IQ57" s="1252"/>
      <c r="IR57" s="1252"/>
      <c r="IS57" s="1252"/>
      <c r="IT57" s="1252"/>
      <c r="IU57" s="1252"/>
      <c r="IV57" s="1252"/>
      <c r="IW57" s="1252"/>
      <c r="IX57" s="1252"/>
      <c r="IY57" s="1252"/>
      <c r="IZ57" s="1252"/>
      <c r="JA57" s="1252"/>
      <c r="JB57" s="1252"/>
      <c r="JC57" s="1252"/>
      <c r="JD57" s="1252"/>
      <c r="JE57" s="1252"/>
      <c r="JF57" s="1252"/>
      <c r="JG57" s="1252"/>
      <c r="JH57" s="1252"/>
      <c r="JI57" s="1252"/>
      <c r="JJ57" s="1252"/>
      <c r="JK57" s="1252"/>
      <c r="JL57" s="1252"/>
      <c r="JM57" s="1252"/>
      <c r="JN57" s="1252"/>
      <c r="JO57" s="1252"/>
      <c r="JP57" s="1252"/>
      <c r="JQ57" s="1252"/>
      <c r="JR57" s="1252"/>
      <c r="JS57" s="1252"/>
      <c r="JT57" s="1252"/>
      <c r="JU57" s="1252"/>
      <c r="JV57" s="1252"/>
      <c r="JW57" s="1252"/>
      <c r="JX57" s="1252"/>
      <c r="JY57" s="1252"/>
      <c r="JZ57" s="1252"/>
      <c r="KA57" s="1252"/>
      <c r="KB57" s="1252"/>
      <c r="KC57" s="1252"/>
      <c r="KD57" s="1252"/>
      <c r="KE57" s="1252"/>
      <c r="KF57" s="1252"/>
      <c r="KG57" s="1252"/>
      <c r="KH57" s="1252"/>
      <c r="KI57" s="1252"/>
      <c r="KJ57" s="1252"/>
      <c r="KK57" s="1252"/>
      <c r="KL57" s="1252"/>
      <c r="KM57" s="1252"/>
      <c r="KN57" s="1252"/>
      <c r="KO57" s="1252"/>
      <c r="KP57" s="1252"/>
      <c r="KQ57" s="1252"/>
      <c r="KR57" s="1252"/>
      <c r="KS57" s="1252"/>
      <c r="KT57" s="1252"/>
      <c r="KU57" s="1252"/>
      <c r="KV57" s="1252"/>
      <c r="KW57" s="1252"/>
      <c r="KX57" s="1252"/>
      <c r="KY57" s="1252"/>
      <c r="KZ57" s="1252"/>
      <c r="LA57" s="1252"/>
      <c r="LB57" s="1252"/>
      <c r="LC57" s="1252"/>
      <c r="LD57" s="1252"/>
      <c r="LE57" s="1252"/>
      <c r="LF57" s="1252"/>
      <c r="LG57" s="1252"/>
      <c r="LH57" s="1252"/>
      <c r="LI57" s="1252"/>
      <c r="LJ57" s="1252"/>
      <c r="LK57" s="1252"/>
      <c r="LL57" s="1252"/>
      <c r="LM57" s="1252"/>
      <c r="LN57" s="1252"/>
      <c r="LO57" s="1252"/>
      <c r="LP57" s="1252"/>
      <c r="LQ57" s="1252"/>
      <c r="LR57" s="1252"/>
      <c r="LS57" s="1252"/>
      <c r="LT57" s="1252"/>
      <c r="LU57" s="1252"/>
      <c r="LV57" s="1252"/>
      <c r="LW57" s="1252"/>
      <c r="LX57" s="1252"/>
      <c r="LY57" s="1252"/>
      <c r="LZ57" s="1252"/>
      <c r="MA57" s="1252"/>
      <c r="MB57" s="1252"/>
      <c r="MC57" s="1252"/>
      <c r="MD57" s="1252"/>
      <c r="ME57" s="1252"/>
      <c r="MF57" s="1252"/>
      <c r="MG57" s="1252"/>
      <c r="MH57" s="1252"/>
      <c r="MI57" s="1252"/>
      <c r="MJ57" s="1252"/>
      <c r="MK57" s="1252"/>
      <c r="ML57" s="1252"/>
      <c r="MM57" s="1252"/>
      <c r="MN57" s="1252"/>
      <c r="MO57" s="1252"/>
      <c r="MP57" s="1252"/>
      <c r="MQ57" s="1252"/>
      <c r="MR57" s="1252"/>
      <c r="MS57" s="1252"/>
      <c r="MT57" s="1252"/>
      <c r="MU57" s="1252"/>
      <c r="MV57" s="1252"/>
      <c r="MW57" s="1252"/>
      <c r="MX57" s="1252"/>
      <c r="MY57" s="1252"/>
      <c r="MZ57" s="1252"/>
      <c r="NA57" s="1252"/>
      <c r="NB57" s="1252"/>
      <c r="NC57" s="1252"/>
      <c r="ND57" s="1252"/>
      <c r="NE57" s="1252"/>
      <c r="NF57" s="1252"/>
      <c r="NG57" s="1252"/>
      <c r="NH57" s="1252"/>
      <c r="NI57" s="1252"/>
      <c r="NJ57" s="1252"/>
      <c r="NK57" s="1252"/>
      <c r="NL57" s="1252"/>
      <c r="NM57" s="1252"/>
      <c r="NN57" s="1252"/>
      <c r="NO57" s="1252"/>
      <c r="NP57" s="1252"/>
      <c r="NQ57" s="1252"/>
      <c r="NR57" s="1252"/>
      <c r="NS57" s="1252"/>
      <c r="NT57" s="1252"/>
      <c r="NU57" s="1252"/>
      <c r="NV57" s="1252"/>
      <c r="NW57" s="1252"/>
      <c r="NX57" s="1252"/>
      <c r="NY57" s="1252"/>
      <c r="NZ57" s="1252"/>
      <c r="OA57" s="1252"/>
      <c r="OB57" s="1252"/>
      <c r="OC57" s="1252"/>
      <c r="OD57" s="1252"/>
      <c r="OE57" s="1252"/>
      <c r="OF57" s="1252"/>
      <c r="OG57" s="1252"/>
      <c r="OH57" s="1252"/>
      <c r="OI57" s="1252"/>
      <c r="OJ57" s="1252"/>
      <c r="OK57" s="1252"/>
      <c r="OL57" s="1252"/>
      <c r="OM57" s="1252"/>
      <c r="ON57" s="1252"/>
      <c r="OO57" s="1252"/>
      <c r="OP57" s="1252"/>
      <c r="OQ57" s="1252"/>
      <c r="OR57" s="1252"/>
      <c r="OS57" s="1252"/>
      <c r="OT57" s="1252"/>
      <c r="OU57" s="1252"/>
      <c r="OV57" s="1252"/>
      <c r="OW57" s="1252"/>
      <c r="OX57" s="1252"/>
      <c r="OY57" s="1252"/>
      <c r="OZ57" s="1252"/>
      <c r="PA57" s="1252"/>
      <c r="PB57" s="1252"/>
      <c r="PC57" s="1252"/>
      <c r="PD57" s="1252"/>
      <c r="PE57" s="1252"/>
      <c r="PF57" s="1252"/>
      <c r="PG57" s="1252"/>
      <c r="PH57" s="1252"/>
      <c r="PI57" s="1252"/>
      <c r="PJ57" s="1252"/>
      <c r="PK57" s="1252"/>
      <c r="PL57" s="1252"/>
      <c r="PM57" s="1252"/>
      <c r="PN57" s="1252"/>
      <c r="PO57" s="1252"/>
      <c r="PP57" s="1252"/>
      <c r="PQ57" s="1252"/>
      <c r="PR57" s="1252"/>
      <c r="PS57" s="1252"/>
      <c r="PT57" s="1252"/>
      <c r="PU57" s="1252"/>
      <c r="PV57" s="1252"/>
      <c r="PW57" s="1252"/>
      <c r="PX57" s="1252"/>
      <c r="PY57" s="1252"/>
      <c r="PZ57" s="1252"/>
      <c r="QA57" s="1252"/>
      <c r="QB57" s="1252"/>
      <c r="QC57" s="1252"/>
      <c r="QD57" s="1252"/>
      <c r="QE57" s="1252"/>
      <c r="QF57" s="1252"/>
      <c r="QG57" s="1252"/>
      <c r="QH57" s="1252"/>
      <c r="QI57" s="1252"/>
      <c r="QJ57" s="1252"/>
      <c r="QK57" s="1252"/>
      <c r="QL57" s="1252"/>
      <c r="QM57" s="1252"/>
      <c r="QN57" s="1252"/>
      <c r="QO57" s="1252"/>
      <c r="QP57" s="1252"/>
      <c r="QQ57" s="1252"/>
      <c r="QR57" s="1252"/>
      <c r="QS57" s="1252"/>
      <c r="QT57" s="1252"/>
      <c r="QU57" s="1252"/>
      <c r="QV57" s="1252"/>
      <c r="QW57" s="1252"/>
      <c r="QX57" s="1252"/>
      <c r="QY57" s="1252"/>
      <c r="QZ57" s="1252"/>
      <c r="RA57" s="1252"/>
      <c r="RB57" s="1252"/>
      <c r="RC57" s="1252"/>
      <c r="RD57" s="1252"/>
      <c r="RE57" s="1252"/>
      <c r="RF57" s="1252"/>
      <c r="RG57" s="1252"/>
      <c r="RH57" s="1252"/>
      <c r="RI57" s="1252"/>
      <c r="RJ57" s="1252"/>
      <c r="RK57" s="1252"/>
      <c r="RL57" s="1252"/>
      <c r="RM57" s="1252"/>
      <c r="RN57" s="1252"/>
      <c r="RO57" s="1252"/>
      <c r="RP57" s="1252"/>
      <c r="RQ57" s="1252"/>
      <c r="RR57" s="1252"/>
      <c r="RS57" s="1252"/>
      <c r="RT57" s="1252"/>
      <c r="RU57" s="1252"/>
      <c r="RV57" s="1252"/>
      <c r="RW57" s="1252"/>
      <c r="RX57" s="1252"/>
      <c r="RY57" s="1252"/>
      <c r="RZ57" s="1252"/>
      <c r="SA57" s="1252"/>
      <c r="SB57" s="1252"/>
      <c r="SC57" s="1252"/>
      <c r="SD57" s="1252"/>
      <c r="SE57" s="1252"/>
      <c r="SF57" s="1252"/>
      <c r="SG57" s="1252"/>
      <c r="SH57" s="1252"/>
      <c r="SI57" s="1252"/>
      <c r="SJ57" s="1252"/>
      <c r="SK57" s="1252"/>
      <c r="SL57" s="1252"/>
      <c r="SM57" s="1252"/>
      <c r="SN57" s="1252"/>
      <c r="SO57" s="1252"/>
      <c r="SP57" s="1252"/>
      <c r="SQ57" s="1252"/>
      <c r="SR57" s="1252"/>
      <c r="SS57" s="1252"/>
      <c r="ST57" s="1252"/>
      <c r="SU57" s="1252"/>
      <c r="SV57" s="1252"/>
      <c r="SW57" s="1252"/>
      <c r="SX57" s="1252"/>
      <c r="SY57" s="1252"/>
      <c r="SZ57" s="1252"/>
      <c r="TA57" s="1252"/>
      <c r="TB57" s="1252"/>
      <c r="TC57" s="1252"/>
      <c r="TD57" s="1252"/>
      <c r="TE57" s="1252"/>
      <c r="TF57" s="1252"/>
      <c r="TG57" s="1252"/>
      <c r="TH57" s="1252"/>
      <c r="TI57" s="1252"/>
      <c r="TJ57" s="1252"/>
      <c r="TK57" s="1252"/>
      <c r="TL57" s="1252"/>
      <c r="TM57" s="1252"/>
      <c r="TN57" s="1252"/>
      <c r="TO57" s="1252"/>
      <c r="TP57" s="1252"/>
      <c r="TQ57" s="1252"/>
      <c r="TR57" s="1252"/>
      <c r="TS57" s="1252"/>
      <c r="TT57" s="1252"/>
      <c r="TU57" s="1252"/>
      <c r="TV57" s="1252"/>
      <c r="TW57" s="1252"/>
      <c r="TX57" s="1252"/>
      <c r="TY57" s="1252"/>
      <c r="TZ57" s="1252"/>
      <c r="UA57" s="1252"/>
      <c r="UB57" s="1252"/>
      <c r="UC57" s="1252"/>
      <c r="UD57" s="1252"/>
      <c r="UE57" s="1252"/>
      <c r="UF57" s="1252"/>
      <c r="UG57" s="1252"/>
      <c r="UH57" s="1252"/>
      <c r="UI57" s="1252"/>
      <c r="UJ57" s="1252"/>
      <c r="UK57" s="1252"/>
      <c r="UL57" s="1252"/>
      <c r="UM57" s="1252"/>
      <c r="UN57" s="1252"/>
      <c r="UO57" s="1252"/>
      <c r="UP57" s="1252"/>
      <c r="UQ57" s="1252"/>
      <c r="UR57" s="1252"/>
      <c r="US57" s="1252"/>
      <c r="UT57" s="1252"/>
      <c r="UU57" s="1252"/>
      <c r="UV57" s="1252"/>
      <c r="UW57" s="1252"/>
      <c r="UX57" s="1252"/>
      <c r="UY57" s="1252"/>
      <c r="UZ57" s="1252"/>
      <c r="VA57" s="1252"/>
      <c r="VB57" s="1252"/>
      <c r="VC57" s="1252"/>
      <c r="VD57" s="1252"/>
      <c r="VE57" s="1252"/>
      <c r="VF57" s="1252"/>
      <c r="VG57" s="1252"/>
      <c r="VH57" s="1252"/>
      <c r="VI57" s="1252"/>
      <c r="VJ57" s="1252"/>
      <c r="VK57" s="1252"/>
      <c r="VL57" s="1252"/>
      <c r="VM57" s="1252"/>
      <c r="VN57" s="1252"/>
      <c r="VO57" s="1252"/>
      <c r="VP57" s="1252"/>
      <c r="VQ57" s="1252"/>
      <c r="VR57" s="1252"/>
      <c r="VS57" s="1252"/>
      <c r="VT57" s="1252"/>
      <c r="VU57" s="1252"/>
      <c r="VV57" s="1252"/>
      <c r="VW57" s="1252"/>
      <c r="VX57" s="1252"/>
      <c r="VY57" s="1252"/>
      <c r="VZ57" s="1252"/>
      <c r="WA57" s="1252"/>
      <c r="WB57" s="1252"/>
      <c r="WC57" s="1252"/>
      <c r="WD57" s="1252"/>
      <c r="WE57" s="1252"/>
      <c r="WF57" s="1252"/>
      <c r="WG57" s="1252"/>
      <c r="WH57" s="1252"/>
      <c r="WI57" s="1252"/>
      <c r="WJ57" s="1252"/>
      <c r="WK57" s="1252"/>
      <c r="WL57" s="1252"/>
      <c r="WM57" s="1252"/>
      <c r="WN57" s="1252"/>
      <c r="WO57" s="1252"/>
      <c r="WP57" s="1252"/>
      <c r="WQ57" s="1252"/>
      <c r="WR57" s="1252"/>
      <c r="WS57" s="1252"/>
      <c r="WT57" s="1252"/>
      <c r="WU57" s="1252"/>
      <c r="WV57" s="1252"/>
      <c r="WW57" s="1252"/>
      <c r="WX57" s="1252"/>
      <c r="WY57" s="1252"/>
      <c r="WZ57" s="1252"/>
      <c r="XA57" s="1252"/>
      <c r="XB57" s="1252"/>
      <c r="XC57" s="1252"/>
      <c r="XD57" s="1252"/>
      <c r="XE57" s="1252"/>
      <c r="XF57" s="1252"/>
      <c r="XG57" s="1252"/>
      <c r="XH57" s="1252"/>
      <c r="XI57" s="1252"/>
      <c r="XJ57" s="1252"/>
      <c r="XK57" s="1252"/>
      <c r="XL57" s="1252"/>
      <c r="XM57" s="1252"/>
      <c r="XN57" s="1252"/>
      <c r="XO57" s="1252"/>
      <c r="XP57" s="1252"/>
      <c r="XQ57" s="1252"/>
      <c r="XR57" s="1252"/>
      <c r="XS57" s="1252"/>
      <c r="XT57" s="1252"/>
      <c r="XU57" s="1252"/>
      <c r="XV57" s="1252"/>
      <c r="XW57" s="1252"/>
      <c r="XX57" s="1252"/>
      <c r="XY57" s="1252"/>
      <c r="XZ57" s="1252"/>
      <c r="YA57" s="1252"/>
      <c r="YB57" s="1252"/>
      <c r="YC57" s="1252"/>
      <c r="YD57" s="1252"/>
      <c r="YE57" s="1252"/>
      <c r="YF57" s="1252"/>
      <c r="YG57" s="1252"/>
      <c r="YH57" s="1252"/>
      <c r="YI57" s="1252"/>
      <c r="YJ57" s="1252"/>
      <c r="YK57" s="1252"/>
      <c r="YL57" s="1252"/>
      <c r="YM57" s="1252"/>
      <c r="YN57" s="1252"/>
      <c r="YO57" s="1252"/>
      <c r="YP57" s="1252"/>
      <c r="YQ57" s="1252"/>
      <c r="YR57" s="1252"/>
      <c r="YS57" s="1252"/>
      <c r="YT57" s="1252"/>
      <c r="YU57" s="1252"/>
      <c r="YV57" s="1252"/>
      <c r="YW57" s="1252"/>
      <c r="YX57" s="1252"/>
      <c r="YY57" s="1252"/>
      <c r="YZ57" s="1252"/>
      <c r="ZA57" s="1252"/>
      <c r="ZB57" s="1252"/>
      <c r="ZC57" s="1252"/>
      <c r="ZD57" s="1252"/>
      <c r="ZE57" s="1252"/>
      <c r="ZF57" s="1252"/>
      <c r="ZG57" s="1252"/>
      <c r="ZH57" s="1252"/>
      <c r="ZI57" s="1252"/>
      <c r="ZJ57" s="1252"/>
      <c r="ZK57" s="1252"/>
      <c r="ZL57" s="1252"/>
      <c r="ZM57" s="1252"/>
      <c r="ZN57" s="1252"/>
      <c r="ZO57" s="1252"/>
      <c r="ZP57" s="1252"/>
      <c r="ZQ57" s="1252"/>
      <c r="ZR57" s="1252"/>
      <c r="ZS57" s="1252"/>
      <c r="ZT57" s="1252"/>
      <c r="ZU57" s="1252"/>
      <c r="ZV57" s="1252"/>
      <c r="ZW57" s="1252"/>
      <c r="ZX57" s="1252"/>
      <c r="ZY57" s="1252"/>
      <c r="ZZ57" s="1252"/>
      <c r="AAA57" s="1252"/>
      <c r="AAB57" s="1252"/>
      <c r="AAC57" s="1252"/>
      <c r="AAD57" s="1252"/>
      <c r="AAE57" s="1252"/>
      <c r="AAF57" s="1252"/>
      <c r="AAG57" s="1252"/>
      <c r="AAH57" s="1252"/>
      <c r="AAI57" s="1252"/>
      <c r="AAJ57" s="1252"/>
      <c r="AAK57" s="1252"/>
      <c r="AAL57" s="1252"/>
      <c r="AAM57" s="1252"/>
      <c r="AAN57" s="1252"/>
      <c r="AAO57" s="1252"/>
      <c r="AAP57" s="1252"/>
      <c r="AAQ57" s="1252"/>
      <c r="AAR57" s="1252"/>
      <c r="AAS57" s="1252"/>
      <c r="AAT57" s="1252"/>
      <c r="AAU57" s="1252"/>
      <c r="AAV57" s="1252"/>
      <c r="AAW57" s="1252"/>
      <c r="AAX57" s="1252"/>
      <c r="AAY57" s="1252"/>
      <c r="AAZ57" s="1252"/>
      <c r="ABA57" s="1252"/>
      <c r="ABB57" s="1252"/>
      <c r="ABC57" s="1252"/>
      <c r="ABD57" s="1252"/>
      <c r="ABE57" s="1252"/>
      <c r="ABF57" s="1252"/>
      <c r="ABG57" s="1252"/>
      <c r="ABH57" s="1252"/>
      <c r="ABI57" s="1252"/>
      <c r="ABJ57" s="1252"/>
      <c r="ABK57" s="1252"/>
      <c r="ABL57" s="1252"/>
      <c r="ABM57" s="1252"/>
      <c r="ABN57" s="1252"/>
      <c r="ABO57" s="1252"/>
      <c r="ABP57" s="1252"/>
      <c r="ABQ57" s="1252"/>
      <c r="ABR57" s="1252"/>
      <c r="ABS57" s="1252"/>
      <c r="ABT57" s="1252"/>
      <c r="ABU57" s="1252"/>
      <c r="ABV57" s="1252"/>
      <c r="ABW57" s="1252"/>
      <c r="ABX57" s="1252"/>
      <c r="ABY57" s="1252"/>
      <c r="ABZ57" s="1252"/>
      <c r="ACA57" s="1252"/>
      <c r="ACB57" s="1252"/>
      <c r="ACC57" s="1252"/>
      <c r="ACD57" s="1252"/>
      <c r="ACE57" s="1252"/>
      <c r="ACF57" s="1252"/>
      <c r="ACG57" s="1252"/>
      <c r="ACH57" s="1252"/>
      <c r="ACI57" s="1252"/>
      <c r="ACJ57" s="1252"/>
      <c r="ACK57" s="1252"/>
      <c r="ACL57" s="1252"/>
      <c r="ACM57" s="1252"/>
      <c r="ACN57" s="1252"/>
      <c r="ACO57" s="1252"/>
      <c r="ACP57" s="1252"/>
      <c r="ACQ57" s="1252"/>
      <c r="ACR57" s="1252"/>
      <c r="ACS57" s="1252"/>
      <c r="ACT57" s="1252"/>
      <c r="ACU57" s="1252"/>
      <c r="ACV57" s="1252"/>
      <c r="ACW57" s="1252"/>
      <c r="ACX57" s="1252"/>
      <c r="ACY57" s="1252"/>
      <c r="ACZ57" s="1252"/>
      <c r="ADA57" s="1252"/>
      <c r="ADB57" s="1252"/>
      <c r="ADC57" s="1252"/>
      <c r="ADD57" s="1252"/>
      <c r="ADE57" s="1252"/>
      <c r="ADF57" s="1252"/>
      <c r="ADG57" s="1252"/>
      <c r="ADH57" s="1252"/>
      <c r="ADI57" s="1252"/>
      <c r="ADJ57" s="1252"/>
      <c r="ADK57" s="1252"/>
      <c r="ADL57" s="1252"/>
      <c r="ADM57" s="1252"/>
      <c r="ADN57" s="1252"/>
      <c r="ADO57" s="1252"/>
      <c r="ADP57" s="1252"/>
      <c r="ADQ57" s="1252"/>
      <c r="ADR57" s="1252"/>
      <c r="ADS57" s="1252"/>
      <c r="ADT57" s="1252"/>
      <c r="ADU57" s="1252"/>
      <c r="ADV57" s="1252"/>
      <c r="ADW57" s="1252"/>
      <c r="ADX57" s="1252"/>
      <c r="ADY57" s="1252"/>
      <c r="ADZ57" s="1252"/>
      <c r="AEA57" s="1252"/>
      <c r="AEB57" s="1252"/>
      <c r="AEC57" s="1252"/>
      <c r="AED57" s="1252"/>
      <c r="AEE57" s="1252"/>
      <c r="AEF57" s="1252"/>
      <c r="AEG57" s="1252"/>
      <c r="AEH57" s="1252"/>
      <c r="AEI57" s="1252"/>
      <c r="AEJ57" s="1252"/>
      <c r="AEK57" s="1252"/>
      <c r="AEL57" s="1252"/>
      <c r="AEM57" s="1252"/>
      <c r="AEN57" s="1252"/>
      <c r="AEO57" s="1252"/>
      <c r="AEP57" s="1252"/>
      <c r="AEQ57" s="1252"/>
      <c r="AER57" s="1252"/>
      <c r="AES57" s="1252"/>
      <c r="AET57" s="1252"/>
      <c r="AEU57" s="1252"/>
      <c r="AEV57" s="1252"/>
      <c r="AEW57" s="1252"/>
      <c r="AEX57" s="1252"/>
      <c r="AEY57" s="1252"/>
      <c r="AEZ57" s="1252"/>
      <c r="AFA57" s="1252"/>
      <c r="AFB57" s="1252"/>
      <c r="AFC57" s="1252"/>
      <c r="AFD57" s="1252"/>
      <c r="AFE57" s="1252"/>
      <c r="AFF57" s="1252"/>
      <c r="AFG57" s="1252"/>
      <c r="AFH57" s="1252"/>
      <c r="AFI57" s="1252"/>
      <c r="AFJ57" s="1252"/>
      <c r="AFK57" s="1252"/>
      <c r="AFL57" s="1252"/>
      <c r="AFM57" s="1252"/>
      <c r="AFN57" s="1252"/>
      <c r="AFO57" s="1252"/>
      <c r="AFP57" s="1252"/>
      <c r="AFQ57" s="1252"/>
      <c r="AFR57" s="1252"/>
      <c r="AFS57" s="1252"/>
      <c r="AFT57" s="1252"/>
      <c r="AFU57" s="1252"/>
      <c r="AFV57" s="1252"/>
      <c r="AFW57" s="1252"/>
      <c r="AFX57" s="1252"/>
      <c r="AFY57" s="1252"/>
      <c r="AFZ57" s="1252"/>
      <c r="AGA57" s="1252"/>
      <c r="AGB57" s="1252"/>
      <c r="AGC57" s="1252"/>
      <c r="AGD57" s="1252"/>
      <c r="AGE57" s="1252"/>
      <c r="AGF57" s="1252"/>
      <c r="AGG57" s="1252"/>
      <c r="AGH57" s="1252"/>
      <c r="AGI57" s="1252"/>
      <c r="AGJ57" s="1252"/>
      <c r="AGK57" s="1252"/>
      <c r="AGL57" s="1252"/>
      <c r="AGM57" s="1252"/>
      <c r="AGN57" s="1252"/>
      <c r="AGO57" s="1252"/>
      <c r="AGP57" s="1252"/>
      <c r="AGQ57" s="1252"/>
      <c r="AGR57" s="1252"/>
      <c r="AGS57" s="1252"/>
      <c r="AGT57" s="1252"/>
      <c r="AGU57" s="1252"/>
      <c r="AGV57" s="1252"/>
      <c r="AGW57" s="1252"/>
      <c r="AGX57" s="1252"/>
      <c r="AGY57" s="1252"/>
      <c r="AGZ57" s="1252"/>
      <c r="AHA57" s="1252"/>
      <c r="AHB57" s="1252"/>
      <c r="AHC57" s="1252"/>
      <c r="AHD57" s="1252"/>
      <c r="AHE57" s="1252"/>
      <c r="AHF57" s="1252"/>
      <c r="AHG57" s="1252"/>
      <c r="AHH57" s="1252"/>
      <c r="AHI57" s="1252"/>
      <c r="AHJ57" s="1252"/>
      <c r="AHK57" s="1252"/>
      <c r="AHL57" s="1252"/>
      <c r="AHM57" s="1252"/>
      <c r="AHN57" s="1252"/>
      <c r="AHO57" s="1252"/>
      <c r="AHP57" s="1252"/>
      <c r="AHQ57" s="1252"/>
      <c r="AHR57" s="1252"/>
      <c r="AHS57" s="1252"/>
      <c r="AHT57" s="1252"/>
      <c r="AHU57" s="1252"/>
      <c r="AHV57" s="1252"/>
      <c r="AHW57" s="1252"/>
      <c r="AHX57" s="1252"/>
      <c r="AHY57" s="1252"/>
      <c r="AHZ57" s="1252"/>
      <c r="AIA57" s="1252"/>
      <c r="AIB57" s="1252"/>
      <c r="AIC57" s="1252"/>
      <c r="AID57" s="1252"/>
      <c r="AIE57" s="1252"/>
      <c r="AIF57" s="1252"/>
      <c r="AIG57" s="1252"/>
      <c r="AIH57" s="1252"/>
      <c r="AII57" s="1252"/>
      <c r="AIJ57" s="1252"/>
      <c r="AIK57" s="1252"/>
      <c r="AIL57" s="1252"/>
      <c r="AIM57" s="1252"/>
      <c r="AIN57" s="1252"/>
      <c r="AIO57" s="1252"/>
      <c r="AIP57" s="1252"/>
      <c r="AIQ57" s="1252"/>
      <c r="AIR57" s="1252"/>
      <c r="AIS57" s="1252"/>
      <c r="AIT57" s="1252"/>
      <c r="AIU57" s="1252"/>
      <c r="AIV57" s="1252"/>
      <c r="AIW57" s="1252"/>
      <c r="AIX57" s="1252"/>
      <c r="AIY57" s="1252"/>
      <c r="AIZ57" s="1252"/>
      <c r="AJA57" s="1252"/>
      <c r="AJB57" s="1252"/>
      <c r="AJC57" s="1252"/>
      <c r="AJD57" s="1252"/>
      <c r="AJE57" s="1252"/>
      <c r="AJF57" s="1252"/>
      <c r="AJG57" s="1252"/>
      <c r="AJH57" s="1252"/>
      <c r="AJI57" s="1252"/>
      <c r="AJJ57" s="1252"/>
      <c r="AJK57" s="1252"/>
      <c r="AJL57" s="1252"/>
      <c r="AJM57" s="1252"/>
      <c r="AJN57" s="1252"/>
      <c r="AJO57" s="1252"/>
      <c r="AJP57" s="1252"/>
      <c r="AJQ57" s="1252"/>
      <c r="AJR57" s="1252"/>
      <c r="AJS57" s="1252"/>
      <c r="AJT57" s="1252"/>
      <c r="AJU57" s="1252"/>
      <c r="AJV57" s="1252"/>
      <c r="AJW57" s="1252"/>
      <c r="AJX57" s="1252"/>
      <c r="AJY57" s="1252"/>
      <c r="AJZ57" s="1252"/>
      <c r="AKA57" s="1252"/>
      <c r="AKB57" s="1252"/>
      <c r="AKC57" s="1252"/>
      <c r="AKD57" s="1252"/>
      <c r="AKE57" s="1252"/>
      <c r="AKF57" s="1252"/>
      <c r="AKG57" s="1252"/>
      <c r="AKH57" s="1252"/>
      <c r="AKI57" s="1252"/>
      <c r="AKJ57" s="1252"/>
      <c r="AKK57" s="1252"/>
      <c r="AKL57" s="1252"/>
      <c r="AKM57" s="1252"/>
      <c r="AKN57" s="1252"/>
      <c r="AKO57" s="1252"/>
      <c r="AKP57" s="1252"/>
      <c r="AKQ57" s="1252"/>
      <c r="AKR57" s="1252"/>
      <c r="AKS57" s="1252"/>
      <c r="AKT57" s="1252"/>
      <c r="AKU57" s="1252"/>
      <c r="AKV57" s="1252"/>
      <c r="AKW57" s="1252"/>
      <c r="AKX57" s="1252"/>
      <c r="AKY57" s="1252"/>
      <c r="AKZ57" s="1252"/>
      <c r="ALA57" s="1252"/>
      <c r="ALB57" s="1252"/>
      <c r="ALC57" s="1252"/>
      <c r="ALD57" s="1252"/>
      <c r="ALE57" s="1252"/>
      <c r="ALF57" s="1252"/>
      <c r="ALG57" s="1252"/>
      <c r="ALH57" s="1252"/>
      <c r="ALI57" s="1252"/>
      <c r="ALJ57" s="1252"/>
      <c r="ALK57" s="1252"/>
      <c r="ALL57" s="1252"/>
      <c r="ALM57" s="1252"/>
      <c r="ALN57" s="1252"/>
      <c r="ALO57" s="1252"/>
      <c r="ALP57" s="1252"/>
      <c r="ALQ57" s="1252"/>
      <c r="ALR57" s="1252"/>
      <c r="ALS57" s="1252"/>
      <c r="ALT57" s="1252"/>
      <c r="ALU57" s="1252"/>
      <c r="ALV57" s="1252"/>
      <c r="ALW57" s="1252"/>
      <c r="ALX57" s="1252"/>
      <c r="ALY57" s="1252"/>
      <c r="ALZ57" s="1252"/>
      <c r="AMA57" s="1252"/>
      <c r="AMB57" s="1252"/>
      <c r="AMC57" s="1252"/>
      <c r="AMD57" s="1252"/>
      <c r="AME57" s="1252"/>
      <c r="AMF57" s="1252"/>
      <c r="AMG57" s="1252"/>
      <c r="AMH57" s="1252"/>
      <c r="AMI57" s="1252"/>
      <c r="AMJ57" s="1252"/>
      <c r="AMK57" s="1252"/>
      <c r="AML57" s="1252"/>
      <c r="AMM57" s="1252"/>
      <c r="AMN57" s="1252"/>
      <c r="AMO57" s="1252"/>
      <c r="AMP57" s="1252"/>
      <c r="AMQ57" s="1252"/>
      <c r="AMR57" s="1252"/>
      <c r="AMS57" s="1252"/>
      <c r="AMT57" s="1252"/>
      <c r="AMU57" s="1252"/>
      <c r="AMV57" s="1252"/>
      <c r="AMW57" s="1252"/>
      <c r="AMX57" s="1252"/>
      <c r="AMY57" s="1252"/>
      <c r="AMZ57" s="1252"/>
      <c r="ANA57" s="1252"/>
      <c r="ANB57" s="1252"/>
      <c r="ANC57" s="1252"/>
      <c r="AND57" s="1252"/>
      <c r="ANE57" s="1252"/>
      <c r="ANF57" s="1252"/>
      <c r="ANG57" s="1252"/>
      <c r="ANH57" s="1252"/>
      <c r="ANI57" s="1252"/>
      <c r="ANJ57" s="1252"/>
      <c r="ANK57" s="1252"/>
      <c r="ANL57" s="1252"/>
      <c r="ANM57" s="1252"/>
      <c r="ANN57" s="1252"/>
      <c r="ANO57" s="1252"/>
      <c r="ANP57" s="1252"/>
      <c r="ANQ57" s="1252"/>
      <c r="ANR57" s="1252"/>
      <c r="ANS57" s="1252"/>
      <c r="ANT57" s="1252"/>
      <c r="ANU57" s="1252"/>
      <c r="ANV57" s="1252"/>
      <c r="ANW57" s="1252"/>
      <c r="ANX57" s="1252"/>
      <c r="ANY57" s="1252"/>
      <c r="ANZ57" s="1252"/>
      <c r="AOA57" s="1252"/>
      <c r="AOB57" s="1252"/>
      <c r="AOC57" s="1252"/>
      <c r="AOD57" s="1252"/>
      <c r="AOE57" s="1252"/>
      <c r="AOF57" s="1252"/>
      <c r="AOG57" s="1252"/>
      <c r="AOH57" s="1252"/>
      <c r="AOI57" s="1252"/>
      <c r="AOJ57" s="1252"/>
      <c r="AOK57" s="1252"/>
      <c r="AOL57" s="1252"/>
      <c r="AOM57" s="1252"/>
      <c r="AON57" s="1252"/>
      <c r="AOO57" s="1252"/>
      <c r="AOP57" s="1252"/>
      <c r="AOQ57" s="1252"/>
      <c r="AOR57" s="1252"/>
      <c r="AOS57" s="1252"/>
      <c r="AOT57" s="1252"/>
      <c r="AOU57" s="1252"/>
      <c r="AOV57" s="1252"/>
      <c r="AOW57" s="1252"/>
      <c r="AOX57" s="1252"/>
      <c r="AOY57" s="1252"/>
      <c r="AOZ57" s="1252"/>
      <c r="APA57" s="1252"/>
      <c r="APB57" s="1252"/>
      <c r="APC57" s="1252"/>
      <c r="APD57" s="1252"/>
      <c r="APE57" s="1252"/>
      <c r="APF57" s="1252"/>
      <c r="APG57" s="1252"/>
      <c r="APH57" s="1252"/>
      <c r="API57" s="1252"/>
      <c r="APJ57" s="1252"/>
      <c r="APK57" s="1252"/>
      <c r="APL57" s="1252"/>
      <c r="APM57" s="1252"/>
      <c r="APN57" s="1252"/>
      <c r="APO57" s="1252"/>
      <c r="APP57" s="1252"/>
      <c r="APQ57" s="1252"/>
      <c r="APR57" s="1252"/>
      <c r="APS57" s="1252"/>
      <c r="APT57" s="1252"/>
      <c r="APU57" s="1252"/>
      <c r="APV57" s="1252"/>
      <c r="APW57" s="1252"/>
      <c r="APX57" s="1252"/>
      <c r="APY57" s="1252"/>
      <c r="APZ57" s="1252"/>
      <c r="AQA57" s="1252"/>
      <c r="AQB57" s="1252"/>
      <c r="AQC57" s="1252"/>
      <c r="AQD57" s="1252"/>
      <c r="AQE57" s="1252"/>
      <c r="AQF57" s="1252"/>
      <c r="AQG57" s="1252"/>
      <c r="AQH57" s="1252"/>
      <c r="AQI57" s="1252"/>
      <c r="AQJ57" s="1252"/>
      <c r="AQK57" s="1252"/>
      <c r="AQL57" s="1252"/>
      <c r="AQM57" s="1252"/>
      <c r="AQN57" s="1252"/>
      <c r="AQO57" s="1252"/>
      <c r="AQP57" s="1252"/>
      <c r="AQQ57" s="1252"/>
      <c r="AQR57" s="1252"/>
      <c r="AQS57" s="1252"/>
      <c r="AQT57" s="1252"/>
      <c r="AQU57" s="1252"/>
      <c r="AQV57" s="1252"/>
      <c r="AQW57" s="1252"/>
      <c r="AQX57" s="1252"/>
      <c r="AQY57" s="1252"/>
      <c r="AQZ57" s="1252"/>
      <c r="ARA57" s="1252"/>
      <c r="ARB57" s="1252"/>
      <c r="ARC57" s="1252"/>
      <c r="ARD57" s="1252"/>
      <c r="ARE57" s="1252"/>
      <c r="ARF57" s="1252"/>
      <c r="ARG57" s="1252"/>
      <c r="ARH57" s="1252"/>
      <c r="ARI57" s="1252"/>
      <c r="ARJ57" s="1252"/>
      <c r="ARK57" s="1252"/>
      <c r="ARL57" s="1252"/>
      <c r="ARM57" s="1252"/>
      <c r="ARN57" s="1252"/>
      <c r="ARO57" s="1252"/>
      <c r="ARP57" s="1252"/>
      <c r="ARQ57" s="1252"/>
      <c r="ARR57" s="1252"/>
      <c r="ARS57" s="1252"/>
      <c r="ART57" s="1252"/>
      <c r="ARU57" s="1252"/>
      <c r="ARV57" s="1252"/>
      <c r="ARW57" s="1252"/>
      <c r="ARX57" s="1252"/>
      <c r="ARY57" s="1252"/>
      <c r="ARZ57" s="1252"/>
      <c r="ASA57" s="1252"/>
      <c r="ASB57" s="1252"/>
      <c r="ASC57" s="1252"/>
      <c r="ASD57" s="1252"/>
      <c r="ASE57" s="1252"/>
      <c r="ASF57" s="1252"/>
      <c r="ASG57" s="1252"/>
      <c r="ASH57" s="1252"/>
      <c r="ASI57" s="1252"/>
      <c r="ASJ57" s="1252"/>
      <c r="ASK57" s="1252"/>
      <c r="ASL57" s="1252"/>
      <c r="ASM57" s="1252"/>
      <c r="ASN57" s="1252"/>
      <c r="ASO57" s="1252"/>
      <c r="ASP57" s="1252"/>
      <c r="ASQ57" s="1252"/>
      <c r="ASR57" s="1252"/>
      <c r="ASS57" s="1252"/>
      <c r="AST57" s="1252"/>
      <c r="ASU57" s="1252"/>
      <c r="ASV57" s="1252"/>
      <c r="ASW57" s="1252"/>
      <c r="ASX57" s="1252"/>
      <c r="ASY57" s="1252"/>
      <c r="ASZ57" s="1252"/>
      <c r="ATA57" s="1252"/>
      <c r="ATB57" s="1252"/>
      <c r="ATC57" s="1252"/>
      <c r="ATD57" s="1252"/>
      <c r="ATE57" s="1252"/>
      <c r="ATF57" s="1252"/>
      <c r="ATG57" s="1252"/>
      <c r="ATH57" s="1252"/>
      <c r="ATI57" s="1252"/>
      <c r="ATJ57" s="1252"/>
      <c r="ATK57" s="1252"/>
      <c r="ATL57" s="1252"/>
      <c r="ATM57" s="1252"/>
      <c r="ATN57" s="1252"/>
      <c r="ATO57" s="1252"/>
      <c r="ATP57" s="1252"/>
      <c r="ATQ57" s="1252"/>
      <c r="ATR57" s="1252"/>
      <c r="ATS57" s="1252"/>
      <c r="ATT57" s="1252"/>
      <c r="ATU57" s="1252"/>
      <c r="ATV57" s="1252"/>
      <c r="ATW57" s="1252"/>
      <c r="ATX57" s="1252"/>
      <c r="ATY57" s="1252"/>
      <c r="ATZ57" s="1252"/>
      <c r="AUA57" s="1252"/>
      <c r="AUB57" s="1252"/>
      <c r="AUC57" s="1252"/>
      <c r="AUD57" s="1252"/>
      <c r="AUE57" s="1252"/>
      <c r="AUF57" s="1252"/>
      <c r="AUG57" s="1252"/>
      <c r="AUH57" s="1252"/>
      <c r="AUI57" s="1252"/>
      <c r="AUJ57" s="1252"/>
      <c r="AUK57" s="1252"/>
      <c r="AUL57" s="1252"/>
      <c r="AUM57" s="1252"/>
      <c r="AUN57" s="1252"/>
      <c r="AUO57" s="1252"/>
      <c r="AUP57" s="1252"/>
      <c r="AUQ57" s="1252"/>
      <c r="AUR57" s="1252"/>
      <c r="AUS57" s="1252"/>
      <c r="AUT57" s="1252"/>
      <c r="AUU57" s="1252"/>
      <c r="AUV57" s="1252"/>
      <c r="AUW57" s="1252"/>
      <c r="AUX57" s="1252"/>
      <c r="AUY57" s="1252"/>
      <c r="AUZ57" s="1252"/>
      <c r="AVA57" s="1252"/>
      <c r="AVB57" s="1252"/>
      <c r="AVC57" s="1252"/>
      <c r="AVD57" s="1252"/>
      <c r="AVE57" s="1252"/>
      <c r="AVF57" s="1252"/>
      <c r="AVG57" s="1252"/>
      <c r="AVH57" s="1252"/>
      <c r="AVI57" s="1252"/>
      <c r="AVJ57" s="1252"/>
      <c r="AVK57" s="1252"/>
      <c r="AVL57" s="1252"/>
      <c r="AVM57" s="1252"/>
      <c r="AVN57" s="1252"/>
      <c r="AVO57" s="1252"/>
      <c r="AVP57" s="1252"/>
      <c r="AVQ57" s="1252"/>
      <c r="AVR57" s="1252"/>
      <c r="AVS57" s="1252"/>
      <c r="AVT57" s="1252"/>
      <c r="AVU57" s="1252"/>
      <c r="AVV57" s="1252"/>
      <c r="AVW57" s="1252"/>
      <c r="AVX57" s="1252"/>
      <c r="AVY57" s="1252"/>
      <c r="AVZ57" s="1252"/>
      <c r="AWA57" s="1252"/>
      <c r="AWB57" s="1252"/>
      <c r="AWC57" s="1252"/>
      <c r="AWD57" s="1252"/>
      <c r="AWE57" s="1252"/>
      <c r="AWF57" s="1252"/>
      <c r="AWG57" s="1252"/>
      <c r="AWH57" s="1252"/>
      <c r="AWI57" s="1252"/>
      <c r="AWJ57" s="1252"/>
      <c r="AWK57" s="1252"/>
      <c r="AWL57" s="1252"/>
      <c r="AWM57" s="1252"/>
      <c r="AWN57" s="1252"/>
      <c r="AWO57" s="1252"/>
      <c r="AWP57" s="1252"/>
      <c r="AWQ57" s="1252"/>
      <c r="AWR57" s="1252"/>
      <c r="AWS57" s="1252"/>
      <c r="AWT57" s="1252"/>
      <c r="AWU57" s="1252"/>
      <c r="AWV57" s="1252"/>
      <c r="AWW57" s="1252"/>
      <c r="AWX57" s="1252"/>
      <c r="AWY57" s="1252"/>
      <c r="AWZ57" s="1252"/>
      <c r="AXA57" s="1252"/>
      <c r="AXB57" s="1252"/>
      <c r="AXC57" s="1252"/>
      <c r="AXD57" s="1252"/>
      <c r="AXE57" s="1252"/>
      <c r="AXF57" s="1252"/>
      <c r="AXG57" s="1252"/>
      <c r="AXH57" s="1252"/>
      <c r="AXI57" s="1252"/>
      <c r="AXJ57" s="1252"/>
      <c r="AXK57" s="1252"/>
      <c r="AXL57" s="1252"/>
      <c r="AXM57" s="1252"/>
      <c r="AXN57" s="1252"/>
      <c r="AXO57" s="1252"/>
      <c r="AXP57" s="1252"/>
      <c r="AXQ57" s="1252"/>
      <c r="AXR57" s="1252"/>
      <c r="AXS57" s="1252"/>
      <c r="AXT57" s="1252"/>
      <c r="AXU57" s="1252"/>
      <c r="AXV57" s="1252"/>
      <c r="AXW57" s="1252"/>
      <c r="AXX57" s="1252"/>
      <c r="AXY57" s="1252"/>
      <c r="AXZ57" s="1252"/>
      <c r="AYA57" s="1252"/>
      <c r="AYB57" s="1252"/>
      <c r="AYC57" s="1252"/>
      <c r="AYD57" s="1252"/>
      <c r="AYE57" s="1252"/>
      <c r="AYF57" s="1252"/>
      <c r="AYG57" s="1252"/>
      <c r="AYH57" s="1252"/>
      <c r="AYI57" s="1252"/>
      <c r="AYJ57" s="1252"/>
      <c r="AYK57" s="1252"/>
      <c r="AYL57" s="1252"/>
      <c r="AYM57" s="1252"/>
      <c r="AYN57" s="1252"/>
      <c r="AYO57" s="1252"/>
      <c r="AYP57" s="1252"/>
      <c r="AYQ57" s="1252"/>
      <c r="AYR57" s="1252"/>
      <c r="AYS57" s="1252"/>
      <c r="AYT57" s="1252"/>
      <c r="AYU57" s="1252"/>
      <c r="AYV57" s="1252"/>
      <c r="AYW57" s="1252"/>
      <c r="AYX57" s="1252"/>
      <c r="AYY57" s="1252"/>
      <c r="AYZ57" s="1252"/>
      <c r="AZA57" s="1252"/>
      <c r="AZB57" s="1252"/>
      <c r="AZC57" s="1252"/>
      <c r="AZD57" s="1252"/>
      <c r="AZE57" s="1252"/>
      <c r="AZF57" s="1252"/>
      <c r="AZG57" s="1252"/>
      <c r="AZH57" s="1252"/>
      <c r="AZI57" s="1252"/>
      <c r="AZJ57" s="1252"/>
      <c r="AZK57" s="1252"/>
      <c r="AZL57" s="1252"/>
      <c r="AZM57" s="1252"/>
      <c r="AZN57" s="1252"/>
      <c r="AZO57" s="1252"/>
      <c r="AZP57" s="1252"/>
      <c r="AZQ57" s="1252"/>
      <c r="AZR57" s="1252"/>
      <c r="AZS57" s="1252"/>
      <c r="AZT57" s="1252"/>
      <c r="AZU57" s="1252"/>
      <c r="AZV57" s="1252"/>
      <c r="AZW57" s="1252"/>
      <c r="AZX57" s="1252"/>
      <c r="AZY57" s="1252"/>
      <c r="AZZ57" s="1252"/>
      <c r="BAA57" s="1252"/>
      <c r="BAB57" s="1252"/>
      <c r="BAC57" s="1252"/>
      <c r="BAD57" s="1252"/>
      <c r="BAE57" s="1252"/>
      <c r="BAF57" s="1252"/>
      <c r="BAG57" s="1252"/>
      <c r="BAH57" s="1252"/>
      <c r="BAI57" s="1252"/>
      <c r="BAJ57" s="1252"/>
      <c r="BAK57" s="1252"/>
      <c r="BAL57" s="1252"/>
      <c r="BAM57" s="1252"/>
      <c r="BAN57" s="1252"/>
      <c r="BAO57" s="1252"/>
      <c r="BAP57" s="1252"/>
      <c r="BAQ57" s="1252"/>
      <c r="BAR57" s="1252"/>
      <c r="BAS57" s="1252"/>
      <c r="BAT57" s="1252"/>
      <c r="BAU57" s="1252"/>
      <c r="BAV57" s="1252"/>
      <c r="BAW57" s="1252"/>
      <c r="BAX57" s="1252"/>
      <c r="BAY57" s="1252"/>
      <c r="BAZ57" s="1252"/>
      <c r="BBA57" s="1252"/>
      <c r="BBB57" s="1252"/>
      <c r="BBC57" s="1252"/>
      <c r="BBD57" s="1252"/>
      <c r="BBE57" s="1252"/>
      <c r="BBF57" s="1252"/>
      <c r="BBG57" s="1252"/>
      <c r="BBH57" s="1252"/>
      <c r="BBI57" s="1252"/>
      <c r="BBJ57" s="1252"/>
      <c r="BBK57" s="1252"/>
      <c r="BBL57" s="1252"/>
      <c r="BBM57" s="1252"/>
      <c r="BBN57" s="1252"/>
      <c r="BBO57" s="1252"/>
      <c r="BBP57" s="1252"/>
      <c r="BBQ57" s="1252"/>
      <c r="BBR57" s="1252"/>
      <c r="BBS57" s="1252"/>
      <c r="BBT57" s="1252"/>
      <c r="BBU57" s="1252"/>
      <c r="BBV57" s="1252"/>
      <c r="BBW57" s="1252"/>
      <c r="BBX57" s="1252"/>
      <c r="BBY57" s="1252"/>
      <c r="BBZ57" s="1252"/>
      <c r="BCA57" s="1252"/>
      <c r="BCB57" s="1252"/>
      <c r="BCC57" s="1252"/>
      <c r="BCD57" s="1252"/>
      <c r="BCE57" s="1252"/>
      <c r="BCF57" s="1252"/>
      <c r="BCG57" s="1252"/>
      <c r="BCH57" s="1252"/>
      <c r="BCI57" s="1252"/>
      <c r="BCJ57" s="1252"/>
      <c r="BCK57" s="1252"/>
      <c r="BCL57" s="1252"/>
      <c r="BCM57" s="1252"/>
      <c r="BCN57" s="1252"/>
      <c r="BCO57" s="1252"/>
      <c r="BCP57" s="1252"/>
      <c r="BCQ57" s="1252"/>
      <c r="BCR57" s="1252"/>
      <c r="BCS57" s="1252"/>
      <c r="BCT57" s="1252"/>
      <c r="BCU57" s="1252"/>
      <c r="BCV57" s="1252"/>
      <c r="BCW57" s="1252"/>
      <c r="BCX57" s="1252"/>
      <c r="BCY57" s="1252"/>
      <c r="BCZ57" s="1252"/>
      <c r="BDA57" s="1252"/>
      <c r="BDB57" s="1252"/>
      <c r="BDC57" s="1252"/>
      <c r="BDD57" s="1252"/>
      <c r="BDE57" s="1252"/>
      <c r="BDF57" s="1252"/>
      <c r="BDG57" s="1252"/>
      <c r="BDH57" s="1252"/>
      <c r="BDI57" s="1252"/>
      <c r="BDJ57" s="1252"/>
      <c r="BDK57" s="1252"/>
      <c r="BDL57" s="1252"/>
      <c r="BDM57" s="1252"/>
      <c r="BDN57" s="1252"/>
      <c r="BDO57" s="1252"/>
      <c r="BDP57" s="1252"/>
      <c r="BDQ57" s="1252"/>
      <c r="BDR57" s="1252"/>
      <c r="BDS57" s="1252"/>
      <c r="BDT57" s="1252"/>
      <c r="BDU57" s="1252"/>
      <c r="BDV57" s="1252"/>
      <c r="BDW57" s="1252"/>
      <c r="BDX57" s="1252"/>
      <c r="BDY57" s="1252"/>
      <c r="BDZ57" s="1252"/>
      <c r="BEA57" s="1252"/>
      <c r="BEB57" s="1252"/>
      <c r="BEC57" s="1252"/>
      <c r="BED57" s="1252"/>
      <c r="BEE57" s="1252"/>
      <c r="BEF57" s="1252"/>
      <c r="BEG57" s="1252"/>
      <c r="BEH57" s="1252"/>
      <c r="BEI57" s="1252"/>
      <c r="BEJ57" s="1252"/>
      <c r="BEK57" s="1252"/>
      <c r="BEL57" s="1252"/>
      <c r="BEM57" s="1252"/>
      <c r="BEN57" s="1252"/>
      <c r="BEO57" s="1252"/>
      <c r="BEP57" s="1252"/>
      <c r="BEQ57" s="1252"/>
      <c r="BER57" s="1252"/>
      <c r="BES57" s="1252"/>
      <c r="BET57" s="1252"/>
      <c r="BEU57" s="1252"/>
      <c r="BEV57" s="1252"/>
      <c r="BEW57" s="1252"/>
      <c r="BEX57" s="1252"/>
      <c r="BEY57" s="1252"/>
      <c r="BEZ57" s="1252"/>
      <c r="BFA57" s="1252"/>
      <c r="BFB57" s="1252"/>
      <c r="BFC57" s="1252"/>
      <c r="BFD57" s="1252"/>
      <c r="BFE57" s="1252"/>
      <c r="BFF57" s="1252"/>
      <c r="BFG57" s="1252"/>
      <c r="BFH57" s="1252"/>
      <c r="BFI57" s="1252"/>
      <c r="BFJ57" s="1252"/>
      <c r="BFK57" s="1252"/>
      <c r="BFL57" s="1252"/>
      <c r="BFM57" s="1252"/>
      <c r="BFN57" s="1252"/>
      <c r="BFO57" s="1252"/>
      <c r="BFP57" s="1252"/>
      <c r="BFQ57" s="1252"/>
      <c r="BFR57" s="1252"/>
      <c r="BFS57" s="1252"/>
      <c r="BFT57" s="1252"/>
      <c r="BFU57" s="1252"/>
      <c r="BFV57" s="1252"/>
      <c r="BFW57" s="1252"/>
      <c r="BFX57" s="1252"/>
      <c r="BFY57" s="1252"/>
      <c r="BFZ57" s="1252"/>
      <c r="BGA57" s="1252"/>
      <c r="BGB57" s="1252"/>
      <c r="BGC57" s="1252"/>
      <c r="BGD57" s="1252"/>
      <c r="BGE57" s="1252"/>
      <c r="BGF57" s="1252"/>
      <c r="BGG57" s="1252"/>
      <c r="BGH57" s="1252"/>
      <c r="BGI57" s="1252"/>
      <c r="BGJ57" s="1252"/>
      <c r="BGK57" s="1252"/>
      <c r="BGL57" s="1252"/>
      <c r="BGM57" s="1252"/>
      <c r="BGN57" s="1252"/>
      <c r="BGO57" s="1252"/>
      <c r="BGP57" s="1252"/>
      <c r="BGQ57" s="1252"/>
      <c r="BGR57" s="1252"/>
      <c r="BGS57" s="1252"/>
      <c r="BGT57" s="1252"/>
      <c r="BGU57" s="1252"/>
      <c r="BGV57" s="1252"/>
      <c r="BGW57" s="1252"/>
      <c r="BGX57" s="1252"/>
      <c r="BGY57" s="1252"/>
      <c r="BGZ57" s="1252"/>
      <c r="BHA57" s="1252"/>
      <c r="BHB57" s="1252"/>
      <c r="BHC57" s="1252"/>
      <c r="BHD57" s="1252"/>
      <c r="BHE57" s="1252"/>
      <c r="BHF57" s="1252"/>
      <c r="BHG57" s="1252"/>
      <c r="BHH57" s="1252"/>
      <c r="BHI57" s="1252"/>
      <c r="BHJ57" s="1252"/>
      <c r="BHK57" s="1252"/>
      <c r="BHL57" s="1252"/>
      <c r="BHM57" s="1252"/>
      <c r="BHN57" s="1252"/>
      <c r="BHO57" s="1252"/>
      <c r="BHP57" s="1252"/>
      <c r="BHQ57" s="1252"/>
      <c r="BHR57" s="1252"/>
      <c r="BHS57" s="1252"/>
      <c r="BHT57" s="1252"/>
      <c r="BHU57" s="1252"/>
      <c r="BHV57" s="1252"/>
      <c r="BHW57" s="1252"/>
      <c r="BHX57" s="1252"/>
      <c r="BHY57" s="1252"/>
      <c r="BHZ57" s="1252"/>
      <c r="BIA57" s="1252"/>
      <c r="BIB57" s="1252"/>
      <c r="BIC57" s="1252"/>
      <c r="BID57" s="1252"/>
      <c r="BIE57" s="1252"/>
      <c r="BIF57" s="1252"/>
      <c r="BIG57" s="1252"/>
      <c r="BIH57" s="1252"/>
      <c r="BII57" s="1252"/>
      <c r="BIJ57" s="1252"/>
      <c r="BIK57" s="1252"/>
      <c r="BIL57" s="1252"/>
      <c r="BIM57" s="1252"/>
      <c r="BIN57" s="1252"/>
      <c r="BIO57" s="1252"/>
      <c r="BIP57" s="1252"/>
      <c r="BIQ57" s="1252"/>
      <c r="BIR57" s="1252"/>
      <c r="BIS57" s="1252"/>
      <c r="BIT57" s="1252"/>
      <c r="BIU57" s="1252"/>
      <c r="BIV57" s="1252"/>
      <c r="BIW57" s="1252"/>
      <c r="BIX57" s="1252"/>
      <c r="BIY57" s="1252"/>
      <c r="BIZ57" s="1252"/>
      <c r="BJA57" s="1252"/>
      <c r="BJB57" s="1252"/>
      <c r="BJC57" s="1252"/>
      <c r="BJD57" s="1252"/>
      <c r="BJE57" s="1252"/>
      <c r="BJF57" s="1252"/>
      <c r="BJG57" s="1252"/>
      <c r="BJH57" s="1252"/>
      <c r="BJI57" s="1252"/>
      <c r="BJJ57" s="1252"/>
      <c r="BJK57" s="1252"/>
      <c r="BJL57" s="1252"/>
      <c r="BJM57" s="1252"/>
      <c r="BJN57" s="1252"/>
      <c r="BJO57" s="1252"/>
      <c r="BJP57" s="1252"/>
      <c r="BJQ57" s="1252"/>
      <c r="BJR57" s="1252"/>
      <c r="BJS57" s="1252"/>
      <c r="BJT57" s="1252"/>
      <c r="BJU57" s="1252"/>
      <c r="BJV57" s="1252"/>
      <c r="BJW57" s="1252"/>
      <c r="BJX57" s="1252"/>
      <c r="BJY57" s="1252"/>
      <c r="BJZ57" s="1252"/>
      <c r="BKA57" s="1252"/>
      <c r="BKB57" s="1252"/>
      <c r="BKC57" s="1252"/>
      <c r="BKD57" s="1252"/>
      <c r="BKE57" s="1252"/>
      <c r="BKF57" s="1252"/>
      <c r="BKG57" s="1252"/>
      <c r="BKH57" s="1252"/>
      <c r="BKI57" s="1252"/>
      <c r="BKJ57" s="1252"/>
      <c r="BKK57" s="1252"/>
      <c r="BKL57" s="1252"/>
      <c r="BKM57" s="1252"/>
      <c r="BKN57" s="1252"/>
      <c r="BKO57" s="1252"/>
      <c r="BKP57" s="1252"/>
      <c r="BKQ57" s="1252"/>
      <c r="BKR57" s="1252"/>
      <c r="BKS57" s="1252"/>
      <c r="BKT57" s="1252"/>
      <c r="BKU57" s="1252"/>
      <c r="BKV57" s="1252"/>
      <c r="BKW57" s="1252"/>
      <c r="BKX57" s="1252"/>
      <c r="BKY57" s="1252"/>
      <c r="BKZ57" s="1252"/>
      <c r="BLA57" s="1252"/>
      <c r="BLB57" s="1252"/>
      <c r="BLC57" s="1252"/>
      <c r="BLD57" s="1252"/>
      <c r="BLE57" s="1252"/>
      <c r="BLF57" s="1252"/>
      <c r="BLG57" s="1252"/>
      <c r="BLH57" s="1252"/>
      <c r="BLI57" s="1252"/>
      <c r="BLJ57" s="1252"/>
      <c r="BLK57" s="1252"/>
      <c r="BLL57" s="1252"/>
      <c r="BLM57" s="1252"/>
      <c r="BLN57" s="1252"/>
      <c r="BLO57" s="1252"/>
      <c r="BLP57" s="1252"/>
      <c r="BLQ57" s="1252"/>
      <c r="BLR57" s="1252"/>
      <c r="BLS57" s="1252"/>
      <c r="BLT57" s="1252"/>
      <c r="BLU57" s="1252"/>
      <c r="BLV57" s="1252"/>
      <c r="BLW57" s="1252"/>
      <c r="BLX57" s="1252"/>
      <c r="BLY57" s="1252"/>
      <c r="BLZ57" s="1252"/>
      <c r="BMA57" s="1252"/>
      <c r="BMB57" s="1252"/>
      <c r="BMC57" s="1252"/>
      <c r="BMD57" s="1252"/>
      <c r="BME57" s="1252"/>
      <c r="BMF57" s="1252"/>
      <c r="BMG57" s="1252"/>
      <c r="BMH57" s="1252"/>
      <c r="BMI57" s="1252"/>
      <c r="BMJ57" s="1252"/>
      <c r="BMK57" s="1252"/>
      <c r="BML57" s="1252"/>
      <c r="BMM57" s="1252"/>
      <c r="BMN57" s="1252"/>
      <c r="BMO57" s="1252"/>
      <c r="BMP57" s="1252"/>
      <c r="BMQ57" s="1252"/>
      <c r="BMR57" s="1252"/>
      <c r="BMS57" s="1252"/>
      <c r="BMT57" s="1252"/>
      <c r="BMU57" s="1252"/>
      <c r="BMV57" s="1252"/>
      <c r="BMW57" s="1252"/>
      <c r="BMX57" s="1252"/>
      <c r="BMY57" s="1252"/>
      <c r="BMZ57" s="1252"/>
      <c r="BNA57" s="1252"/>
      <c r="BNB57" s="1252"/>
      <c r="BNC57" s="1252"/>
      <c r="BND57" s="1252"/>
      <c r="BNE57" s="1252"/>
      <c r="BNF57" s="1252"/>
      <c r="BNG57" s="1252"/>
      <c r="BNH57" s="1252"/>
      <c r="BNI57" s="1252"/>
      <c r="BNJ57" s="1252"/>
      <c r="BNK57" s="1252"/>
      <c r="BNL57" s="1252"/>
      <c r="BNM57" s="1252"/>
      <c r="BNN57" s="1252"/>
      <c r="BNO57" s="1252"/>
      <c r="BNP57" s="1252"/>
      <c r="BNQ57" s="1252"/>
      <c r="BNR57" s="1252"/>
      <c r="BNS57" s="1252"/>
      <c r="BNT57" s="1252"/>
      <c r="BNU57" s="1252"/>
      <c r="BNV57" s="1252"/>
      <c r="BNW57" s="1252"/>
      <c r="BNX57" s="1252"/>
      <c r="BNY57" s="1252"/>
      <c r="BNZ57" s="1252"/>
      <c r="BOA57" s="1252"/>
      <c r="BOB57" s="1252"/>
      <c r="BOC57" s="1252"/>
      <c r="BOD57" s="1252"/>
      <c r="BOE57" s="1252"/>
      <c r="BOF57" s="1252"/>
      <c r="BOG57" s="1252"/>
      <c r="BOH57" s="1252"/>
      <c r="BOI57" s="1252"/>
      <c r="BOJ57" s="1252"/>
      <c r="BOK57" s="1252"/>
      <c r="BOL57" s="1252"/>
      <c r="BOM57" s="1252"/>
      <c r="BON57" s="1252"/>
      <c r="BOO57" s="1252"/>
      <c r="BOP57" s="1252"/>
      <c r="BOQ57" s="1252"/>
      <c r="BOR57" s="1252"/>
      <c r="BOS57" s="1252"/>
      <c r="BOT57" s="1252"/>
      <c r="BOU57" s="1252"/>
      <c r="BOV57" s="1252"/>
      <c r="BOW57" s="1252"/>
      <c r="BOX57" s="1252"/>
      <c r="BOY57" s="1252"/>
      <c r="BOZ57" s="1252"/>
      <c r="BPA57" s="1252"/>
      <c r="BPB57" s="1252"/>
      <c r="BPC57" s="1252"/>
      <c r="BPD57" s="1252"/>
      <c r="BPE57" s="1252"/>
      <c r="BPF57" s="1252"/>
      <c r="BPG57" s="1252"/>
      <c r="BPH57" s="1252"/>
      <c r="BPI57" s="1252"/>
      <c r="BPJ57" s="1252"/>
      <c r="BPK57" s="1252"/>
      <c r="BPL57" s="1252"/>
      <c r="BPM57" s="1252"/>
      <c r="BPN57" s="1252"/>
      <c r="BPO57" s="1252"/>
      <c r="BPP57" s="1252"/>
      <c r="BPQ57" s="1252"/>
      <c r="BPR57" s="1252"/>
      <c r="BPS57" s="1252"/>
      <c r="BPT57" s="1252"/>
      <c r="BPU57" s="1252"/>
      <c r="BPV57" s="1252"/>
      <c r="BPW57" s="1252"/>
      <c r="BPX57" s="1252"/>
      <c r="BPY57" s="1252"/>
      <c r="BPZ57" s="1252"/>
      <c r="BQA57" s="1252"/>
      <c r="BQB57" s="1252"/>
      <c r="BQC57" s="1252"/>
      <c r="BQD57" s="1252"/>
      <c r="BQE57" s="1252"/>
      <c r="BQF57" s="1252"/>
      <c r="BQG57" s="1252"/>
      <c r="BQH57" s="1252"/>
      <c r="BQI57" s="1252"/>
      <c r="BQJ57" s="1252"/>
      <c r="BQK57" s="1252"/>
      <c r="BQL57" s="1252"/>
      <c r="BQM57" s="1252"/>
      <c r="BQN57" s="1252"/>
      <c r="BQO57" s="1252"/>
      <c r="BQP57" s="1252"/>
      <c r="BQQ57" s="1252"/>
      <c r="BQR57" s="1252"/>
      <c r="BQS57" s="1252"/>
      <c r="BQT57" s="1252"/>
      <c r="BQU57" s="1252"/>
      <c r="BQV57" s="1252"/>
      <c r="BQW57" s="1252"/>
      <c r="BQX57" s="1252"/>
      <c r="BQY57" s="1252"/>
      <c r="BQZ57" s="1252"/>
      <c r="BRA57" s="1252"/>
      <c r="BRB57" s="1252"/>
      <c r="BRC57" s="1252"/>
      <c r="BRD57" s="1252"/>
      <c r="BRE57" s="1252"/>
      <c r="BRF57" s="1252"/>
      <c r="BRG57" s="1252"/>
      <c r="BRH57" s="1252"/>
      <c r="BRI57" s="1252"/>
      <c r="BRJ57" s="1252"/>
      <c r="BRK57" s="1252"/>
      <c r="BRL57" s="1252"/>
      <c r="BRM57" s="1252"/>
      <c r="BRN57" s="1252"/>
      <c r="BRO57" s="1252"/>
      <c r="BRP57" s="1252"/>
      <c r="BRQ57" s="1252"/>
      <c r="BRR57" s="1252"/>
      <c r="BRS57" s="1252"/>
      <c r="BRT57" s="1252"/>
      <c r="BRU57" s="1252"/>
      <c r="BRV57" s="1252"/>
      <c r="BRW57" s="1252"/>
      <c r="BRX57" s="1252"/>
      <c r="BRY57" s="1252"/>
      <c r="BRZ57" s="1252"/>
      <c r="BSA57" s="1252"/>
      <c r="BSB57" s="1252"/>
      <c r="BSC57" s="1252"/>
      <c r="BSD57" s="1252"/>
      <c r="BSE57" s="1252"/>
      <c r="BSF57" s="1252"/>
      <c r="BSG57" s="1252"/>
      <c r="BSH57" s="1252"/>
      <c r="BSI57" s="1252"/>
      <c r="BSJ57" s="1252"/>
      <c r="BSK57" s="1252"/>
      <c r="BSL57" s="1252"/>
      <c r="BSM57" s="1252"/>
      <c r="BSN57" s="1252"/>
      <c r="BSO57" s="1252"/>
      <c r="BSP57" s="1252"/>
      <c r="BSQ57" s="1252"/>
      <c r="BSR57" s="1252"/>
      <c r="BSS57" s="1252"/>
      <c r="BST57" s="1252"/>
      <c r="BSU57" s="1252"/>
      <c r="BSV57" s="1252"/>
      <c r="BSW57" s="1252"/>
      <c r="BSX57" s="1252"/>
      <c r="BSY57" s="1252"/>
      <c r="BSZ57" s="1252"/>
      <c r="BTA57" s="1252"/>
      <c r="BTB57" s="1252"/>
      <c r="BTC57" s="1252"/>
      <c r="BTD57" s="1252"/>
      <c r="BTE57" s="1252"/>
      <c r="BTF57" s="1252"/>
      <c r="BTG57" s="1252"/>
      <c r="BTH57" s="1252"/>
      <c r="BTI57" s="1252"/>
      <c r="BTJ57" s="1252"/>
      <c r="BTK57" s="1252"/>
      <c r="BTL57" s="1252"/>
      <c r="BTM57" s="1252"/>
      <c r="BTN57" s="1252"/>
      <c r="BTO57" s="1252"/>
      <c r="BTP57" s="1252"/>
      <c r="BTQ57" s="1252"/>
      <c r="BTR57" s="1252"/>
      <c r="BTS57" s="1252"/>
      <c r="BTT57" s="1252"/>
      <c r="BTU57" s="1252"/>
      <c r="BTV57" s="1252"/>
      <c r="BTW57" s="1252"/>
      <c r="BTX57" s="1252"/>
      <c r="BTY57" s="1252"/>
      <c r="BTZ57" s="1252"/>
      <c r="BUA57" s="1252"/>
      <c r="BUB57" s="1252"/>
      <c r="BUC57" s="1252"/>
      <c r="BUD57" s="1252"/>
      <c r="BUE57" s="1252"/>
      <c r="BUF57" s="1252"/>
      <c r="BUG57" s="1252"/>
      <c r="BUH57" s="1252"/>
      <c r="BUI57" s="1252"/>
      <c r="BUJ57" s="1252"/>
      <c r="BUK57" s="1252"/>
      <c r="BUL57" s="1252"/>
      <c r="BUM57" s="1252"/>
      <c r="BUN57" s="1252"/>
      <c r="BUO57" s="1252"/>
      <c r="BUP57" s="1252"/>
      <c r="BUQ57" s="1252"/>
      <c r="BUR57" s="1252"/>
      <c r="BUS57" s="1252"/>
      <c r="BUT57" s="1252"/>
      <c r="BUU57" s="1252"/>
      <c r="BUV57" s="1252"/>
      <c r="BUW57" s="1252"/>
      <c r="BUX57" s="1252"/>
      <c r="BUY57" s="1252"/>
      <c r="BUZ57" s="1252"/>
      <c r="BVA57" s="1252"/>
      <c r="BVB57" s="1252"/>
      <c r="BVC57" s="1252"/>
      <c r="BVD57" s="1252"/>
      <c r="BVE57" s="1252"/>
      <c r="BVF57" s="1252"/>
      <c r="BVG57" s="1252"/>
      <c r="BVH57" s="1252"/>
      <c r="BVI57" s="1252"/>
      <c r="BVJ57" s="1252"/>
      <c r="BVK57" s="1252"/>
      <c r="BVL57" s="1252"/>
      <c r="BVM57" s="1252"/>
      <c r="BVN57" s="1252"/>
      <c r="BVO57" s="1252"/>
      <c r="BVP57" s="1252"/>
      <c r="BVQ57" s="1252"/>
      <c r="BVR57" s="1252"/>
      <c r="BVS57" s="1252"/>
      <c r="BVT57" s="1252"/>
      <c r="BVU57" s="1252"/>
      <c r="BVV57" s="1252"/>
      <c r="BVW57" s="1252"/>
      <c r="BVX57" s="1252"/>
      <c r="BVY57" s="1252"/>
      <c r="BVZ57" s="1252"/>
      <c r="BWA57" s="1252"/>
      <c r="BWB57" s="1252"/>
      <c r="BWC57" s="1252"/>
      <c r="BWD57" s="1252"/>
      <c r="BWE57" s="1252"/>
      <c r="BWF57" s="1252"/>
      <c r="BWG57" s="1252"/>
      <c r="BWH57" s="1252"/>
      <c r="BWI57" s="1252"/>
      <c r="BWJ57" s="1252"/>
      <c r="BWK57" s="1252"/>
      <c r="BWL57" s="1252"/>
      <c r="BWM57" s="1252"/>
      <c r="BWN57" s="1252"/>
      <c r="BWO57" s="1252"/>
      <c r="BWP57" s="1252"/>
      <c r="BWQ57" s="1252"/>
      <c r="BWR57" s="1252"/>
      <c r="BWS57" s="1252"/>
      <c r="BWT57" s="1252"/>
      <c r="BWU57" s="1252"/>
      <c r="BWV57" s="1252"/>
      <c r="BWW57" s="1252"/>
      <c r="BWX57" s="1252"/>
      <c r="BWY57" s="1252"/>
      <c r="BWZ57" s="1252"/>
      <c r="BXA57" s="1252"/>
      <c r="BXB57" s="1252"/>
      <c r="BXC57" s="1252"/>
      <c r="BXD57" s="1252"/>
      <c r="BXE57" s="1252"/>
      <c r="BXF57" s="1252"/>
      <c r="BXG57" s="1252"/>
      <c r="BXH57" s="1252"/>
      <c r="BXI57" s="1252"/>
      <c r="BXJ57" s="1252"/>
      <c r="BXK57" s="1252"/>
      <c r="BXL57" s="1252"/>
      <c r="BXM57" s="1252"/>
      <c r="BXN57" s="1252"/>
      <c r="BXO57" s="1252"/>
      <c r="BXP57" s="1252"/>
      <c r="BXQ57" s="1252"/>
      <c r="BXR57" s="1252"/>
      <c r="BXS57" s="1252"/>
      <c r="BXT57" s="1252"/>
      <c r="BXU57" s="1252"/>
      <c r="BXV57" s="1252"/>
      <c r="BXW57" s="1252"/>
      <c r="BXX57" s="1252"/>
      <c r="BXY57" s="1252"/>
      <c r="BXZ57" s="1252"/>
      <c r="BYA57" s="1252"/>
      <c r="BYB57" s="1252"/>
      <c r="BYC57" s="1252"/>
      <c r="BYD57" s="1252"/>
      <c r="BYE57" s="1252"/>
      <c r="BYF57" s="1252"/>
      <c r="BYG57" s="1252"/>
      <c r="BYH57" s="1252"/>
      <c r="BYI57" s="1252"/>
      <c r="BYJ57" s="1252"/>
      <c r="BYK57" s="1252"/>
      <c r="BYL57" s="1252"/>
      <c r="BYM57" s="1252"/>
      <c r="BYN57" s="1252"/>
      <c r="BYO57" s="1252"/>
      <c r="BYP57" s="1252"/>
      <c r="BYQ57" s="1252"/>
      <c r="BYR57" s="1252"/>
      <c r="BYS57" s="1252"/>
      <c r="BYT57" s="1252"/>
      <c r="BYU57" s="1252"/>
      <c r="BYV57" s="1252"/>
      <c r="BYW57" s="1252"/>
      <c r="BYX57" s="1252"/>
      <c r="BYY57" s="1252"/>
      <c r="BYZ57" s="1252"/>
      <c r="BZA57" s="1252"/>
      <c r="BZB57" s="1252"/>
      <c r="BZC57" s="1252"/>
      <c r="BZD57" s="1252"/>
      <c r="BZE57" s="1252"/>
      <c r="BZF57" s="1252"/>
      <c r="BZG57" s="1252"/>
      <c r="BZH57" s="1252"/>
      <c r="BZI57" s="1252"/>
      <c r="BZJ57" s="1252"/>
      <c r="BZK57" s="1252"/>
      <c r="BZL57" s="1252"/>
      <c r="BZM57" s="1252"/>
      <c r="BZN57" s="1252"/>
      <c r="BZO57" s="1252"/>
      <c r="BZP57" s="1252"/>
      <c r="BZQ57" s="1252"/>
      <c r="BZR57" s="1252"/>
      <c r="BZS57" s="1252"/>
      <c r="BZT57" s="1252"/>
      <c r="BZU57" s="1252"/>
      <c r="BZV57" s="1252"/>
      <c r="BZW57" s="1252"/>
      <c r="BZX57" s="1252"/>
      <c r="BZY57" s="1252"/>
      <c r="BZZ57" s="1252"/>
      <c r="CAA57" s="1252"/>
      <c r="CAB57" s="1252"/>
      <c r="CAC57" s="1252"/>
      <c r="CAD57" s="1252"/>
      <c r="CAE57" s="1252"/>
      <c r="CAF57" s="1252"/>
      <c r="CAG57" s="1252"/>
      <c r="CAH57" s="1252"/>
      <c r="CAI57" s="1252"/>
      <c r="CAJ57" s="1252"/>
      <c r="CAK57" s="1252"/>
      <c r="CAL57" s="1252"/>
      <c r="CAM57" s="1252"/>
      <c r="CAN57" s="1252"/>
      <c r="CAO57" s="1252"/>
      <c r="CAP57" s="1252"/>
      <c r="CAQ57" s="1252"/>
      <c r="CAR57" s="1252"/>
      <c r="CAS57" s="1252"/>
      <c r="CAT57" s="1252"/>
      <c r="CAU57" s="1252"/>
      <c r="CAV57" s="1252"/>
      <c r="CAW57" s="1252"/>
      <c r="CAX57" s="1252"/>
      <c r="CAY57" s="1252"/>
      <c r="CAZ57" s="1252"/>
      <c r="CBA57" s="1252"/>
      <c r="CBB57" s="1252"/>
      <c r="CBC57" s="1252"/>
      <c r="CBD57" s="1252"/>
      <c r="CBE57" s="1252"/>
      <c r="CBF57" s="1252"/>
      <c r="CBG57" s="1252"/>
      <c r="CBH57" s="1252"/>
      <c r="CBI57" s="1252"/>
      <c r="CBJ57" s="1252"/>
      <c r="CBK57" s="1252"/>
      <c r="CBL57" s="1252"/>
      <c r="CBM57" s="1252"/>
      <c r="CBN57" s="1252"/>
      <c r="CBO57" s="1252"/>
      <c r="CBP57" s="1252"/>
      <c r="CBQ57" s="1252"/>
      <c r="CBR57" s="1252"/>
      <c r="CBS57" s="1252"/>
      <c r="CBT57" s="1252"/>
      <c r="CBU57" s="1252"/>
      <c r="CBV57" s="1252"/>
      <c r="CBW57" s="1252"/>
      <c r="CBX57" s="1252"/>
      <c r="CBY57" s="1252"/>
      <c r="CBZ57" s="1252"/>
      <c r="CCA57" s="1252"/>
      <c r="CCB57" s="1252"/>
      <c r="CCC57" s="1252"/>
      <c r="CCD57" s="1252"/>
      <c r="CCE57" s="1252"/>
      <c r="CCF57" s="1252"/>
      <c r="CCG57" s="1252"/>
      <c r="CCH57" s="1252"/>
      <c r="CCI57" s="1252"/>
      <c r="CCJ57" s="1252"/>
      <c r="CCK57" s="1252"/>
      <c r="CCL57" s="1252"/>
      <c r="CCM57" s="1252"/>
      <c r="CCN57" s="1252"/>
      <c r="CCO57" s="1252"/>
      <c r="CCP57" s="1252"/>
      <c r="CCQ57" s="1252"/>
      <c r="CCR57" s="1252"/>
      <c r="CCS57" s="1252"/>
      <c r="CCT57" s="1252"/>
      <c r="CCU57" s="1252"/>
      <c r="CCV57" s="1252"/>
      <c r="CCW57" s="1252"/>
      <c r="CCX57" s="1252"/>
      <c r="CCY57" s="1252"/>
      <c r="CCZ57" s="1252"/>
      <c r="CDA57" s="1252"/>
      <c r="CDB57" s="1252"/>
      <c r="CDC57" s="1252"/>
      <c r="CDD57" s="1252"/>
      <c r="CDE57" s="1252"/>
      <c r="CDF57" s="1252"/>
      <c r="CDG57" s="1252"/>
      <c r="CDH57" s="1252"/>
      <c r="CDI57" s="1252"/>
      <c r="CDJ57" s="1252"/>
      <c r="CDK57" s="1252"/>
      <c r="CDL57" s="1252"/>
      <c r="CDM57" s="1252"/>
      <c r="CDN57" s="1252"/>
      <c r="CDO57" s="1252"/>
      <c r="CDP57" s="1252"/>
      <c r="CDQ57" s="1252"/>
      <c r="CDR57" s="1252"/>
      <c r="CDS57" s="1252"/>
      <c r="CDT57" s="1252"/>
      <c r="CDU57" s="1252"/>
      <c r="CDV57" s="1252"/>
      <c r="CDW57" s="1252"/>
      <c r="CDX57" s="1252"/>
      <c r="CDY57" s="1252"/>
      <c r="CDZ57" s="1252"/>
      <c r="CEA57" s="1252"/>
      <c r="CEB57" s="1252"/>
      <c r="CEC57" s="1252"/>
      <c r="CED57" s="1252"/>
      <c r="CEE57" s="1252"/>
      <c r="CEF57" s="1252"/>
      <c r="CEG57" s="1252"/>
      <c r="CEH57" s="1252"/>
      <c r="CEI57" s="1252"/>
      <c r="CEJ57" s="1252"/>
      <c r="CEK57" s="1252"/>
      <c r="CEL57" s="1252"/>
      <c r="CEM57" s="1252"/>
      <c r="CEN57" s="1252"/>
      <c r="CEO57" s="1252"/>
      <c r="CEP57" s="1252"/>
      <c r="CEQ57" s="1252"/>
      <c r="CER57" s="1252"/>
      <c r="CES57" s="1252"/>
      <c r="CET57" s="1252"/>
      <c r="CEU57" s="1252"/>
      <c r="CEV57" s="1252"/>
      <c r="CEW57" s="1252"/>
      <c r="CEX57" s="1252"/>
      <c r="CEY57" s="1252"/>
      <c r="CEZ57" s="1252"/>
      <c r="CFA57" s="1252"/>
      <c r="CFB57" s="1252"/>
      <c r="CFC57" s="1252"/>
      <c r="CFD57" s="1252"/>
      <c r="CFE57" s="1252"/>
      <c r="CFF57" s="1252"/>
      <c r="CFG57" s="1252"/>
      <c r="CFH57" s="1252"/>
      <c r="CFI57" s="1252"/>
      <c r="CFJ57" s="1252"/>
      <c r="CFK57" s="1252"/>
      <c r="CFL57" s="1252"/>
      <c r="CFM57" s="1252"/>
      <c r="CFN57" s="1252"/>
      <c r="CFO57" s="1252"/>
      <c r="CFP57" s="1252"/>
      <c r="CFQ57" s="1252"/>
      <c r="CFR57" s="1252"/>
      <c r="CFS57" s="1252"/>
      <c r="CFT57" s="1252"/>
      <c r="CFU57" s="1252"/>
      <c r="CFV57" s="1252"/>
      <c r="CFW57" s="1252"/>
      <c r="CFX57" s="1252"/>
      <c r="CFY57" s="1252"/>
      <c r="CFZ57" s="1252"/>
      <c r="CGA57" s="1252"/>
      <c r="CGB57" s="1252"/>
      <c r="CGC57" s="1252"/>
      <c r="CGD57" s="1252"/>
      <c r="CGE57" s="1252"/>
      <c r="CGF57" s="1252"/>
      <c r="CGG57" s="1252"/>
      <c r="CGH57" s="1252"/>
      <c r="CGI57" s="1252"/>
      <c r="CGJ57" s="1252"/>
      <c r="CGK57" s="1252"/>
      <c r="CGL57" s="1252"/>
      <c r="CGM57" s="1252"/>
      <c r="CGN57" s="1252"/>
      <c r="CGO57" s="1252"/>
      <c r="CGP57" s="1252"/>
      <c r="CGQ57" s="1252"/>
      <c r="CGR57" s="1252"/>
      <c r="CGS57" s="1252"/>
      <c r="CGT57" s="1252"/>
      <c r="CGU57" s="1252"/>
      <c r="CGV57" s="1252"/>
      <c r="CGW57" s="1252"/>
      <c r="CGX57" s="1252"/>
      <c r="CGY57" s="1252"/>
      <c r="CGZ57" s="1252"/>
      <c r="CHA57" s="1252"/>
      <c r="CHB57" s="1252"/>
      <c r="CHC57" s="1252"/>
      <c r="CHD57" s="1252"/>
      <c r="CHE57" s="1252"/>
      <c r="CHF57" s="1252"/>
      <c r="CHG57" s="1252"/>
      <c r="CHH57" s="1252"/>
      <c r="CHI57" s="1252"/>
      <c r="CHJ57" s="1252"/>
      <c r="CHK57" s="1252"/>
      <c r="CHL57" s="1252"/>
      <c r="CHM57" s="1252"/>
      <c r="CHN57" s="1252"/>
      <c r="CHO57" s="1252"/>
      <c r="CHP57" s="1252"/>
      <c r="CHQ57" s="1252"/>
      <c r="CHR57" s="1252"/>
      <c r="CHS57" s="1252"/>
      <c r="CHT57" s="1252"/>
      <c r="CHU57" s="1252"/>
      <c r="CHV57" s="1252"/>
      <c r="CHW57" s="1252"/>
      <c r="CHX57" s="1252"/>
      <c r="CHY57" s="1252"/>
      <c r="CHZ57" s="1252"/>
      <c r="CIA57" s="1252"/>
      <c r="CIB57" s="1252"/>
      <c r="CIC57" s="1252"/>
      <c r="CID57" s="1252"/>
      <c r="CIE57" s="1252"/>
      <c r="CIF57" s="1252"/>
      <c r="CIG57" s="1252"/>
      <c r="CIH57" s="1252"/>
      <c r="CII57" s="1252"/>
      <c r="CIJ57" s="1252"/>
      <c r="CIK57" s="1252"/>
      <c r="CIL57" s="1252"/>
      <c r="CIM57" s="1252"/>
      <c r="CIN57" s="1252"/>
      <c r="CIO57" s="1252"/>
      <c r="CIP57" s="1252"/>
      <c r="CIQ57" s="1252"/>
      <c r="CIR57" s="1252"/>
      <c r="CIS57" s="1252"/>
      <c r="CIT57" s="1252"/>
      <c r="CIU57" s="1252"/>
      <c r="CIV57" s="1252"/>
      <c r="CIW57" s="1252"/>
      <c r="CIX57" s="1252"/>
      <c r="CIY57" s="1252"/>
      <c r="CIZ57" s="1252"/>
      <c r="CJA57" s="1252"/>
      <c r="CJB57" s="1252"/>
      <c r="CJC57" s="1252"/>
      <c r="CJD57" s="1252"/>
      <c r="CJE57" s="1252"/>
      <c r="CJF57" s="1252"/>
      <c r="CJG57" s="1252"/>
      <c r="CJH57" s="1252"/>
      <c r="CJI57" s="1252"/>
      <c r="CJJ57" s="1252"/>
      <c r="CJK57" s="1252"/>
      <c r="CJL57" s="1252"/>
      <c r="CJM57" s="1252"/>
      <c r="CJN57" s="1252"/>
      <c r="CJO57" s="1252"/>
      <c r="CJP57" s="1252"/>
      <c r="CJQ57" s="1252"/>
      <c r="CJR57" s="1252"/>
      <c r="CJS57" s="1252"/>
      <c r="CJT57" s="1252"/>
      <c r="CJU57" s="1252"/>
      <c r="CJV57" s="1252"/>
      <c r="CJW57" s="1252"/>
      <c r="CJX57" s="1252"/>
      <c r="CJY57" s="1252"/>
      <c r="CJZ57" s="1252"/>
      <c r="CKA57" s="1252"/>
      <c r="CKB57" s="1252"/>
      <c r="CKC57" s="1252"/>
      <c r="CKD57" s="1252"/>
      <c r="CKE57" s="1252"/>
      <c r="CKF57" s="1252"/>
      <c r="CKG57" s="1252"/>
      <c r="CKH57" s="1252"/>
      <c r="CKI57" s="1252"/>
      <c r="CKJ57" s="1252"/>
      <c r="CKK57" s="1252"/>
      <c r="CKL57" s="1252"/>
      <c r="CKM57" s="1252"/>
      <c r="CKN57" s="1252"/>
      <c r="CKO57" s="1252"/>
      <c r="CKP57" s="1252"/>
      <c r="CKQ57" s="1252"/>
      <c r="CKR57" s="1252"/>
      <c r="CKS57" s="1252"/>
      <c r="CKT57" s="1252"/>
      <c r="CKU57" s="1252"/>
      <c r="CKV57" s="1252"/>
      <c r="CKW57" s="1252"/>
      <c r="CKX57" s="1252"/>
      <c r="CKY57" s="1252"/>
      <c r="CKZ57" s="1252"/>
      <c r="CLA57" s="1252"/>
      <c r="CLB57" s="1252"/>
      <c r="CLC57" s="1252"/>
      <c r="CLD57" s="1252"/>
      <c r="CLE57" s="1252"/>
      <c r="CLF57" s="1252"/>
      <c r="CLG57" s="1252"/>
      <c r="CLH57" s="1252"/>
      <c r="CLI57" s="1252"/>
      <c r="CLJ57" s="1252"/>
      <c r="CLK57" s="1252"/>
      <c r="CLL57" s="1252"/>
      <c r="CLM57" s="1252"/>
      <c r="CLN57" s="1252"/>
      <c r="CLO57" s="1252"/>
      <c r="CLP57" s="1252"/>
      <c r="CLQ57" s="1252"/>
      <c r="CLR57" s="1252"/>
      <c r="CLS57" s="1252"/>
      <c r="CLT57" s="1252"/>
      <c r="CLU57" s="1252"/>
      <c r="CLV57" s="1252"/>
      <c r="CLW57" s="1252"/>
      <c r="CLX57" s="1252"/>
      <c r="CLY57" s="1252"/>
      <c r="CLZ57" s="1252"/>
      <c r="CMA57" s="1252"/>
      <c r="CMB57" s="1252"/>
      <c r="CMC57" s="1252"/>
      <c r="CMD57" s="1252"/>
      <c r="CME57" s="1252"/>
      <c r="CMF57" s="1252"/>
      <c r="CMG57" s="1252"/>
      <c r="CMH57" s="1252"/>
      <c r="CMI57" s="1252"/>
      <c r="CMJ57" s="1252"/>
      <c r="CMK57" s="1252"/>
      <c r="CML57" s="1252"/>
      <c r="CMM57" s="1252"/>
      <c r="CMN57" s="1252"/>
      <c r="CMO57" s="1252"/>
      <c r="CMP57" s="1252"/>
      <c r="CMQ57" s="1252"/>
      <c r="CMR57" s="1252"/>
      <c r="CMS57" s="1252"/>
      <c r="CMT57" s="1252"/>
      <c r="CMU57" s="1252"/>
      <c r="CMV57" s="1252"/>
      <c r="CMW57" s="1252"/>
      <c r="CMX57" s="1252"/>
      <c r="CMY57" s="1252"/>
      <c r="CMZ57" s="1252"/>
      <c r="CNA57" s="1252"/>
      <c r="CNB57" s="1252"/>
      <c r="CNC57" s="1252"/>
      <c r="CND57" s="1252"/>
      <c r="CNE57" s="1252"/>
      <c r="CNF57" s="1252"/>
      <c r="CNG57" s="1252"/>
      <c r="CNH57" s="1252"/>
      <c r="CNI57" s="1252"/>
      <c r="CNJ57" s="1252"/>
      <c r="CNK57" s="1252"/>
      <c r="CNL57" s="1252"/>
      <c r="CNM57" s="1252"/>
      <c r="CNN57" s="1252"/>
      <c r="CNO57" s="1252"/>
      <c r="CNP57" s="1252"/>
      <c r="CNQ57" s="1252"/>
      <c r="CNR57" s="1252"/>
      <c r="CNS57" s="1252"/>
      <c r="CNT57" s="1252"/>
      <c r="CNU57" s="1252"/>
      <c r="CNV57" s="1252"/>
      <c r="CNW57" s="1252"/>
      <c r="CNX57" s="1252"/>
      <c r="CNY57" s="1252"/>
      <c r="CNZ57" s="1252"/>
      <c r="COA57" s="1252"/>
      <c r="COB57" s="1252"/>
      <c r="COC57" s="1252"/>
      <c r="COD57" s="1252"/>
      <c r="COE57" s="1252"/>
      <c r="COF57" s="1252"/>
      <c r="COG57" s="1252"/>
      <c r="COH57" s="1252"/>
      <c r="COI57" s="1252"/>
      <c r="COJ57" s="1252"/>
      <c r="COK57" s="1252"/>
      <c r="COL57" s="1252"/>
      <c r="COM57" s="1252"/>
      <c r="CON57" s="1252"/>
      <c r="COO57" s="1252"/>
      <c r="COP57" s="1252"/>
      <c r="COQ57" s="1252"/>
      <c r="COR57" s="1252"/>
      <c r="COS57" s="1252"/>
      <c r="COT57" s="1252"/>
      <c r="COU57" s="1252"/>
      <c r="COV57" s="1252"/>
      <c r="COW57" s="1252"/>
      <c r="COX57" s="1252"/>
      <c r="COY57" s="1252"/>
      <c r="COZ57" s="1252"/>
      <c r="CPA57" s="1252"/>
      <c r="CPB57" s="1252"/>
      <c r="CPC57" s="1252"/>
      <c r="CPD57" s="1252"/>
      <c r="CPE57" s="1252"/>
      <c r="CPF57" s="1252"/>
      <c r="CPG57" s="1252"/>
      <c r="CPH57" s="1252"/>
      <c r="CPI57" s="1252"/>
      <c r="CPJ57" s="1252"/>
      <c r="CPK57" s="1252"/>
      <c r="CPL57" s="1252"/>
      <c r="CPM57" s="1252"/>
      <c r="CPN57" s="1252"/>
      <c r="CPO57" s="1252"/>
      <c r="CPP57" s="1252"/>
      <c r="CPQ57" s="1252"/>
      <c r="CPR57" s="1252"/>
      <c r="CPS57" s="1252"/>
      <c r="CPT57" s="1252"/>
      <c r="CPU57" s="1252"/>
      <c r="CPV57" s="1252"/>
      <c r="CPW57" s="1252"/>
      <c r="CPX57" s="1252"/>
      <c r="CPY57" s="1252"/>
      <c r="CPZ57" s="1252"/>
      <c r="CQA57" s="1252"/>
      <c r="CQB57" s="1252"/>
      <c r="CQC57" s="1252"/>
      <c r="CQD57" s="1252"/>
      <c r="CQE57" s="1252"/>
      <c r="CQF57" s="1252"/>
      <c r="CQG57" s="1252"/>
      <c r="CQH57" s="1252"/>
      <c r="CQI57" s="1252"/>
      <c r="CQJ57" s="1252"/>
      <c r="CQK57" s="1252"/>
      <c r="CQL57" s="1252"/>
      <c r="CQM57" s="1252"/>
      <c r="CQN57" s="1252"/>
      <c r="CQO57" s="1252"/>
      <c r="CQP57" s="1252"/>
      <c r="CQQ57" s="1252"/>
      <c r="CQR57" s="1252"/>
      <c r="CQS57" s="1252"/>
      <c r="CQT57" s="1252"/>
      <c r="CQU57" s="1252"/>
      <c r="CQV57" s="1252"/>
      <c r="CQW57" s="1252"/>
      <c r="CQX57" s="1252"/>
      <c r="CQY57" s="1252"/>
      <c r="CQZ57" s="1252"/>
      <c r="CRA57" s="1252"/>
      <c r="CRB57" s="1252"/>
      <c r="CRC57" s="1252"/>
      <c r="CRD57" s="1252"/>
      <c r="CRE57" s="1252"/>
      <c r="CRF57" s="1252"/>
      <c r="CRG57" s="1252"/>
      <c r="CRH57" s="1252"/>
      <c r="CRI57" s="1252"/>
      <c r="CRJ57" s="1252"/>
      <c r="CRK57" s="1252"/>
      <c r="CRL57" s="1252"/>
      <c r="CRM57" s="1252"/>
      <c r="CRN57" s="1252"/>
      <c r="CRO57" s="1252"/>
      <c r="CRP57" s="1252"/>
      <c r="CRQ57" s="1252"/>
      <c r="CRR57" s="1252"/>
      <c r="CRS57" s="1252"/>
      <c r="CRT57" s="1252"/>
      <c r="CRU57" s="1252"/>
      <c r="CRV57" s="1252"/>
      <c r="CRW57" s="1252"/>
      <c r="CRX57" s="1252"/>
      <c r="CRY57" s="1252"/>
      <c r="CRZ57" s="1252"/>
      <c r="CSA57" s="1252"/>
      <c r="CSB57" s="1252"/>
      <c r="CSC57" s="1252"/>
      <c r="CSD57" s="1252"/>
      <c r="CSE57" s="1252"/>
      <c r="CSF57" s="1252"/>
      <c r="CSG57" s="1252"/>
      <c r="CSH57" s="1252"/>
      <c r="CSI57" s="1252"/>
      <c r="CSJ57" s="1252"/>
      <c r="CSK57" s="1252"/>
      <c r="CSL57" s="1252"/>
      <c r="CSM57" s="1252"/>
      <c r="CSN57" s="1252"/>
      <c r="CSO57" s="1252"/>
      <c r="CSP57" s="1252"/>
      <c r="CSQ57" s="1252"/>
      <c r="CSR57" s="1252"/>
      <c r="CSS57" s="1252"/>
      <c r="CST57" s="1252"/>
      <c r="CSU57" s="1252"/>
      <c r="CSV57" s="1252"/>
      <c r="CSW57" s="1252"/>
      <c r="CSX57" s="1252"/>
      <c r="CSY57" s="1252"/>
      <c r="CSZ57" s="1252"/>
      <c r="CTA57" s="1252"/>
      <c r="CTB57" s="1252"/>
      <c r="CTC57" s="1252"/>
      <c r="CTD57" s="1252"/>
      <c r="CTE57" s="1252"/>
      <c r="CTF57" s="1252"/>
      <c r="CTG57" s="1252"/>
      <c r="CTH57" s="1252"/>
      <c r="CTI57" s="1252"/>
      <c r="CTJ57" s="1252"/>
      <c r="CTK57" s="1252"/>
      <c r="CTL57" s="1252"/>
      <c r="CTM57" s="1252"/>
      <c r="CTN57" s="1252"/>
      <c r="CTO57" s="1252"/>
      <c r="CTP57" s="1252"/>
      <c r="CTQ57" s="1252"/>
      <c r="CTR57" s="1252"/>
      <c r="CTS57" s="1252"/>
      <c r="CTT57" s="1252"/>
      <c r="CTU57" s="1252"/>
      <c r="CTV57" s="1252"/>
      <c r="CTW57" s="1252"/>
      <c r="CTX57" s="1252"/>
      <c r="CTY57" s="1252"/>
      <c r="CTZ57" s="1252"/>
      <c r="CUA57" s="1252"/>
      <c r="CUB57" s="1252"/>
      <c r="CUC57" s="1252"/>
      <c r="CUD57" s="1252"/>
      <c r="CUE57" s="1252"/>
      <c r="CUF57" s="1252"/>
      <c r="CUG57" s="1252"/>
      <c r="CUH57" s="1252"/>
      <c r="CUI57" s="1252"/>
      <c r="CUJ57" s="1252"/>
      <c r="CUK57" s="1252"/>
      <c r="CUL57" s="1252"/>
      <c r="CUM57" s="1252"/>
      <c r="CUN57" s="1252"/>
      <c r="CUO57" s="1252"/>
      <c r="CUP57" s="1252"/>
      <c r="CUQ57" s="1252"/>
      <c r="CUR57" s="1252"/>
      <c r="CUS57" s="1252"/>
      <c r="CUT57" s="1252"/>
      <c r="CUU57" s="1252"/>
      <c r="CUV57" s="1252"/>
      <c r="CUW57" s="1252"/>
      <c r="CUX57" s="1252"/>
      <c r="CUY57" s="1252"/>
      <c r="CUZ57" s="1252"/>
      <c r="CVA57" s="1252"/>
      <c r="CVB57" s="1252"/>
      <c r="CVC57" s="1252"/>
      <c r="CVD57" s="1252"/>
      <c r="CVE57" s="1252"/>
      <c r="CVF57" s="1252"/>
      <c r="CVG57" s="1252"/>
      <c r="CVH57" s="1252"/>
      <c r="CVI57" s="1252"/>
      <c r="CVJ57" s="1252"/>
      <c r="CVK57" s="1252"/>
      <c r="CVL57" s="1252"/>
      <c r="CVM57" s="1252"/>
      <c r="CVN57" s="1252"/>
      <c r="CVO57" s="1252"/>
      <c r="CVP57" s="1252"/>
      <c r="CVQ57" s="1252"/>
      <c r="CVR57" s="1252"/>
      <c r="CVS57" s="1252"/>
      <c r="CVT57" s="1252"/>
      <c r="CVU57" s="1252"/>
      <c r="CVV57" s="1252"/>
      <c r="CVW57" s="1252"/>
      <c r="CVX57" s="1252"/>
      <c r="CVY57" s="1252"/>
      <c r="CVZ57" s="1252"/>
      <c r="CWA57" s="1252"/>
      <c r="CWB57" s="1252"/>
      <c r="CWC57" s="1252"/>
      <c r="CWD57" s="1252"/>
      <c r="CWE57" s="1252"/>
      <c r="CWF57" s="1252"/>
      <c r="CWG57" s="1252"/>
      <c r="CWH57" s="1252"/>
      <c r="CWI57" s="1252"/>
      <c r="CWJ57" s="1252"/>
      <c r="CWK57" s="1252"/>
      <c r="CWL57" s="1252"/>
      <c r="CWM57" s="1252"/>
      <c r="CWN57" s="1252"/>
      <c r="CWO57" s="1252"/>
      <c r="CWP57" s="1252"/>
      <c r="CWQ57" s="1252"/>
      <c r="CWR57" s="1252"/>
      <c r="CWS57" s="1252"/>
      <c r="CWT57" s="1252"/>
      <c r="CWU57" s="1252"/>
      <c r="CWV57" s="1252"/>
      <c r="CWW57" s="1252"/>
      <c r="CWX57" s="1252"/>
      <c r="CWY57" s="1252"/>
      <c r="CWZ57" s="1252"/>
      <c r="CXA57" s="1252"/>
      <c r="CXB57" s="1252"/>
      <c r="CXC57" s="1252"/>
      <c r="CXD57" s="1252"/>
      <c r="CXE57" s="1252"/>
      <c r="CXF57" s="1252"/>
      <c r="CXG57" s="1252"/>
      <c r="CXH57" s="1252"/>
      <c r="CXI57" s="1252"/>
      <c r="CXJ57" s="1252"/>
      <c r="CXK57" s="1252"/>
      <c r="CXL57" s="1252"/>
      <c r="CXM57" s="1252"/>
      <c r="CXN57" s="1252"/>
      <c r="CXO57" s="1252"/>
      <c r="CXP57" s="1252"/>
      <c r="CXQ57" s="1252"/>
      <c r="CXR57" s="1252"/>
      <c r="CXS57" s="1252"/>
      <c r="CXT57" s="1252"/>
      <c r="CXU57" s="1252"/>
      <c r="CXV57" s="1252"/>
      <c r="CXW57" s="1252"/>
      <c r="CXX57" s="1252"/>
      <c r="CXY57" s="1252"/>
      <c r="CXZ57" s="1252"/>
      <c r="CYA57" s="1252"/>
      <c r="CYB57" s="1252"/>
      <c r="CYC57" s="1252"/>
      <c r="CYD57" s="1252"/>
      <c r="CYE57" s="1252"/>
      <c r="CYF57" s="1252"/>
      <c r="CYG57" s="1252"/>
      <c r="CYH57" s="1252"/>
      <c r="CYI57" s="1252"/>
      <c r="CYJ57" s="1252"/>
      <c r="CYK57" s="1252"/>
      <c r="CYL57" s="1252"/>
      <c r="CYM57" s="1252"/>
      <c r="CYN57" s="1252"/>
      <c r="CYO57" s="1252"/>
      <c r="CYP57" s="1252"/>
      <c r="CYQ57" s="1252"/>
      <c r="CYR57" s="1252"/>
      <c r="CYS57" s="1252"/>
      <c r="CYT57" s="1252"/>
      <c r="CYU57" s="1252"/>
      <c r="CYV57" s="1252"/>
      <c r="CYW57" s="1252"/>
      <c r="CYX57" s="1252"/>
      <c r="CYY57" s="1252"/>
      <c r="CYZ57" s="1252"/>
      <c r="CZA57" s="1252"/>
      <c r="CZB57" s="1252"/>
      <c r="CZC57" s="1252"/>
      <c r="CZD57" s="1252"/>
      <c r="CZE57" s="1252"/>
      <c r="CZF57" s="1252"/>
      <c r="CZG57" s="1252"/>
      <c r="CZH57" s="1252"/>
      <c r="CZI57" s="1252"/>
      <c r="CZJ57" s="1252"/>
      <c r="CZK57" s="1252"/>
      <c r="CZL57" s="1252"/>
      <c r="CZM57" s="1252"/>
      <c r="CZN57" s="1252"/>
      <c r="CZO57" s="1252"/>
      <c r="CZP57" s="1252"/>
      <c r="CZQ57" s="1252"/>
      <c r="CZR57" s="1252"/>
      <c r="CZS57" s="1252"/>
      <c r="CZT57" s="1252"/>
      <c r="CZU57" s="1252"/>
      <c r="CZV57" s="1252"/>
      <c r="CZW57" s="1252"/>
      <c r="CZX57" s="1252"/>
      <c r="CZY57" s="1252"/>
      <c r="CZZ57" s="1252"/>
      <c r="DAA57" s="1252"/>
      <c r="DAB57" s="1252"/>
      <c r="DAC57" s="1252"/>
      <c r="DAD57" s="1252"/>
      <c r="DAE57" s="1252"/>
      <c r="DAF57" s="1252"/>
      <c r="DAG57" s="1252"/>
      <c r="DAH57" s="1252"/>
      <c r="DAI57" s="1252"/>
      <c r="DAJ57" s="1252"/>
      <c r="DAK57" s="1252"/>
      <c r="DAL57" s="1252"/>
      <c r="DAM57" s="1252"/>
      <c r="DAN57" s="1252"/>
      <c r="DAO57" s="1252"/>
      <c r="DAP57" s="1252"/>
      <c r="DAQ57" s="1252"/>
      <c r="DAR57" s="1252"/>
      <c r="DAS57" s="1252"/>
      <c r="DAT57" s="1252"/>
      <c r="DAU57" s="1252"/>
      <c r="DAV57" s="1252"/>
      <c r="DAW57" s="1252"/>
      <c r="DAX57" s="1252"/>
      <c r="DAY57" s="1252"/>
      <c r="DAZ57" s="1252"/>
      <c r="DBA57" s="1252"/>
      <c r="DBB57" s="1252"/>
      <c r="DBC57" s="1252"/>
      <c r="DBD57" s="1252"/>
      <c r="DBE57" s="1252"/>
      <c r="DBF57" s="1252"/>
      <c r="DBG57" s="1252"/>
      <c r="DBH57" s="1252"/>
      <c r="DBI57" s="1252"/>
      <c r="DBJ57" s="1252"/>
      <c r="DBK57" s="1252"/>
      <c r="DBL57" s="1252"/>
      <c r="DBM57" s="1252"/>
      <c r="DBN57" s="1252"/>
      <c r="DBO57" s="1252"/>
      <c r="DBP57" s="1252"/>
      <c r="DBQ57" s="1252"/>
      <c r="DBR57" s="1252"/>
      <c r="DBS57" s="1252"/>
      <c r="DBT57" s="1252"/>
      <c r="DBU57" s="1252"/>
      <c r="DBV57" s="1252"/>
      <c r="DBW57" s="1252"/>
      <c r="DBX57" s="1252"/>
      <c r="DBY57" s="1252"/>
      <c r="DBZ57" s="1252"/>
      <c r="DCA57" s="1252"/>
      <c r="DCB57" s="1252"/>
      <c r="DCC57" s="1252"/>
      <c r="DCD57" s="1252"/>
      <c r="DCE57" s="1252"/>
      <c r="DCF57" s="1252"/>
      <c r="DCG57" s="1252"/>
      <c r="DCH57" s="1252"/>
      <c r="DCI57" s="1252"/>
      <c r="DCJ57" s="1252"/>
      <c r="DCK57" s="1252"/>
      <c r="DCL57" s="1252"/>
      <c r="DCM57" s="1252"/>
      <c r="DCN57" s="1252"/>
      <c r="DCO57" s="1252"/>
      <c r="DCP57" s="1252"/>
      <c r="DCQ57" s="1252"/>
      <c r="DCR57" s="1252"/>
      <c r="DCS57" s="1252"/>
      <c r="DCT57" s="1252"/>
      <c r="DCU57" s="1252"/>
      <c r="DCV57" s="1252"/>
      <c r="DCW57" s="1252"/>
      <c r="DCX57" s="1252"/>
      <c r="DCY57" s="1252"/>
      <c r="DCZ57" s="1252"/>
      <c r="DDA57" s="1252"/>
      <c r="DDB57" s="1252"/>
      <c r="DDC57" s="1252"/>
      <c r="DDD57" s="1252"/>
      <c r="DDE57" s="1252"/>
      <c r="DDF57" s="1252"/>
      <c r="DDG57" s="1252"/>
      <c r="DDH57" s="1252"/>
      <c r="DDI57" s="1252"/>
      <c r="DDJ57" s="1252"/>
      <c r="DDK57" s="1252"/>
      <c r="DDL57" s="1252"/>
      <c r="DDM57" s="1252"/>
      <c r="DDN57" s="1252"/>
      <c r="DDO57" s="1252"/>
      <c r="DDP57" s="1252"/>
      <c r="DDQ57" s="1252"/>
      <c r="DDR57" s="1252"/>
      <c r="DDS57" s="1252"/>
      <c r="DDT57" s="1252"/>
      <c r="DDU57" s="1252"/>
      <c r="DDV57" s="1252"/>
      <c r="DDW57" s="1252"/>
      <c r="DDX57" s="1252"/>
      <c r="DDY57" s="1252"/>
      <c r="DDZ57" s="1252"/>
      <c r="DEA57" s="1252"/>
      <c r="DEB57" s="1252"/>
      <c r="DEC57" s="1252"/>
      <c r="DED57" s="1252"/>
      <c r="DEE57" s="1252"/>
      <c r="DEF57" s="1252"/>
      <c r="DEG57" s="1252"/>
      <c r="DEH57" s="1252"/>
      <c r="DEI57" s="1252"/>
      <c r="DEJ57" s="1252"/>
      <c r="DEK57" s="1252"/>
      <c r="DEL57" s="1252"/>
      <c r="DEM57" s="1252"/>
      <c r="DEN57" s="1252"/>
      <c r="DEO57" s="1252"/>
      <c r="DEP57" s="1252"/>
      <c r="DEQ57" s="1252"/>
      <c r="DER57" s="1252"/>
      <c r="DES57" s="1252"/>
      <c r="DET57" s="1252"/>
      <c r="DEU57" s="1252"/>
      <c r="DEV57" s="1252"/>
      <c r="DEW57" s="1252"/>
      <c r="DEX57" s="1252"/>
      <c r="DEY57" s="1252"/>
      <c r="DEZ57" s="1252"/>
      <c r="DFA57" s="1252"/>
      <c r="DFB57" s="1252"/>
      <c r="DFC57" s="1252"/>
      <c r="DFD57" s="1252"/>
      <c r="DFE57" s="1252"/>
      <c r="DFF57" s="1252"/>
      <c r="DFG57" s="1252"/>
      <c r="DFH57" s="1252"/>
      <c r="DFI57" s="1252"/>
      <c r="DFJ57" s="1252"/>
      <c r="DFK57" s="1252"/>
      <c r="DFL57" s="1252"/>
      <c r="DFM57" s="1252"/>
      <c r="DFN57" s="1252"/>
      <c r="DFO57" s="1252"/>
      <c r="DFP57" s="1252"/>
      <c r="DFQ57" s="1252"/>
      <c r="DFR57" s="1252"/>
      <c r="DFS57" s="1252"/>
      <c r="DFT57" s="1252"/>
      <c r="DFU57" s="1252"/>
      <c r="DFV57" s="1252"/>
      <c r="DFW57" s="1252"/>
      <c r="DFX57" s="1252"/>
      <c r="DFY57" s="1252"/>
      <c r="DFZ57" s="1252"/>
      <c r="DGA57" s="1252"/>
      <c r="DGB57" s="1252"/>
      <c r="DGC57" s="1252"/>
      <c r="DGD57" s="1252"/>
      <c r="DGE57" s="1252"/>
      <c r="DGF57" s="1252"/>
      <c r="DGG57" s="1252"/>
      <c r="DGH57" s="1252"/>
      <c r="DGI57" s="1252"/>
      <c r="DGJ57" s="1252"/>
      <c r="DGK57" s="1252"/>
      <c r="DGL57" s="1252"/>
      <c r="DGM57" s="1252"/>
      <c r="DGN57" s="1252"/>
      <c r="DGO57" s="1252"/>
      <c r="DGP57" s="1252"/>
      <c r="DGQ57" s="1252"/>
      <c r="DGR57" s="1252"/>
      <c r="DGS57" s="1252"/>
      <c r="DGT57" s="1252"/>
      <c r="DGU57" s="1252"/>
      <c r="DGV57" s="1252"/>
      <c r="DGW57" s="1252"/>
      <c r="DGX57" s="1252"/>
      <c r="DGY57" s="1252"/>
      <c r="DGZ57" s="1252"/>
      <c r="DHA57" s="1252"/>
      <c r="DHB57" s="1252"/>
      <c r="DHC57" s="1252"/>
      <c r="DHD57" s="1252"/>
      <c r="DHE57" s="1252"/>
      <c r="DHF57" s="1252"/>
      <c r="DHG57" s="1252"/>
      <c r="DHH57" s="1252"/>
      <c r="DHI57" s="1252"/>
      <c r="DHJ57" s="1252"/>
      <c r="DHK57" s="1252"/>
      <c r="DHL57" s="1252"/>
      <c r="DHM57" s="1252"/>
      <c r="DHN57" s="1252"/>
      <c r="DHO57" s="1252"/>
      <c r="DHP57" s="1252"/>
      <c r="DHQ57" s="1252"/>
      <c r="DHR57" s="1252"/>
      <c r="DHS57" s="1252"/>
      <c r="DHT57" s="1252"/>
      <c r="DHU57" s="1252"/>
      <c r="DHV57" s="1252"/>
      <c r="DHW57" s="1252"/>
      <c r="DHX57" s="1252"/>
      <c r="DHY57" s="1252"/>
      <c r="DHZ57" s="1252"/>
      <c r="DIA57" s="1252"/>
      <c r="DIB57" s="1252"/>
      <c r="DIC57" s="1252"/>
      <c r="DID57" s="1252"/>
      <c r="DIE57" s="1252"/>
      <c r="DIF57" s="1252"/>
      <c r="DIG57" s="1252"/>
      <c r="DIH57" s="1252"/>
      <c r="DII57" s="1252"/>
      <c r="DIJ57" s="1252"/>
      <c r="DIK57" s="1252"/>
      <c r="DIL57" s="1252"/>
      <c r="DIM57" s="1252"/>
      <c r="DIN57" s="1252"/>
      <c r="DIO57" s="1252"/>
      <c r="DIP57" s="1252"/>
      <c r="DIQ57" s="1252"/>
      <c r="DIR57" s="1252"/>
      <c r="DIS57" s="1252"/>
      <c r="DIT57" s="1252"/>
      <c r="DIU57" s="1252"/>
      <c r="DIV57" s="1252"/>
      <c r="DIW57" s="1252"/>
      <c r="DIX57" s="1252"/>
      <c r="DIY57" s="1252"/>
      <c r="DIZ57" s="1252"/>
      <c r="DJA57" s="1252"/>
      <c r="DJB57" s="1252"/>
      <c r="DJC57" s="1252"/>
      <c r="DJD57" s="1252"/>
      <c r="DJE57" s="1252"/>
      <c r="DJF57" s="1252"/>
      <c r="DJG57" s="1252"/>
      <c r="DJH57" s="1252"/>
      <c r="DJI57" s="1252"/>
      <c r="DJJ57" s="1252"/>
      <c r="DJK57" s="1252"/>
      <c r="DJL57" s="1252"/>
      <c r="DJM57" s="1252"/>
      <c r="DJN57" s="1252"/>
      <c r="DJO57" s="1252"/>
      <c r="DJP57" s="1252"/>
      <c r="DJQ57" s="1252"/>
      <c r="DJR57" s="1252"/>
      <c r="DJS57" s="1252"/>
      <c r="DJT57" s="1252"/>
      <c r="DJU57" s="1252"/>
      <c r="DJV57" s="1252"/>
      <c r="DJW57" s="1252"/>
      <c r="DJX57" s="1252"/>
      <c r="DJY57" s="1252"/>
      <c r="DJZ57" s="1252"/>
      <c r="DKA57" s="1252"/>
      <c r="DKB57" s="1252"/>
      <c r="DKC57" s="1252"/>
      <c r="DKD57" s="1252"/>
      <c r="DKE57" s="1252"/>
      <c r="DKF57" s="1252"/>
      <c r="DKG57" s="1252"/>
      <c r="DKH57" s="1252"/>
      <c r="DKI57" s="1252"/>
      <c r="DKJ57" s="1252"/>
      <c r="DKK57" s="1252"/>
      <c r="DKL57" s="1252"/>
      <c r="DKM57" s="1252"/>
      <c r="DKN57" s="1252"/>
      <c r="DKO57" s="1252"/>
      <c r="DKP57" s="1252"/>
      <c r="DKQ57" s="1252"/>
      <c r="DKR57" s="1252"/>
      <c r="DKS57" s="1252"/>
      <c r="DKT57" s="1252"/>
      <c r="DKU57" s="1252"/>
      <c r="DKV57" s="1252"/>
      <c r="DKW57" s="1252"/>
      <c r="DKX57" s="1252"/>
      <c r="DKY57" s="1252"/>
      <c r="DKZ57" s="1252"/>
      <c r="DLA57" s="1252"/>
      <c r="DLB57" s="1252"/>
      <c r="DLC57" s="1252"/>
      <c r="DLD57" s="1252"/>
      <c r="DLE57" s="1252"/>
      <c r="DLF57" s="1252"/>
      <c r="DLG57" s="1252"/>
      <c r="DLH57" s="1252"/>
      <c r="DLI57" s="1252"/>
      <c r="DLJ57" s="1252"/>
      <c r="DLK57" s="1252"/>
      <c r="DLL57" s="1252"/>
      <c r="DLM57" s="1252"/>
      <c r="DLN57" s="1252"/>
      <c r="DLO57" s="1252"/>
      <c r="DLP57" s="1252"/>
      <c r="DLQ57" s="1252"/>
      <c r="DLR57" s="1252"/>
      <c r="DLS57" s="1252"/>
      <c r="DLT57" s="1252"/>
      <c r="DLU57" s="1252"/>
      <c r="DLV57" s="1252"/>
      <c r="DLW57" s="1252"/>
      <c r="DLX57" s="1252"/>
      <c r="DLY57" s="1252"/>
      <c r="DLZ57" s="1252"/>
      <c r="DMA57" s="1252"/>
      <c r="DMB57" s="1252"/>
      <c r="DMC57" s="1252"/>
      <c r="DMD57" s="1252"/>
      <c r="DME57" s="1252"/>
      <c r="DMF57" s="1252"/>
      <c r="DMG57" s="1252"/>
      <c r="DMH57" s="1252"/>
      <c r="DMI57" s="1252"/>
      <c r="DMJ57" s="1252"/>
      <c r="DMK57" s="1252"/>
      <c r="DML57" s="1252"/>
      <c r="DMM57" s="1252"/>
      <c r="DMN57" s="1252"/>
      <c r="DMO57" s="1252"/>
      <c r="DMP57" s="1252"/>
      <c r="DMQ57" s="1252"/>
      <c r="DMR57" s="1252"/>
      <c r="DMS57" s="1252"/>
      <c r="DMT57" s="1252"/>
      <c r="DMU57" s="1252"/>
      <c r="DMV57" s="1252"/>
      <c r="DMW57" s="1252"/>
      <c r="DMX57" s="1252"/>
      <c r="DMY57" s="1252"/>
      <c r="DMZ57" s="1252"/>
      <c r="DNA57" s="1252"/>
      <c r="DNB57" s="1252"/>
      <c r="DNC57" s="1252"/>
      <c r="DND57" s="1252"/>
      <c r="DNE57" s="1252"/>
      <c r="DNF57" s="1252"/>
      <c r="DNG57" s="1252"/>
      <c r="DNH57" s="1252"/>
      <c r="DNI57" s="1252"/>
      <c r="DNJ57" s="1252"/>
      <c r="DNK57" s="1252"/>
      <c r="DNL57" s="1252"/>
      <c r="DNM57" s="1252"/>
      <c r="DNN57" s="1252"/>
      <c r="DNO57" s="1252"/>
      <c r="DNP57" s="1252"/>
      <c r="DNQ57" s="1252"/>
      <c r="DNR57" s="1252"/>
      <c r="DNS57" s="1252"/>
      <c r="DNT57" s="1252"/>
      <c r="DNU57" s="1252"/>
      <c r="DNV57" s="1252"/>
      <c r="DNW57" s="1252"/>
      <c r="DNX57" s="1252"/>
      <c r="DNY57" s="1252"/>
      <c r="DNZ57" s="1252"/>
      <c r="DOA57" s="1252"/>
      <c r="DOB57" s="1252"/>
      <c r="DOC57" s="1252"/>
      <c r="DOD57" s="1252"/>
      <c r="DOE57" s="1252"/>
      <c r="DOF57" s="1252"/>
      <c r="DOG57" s="1252"/>
      <c r="DOH57" s="1252"/>
      <c r="DOI57" s="1252"/>
      <c r="DOJ57" s="1252"/>
      <c r="DOK57" s="1252"/>
      <c r="DOL57" s="1252"/>
      <c r="DOM57" s="1252"/>
      <c r="DON57" s="1252"/>
      <c r="DOO57" s="1252"/>
      <c r="DOP57" s="1252"/>
      <c r="DOQ57" s="1252"/>
      <c r="DOR57" s="1252"/>
      <c r="DOS57" s="1252"/>
      <c r="DOT57" s="1252"/>
      <c r="DOU57" s="1252"/>
      <c r="DOV57" s="1252"/>
      <c r="DOW57" s="1252"/>
      <c r="DOX57" s="1252"/>
      <c r="DOY57" s="1252"/>
      <c r="DOZ57" s="1252"/>
      <c r="DPA57" s="1252"/>
      <c r="DPB57" s="1252"/>
      <c r="DPC57" s="1252"/>
      <c r="DPD57" s="1252"/>
      <c r="DPE57" s="1252"/>
      <c r="DPF57" s="1252"/>
      <c r="DPG57" s="1252"/>
      <c r="DPH57" s="1252"/>
      <c r="DPI57" s="1252"/>
      <c r="DPJ57" s="1252"/>
      <c r="DPK57" s="1252"/>
      <c r="DPL57" s="1252"/>
      <c r="DPM57" s="1252"/>
      <c r="DPN57" s="1252"/>
      <c r="DPO57" s="1252"/>
      <c r="DPP57" s="1252"/>
      <c r="DPQ57" s="1252"/>
      <c r="DPR57" s="1252"/>
      <c r="DPS57" s="1252"/>
      <c r="DPT57" s="1252"/>
      <c r="DPU57" s="1252"/>
      <c r="DPV57" s="1252"/>
      <c r="DPW57" s="1252"/>
      <c r="DPX57" s="1252"/>
      <c r="DPY57" s="1252"/>
      <c r="DPZ57" s="1252"/>
      <c r="DQA57" s="1252"/>
      <c r="DQB57" s="1252"/>
      <c r="DQC57" s="1252"/>
      <c r="DQD57" s="1252"/>
      <c r="DQE57" s="1252"/>
      <c r="DQF57" s="1252"/>
      <c r="DQG57" s="1252"/>
      <c r="DQH57" s="1252"/>
      <c r="DQI57" s="1252"/>
      <c r="DQJ57" s="1252"/>
      <c r="DQK57" s="1252"/>
      <c r="DQL57" s="1252"/>
      <c r="DQM57" s="1252"/>
      <c r="DQN57" s="1252"/>
      <c r="DQO57" s="1252"/>
      <c r="DQP57" s="1252"/>
      <c r="DQQ57" s="1252"/>
      <c r="DQR57" s="1252"/>
      <c r="DQS57" s="1252"/>
      <c r="DQT57" s="1252"/>
      <c r="DQU57" s="1252"/>
      <c r="DQV57" s="1252"/>
      <c r="DQW57" s="1252"/>
      <c r="DQX57" s="1252"/>
      <c r="DQY57" s="1252"/>
      <c r="DQZ57" s="1252"/>
      <c r="DRA57" s="1252"/>
      <c r="DRB57" s="1252"/>
      <c r="DRC57" s="1252"/>
      <c r="DRD57" s="1252"/>
      <c r="DRE57" s="1252"/>
      <c r="DRF57" s="1252"/>
      <c r="DRG57" s="1252"/>
      <c r="DRH57" s="1252"/>
      <c r="DRI57" s="1252"/>
      <c r="DRJ57" s="1252"/>
      <c r="DRK57" s="1252"/>
      <c r="DRL57" s="1252"/>
      <c r="DRM57" s="1252"/>
      <c r="DRN57" s="1252"/>
      <c r="DRO57" s="1252"/>
      <c r="DRP57" s="1252"/>
      <c r="DRQ57" s="1252"/>
      <c r="DRR57" s="1252"/>
      <c r="DRS57" s="1252"/>
      <c r="DRT57" s="1252"/>
      <c r="DRU57" s="1252"/>
      <c r="DRV57" s="1252"/>
      <c r="DRW57" s="1252"/>
      <c r="DRX57" s="1252"/>
      <c r="DRY57" s="1252"/>
      <c r="DRZ57" s="1252"/>
      <c r="DSA57" s="1252"/>
      <c r="DSB57" s="1252"/>
      <c r="DSC57" s="1252"/>
      <c r="DSD57" s="1252"/>
      <c r="DSE57" s="1252"/>
      <c r="DSF57" s="1252"/>
      <c r="DSG57" s="1252"/>
      <c r="DSH57" s="1252"/>
      <c r="DSI57" s="1252"/>
      <c r="DSJ57" s="1252"/>
      <c r="DSK57" s="1252"/>
      <c r="DSL57" s="1252"/>
      <c r="DSM57" s="1252"/>
      <c r="DSN57" s="1252"/>
      <c r="DSO57" s="1252"/>
      <c r="DSP57" s="1252"/>
      <c r="DSQ57" s="1252"/>
      <c r="DSR57" s="1252"/>
      <c r="DSS57" s="1252"/>
      <c r="DST57" s="1252"/>
      <c r="DSU57" s="1252"/>
      <c r="DSV57" s="1252"/>
      <c r="DSW57" s="1252"/>
      <c r="DSX57" s="1252"/>
      <c r="DSY57" s="1252"/>
      <c r="DSZ57" s="1252"/>
      <c r="DTA57" s="1252"/>
      <c r="DTB57" s="1252"/>
      <c r="DTC57" s="1252"/>
      <c r="DTD57" s="1252"/>
      <c r="DTE57" s="1252"/>
      <c r="DTF57" s="1252"/>
      <c r="DTG57" s="1252"/>
      <c r="DTH57" s="1252"/>
      <c r="DTI57" s="1252"/>
      <c r="DTJ57" s="1252"/>
      <c r="DTK57" s="1252"/>
      <c r="DTL57" s="1252"/>
      <c r="DTM57" s="1252"/>
      <c r="DTN57" s="1252"/>
      <c r="DTO57" s="1252"/>
      <c r="DTP57" s="1252"/>
      <c r="DTQ57" s="1252"/>
      <c r="DTR57" s="1252"/>
      <c r="DTS57" s="1252"/>
      <c r="DTT57" s="1252"/>
      <c r="DTU57" s="1252"/>
      <c r="DTV57" s="1252"/>
      <c r="DTW57" s="1252"/>
      <c r="DTX57" s="1252"/>
      <c r="DTY57" s="1252"/>
      <c r="DTZ57" s="1252"/>
      <c r="DUA57" s="1252"/>
      <c r="DUB57" s="1252"/>
      <c r="DUC57" s="1252"/>
      <c r="DUD57" s="1252"/>
      <c r="DUE57" s="1252"/>
      <c r="DUF57" s="1252"/>
      <c r="DUG57" s="1252"/>
      <c r="DUH57" s="1252"/>
      <c r="DUI57" s="1252"/>
      <c r="DUJ57" s="1252"/>
      <c r="DUK57" s="1252"/>
      <c r="DUL57" s="1252"/>
      <c r="DUM57" s="1252"/>
      <c r="DUN57" s="1252"/>
      <c r="DUO57" s="1252"/>
      <c r="DUP57" s="1252"/>
      <c r="DUQ57" s="1252"/>
      <c r="DUR57" s="1252"/>
      <c r="DUS57" s="1252"/>
      <c r="DUT57" s="1252"/>
      <c r="DUU57" s="1252"/>
      <c r="DUV57" s="1252"/>
      <c r="DUW57" s="1252"/>
      <c r="DUX57" s="1252"/>
      <c r="DUY57" s="1252"/>
      <c r="DUZ57" s="1252"/>
      <c r="DVA57" s="1252"/>
      <c r="DVB57" s="1252"/>
      <c r="DVC57" s="1252"/>
      <c r="DVD57" s="1252"/>
      <c r="DVE57" s="1252"/>
      <c r="DVF57" s="1252"/>
      <c r="DVG57" s="1252"/>
      <c r="DVH57" s="1252"/>
      <c r="DVI57" s="1252"/>
      <c r="DVJ57" s="1252"/>
      <c r="DVK57" s="1252"/>
      <c r="DVL57" s="1252"/>
      <c r="DVM57" s="1252"/>
      <c r="DVN57" s="1252"/>
      <c r="DVO57" s="1252"/>
      <c r="DVP57" s="1252"/>
      <c r="DVQ57" s="1252"/>
      <c r="DVR57" s="1252"/>
      <c r="DVS57" s="1252"/>
      <c r="DVT57" s="1252"/>
      <c r="DVU57" s="1252"/>
      <c r="DVV57" s="1252"/>
      <c r="DVW57" s="1252"/>
      <c r="DVX57" s="1252"/>
      <c r="DVY57" s="1252"/>
      <c r="DVZ57" s="1252"/>
      <c r="DWA57" s="1252"/>
      <c r="DWB57" s="1252"/>
      <c r="DWC57" s="1252"/>
      <c r="DWD57" s="1252"/>
      <c r="DWE57" s="1252"/>
      <c r="DWF57" s="1252"/>
      <c r="DWG57" s="1252"/>
      <c r="DWH57" s="1252"/>
      <c r="DWI57" s="1252"/>
      <c r="DWJ57" s="1252"/>
      <c r="DWK57" s="1252"/>
      <c r="DWL57" s="1252"/>
      <c r="DWM57" s="1252"/>
      <c r="DWN57" s="1252"/>
      <c r="DWO57" s="1252"/>
      <c r="DWP57" s="1252"/>
      <c r="DWQ57" s="1252"/>
      <c r="DWR57" s="1252"/>
      <c r="DWS57" s="1252"/>
      <c r="DWT57" s="1252"/>
      <c r="DWU57" s="1252"/>
      <c r="DWV57" s="1252"/>
      <c r="DWW57" s="1252"/>
      <c r="DWX57" s="1252"/>
      <c r="DWY57" s="1252"/>
      <c r="DWZ57" s="1252"/>
      <c r="DXA57" s="1252"/>
      <c r="DXB57" s="1252"/>
      <c r="DXC57" s="1252"/>
      <c r="DXD57" s="1252"/>
      <c r="DXE57" s="1252"/>
      <c r="DXF57" s="1252"/>
      <c r="DXG57" s="1252"/>
      <c r="DXH57" s="1252"/>
      <c r="DXI57" s="1252"/>
      <c r="DXJ57" s="1252"/>
      <c r="DXK57" s="1252"/>
      <c r="DXL57" s="1252"/>
      <c r="DXM57" s="1252"/>
      <c r="DXN57" s="1252"/>
      <c r="DXO57" s="1252"/>
      <c r="DXP57" s="1252"/>
      <c r="DXQ57" s="1252"/>
      <c r="DXR57" s="1252"/>
      <c r="DXS57" s="1252"/>
      <c r="DXT57" s="1252"/>
      <c r="DXU57" s="1252"/>
      <c r="DXV57" s="1252"/>
      <c r="DXW57" s="1252"/>
      <c r="DXX57" s="1252"/>
      <c r="DXY57" s="1252"/>
      <c r="DXZ57" s="1252"/>
      <c r="DYA57" s="1252"/>
      <c r="DYB57" s="1252"/>
      <c r="DYC57" s="1252"/>
      <c r="DYD57" s="1252"/>
      <c r="DYE57" s="1252"/>
      <c r="DYF57" s="1252"/>
      <c r="DYG57" s="1252"/>
      <c r="DYH57" s="1252"/>
      <c r="DYI57" s="1252"/>
      <c r="DYJ57" s="1252"/>
      <c r="DYK57" s="1252"/>
      <c r="DYL57" s="1252"/>
      <c r="DYM57" s="1252"/>
      <c r="DYN57" s="1252"/>
      <c r="DYO57" s="1252"/>
      <c r="DYP57" s="1252"/>
      <c r="DYQ57" s="1252"/>
      <c r="DYR57" s="1252"/>
      <c r="DYS57" s="1252"/>
      <c r="DYT57" s="1252"/>
      <c r="DYU57" s="1252"/>
      <c r="DYV57" s="1252"/>
      <c r="DYW57" s="1252"/>
      <c r="DYX57" s="1252"/>
      <c r="DYY57" s="1252"/>
      <c r="DYZ57" s="1252"/>
      <c r="DZA57" s="1252"/>
      <c r="DZB57" s="1252"/>
      <c r="DZC57" s="1252"/>
      <c r="DZD57" s="1252"/>
      <c r="DZE57" s="1252"/>
      <c r="DZF57" s="1252"/>
      <c r="DZG57" s="1252"/>
      <c r="DZH57" s="1252"/>
      <c r="DZI57" s="1252"/>
      <c r="DZJ57" s="1252"/>
      <c r="DZK57" s="1252"/>
      <c r="DZL57" s="1252"/>
      <c r="DZM57" s="1252"/>
      <c r="DZN57" s="1252"/>
      <c r="DZO57" s="1252"/>
      <c r="DZP57" s="1252"/>
      <c r="DZQ57" s="1252"/>
      <c r="DZR57" s="1252"/>
      <c r="DZS57" s="1252"/>
      <c r="DZT57" s="1252"/>
      <c r="DZU57" s="1252"/>
      <c r="DZV57" s="1252"/>
      <c r="DZW57" s="1252"/>
      <c r="DZX57" s="1252"/>
      <c r="DZY57" s="1252"/>
      <c r="DZZ57" s="1252"/>
      <c r="EAA57" s="1252"/>
      <c r="EAB57" s="1252"/>
      <c r="EAC57" s="1252"/>
      <c r="EAD57" s="1252"/>
      <c r="EAE57" s="1252"/>
      <c r="EAF57" s="1252"/>
      <c r="EAG57" s="1252"/>
      <c r="EAH57" s="1252"/>
      <c r="EAI57" s="1252"/>
      <c r="EAJ57" s="1252"/>
      <c r="EAK57" s="1252"/>
      <c r="EAL57" s="1252"/>
      <c r="EAM57" s="1252"/>
      <c r="EAN57" s="1252"/>
      <c r="EAO57" s="1252"/>
      <c r="EAP57" s="1252"/>
      <c r="EAQ57" s="1252"/>
      <c r="EAR57" s="1252"/>
      <c r="EAS57" s="1252"/>
      <c r="EAT57" s="1252"/>
      <c r="EAU57" s="1252"/>
      <c r="EAV57" s="1252"/>
      <c r="EAW57" s="1252"/>
      <c r="EAX57" s="1252"/>
      <c r="EAY57" s="1252"/>
      <c r="EAZ57" s="1252"/>
      <c r="EBA57" s="1252"/>
      <c r="EBB57" s="1252"/>
      <c r="EBC57" s="1252"/>
      <c r="EBD57" s="1252"/>
      <c r="EBE57" s="1252"/>
      <c r="EBF57" s="1252"/>
      <c r="EBG57" s="1252"/>
      <c r="EBH57" s="1252"/>
      <c r="EBI57" s="1252"/>
      <c r="EBJ57" s="1252"/>
      <c r="EBK57" s="1252"/>
      <c r="EBL57" s="1252"/>
      <c r="EBM57" s="1252"/>
      <c r="EBN57" s="1252"/>
      <c r="EBO57" s="1252"/>
      <c r="EBP57" s="1252"/>
      <c r="EBQ57" s="1252"/>
      <c r="EBR57" s="1252"/>
      <c r="EBS57" s="1252"/>
      <c r="EBT57" s="1252"/>
      <c r="EBU57" s="1252"/>
      <c r="EBV57" s="1252"/>
      <c r="EBW57" s="1252"/>
      <c r="EBX57" s="1252"/>
      <c r="EBY57" s="1252"/>
      <c r="EBZ57" s="1252"/>
      <c r="ECA57" s="1252"/>
      <c r="ECB57" s="1252"/>
      <c r="ECC57" s="1252"/>
      <c r="ECD57" s="1252"/>
      <c r="ECE57" s="1252"/>
      <c r="ECF57" s="1252"/>
      <c r="ECG57" s="1252"/>
      <c r="ECH57" s="1252"/>
      <c r="ECI57" s="1252"/>
      <c r="ECJ57" s="1252"/>
      <c r="ECK57" s="1252"/>
      <c r="ECL57" s="1252"/>
      <c r="ECM57" s="1252"/>
      <c r="ECN57" s="1252"/>
      <c r="ECO57" s="1252"/>
      <c r="ECP57" s="1252"/>
      <c r="ECQ57" s="1252"/>
      <c r="ECR57" s="1252"/>
      <c r="ECS57" s="1252"/>
      <c r="ECT57" s="1252"/>
      <c r="ECU57" s="1252"/>
      <c r="ECV57" s="1252"/>
      <c r="ECW57" s="1252"/>
      <c r="ECX57" s="1252"/>
      <c r="ECY57" s="1252"/>
      <c r="ECZ57" s="1252"/>
      <c r="EDA57" s="1252"/>
      <c r="EDB57" s="1252"/>
      <c r="EDC57" s="1252"/>
      <c r="EDD57" s="1252"/>
      <c r="EDE57" s="1252"/>
      <c r="EDF57" s="1252"/>
      <c r="EDG57" s="1252"/>
      <c r="EDH57" s="1252"/>
      <c r="EDI57" s="1252"/>
      <c r="EDJ57" s="1252"/>
      <c r="EDK57" s="1252"/>
      <c r="EDL57" s="1252"/>
      <c r="EDM57" s="1252"/>
      <c r="EDN57" s="1252"/>
      <c r="EDO57" s="1252"/>
      <c r="EDP57" s="1252"/>
      <c r="EDQ57" s="1252"/>
      <c r="EDR57" s="1252"/>
      <c r="EDS57" s="1252"/>
      <c r="EDT57" s="1252"/>
      <c r="EDU57" s="1252"/>
      <c r="EDV57" s="1252"/>
      <c r="EDW57" s="1252"/>
      <c r="EDX57" s="1252"/>
      <c r="EDY57" s="1252"/>
      <c r="EDZ57" s="1252"/>
      <c r="EEA57" s="1252"/>
      <c r="EEB57" s="1252"/>
      <c r="EEC57" s="1252"/>
      <c r="EED57" s="1252"/>
      <c r="EEE57" s="1252"/>
      <c r="EEF57" s="1252"/>
      <c r="EEG57" s="1252"/>
      <c r="EEH57" s="1252"/>
      <c r="EEI57" s="1252"/>
      <c r="EEJ57" s="1252"/>
      <c r="EEK57" s="1252"/>
      <c r="EEL57" s="1252"/>
      <c r="EEM57" s="1252"/>
      <c r="EEN57" s="1252"/>
      <c r="EEO57" s="1252"/>
      <c r="EEP57" s="1252"/>
      <c r="EEQ57" s="1252"/>
      <c r="EER57" s="1252"/>
      <c r="EES57" s="1252"/>
      <c r="EET57" s="1252"/>
      <c r="EEU57" s="1252"/>
      <c r="EEV57" s="1252"/>
      <c r="EEW57" s="1252"/>
      <c r="EEX57" s="1252"/>
      <c r="EEY57" s="1252"/>
      <c r="EEZ57" s="1252"/>
      <c r="EFA57" s="1252"/>
      <c r="EFB57" s="1252"/>
      <c r="EFC57" s="1252"/>
      <c r="EFD57" s="1252"/>
      <c r="EFE57" s="1252"/>
      <c r="EFF57" s="1252"/>
      <c r="EFG57" s="1252"/>
      <c r="EFH57" s="1252"/>
      <c r="EFI57" s="1252"/>
      <c r="EFJ57" s="1252"/>
      <c r="EFK57" s="1252"/>
      <c r="EFL57" s="1252"/>
      <c r="EFM57" s="1252"/>
      <c r="EFN57" s="1252"/>
      <c r="EFO57" s="1252"/>
      <c r="EFP57" s="1252"/>
      <c r="EFQ57" s="1252"/>
      <c r="EFR57" s="1252"/>
      <c r="EFS57" s="1252"/>
      <c r="EFT57" s="1252"/>
      <c r="EFU57" s="1252"/>
      <c r="EFV57" s="1252"/>
      <c r="EFW57" s="1252"/>
      <c r="EFX57" s="1252"/>
      <c r="EFY57" s="1252"/>
      <c r="EFZ57" s="1252"/>
      <c r="EGA57" s="1252"/>
      <c r="EGB57" s="1252"/>
      <c r="EGC57" s="1252"/>
      <c r="EGD57" s="1252"/>
      <c r="EGE57" s="1252"/>
      <c r="EGF57" s="1252"/>
      <c r="EGG57" s="1252"/>
      <c r="EGH57" s="1252"/>
      <c r="EGI57" s="1252"/>
      <c r="EGJ57" s="1252"/>
      <c r="EGK57" s="1252"/>
      <c r="EGL57" s="1252"/>
      <c r="EGM57" s="1252"/>
      <c r="EGN57" s="1252"/>
      <c r="EGO57" s="1252"/>
      <c r="EGP57" s="1252"/>
      <c r="EGQ57" s="1252"/>
      <c r="EGR57" s="1252"/>
      <c r="EGS57" s="1252"/>
      <c r="EGT57" s="1252"/>
      <c r="EGU57" s="1252"/>
      <c r="EGV57" s="1252"/>
      <c r="EGW57" s="1252"/>
      <c r="EGX57" s="1252"/>
      <c r="EGY57" s="1252"/>
      <c r="EGZ57" s="1252"/>
      <c r="EHA57" s="1252"/>
      <c r="EHB57" s="1252"/>
      <c r="EHC57" s="1252"/>
      <c r="EHD57" s="1252"/>
      <c r="EHE57" s="1252"/>
      <c r="EHF57" s="1252"/>
      <c r="EHG57" s="1252"/>
      <c r="EHH57" s="1252"/>
      <c r="EHI57" s="1252"/>
      <c r="EHJ57" s="1252"/>
      <c r="EHK57" s="1252"/>
      <c r="EHL57" s="1252"/>
      <c r="EHM57" s="1252"/>
      <c r="EHN57" s="1252"/>
      <c r="EHO57" s="1252"/>
      <c r="EHP57" s="1252"/>
      <c r="EHQ57" s="1252"/>
      <c r="EHR57" s="1252"/>
      <c r="EHS57" s="1252"/>
      <c r="EHT57" s="1252"/>
      <c r="EHU57" s="1252"/>
      <c r="EHV57" s="1252"/>
      <c r="EHW57" s="1252"/>
      <c r="EHX57" s="1252"/>
      <c r="EHY57" s="1252"/>
      <c r="EHZ57" s="1252"/>
      <c r="EIA57" s="1252"/>
      <c r="EIB57" s="1252"/>
      <c r="EIC57" s="1252"/>
      <c r="EID57" s="1252"/>
      <c r="EIE57" s="1252"/>
      <c r="EIF57" s="1252"/>
      <c r="EIG57" s="1252"/>
      <c r="EIH57" s="1252"/>
      <c r="EII57" s="1252"/>
      <c r="EIJ57" s="1252"/>
      <c r="EIK57" s="1252"/>
      <c r="EIL57" s="1252"/>
      <c r="EIM57" s="1252"/>
      <c r="EIN57" s="1252"/>
      <c r="EIO57" s="1252"/>
      <c r="EIP57" s="1252"/>
      <c r="EIQ57" s="1252"/>
      <c r="EIR57" s="1252"/>
      <c r="EIS57" s="1252"/>
      <c r="EIT57" s="1252"/>
      <c r="EIU57" s="1252"/>
      <c r="EIV57" s="1252"/>
      <c r="EIW57" s="1252"/>
      <c r="EIX57" s="1252"/>
      <c r="EIY57" s="1252"/>
      <c r="EIZ57" s="1252"/>
      <c r="EJA57" s="1252"/>
      <c r="EJB57" s="1252"/>
      <c r="EJC57" s="1252"/>
      <c r="EJD57" s="1252"/>
      <c r="EJE57" s="1252"/>
      <c r="EJF57" s="1252"/>
      <c r="EJG57" s="1252"/>
      <c r="EJH57" s="1252"/>
      <c r="EJI57" s="1252"/>
      <c r="EJJ57" s="1252"/>
      <c r="EJK57" s="1252"/>
      <c r="EJL57" s="1252"/>
      <c r="EJM57" s="1252"/>
      <c r="EJN57" s="1252"/>
      <c r="EJO57" s="1252"/>
      <c r="EJP57" s="1252"/>
      <c r="EJQ57" s="1252"/>
      <c r="EJR57" s="1252"/>
      <c r="EJS57" s="1252"/>
      <c r="EJT57" s="1252"/>
      <c r="EJU57" s="1252"/>
      <c r="EJV57" s="1252"/>
      <c r="EJW57" s="1252"/>
      <c r="EJX57" s="1252"/>
      <c r="EJY57" s="1252"/>
      <c r="EJZ57" s="1252"/>
      <c r="EKA57" s="1252"/>
      <c r="EKB57" s="1252"/>
      <c r="EKC57" s="1252"/>
      <c r="EKD57" s="1252"/>
      <c r="EKE57" s="1252"/>
      <c r="EKF57" s="1252"/>
      <c r="EKG57" s="1252"/>
      <c r="EKH57" s="1252"/>
      <c r="EKI57" s="1252"/>
      <c r="EKJ57" s="1252"/>
      <c r="EKK57" s="1252"/>
      <c r="EKL57" s="1252"/>
      <c r="EKM57" s="1252"/>
      <c r="EKN57" s="1252"/>
      <c r="EKO57" s="1252"/>
      <c r="EKP57" s="1252"/>
      <c r="EKQ57" s="1252"/>
      <c r="EKR57" s="1252"/>
      <c r="EKS57" s="1252"/>
      <c r="EKT57" s="1252"/>
      <c r="EKU57" s="1252"/>
      <c r="EKV57" s="1252"/>
      <c r="EKW57" s="1252"/>
      <c r="EKX57" s="1252"/>
      <c r="EKY57" s="1252"/>
      <c r="EKZ57" s="1252"/>
      <c r="ELA57" s="1252"/>
      <c r="ELB57" s="1252"/>
      <c r="ELC57" s="1252"/>
      <c r="ELD57" s="1252"/>
      <c r="ELE57" s="1252"/>
      <c r="ELF57" s="1252"/>
      <c r="ELG57" s="1252"/>
      <c r="ELH57" s="1252"/>
      <c r="ELI57" s="1252"/>
      <c r="ELJ57" s="1252"/>
      <c r="ELK57" s="1252"/>
      <c r="ELL57" s="1252"/>
      <c r="ELM57" s="1252"/>
      <c r="ELN57" s="1252"/>
      <c r="ELO57" s="1252"/>
      <c r="ELP57" s="1252"/>
      <c r="ELQ57" s="1252"/>
      <c r="ELR57" s="1252"/>
      <c r="ELS57" s="1252"/>
      <c r="ELT57" s="1252"/>
      <c r="ELU57" s="1252"/>
      <c r="ELV57" s="1252"/>
      <c r="ELW57" s="1252"/>
      <c r="ELX57" s="1252"/>
      <c r="ELY57" s="1252"/>
      <c r="ELZ57" s="1252"/>
      <c r="EMA57" s="1252"/>
      <c r="EMB57" s="1252"/>
      <c r="EMC57" s="1252"/>
      <c r="EMD57" s="1252"/>
      <c r="EME57" s="1252"/>
      <c r="EMF57" s="1252"/>
      <c r="EMG57" s="1252"/>
      <c r="EMH57" s="1252"/>
      <c r="EMI57" s="1252"/>
      <c r="EMJ57" s="1252"/>
      <c r="EMK57" s="1252"/>
      <c r="EML57" s="1252"/>
      <c r="EMM57" s="1252"/>
      <c r="EMN57" s="1252"/>
      <c r="EMO57" s="1252"/>
      <c r="EMP57" s="1252"/>
      <c r="EMQ57" s="1252"/>
      <c r="EMR57" s="1252"/>
      <c r="EMS57" s="1252"/>
      <c r="EMT57" s="1252"/>
      <c r="EMU57" s="1252"/>
      <c r="EMV57" s="1252"/>
      <c r="EMW57" s="1252"/>
      <c r="EMX57" s="1252"/>
      <c r="EMY57" s="1252"/>
      <c r="EMZ57" s="1252"/>
      <c r="ENA57" s="1252"/>
      <c r="ENB57" s="1252"/>
      <c r="ENC57" s="1252"/>
      <c r="END57" s="1252"/>
      <c r="ENE57" s="1252"/>
      <c r="ENF57" s="1252"/>
      <c r="ENG57" s="1252"/>
      <c r="ENH57" s="1252"/>
      <c r="ENI57" s="1252"/>
      <c r="ENJ57" s="1252"/>
      <c r="ENK57" s="1252"/>
      <c r="ENL57" s="1252"/>
      <c r="ENM57" s="1252"/>
      <c r="ENN57" s="1252"/>
      <c r="ENO57" s="1252"/>
      <c r="ENP57" s="1252"/>
      <c r="ENQ57" s="1252"/>
      <c r="ENR57" s="1252"/>
      <c r="ENS57" s="1252"/>
      <c r="ENT57" s="1252"/>
      <c r="ENU57" s="1252"/>
      <c r="ENV57" s="1252"/>
      <c r="ENW57" s="1252"/>
      <c r="ENX57" s="1252"/>
      <c r="ENY57" s="1252"/>
      <c r="ENZ57" s="1252"/>
      <c r="EOA57" s="1252"/>
      <c r="EOB57" s="1252"/>
      <c r="EOC57" s="1252"/>
      <c r="EOD57" s="1252"/>
      <c r="EOE57" s="1252"/>
      <c r="EOF57" s="1252"/>
      <c r="EOG57" s="1252"/>
      <c r="EOH57" s="1252"/>
      <c r="EOI57" s="1252"/>
      <c r="EOJ57" s="1252"/>
      <c r="EOK57" s="1252"/>
      <c r="EOL57" s="1252"/>
      <c r="EOM57" s="1252"/>
      <c r="EON57" s="1252"/>
      <c r="EOO57" s="1252"/>
      <c r="EOP57" s="1252"/>
      <c r="EOQ57" s="1252"/>
      <c r="EOR57" s="1252"/>
      <c r="EOS57" s="1252"/>
      <c r="EOT57" s="1252"/>
      <c r="EOU57" s="1252"/>
      <c r="EOV57" s="1252"/>
      <c r="EOW57" s="1252"/>
      <c r="EOX57" s="1252"/>
      <c r="EOY57" s="1252"/>
      <c r="EOZ57" s="1252"/>
      <c r="EPA57" s="1252"/>
      <c r="EPB57" s="1252"/>
      <c r="EPC57" s="1252"/>
      <c r="EPD57" s="1252"/>
      <c r="EPE57" s="1252"/>
      <c r="EPF57" s="1252"/>
      <c r="EPG57" s="1252"/>
      <c r="EPH57" s="1252"/>
      <c r="EPI57" s="1252"/>
      <c r="EPJ57" s="1252"/>
      <c r="EPK57" s="1252"/>
      <c r="EPL57" s="1252"/>
      <c r="EPM57" s="1252"/>
      <c r="EPN57" s="1252"/>
      <c r="EPO57" s="1252"/>
      <c r="EPP57" s="1252"/>
      <c r="EPQ57" s="1252"/>
      <c r="EPR57" s="1252"/>
      <c r="EPS57" s="1252"/>
      <c r="EPT57" s="1252"/>
      <c r="EPU57" s="1252"/>
      <c r="EPV57" s="1252"/>
      <c r="EPW57" s="1252"/>
      <c r="EPX57" s="1252"/>
      <c r="EPY57" s="1252"/>
      <c r="EPZ57" s="1252"/>
      <c r="EQA57" s="1252"/>
      <c r="EQB57" s="1252"/>
      <c r="EQC57" s="1252"/>
      <c r="EQD57" s="1252"/>
      <c r="EQE57" s="1252"/>
      <c r="EQF57" s="1252"/>
      <c r="EQG57" s="1252"/>
      <c r="EQH57" s="1252"/>
      <c r="EQI57" s="1252"/>
      <c r="EQJ57" s="1252"/>
      <c r="EQK57" s="1252"/>
      <c r="EQL57" s="1252"/>
      <c r="EQM57" s="1252"/>
      <c r="EQN57" s="1252"/>
      <c r="EQO57" s="1252"/>
      <c r="EQP57" s="1252"/>
      <c r="EQQ57" s="1252"/>
      <c r="EQR57" s="1252"/>
      <c r="EQS57" s="1252"/>
      <c r="EQT57" s="1252"/>
      <c r="EQU57" s="1252"/>
      <c r="EQV57" s="1252"/>
      <c r="EQW57" s="1252"/>
      <c r="EQX57" s="1252"/>
      <c r="EQY57" s="1252"/>
      <c r="EQZ57" s="1252"/>
      <c r="ERA57" s="1252"/>
      <c r="ERB57" s="1252"/>
      <c r="ERC57" s="1252"/>
      <c r="ERD57" s="1252"/>
      <c r="ERE57" s="1252"/>
      <c r="ERF57" s="1252"/>
      <c r="ERG57" s="1252"/>
      <c r="ERH57" s="1252"/>
      <c r="ERI57" s="1252"/>
      <c r="ERJ57" s="1252"/>
      <c r="ERK57" s="1252"/>
      <c r="ERL57" s="1252"/>
      <c r="ERM57" s="1252"/>
      <c r="ERN57" s="1252"/>
      <c r="ERO57" s="1252"/>
      <c r="ERP57" s="1252"/>
      <c r="ERQ57" s="1252"/>
      <c r="ERR57" s="1252"/>
      <c r="ERS57" s="1252"/>
      <c r="ERT57" s="1252"/>
      <c r="ERU57" s="1252"/>
      <c r="ERV57" s="1252"/>
      <c r="ERW57" s="1252"/>
      <c r="ERX57" s="1252"/>
      <c r="ERY57" s="1252"/>
      <c r="ERZ57" s="1252"/>
      <c r="ESA57" s="1252"/>
      <c r="ESB57" s="1252"/>
      <c r="ESC57" s="1252"/>
      <c r="ESD57" s="1252"/>
      <c r="ESE57" s="1252"/>
      <c r="ESF57" s="1252"/>
      <c r="ESG57" s="1252"/>
      <c r="ESH57" s="1252"/>
      <c r="ESI57" s="1252"/>
      <c r="ESJ57" s="1252"/>
      <c r="ESK57" s="1252"/>
      <c r="ESL57" s="1252"/>
      <c r="ESM57" s="1252"/>
      <c r="ESN57" s="1252"/>
      <c r="ESO57" s="1252"/>
      <c r="ESP57" s="1252"/>
      <c r="ESQ57" s="1252"/>
      <c r="ESR57" s="1252"/>
      <c r="ESS57" s="1252"/>
      <c r="EST57" s="1252"/>
      <c r="ESU57" s="1252"/>
      <c r="ESV57" s="1252"/>
      <c r="ESW57" s="1252"/>
      <c r="ESX57" s="1252"/>
      <c r="ESY57" s="1252"/>
      <c r="ESZ57" s="1252"/>
      <c r="ETA57" s="1252"/>
      <c r="ETB57" s="1252"/>
      <c r="ETC57" s="1252"/>
      <c r="ETD57" s="1252"/>
      <c r="ETE57" s="1252"/>
      <c r="ETF57" s="1252"/>
      <c r="ETG57" s="1252"/>
      <c r="ETH57" s="1252"/>
      <c r="ETI57" s="1252"/>
      <c r="ETJ57" s="1252"/>
      <c r="ETK57" s="1252"/>
      <c r="ETL57" s="1252"/>
      <c r="ETM57" s="1252"/>
      <c r="ETN57" s="1252"/>
      <c r="ETO57" s="1252"/>
      <c r="ETP57" s="1252"/>
      <c r="ETQ57" s="1252"/>
      <c r="ETR57" s="1252"/>
      <c r="ETS57" s="1252"/>
      <c r="ETT57" s="1252"/>
      <c r="ETU57" s="1252"/>
      <c r="ETV57" s="1252"/>
      <c r="ETW57" s="1252"/>
      <c r="ETX57" s="1252"/>
      <c r="ETY57" s="1252"/>
      <c r="ETZ57" s="1252"/>
      <c r="EUA57" s="1252"/>
      <c r="EUB57" s="1252"/>
      <c r="EUC57" s="1252"/>
      <c r="EUD57" s="1252"/>
      <c r="EUE57" s="1252"/>
      <c r="EUF57" s="1252"/>
      <c r="EUG57" s="1252"/>
      <c r="EUH57" s="1252"/>
      <c r="EUI57" s="1252"/>
      <c r="EUJ57" s="1252"/>
      <c r="EUK57" s="1252"/>
      <c r="EUL57" s="1252"/>
      <c r="EUM57" s="1252"/>
      <c r="EUN57" s="1252"/>
      <c r="EUO57" s="1252"/>
      <c r="EUP57" s="1252"/>
      <c r="EUQ57" s="1252"/>
      <c r="EUR57" s="1252"/>
      <c r="EUS57" s="1252"/>
      <c r="EUT57" s="1252"/>
      <c r="EUU57" s="1252"/>
      <c r="EUV57" s="1252"/>
      <c r="EUW57" s="1252"/>
      <c r="EUX57" s="1252"/>
      <c r="EUY57" s="1252"/>
      <c r="EUZ57" s="1252"/>
      <c r="EVA57" s="1252"/>
      <c r="EVB57" s="1252"/>
      <c r="EVC57" s="1252"/>
      <c r="EVD57" s="1252"/>
      <c r="EVE57" s="1252"/>
      <c r="EVF57" s="1252"/>
      <c r="EVG57" s="1252"/>
      <c r="EVH57" s="1252"/>
      <c r="EVI57" s="1252"/>
      <c r="EVJ57" s="1252"/>
      <c r="EVK57" s="1252"/>
      <c r="EVL57" s="1252"/>
      <c r="EVM57" s="1252"/>
      <c r="EVN57" s="1252"/>
      <c r="EVO57" s="1252"/>
      <c r="EVP57" s="1252"/>
      <c r="EVQ57" s="1252"/>
      <c r="EVR57" s="1252"/>
      <c r="EVS57" s="1252"/>
      <c r="EVT57" s="1252"/>
      <c r="EVU57" s="1252"/>
      <c r="EVV57" s="1252"/>
      <c r="EVW57" s="1252"/>
      <c r="EVX57" s="1252"/>
      <c r="EVY57" s="1252"/>
      <c r="EVZ57" s="1252"/>
      <c r="EWA57" s="1252"/>
      <c r="EWB57" s="1252"/>
      <c r="EWC57" s="1252"/>
      <c r="EWD57" s="1252"/>
      <c r="EWE57" s="1252"/>
      <c r="EWF57" s="1252"/>
      <c r="EWG57" s="1252"/>
      <c r="EWH57" s="1252"/>
      <c r="EWI57" s="1252"/>
      <c r="EWJ57" s="1252"/>
      <c r="EWK57" s="1252"/>
      <c r="EWL57" s="1252"/>
      <c r="EWM57" s="1252"/>
      <c r="EWN57" s="1252"/>
      <c r="EWO57" s="1252"/>
      <c r="EWP57" s="1252"/>
      <c r="EWQ57" s="1252"/>
      <c r="EWR57" s="1252"/>
      <c r="EWS57" s="1252"/>
      <c r="EWT57" s="1252"/>
      <c r="EWU57" s="1252"/>
      <c r="EWV57" s="1252"/>
      <c r="EWW57" s="1252"/>
      <c r="EWX57" s="1252"/>
      <c r="EWY57" s="1252"/>
      <c r="EWZ57" s="1252"/>
      <c r="EXA57" s="1252"/>
      <c r="EXB57" s="1252"/>
      <c r="EXC57" s="1252"/>
      <c r="EXD57" s="1252"/>
      <c r="EXE57" s="1252"/>
      <c r="EXF57" s="1252"/>
      <c r="EXG57" s="1252"/>
      <c r="EXH57" s="1252"/>
      <c r="EXI57" s="1252"/>
      <c r="EXJ57" s="1252"/>
      <c r="EXK57" s="1252"/>
      <c r="EXL57" s="1252"/>
      <c r="EXM57" s="1252"/>
      <c r="EXN57" s="1252"/>
      <c r="EXO57" s="1252"/>
      <c r="EXP57" s="1252"/>
      <c r="EXQ57" s="1252"/>
      <c r="EXR57" s="1252"/>
      <c r="EXS57" s="1252"/>
      <c r="EXT57" s="1252"/>
      <c r="EXU57" s="1252"/>
      <c r="EXV57" s="1252"/>
      <c r="EXW57" s="1252"/>
      <c r="EXX57" s="1252"/>
      <c r="EXY57" s="1252"/>
      <c r="EXZ57" s="1252"/>
      <c r="EYA57" s="1252"/>
      <c r="EYB57" s="1252"/>
      <c r="EYC57" s="1252"/>
      <c r="EYD57" s="1252"/>
      <c r="EYE57" s="1252"/>
      <c r="EYF57" s="1252"/>
      <c r="EYG57" s="1252"/>
      <c r="EYH57" s="1252"/>
      <c r="EYI57" s="1252"/>
      <c r="EYJ57" s="1252"/>
      <c r="EYK57" s="1252"/>
      <c r="EYL57" s="1252"/>
      <c r="EYM57" s="1252"/>
      <c r="EYN57" s="1252"/>
      <c r="EYO57" s="1252"/>
      <c r="EYP57" s="1252"/>
      <c r="EYQ57" s="1252"/>
      <c r="EYR57" s="1252"/>
      <c r="EYS57" s="1252"/>
      <c r="EYT57" s="1252"/>
      <c r="EYU57" s="1252"/>
      <c r="EYV57" s="1252"/>
      <c r="EYW57" s="1252"/>
      <c r="EYX57" s="1252"/>
      <c r="EYY57" s="1252"/>
      <c r="EYZ57" s="1252"/>
      <c r="EZA57" s="1252"/>
      <c r="EZB57" s="1252"/>
      <c r="EZC57" s="1252"/>
      <c r="EZD57" s="1252"/>
      <c r="EZE57" s="1252"/>
      <c r="EZF57" s="1252"/>
      <c r="EZG57" s="1252"/>
      <c r="EZH57" s="1252"/>
      <c r="EZI57" s="1252"/>
      <c r="EZJ57" s="1252"/>
      <c r="EZK57" s="1252"/>
      <c r="EZL57" s="1252"/>
      <c r="EZM57" s="1252"/>
      <c r="EZN57" s="1252"/>
      <c r="EZO57" s="1252"/>
      <c r="EZP57" s="1252"/>
      <c r="EZQ57" s="1252"/>
      <c r="EZR57" s="1252"/>
      <c r="EZS57" s="1252"/>
      <c r="EZT57" s="1252"/>
      <c r="EZU57" s="1252"/>
      <c r="EZV57" s="1252"/>
      <c r="EZW57" s="1252"/>
      <c r="EZX57" s="1252"/>
      <c r="EZY57" s="1252"/>
      <c r="EZZ57" s="1252"/>
      <c r="FAA57" s="1252"/>
      <c r="FAB57" s="1252"/>
      <c r="FAC57" s="1252"/>
      <c r="FAD57" s="1252"/>
      <c r="FAE57" s="1252"/>
      <c r="FAF57" s="1252"/>
      <c r="FAG57" s="1252"/>
      <c r="FAH57" s="1252"/>
      <c r="FAI57" s="1252"/>
      <c r="FAJ57" s="1252"/>
      <c r="FAK57" s="1252"/>
      <c r="FAL57" s="1252"/>
      <c r="FAM57" s="1252"/>
      <c r="FAN57" s="1252"/>
      <c r="FAO57" s="1252"/>
      <c r="FAP57" s="1252"/>
      <c r="FAQ57" s="1252"/>
      <c r="FAR57" s="1252"/>
      <c r="FAS57" s="1252"/>
      <c r="FAT57" s="1252"/>
      <c r="FAU57" s="1252"/>
      <c r="FAV57" s="1252"/>
      <c r="FAW57" s="1252"/>
      <c r="FAX57" s="1252"/>
      <c r="FAY57" s="1252"/>
      <c r="FAZ57" s="1252"/>
      <c r="FBA57" s="1252"/>
      <c r="FBB57" s="1252"/>
      <c r="FBC57" s="1252"/>
      <c r="FBD57" s="1252"/>
      <c r="FBE57" s="1252"/>
      <c r="FBF57" s="1252"/>
      <c r="FBG57" s="1252"/>
      <c r="FBH57" s="1252"/>
      <c r="FBI57" s="1252"/>
      <c r="FBJ57" s="1252"/>
      <c r="FBK57" s="1252"/>
      <c r="FBL57" s="1252"/>
      <c r="FBM57" s="1252"/>
      <c r="FBN57" s="1252"/>
      <c r="FBO57" s="1252"/>
      <c r="FBP57" s="1252"/>
      <c r="FBQ57" s="1252"/>
      <c r="FBR57" s="1252"/>
      <c r="FBS57" s="1252"/>
      <c r="FBT57" s="1252"/>
      <c r="FBU57" s="1252"/>
      <c r="FBV57" s="1252"/>
      <c r="FBW57" s="1252"/>
      <c r="FBX57" s="1252"/>
      <c r="FBY57" s="1252"/>
      <c r="FBZ57" s="1252"/>
      <c r="FCA57" s="1252"/>
      <c r="FCB57" s="1252"/>
      <c r="FCC57" s="1252"/>
      <c r="FCD57" s="1252"/>
      <c r="FCE57" s="1252"/>
      <c r="FCF57" s="1252"/>
      <c r="FCG57" s="1252"/>
      <c r="FCH57" s="1252"/>
      <c r="FCI57" s="1252"/>
      <c r="FCJ57" s="1252"/>
      <c r="FCK57" s="1252"/>
      <c r="FCL57" s="1252"/>
      <c r="FCM57" s="1252"/>
      <c r="FCN57" s="1252"/>
      <c r="FCO57" s="1252"/>
      <c r="FCP57" s="1252"/>
      <c r="FCQ57" s="1252"/>
      <c r="FCR57" s="1252"/>
      <c r="FCS57" s="1252"/>
      <c r="FCT57" s="1252"/>
      <c r="FCU57" s="1252"/>
      <c r="FCV57" s="1252"/>
      <c r="FCW57" s="1252"/>
      <c r="FCX57" s="1252"/>
      <c r="FCY57" s="1252"/>
      <c r="FCZ57" s="1252"/>
      <c r="FDA57" s="1252"/>
      <c r="FDB57" s="1252"/>
      <c r="FDC57" s="1252"/>
      <c r="FDD57" s="1252"/>
      <c r="FDE57" s="1252"/>
      <c r="FDF57" s="1252"/>
      <c r="FDG57" s="1252"/>
      <c r="FDH57" s="1252"/>
      <c r="FDI57" s="1252"/>
      <c r="FDJ57" s="1252"/>
      <c r="FDK57" s="1252"/>
      <c r="FDL57" s="1252"/>
      <c r="FDM57" s="1252"/>
      <c r="FDN57" s="1252"/>
      <c r="FDO57" s="1252"/>
      <c r="FDP57" s="1252"/>
      <c r="FDQ57" s="1252"/>
      <c r="FDR57" s="1252"/>
      <c r="FDS57" s="1252"/>
      <c r="FDT57" s="1252"/>
      <c r="FDU57" s="1252"/>
      <c r="FDV57" s="1252"/>
      <c r="FDW57" s="1252"/>
      <c r="FDX57" s="1252"/>
      <c r="FDY57" s="1252"/>
      <c r="FDZ57" s="1252"/>
      <c r="FEA57" s="1252"/>
      <c r="FEB57" s="1252"/>
      <c r="FEC57" s="1252"/>
      <c r="FED57" s="1252"/>
      <c r="FEE57" s="1252"/>
      <c r="FEF57" s="1252"/>
      <c r="FEG57" s="1252"/>
      <c r="FEH57" s="1252"/>
      <c r="FEI57" s="1252"/>
      <c r="FEJ57" s="1252"/>
      <c r="FEK57" s="1252"/>
      <c r="FEL57" s="1252"/>
      <c r="FEM57" s="1252"/>
      <c r="FEN57" s="1252"/>
      <c r="FEO57" s="1252"/>
      <c r="FEP57" s="1252"/>
      <c r="FEQ57" s="1252"/>
      <c r="FER57" s="1252"/>
      <c r="FES57" s="1252"/>
      <c r="FET57" s="1252"/>
      <c r="FEU57" s="1252"/>
      <c r="FEV57" s="1252"/>
      <c r="FEW57" s="1252"/>
      <c r="FEX57" s="1252"/>
      <c r="FEY57" s="1252"/>
      <c r="FEZ57" s="1252"/>
      <c r="FFA57" s="1252"/>
      <c r="FFB57" s="1252"/>
      <c r="FFC57" s="1252"/>
      <c r="FFD57" s="1252"/>
      <c r="FFE57" s="1252"/>
      <c r="FFF57" s="1252"/>
      <c r="FFG57" s="1252"/>
      <c r="FFH57" s="1252"/>
      <c r="FFI57" s="1252"/>
      <c r="FFJ57" s="1252"/>
      <c r="FFK57" s="1252"/>
      <c r="FFL57" s="1252"/>
      <c r="FFM57" s="1252"/>
      <c r="FFN57" s="1252"/>
      <c r="FFO57" s="1252"/>
      <c r="FFP57" s="1252"/>
      <c r="FFQ57" s="1252"/>
      <c r="FFR57" s="1252"/>
      <c r="FFS57" s="1252"/>
      <c r="FFT57" s="1252"/>
      <c r="FFU57" s="1252"/>
      <c r="FFV57" s="1252"/>
      <c r="FFW57" s="1252"/>
      <c r="FFX57" s="1252"/>
      <c r="FFY57" s="1252"/>
      <c r="FFZ57" s="1252"/>
      <c r="FGA57" s="1252"/>
      <c r="FGB57" s="1252"/>
      <c r="FGC57" s="1252"/>
      <c r="FGD57" s="1252"/>
      <c r="FGE57" s="1252"/>
      <c r="FGF57" s="1252"/>
      <c r="FGG57" s="1252"/>
      <c r="FGH57" s="1252"/>
      <c r="FGI57" s="1252"/>
      <c r="FGJ57" s="1252"/>
      <c r="FGK57" s="1252"/>
      <c r="FGL57" s="1252"/>
      <c r="FGM57" s="1252"/>
      <c r="FGN57" s="1252"/>
      <c r="FGO57" s="1252"/>
      <c r="FGP57" s="1252"/>
      <c r="FGQ57" s="1252"/>
      <c r="FGR57" s="1252"/>
      <c r="FGS57" s="1252"/>
      <c r="FGT57" s="1252"/>
      <c r="FGU57" s="1252"/>
      <c r="FGV57" s="1252"/>
      <c r="FGW57" s="1252"/>
      <c r="FGX57" s="1252"/>
      <c r="FGY57" s="1252"/>
      <c r="FGZ57" s="1252"/>
      <c r="FHA57" s="1252"/>
      <c r="FHB57" s="1252"/>
      <c r="FHC57" s="1252"/>
      <c r="FHD57" s="1252"/>
      <c r="FHE57" s="1252"/>
      <c r="FHF57" s="1252"/>
      <c r="FHG57" s="1252"/>
      <c r="FHH57" s="1252"/>
      <c r="FHI57" s="1252"/>
      <c r="FHJ57" s="1252"/>
      <c r="FHK57" s="1252"/>
      <c r="FHL57" s="1252"/>
      <c r="FHM57" s="1252"/>
      <c r="FHN57" s="1252"/>
      <c r="FHO57" s="1252"/>
      <c r="FHP57" s="1252"/>
      <c r="FHQ57" s="1252"/>
      <c r="FHR57" s="1252"/>
      <c r="FHS57" s="1252"/>
      <c r="FHT57" s="1252"/>
      <c r="FHU57" s="1252"/>
      <c r="FHV57" s="1252"/>
      <c r="FHW57" s="1252"/>
      <c r="FHX57" s="1252"/>
      <c r="FHY57" s="1252"/>
      <c r="FHZ57" s="1252"/>
      <c r="FIA57" s="1252"/>
      <c r="FIB57" s="1252"/>
      <c r="FIC57" s="1252"/>
      <c r="FID57" s="1252"/>
      <c r="FIE57" s="1252"/>
      <c r="FIF57" s="1252"/>
      <c r="FIG57" s="1252"/>
      <c r="FIH57" s="1252"/>
      <c r="FII57" s="1252"/>
      <c r="FIJ57" s="1252"/>
      <c r="FIK57" s="1252"/>
      <c r="FIL57" s="1252"/>
      <c r="FIM57" s="1252"/>
      <c r="FIN57" s="1252"/>
      <c r="FIO57" s="1252"/>
      <c r="FIP57" s="1252"/>
      <c r="FIQ57" s="1252"/>
      <c r="FIR57" s="1252"/>
      <c r="FIS57" s="1252"/>
      <c r="FIT57" s="1252"/>
      <c r="FIU57" s="1252"/>
      <c r="FIV57" s="1252"/>
      <c r="FIW57" s="1252"/>
      <c r="FIX57" s="1252"/>
      <c r="FIY57" s="1252"/>
      <c r="FIZ57" s="1252"/>
      <c r="FJA57" s="1252"/>
      <c r="FJB57" s="1252"/>
      <c r="FJC57" s="1252"/>
      <c r="FJD57" s="1252"/>
      <c r="FJE57" s="1252"/>
      <c r="FJF57" s="1252"/>
      <c r="FJG57" s="1252"/>
      <c r="FJH57" s="1252"/>
      <c r="FJI57" s="1252"/>
      <c r="FJJ57" s="1252"/>
      <c r="FJK57" s="1252"/>
      <c r="FJL57" s="1252"/>
      <c r="FJM57" s="1252"/>
      <c r="FJN57" s="1252"/>
      <c r="FJO57" s="1252"/>
      <c r="FJP57" s="1252"/>
      <c r="FJQ57" s="1252"/>
      <c r="FJR57" s="1252"/>
      <c r="FJS57" s="1252"/>
      <c r="FJT57" s="1252"/>
      <c r="FJU57" s="1252"/>
      <c r="FJV57" s="1252"/>
      <c r="FJW57" s="1252"/>
      <c r="FJX57" s="1252"/>
      <c r="FJY57" s="1252"/>
      <c r="FJZ57" s="1252"/>
      <c r="FKA57" s="1252"/>
      <c r="FKB57" s="1252"/>
      <c r="FKC57" s="1252"/>
      <c r="FKD57" s="1252"/>
      <c r="FKE57" s="1252"/>
      <c r="FKF57" s="1252"/>
      <c r="FKG57" s="1252"/>
      <c r="FKH57" s="1252"/>
      <c r="FKI57" s="1252"/>
      <c r="FKJ57" s="1252"/>
      <c r="FKK57" s="1252"/>
      <c r="FKL57" s="1252"/>
      <c r="FKM57" s="1252"/>
      <c r="FKN57" s="1252"/>
      <c r="FKO57" s="1252"/>
      <c r="FKP57" s="1252"/>
      <c r="FKQ57" s="1252"/>
      <c r="FKR57" s="1252"/>
      <c r="FKS57" s="1252"/>
      <c r="FKT57" s="1252"/>
      <c r="FKU57" s="1252"/>
      <c r="FKV57" s="1252"/>
      <c r="FKW57" s="1252"/>
      <c r="FKX57" s="1252"/>
      <c r="FKY57" s="1252"/>
      <c r="FKZ57" s="1252"/>
      <c r="FLA57" s="1252"/>
      <c r="FLB57" s="1252"/>
      <c r="FLC57" s="1252"/>
      <c r="FLD57" s="1252"/>
      <c r="FLE57" s="1252"/>
      <c r="FLF57" s="1252"/>
      <c r="FLG57" s="1252"/>
      <c r="FLH57" s="1252"/>
      <c r="FLI57" s="1252"/>
      <c r="FLJ57" s="1252"/>
      <c r="FLK57" s="1252"/>
      <c r="FLL57" s="1252"/>
      <c r="FLM57" s="1252"/>
      <c r="FLN57" s="1252"/>
      <c r="FLO57" s="1252"/>
      <c r="FLP57" s="1252"/>
      <c r="FLQ57" s="1252"/>
      <c r="FLR57" s="1252"/>
      <c r="FLS57" s="1252"/>
      <c r="FLT57" s="1252"/>
      <c r="FLU57" s="1252"/>
      <c r="FLV57" s="1252"/>
      <c r="FLW57" s="1252"/>
      <c r="FLX57" s="1252"/>
      <c r="FLY57" s="1252"/>
      <c r="FLZ57" s="1252"/>
      <c r="FMA57" s="1252"/>
      <c r="FMB57" s="1252"/>
      <c r="FMC57" s="1252"/>
      <c r="FMD57" s="1252"/>
      <c r="FME57" s="1252"/>
      <c r="FMF57" s="1252"/>
      <c r="FMG57" s="1252"/>
      <c r="FMH57" s="1252"/>
      <c r="FMI57" s="1252"/>
      <c r="FMJ57" s="1252"/>
      <c r="FMK57" s="1252"/>
      <c r="FML57" s="1252"/>
      <c r="FMM57" s="1252"/>
      <c r="FMN57" s="1252"/>
      <c r="FMO57" s="1252"/>
      <c r="FMP57" s="1252"/>
      <c r="FMQ57" s="1252"/>
      <c r="FMR57" s="1252"/>
      <c r="FMS57" s="1252"/>
      <c r="FMT57" s="1252"/>
      <c r="FMU57" s="1252"/>
      <c r="FMV57" s="1252"/>
      <c r="FMW57" s="1252"/>
      <c r="FMX57" s="1252"/>
      <c r="FMY57" s="1252"/>
      <c r="FMZ57" s="1252"/>
      <c r="FNA57" s="1252"/>
      <c r="FNB57" s="1252"/>
      <c r="FNC57" s="1252"/>
      <c r="FND57" s="1252"/>
      <c r="FNE57" s="1252"/>
      <c r="FNF57" s="1252"/>
      <c r="FNG57" s="1252"/>
      <c r="FNH57" s="1252"/>
      <c r="FNI57" s="1252"/>
      <c r="FNJ57" s="1252"/>
      <c r="FNK57" s="1252"/>
      <c r="FNL57" s="1252"/>
      <c r="FNM57" s="1252"/>
      <c r="FNN57" s="1252"/>
      <c r="FNO57" s="1252"/>
      <c r="FNP57" s="1252"/>
      <c r="FNQ57" s="1252"/>
      <c r="FNR57" s="1252"/>
      <c r="FNS57" s="1252"/>
      <c r="FNT57" s="1252"/>
      <c r="FNU57" s="1252"/>
      <c r="FNV57" s="1252"/>
      <c r="FNW57" s="1252"/>
      <c r="FNX57" s="1252"/>
      <c r="FNY57" s="1252"/>
      <c r="FNZ57" s="1252"/>
      <c r="FOA57" s="1252"/>
      <c r="FOB57" s="1252"/>
      <c r="FOC57" s="1252"/>
      <c r="FOD57" s="1252"/>
      <c r="FOE57" s="1252"/>
      <c r="FOF57" s="1252"/>
      <c r="FOG57" s="1252"/>
      <c r="FOH57" s="1252"/>
      <c r="FOI57" s="1252"/>
      <c r="FOJ57" s="1252"/>
      <c r="FOK57" s="1252"/>
      <c r="FOL57" s="1252"/>
      <c r="FOM57" s="1252"/>
      <c r="FON57" s="1252"/>
      <c r="FOO57" s="1252"/>
      <c r="FOP57" s="1252"/>
      <c r="FOQ57" s="1252"/>
      <c r="FOR57" s="1252"/>
      <c r="FOS57" s="1252"/>
      <c r="FOT57" s="1252"/>
      <c r="FOU57" s="1252"/>
      <c r="FOV57" s="1252"/>
      <c r="FOW57" s="1252"/>
      <c r="FOX57" s="1252"/>
      <c r="FOY57" s="1252"/>
      <c r="FOZ57" s="1252"/>
      <c r="FPA57" s="1252"/>
      <c r="FPB57" s="1252"/>
      <c r="FPC57" s="1252"/>
      <c r="FPD57" s="1252"/>
      <c r="FPE57" s="1252"/>
      <c r="FPF57" s="1252"/>
      <c r="FPG57" s="1252"/>
      <c r="FPH57" s="1252"/>
      <c r="FPI57" s="1252"/>
      <c r="FPJ57" s="1252"/>
      <c r="FPK57" s="1252"/>
      <c r="FPL57" s="1252"/>
      <c r="FPM57" s="1252"/>
      <c r="FPN57" s="1252"/>
      <c r="FPO57" s="1252"/>
      <c r="FPP57" s="1252"/>
      <c r="FPQ57" s="1252"/>
      <c r="FPR57" s="1252"/>
      <c r="FPS57" s="1252"/>
      <c r="FPT57" s="1252"/>
      <c r="FPU57" s="1252"/>
      <c r="FPV57" s="1252"/>
      <c r="FPW57" s="1252"/>
      <c r="FPX57" s="1252"/>
      <c r="FPY57" s="1252"/>
      <c r="FPZ57" s="1252"/>
      <c r="FQA57" s="1252"/>
      <c r="FQB57" s="1252"/>
      <c r="FQC57" s="1252"/>
      <c r="FQD57" s="1252"/>
      <c r="FQE57" s="1252"/>
      <c r="FQF57" s="1252"/>
      <c r="FQG57" s="1252"/>
      <c r="FQH57" s="1252"/>
      <c r="FQI57" s="1252"/>
      <c r="FQJ57" s="1252"/>
      <c r="FQK57" s="1252"/>
      <c r="FQL57" s="1252"/>
      <c r="FQM57" s="1252"/>
      <c r="FQN57" s="1252"/>
      <c r="FQO57" s="1252"/>
      <c r="FQP57" s="1252"/>
      <c r="FQQ57" s="1252"/>
      <c r="FQR57" s="1252"/>
      <c r="FQS57" s="1252"/>
      <c r="FQT57" s="1252"/>
      <c r="FQU57" s="1252"/>
      <c r="FQV57" s="1252"/>
      <c r="FQW57" s="1252"/>
      <c r="FQX57" s="1252"/>
      <c r="FQY57" s="1252"/>
      <c r="FQZ57" s="1252"/>
      <c r="FRA57" s="1252"/>
      <c r="FRB57" s="1252"/>
      <c r="FRC57" s="1252"/>
      <c r="FRD57" s="1252"/>
      <c r="FRE57" s="1252"/>
      <c r="FRF57" s="1252"/>
      <c r="FRG57" s="1252"/>
      <c r="FRH57" s="1252"/>
      <c r="FRI57" s="1252"/>
      <c r="FRJ57" s="1252"/>
      <c r="FRK57" s="1252"/>
      <c r="FRL57" s="1252"/>
      <c r="FRM57" s="1252"/>
      <c r="FRN57" s="1252"/>
      <c r="FRO57" s="1252"/>
      <c r="FRP57" s="1252"/>
      <c r="FRQ57" s="1252"/>
      <c r="FRR57" s="1252"/>
      <c r="FRS57" s="1252"/>
      <c r="FRT57" s="1252"/>
      <c r="FRU57" s="1252"/>
      <c r="FRV57" s="1252"/>
      <c r="FRW57" s="1252"/>
      <c r="FRX57" s="1252"/>
      <c r="FRY57" s="1252"/>
      <c r="FRZ57" s="1252"/>
      <c r="FSA57" s="1252"/>
      <c r="FSB57" s="1252"/>
      <c r="FSC57" s="1252"/>
      <c r="FSD57" s="1252"/>
      <c r="FSE57" s="1252"/>
      <c r="FSF57" s="1252"/>
      <c r="FSG57" s="1252"/>
      <c r="FSH57" s="1252"/>
      <c r="FSI57" s="1252"/>
      <c r="FSJ57" s="1252"/>
      <c r="FSK57" s="1252"/>
      <c r="FSL57" s="1252"/>
      <c r="FSM57" s="1252"/>
      <c r="FSN57" s="1252"/>
      <c r="FSO57" s="1252"/>
      <c r="FSP57" s="1252"/>
      <c r="FSQ57" s="1252"/>
      <c r="FSR57" s="1252"/>
      <c r="FSS57" s="1252"/>
      <c r="FST57" s="1252"/>
      <c r="FSU57" s="1252"/>
      <c r="FSV57" s="1252"/>
      <c r="FSW57" s="1252"/>
      <c r="FSX57" s="1252"/>
      <c r="FSY57" s="1252"/>
      <c r="FSZ57" s="1252"/>
      <c r="FTA57" s="1252"/>
      <c r="FTB57" s="1252"/>
      <c r="FTC57" s="1252"/>
      <c r="FTD57" s="1252"/>
      <c r="FTE57" s="1252"/>
      <c r="FTF57" s="1252"/>
      <c r="FTG57" s="1252"/>
      <c r="FTH57" s="1252"/>
      <c r="FTI57" s="1252"/>
      <c r="FTJ57" s="1252"/>
      <c r="FTK57" s="1252"/>
      <c r="FTL57" s="1252"/>
      <c r="FTM57" s="1252"/>
      <c r="FTN57" s="1252"/>
      <c r="FTO57" s="1252"/>
      <c r="FTP57" s="1252"/>
      <c r="FTQ57" s="1252"/>
      <c r="FTR57" s="1252"/>
      <c r="FTS57" s="1252"/>
      <c r="FTT57" s="1252"/>
      <c r="FTU57" s="1252"/>
      <c r="FTV57" s="1252"/>
      <c r="FTW57" s="1252"/>
      <c r="FTX57" s="1252"/>
      <c r="FTY57" s="1252"/>
      <c r="FTZ57" s="1252"/>
      <c r="FUA57" s="1252"/>
      <c r="FUB57" s="1252"/>
      <c r="FUC57" s="1252"/>
      <c r="FUD57" s="1252"/>
      <c r="FUE57" s="1252"/>
      <c r="FUF57" s="1252"/>
      <c r="FUG57" s="1252"/>
      <c r="FUH57" s="1252"/>
      <c r="FUI57" s="1252"/>
      <c r="FUJ57" s="1252"/>
      <c r="FUK57" s="1252"/>
      <c r="FUL57" s="1252"/>
      <c r="FUM57" s="1252"/>
      <c r="FUN57" s="1252"/>
      <c r="FUO57" s="1252"/>
      <c r="FUP57" s="1252"/>
      <c r="FUQ57" s="1252"/>
      <c r="FUR57" s="1252"/>
      <c r="FUS57" s="1252"/>
      <c r="FUT57" s="1252"/>
      <c r="FUU57" s="1252"/>
      <c r="FUV57" s="1252"/>
      <c r="FUW57" s="1252"/>
      <c r="FUX57" s="1252"/>
      <c r="FUY57" s="1252"/>
      <c r="FUZ57" s="1252"/>
      <c r="FVA57" s="1252"/>
      <c r="FVB57" s="1252"/>
      <c r="FVC57" s="1252"/>
      <c r="FVD57" s="1252"/>
      <c r="FVE57" s="1252"/>
      <c r="FVF57" s="1252"/>
      <c r="FVG57" s="1252"/>
      <c r="FVH57" s="1252"/>
      <c r="FVI57" s="1252"/>
      <c r="FVJ57" s="1252"/>
      <c r="FVK57" s="1252"/>
      <c r="FVL57" s="1252"/>
      <c r="FVM57" s="1252"/>
      <c r="FVN57" s="1252"/>
      <c r="FVO57" s="1252"/>
      <c r="FVP57" s="1252"/>
      <c r="FVQ57" s="1252"/>
      <c r="FVR57" s="1252"/>
      <c r="FVS57" s="1252"/>
      <c r="FVT57" s="1252"/>
      <c r="FVU57" s="1252"/>
      <c r="FVV57" s="1252"/>
      <c r="FVW57" s="1252"/>
      <c r="FVX57" s="1252"/>
      <c r="FVY57" s="1252"/>
      <c r="FVZ57" s="1252"/>
      <c r="FWA57" s="1252"/>
      <c r="FWB57" s="1252"/>
      <c r="FWC57" s="1252"/>
      <c r="FWD57" s="1252"/>
      <c r="FWE57" s="1252"/>
      <c r="FWF57" s="1252"/>
      <c r="FWG57" s="1252"/>
      <c r="FWH57" s="1252"/>
      <c r="FWI57" s="1252"/>
      <c r="FWJ57" s="1252"/>
      <c r="FWK57" s="1252"/>
      <c r="FWL57" s="1252"/>
      <c r="FWM57" s="1252"/>
      <c r="FWN57" s="1252"/>
      <c r="FWO57" s="1252"/>
      <c r="FWP57" s="1252"/>
      <c r="FWQ57" s="1252"/>
      <c r="FWR57" s="1252"/>
      <c r="FWS57" s="1252"/>
      <c r="FWT57" s="1252"/>
      <c r="FWU57" s="1252"/>
      <c r="FWV57" s="1252"/>
      <c r="FWW57" s="1252"/>
      <c r="FWX57" s="1252"/>
      <c r="FWY57" s="1252"/>
      <c r="FWZ57" s="1252"/>
      <c r="FXA57" s="1252"/>
      <c r="FXB57" s="1252"/>
      <c r="FXC57" s="1252"/>
      <c r="FXD57" s="1252"/>
      <c r="FXE57" s="1252"/>
      <c r="FXF57" s="1252"/>
      <c r="FXG57" s="1252"/>
      <c r="FXH57" s="1252"/>
      <c r="FXI57" s="1252"/>
      <c r="FXJ57" s="1252"/>
      <c r="FXK57" s="1252"/>
      <c r="FXL57" s="1252"/>
      <c r="FXM57" s="1252"/>
      <c r="FXN57" s="1252"/>
      <c r="FXO57" s="1252"/>
      <c r="FXP57" s="1252"/>
      <c r="FXQ57" s="1252"/>
      <c r="FXR57" s="1252"/>
      <c r="FXS57" s="1252"/>
      <c r="FXT57" s="1252"/>
      <c r="FXU57" s="1252"/>
      <c r="FXV57" s="1252"/>
      <c r="FXW57" s="1252"/>
      <c r="FXX57" s="1252"/>
      <c r="FXY57" s="1252"/>
      <c r="FXZ57" s="1252"/>
      <c r="FYA57" s="1252"/>
      <c r="FYB57" s="1252"/>
      <c r="FYC57" s="1252"/>
      <c r="FYD57" s="1252"/>
      <c r="FYE57" s="1252"/>
      <c r="FYF57" s="1252"/>
      <c r="FYG57" s="1252"/>
      <c r="FYH57" s="1252"/>
      <c r="FYI57" s="1252"/>
      <c r="FYJ57" s="1252"/>
      <c r="FYK57" s="1252"/>
      <c r="FYL57" s="1252"/>
      <c r="FYM57" s="1252"/>
      <c r="FYN57" s="1252"/>
      <c r="FYO57" s="1252"/>
      <c r="FYP57" s="1252"/>
      <c r="FYQ57" s="1252"/>
      <c r="FYR57" s="1252"/>
      <c r="FYS57" s="1252"/>
      <c r="FYT57" s="1252"/>
      <c r="FYU57" s="1252"/>
      <c r="FYV57" s="1252"/>
      <c r="FYW57" s="1252"/>
      <c r="FYX57" s="1252"/>
      <c r="FYY57" s="1252"/>
      <c r="FYZ57" s="1252"/>
      <c r="FZA57" s="1252"/>
      <c r="FZB57" s="1252"/>
      <c r="FZC57" s="1252"/>
      <c r="FZD57" s="1252"/>
      <c r="FZE57" s="1252"/>
      <c r="FZF57" s="1252"/>
      <c r="FZG57" s="1252"/>
      <c r="FZH57" s="1252"/>
      <c r="FZI57" s="1252"/>
      <c r="FZJ57" s="1252"/>
      <c r="FZK57" s="1252"/>
      <c r="FZL57" s="1252"/>
      <c r="FZM57" s="1252"/>
      <c r="FZN57" s="1252"/>
      <c r="FZO57" s="1252"/>
      <c r="FZP57" s="1252"/>
      <c r="FZQ57" s="1252"/>
      <c r="FZR57" s="1252"/>
      <c r="FZS57" s="1252"/>
      <c r="FZT57" s="1252"/>
      <c r="FZU57" s="1252"/>
      <c r="FZV57" s="1252"/>
      <c r="FZW57" s="1252"/>
      <c r="FZX57" s="1252"/>
      <c r="FZY57" s="1252"/>
      <c r="FZZ57" s="1252"/>
      <c r="GAA57" s="1252"/>
      <c r="GAB57" s="1252"/>
      <c r="GAC57" s="1252"/>
      <c r="GAD57" s="1252"/>
      <c r="GAE57" s="1252"/>
      <c r="GAF57" s="1252"/>
      <c r="GAG57" s="1252"/>
      <c r="GAH57" s="1252"/>
      <c r="GAI57" s="1252"/>
      <c r="GAJ57" s="1252"/>
      <c r="GAK57" s="1252"/>
      <c r="GAL57" s="1252"/>
      <c r="GAM57" s="1252"/>
      <c r="GAN57" s="1252"/>
      <c r="GAO57" s="1252"/>
      <c r="GAP57" s="1252"/>
      <c r="GAQ57" s="1252"/>
      <c r="GAR57" s="1252"/>
      <c r="GAS57" s="1252"/>
      <c r="GAT57" s="1252"/>
      <c r="GAU57" s="1252"/>
      <c r="GAV57" s="1252"/>
      <c r="GAW57" s="1252"/>
      <c r="GAX57" s="1252"/>
      <c r="GAY57" s="1252"/>
      <c r="GAZ57" s="1252"/>
      <c r="GBA57" s="1252"/>
      <c r="GBB57" s="1252"/>
      <c r="GBC57" s="1252"/>
      <c r="GBD57" s="1252"/>
      <c r="GBE57" s="1252"/>
      <c r="GBF57" s="1252"/>
      <c r="GBG57" s="1252"/>
      <c r="GBH57" s="1252"/>
      <c r="GBI57" s="1252"/>
      <c r="GBJ57" s="1252"/>
      <c r="GBK57" s="1252"/>
      <c r="GBL57" s="1252"/>
      <c r="GBM57" s="1252"/>
      <c r="GBN57" s="1252"/>
      <c r="GBO57" s="1252"/>
      <c r="GBP57" s="1252"/>
      <c r="GBQ57" s="1252"/>
      <c r="GBR57" s="1252"/>
      <c r="GBS57" s="1252"/>
      <c r="GBT57" s="1252"/>
      <c r="GBU57" s="1252"/>
      <c r="GBV57" s="1252"/>
      <c r="GBW57" s="1252"/>
      <c r="GBX57" s="1252"/>
      <c r="GBY57" s="1252"/>
      <c r="GBZ57" s="1252"/>
      <c r="GCA57" s="1252"/>
      <c r="GCB57" s="1252"/>
      <c r="GCC57" s="1252"/>
      <c r="GCD57" s="1252"/>
      <c r="GCE57" s="1252"/>
      <c r="GCF57" s="1252"/>
      <c r="GCG57" s="1252"/>
      <c r="GCH57" s="1252"/>
      <c r="GCI57" s="1252"/>
      <c r="GCJ57" s="1252"/>
      <c r="GCK57" s="1252"/>
      <c r="GCL57" s="1252"/>
      <c r="GCM57" s="1252"/>
      <c r="GCN57" s="1252"/>
      <c r="GCO57" s="1252"/>
      <c r="GCP57" s="1252"/>
      <c r="GCQ57" s="1252"/>
      <c r="GCR57" s="1252"/>
      <c r="GCS57" s="1252"/>
      <c r="GCT57" s="1252"/>
      <c r="GCU57" s="1252"/>
      <c r="GCV57" s="1252"/>
      <c r="GCW57" s="1252"/>
      <c r="GCX57" s="1252"/>
      <c r="GCY57" s="1252"/>
      <c r="GCZ57" s="1252"/>
      <c r="GDA57" s="1252"/>
      <c r="GDB57" s="1252"/>
      <c r="GDC57" s="1252"/>
      <c r="GDD57" s="1252"/>
      <c r="GDE57" s="1252"/>
      <c r="GDF57" s="1252"/>
      <c r="GDG57" s="1252"/>
      <c r="GDH57" s="1252"/>
      <c r="GDI57" s="1252"/>
      <c r="GDJ57" s="1252"/>
      <c r="GDK57" s="1252"/>
      <c r="GDL57" s="1252"/>
      <c r="GDM57" s="1252"/>
      <c r="GDN57" s="1252"/>
      <c r="GDO57" s="1252"/>
      <c r="GDP57" s="1252"/>
      <c r="GDQ57" s="1252"/>
      <c r="GDR57" s="1252"/>
      <c r="GDS57" s="1252"/>
      <c r="GDT57" s="1252"/>
      <c r="GDU57" s="1252"/>
      <c r="GDV57" s="1252"/>
      <c r="GDW57" s="1252"/>
      <c r="GDX57" s="1252"/>
      <c r="GDY57" s="1252"/>
      <c r="GDZ57" s="1252"/>
      <c r="GEA57" s="1252"/>
      <c r="GEB57" s="1252"/>
      <c r="GEC57" s="1252"/>
      <c r="GED57" s="1252"/>
      <c r="GEE57" s="1252"/>
      <c r="GEF57" s="1252"/>
      <c r="GEG57" s="1252"/>
      <c r="GEH57" s="1252"/>
      <c r="GEI57" s="1252"/>
      <c r="GEJ57" s="1252"/>
      <c r="GEK57" s="1252"/>
      <c r="GEL57" s="1252"/>
      <c r="GEM57" s="1252"/>
      <c r="GEN57" s="1252"/>
      <c r="GEO57" s="1252"/>
      <c r="GEP57" s="1252"/>
      <c r="GEQ57" s="1252"/>
      <c r="GER57" s="1252"/>
      <c r="GES57" s="1252"/>
      <c r="GET57" s="1252"/>
      <c r="GEU57" s="1252"/>
      <c r="GEV57" s="1252"/>
      <c r="GEW57" s="1252"/>
      <c r="GEX57" s="1252"/>
      <c r="GEY57" s="1252"/>
      <c r="GEZ57" s="1252"/>
      <c r="GFA57" s="1252"/>
      <c r="GFB57" s="1252"/>
      <c r="GFC57" s="1252"/>
      <c r="GFD57" s="1252"/>
      <c r="GFE57" s="1252"/>
      <c r="GFF57" s="1252"/>
      <c r="GFG57" s="1252"/>
      <c r="GFH57" s="1252"/>
      <c r="GFI57" s="1252"/>
      <c r="GFJ57" s="1252"/>
      <c r="GFK57" s="1252"/>
      <c r="GFL57" s="1252"/>
      <c r="GFM57" s="1252"/>
      <c r="GFN57" s="1252"/>
      <c r="GFO57" s="1252"/>
      <c r="GFP57" s="1252"/>
      <c r="GFQ57" s="1252"/>
      <c r="GFR57" s="1252"/>
      <c r="GFS57" s="1252"/>
      <c r="GFT57" s="1252"/>
      <c r="GFU57" s="1252"/>
      <c r="GFV57" s="1252"/>
      <c r="GFW57" s="1252"/>
      <c r="GFX57" s="1252"/>
      <c r="GFY57" s="1252"/>
      <c r="GFZ57" s="1252"/>
      <c r="GGA57" s="1252"/>
      <c r="GGB57" s="1252"/>
      <c r="GGC57" s="1252"/>
      <c r="GGD57" s="1252"/>
      <c r="GGE57" s="1252"/>
      <c r="GGF57" s="1252"/>
      <c r="GGG57" s="1252"/>
      <c r="GGH57" s="1252"/>
      <c r="GGI57" s="1252"/>
      <c r="GGJ57" s="1252"/>
      <c r="GGK57" s="1252"/>
      <c r="GGL57" s="1252"/>
      <c r="GGM57" s="1252"/>
      <c r="GGN57" s="1252"/>
      <c r="GGO57" s="1252"/>
      <c r="GGP57" s="1252"/>
      <c r="GGQ57" s="1252"/>
      <c r="GGR57" s="1252"/>
      <c r="GGS57" s="1252"/>
      <c r="GGT57" s="1252"/>
      <c r="GGU57" s="1252"/>
      <c r="GGV57" s="1252"/>
      <c r="GGW57" s="1252"/>
      <c r="GGX57" s="1252"/>
      <c r="GGY57" s="1252"/>
      <c r="GGZ57" s="1252"/>
      <c r="GHA57" s="1252"/>
      <c r="GHB57" s="1252"/>
      <c r="GHC57" s="1252"/>
      <c r="GHD57" s="1252"/>
      <c r="GHE57" s="1252"/>
      <c r="GHF57" s="1252"/>
      <c r="GHG57" s="1252"/>
      <c r="GHH57" s="1252"/>
      <c r="GHI57" s="1252"/>
      <c r="GHJ57" s="1252"/>
      <c r="GHK57" s="1252"/>
      <c r="GHL57" s="1252"/>
      <c r="GHM57" s="1252"/>
      <c r="GHN57" s="1252"/>
      <c r="GHO57" s="1252"/>
      <c r="GHP57" s="1252"/>
      <c r="GHQ57" s="1252"/>
      <c r="GHR57" s="1252"/>
      <c r="GHS57" s="1252"/>
      <c r="GHT57" s="1252"/>
      <c r="GHU57" s="1252"/>
      <c r="GHV57" s="1252"/>
      <c r="GHW57" s="1252"/>
      <c r="GHX57" s="1252"/>
      <c r="GHY57" s="1252"/>
      <c r="GHZ57" s="1252"/>
      <c r="GIA57" s="1252"/>
      <c r="GIB57" s="1252"/>
      <c r="GIC57" s="1252"/>
      <c r="GID57" s="1252"/>
      <c r="GIE57" s="1252"/>
      <c r="GIF57" s="1252"/>
      <c r="GIG57" s="1252"/>
      <c r="GIH57" s="1252"/>
      <c r="GII57" s="1252"/>
      <c r="GIJ57" s="1252"/>
      <c r="GIK57" s="1252"/>
      <c r="GIL57" s="1252"/>
      <c r="GIM57" s="1252"/>
      <c r="GIN57" s="1252"/>
      <c r="GIO57" s="1252"/>
      <c r="GIP57" s="1252"/>
      <c r="GIQ57" s="1252"/>
      <c r="GIR57" s="1252"/>
      <c r="GIS57" s="1252"/>
      <c r="GIT57" s="1252"/>
      <c r="GIU57" s="1252"/>
      <c r="GIV57" s="1252"/>
      <c r="GIW57" s="1252"/>
      <c r="GIX57" s="1252"/>
      <c r="GIY57" s="1252"/>
      <c r="GIZ57" s="1252"/>
      <c r="GJA57" s="1252"/>
      <c r="GJB57" s="1252"/>
      <c r="GJC57" s="1252"/>
      <c r="GJD57" s="1252"/>
      <c r="GJE57" s="1252"/>
      <c r="GJF57" s="1252"/>
      <c r="GJG57" s="1252"/>
      <c r="GJH57" s="1252"/>
      <c r="GJI57" s="1252"/>
      <c r="GJJ57" s="1252"/>
      <c r="GJK57" s="1252"/>
      <c r="GJL57" s="1252"/>
      <c r="GJM57" s="1252"/>
      <c r="GJN57" s="1252"/>
      <c r="GJO57" s="1252"/>
      <c r="GJP57" s="1252"/>
      <c r="GJQ57" s="1252"/>
      <c r="GJR57" s="1252"/>
      <c r="GJS57" s="1252"/>
      <c r="GJT57" s="1252"/>
      <c r="GJU57" s="1252"/>
      <c r="GJV57" s="1252"/>
      <c r="GJW57" s="1252"/>
      <c r="GJX57" s="1252"/>
      <c r="GJY57" s="1252"/>
      <c r="GJZ57" s="1252"/>
      <c r="GKA57" s="1252"/>
      <c r="GKB57" s="1252"/>
      <c r="GKC57" s="1252"/>
      <c r="GKD57" s="1252"/>
      <c r="GKE57" s="1252"/>
      <c r="GKF57" s="1252"/>
      <c r="GKG57" s="1252"/>
      <c r="GKH57" s="1252"/>
      <c r="GKI57" s="1252"/>
      <c r="GKJ57" s="1252"/>
      <c r="GKK57" s="1252"/>
      <c r="GKL57" s="1252"/>
      <c r="GKM57" s="1252"/>
      <c r="GKN57" s="1252"/>
      <c r="GKO57" s="1252"/>
      <c r="GKP57" s="1252"/>
      <c r="GKQ57" s="1252"/>
      <c r="GKR57" s="1252"/>
      <c r="GKS57" s="1252"/>
      <c r="GKT57" s="1252"/>
      <c r="GKU57" s="1252"/>
      <c r="GKV57" s="1252"/>
      <c r="GKW57" s="1252"/>
      <c r="GKX57" s="1252"/>
      <c r="GKY57" s="1252"/>
      <c r="GKZ57" s="1252"/>
      <c r="GLA57" s="1252"/>
      <c r="GLB57" s="1252"/>
      <c r="GLC57" s="1252"/>
      <c r="GLD57" s="1252"/>
      <c r="GLE57" s="1252"/>
      <c r="GLF57" s="1252"/>
      <c r="GLG57" s="1252"/>
      <c r="GLH57" s="1252"/>
      <c r="GLI57" s="1252"/>
      <c r="GLJ57" s="1252"/>
      <c r="GLK57" s="1252"/>
      <c r="GLL57" s="1252"/>
      <c r="GLM57" s="1252"/>
      <c r="GLN57" s="1252"/>
      <c r="GLO57" s="1252"/>
      <c r="GLP57" s="1252"/>
      <c r="GLQ57" s="1252"/>
      <c r="GLR57" s="1252"/>
      <c r="GLS57" s="1252"/>
      <c r="GLT57" s="1252"/>
      <c r="GLU57" s="1252"/>
      <c r="GLV57" s="1252"/>
      <c r="GLW57" s="1252"/>
      <c r="GLX57" s="1252"/>
      <c r="GLY57" s="1252"/>
      <c r="GLZ57" s="1252"/>
      <c r="GMA57" s="1252"/>
      <c r="GMB57" s="1252"/>
      <c r="GMC57" s="1252"/>
      <c r="GMD57" s="1252"/>
      <c r="GME57" s="1252"/>
      <c r="GMF57" s="1252"/>
      <c r="GMG57" s="1252"/>
      <c r="GMH57" s="1252"/>
      <c r="GMI57" s="1252"/>
      <c r="GMJ57" s="1252"/>
      <c r="GMK57" s="1252"/>
      <c r="GML57" s="1252"/>
      <c r="GMM57" s="1252"/>
      <c r="GMN57" s="1252"/>
      <c r="GMO57" s="1252"/>
      <c r="GMP57" s="1252"/>
      <c r="GMQ57" s="1252"/>
      <c r="GMR57" s="1252"/>
      <c r="GMS57" s="1252"/>
      <c r="GMT57" s="1252"/>
      <c r="GMU57" s="1252"/>
      <c r="GMV57" s="1252"/>
      <c r="GMW57" s="1252"/>
      <c r="GMX57" s="1252"/>
      <c r="GMY57" s="1252"/>
      <c r="GMZ57" s="1252"/>
      <c r="GNA57" s="1252"/>
      <c r="GNB57" s="1252"/>
      <c r="GNC57" s="1252"/>
      <c r="GND57" s="1252"/>
      <c r="GNE57" s="1252"/>
      <c r="GNF57" s="1252"/>
      <c r="GNG57" s="1252"/>
      <c r="GNH57" s="1252"/>
      <c r="GNI57" s="1252"/>
      <c r="GNJ57" s="1252"/>
      <c r="GNK57" s="1252"/>
      <c r="GNL57" s="1252"/>
      <c r="GNM57" s="1252"/>
      <c r="GNN57" s="1252"/>
      <c r="GNO57" s="1252"/>
      <c r="GNP57" s="1252"/>
      <c r="GNQ57" s="1252"/>
      <c r="GNR57" s="1252"/>
      <c r="GNS57" s="1252"/>
      <c r="GNT57" s="1252"/>
      <c r="GNU57" s="1252"/>
      <c r="GNV57" s="1252"/>
      <c r="GNW57" s="1252"/>
      <c r="GNX57" s="1252"/>
      <c r="GNY57" s="1252"/>
      <c r="GNZ57" s="1252"/>
      <c r="GOA57" s="1252"/>
      <c r="GOB57" s="1252"/>
      <c r="GOC57" s="1252"/>
      <c r="GOD57" s="1252"/>
      <c r="GOE57" s="1252"/>
      <c r="GOF57" s="1252"/>
      <c r="GOG57" s="1252"/>
      <c r="GOH57" s="1252"/>
      <c r="GOI57" s="1252"/>
      <c r="GOJ57" s="1252"/>
      <c r="GOK57" s="1252"/>
      <c r="GOL57" s="1252"/>
      <c r="GOM57" s="1252"/>
      <c r="GON57" s="1252"/>
      <c r="GOO57" s="1252"/>
      <c r="GOP57" s="1252"/>
      <c r="GOQ57" s="1252"/>
      <c r="GOR57" s="1252"/>
      <c r="GOS57" s="1252"/>
      <c r="GOT57" s="1252"/>
      <c r="GOU57" s="1252"/>
      <c r="GOV57" s="1252"/>
      <c r="GOW57" s="1252"/>
      <c r="GOX57" s="1252"/>
      <c r="GOY57" s="1252"/>
      <c r="GOZ57" s="1252"/>
      <c r="GPA57" s="1252"/>
      <c r="GPB57" s="1252"/>
      <c r="GPC57" s="1252"/>
      <c r="GPD57" s="1252"/>
      <c r="GPE57" s="1252"/>
      <c r="GPF57" s="1252"/>
      <c r="GPG57" s="1252"/>
      <c r="GPH57" s="1252"/>
      <c r="GPI57" s="1252"/>
      <c r="GPJ57" s="1252"/>
      <c r="GPK57" s="1252"/>
      <c r="GPL57" s="1252"/>
      <c r="GPM57" s="1252"/>
      <c r="GPN57" s="1252"/>
      <c r="GPO57" s="1252"/>
      <c r="GPP57" s="1252"/>
      <c r="GPQ57" s="1252"/>
      <c r="GPR57" s="1252"/>
      <c r="GPS57" s="1252"/>
      <c r="GPT57" s="1252"/>
      <c r="GPU57" s="1252"/>
      <c r="GPV57" s="1252"/>
      <c r="GPW57" s="1252"/>
      <c r="GPX57" s="1252"/>
      <c r="GPY57" s="1252"/>
      <c r="GPZ57" s="1252"/>
      <c r="GQA57" s="1252"/>
      <c r="GQB57" s="1252"/>
      <c r="GQC57" s="1252"/>
      <c r="GQD57" s="1252"/>
      <c r="GQE57" s="1252"/>
      <c r="GQF57" s="1252"/>
      <c r="GQG57" s="1252"/>
      <c r="GQH57" s="1252"/>
      <c r="GQI57" s="1252"/>
      <c r="GQJ57" s="1252"/>
      <c r="GQK57" s="1252"/>
      <c r="GQL57" s="1252"/>
      <c r="GQM57" s="1252"/>
      <c r="GQN57" s="1252"/>
      <c r="GQO57" s="1252"/>
      <c r="GQP57" s="1252"/>
      <c r="GQQ57" s="1252"/>
      <c r="GQR57" s="1252"/>
      <c r="GQS57" s="1252"/>
      <c r="GQT57" s="1252"/>
      <c r="GQU57" s="1252"/>
      <c r="GQV57" s="1252"/>
      <c r="GQW57" s="1252"/>
      <c r="GQX57" s="1252"/>
      <c r="GQY57" s="1252"/>
      <c r="GQZ57" s="1252"/>
      <c r="GRA57" s="1252"/>
      <c r="GRB57" s="1252"/>
      <c r="GRC57" s="1252"/>
      <c r="GRD57" s="1252"/>
      <c r="GRE57" s="1252"/>
      <c r="GRF57" s="1252"/>
      <c r="GRG57" s="1252"/>
      <c r="GRH57" s="1252"/>
      <c r="GRI57" s="1252"/>
      <c r="GRJ57" s="1252"/>
      <c r="GRK57" s="1252"/>
      <c r="GRL57" s="1252"/>
      <c r="GRM57" s="1252"/>
      <c r="GRN57" s="1252"/>
      <c r="GRO57" s="1252"/>
      <c r="GRP57" s="1252"/>
      <c r="GRQ57" s="1252"/>
      <c r="GRR57" s="1252"/>
      <c r="GRS57" s="1252"/>
      <c r="GRT57" s="1252"/>
      <c r="GRU57" s="1252"/>
      <c r="GRV57" s="1252"/>
      <c r="GRW57" s="1252"/>
      <c r="GRX57" s="1252"/>
      <c r="GRY57" s="1252"/>
      <c r="GRZ57" s="1252"/>
      <c r="GSA57" s="1252"/>
      <c r="GSB57" s="1252"/>
      <c r="GSC57" s="1252"/>
      <c r="GSD57" s="1252"/>
      <c r="GSE57" s="1252"/>
      <c r="GSF57" s="1252"/>
      <c r="GSG57" s="1252"/>
      <c r="GSH57" s="1252"/>
      <c r="GSI57" s="1252"/>
      <c r="GSJ57" s="1252"/>
      <c r="GSK57" s="1252"/>
      <c r="GSL57" s="1252"/>
      <c r="GSM57" s="1252"/>
      <c r="GSN57" s="1252"/>
      <c r="GSO57" s="1252"/>
      <c r="GSP57" s="1252"/>
      <c r="GSQ57" s="1252"/>
      <c r="GSR57" s="1252"/>
      <c r="GSS57" s="1252"/>
      <c r="GST57" s="1252"/>
      <c r="GSU57" s="1252"/>
      <c r="GSV57" s="1252"/>
      <c r="GSW57" s="1252"/>
      <c r="GSX57" s="1252"/>
      <c r="GSY57" s="1252"/>
      <c r="GSZ57" s="1252"/>
      <c r="GTA57" s="1252"/>
      <c r="GTB57" s="1252"/>
      <c r="GTC57" s="1252"/>
      <c r="GTD57" s="1252"/>
      <c r="GTE57" s="1252"/>
      <c r="GTF57" s="1252"/>
      <c r="GTG57" s="1252"/>
      <c r="GTH57" s="1252"/>
      <c r="GTI57" s="1252"/>
      <c r="GTJ57" s="1252"/>
      <c r="GTK57" s="1252"/>
      <c r="GTL57" s="1252"/>
      <c r="GTM57" s="1252"/>
      <c r="GTN57" s="1252"/>
      <c r="GTO57" s="1252"/>
      <c r="GTP57" s="1252"/>
      <c r="GTQ57" s="1252"/>
      <c r="GTR57" s="1252"/>
      <c r="GTS57" s="1252"/>
      <c r="GTT57" s="1252"/>
      <c r="GTU57" s="1252"/>
      <c r="GTV57" s="1252"/>
      <c r="GTW57" s="1252"/>
      <c r="GTX57" s="1252"/>
      <c r="GTY57" s="1252"/>
      <c r="GTZ57" s="1252"/>
      <c r="GUA57" s="1252"/>
      <c r="GUB57" s="1252"/>
      <c r="GUC57" s="1252"/>
      <c r="GUD57" s="1252"/>
      <c r="GUE57" s="1252"/>
      <c r="GUF57" s="1252"/>
      <c r="GUG57" s="1252"/>
      <c r="GUH57" s="1252"/>
      <c r="GUI57" s="1252"/>
      <c r="GUJ57" s="1252"/>
      <c r="GUK57" s="1252"/>
      <c r="GUL57" s="1252"/>
      <c r="GUM57" s="1252"/>
      <c r="GUN57" s="1252"/>
      <c r="GUO57" s="1252"/>
      <c r="GUP57" s="1252"/>
      <c r="GUQ57" s="1252"/>
      <c r="GUR57" s="1252"/>
      <c r="GUS57" s="1252"/>
      <c r="GUT57" s="1252"/>
      <c r="GUU57" s="1252"/>
      <c r="GUV57" s="1252"/>
      <c r="GUW57" s="1252"/>
      <c r="GUX57" s="1252"/>
      <c r="GUY57" s="1252"/>
      <c r="GUZ57" s="1252"/>
      <c r="GVA57" s="1252"/>
      <c r="GVB57" s="1252"/>
      <c r="GVC57" s="1252"/>
      <c r="GVD57" s="1252"/>
      <c r="GVE57" s="1252"/>
      <c r="GVF57" s="1252"/>
      <c r="GVG57" s="1252"/>
      <c r="GVH57" s="1252"/>
      <c r="GVI57" s="1252"/>
      <c r="GVJ57" s="1252"/>
      <c r="GVK57" s="1252"/>
      <c r="GVL57" s="1252"/>
      <c r="GVM57" s="1252"/>
      <c r="GVN57" s="1252"/>
      <c r="GVO57" s="1252"/>
      <c r="GVP57" s="1252"/>
      <c r="GVQ57" s="1252"/>
      <c r="GVR57" s="1252"/>
      <c r="GVS57" s="1252"/>
      <c r="GVT57" s="1252"/>
      <c r="GVU57" s="1252"/>
      <c r="GVV57" s="1252"/>
      <c r="GVW57" s="1252"/>
      <c r="GVX57" s="1252"/>
      <c r="GVY57" s="1252"/>
      <c r="GVZ57" s="1252"/>
      <c r="GWA57" s="1252"/>
      <c r="GWB57" s="1252"/>
      <c r="GWC57" s="1252"/>
      <c r="GWD57" s="1252"/>
      <c r="GWE57" s="1252"/>
      <c r="GWF57" s="1252"/>
      <c r="GWG57" s="1252"/>
      <c r="GWH57" s="1252"/>
      <c r="GWI57" s="1252"/>
      <c r="GWJ57" s="1252"/>
      <c r="GWK57" s="1252"/>
      <c r="GWL57" s="1252"/>
      <c r="GWM57" s="1252"/>
      <c r="GWN57" s="1252"/>
      <c r="GWO57" s="1252"/>
      <c r="GWP57" s="1252"/>
      <c r="GWQ57" s="1252"/>
      <c r="GWR57" s="1252"/>
      <c r="GWS57" s="1252"/>
      <c r="GWT57" s="1252"/>
      <c r="GWU57" s="1252"/>
      <c r="GWV57" s="1252"/>
      <c r="GWW57" s="1252"/>
      <c r="GWX57" s="1252"/>
      <c r="GWY57" s="1252"/>
      <c r="GWZ57" s="1252"/>
      <c r="GXA57" s="1252"/>
      <c r="GXB57" s="1252"/>
      <c r="GXC57" s="1252"/>
      <c r="GXD57" s="1252"/>
      <c r="GXE57" s="1252"/>
      <c r="GXF57" s="1252"/>
      <c r="GXG57" s="1252"/>
      <c r="GXH57" s="1252"/>
      <c r="GXI57" s="1252"/>
      <c r="GXJ57" s="1252"/>
      <c r="GXK57" s="1252"/>
      <c r="GXL57" s="1252"/>
      <c r="GXM57" s="1252"/>
      <c r="GXN57" s="1252"/>
      <c r="GXO57" s="1252"/>
      <c r="GXP57" s="1252"/>
      <c r="GXQ57" s="1252"/>
      <c r="GXR57" s="1252"/>
      <c r="GXS57" s="1252"/>
      <c r="GXT57" s="1252"/>
      <c r="GXU57" s="1252"/>
      <c r="GXV57" s="1252"/>
      <c r="GXW57" s="1252"/>
      <c r="GXX57" s="1252"/>
      <c r="GXY57" s="1252"/>
      <c r="GXZ57" s="1252"/>
      <c r="GYA57" s="1252"/>
      <c r="GYB57" s="1252"/>
      <c r="GYC57" s="1252"/>
      <c r="GYD57" s="1252"/>
      <c r="GYE57" s="1252"/>
      <c r="GYF57" s="1252"/>
      <c r="GYG57" s="1252"/>
      <c r="GYH57" s="1252"/>
      <c r="GYI57" s="1252"/>
      <c r="GYJ57" s="1252"/>
      <c r="GYK57" s="1252"/>
      <c r="GYL57" s="1252"/>
      <c r="GYM57" s="1252"/>
      <c r="GYN57" s="1252"/>
      <c r="GYO57" s="1252"/>
      <c r="GYP57" s="1252"/>
      <c r="GYQ57" s="1252"/>
      <c r="GYR57" s="1252"/>
      <c r="GYS57" s="1252"/>
      <c r="GYT57" s="1252"/>
      <c r="GYU57" s="1252"/>
      <c r="GYV57" s="1252"/>
      <c r="GYW57" s="1252"/>
      <c r="GYX57" s="1252"/>
      <c r="GYY57" s="1252"/>
      <c r="GYZ57" s="1252"/>
      <c r="GZA57" s="1252"/>
      <c r="GZB57" s="1252"/>
      <c r="GZC57" s="1252"/>
      <c r="GZD57" s="1252"/>
      <c r="GZE57" s="1252"/>
      <c r="GZF57" s="1252"/>
      <c r="GZG57" s="1252"/>
      <c r="GZH57" s="1252"/>
      <c r="GZI57" s="1252"/>
      <c r="GZJ57" s="1252"/>
      <c r="GZK57" s="1252"/>
      <c r="GZL57" s="1252"/>
      <c r="GZM57" s="1252"/>
      <c r="GZN57" s="1252"/>
      <c r="GZO57" s="1252"/>
      <c r="GZP57" s="1252"/>
      <c r="GZQ57" s="1252"/>
      <c r="GZR57" s="1252"/>
      <c r="GZS57" s="1252"/>
      <c r="GZT57" s="1252"/>
      <c r="GZU57" s="1252"/>
      <c r="GZV57" s="1252"/>
      <c r="GZW57" s="1252"/>
      <c r="GZX57" s="1252"/>
      <c r="GZY57" s="1252"/>
      <c r="GZZ57" s="1252"/>
      <c r="HAA57" s="1252"/>
      <c r="HAB57" s="1252"/>
      <c r="HAC57" s="1252"/>
      <c r="HAD57" s="1252"/>
      <c r="HAE57" s="1252"/>
      <c r="HAF57" s="1252"/>
      <c r="HAG57" s="1252"/>
      <c r="HAH57" s="1252"/>
      <c r="HAI57" s="1252"/>
      <c r="HAJ57" s="1252"/>
      <c r="HAK57" s="1252"/>
      <c r="HAL57" s="1252"/>
      <c r="HAM57" s="1252"/>
      <c r="HAN57" s="1252"/>
      <c r="HAO57" s="1252"/>
      <c r="HAP57" s="1252"/>
      <c r="HAQ57" s="1252"/>
      <c r="HAR57" s="1252"/>
      <c r="HAS57" s="1252"/>
      <c r="HAT57" s="1252"/>
      <c r="HAU57" s="1252"/>
      <c r="HAV57" s="1252"/>
      <c r="HAW57" s="1252"/>
      <c r="HAX57" s="1252"/>
      <c r="HAY57" s="1252"/>
      <c r="HAZ57" s="1252"/>
      <c r="HBA57" s="1252"/>
      <c r="HBB57" s="1252"/>
      <c r="HBC57" s="1252"/>
      <c r="HBD57" s="1252"/>
      <c r="HBE57" s="1252"/>
      <c r="HBF57" s="1252"/>
      <c r="HBG57" s="1252"/>
      <c r="HBH57" s="1252"/>
      <c r="HBI57" s="1252"/>
      <c r="HBJ57" s="1252"/>
      <c r="HBK57" s="1252"/>
      <c r="HBL57" s="1252"/>
      <c r="HBM57" s="1252"/>
      <c r="HBN57" s="1252"/>
      <c r="HBO57" s="1252"/>
      <c r="HBP57" s="1252"/>
      <c r="HBQ57" s="1252"/>
      <c r="HBR57" s="1252"/>
      <c r="HBS57" s="1252"/>
      <c r="HBT57" s="1252"/>
      <c r="HBU57" s="1252"/>
      <c r="HBV57" s="1252"/>
      <c r="HBW57" s="1252"/>
      <c r="HBX57" s="1252"/>
      <c r="HBY57" s="1252"/>
      <c r="HBZ57" s="1252"/>
      <c r="HCA57" s="1252"/>
      <c r="HCB57" s="1252"/>
      <c r="HCC57" s="1252"/>
      <c r="HCD57" s="1252"/>
      <c r="HCE57" s="1252"/>
      <c r="HCF57" s="1252"/>
      <c r="HCG57" s="1252"/>
      <c r="HCH57" s="1252"/>
      <c r="HCI57" s="1252"/>
      <c r="HCJ57" s="1252"/>
      <c r="HCK57" s="1252"/>
      <c r="HCL57" s="1252"/>
      <c r="HCM57" s="1252"/>
      <c r="HCN57" s="1252"/>
      <c r="HCO57" s="1252"/>
      <c r="HCP57" s="1252"/>
      <c r="HCQ57" s="1252"/>
      <c r="HCR57" s="1252"/>
      <c r="HCS57" s="1252"/>
      <c r="HCT57" s="1252"/>
      <c r="HCU57" s="1252"/>
      <c r="HCV57" s="1252"/>
      <c r="HCW57" s="1252"/>
      <c r="HCX57" s="1252"/>
      <c r="HCY57" s="1252"/>
      <c r="HCZ57" s="1252"/>
      <c r="HDA57" s="1252"/>
      <c r="HDB57" s="1252"/>
      <c r="HDC57" s="1252"/>
      <c r="HDD57" s="1252"/>
      <c r="HDE57" s="1252"/>
      <c r="HDF57" s="1252"/>
      <c r="HDG57" s="1252"/>
      <c r="HDH57" s="1252"/>
      <c r="HDI57" s="1252"/>
      <c r="HDJ57" s="1252"/>
      <c r="HDK57" s="1252"/>
      <c r="HDL57" s="1252"/>
      <c r="HDM57" s="1252"/>
      <c r="HDN57" s="1252"/>
      <c r="HDO57" s="1252"/>
      <c r="HDP57" s="1252"/>
      <c r="HDQ57" s="1252"/>
      <c r="HDR57" s="1252"/>
      <c r="HDS57" s="1252"/>
      <c r="HDT57" s="1252"/>
      <c r="HDU57" s="1252"/>
      <c r="HDV57" s="1252"/>
      <c r="HDW57" s="1252"/>
      <c r="HDX57" s="1252"/>
      <c r="HDY57" s="1252"/>
      <c r="HDZ57" s="1252"/>
      <c r="HEA57" s="1252"/>
      <c r="HEB57" s="1252"/>
      <c r="HEC57" s="1252"/>
      <c r="HED57" s="1252"/>
      <c r="HEE57" s="1252"/>
      <c r="HEF57" s="1252"/>
      <c r="HEG57" s="1252"/>
      <c r="HEH57" s="1252"/>
      <c r="HEI57" s="1252"/>
      <c r="HEJ57" s="1252"/>
      <c r="HEK57" s="1252"/>
      <c r="HEL57" s="1252"/>
      <c r="HEM57" s="1252"/>
      <c r="HEN57" s="1252"/>
      <c r="HEO57" s="1252"/>
      <c r="HEP57" s="1252"/>
      <c r="HEQ57" s="1252"/>
      <c r="HER57" s="1252"/>
      <c r="HES57" s="1252"/>
      <c r="HET57" s="1252"/>
      <c r="HEU57" s="1252"/>
      <c r="HEV57" s="1252"/>
      <c r="HEW57" s="1252"/>
      <c r="HEX57" s="1252"/>
      <c r="HEY57" s="1252"/>
      <c r="HEZ57" s="1252"/>
      <c r="HFA57" s="1252"/>
      <c r="HFB57" s="1252"/>
      <c r="HFC57" s="1252"/>
      <c r="HFD57" s="1252"/>
      <c r="HFE57" s="1252"/>
      <c r="HFF57" s="1252"/>
      <c r="HFG57" s="1252"/>
      <c r="HFH57" s="1252"/>
      <c r="HFI57" s="1252"/>
      <c r="HFJ57" s="1252"/>
      <c r="HFK57" s="1252"/>
      <c r="HFL57" s="1252"/>
      <c r="HFM57" s="1252"/>
      <c r="HFN57" s="1252"/>
      <c r="HFO57" s="1252"/>
      <c r="HFP57" s="1252"/>
      <c r="HFQ57" s="1252"/>
      <c r="HFR57" s="1252"/>
      <c r="HFS57" s="1252"/>
      <c r="HFT57" s="1252"/>
      <c r="HFU57" s="1252"/>
      <c r="HFV57" s="1252"/>
      <c r="HFW57" s="1252"/>
      <c r="HFX57" s="1252"/>
      <c r="HFY57" s="1252"/>
      <c r="HFZ57" s="1252"/>
      <c r="HGA57" s="1252"/>
      <c r="HGB57" s="1252"/>
      <c r="HGC57" s="1252"/>
      <c r="HGD57" s="1252"/>
      <c r="HGE57" s="1252"/>
      <c r="HGF57" s="1252"/>
      <c r="HGG57" s="1252"/>
      <c r="HGH57" s="1252"/>
      <c r="HGI57" s="1252"/>
      <c r="HGJ57" s="1252"/>
      <c r="HGK57" s="1252"/>
      <c r="HGL57" s="1252"/>
      <c r="HGM57" s="1252"/>
      <c r="HGN57" s="1252"/>
      <c r="HGO57" s="1252"/>
      <c r="HGP57" s="1252"/>
      <c r="HGQ57" s="1252"/>
      <c r="HGR57" s="1252"/>
      <c r="HGS57" s="1252"/>
      <c r="HGT57" s="1252"/>
      <c r="HGU57" s="1252"/>
      <c r="HGV57" s="1252"/>
      <c r="HGW57" s="1252"/>
      <c r="HGX57" s="1252"/>
      <c r="HGY57" s="1252"/>
      <c r="HGZ57" s="1252"/>
      <c r="HHA57" s="1252"/>
      <c r="HHB57" s="1252"/>
      <c r="HHC57" s="1252"/>
      <c r="HHD57" s="1252"/>
      <c r="HHE57" s="1252"/>
      <c r="HHF57" s="1252"/>
      <c r="HHG57" s="1252"/>
      <c r="HHH57" s="1252"/>
      <c r="HHI57" s="1252"/>
      <c r="HHJ57" s="1252"/>
      <c r="HHK57" s="1252"/>
      <c r="HHL57" s="1252"/>
      <c r="HHM57" s="1252"/>
      <c r="HHN57" s="1252"/>
      <c r="HHO57" s="1252"/>
      <c r="HHP57" s="1252"/>
      <c r="HHQ57" s="1252"/>
      <c r="HHR57" s="1252"/>
      <c r="HHS57" s="1252"/>
      <c r="HHT57" s="1252"/>
      <c r="HHU57" s="1252"/>
      <c r="HHV57" s="1252"/>
      <c r="HHW57" s="1252"/>
      <c r="HHX57" s="1252"/>
      <c r="HHY57" s="1252"/>
      <c r="HHZ57" s="1252"/>
      <c r="HIA57" s="1252"/>
      <c r="HIB57" s="1252"/>
      <c r="HIC57" s="1252"/>
      <c r="HID57" s="1252"/>
      <c r="HIE57" s="1252"/>
      <c r="HIF57" s="1252"/>
      <c r="HIG57" s="1252"/>
      <c r="HIH57" s="1252"/>
      <c r="HII57" s="1252"/>
      <c r="HIJ57" s="1252"/>
      <c r="HIK57" s="1252"/>
      <c r="HIL57" s="1252"/>
      <c r="HIM57" s="1252"/>
      <c r="HIN57" s="1252"/>
      <c r="HIO57" s="1252"/>
      <c r="HIP57" s="1252"/>
      <c r="HIQ57" s="1252"/>
      <c r="HIR57" s="1252"/>
      <c r="HIS57" s="1252"/>
      <c r="HIT57" s="1252"/>
      <c r="HIU57" s="1252"/>
      <c r="HIV57" s="1252"/>
      <c r="HIW57" s="1252"/>
      <c r="HIX57" s="1252"/>
      <c r="HIY57" s="1252"/>
      <c r="HIZ57" s="1252"/>
      <c r="HJA57" s="1252"/>
      <c r="HJB57" s="1252"/>
      <c r="HJC57" s="1252"/>
      <c r="HJD57" s="1252"/>
      <c r="HJE57" s="1252"/>
      <c r="HJF57" s="1252"/>
      <c r="HJG57" s="1252"/>
      <c r="HJH57" s="1252"/>
      <c r="HJI57" s="1252"/>
      <c r="HJJ57" s="1252"/>
      <c r="HJK57" s="1252"/>
      <c r="HJL57" s="1252"/>
      <c r="HJM57" s="1252"/>
      <c r="HJN57" s="1252"/>
      <c r="HJO57" s="1252"/>
      <c r="HJP57" s="1252"/>
      <c r="HJQ57" s="1252"/>
      <c r="HJR57" s="1252"/>
      <c r="HJS57" s="1252"/>
      <c r="HJT57" s="1252"/>
      <c r="HJU57" s="1252"/>
      <c r="HJV57" s="1252"/>
      <c r="HJW57" s="1252"/>
      <c r="HJX57" s="1252"/>
      <c r="HJY57" s="1252"/>
      <c r="HJZ57" s="1252"/>
      <c r="HKA57" s="1252"/>
      <c r="HKB57" s="1252"/>
      <c r="HKC57" s="1252"/>
      <c r="HKD57" s="1252"/>
      <c r="HKE57" s="1252"/>
      <c r="HKF57" s="1252"/>
      <c r="HKG57" s="1252"/>
      <c r="HKH57" s="1252"/>
      <c r="HKI57" s="1252"/>
      <c r="HKJ57" s="1252"/>
      <c r="HKK57" s="1252"/>
      <c r="HKL57" s="1252"/>
      <c r="HKM57" s="1252"/>
      <c r="HKN57" s="1252"/>
      <c r="HKO57" s="1252"/>
      <c r="HKP57" s="1252"/>
      <c r="HKQ57" s="1252"/>
      <c r="HKR57" s="1252"/>
      <c r="HKS57" s="1252"/>
      <c r="HKT57" s="1252"/>
      <c r="HKU57" s="1252"/>
      <c r="HKV57" s="1252"/>
      <c r="HKW57" s="1252"/>
      <c r="HKX57" s="1252"/>
      <c r="HKY57" s="1252"/>
      <c r="HKZ57" s="1252"/>
      <c r="HLA57" s="1252"/>
      <c r="HLB57" s="1252"/>
      <c r="HLC57" s="1252"/>
      <c r="HLD57" s="1252"/>
      <c r="HLE57" s="1252"/>
      <c r="HLF57" s="1252"/>
      <c r="HLG57" s="1252"/>
      <c r="HLH57" s="1252"/>
      <c r="HLI57" s="1252"/>
      <c r="HLJ57" s="1252"/>
      <c r="HLK57" s="1252"/>
      <c r="HLL57" s="1252"/>
      <c r="HLM57" s="1252"/>
      <c r="HLN57" s="1252"/>
      <c r="HLO57" s="1252"/>
      <c r="HLP57" s="1252"/>
      <c r="HLQ57" s="1252"/>
      <c r="HLR57" s="1252"/>
      <c r="HLS57" s="1252"/>
      <c r="HLT57" s="1252"/>
      <c r="HLU57" s="1252"/>
      <c r="HLV57" s="1252"/>
      <c r="HLW57" s="1252"/>
      <c r="HLX57" s="1252"/>
      <c r="HLY57" s="1252"/>
      <c r="HLZ57" s="1252"/>
      <c r="HMA57" s="1252"/>
      <c r="HMB57" s="1252"/>
      <c r="HMC57" s="1252"/>
      <c r="HMD57" s="1252"/>
      <c r="HME57" s="1252"/>
      <c r="HMF57" s="1252"/>
      <c r="HMG57" s="1252"/>
      <c r="HMH57" s="1252"/>
      <c r="HMI57" s="1252"/>
      <c r="HMJ57" s="1252"/>
      <c r="HMK57" s="1252"/>
      <c r="HML57" s="1252"/>
      <c r="HMM57" s="1252"/>
      <c r="HMN57" s="1252"/>
      <c r="HMO57" s="1252"/>
      <c r="HMP57" s="1252"/>
      <c r="HMQ57" s="1252"/>
      <c r="HMR57" s="1252"/>
      <c r="HMS57" s="1252"/>
      <c r="HMT57" s="1252"/>
      <c r="HMU57" s="1252"/>
      <c r="HMV57" s="1252"/>
      <c r="HMW57" s="1252"/>
      <c r="HMX57" s="1252"/>
      <c r="HMY57" s="1252"/>
      <c r="HMZ57" s="1252"/>
      <c r="HNA57" s="1252"/>
      <c r="HNB57" s="1252"/>
      <c r="HNC57" s="1252"/>
      <c r="HND57" s="1252"/>
      <c r="HNE57" s="1252"/>
      <c r="HNF57" s="1252"/>
      <c r="HNG57" s="1252"/>
      <c r="HNH57" s="1252"/>
      <c r="HNI57" s="1252"/>
      <c r="HNJ57" s="1252"/>
      <c r="HNK57" s="1252"/>
      <c r="HNL57" s="1252"/>
      <c r="HNM57" s="1252"/>
      <c r="HNN57" s="1252"/>
      <c r="HNO57" s="1252"/>
      <c r="HNP57" s="1252"/>
      <c r="HNQ57" s="1252"/>
      <c r="HNR57" s="1252"/>
      <c r="HNS57" s="1252"/>
      <c r="HNT57" s="1252"/>
      <c r="HNU57" s="1252"/>
      <c r="HNV57" s="1252"/>
      <c r="HNW57" s="1252"/>
      <c r="HNX57" s="1252"/>
      <c r="HNY57" s="1252"/>
      <c r="HNZ57" s="1252"/>
      <c r="HOA57" s="1252"/>
      <c r="HOB57" s="1252"/>
      <c r="HOC57" s="1252"/>
      <c r="HOD57" s="1252"/>
      <c r="HOE57" s="1252"/>
      <c r="HOF57" s="1252"/>
      <c r="HOG57" s="1252"/>
      <c r="HOH57" s="1252"/>
      <c r="HOI57" s="1252"/>
      <c r="HOJ57" s="1252"/>
      <c r="HOK57" s="1252"/>
      <c r="HOL57" s="1252"/>
      <c r="HOM57" s="1252"/>
      <c r="HON57" s="1252"/>
      <c r="HOO57" s="1252"/>
      <c r="HOP57" s="1252"/>
      <c r="HOQ57" s="1252"/>
      <c r="HOR57" s="1252"/>
      <c r="HOS57" s="1252"/>
      <c r="HOT57" s="1252"/>
      <c r="HOU57" s="1252"/>
      <c r="HOV57" s="1252"/>
      <c r="HOW57" s="1252"/>
      <c r="HOX57" s="1252"/>
      <c r="HOY57" s="1252"/>
      <c r="HOZ57" s="1252"/>
      <c r="HPA57" s="1252"/>
      <c r="HPB57" s="1252"/>
      <c r="HPC57" s="1252"/>
      <c r="HPD57" s="1252"/>
      <c r="HPE57" s="1252"/>
      <c r="HPF57" s="1252"/>
      <c r="HPG57" s="1252"/>
      <c r="HPH57" s="1252"/>
      <c r="HPI57" s="1252"/>
      <c r="HPJ57" s="1252"/>
      <c r="HPK57" s="1252"/>
      <c r="HPL57" s="1252"/>
      <c r="HPM57" s="1252"/>
      <c r="HPN57" s="1252"/>
      <c r="HPO57" s="1252"/>
      <c r="HPP57" s="1252"/>
      <c r="HPQ57" s="1252"/>
      <c r="HPR57" s="1252"/>
      <c r="HPS57" s="1252"/>
      <c r="HPT57" s="1252"/>
      <c r="HPU57" s="1252"/>
      <c r="HPV57" s="1252"/>
      <c r="HPW57" s="1252"/>
      <c r="HPX57" s="1252"/>
      <c r="HPY57" s="1252"/>
      <c r="HPZ57" s="1252"/>
      <c r="HQA57" s="1252"/>
      <c r="HQB57" s="1252"/>
      <c r="HQC57" s="1252"/>
      <c r="HQD57" s="1252"/>
      <c r="HQE57" s="1252"/>
      <c r="HQF57" s="1252"/>
      <c r="HQG57" s="1252"/>
      <c r="HQH57" s="1252"/>
      <c r="HQI57" s="1252"/>
      <c r="HQJ57" s="1252"/>
      <c r="HQK57" s="1252"/>
      <c r="HQL57" s="1252"/>
      <c r="HQM57" s="1252"/>
      <c r="HQN57" s="1252"/>
      <c r="HQO57" s="1252"/>
      <c r="HQP57" s="1252"/>
      <c r="HQQ57" s="1252"/>
      <c r="HQR57" s="1252"/>
      <c r="HQS57" s="1252"/>
      <c r="HQT57" s="1252"/>
      <c r="HQU57" s="1252"/>
      <c r="HQV57" s="1252"/>
      <c r="HQW57" s="1252"/>
      <c r="HQX57" s="1252"/>
      <c r="HQY57" s="1252"/>
      <c r="HQZ57" s="1252"/>
      <c r="HRA57" s="1252"/>
      <c r="HRB57" s="1252"/>
      <c r="HRC57" s="1252"/>
      <c r="HRD57" s="1252"/>
      <c r="HRE57" s="1252"/>
      <c r="HRF57" s="1252"/>
      <c r="HRG57" s="1252"/>
      <c r="HRH57" s="1252"/>
      <c r="HRI57" s="1252"/>
      <c r="HRJ57" s="1252"/>
      <c r="HRK57" s="1252"/>
      <c r="HRL57" s="1252"/>
      <c r="HRM57" s="1252"/>
      <c r="HRN57" s="1252"/>
      <c r="HRO57" s="1252"/>
      <c r="HRP57" s="1252"/>
      <c r="HRQ57" s="1252"/>
      <c r="HRR57" s="1252"/>
      <c r="HRS57" s="1252"/>
      <c r="HRT57" s="1252"/>
      <c r="HRU57" s="1252"/>
      <c r="HRV57" s="1252"/>
      <c r="HRW57" s="1252"/>
      <c r="HRX57" s="1252"/>
      <c r="HRY57" s="1252"/>
      <c r="HRZ57" s="1252"/>
      <c r="HSA57" s="1252"/>
      <c r="HSB57" s="1252"/>
      <c r="HSC57" s="1252"/>
      <c r="HSD57" s="1252"/>
      <c r="HSE57" s="1252"/>
      <c r="HSF57" s="1252"/>
      <c r="HSG57" s="1252"/>
      <c r="HSH57" s="1252"/>
      <c r="HSI57" s="1252"/>
      <c r="HSJ57" s="1252"/>
      <c r="HSK57" s="1252"/>
      <c r="HSL57" s="1252"/>
      <c r="HSM57" s="1252"/>
      <c r="HSN57" s="1252"/>
      <c r="HSO57" s="1252"/>
      <c r="HSP57" s="1252"/>
      <c r="HSQ57" s="1252"/>
      <c r="HSR57" s="1252"/>
      <c r="HSS57" s="1252"/>
      <c r="HST57" s="1252"/>
      <c r="HSU57" s="1252"/>
      <c r="HSV57" s="1252"/>
      <c r="HSW57" s="1252"/>
      <c r="HSX57" s="1252"/>
      <c r="HSY57" s="1252"/>
      <c r="HSZ57" s="1252"/>
      <c r="HTA57" s="1252"/>
      <c r="HTB57" s="1252"/>
      <c r="HTC57" s="1252"/>
      <c r="HTD57" s="1252"/>
      <c r="HTE57" s="1252"/>
      <c r="HTF57" s="1252"/>
      <c r="HTG57" s="1252"/>
      <c r="HTH57" s="1252"/>
      <c r="HTI57" s="1252"/>
      <c r="HTJ57" s="1252"/>
      <c r="HTK57" s="1252"/>
      <c r="HTL57" s="1252"/>
      <c r="HTM57" s="1252"/>
      <c r="HTN57" s="1252"/>
      <c r="HTO57" s="1252"/>
      <c r="HTP57" s="1252"/>
      <c r="HTQ57" s="1252"/>
      <c r="HTR57" s="1252"/>
      <c r="HTS57" s="1252"/>
      <c r="HTT57" s="1252"/>
      <c r="HTU57" s="1252"/>
      <c r="HTV57" s="1252"/>
      <c r="HTW57" s="1252"/>
      <c r="HTX57" s="1252"/>
      <c r="HTY57" s="1252"/>
      <c r="HTZ57" s="1252"/>
      <c r="HUA57" s="1252"/>
      <c r="HUB57" s="1252"/>
      <c r="HUC57" s="1252"/>
      <c r="HUD57" s="1252"/>
      <c r="HUE57" s="1252"/>
      <c r="HUF57" s="1252"/>
      <c r="HUG57" s="1252"/>
      <c r="HUH57" s="1252"/>
      <c r="HUI57" s="1252"/>
      <c r="HUJ57" s="1252"/>
      <c r="HUK57" s="1252"/>
      <c r="HUL57" s="1252"/>
      <c r="HUM57" s="1252"/>
      <c r="HUN57" s="1252"/>
      <c r="HUO57" s="1252"/>
      <c r="HUP57" s="1252"/>
      <c r="HUQ57" s="1252"/>
      <c r="HUR57" s="1252"/>
      <c r="HUS57" s="1252"/>
      <c r="HUT57" s="1252"/>
      <c r="HUU57" s="1252"/>
      <c r="HUV57" s="1252"/>
      <c r="HUW57" s="1252"/>
      <c r="HUX57" s="1252"/>
      <c r="HUY57" s="1252"/>
      <c r="HUZ57" s="1252"/>
      <c r="HVA57" s="1252"/>
      <c r="HVB57" s="1252"/>
      <c r="HVC57" s="1252"/>
      <c r="HVD57" s="1252"/>
      <c r="HVE57" s="1252"/>
      <c r="HVF57" s="1252"/>
      <c r="HVG57" s="1252"/>
      <c r="HVH57" s="1252"/>
      <c r="HVI57" s="1252"/>
      <c r="HVJ57" s="1252"/>
      <c r="HVK57" s="1252"/>
      <c r="HVL57" s="1252"/>
      <c r="HVM57" s="1252"/>
      <c r="HVN57" s="1252"/>
      <c r="HVO57" s="1252"/>
      <c r="HVP57" s="1252"/>
      <c r="HVQ57" s="1252"/>
      <c r="HVR57" s="1252"/>
      <c r="HVS57" s="1252"/>
      <c r="HVT57" s="1252"/>
      <c r="HVU57" s="1252"/>
      <c r="HVV57" s="1252"/>
      <c r="HVW57" s="1252"/>
      <c r="HVX57" s="1252"/>
      <c r="HVY57" s="1252"/>
      <c r="HVZ57" s="1252"/>
      <c r="HWA57" s="1252"/>
      <c r="HWB57" s="1252"/>
      <c r="HWC57" s="1252"/>
      <c r="HWD57" s="1252"/>
      <c r="HWE57" s="1252"/>
      <c r="HWF57" s="1252"/>
      <c r="HWG57" s="1252"/>
      <c r="HWH57" s="1252"/>
      <c r="HWI57" s="1252"/>
      <c r="HWJ57" s="1252"/>
      <c r="HWK57" s="1252"/>
      <c r="HWL57" s="1252"/>
      <c r="HWM57" s="1252"/>
      <c r="HWN57" s="1252"/>
      <c r="HWO57" s="1252"/>
      <c r="HWP57" s="1252"/>
      <c r="HWQ57" s="1252"/>
      <c r="HWR57" s="1252"/>
      <c r="HWS57" s="1252"/>
      <c r="HWT57" s="1252"/>
      <c r="HWU57" s="1252"/>
      <c r="HWV57" s="1252"/>
      <c r="HWW57" s="1252"/>
      <c r="HWX57" s="1252"/>
      <c r="HWY57" s="1252"/>
      <c r="HWZ57" s="1252"/>
      <c r="HXA57" s="1252"/>
      <c r="HXB57" s="1252"/>
      <c r="HXC57" s="1252"/>
      <c r="HXD57" s="1252"/>
      <c r="HXE57" s="1252"/>
      <c r="HXF57" s="1252"/>
      <c r="HXG57" s="1252"/>
      <c r="HXH57" s="1252"/>
      <c r="HXI57" s="1252"/>
      <c r="HXJ57" s="1252"/>
      <c r="HXK57" s="1252"/>
      <c r="HXL57" s="1252"/>
      <c r="HXM57" s="1252"/>
      <c r="HXN57" s="1252"/>
      <c r="HXO57" s="1252"/>
      <c r="HXP57" s="1252"/>
      <c r="HXQ57" s="1252"/>
      <c r="HXR57" s="1252"/>
      <c r="HXS57" s="1252"/>
      <c r="HXT57" s="1252"/>
      <c r="HXU57" s="1252"/>
      <c r="HXV57" s="1252"/>
      <c r="HXW57" s="1252"/>
      <c r="HXX57" s="1252"/>
      <c r="HXY57" s="1252"/>
      <c r="HXZ57" s="1252"/>
      <c r="HYA57" s="1252"/>
      <c r="HYB57" s="1252"/>
      <c r="HYC57" s="1252"/>
      <c r="HYD57" s="1252"/>
      <c r="HYE57" s="1252"/>
      <c r="HYF57" s="1252"/>
      <c r="HYG57" s="1252"/>
      <c r="HYH57" s="1252"/>
      <c r="HYI57" s="1252"/>
      <c r="HYJ57" s="1252"/>
      <c r="HYK57" s="1252"/>
      <c r="HYL57" s="1252"/>
      <c r="HYM57" s="1252"/>
      <c r="HYN57" s="1252"/>
      <c r="HYO57" s="1252"/>
      <c r="HYP57" s="1252"/>
      <c r="HYQ57" s="1252"/>
      <c r="HYR57" s="1252"/>
      <c r="HYS57" s="1252"/>
      <c r="HYT57" s="1252"/>
      <c r="HYU57" s="1252"/>
      <c r="HYV57" s="1252"/>
      <c r="HYW57" s="1252"/>
      <c r="HYX57" s="1252"/>
      <c r="HYY57" s="1252"/>
      <c r="HYZ57" s="1252"/>
      <c r="HZA57" s="1252"/>
      <c r="HZB57" s="1252"/>
      <c r="HZC57" s="1252"/>
      <c r="HZD57" s="1252"/>
      <c r="HZE57" s="1252"/>
      <c r="HZF57" s="1252"/>
      <c r="HZG57" s="1252"/>
      <c r="HZH57" s="1252"/>
      <c r="HZI57" s="1252"/>
      <c r="HZJ57" s="1252"/>
      <c r="HZK57" s="1252"/>
      <c r="HZL57" s="1252"/>
      <c r="HZM57" s="1252"/>
      <c r="HZN57" s="1252"/>
      <c r="HZO57" s="1252"/>
      <c r="HZP57" s="1252"/>
      <c r="HZQ57" s="1252"/>
      <c r="HZR57" s="1252"/>
      <c r="HZS57" s="1252"/>
      <c r="HZT57" s="1252"/>
      <c r="HZU57" s="1252"/>
      <c r="HZV57" s="1252"/>
      <c r="HZW57" s="1252"/>
      <c r="HZX57" s="1252"/>
      <c r="HZY57" s="1252"/>
      <c r="HZZ57" s="1252"/>
      <c r="IAA57" s="1252"/>
      <c r="IAB57" s="1252"/>
      <c r="IAC57" s="1252"/>
      <c r="IAD57" s="1252"/>
      <c r="IAE57" s="1252"/>
      <c r="IAF57" s="1252"/>
      <c r="IAG57" s="1252"/>
      <c r="IAH57" s="1252"/>
      <c r="IAI57" s="1252"/>
      <c r="IAJ57" s="1252"/>
      <c r="IAK57" s="1252"/>
      <c r="IAL57" s="1252"/>
      <c r="IAM57" s="1252"/>
      <c r="IAN57" s="1252"/>
      <c r="IAO57" s="1252"/>
      <c r="IAP57" s="1252"/>
      <c r="IAQ57" s="1252"/>
      <c r="IAR57" s="1252"/>
      <c r="IAS57" s="1252"/>
      <c r="IAT57" s="1252"/>
      <c r="IAU57" s="1252"/>
      <c r="IAV57" s="1252"/>
      <c r="IAW57" s="1252"/>
      <c r="IAX57" s="1252"/>
      <c r="IAY57" s="1252"/>
      <c r="IAZ57" s="1252"/>
      <c r="IBA57" s="1252"/>
      <c r="IBB57" s="1252"/>
      <c r="IBC57" s="1252"/>
      <c r="IBD57" s="1252"/>
      <c r="IBE57" s="1252"/>
      <c r="IBF57" s="1252"/>
      <c r="IBG57" s="1252"/>
      <c r="IBH57" s="1252"/>
      <c r="IBI57" s="1252"/>
      <c r="IBJ57" s="1252"/>
      <c r="IBK57" s="1252"/>
      <c r="IBL57" s="1252"/>
      <c r="IBM57" s="1252"/>
      <c r="IBN57" s="1252"/>
      <c r="IBO57" s="1252"/>
      <c r="IBP57" s="1252"/>
      <c r="IBQ57" s="1252"/>
      <c r="IBR57" s="1252"/>
      <c r="IBS57" s="1252"/>
      <c r="IBT57" s="1252"/>
      <c r="IBU57" s="1252"/>
      <c r="IBV57" s="1252"/>
      <c r="IBW57" s="1252"/>
      <c r="IBX57" s="1252"/>
      <c r="IBY57" s="1252"/>
      <c r="IBZ57" s="1252"/>
      <c r="ICA57" s="1252"/>
      <c r="ICB57" s="1252"/>
      <c r="ICC57" s="1252"/>
      <c r="ICD57" s="1252"/>
      <c r="ICE57" s="1252"/>
      <c r="ICF57" s="1252"/>
      <c r="ICG57" s="1252"/>
      <c r="ICH57" s="1252"/>
      <c r="ICI57" s="1252"/>
      <c r="ICJ57" s="1252"/>
      <c r="ICK57" s="1252"/>
      <c r="ICL57" s="1252"/>
      <c r="ICM57" s="1252"/>
      <c r="ICN57" s="1252"/>
      <c r="ICO57" s="1252"/>
      <c r="ICP57" s="1252"/>
      <c r="ICQ57" s="1252"/>
      <c r="ICR57" s="1252"/>
      <c r="ICS57" s="1252"/>
      <c r="ICT57" s="1252"/>
      <c r="ICU57" s="1252"/>
      <c r="ICV57" s="1252"/>
      <c r="ICW57" s="1252"/>
      <c r="ICX57" s="1252"/>
      <c r="ICY57" s="1252"/>
      <c r="ICZ57" s="1252"/>
      <c r="IDA57" s="1252"/>
      <c r="IDB57" s="1252"/>
      <c r="IDC57" s="1252"/>
      <c r="IDD57" s="1252"/>
      <c r="IDE57" s="1252"/>
      <c r="IDF57" s="1252"/>
      <c r="IDG57" s="1252"/>
      <c r="IDH57" s="1252"/>
      <c r="IDI57" s="1252"/>
      <c r="IDJ57" s="1252"/>
      <c r="IDK57" s="1252"/>
      <c r="IDL57" s="1252"/>
      <c r="IDM57" s="1252"/>
      <c r="IDN57" s="1252"/>
      <c r="IDO57" s="1252"/>
      <c r="IDP57" s="1252"/>
      <c r="IDQ57" s="1252"/>
      <c r="IDR57" s="1252"/>
      <c r="IDS57" s="1252"/>
      <c r="IDT57" s="1252"/>
      <c r="IDU57" s="1252"/>
      <c r="IDV57" s="1252"/>
      <c r="IDW57" s="1252"/>
      <c r="IDX57" s="1252"/>
      <c r="IDY57" s="1252"/>
      <c r="IDZ57" s="1252"/>
      <c r="IEA57" s="1252"/>
      <c r="IEB57" s="1252"/>
      <c r="IEC57" s="1252"/>
      <c r="IED57" s="1252"/>
      <c r="IEE57" s="1252"/>
      <c r="IEF57" s="1252"/>
      <c r="IEG57" s="1252"/>
      <c r="IEH57" s="1252"/>
      <c r="IEI57" s="1252"/>
      <c r="IEJ57" s="1252"/>
      <c r="IEK57" s="1252"/>
      <c r="IEL57" s="1252"/>
      <c r="IEM57" s="1252"/>
      <c r="IEN57" s="1252"/>
      <c r="IEO57" s="1252"/>
      <c r="IEP57" s="1252"/>
      <c r="IEQ57" s="1252"/>
      <c r="IER57" s="1252"/>
      <c r="IES57" s="1252"/>
      <c r="IET57" s="1252"/>
      <c r="IEU57" s="1252"/>
      <c r="IEV57" s="1252"/>
      <c r="IEW57" s="1252"/>
      <c r="IEX57" s="1252"/>
      <c r="IEY57" s="1252"/>
      <c r="IEZ57" s="1252"/>
      <c r="IFA57" s="1252"/>
      <c r="IFB57" s="1252"/>
      <c r="IFC57" s="1252"/>
      <c r="IFD57" s="1252"/>
      <c r="IFE57" s="1252"/>
      <c r="IFF57" s="1252"/>
      <c r="IFG57" s="1252"/>
      <c r="IFH57" s="1252"/>
      <c r="IFI57" s="1252"/>
      <c r="IFJ57" s="1252"/>
      <c r="IFK57" s="1252"/>
      <c r="IFL57" s="1252"/>
      <c r="IFM57" s="1252"/>
      <c r="IFN57" s="1252"/>
      <c r="IFO57" s="1252"/>
      <c r="IFP57" s="1252"/>
      <c r="IFQ57" s="1252"/>
      <c r="IFR57" s="1252"/>
      <c r="IFS57" s="1252"/>
      <c r="IFT57" s="1252"/>
      <c r="IFU57" s="1252"/>
      <c r="IFV57" s="1252"/>
      <c r="IFW57" s="1252"/>
      <c r="IFX57" s="1252"/>
      <c r="IFY57" s="1252"/>
      <c r="IFZ57" s="1252"/>
      <c r="IGA57" s="1252"/>
      <c r="IGB57" s="1252"/>
      <c r="IGC57" s="1252"/>
      <c r="IGD57" s="1252"/>
      <c r="IGE57" s="1252"/>
      <c r="IGF57" s="1252"/>
      <c r="IGG57" s="1252"/>
      <c r="IGH57" s="1252"/>
      <c r="IGI57" s="1252"/>
      <c r="IGJ57" s="1252"/>
      <c r="IGK57" s="1252"/>
      <c r="IGL57" s="1252"/>
      <c r="IGM57" s="1252"/>
      <c r="IGN57" s="1252"/>
      <c r="IGO57" s="1252"/>
      <c r="IGP57" s="1252"/>
      <c r="IGQ57" s="1252"/>
      <c r="IGR57" s="1252"/>
      <c r="IGS57" s="1252"/>
      <c r="IGT57" s="1252"/>
      <c r="IGU57" s="1252"/>
      <c r="IGV57" s="1252"/>
      <c r="IGW57" s="1252"/>
      <c r="IGX57" s="1252"/>
      <c r="IGY57" s="1252"/>
      <c r="IGZ57" s="1252"/>
      <c r="IHA57" s="1252"/>
      <c r="IHB57" s="1252"/>
      <c r="IHC57" s="1252"/>
      <c r="IHD57" s="1252"/>
      <c r="IHE57" s="1252"/>
      <c r="IHF57" s="1252"/>
      <c r="IHG57" s="1252"/>
      <c r="IHH57" s="1252"/>
      <c r="IHI57" s="1252"/>
      <c r="IHJ57" s="1252"/>
      <c r="IHK57" s="1252"/>
      <c r="IHL57" s="1252"/>
      <c r="IHM57" s="1252"/>
      <c r="IHN57" s="1252"/>
      <c r="IHO57" s="1252"/>
      <c r="IHP57" s="1252"/>
      <c r="IHQ57" s="1252"/>
      <c r="IHR57" s="1252"/>
      <c r="IHS57" s="1252"/>
      <c r="IHT57" s="1252"/>
      <c r="IHU57" s="1252"/>
      <c r="IHV57" s="1252"/>
      <c r="IHW57" s="1252"/>
      <c r="IHX57" s="1252"/>
      <c r="IHY57" s="1252"/>
      <c r="IHZ57" s="1252"/>
      <c r="IIA57" s="1252"/>
      <c r="IIB57" s="1252"/>
      <c r="IIC57" s="1252"/>
      <c r="IID57" s="1252"/>
      <c r="IIE57" s="1252"/>
      <c r="IIF57" s="1252"/>
      <c r="IIG57" s="1252"/>
      <c r="IIH57" s="1252"/>
      <c r="III57" s="1252"/>
      <c r="IIJ57" s="1252"/>
      <c r="IIK57" s="1252"/>
      <c r="IIL57" s="1252"/>
      <c r="IIM57" s="1252"/>
      <c r="IIN57" s="1252"/>
      <c r="IIO57" s="1252"/>
      <c r="IIP57" s="1252"/>
      <c r="IIQ57" s="1252"/>
      <c r="IIR57" s="1252"/>
      <c r="IIS57" s="1252"/>
      <c r="IIT57" s="1252"/>
      <c r="IIU57" s="1252"/>
      <c r="IIV57" s="1252"/>
      <c r="IIW57" s="1252"/>
      <c r="IIX57" s="1252"/>
      <c r="IIY57" s="1252"/>
      <c r="IIZ57" s="1252"/>
      <c r="IJA57" s="1252"/>
      <c r="IJB57" s="1252"/>
      <c r="IJC57" s="1252"/>
      <c r="IJD57" s="1252"/>
      <c r="IJE57" s="1252"/>
      <c r="IJF57" s="1252"/>
      <c r="IJG57" s="1252"/>
      <c r="IJH57" s="1252"/>
      <c r="IJI57" s="1252"/>
      <c r="IJJ57" s="1252"/>
      <c r="IJK57" s="1252"/>
      <c r="IJL57" s="1252"/>
      <c r="IJM57" s="1252"/>
      <c r="IJN57" s="1252"/>
      <c r="IJO57" s="1252"/>
      <c r="IJP57" s="1252"/>
      <c r="IJQ57" s="1252"/>
      <c r="IJR57" s="1252"/>
      <c r="IJS57" s="1252"/>
      <c r="IJT57" s="1252"/>
      <c r="IJU57" s="1252"/>
      <c r="IJV57" s="1252"/>
      <c r="IJW57" s="1252"/>
      <c r="IJX57" s="1252"/>
      <c r="IJY57" s="1252"/>
      <c r="IJZ57" s="1252"/>
      <c r="IKA57" s="1252"/>
      <c r="IKB57" s="1252"/>
      <c r="IKC57" s="1252"/>
      <c r="IKD57" s="1252"/>
      <c r="IKE57" s="1252"/>
      <c r="IKF57" s="1252"/>
      <c r="IKG57" s="1252"/>
      <c r="IKH57" s="1252"/>
      <c r="IKI57" s="1252"/>
      <c r="IKJ57" s="1252"/>
      <c r="IKK57" s="1252"/>
      <c r="IKL57" s="1252"/>
      <c r="IKM57" s="1252"/>
      <c r="IKN57" s="1252"/>
      <c r="IKO57" s="1252"/>
      <c r="IKP57" s="1252"/>
      <c r="IKQ57" s="1252"/>
      <c r="IKR57" s="1252"/>
      <c r="IKS57" s="1252"/>
      <c r="IKT57" s="1252"/>
      <c r="IKU57" s="1252"/>
      <c r="IKV57" s="1252"/>
      <c r="IKW57" s="1252"/>
      <c r="IKX57" s="1252"/>
      <c r="IKY57" s="1252"/>
      <c r="IKZ57" s="1252"/>
      <c r="ILA57" s="1252"/>
      <c r="ILB57" s="1252"/>
      <c r="ILC57" s="1252"/>
      <c r="ILD57" s="1252"/>
      <c r="ILE57" s="1252"/>
      <c r="ILF57" s="1252"/>
      <c r="ILG57" s="1252"/>
      <c r="ILH57" s="1252"/>
      <c r="ILI57" s="1252"/>
      <c r="ILJ57" s="1252"/>
      <c r="ILK57" s="1252"/>
      <c r="ILL57" s="1252"/>
      <c r="ILM57" s="1252"/>
      <c r="ILN57" s="1252"/>
      <c r="ILO57" s="1252"/>
      <c r="ILP57" s="1252"/>
      <c r="ILQ57" s="1252"/>
      <c r="ILR57" s="1252"/>
      <c r="ILS57" s="1252"/>
      <c r="ILT57" s="1252"/>
      <c r="ILU57" s="1252"/>
      <c r="ILV57" s="1252"/>
      <c r="ILW57" s="1252"/>
      <c r="ILX57" s="1252"/>
      <c r="ILY57" s="1252"/>
      <c r="ILZ57" s="1252"/>
      <c r="IMA57" s="1252"/>
      <c r="IMB57" s="1252"/>
      <c r="IMC57" s="1252"/>
      <c r="IMD57" s="1252"/>
      <c r="IME57" s="1252"/>
      <c r="IMF57" s="1252"/>
      <c r="IMG57" s="1252"/>
      <c r="IMH57" s="1252"/>
      <c r="IMI57" s="1252"/>
      <c r="IMJ57" s="1252"/>
      <c r="IMK57" s="1252"/>
      <c r="IML57" s="1252"/>
      <c r="IMM57" s="1252"/>
      <c r="IMN57" s="1252"/>
      <c r="IMO57" s="1252"/>
      <c r="IMP57" s="1252"/>
      <c r="IMQ57" s="1252"/>
      <c r="IMR57" s="1252"/>
      <c r="IMS57" s="1252"/>
      <c r="IMT57" s="1252"/>
      <c r="IMU57" s="1252"/>
      <c r="IMV57" s="1252"/>
      <c r="IMW57" s="1252"/>
      <c r="IMX57" s="1252"/>
      <c r="IMY57" s="1252"/>
      <c r="IMZ57" s="1252"/>
      <c r="INA57" s="1252"/>
      <c r="INB57" s="1252"/>
      <c r="INC57" s="1252"/>
      <c r="IND57" s="1252"/>
      <c r="INE57" s="1252"/>
      <c r="INF57" s="1252"/>
      <c r="ING57" s="1252"/>
      <c r="INH57" s="1252"/>
      <c r="INI57" s="1252"/>
      <c r="INJ57" s="1252"/>
      <c r="INK57" s="1252"/>
      <c r="INL57" s="1252"/>
      <c r="INM57" s="1252"/>
      <c r="INN57" s="1252"/>
      <c r="INO57" s="1252"/>
      <c r="INP57" s="1252"/>
      <c r="INQ57" s="1252"/>
      <c r="INR57" s="1252"/>
      <c r="INS57" s="1252"/>
      <c r="INT57" s="1252"/>
      <c r="INU57" s="1252"/>
      <c r="INV57" s="1252"/>
      <c r="INW57" s="1252"/>
      <c r="INX57" s="1252"/>
      <c r="INY57" s="1252"/>
      <c r="INZ57" s="1252"/>
      <c r="IOA57" s="1252"/>
      <c r="IOB57" s="1252"/>
      <c r="IOC57" s="1252"/>
      <c r="IOD57" s="1252"/>
      <c r="IOE57" s="1252"/>
      <c r="IOF57" s="1252"/>
      <c r="IOG57" s="1252"/>
      <c r="IOH57" s="1252"/>
      <c r="IOI57" s="1252"/>
      <c r="IOJ57" s="1252"/>
      <c r="IOK57" s="1252"/>
      <c r="IOL57" s="1252"/>
      <c r="IOM57" s="1252"/>
      <c r="ION57" s="1252"/>
      <c r="IOO57" s="1252"/>
      <c r="IOP57" s="1252"/>
      <c r="IOQ57" s="1252"/>
      <c r="IOR57" s="1252"/>
      <c r="IOS57" s="1252"/>
      <c r="IOT57" s="1252"/>
      <c r="IOU57" s="1252"/>
      <c r="IOV57" s="1252"/>
      <c r="IOW57" s="1252"/>
      <c r="IOX57" s="1252"/>
      <c r="IOY57" s="1252"/>
      <c r="IOZ57" s="1252"/>
      <c r="IPA57" s="1252"/>
      <c r="IPB57" s="1252"/>
      <c r="IPC57" s="1252"/>
      <c r="IPD57" s="1252"/>
      <c r="IPE57" s="1252"/>
      <c r="IPF57" s="1252"/>
      <c r="IPG57" s="1252"/>
      <c r="IPH57" s="1252"/>
      <c r="IPI57" s="1252"/>
      <c r="IPJ57" s="1252"/>
      <c r="IPK57" s="1252"/>
      <c r="IPL57" s="1252"/>
      <c r="IPM57" s="1252"/>
      <c r="IPN57" s="1252"/>
      <c r="IPO57" s="1252"/>
      <c r="IPP57" s="1252"/>
      <c r="IPQ57" s="1252"/>
      <c r="IPR57" s="1252"/>
      <c r="IPS57" s="1252"/>
      <c r="IPT57" s="1252"/>
      <c r="IPU57" s="1252"/>
      <c r="IPV57" s="1252"/>
      <c r="IPW57" s="1252"/>
      <c r="IPX57" s="1252"/>
      <c r="IPY57" s="1252"/>
      <c r="IPZ57" s="1252"/>
      <c r="IQA57" s="1252"/>
      <c r="IQB57" s="1252"/>
      <c r="IQC57" s="1252"/>
      <c r="IQD57" s="1252"/>
      <c r="IQE57" s="1252"/>
      <c r="IQF57" s="1252"/>
      <c r="IQG57" s="1252"/>
      <c r="IQH57" s="1252"/>
      <c r="IQI57" s="1252"/>
      <c r="IQJ57" s="1252"/>
      <c r="IQK57" s="1252"/>
      <c r="IQL57" s="1252"/>
      <c r="IQM57" s="1252"/>
      <c r="IQN57" s="1252"/>
      <c r="IQO57" s="1252"/>
      <c r="IQP57" s="1252"/>
      <c r="IQQ57" s="1252"/>
      <c r="IQR57" s="1252"/>
      <c r="IQS57" s="1252"/>
      <c r="IQT57" s="1252"/>
      <c r="IQU57" s="1252"/>
      <c r="IQV57" s="1252"/>
      <c r="IQW57" s="1252"/>
      <c r="IQX57" s="1252"/>
      <c r="IQY57" s="1252"/>
      <c r="IQZ57" s="1252"/>
      <c r="IRA57" s="1252"/>
      <c r="IRB57" s="1252"/>
      <c r="IRC57" s="1252"/>
      <c r="IRD57" s="1252"/>
      <c r="IRE57" s="1252"/>
      <c r="IRF57" s="1252"/>
      <c r="IRG57" s="1252"/>
      <c r="IRH57" s="1252"/>
      <c r="IRI57" s="1252"/>
      <c r="IRJ57" s="1252"/>
      <c r="IRK57" s="1252"/>
      <c r="IRL57" s="1252"/>
      <c r="IRM57" s="1252"/>
      <c r="IRN57" s="1252"/>
      <c r="IRO57" s="1252"/>
      <c r="IRP57" s="1252"/>
      <c r="IRQ57" s="1252"/>
      <c r="IRR57" s="1252"/>
      <c r="IRS57" s="1252"/>
      <c r="IRT57" s="1252"/>
      <c r="IRU57" s="1252"/>
      <c r="IRV57" s="1252"/>
      <c r="IRW57" s="1252"/>
      <c r="IRX57" s="1252"/>
      <c r="IRY57" s="1252"/>
      <c r="IRZ57" s="1252"/>
      <c r="ISA57" s="1252"/>
      <c r="ISB57" s="1252"/>
      <c r="ISC57" s="1252"/>
      <c r="ISD57" s="1252"/>
      <c r="ISE57" s="1252"/>
      <c r="ISF57" s="1252"/>
      <c r="ISG57" s="1252"/>
      <c r="ISH57" s="1252"/>
      <c r="ISI57" s="1252"/>
      <c r="ISJ57" s="1252"/>
      <c r="ISK57" s="1252"/>
      <c r="ISL57" s="1252"/>
      <c r="ISM57" s="1252"/>
      <c r="ISN57" s="1252"/>
      <c r="ISO57" s="1252"/>
      <c r="ISP57" s="1252"/>
      <c r="ISQ57" s="1252"/>
      <c r="ISR57" s="1252"/>
      <c r="ISS57" s="1252"/>
      <c r="IST57" s="1252"/>
      <c r="ISU57" s="1252"/>
      <c r="ISV57" s="1252"/>
      <c r="ISW57" s="1252"/>
      <c r="ISX57" s="1252"/>
      <c r="ISY57" s="1252"/>
      <c r="ISZ57" s="1252"/>
      <c r="ITA57" s="1252"/>
      <c r="ITB57" s="1252"/>
      <c r="ITC57" s="1252"/>
      <c r="ITD57" s="1252"/>
      <c r="ITE57" s="1252"/>
      <c r="ITF57" s="1252"/>
      <c r="ITG57" s="1252"/>
      <c r="ITH57" s="1252"/>
      <c r="ITI57" s="1252"/>
      <c r="ITJ57" s="1252"/>
      <c r="ITK57" s="1252"/>
      <c r="ITL57" s="1252"/>
      <c r="ITM57" s="1252"/>
      <c r="ITN57" s="1252"/>
      <c r="ITO57" s="1252"/>
      <c r="ITP57" s="1252"/>
      <c r="ITQ57" s="1252"/>
      <c r="ITR57" s="1252"/>
      <c r="ITS57" s="1252"/>
      <c r="ITT57" s="1252"/>
      <c r="ITU57" s="1252"/>
      <c r="ITV57" s="1252"/>
      <c r="ITW57" s="1252"/>
      <c r="ITX57" s="1252"/>
      <c r="ITY57" s="1252"/>
      <c r="ITZ57" s="1252"/>
      <c r="IUA57" s="1252"/>
      <c r="IUB57" s="1252"/>
      <c r="IUC57" s="1252"/>
      <c r="IUD57" s="1252"/>
      <c r="IUE57" s="1252"/>
      <c r="IUF57" s="1252"/>
      <c r="IUG57" s="1252"/>
      <c r="IUH57" s="1252"/>
      <c r="IUI57" s="1252"/>
      <c r="IUJ57" s="1252"/>
      <c r="IUK57" s="1252"/>
      <c r="IUL57" s="1252"/>
      <c r="IUM57" s="1252"/>
      <c r="IUN57" s="1252"/>
      <c r="IUO57" s="1252"/>
      <c r="IUP57" s="1252"/>
      <c r="IUQ57" s="1252"/>
      <c r="IUR57" s="1252"/>
      <c r="IUS57" s="1252"/>
      <c r="IUT57" s="1252"/>
      <c r="IUU57" s="1252"/>
      <c r="IUV57" s="1252"/>
      <c r="IUW57" s="1252"/>
      <c r="IUX57" s="1252"/>
      <c r="IUY57" s="1252"/>
      <c r="IUZ57" s="1252"/>
      <c r="IVA57" s="1252"/>
      <c r="IVB57" s="1252"/>
      <c r="IVC57" s="1252"/>
      <c r="IVD57" s="1252"/>
      <c r="IVE57" s="1252"/>
      <c r="IVF57" s="1252"/>
      <c r="IVG57" s="1252"/>
      <c r="IVH57" s="1252"/>
      <c r="IVI57" s="1252"/>
      <c r="IVJ57" s="1252"/>
      <c r="IVK57" s="1252"/>
      <c r="IVL57" s="1252"/>
      <c r="IVM57" s="1252"/>
      <c r="IVN57" s="1252"/>
      <c r="IVO57" s="1252"/>
      <c r="IVP57" s="1252"/>
      <c r="IVQ57" s="1252"/>
      <c r="IVR57" s="1252"/>
      <c r="IVS57" s="1252"/>
      <c r="IVT57" s="1252"/>
      <c r="IVU57" s="1252"/>
      <c r="IVV57" s="1252"/>
      <c r="IVW57" s="1252"/>
      <c r="IVX57" s="1252"/>
      <c r="IVY57" s="1252"/>
      <c r="IVZ57" s="1252"/>
      <c r="IWA57" s="1252"/>
      <c r="IWB57" s="1252"/>
      <c r="IWC57" s="1252"/>
      <c r="IWD57" s="1252"/>
      <c r="IWE57" s="1252"/>
      <c r="IWF57" s="1252"/>
      <c r="IWG57" s="1252"/>
      <c r="IWH57" s="1252"/>
      <c r="IWI57" s="1252"/>
      <c r="IWJ57" s="1252"/>
      <c r="IWK57" s="1252"/>
      <c r="IWL57" s="1252"/>
      <c r="IWM57" s="1252"/>
      <c r="IWN57" s="1252"/>
      <c r="IWO57" s="1252"/>
      <c r="IWP57" s="1252"/>
      <c r="IWQ57" s="1252"/>
      <c r="IWR57" s="1252"/>
      <c r="IWS57" s="1252"/>
      <c r="IWT57" s="1252"/>
      <c r="IWU57" s="1252"/>
      <c r="IWV57" s="1252"/>
      <c r="IWW57" s="1252"/>
      <c r="IWX57" s="1252"/>
      <c r="IWY57" s="1252"/>
      <c r="IWZ57" s="1252"/>
      <c r="IXA57" s="1252"/>
      <c r="IXB57" s="1252"/>
      <c r="IXC57" s="1252"/>
      <c r="IXD57" s="1252"/>
      <c r="IXE57" s="1252"/>
      <c r="IXF57" s="1252"/>
      <c r="IXG57" s="1252"/>
      <c r="IXH57" s="1252"/>
      <c r="IXI57" s="1252"/>
      <c r="IXJ57" s="1252"/>
      <c r="IXK57" s="1252"/>
      <c r="IXL57" s="1252"/>
      <c r="IXM57" s="1252"/>
      <c r="IXN57" s="1252"/>
      <c r="IXO57" s="1252"/>
      <c r="IXP57" s="1252"/>
      <c r="IXQ57" s="1252"/>
      <c r="IXR57" s="1252"/>
      <c r="IXS57" s="1252"/>
      <c r="IXT57" s="1252"/>
      <c r="IXU57" s="1252"/>
      <c r="IXV57" s="1252"/>
      <c r="IXW57" s="1252"/>
      <c r="IXX57" s="1252"/>
      <c r="IXY57" s="1252"/>
      <c r="IXZ57" s="1252"/>
      <c r="IYA57" s="1252"/>
      <c r="IYB57" s="1252"/>
      <c r="IYC57" s="1252"/>
      <c r="IYD57" s="1252"/>
      <c r="IYE57" s="1252"/>
      <c r="IYF57" s="1252"/>
      <c r="IYG57" s="1252"/>
      <c r="IYH57" s="1252"/>
      <c r="IYI57" s="1252"/>
      <c r="IYJ57" s="1252"/>
      <c r="IYK57" s="1252"/>
      <c r="IYL57" s="1252"/>
      <c r="IYM57" s="1252"/>
      <c r="IYN57" s="1252"/>
      <c r="IYO57" s="1252"/>
      <c r="IYP57" s="1252"/>
      <c r="IYQ57" s="1252"/>
      <c r="IYR57" s="1252"/>
      <c r="IYS57" s="1252"/>
      <c r="IYT57" s="1252"/>
      <c r="IYU57" s="1252"/>
      <c r="IYV57" s="1252"/>
      <c r="IYW57" s="1252"/>
      <c r="IYX57" s="1252"/>
      <c r="IYY57" s="1252"/>
      <c r="IYZ57" s="1252"/>
      <c r="IZA57" s="1252"/>
      <c r="IZB57" s="1252"/>
      <c r="IZC57" s="1252"/>
      <c r="IZD57" s="1252"/>
      <c r="IZE57" s="1252"/>
      <c r="IZF57" s="1252"/>
      <c r="IZG57" s="1252"/>
      <c r="IZH57" s="1252"/>
      <c r="IZI57" s="1252"/>
      <c r="IZJ57" s="1252"/>
      <c r="IZK57" s="1252"/>
      <c r="IZL57" s="1252"/>
      <c r="IZM57" s="1252"/>
      <c r="IZN57" s="1252"/>
      <c r="IZO57" s="1252"/>
      <c r="IZP57" s="1252"/>
      <c r="IZQ57" s="1252"/>
      <c r="IZR57" s="1252"/>
      <c r="IZS57" s="1252"/>
      <c r="IZT57" s="1252"/>
      <c r="IZU57" s="1252"/>
      <c r="IZV57" s="1252"/>
      <c r="IZW57" s="1252"/>
      <c r="IZX57" s="1252"/>
      <c r="IZY57" s="1252"/>
      <c r="IZZ57" s="1252"/>
      <c r="JAA57" s="1252"/>
      <c r="JAB57" s="1252"/>
      <c r="JAC57" s="1252"/>
      <c r="JAD57" s="1252"/>
      <c r="JAE57" s="1252"/>
      <c r="JAF57" s="1252"/>
      <c r="JAG57" s="1252"/>
      <c r="JAH57" s="1252"/>
      <c r="JAI57" s="1252"/>
      <c r="JAJ57" s="1252"/>
      <c r="JAK57" s="1252"/>
      <c r="JAL57" s="1252"/>
      <c r="JAM57" s="1252"/>
      <c r="JAN57" s="1252"/>
      <c r="JAO57" s="1252"/>
      <c r="JAP57" s="1252"/>
      <c r="JAQ57" s="1252"/>
      <c r="JAR57" s="1252"/>
      <c r="JAS57" s="1252"/>
      <c r="JAT57" s="1252"/>
      <c r="JAU57" s="1252"/>
      <c r="JAV57" s="1252"/>
      <c r="JAW57" s="1252"/>
      <c r="JAX57" s="1252"/>
      <c r="JAY57" s="1252"/>
      <c r="JAZ57" s="1252"/>
      <c r="JBA57" s="1252"/>
      <c r="JBB57" s="1252"/>
      <c r="JBC57" s="1252"/>
      <c r="JBD57" s="1252"/>
      <c r="JBE57" s="1252"/>
      <c r="JBF57" s="1252"/>
      <c r="JBG57" s="1252"/>
      <c r="JBH57" s="1252"/>
      <c r="JBI57" s="1252"/>
      <c r="JBJ57" s="1252"/>
      <c r="JBK57" s="1252"/>
      <c r="JBL57" s="1252"/>
      <c r="JBM57" s="1252"/>
      <c r="JBN57" s="1252"/>
      <c r="JBO57" s="1252"/>
      <c r="JBP57" s="1252"/>
      <c r="JBQ57" s="1252"/>
      <c r="JBR57" s="1252"/>
      <c r="JBS57" s="1252"/>
      <c r="JBT57" s="1252"/>
      <c r="JBU57" s="1252"/>
      <c r="JBV57" s="1252"/>
      <c r="JBW57" s="1252"/>
      <c r="JBX57" s="1252"/>
      <c r="JBY57" s="1252"/>
      <c r="JBZ57" s="1252"/>
      <c r="JCA57" s="1252"/>
      <c r="JCB57" s="1252"/>
      <c r="JCC57" s="1252"/>
      <c r="JCD57" s="1252"/>
      <c r="JCE57" s="1252"/>
      <c r="JCF57" s="1252"/>
      <c r="JCG57" s="1252"/>
      <c r="JCH57" s="1252"/>
      <c r="JCI57" s="1252"/>
      <c r="JCJ57" s="1252"/>
      <c r="JCK57" s="1252"/>
      <c r="JCL57" s="1252"/>
      <c r="JCM57" s="1252"/>
      <c r="JCN57" s="1252"/>
      <c r="JCO57" s="1252"/>
      <c r="JCP57" s="1252"/>
      <c r="JCQ57" s="1252"/>
      <c r="JCR57" s="1252"/>
      <c r="JCS57" s="1252"/>
      <c r="JCT57" s="1252"/>
      <c r="JCU57" s="1252"/>
      <c r="JCV57" s="1252"/>
      <c r="JCW57" s="1252"/>
      <c r="JCX57" s="1252"/>
      <c r="JCY57" s="1252"/>
      <c r="JCZ57" s="1252"/>
      <c r="JDA57" s="1252"/>
      <c r="JDB57" s="1252"/>
      <c r="JDC57" s="1252"/>
      <c r="JDD57" s="1252"/>
      <c r="JDE57" s="1252"/>
      <c r="JDF57" s="1252"/>
      <c r="JDG57" s="1252"/>
      <c r="JDH57" s="1252"/>
      <c r="JDI57" s="1252"/>
      <c r="JDJ57" s="1252"/>
      <c r="JDK57" s="1252"/>
      <c r="JDL57" s="1252"/>
      <c r="JDM57" s="1252"/>
      <c r="JDN57" s="1252"/>
      <c r="JDO57" s="1252"/>
      <c r="JDP57" s="1252"/>
      <c r="JDQ57" s="1252"/>
      <c r="JDR57" s="1252"/>
      <c r="JDS57" s="1252"/>
      <c r="JDT57" s="1252"/>
      <c r="JDU57" s="1252"/>
      <c r="JDV57" s="1252"/>
      <c r="JDW57" s="1252"/>
      <c r="JDX57" s="1252"/>
      <c r="JDY57" s="1252"/>
      <c r="JDZ57" s="1252"/>
      <c r="JEA57" s="1252"/>
      <c r="JEB57" s="1252"/>
      <c r="JEC57" s="1252"/>
      <c r="JED57" s="1252"/>
      <c r="JEE57" s="1252"/>
      <c r="JEF57" s="1252"/>
      <c r="JEG57" s="1252"/>
      <c r="JEH57" s="1252"/>
      <c r="JEI57" s="1252"/>
      <c r="JEJ57" s="1252"/>
      <c r="JEK57" s="1252"/>
      <c r="JEL57" s="1252"/>
      <c r="JEM57" s="1252"/>
      <c r="JEN57" s="1252"/>
      <c r="JEO57" s="1252"/>
      <c r="JEP57" s="1252"/>
      <c r="JEQ57" s="1252"/>
      <c r="JER57" s="1252"/>
      <c r="JES57" s="1252"/>
      <c r="JET57" s="1252"/>
      <c r="JEU57" s="1252"/>
      <c r="JEV57" s="1252"/>
      <c r="JEW57" s="1252"/>
      <c r="JEX57" s="1252"/>
      <c r="JEY57" s="1252"/>
      <c r="JEZ57" s="1252"/>
      <c r="JFA57" s="1252"/>
      <c r="JFB57" s="1252"/>
      <c r="JFC57" s="1252"/>
      <c r="JFD57" s="1252"/>
      <c r="JFE57" s="1252"/>
      <c r="JFF57" s="1252"/>
      <c r="JFG57" s="1252"/>
      <c r="JFH57" s="1252"/>
      <c r="JFI57" s="1252"/>
      <c r="JFJ57" s="1252"/>
      <c r="JFK57" s="1252"/>
      <c r="JFL57" s="1252"/>
      <c r="JFM57" s="1252"/>
      <c r="JFN57" s="1252"/>
      <c r="JFO57" s="1252"/>
      <c r="JFP57" s="1252"/>
      <c r="JFQ57" s="1252"/>
      <c r="JFR57" s="1252"/>
      <c r="JFS57" s="1252"/>
      <c r="JFT57" s="1252"/>
      <c r="JFU57" s="1252"/>
      <c r="JFV57" s="1252"/>
      <c r="JFW57" s="1252"/>
      <c r="JFX57" s="1252"/>
      <c r="JFY57" s="1252"/>
      <c r="JFZ57" s="1252"/>
      <c r="JGA57" s="1252"/>
      <c r="JGB57" s="1252"/>
      <c r="JGC57" s="1252"/>
      <c r="JGD57" s="1252"/>
      <c r="JGE57" s="1252"/>
      <c r="JGF57" s="1252"/>
      <c r="JGG57" s="1252"/>
      <c r="JGH57" s="1252"/>
      <c r="JGI57" s="1252"/>
      <c r="JGJ57" s="1252"/>
      <c r="JGK57" s="1252"/>
      <c r="JGL57" s="1252"/>
      <c r="JGM57" s="1252"/>
      <c r="JGN57" s="1252"/>
      <c r="JGO57" s="1252"/>
      <c r="JGP57" s="1252"/>
      <c r="JGQ57" s="1252"/>
      <c r="JGR57" s="1252"/>
      <c r="JGS57" s="1252"/>
      <c r="JGT57" s="1252"/>
      <c r="JGU57" s="1252"/>
      <c r="JGV57" s="1252"/>
      <c r="JGW57" s="1252"/>
      <c r="JGX57" s="1252"/>
      <c r="JGY57" s="1252"/>
      <c r="JGZ57" s="1252"/>
      <c r="JHA57" s="1252"/>
      <c r="JHB57" s="1252"/>
      <c r="JHC57" s="1252"/>
      <c r="JHD57" s="1252"/>
      <c r="JHE57" s="1252"/>
      <c r="JHF57" s="1252"/>
      <c r="JHG57" s="1252"/>
      <c r="JHH57" s="1252"/>
      <c r="JHI57" s="1252"/>
      <c r="JHJ57" s="1252"/>
      <c r="JHK57" s="1252"/>
      <c r="JHL57" s="1252"/>
      <c r="JHM57" s="1252"/>
      <c r="JHN57" s="1252"/>
      <c r="JHO57" s="1252"/>
      <c r="JHP57" s="1252"/>
      <c r="JHQ57" s="1252"/>
      <c r="JHR57" s="1252"/>
      <c r="JHS57" s="1252"/>
      <c r="JHT57" s="1252"/>
      <c r="JHU57" s="1252"/>
      <c r="JHV57" s="1252"/>
      <c r="JHW57" s="1252"/>
      <c r="JHX57" s="1252"/>
      <c r="JHY57" s="1252"/>
      <c r="JHZ57" s="1252"/>
      <c r="JIA57" s="1252"/>
      <c r="JIB57" s="1252"/>
      <c r="JIC57" s="1252"/>
      <c r="JID57" s="1252"/>
      <c r="JIE57" s="1252"/>
      <c r="JIF57" s="1252"/>
      <c r="JIG57" s="1252"/>
      <c r="JIH57" s="1252"/>
      <c r="JII57" s="1252"/>
      <c r="JIJ57" s="1252"/>
      <c r="JIK57" s="1252"/>
      <c r="JIL57" s="1252"/>
      <c r="JIM57" s="1252"/>
      <c r="JIN57" s="1252"/>
      <c r="JIO57" s="1252"/>
      <c r="JIP57" s="1252"/>
      <c r="JIQ57" s="1252"/>
      <c r="JIR57" s="1252"/>
      <c r="JIS57" s="1252"/>
      <c r="JIT57" s="1252"/>
      <c r="JIU57" s="1252"/>
      <c r="JIV57" s="1252"/>
      <c r="JIW57" s="1252"/>
      <c r="JIX57" s="1252"/>
      <c r="JIY57" s="1252"/>
      <c r="JIZ57" s="1252"/>
      <c r="JJA57" s="1252"/>
      <c r="JJB57" s="1252"/>
      <c r="JJC57" s="1252"/>
      <c r="JJD57" s="1252"/>
      <c r="JJE57" s="1252"/>
      <c r="JJF57" s="1252"/>
      <c r="JJG57" s="1252"/>
      <c r="JJH57" s="1252"/>
      <c r="JJI57" s="1252"/>
      <c r="JJJ57" s="1252"/>
      <c r="JJK57" s="1252"/>
      <c r="JJL57" s="1252"/>
      <c r="JJM57" s="1252"/>
      <c r="JJN57" s="1252"/>
      <c r="JJO57" s="1252"/>
      <c r="JJP57" s="1252"/>
      <c r="JJQ57" s="1252"/>
      <c r="JJR57" s="1252"/>
      <c r="JJS57" s="1252"/>
      <c r="JJT57" s="1252"/>
      <c r="JJU57" s="1252"/>
      <c r="JJV57" s="1252"/>
      <c r="JJW57" s="1252"/>
      <c r="JJX57" s="1252"/>
      <c r="JJY57" s="1252"/>
      <c r="JJZ57" s="1252"/>
      <c r="JKA57" s="1252"/>
      <c r="JKB57" s="1252"/>
      <c r="JKC57" s="1252"/>
      <c r="JKD57" s="1252"/>
      <c r="JKE57" s="1252"/>
      <c r="JKF57" s="1252"/>
      <c r="JKG57" s="1252"/>
      <c r="JKH57" s="1252"/>
      <c r="JKI57" s="1252"/>
      <c r="JKJ57" s="1252"/>
      <c r="JKK57" s="1252"/>
      <c r="JKL57" s="1252"/>
      <c r="JKM57" s="1252"/>
      <c r="JKN57" s="1252"/>
      <c r="JKO57" s="1252"/>
      <c r="JKP57" s="1252"/>
      <c r="JKQ57" s="1252"/>
      <c r="JKR57" s="1252"/>
      <c r="JKS57" s="1252"/>
      <c r="JKT57" s="1252"/>
      <c r="JKU57" s="1252"/>
      <c r="JKV57" s="1252"/>
      <c r="JKW57" s="1252"/>
      <c r="JKX57" s="1252"/>
      <c r="JKY57" s="1252"/>
      <c r="JKZ57" s="1252"/>
      <c r="JLA57" s="1252"/>
      <c r="JLB57" s="1252"/>
      <c r="JLC57" s="1252"/>
      <c r="JLD57" s="1252"/>
      <c r="JLE57" s="1252"/>
      <c r="JLF57" s="1252"/>
      <c r="JLG57" s="1252"/>
      <c r="JLH57" s="1252"/>
      <c r="JLI57" s="1252"/>
      <c r="JLJ57" s="1252"/>
      <c r="JLK57" s="1252"/>
      <c r="JLL57" s="1252"/>
      <c r="JLM57" s="1252"/>
      <c r="JLN57" s="1252"/>
      <c r="JLO57" s="1252"/>
      <c r="JLP57" s="1252"/>
      <c r="JLQ57" s="1252"/>
      <c r="JLR57" s="1252"/>
      <c r="JLS57" s="1252"/>
      <c r="JLT57" s="1252"/>
      <c r="JLU57" s="1252"/>
      <c r="JLV57" s="1252"/>
      <c r="JLW57" s="1252"/>
      <c r="JLX57" s="1252"/>
      <c r="JLY57" s="1252"/>
      <c r="JLZ57" s="1252"/>
      <c r="JMA57" s="1252"/>
      <c r="JMB57" s="1252"/>
      <c r="JMC57" s="1252"/>
      <c r="JMD57" s="1252"/>
      <c r="JME57" s="1252"/>
      <c r="JMF57" s="1252"/>
      <c r="JMG57" s="1252"/>
      <c r="JMH57" s="1252"/>
      <c r="JMI57" s="1252"/>
      <c r="JMJ57" s="1252"/>
      <c r="JMK57" s="1252"/>
      <c r="JML57" s="1252"/>
      <c r="JMM57" s="1252"/>
      <c r="JMN57" s="1252"/>
      <c r="JMO57" s="1252"/>
      <c r="JMP57" s="1252"/>
      <c r="JMQ57" s="1252"/>
      <c r="JMR57" s="1252"/>
      <c r="JMS57" s="1252"/>
      <c r="JMT57" s="1252"/>
      <c r="JMU57" s="1252"/>
      <c r="JMV57" s="1252"/>
      <c r="JMW57" s="1252"/>
      <c r="JMX57" s="1252"/>
      <c r="JMY57" s="1252"/>
      <c r="JMZ57" s="1252"/>
      <c r="JNA57" s="1252"/>
      <c r="JNB57" s="1252"/>
      <c r="JNC57" s="1252"/>
      <c r="JND57" s="1252"/>
      <c r="JNE57" s="1252"/>
      <c r="JNF57" s="1252"/>
      <c r="JNG57" s="1252"/>
      <c r="JNH57" s="1252"/>
      <c r="JNI57" s="1252"/>
      <c r="JNJ57" s="1252"/>
      <c r="JNK57" s="1252"/>
      <c r="JNL57" s="1252"/>
      <c r="JNM57" s="1252"/>
      <c r="JNN57" s="1252"/>
      <c r="JNO57" s="1252"/>
      <c r="JNP57" s="1252"/>
      <c r="JNQ57" s="1252"/>
      <c r="JNR57" s="1252"/>
      <c r="JNS57" s="1252"/>
      <c r="JNT57" s="1252"/>
      <c r="JNU57" s="1252"/>
      <c r="JNV57" s="1252"/>
      <c r="JNW57" s="1252"/>
      <c r="JNX57" s="1252"/>
      <c r="JNY57" s="1252"/>
      <c r="JNZ57" s="1252"/>
      <c r="JOA57" s="1252"/>
      <c r="JOB57" s="1252"/>
      <c r="JOC57" s="1252"/>
      <c r="JOD57" s="1252"/>
      <c r="JOE57" s="1252"/>
      <c r="JOF57" s="1252"/>
      <c r="JOG57" s="1252"/>
      <c r="JOH57" s="1252"/>
      <c r="JOI57" s="1252"/>
      <c r="JOJ57" s="1252"/>
      <c r="JOK57" s="1252"/>
      <c r="JOL57" s="1252"/>
      <c r="JOM57" s="1252"/>
      <c r="JON57" s="1252"/>
      <c r="JOO57" s="1252"/>
      <c r="JOP57" s="1252"/>
      <c r="JOQ57" s="1252"/>
      <c r="JOR57" s="1252"/>
      <c r="JOS57" s="1252"/>
      <c r="JOT57" s="1252"/>
      <c r="JOU57" s="1252"/>
      <c r="JOV57" s="1252"/>
      <c r="JOW57" s="1252"/>
      <c r="JOX57" s="1252"/>
      <c r="JOY57" s="1252"/>
      <c r="JOZ57" s="1252"/>
      <c r="JPA57" s="1252"/>
      <c r="JPB57" s="1252"/>
      <c r="JPC57" s="1252"/>
      <c r="JPD57" s="1252"/>
      <c r="JPE57" s="1252"/>
      <c r="JPF57" s="1252"/>
      <c r="JPG57" s="1252"/>
      <c r="JPH57" s="1252"/>
      <c r="JPI57" s="1252"/>
      <c r="JPJ57" s="1252"/>
      <c r="JPK57" s="1252"/>
      <c r="JPL57" s="1252"/>
      <c r="JPM57" s="1252"/>
      <c r="JPN57" s="1252"/>
      <c r="JPO57" s="1252"/>
      <c r="JPP57" s="1252"/>
      <c r="JPQ57" s="1252"/>
      <c r="JPR57" s="1252"/>
      <c r="JPS57" s="1252"/>
      <c r="JPT57" s="1252"/>
      <c r="JPU57" s="1252"/>
      <c r="JPV57" s="1252"/>
      <c r="JPW57" s="1252"/>
      <c r="JPX57" s="1252"/>
      <c r="JPY57" s="1252"/>
      <c r="JPZ57" s="1252"/>
      <c r="JQA57" s="1252"/>
      <c r="JQB57" s="1252"/>
      <c r="JQC57" s="1252"/>
      <c r="JQD57" s="1252"/>
      <c r="JQE57" s="1252"/>
      <c r="JQF57" s="1252"/>
      <c r="JQG57" s="1252"/>
      <c r="JQH57" s="1252"/>
      <c r="JQI57" s="1252"/>
      <c r="JQJ57" s="1252"/>
      <c r="JQK57" s="1252"/>
      <c r="JQL57" s="1252"/>
      <c r="JQM57" s="1252"/>
      <c r="JQN57" s="1252"/>
      <c r="JQO57" s="1252"/>
      <c r="JQP57" s="1252"/>
      <c r="JQQ57" s="1252"/>
      <c r="JQR57" s="1252"/>
      <c r="JQS57" s="1252"/>
      <c r="JQT57" s="1252"/>
      <c r="JQU57" s="1252"/>
      <c r="JQV57" s="1252"/>
      <c r="JQW57" s="1252"/>
      <c r="JQX57" s="1252"/>
      <c r="JQY57" s="1252"/>
      <c r="JQZ57" s="1252"/>
      <c r="JRA57" s="1252"/>
      <c r="JRB57" s="1252"/>
      <c r="JRC57" s="1252"/>
      <c r="JRD57" s="1252"/>
      <c r="JRE57" s="1252"/>
      <c r="JRF57" s="1252"/>
      <c r="JRG57" s="1252"/>
      <c r="JRH57" s="1252"/>
      <c r="JRI57" s="1252"/>
      <c r="JRJ57" s="1252"/>
      <c r="JRK57" s="1252"/>
      <c r="JRL57" s="1252"/>
      <c r="JRM57" s="1252"/>
      <c r="JRN57" s="1252"/>
      <c r="JRO57" s="1252"/>
      <c r="JRP57" s="1252"/>
      <c r="JRQ57" s="1252"/>
      <c r="JRR57" s="1252"/>
      <c r="JRS57" s="1252"/>
      <c r="JRT57" s="1252"/>
      <c r="JRU57" s="1252"/>
      <c r="JRV57" s="1252"/>
      <c r="JRW57" s="1252"/>
      <c r="JRX57" s="1252"/>
      <c r="JRY57" s="1252"/>
      <c r="JRZ57" s="1252"/>
      <c r="JSA57" s="1252"/>
      <c r="JSB57" s="1252"/>
      <c r="JSC57" s="1252"/>
      <c r="JSD57" s="1252"/>
      <c r="JSE57" s="1252"/>
      <c r="JSF57" s="1252"/>
      <c r="JSG57" s="1252"/>
      <c r="JSH57" s="1252"/>
      <c r="JSI57" s="1252"/>
      <c r="JSJ57" s="1252"/>
      <c r="JSK57" s="1252"/>
      <c r="JSL57" s="1252"/>
      <c r="JSM57" s="1252"/>
      <c r="JSN57" s="1252"/>
      <c r="JSO57" s="1252"/>
      <c r="JSP57" s="1252"/>
      <c r="JSQ57" s="1252"/>
      <c r="JSR57" s="1252"/>
      <c r="JSS57" s="1252"/>
      <c r="JST57" s="1252"/>
      <c r="JSU57" s="1252"/>
      <c r="JSV57" s="1252"/>
      <c r="JSW57" s="1252"/>
      <c r="JSX57" s="1252"/>
      <c r="JSY57" s="1252"/>
      <c r="JSZ57" s="1252"/>
      <c r="JTA57" s="1252"/>
      <c r="JTB57" s="1252"/>
      <c r="JTC57" s="1252"/>
      <c r="JTD57" s="1252"/>
      <c r="JTE57" s="1252"/>
      <c r="JTF57" s="1252"/>
      <c r="JTG57" s="1252"/>
      <c r="JTH57" s="1252"/>
      <c r="JTI57" s="1252"/>
      <c r="JTJ57" s="1252"/>
      <c r="JTK57" s="1252"/>
      <c r="JTL57" s="1252"/>
      <c r="JTM57" s="1252"/>
      <c r="JTN57" s="1252"/>
      <c r="JTO57" s="1252"/>
      <c r="JTP57" s="1252"/>
      <c r="JTQ57" s="1252"/>
      <c r="JTR57" s="1252"/>
      <c r="JTS57" s="1252"/>
      <c r="JTT57" s="1252"/>
      <c r="JTU57" s="1252"/>
      <c r="JTV57" s="1252"/>
      <c r="JTW57" s="1252"/>
      <c r="JTX57" s="1252"/>
      <c r="JTY57" s="1252"/>
      <c r="JTZ57" s="1252"/>
      <c r="JUA57" s="1252"/>
      <c r="JUB57" s="1252"/>
      <c r="JUC57" s="1252"/>
      <c r="JUD57" s="1252"/>
      <c r="JUE57" s="1252"/>
      <c r="JUF57" s="1252"/>
      <c r="JUG57" s="1252"/>
      <c r="JUH57" s="1252"/>
      <c r="JUI57" s="1252"/>
      <c r="JUJ57" s="1252"/>
      <c r="JUK57" s="1252"/>
      <c r="JUL57" s="1252"/>
      <c r="JUM57" s="1252"/>
      <c r="JUN57" s="1252"/>
      <c r="JUO57" s="1252"/>
      <c r="JUP57" s="1252"/>
      <c r="JUQ57" s="1252"/>
      <c r="JUR57" s="1252"/>
      <c r="JUS57" s="1252"/>
      <c r="JUT57" s="1252"/>
      <c r="JUU57" s="1252"/>
      <c r="JUV57" s="1252"/>
      <c r="JUW57" s="1252"/>
      <c r="JUX57" s="1252"/>
      <c r="JUY57" s="1252"/>
      <c r="JUZ57" s="1252"/>
      <c r="JVA57" s="1252"/>
      <c r="JVB57" s="1252"/>
      <c r="JVC57" s="1252"/>
      <c r="JVD57" s="1252"/>
      <c r="JVE57" s="1252"/>
      <c r="JVF57" s="1252"/>
      <c r="JVG57" s="1252"/>
      <c r="JVH57" s="1252"/>
      <c r="JVI57" s="1252"/>
      <c r="JVJ57" s="1252"/>
      <c r="JVK57" s="1252"/>
      <c r="JVL57" s="1252"/>
      <c r="JVM57" s="1252"/>
      <c r="JVN57" s="1252"/>
      <c r="JVO57" s="1252"/>
      <c r="JVP57" s="1252"/>
      <c r="JVQ57" s="1252"/>
      <c r="JVR57" s="1252"/>
      <c r="JVS57" s="1252"/>
      <c r="JVT57" s="1252"/>
      <c r="JVU57" s="1252"/>
      <c r="JVV57" s="1252"/>
      <c r="JVW57" s="1252"/>
      <c r="JVX57" s="1252"/>
      <c r="JVY57" s="1252"/>
      <c r="JVZ57" s="1252"/>
      <c r="JWA57" s="1252"/>
      <c r="JWB57" s="1252"/>
      <c r="JWC57" s="1252"/>
      <c r="JWD57" s="1252"/>
      <c r="JWE57" s="1252"/>
      <c r="JWF57" s="1252"/>
      <c r="JWG57" s="1252"/>
      <c r="JWH57" s="1252"/>
      <c r="JWI57" s="1252"/>
      <c r="JWJ57" s="1252"/>
      <c r="JWK57" s="1252"/>
      <c r="JWL57" s="1252"/>
      <c r="JWM57" s="1252"/>
      <c r="JWN57" s="1252"/>
      <c r="JWO57" s="1252"/>
      <c r="JWP57" s="1252"/>
      <c r="JWQ57" s="1252"/>
      <c r="JWR57" s="1252"/>
      <c r="JWS57" s="1252"/>
      <c r="JWT57" s="1252"/>
      <c r="JWU57" s="1252"/>
      <c r="JWV57" s="1252"/>
      <c r="JWW57" s="1252"/>
      <c r="JWX57" s="1252"/>
      <c r="JWY57" s="1252"/>
      <c r="JWZ57" s="1252"/>
      <c r="JXA57" s="1252"/>
      <c r="JXB57" s="1252"/>
      <c r="JXC57" s="1252"/>
      <c r="JXD57" s="1252"/>
      <c r="JXE57" s="1252"/>
      <c r="JXF57" s="1252"/>
      <c r="JXG57" s="1252"/>
      <c r="JXH57" s="1252"/>
      <c r="JXI57" s="1252"/>
      <c r="JXJ57" s="1252"/>
      <c r="JXK57" s="1252"/>
      <c r="JXL57" s="1252"/>
      <c r="JXM57" s="1252"/>
      <c r="JXN57" s="1252"/>
      <c r="JXO57" s="1252"/>
      <c r="JXP57" s="1252"/>
      <c r="JXQ57" s="1252"/>
      <c r="JXR57" s="1252"/>
      <c r="JXS57" s="1252"/>
      <c r="JXT57" s="1252"/>
      <c r="JXU57" s="1252"/>
      <c r="JXV57" s="1252"/>
      <c r="JXW57" s="1252"/>
      <c r="JXX57" s="1252"/>
      <c r="JXY57" s="1252"/>
      <c r="JXZ57" s="1252"/>
      <c r="JYA57" s="1252"/>
      <c r="JYB57" s="1252"/>
      <c r="JYC57" s="1252"/>
      <c r="JYD57" s="1252"/>
      <c r="JYE57" s="1252"/>
      <c r="JYF57" s="1252"/>
      <c r="JYG57" s="1252"/>
      <c r="JYH57" s="1252"/>
      <c r="JYI57" s="1252"/>
      <c r="JYJ57" s="1252"/>
      <c r="JYK57" s="1252"/>
      <c r="JYL57" s="1252"/>
      <c r="JYM57" s="1252"/>
      <c r="JYN57" s="1252"/>
      <c r="JYO57" s="1252"/>
      <c r="JYP57" s="1252"/>
      <c r="JYQ57" s="1252"/>
      <c r="JYR57" s="1252"/>
      <c r="JYS57" s="1252"/>
      <c r="JYT57" s="1252"/>
      <c r="JYU57" s="1252"/>
      <c r="JYV57" s="1252"/>
      <c r="JYW57" s="1252"/>
      <c r="JYX57" s="1252"/>
      <c r="JYY57" s="1252"/>
      <c r="JYZ57" s="1252"/>
      <c r="JZA57" s="1252"/>
      <c r="JZB57" s="1252"/>
      <c r="JZC57" s="1252"/>
      <c r="JZD57" s="1252"/>
      <c r="JZE57" s="1252"/>
      <c r="JZF57" s="1252"/>
      <c r="JZG57" s="1252"/>
      <c r="JZH57" s="1252"/>
      <c r="JZI57" s="1252"/>
      <c r="JZJ57" s="1252"/>
      <c r="JZK57" s="1252"/>
      <c r="JZL57" s="1252"/>
      <c r="JZM57" s="1252"/>
      <c r="JZN57" s="1252"/>
      <c r="JZO57" s="1252"/>
      <c r="JZP57" s="1252"/>
      <c r="JZQ57" s="1252"/>
      <c r="JZR57" s="1252"/>
      <c r="JZS57" s="1252"/>
      <c r="JZT57" s="1252"/>
      <c r="JZU57" s="1252"/>
      <c r="JZV57" s="1252"/>
      <c r="JZW57" s="1252"/>
      <c r="JZX57" s="1252"/>
      <c r="JZY57" s="1252"/>
      <c r="JZZ57" s="1252"/>
      <c r="KAA57" s="1252"/>
      <c r="KAB57" s="1252"/>
      <c r="KAC57" s="1252"/>
      <c r="KAD57" s="1252"/>
      <c r="KAE57" s="1252"/>
      <c r="KAF57" s="1252"/>
      <c r="KAG57" s="1252"/>
      <c r="KAH57" s="1252"/>
      <c r="KAI57" s="1252"/>
      <c r="KAJ57" s="1252"/>
      <c r="KAK57" s="1252"/>
      <c r="KAL57" s="1252"/>
      <c r="KAM57" s="1252"/>
      <c r="KAN57" s="1252"/>
      <c r="KAO57" s="1252"/>
      <c r="KAP57" s="1252"/>
      <c r="KAQ57" s="1252"/>
      <c r="KAR57" s="1252"/>
      <c r="KAS57" s="1252"/>
      <c r="KAT57" s="1252"/>
      <c r="KAU57" s="1252"/>
      <c r="KAV57" s="1252"/>
      <c r="KAW57" s="1252"/>
      <c r="KAX57" s="1252"/>
      <c r="KAY57" s="1252"/>
      <c r="KAZ57" s="1252"/>
      <c r="KBA57" s="1252"/>
      <c r="KBB57" s="1252"/>
      <c r="KBC57" s="1252"/>
      <c r="KBD57" s="1252"/>
      <c r="KBE57" s="1252"/>
      <c r="KBF57" s="1252"/>
      <c r="KBG57" s="1252"/>
      <c r="KBH57" s="1252"/>
      <c r="KBI57" s="1252"/>
      <c r="KBJ57" s="1252"/>
      <c r="KBK57" s="1252"/>
      <c r="KBL57" s="1252"/>
      <c r="KBM57" s="1252"/>
      <c r="KBN57" s="1252"/>
      <c r="KBO57" s="1252"/>
      <c r="KBP57" s="1252"/>
      <c r="KBQ57" s="1252"/>
      <c r="KBR57" s="1252"/>
      <c r="KBS57" s="1252"/>
      <c r="KBT57" s="1252"/>
      <c r="KBU57" s="1252"/>
      <c r="KBV57" s="1252"/>
      <c r="KBW57" s="1252"/>
      <c r="KBX57" s="1252"/>
      <c r="KBY57" s="1252"/>
      <c r="KBZ57" s="1252"/>
      <c r="KCA57" s="1252"/>
      <c r="KCB57" s="1252"/>
      <c r="KCC57" s="1252"/>
      <c r="KCD57" s="1252"/>
      <c r="KCE57" s="1252"/>
      <c r="KCF57" s="1252"/>
      <c r="KCG57" s="1252"/>
      <c r="KCH57" s="1252"/>
      <c r="KCI57" s="1252"/>
      <c r="KCJ57" s="1252"/>
      <c r="KCK57" s="1252"/>
      <c r="KCL57" s="1252"/>
      <c r="KCM57" s="1252"/>
      <c r="KCN57" s="1252"/>
      <c r="KCO57" s="1252"/>
      <c r="KCP57" s="1252"/>
      <c r="KCQ57" s="1252"/>
      <c r="KCR57" s="1252"/>
      <c r="KCS57" s="1252"/>
      <c r="KCT57" s="1252"/>
      <c r="KCU57" s="1252"/>
      <c r="KCV57" s="1252"/>
      <c r="KCW57" s="1252"/>
      <c r="KCX57" s="1252"/>
      <c r="KCY57" s="1252"/>
      <c r="KCZ57" s="1252"/>
      <c r="KDA57" s="1252"/>
      <c r="KDB57" s="1252"/>
      <c r="KDC57" s="1252"/>
      <c r="KDD57" s="1252"/>
      <c r="KDE57" s="1252"/>
      <c r="KDF57" s="1252"/>
      <c r="KDG57" s="1252"/>
      <c r="KDH57" s="1252"/>
      <c r="KDI57" s="1252"/>
      <c r="KDJ57" s="1252"/>
      <c r="KDK57" s="1252"/>
      <c r="KDL57" s="1252"/>
      <c r="KDM57" s="1252"/>
      <c r="KDN57" s="1252"/>
      <c r="KDO57" s="1252"/>
      <c r="KDP57" s="1252"/>
      <c r="KDQ57" s="1252"/>
      <c r="KDR57" s="1252"/>
      <c r="KDS57" s="1252"/>
      <c r="KDT57" s="1252"/>
      <c r="KDU57" s="1252"/>
      <c r="KDV57" s="1252"/>
      <c r="KDW57" s="1252"/>
      <c r="KDX57" s="1252"/>
      <c r="KDY57" s="1252"/>
      <c r="KDZ57" s="1252"/>
      <c r="KEA57" s="1252"/>
      <c r="KEB57" s="1252"/>
      <c r="KEC57" s="1252"/>
      <c r="KED57" s="1252"/>
      <c r="KEE57" s="1252"/>
      <c r="KEF57" s="1252"/>
      <c r="KEG57" s="1252"/>
      <c r="KEH57" s="1252"/>
      <c r="KEI57" s="1252"/>
      <c r="KEJ57" s="1252"/>
      <c r="KEK57" s="1252"/>
      <c r="KEL57" s="1252"/>
      <c r="KEM57" s="1252"/>
      <c r="KEN57" s="1252"/>
      <c r="KEO57" s="1252"/>
      <c r="KEP57" s="1252"/>
      <c r="KEQ57" s="1252"/>
      <c r="KER57" s="1252"/>
      <c r="KES57" s="1252"/>
      <c r="KET57" s="1252"/>
      <c r="KEU57" s="1252"/>
      <c r="KEV57" s="1252"/>
      <c r="KEW57" s="1252"/>
      <c r="KEX57" s="1252"/>
      <c r="KEY57" s="1252"/>
      <c r="KEZ57" s="1252"/>
      <c r="KFA57" s="1252"/>
      <c r="KFB57" s="1252"/>
      <c r="KFC57" s="1252"/>
      <c r="KFD57" s="1252"/>
      <c r="KFE57" s="1252"/>
      <c r="KFF57" s="1252"/>
      <c r="KFG57" s="1252"/>
      <c r="KFH57" s="1252"/>
      <c r="KFI57" s="1252"/>
      <c r="KFJ57" s="1252"/>
      <c r="KFK57" s="1252"/>
      <c r="KFL57" s="1252"/>
      <c r="KFM57" s="1252"/>
      <c r="KFN57" s="1252"/>
      <c r="KFO57" s="1252"/>
      <c r="KFP57" s="1252"/>
      <c r="KFQ57" s="1252"/>
      <c r="KFR57" s="1252"/>
      <c r="KFS57" s="1252"/>
      <c r="KFT57" s="1252"/>
      <c r="KFU57" s="1252"/>
      <c r="KFV57" s="1252"/>
      <c r="KFW57" s="1252"/>
      <c r="KFX57" s="1252"/>
      <c r="KFY57" s="1252"/>
      <c r="KFZ57" s="1252"/>
      <c r="KGA57" s="1252"/>
      <c r="KGB57" s="1252"/>
      <c r="KGC57" s="1252"/>
      <c r="KGD57" s="1252"/>
      <c r="KGE57" s="1252"/>
      <c r="KGF57" s="1252"/>
      <c r="KGG57" s="1252"/>
      <c r="KGH57" s="1252"/>
      <c r="KGI57" s="1252"/>
      <c r="KGJ57" s="1252"/>
      <c r="KGK57" s="1252"/>
      <c r="KGL57" s="1252"/>
      <c r="KGM57" s="1252"/>
      <c r="KGN57" s="1252"/>
      <c r="KGO57" s="1252"/>
      <c r="KGP57" s="1252"/>
      <c r="KGQ57" s="1252"/>
      <c r="KGR57" s="1252"/>
      <c r="KGS57" s="1252"/>
      <c r="KGT57" s="1252"/>
      <c r="KGU57" s="1252"/>
      <c r="KGV57" s="1252"/>
      <c r="KGW57" s="1252"/>
      <c r="KGX57" s="1252"/>
      <c r="KGY57" s="1252"/>
      <c r="KGZ57" s="1252"/>
      <c r="KHA57" s="1252"/>
      <c r="KHB57" s="1252"/>
      <c r="KHC57" s="1252"/>
      <c r="KHD57" s="1252"/>
      <c r="KHE57" s="1252"/>
      <c r="KHF57" s="1252"/>
      <c r="KHG57" s="1252"/>
      <c r="KHH57" s="1252"/>
      <c r="KHI57" s="1252"/>
      <c r="KHJ57" s="1252"/>
      <c r="KHK57" s="1252"/>
      <c r="KHL57" s="1252"/>
      <c r="KHM57" s="1252"/>
      <c r="KHN57" s="1252"/>
      <c r="KHO57" s="1252"/>
      <c r="KHP57" s="1252"/>
      <c r="KHQ57" s="1252"/>
      <c r="KHR57" s="1252"/>
      <c r="KHS57" s="1252"/>
      <c r="KHT57" s="1252"/>
      <c r="KHU57" s="1252"/>
      <c r="KHV57" s="1252"/>
      <c r="KHW57" s="1252"/>
      <c r="KHX57" s="1252"/>
      <c r="KHY57" s="1252"/>
      <c r="KHZ57" s="1252"/>
      <c r="KIA57" s="1252"/>
      <c r="KIB57" s="1252"/>
      <c r="KIC57" s="1252"/>
      <c r="KID57" s="1252"/>
      <c r="KIE57" s="1252"/>
      <c r="KIF57" s="1252"/>
      <c r="KIG57" s="1252"/>
      <c r="KIH57" s="1252"/>
      <c r="KII57" s="1252"/>
      <c r="KIJ57" s="1252"/>
      <c r="KIK57" s="1252"/>
      <c r="KIL57" s="1252"/>
      <c r="KIM57" s="1252"/>
      <c r="KIN57" s="1252"/>
      <c r="KIO57" s="1252"/>
      <c r="KIP57" s="1252"/>
      <c r="KIQ57" s="1252"/>
      <c r="KIR57" s="1252"/>
      <c r="KIS57" s="1252"/>
      <c r="KIT57" s="1252"/>
      <c r="KIU57" s="1252"/>
      <c r="KIV57" s="1252"/>
      <c r="KIW57" s="1252"/>
      <c r="KIX57" s="1252"/>
      <c r="KIY57" s="1252"/>
      <c r="KIZ57" s="1252"/>
      <c r="KJA57" s="1252"/>
      <c r="KJB57" s="1252"/>
      <c r="KJC57" s="1252"/>
      <c r="KJD57" s="1252"/>
      <c r="KJE57" s="1252"/>
      <c r="KJF57" s="1252"/>
      <c r="KJG57" s="1252"/>
      <c r="KJH57" s="1252"/>
      <c r="KJI57" s="1252"/>
      <c r="KJJ57" s="1252"/>
      <c r="KJK57" s="1252"/>
      <c r="KJL57" s="1252"/>
      <c r="KJM57" s="1252"/>
      <c r="KJN57" s="1252"/>
      <c r="KJO57" s="1252"/>
      <c r="KJP57" s="1252"/>
      <c r="KJQ57" s="1252"/>
      <c r="KJR57" s="1252"/>
      <c r="KJS57" s="1252"/>
      <c r="KJT57" s="1252"/>
      <c r="KJU57" s="1252"/>
      <c r="KJV57" s="1252"/>
      <c r="KJW57" s="1252"/>
      <c r="KJX57" s="1252"/>
      <c r="KJY57" s="1252"/>
      <c r="KJZ57" s="1252"/>
      <c r="KKA57" s="1252"/>
      <c r="KKB57" s="1252"/>
      <c r="KKC57" s="1252"/>
      <c r="KKD57" s="1252"/>
      <c r="KKE57" s="1252"/>
      <c r="KKF57" s="1252"/>
      <c r="KKG57" s="1252"/>
      <c r="KKH57" s="1252"/>
      <c r="KKI57" s="1252"/>
      <c r="KKJ57" s="1252"/>
      <c r="KKK57" s="1252"/>
      <c r="KKL57" s="1252"/>
      <c r="KKM57" s="1252"/>
      <c r="KKN57" s="1252"/>
      <c r="KKO57" s="1252"/>
      <c r="KKP57" s="1252"/>
      <c r="KKQ57" s="1252"/>
      <c r="KKR57" s="1252"/>
      <c r="KKS57" s="1252"/>
      <c r="KKT57" s="1252"/>
      <c r="KKU57" s="1252"/>
      <c r="KKV57" s="1252"/>
      <c r="KKW57" s="1252"/>
      <c r="KKX57" s="1252"/>
      <c r="KKY57" s="1252"/>
      <c r="KKZ57" s="1252"/>
      <c r="KLA57" s="1252"/>
      <c r="KLB57" s="1252"/>
      <c r="KLC57" s="1252"/>
      <c r="KLD57" s="1252"/>
      <c r="KLE57" s="1252"/>
      <c r="KLF57" s="1252"/>
      <c r="KLG57" s="1252"/>
      <c r="KLH57" s="1252"/>
      <c r="KLI57" s="1252"/>
      <c r="KLJ57" s="1252"/>
      <c r="KLK57" s="1252"/>
      <c r="KLL57" s="1252"/>
      <c r="KLM57" s="1252"/>
      <c r="KLN57" s="1252"/>
      <c r="KLO57" s="1252"/>
      <c r="KLP57" s="1252"/>
      <c r="KLQ57" s="1252"/>
      <c r="KLR57" s="1252"/>
      <c r="KLS57" s="1252"/>
      <c r="KLT57" s="1252"/>
      <c r="KLU57" s="1252"/>
      <c r="KLV57" s="1252"/>
      <c r="KLW57" s="1252"/>
      <c r="KLX57" s="1252"/>
      <c r="KLY57" s="1252"/>
      <c r="KLZ57" s="1252"/>
      <c r="KMA57" s="1252"/>
      <c r="KMB57" s="1252"/>
      <c r="KMC57" s="1252"/>
      <c r="KMD57" s="1252"/>
      <c r="KME57" s="1252"/>
      <c r="KMF57" s="1252"/>
      <c r="KMG57" s="1252"/>
      <c r="KMH57" s="1252"/>
      <c r="KMI57" s="1252"/>
      <c r="KMJ57" s="1252"/>
      <c r="KMK57" s="1252"/>
      <c r="KML57" s="1252"/>
      <c r="KMM57" s="1252"/>
      <c r="KMN57" s="1252"/>
      <c r="KMO57" s="1252"/>
      <c r="KMP57" s="1252"/>
      <c r="KMQ57" s="1252"/>
      <c r="KMR57" s="1252"/>
      <c r="KMS57" s="1252"/>
      <c r="KMT57" s="1252"/>
      <c r="KMU57" s="1252"/>
      <c r="KMV57" s="1252"/>
      <c r="KMW57" s="1252"/>
      <c r="KMX57" s="1252"/>
      <c r="KMY57" s="1252"/>
      <c r="KMZ57" s="1252"/>
      <c r="KNA57" s="1252"/>
      <c r="KNB57" s="1252"/>
      <c r="KNC57" s="1252"/>
      <c r="KND57" s="1252"/>
      <c r="KNE57" s="1252"/>
      <c r="KNF57" s="1252"/>
      <c r="KNG57" s="1252"/>
      <c r="KNH57" s="1252"/>
      <c r="KNI57" s="1252"/>
      <c r="KNJ57" s="1252"/>
      <c r="KNK57" s="1252"/>
      <c r="KNL57" s="1252"/>
      <c r="KNM57" s="1252"/>
      <c r="KNN57" s="1252"/>
      <c r="KNO57" s="1252"/>
      <c r="KNP57" s="1252"/>
      <c r="KNQ57" s="1252"/>
      <c r="KNR57" s="1252"/>
      <c r="KNS57" s="1252"/>
      <c r="KNT57" s="1252"/>
      <c r="KNU57" s="1252"/>
      <c r="KNV57" s="1252"/>
      <c r="KNW57" s="1252"/>
      <c r="KNX57" s="1252"/>
      <c r="KNY57" s="1252"/>
      <c r="KNZ57" s="1252"/>
      <c r="KOA57" s="1252"/>
      <c r="KOB57" s="1252"/>
      <c r="KOC57" s="1252"/>
      <c r="KOD57" s="1252"/>
      <c r="KOE57" s="1252"/>
      <c r="KOF57" s="1252"/>
      <c r="KOG57" s="1252"/>
      <c r="KOH57" s="1252"/>
      <c r="KOI57" s="1252"/>
      <c r="KOJ57" s="1252"/>
      <c r="KOK57" s="1252"/>
      <c r="KOL57" s="1252"/>
      <c r="KOM57" s="1252"/>
      <c r="KON57" s="1252"/>
      <c r="KOO57" s="1252"/>
      <c r="KOP57" s="1252"/>
      <c r="KOQ57" s="1252"/>
      <c r="KOR57" s="1252"/>
      <c r="KOS57" s="1252"/>
      <c r="KOT57" s="1252"/>
      <c r="KOU57" s="1252"/>
      <c r="KOV57" s="1252"/>
      <c r="KOW57" s="1252"/>
      <c r="KOX57" s="1252"/>
      <c r="KOY57" s="1252"/>
      <c r="KOZ57" s="1252"/>
      <c r="KPA57" s="1252"/>
      <c r="KPB57" s="1252"/>
      <c r="KPC57" s="1252"/>
      <c r="KPD57" s="1252"/>
      <c r="KPE57" s="1252"/>
      <c r="KPF57" s="1252"/>
      <c r="KPG57" s="1252"/>
      <c r="KPH57" s="1252"/>
      <c r="KPI57" s="1252"/>
      <c r="KPJ57" s="1252"/>
      <c r="KPK57" s="1252"/>
      <c r="KPL57" s="1252"/>
      <c r="KPM57" s="1252"/>
      <c r="KPN57" s="1252"/>
      <c r="KPO57" s="1252"/>
      <c r="KPP57" s="1252"/>
      <c r="KPQ57" s="1252"/>
      <c r="KPR57" s="1252"/>
      <c r="KPS57" s="1252"/>
      <c r="KPT57" s="1252"/>
      <c r="KPU57" s="1252"/>
      <c r="KPV57" s="1252"/>
      <c r="KPW57" s="1252"/>
      <c r="KPX57" s="1252"/>
      <c r="KPY57" s="1252"/>
      <c r="KPZ57" s="1252"/>
      <c r="KQA57" s="1252"/>
      <c r="KQB57" s="1252"/>
      <c r="KQC57" s="1252"/>
      <c r="KQD57" s="1252"/>
      <c r="KQE57" s="1252"/>
      <c r="KQF57" s="1252"/>
      <c r="KQG57" s="1252"/>
      <c r="KQH57" s="1252"/>
      <c r="KQI57" s="1252"/>
      <c r="KQJ57" s="1252"/>
      <c r="KQK57" s="1252"/>
      <c r="KQL57" s="1252"/>
      <c r="KQM57" s="1252"/>
      <c r="KQN57" s="1252"/>
      <c r="KQO57" s="1252"/>
      <c r="KQP57" s="1252"/>
      <c r="KQQ57" s="1252"/>
      <c r="KQR57" s="1252"/>
      <c r="KQS57" s="1252"/>
      <c r="KQT57" s="1252"/>
      <c r="KQU57" s="1252"/>
      <c r="KQV57" s="1252"/>
      <c r="KQW57" s="1252"/>
      <c r="KQX57" s="1252"/>
      <c r="KQY57" s="1252"/>
      <c r="KQZ57" s="1252"/>
      <c r="KRA57" s="1252"/>
      <c r="KRB57" s="1252"/>
      <c r="KRC57" s="1252"/>
      <c r="KRD57" s="1252"/>
      <c r="KRE57" s="1252"/>
      <c r="KRF57" s="1252"/>
      <c r="KRG57" s="1252"/>
      <c r="KRH57" s="1252"/>
      <c r="KRI57" s="1252"/>
      <c r="KRJ57" s="1252"/>
      <c r="KRK57" s="1252"/>
      <c r="KRL57" s="1252"/>
      <c r="KRM57" s="1252"/>
      <c r="KRN57" s="1252"/>
      <c r="KRO57" s="1252"/>
      <c r="KRP57" s="1252"/>
      <c r="KRQ57" s="1252"/>
      <c r="KRR57" s="1252"/>
      <c r="KRS57" s="1252"/>
      <c r="KRT57" s="1252"/>
      <c r="KRU57" s="1252"/>
      <c r="KRV57" s="1252"/>
      <c r="KRW57" s="1252"/>
      <c r="KRX57" s="1252"/>
      <c r="KRY57" s="1252"/>
      <c r="KRZ57" s="1252"/>
      <c r="KSA57" s="1252"/>
      <c r="KSB57" s="1252"/>
      <c r="KSC57" s="1252"/>
      <c r="KSD57" s="1252"/>
      <c r="KSE57" s="1252"/>
      <c r="KSF57" s="1252"/>
      <c r="KSG57" s="1252"/>
      <c r="KSH57" s="1252"/>
      <c r="KSI57" s="1252"/>
      <c r="KSJ57" s="1252"/>
      <c r="KSK57" s="1252"/>
      <c r="KSL57" s="1252"/>
      <c r="KSM57" s="1252"/>
      <c r="KSN57" s="1252"/>
      <c r="KSO57" s="1252"/>
      <c r="KSP57" s="1252"/>
      <c r="KSQ57" s="1252"/>
      <c r="KSR57" s="1252"/>
      <c r="KSS57" s="1252"/>
      <c r="KST57" s="1252"/>
      <c r="KSU57" s="1252"/>
      <c r="KSV57" s="1252"/>
      <c r="KSW57" s="1252"/>
      <c r="KSX57" s="1252"/>
      <c r="KSY57" s="1252"/>
      <c r="KSZ57" s="1252"/>
      <c r="KTA57" s="1252"/>
      <c r="KTB57" s="1252"/>
      <c r="KTC57" s="1252"/>
      <c r="KTD57" s="1252"/>
      <c r="KTE57" s="1252"/>
      <c r="KTF57" s="1252"/>
      <c r="KTG57" s="1252"/>
      <c r="KTH57" s="1252"/>
      <c r="KTI57" s="1252"/>
      <c r="KTJ57" s="1252"/>
      <c r="KTK57" s="1252"/>
      <c r="KTL57" s="1252"/>
      <c r="KTM57" s="1252"/>
      <c r="KTN57" s="1252"/>
      <c r="KTO57" s="1252"/>
      <c r="KTP57" s="1252"/>
      <c r="KTQ57" s="1252"/>
      <c r="KTR57" s="1252"/>
      <c r="KTS57" s="1252"/>
      <c r="KTT57" s="1252"/>
      <c r="KTU57" s="1252"/>
      <c r="KTV57" s="1252"/>
      <c r="KTW57" s="1252"/>
      <c r="KTX57" s="1252"/>
      <c r="KTY57" s="1252"/>
      <c r="KTZ57" s="1252"/>
      <c r="KUA57" s="1252"/>
      <c r="KUB57" s="1252"/>
      <c r="KUC57" s="1252"/>
      <c r="KUD57" s="1252"/>
      <c r="KUE57" s="1252"/>
      <c r="KUF57" s="1252"/>
      <c r="KUG57" s="1252"/>
      <c r="KUH57" s="1252"/>
      <c r="KUI57" s="1252"/>
      <c r="KUJ57" s="1252"/>
      <c r="KUK57" s="1252"/>
      <c r="KUL57" s="1252"/>
      <c r="KUM57" s="1252"/>
      <c r="KUN57" s="1252"/>
      <c r="KUO57" s="1252"/>
      <c r="KUP57" s="1252"/>
      <c r="KUQ57" s="1252"/>
      <c r="KUR57" s="1252"/>
      <c r="KUS57" s="1252"/>
      <c r="KUT57" s="1252"/>
      <c r="KUU57" s="1252"/>
      <c r="KUV57" s="1252"/>
      <c r="KUW57" s="1252"/>
      <c r="KUX57" s="1252"/>
      <c r="KUY57" s="1252"/>
      <c r="KUZ57" s="1252"/>
      <c r="KVA57" s="1252"/>
      <c r="KVB57" s="1252"/>
      <c r="KVC57" s="1252"/>
      <c r="KVD57" s="1252"/>
      <c r="KVE57" s="1252"/>
      <c r="KVF57" s="1252"/>
      <c r="KVG57" s="1252"/>
      <c r="KVH57" s="1252"/>
      <c r="KVI57" s="1252"/>
      <c r="KVJ57" s="1252"/>
      <c r="KVK57" s="1252"/>
      <c r="KVL57" s="1252"/>
      <c r="KVM57" s="1252"/>
      <c r="KVN57" s="1252"/>
      <c r="KVO57" s="1252"/>
      <c r="KVP57" s="1252"/>
      <c r="KVQ57" s="1252"/>
      <c r="KVR57" s="1252"/>
      <c r="KVS57" s="1252"/>
      <c r="KVT57" s="1252"/>
      <c r="KVU57" s="1252"/>
      <c r="KVV57" s="1252"/>
      <c r="KVW57" s="1252"/>
      <c r="KVX57" s="1252"/>
      <c r="KVY57" s="1252"/>
      <c r="KVZ57" s="1252"/>
      <c r="KWA57" s="1252"/>
      <c r="KWB57" s="1252"/>
      <c r="KWC57" s="1252"/>
      <c r="KWD57" s="1252"/>
      <c r="KWE57" s="1252"/>
      <c r="KWF57" s="1252"/>
      <c r="KWG57" s="1252"/>
      <c r="KWH57" s="1252"/>
      <c r="KWI57" s="1252"/>
      <c r="KWJ57" s="1252"/>
      <c r="KWK57" s="1252"/>
      <c r="KWL57" s="1252"/>
      <c r="KWM57" s="1252"/>
      <c r="KWN57" s="1252"/>
      <c r="KWO57" s="1252"/>
      <c r="KWP57" s="1252"/>
      <c r="KWQ57" s="1252"/>
      <c r="KWR57" s="1252"/>
      <c r="KWS57" s="1252"/>
      <c r="KWT57" s="1252"/>
      <c r="KWU57" s="1252"/>
      <c r="KWV57" s="1252"/>
      <c r="KWW57" s="1252"/>
      <c r="KWX57" s="1252"/>
      <c r="KWY57" s="1252"/>
      <c r="KWZ57" s="1252"/>
      <c r="KXA57" s="1252"/>
      <c r="KXB57" s="1252"/>
      <c r="KXC57" s="1252"/>
      <c r="KXD57" s="1252"/>
      <c r="KXE57" s="1252"/>
      <c r="KXF57" s="1252"/>
      <c r="KXG57" s="1252"/>
      <c r="KXH57" s="1252"/>
      <c r="KXI57" s="1252"/>
      <c r="KXJ57" s="1252"/>
      <c r="KXK57" s="1252"/>
      <c r="KXL57" s="1252"/>
      <c r="KXM57" s="1252"/>
      <c r="KXN57" s="1252"/>
      <c r="KXO57" s="1252"/>
      <c r="KXP57" s="1252"/>
      <c r="KXQ57" s="1252"/>
      <c r="KXR57" s="1252"/>
      <c r="KXS57" s="1252"/>
      <c r="KXT57" s="1252"/>
      <c r="KXU57" s="1252"/>
      <c r="KXV57" s="1252"/>
      <c r="KXW57" s="1252"/>
      <c r="KXX57" s="1252"/>
      <c r="KXY57" s="1252"/>
      <c r="KXZ57" s="1252"/>
      <c r="KYA57" s="1252"/>
      <c r="KYB57" s="1252"/>
      <c r="KYC57" s="1252"/>
      <c r="KYD57" s="1252"/>
      <c r="KYE57" s="1252"/>
      <c r="KYF57" s="1252"/>
      <c r="KYG57" s="1252"/>
      <c r="KYH57" s="1252"/>
      <c r="KYI57" s="1252"/>
      <c r="KYJ57" s="1252"/>
      <c r="KYK57" s="1252"/>
      <c r="KYL57" s="1252"/>
      <c r="KYM57" s="1252"/>
      <c r="KYN57" s="1252"/>
      <c r="KYO57" s="1252"/>
      <c r="KYP57" s="1252"/>
      <c r="KYQ57" s="1252"/>
      <c r="KYR57" s="1252"/>
      <c r="KYS57" s="1252"/>
      <c r="KYT57" s="1252"/>
      <c r="KYU57" s="1252"/>
      <c r="KYV57" s="1252"/>
      <c r="KYW57" s="1252"/>
      <c r="KYX57" s="1252"/>
      <c r="KYY57" s="1252"/>
      <c r="KYZ57" s="1252"/>
      <c r="KZA57" s="1252"/>
      <c r="KZB57" s="1252"/>
      <c r="KZC57" s="1252"/>
      <c r="KZD57" s="1252"/>
      <c r="KZE57" s="1252"/>
      <c r="KZF57" s="1252"/>
      <c r="KZG57" s="1252"/>
      <c r="KZH57" s="1252"/>
      <c r="KZI57" s="1252"/>
      <c r="KZJ57" s="1252"/>
      <c r="KZK57" s="1252"/>
      <c r="KZL57" s="1252"/>
      <c r="KZM57" s="1252"/>
      <c r="KZN57" s="1252"/>
      <c r="KZO57" s="1252"/>
      <c r="KZP57" s="1252"/>
      <c r="KZQ57" s="1252"/>
      <c r="KZR57" s="1252"/>
      <c r="KZS57" s="1252"/>
      <c r="KZT57" s="1252"/>
      <c r="KZU57" s="1252"/>
      <c r="KZV57" s="1252"/>
      <c r="KZW57" s="1252"/>
      <c r="KZX57" s="1252"/>
      <c r="KZY57" s="1252"/>
      <c r="KZZ57" s="1252"/>
      <c r="LAA57" s="1252"/>
      <c r="LAB57" s="1252"/>
      <c r="LAC57" s="1252"/>
      <c r="LAD57" s="1252"/>
      <c r="LAE57" s="1252"/>
      <c r="LAF57" s="1252"/>
      <c r="LAG57" s="1252"/>
      <c r="LAH57" s="1252"/>
      <c r="LAI57" s="1252"/>
      <c r="LAJ57" s="1252"/>
      <c r="LAK57" s="1252"/>
      <c r="LAL57" s="1252"/>
      <c r="LAM57" s="1252"/>
      <c r="LAN57" s="1252"/>
      <c r="LAO57" s="1252"/>
      <c r="LAP57" s="1252"/>
      <c r="LAQ57" s="1252"/>
      <c r="LAR57" s="1252"/>
      <c r="LAS57" s="1252"/>
      <c r="LAT57" s="1252"/>
      <c r="LAU57" s="1252"/>
      <c r="LAV57" s="1252"/>
      <c r="LAW57" s="1252"/>
      <c r="LAX57" s="1252"/>
      <c r="LAY57" s="1252"/>
      <c r="LAZ57" s="1252"/>
      <c r="LBA57" s="1252"/>
      <c r="LBB57" s="1252"/>
      <c r="LBC57" s="1252"/>
      <c r="LBD57" s="1252"/>
      <c r="LBE57" s="1252"/>
      <c r="LBF57" s="1252"/>
      <c r="LBG57" s="1252"/>
      <c r="LBH57" s="1252"/>
      <c r="LBI57" s="1252"/>
      <c r="LBJ57" s="1252"/>
      <c r="LBK57" s="1252"/>
      <c r="LBL57" s="1252"/>
      <c r="LBM57" s="1252"/>
      <c r="LBN57" s="1252"/>
      <c r="LBO57" s="1252"/>
      <c r="LBP57" s="1252"/>
      <c r="LBQ57" s="1252"/>
      <c r="LBR57" s="1252"/>
      <c r="LBS57" s="1252"/>
      <c r="LBT57" s="1252"/>
      <c r="LBU57" s="1252"/>
      <c r="LBV57" s="1252"/>
      <c r="LBW57" s="1252"/>
      <c r="LBX57" s="1252"/>
      <c r="LBY57" s="1252"/>
      <c r="LBZ57" s="1252"/>
      <c r="LCA57" s="1252"/>
      <c r="LCB57" s="1252"/>
      <c r="LCC57" s="1252"/>
      <c r="LCD57" s="1252"/>
      <c r="LCE57" s="1252"/>
      <c r="LCF57" s="1252"/>
      <c r="LCG57" s="1252"/>
      <c r="LCH57" s="1252"/>
      <c r="LCI57" s="1252"/>
      <c r="LCJ57" s="1252"/>
      <c r="LCK57" s="1252"/>
      <c r="LCL57" s="1252"/>
      <c r="LCM57" s="1252"/>
      <c r="LCN57" s="1252"/>
      <c r="LCO57" s="1252"/>
      <c r="LCP57" s="1252"/>
      <c r="LCQ57" s="1252"/>
      <c r="LCR57" s="1252"/>
      <c r="LCS57" s="1252"/>
      <c r="LCT57" s="1252"/>
      <c r="LCU57" s="1252"/>
      <c r="LCV57" s="1252"/>
      <c r="LCW57" s="1252"/>
      <c r="LCX57" s="1252"/>
      <c r="LCY57" s="1252"/>
      <c r="LCZ57" s="1252"/>
      <c r="LDA57" s="1252"/>
      <c r="LDB57" s="1252"/>
      <c r="LDC57" s="1252"/>
      <c r="LDD57" s="1252"/>
      <c r="LDE57" s="1252"/>
      <c r="LDF57" s="1252"/>
      <c r="LDG57" s="1252"/>
      <c r="LDH57" s="1252"/>
      <c r="LDI57" s="1252"/>
      <c r="LDJ57" s="1252"/>
      <c r="LDK57" s="1252"/>
      <c r="LDL57" s="1252"/>
      <c r="LDM57" s="1252"/>
      <c r="LDN57" s="1252"/>
      <c r="LDO57" s="1252"/>
      <c r="LDP57" s="1252"/>
      <c r="LDQ57" s="1252"/>
      <c r="LDR57" s="1252"/>
      <c r="LDS57" s="1252"/>
      <c r="LDT57" s="1252"/>
      <c r="LDU57" s="1252"/>
      <c r="LDV57" s="1252"/>
      <c r="LDW57" s="1252"/>
      <c r="LDX57" s="1252"/>
      <c r="LDY57" s="1252"/>
      <c r="LDZ57" s="1252"/>
      <c r="LEA57" s="1252"/>
      <c r="LEB57" s="1252"/>
      <c r="LEC57" s="1252"/>
      <c r="LED57" s="1252"/>
      <c r="LEE57" s="1252"/>
      <c r="LEF57" s="1252"/>
      <c r="LEG57" s="1252"/>
      <c r="LEH57" s="1252"/>
      <c r="LEI57" s="1252"/>
      <c r="LEJ57" s="1252"/>
      <c r="LEK57" s="1252"/>
      <c r="LEL57" s="1252"/>
      <c r="LEM57" s="1252"/>
      <c r="LEN57" s="1252"/>
      <c r="LEO57" s="1252"/>
      <c r="LEP57" s="1252"/>
      <c r="LEQ57" s="1252"/>
      <c r="LER57" s="1252"/>
      <c r="LES57" s="1252"/>
      <c r="LET57" s="1252"/>
      <c r="LEU57" s="1252"/>
      <c r="LEV57" s="1252"/>
      <c r="LEW57" s="1252"/>
      <c r="LEX57" s="1252"/>
      <c r="LEY57" s="1252"/>
      <c r="LEZ57" s="1252"/>
      <c r="LFA57" s="1252"/>
      <c r="LFB57" s="1252"/>
      <c r="LFC57" s="1252"/>
      <c r="LFD57" s="1252"/>
      <c r="LFE57" s="1252"/>
      <c r="LFF57" s="1252"/>
      <c r="LFG57" s="1252"/>
      <c r="LFH57" s="1252"/>
      <c r="LFI57" s="1252"/>
      <c r="LFJ57" s="1252"/>
      <c r="LFK57" s="1252"/>
      <c r="LFL57" s="1252"/>
      <c r="LFM57" s="1252"/>
      <c r="LFN57" s="1252"/>
      <c r="LFO57" s="1252"/>
      <c r="LFP57" s="1252"/>
      <c r="LFQ57" s="1252"/>
      <c r="LFR57" s="1252"/>
      <c r="LFS57" s="1252"/>
      <c r="LFT57" s="1252"/>
      <c r="LFU57" s="1252"/>
      <c r="LFV57" s="1252"/>
      <c r="LFW57" s="1252"/>
      <c r="LFX57" s="1252"/>
      <c r="LFY57" s="1252"/>
      <c r="LFZ57" s="1252"/>
      <c r="LGA57" s="1252"/>
      <c r="LGB57" s="1252"/>
      <c r="LGC57" s="1252"/>
      <c r="LGD57" s="1252"/>
      <c r="LGE57" s="1252"/>
      <c r="LGF57" s="1252"/>
      <c r="LGG57" s="1252"/>
      <c r="LGH57" s="1252"/>
      <c r="LGI57" s="1252"/>
      <c r="LGJ57" s="1252"/>
      <c r="LGK57" s="1252"/>
      <c r="LGL57" s="1252"/>
      <c r="LGM57" s="1252"/>
      <c r="LGN57" s="1252"/>
      <c r="LGO57" s="1252"/>
      <c r="LGP57" s="1252"/>
      <c r="LGQ57" s="1252"/>
      <c r="LGR57" s="1252"/>
      <c r="LGS57" s="1252"/>
      <c r="LGT57" s="1252"/>
      <c r="LGU57" s="1252"/>
      <c r="LGV57" s="1252"/>
      <c r="LGW57" s="1252"/>
      <c r="LGX57" s="1252"/>
      <c r="LGY57" s="1252"/>
      <c r="LGZ57" s="1252"/>
      <c r="LHA57" s="1252"/>
      <c r="LHB57" s="1252"/>
      <c r="LHC57" s="1252"/>
      <c r="LHD57" s="1252"/>
      <c r="LHE57" s="1252"/>
      <c r="LHF57" s="1252"/>
      <c r="LHG57" s="1252"/>
      <c r="LHH57" s="1252"/>
      <c r="LHI57" s="1252"/>
      <c r="LHJ57" s="1252"/>
      <c r="LHK57" s="1252"/>
      <c r="LHL57" s="1252"/>
      <c r="LHM57" s="1252"/>
      <c r="LHN57" s="1252"/>
      <c r="LHO57" s="1252"/>
      <c r="LHP57" s="1252"/>
      <c r="LHQ57" s="1252"/>
      <c r="LHR57" s="1252"/>
      <c r="LHS57" s="1252"/>
      <c r="LHT57" s="1252"/>
      <c r="LHU57" s="1252"/>
      <c r="LHV57" s="1252"/>
      <c r="LHW57" s="1252"/>
      <c r="LHX57" s="1252"/>
      <c r="LHY57" s="1252"/>
      <c r="LHZ57" s="1252"/>
      <c r="LIA57" s="1252"/>
      <c r="LIB57" s="1252"/>
      <c r="LIC57" s="1252"/>
      <c r="LID57" s="1252"/>
      <c r="LIE57" s="1252"/>
      <c r="LIF57" s="1252"/>
      <c r="LIG57" s="1252"/>
      <c r="LIH57" s="1252"/>
      <c r="LII57" s="1252"/>
      <c r="LIJ57" s="1252"/>
      <c r="LIK57" s="1252"/>
      <c r="LIL57" s="1252"/>
      <c r="LIM57" s="1252"/>
      <c r="LIN57" s="1252"/>
      <c r="LIO57" s="1252"/>
      <c r="LIP57" s="1252"/>
      <c r="LIQ57" s="1252"/>
      <c r="LIR57" s="1252"/>
      <c r="LIS57" s="1252"/>
      <c r="LIT57" s="1252"/>
      <c r="LIU57" s="1252"/>
      <c r="LIV57" s="1252"/>
      <c r="LIW57" s="1252"/>
      <c r="LIX57" s="1252"/>
      <c r="LIY57" s="1252"/>
      <c r="LIZ57" s="1252"/>
      <c r="LJA57" s="1252"/>
      <c r="LJB57" s="1252"/>
      <c r="LJC57" s="1252"/>
      <c r="LJD57" s="1252"/>
      <c r="LJE57" s="1252"/>
      <c r="LJF57" s="1252"/>
      <c r="LJG57" s="1252"/>
      <c r="LJH57" s="1252"/>
      <c r="LJI57" s="1252"/>
      <c r="LJJ57" s="1252"/>
      <c r="LJK57" s="1252"/>
      <c r="LJL57" s="1252"/>
      <c r="LJM57" s="1252"/>
      <c r="LJN57" s="1252"/>
      <c r="LJO57" s="1252"/>
      <c r="LJP57" s="1252"/>
      <c r="LJQ57" s="1252"/>
      <c r="LJR57" s="1252"/>
      <c r="LJS57" s="1252"/>
      <c r="LJT57" s="1252"/>
      <c r="LJU57" s="1252"/>
      <c r="LJV57" s="1252"/>
      <c r="LJW57" s="1252"/>
      <c r="LJX57" s="1252"/>
      <c r="LJY57" s="1252"/>
      <c r="LJZ57" s="1252"/>
      <c r="LKA57" s="1252"/>
      <c r="LKB57" s="1252"/>
      <c r="LKC57" s="1252"/>
      <c r="LKD57" s="1252"/>
      <c r="LKE57" s="1252"/>
      <c r="LKF57" s="1252"/>
      <c r="LKG57" s="1252"/>
      <c r="LKH57" s="1252"/>
      <c r="LKI57" s="1252"/>
      <c r="LKJ57" s="1252"/>
      <c r="LKK57" s="1252"/>
      <c r="LKL57" s="1252"/>
      <c r="LKM57" s="1252"/>
      <c r="LKN57" s="1252"/>
      <c r="LKO57" s="1252"/>
      <c r="LKP57" s="1252"/>
      <c r="LKQ57" s="1252"/>
      <c r="LKR57" s="1252"/>
      <c r="LKS57" s="1252"/>
      <c r="LKT57" s="1252"/>
      <c r="LKU57" s="1252"/>
      <c r="LKV57" s="1252"/>
      <c r="LKW57" s="1252"/>
      <c r="LKX57" s="1252"/>
      <c r="LKY57" s="1252"/>
      <c r="LKZ57" s="1252"/>
      <c r="LLA57" s="1252"/>
      <c r="LLB57" s="1252"/>
      <c r="LLC57" s="1252"/>
      <c r="LLD57" s="1252"/>
      <c r="LLE57" s="1252"/>
      <c r="LLF57" s="1252"/>
      <c r="LLG57" s="1252"/>
      <c r="LLH57" s="1252"/>
      <c r="LLI57" s="1252"/>
      <c r="LLJ57" s="1252"/>
      <c r="LLK57" s="1252"/>
      <c r="LLL57" s="1252"/>
      <c r="LLM57" s="1252"/>
      <c r="LLN57" s="1252"/>
      <c r="LLO57" s="1252"/>
      <c r="LLP57" s="1252"/>
      <c r="LLQ57" s="1252"/>
      <c r="LLR57" s="1252"/>
      <c r="LLS57" s="1252"/>
      <c r="LLT57" s="1252"/>
      <c r="LLU57" s="1252"/>
      <c r="LLV57" s="1252"/>
      <c r="LLW57" s="1252"/>
      <c r="LLX57" s="1252"/>
      <c r="LLY57" s="1252"/>
      <c r="LLZ57" s="1252"/>
      <c r="LMA57" s="1252"/>
      <c r="LMB57" s="1252"/>
      <c r="LMC57" s="1252"/>
      <c r="LMD57" s="1252"/>
      <c r="LME57" s="1252"/>
      <c r="LMF57" s="1252"/>
      <c r="LMG57" s="1252"/>
      <c r="LMH57" s="1252"/>
      <c r="LMI57" s="1252"/>
      <c r="LMJ57" s="1252"/>
      <c r="LMK57" s="1252"/>
      <c r="LML57" s="1252"/>
      <c r="LMM57" s="1252"/>
      <c r="LMN57" s="1252"/>
      <c r="LMO57" s="1252"/>
      <c r="LMP57" s="1252"/>
      <c r="LMQ57" s="1252"/>
      <c r="LMR57" s="1252"/>
      <c r="LMS57" s="1252"/>
      <c r="LMT57" s="1252"/>
      <c r="LMU57" s="1252"/>
      <c r="LMV57" s="1252"/>
      <c r="LMW57" s="1252"/>
      <c r="LMX57" s="1252"/>
      <c r="LMY57" s="1252"/>
      <c r="LMZ57" s="1252"/>
      <c r="LNA57" s="1252"/>
      <c r="LNB57" s="1252"/>
      <c r="LNC57" s="1252"/>
      <c r="LND57" s="1252"/>
      <c r="LNE57" s="1252"/>
      <c r="LNF57" s="1252"/>
      <c r="LNG57" s="1252"/>
      <c r="LNH57" s="1252"/>
      <c r="LNI57" s="1252"/>
      <c r="LNJ57" s="1252"/>
      <c r="LNK57" s="1252"/>
      <c r="LNL57" s="1252"/>
      <c r="LNM57" s="1252"/>
      <c r="LNN57" s="1252"/>
      <c r="LNO57" s="1252"/>
      <c r="LNP57" s="1252"/>
      <c r="LNQ57" s="1252"/>
      <c r="LNR57" s="1252"/>
      <c r="LNS57" s="1252"/>
      <c r="LNT57" s="1252"/>
      <c r="LNU57" s="1252"/>
      <c r="LNV57" s="1252"/>
      <c r="LNW57" s="1252"/>
      <c r="LNX57" s="1252"/>
      <c r="LNY57" s="1252"/>
      <c r="LNZ57" s="1252"/>
      <c r="LOA57" s="1252"/>
      <c r="LOB57" s="1252"/>
      <c r="LOC57" s="1252"/>
      <c r="LOD57" s="1252"/>
      <c r="LOE57" s="1252"/>
      <c r="LOF57" s="1252"/>
      <c r="LOG57" s="1252"/>
      <c r="LOH57" s="1252"/>
      <c r="LOI57" s="1252"/>
      <c r="LOJ57" s="1252"/>
      <c r="LOK57" s="1252"/>
      <c r="LOL57" s="1252"/>
      <c r="LOM57" s="1252"/>
      <c r="LON57" s="1252"/>
      <c r="LOO57" s="1252"/>
      <c r="LOP57" s="1252"/>
      <c r="LOQ57" s="1252"/>
      <c r="LOR57" s="1252"/>
      <c r="LOS57" s="1252"/>
      <c r="LOT57" s="1252"/>
      <c r="LOU57" s="1252"/>
      <c r="LOV57" s="1252"/>
      <c r="LOW57" s="1252"/>
      <c r="LOX57" s="1252"/>
      <c r="LOY57" s="1252"/>
      <c r="LOZ57" s="1252"/>
      <c r="LPA57" s="1252"/>
      <c r="LPB57" s="1252"/>
      <c r="LPC57" s="1252"/>
      <c r="LPD57" s="1252"/>
      <c r="LPE57" s="1252"/>
      <c r="LPF57" s="1252"/>
      <c r="LPG57" s="1252"/>
      <c r="LPH57" s="1252"/>
      <c r="LPI57" s="1252"/>
      <c r="LPJ57" s="1252"/>
      <c r="LPK57" s="1252"/>
      <c r="LPL57" s="1252"/>
      <c r="LPM57" s="1252"/>
      <c r="LPN57" s="1252"/>
      <c r="LPO57" s="1252"/>
      <c r="LPP57" s="1252"/>
      <c r="LPQ57" s="1252"/>
      <c r="LPR57" s="1252"/>
      <c r="LPS57" s="1252"/>
      <c r="LPT57" s="1252"/>
      <c r="LPU57" s="1252"/>
      <c r="LPV57" s="1252"/>
      <c r="LPW57" s="1252"/>
      <c r="LPX57" s="1252"/>
      <c r="LPY57" s="1252"/>
      <c r="LPZ57" s="1252"/>
      <c r="LQA57" s="1252"/>
      <c r="LQB57" s="1252"/>
      <c r="LQC57" s="1252"/>
      <c r="LQD57" s="1252"/>
      <c r="LQE57" s="1252"/>
      <c r="LQF57" s="1252"/>
      <c r="LQG57" s="1252"/>
      <c r="LQH57" s="1252"/>
      <c r="LQI57" s="1252"/>
      <c r="LQJ57" s="1252"/>
      <c r="LQK57" s="1252"/>
      <c r="LQL57" s="1252"/>
      <c r="LQM57" s="1252"/>
      <c r="LQN57" s="1252"/>
      <c r="LQO57" s="1252"/>
      <c r="LQP57" s="1252"/>
      <c r="LQQ57" s="1252"/>
      <c r="LQR57" s="1252"/>
      <c r="LQS57" s="1252"/>
      <c r="LQT57" s="1252"/>
      <c r="LQU57" s="1252"/>
      <c r="LQV57" s="1252"/>
      <c r="LQW57" s="1252"/>
      <c r="LQX57" s="1252"/>
      <c r="LQY57" s="1252"/>
      <c r="LQZ57" s="1252"/>
      <c r="LRA57" s="1252"/>
      <c r="LRB57" s="1252"/>
      <c r="LRC57" s="1252"/>
      <c r="LRD57" s="1252"/>
      <c r="LRE57" s="1252"/>
      <c r="LRF57" s="1252"/>
      <c r="LRG57" s="1252"/>
      <c r="LRH57" s="1252"/>
      <c r="LRI57" s="1252"/>
      <c r="LRJ57" s="1252"/>
      <c r="LRK57" s="1252"/>
      <c r="LRL57" s="1252"/>
      <c r="LRM57" s="1252"/>
      <c r="LRN57" s="1252"/>
      <c r="LRO57" s="1252"/>
      <c r="LRP57" s="1252"/>
      <c r="LRQ57" s="1252"/>
      <c r="LRR57" s="1252"/>
      <c r="LRS57" s="1252"/>
      <c r="LRT57" s="1252"/>
      <c r="LRU57" s="1252"/>
      <c r="LRV57" s="1252"/>
      <c r="LRW57" s="1252"/>
      <c r="LRX57" s="1252"/>
      <c r="LRY57" s="1252"/>
      <c r="LRZ57" s="1252"/>
      <c r="LSA57" s="1252"/>
      <c r="LSB57" s="1252"/>
      <c r="LSC57" s="1252"/>
      <c r="LSD57" s="1252"/>
      <c r="LSE57" s="1252"/>
      <c r="LSF57" s="1252"/>
      <c r="LSG57" s="1252"/>
      <c r="LSH57" s="1252"/>
      <c r="LSI57" s="1252"/>
      <c r="LSJ57" s="1252"/>
      <c r="LSK57" s="1252"/>
      <c r="LSL57" s="1252"/>
      <c r="LSM57" s="1252"/>
      <c r="LSN57" s="1252"/>
      <c r="LSO57" s="1252"/>
      <c r="LSP57" s="1252"/>
      <c r="LSQ57" s="1252"/>
      <c r="LSR57" s="1252"/>
      <c r="LSS57" s="1252"/>
      <c r="LST57" s="1252"/>
      <c r="LSU57" s="1252"/>
      <c r="LSV57" s="1252"/>
      <c r="LSW57" s="1252"/>
      <c r="LSX57" s="1252"/>
      <c r="LSY57" s="1252"/>
      <c r="LSZ57" s="1252"/>
      <c r="LTA57" s="1252"/>
      <c r="LTB57" s="1252"/>
      <c r="LTC57" s="1252"/>
      <c r="LTD57" s="1252"/>
      <c r="LTE57" s="1252"/>
      <c r="LTF57" s="1252"/>
      <c r="LTG57" s="1252"/>
      <c r="LTH57" s="1252"/>
      <c r="LTI57" s="1252"/>
      <c r="LTJ57" s="1252"/>
      <c r="LTK57" s="1252"/>
      <c r="LTL57" s="1252"/>
      <c r="LTM57" s="1252"/>
      <c r="LTN57" s="1252"/>
      <c r="LTO57" s="1252"/>
      <c r="LTP57" s="1252"/>
      <c r="LTQ57" s="1252"/>
      <c r="LTR57" s="1252"/>
      <c r="LTS57" s="1252"/>
      <c r="LTT57" s="1252"/>
      <c r="LTU57" s="1252"/>
      <c r="LTV57" s="1252"/>
      <c r="LTW57" s="1252"/>
      <c r="LTX57" s="1252"/>
      <c r="LTY57" s="1252"/>
      <c r="LTZ57" s="1252"/>
      <c r="LUA57" s="1252"/>
      <c r="LUB57" s="1252"/>
      <c r="LUC57" s="1252"/>
      <c r="LUD57" s="1252"/>
      <c r="LUE57" s="1252"/>
      <c r="LUF57" s="1252"/>
      <c r="LUG57" s="1252"/>
      <c r="LUH57" s="1252"/>
      <c r="LUI57" s="1252"/>
      <c r="LUJ57" s="1252"/>
      <c r="LUK57" s="1252"/>
      <c r="LUL57" s="1252"/>
      <c r="LUM57" s="1252"/>
      <c r="LUN57" s="1252"/>
      <c r="LUO57" s="1252"/>
      <c r="LUP57" s="1252"/>
      <c r="LUQ57" s="1252"/>
      <c r="LUR57" s="1252"/>
      <c r="LUS57" s="1252"/>
      <c r="LUT57" s="1252"/>
      <c r="LUU57" s="1252"/>
      <c r="LUV57" s="1252"/>
      <c r="LUW57" s="1252"/>
      <c r="LUX57" s="1252"/>
      <c r="LUY57" s="1252"/>
      <c r="LUZ57" s="1252"/>
      <c r="LVA57" s="1252"/>
      <c r="LVB57" s="1252"/>
      <c r="LVC57" s="1252"/>
      <c r="LVD57" s="1252"/>
      <c r="LVE57" s="1252"/>
      <c r="LVF57" s="1252"/>
      <c r="LVG57" s="1252"/>
      <c r="LVH57" s="1252"/>
      <c r="LVI57" s="1252"/>
      <c r="LVJ57" s="1252"/>
      <c r="LVK57" s="1252"/>
      <c r="LVL57" s="1252"/>
      <c r="LVM57" s="1252"/>
      <c r="LVN57" s="1252"/>
      <c r="LVO57" s="1252"/>
      <c r="LVP57" s="1252"/>
      <c r="LVQ57" s="1252"/>
      <c r="LVR57" s="1252"/>
      <c r="LVS57" s="1252"/>
      <c r="LVT57" s="1252"/>
      <c r="LVU57" s="1252"/>
      <c r="LVV57" s="1252"/>
      <c r="LVW57" s="1252"/>
      <c r="LVX57" s="1252"/>
      <c r="LVY57" s="1252"/>
      <c r="LVZ57" s="1252"/>
      <c r="LWA57" s="1252"/>
      <c r="LWB57" s="1252"/>
      <c r="LWC57" s="1252"/>
      <c r="LWD57" s="1252"/>
      <c r="LWE57" s="1252"/>
      <c r="LWF57" s="1252"/>
      <c r="LWG57" s="1252"/>
      <c r="LWH57" s="1252"/>
      <c r="LWI57" s="1252"/>
      <c r="LWJ57" s="1252"/>
      <c r="LWK57" s="1252"/>
      <c r="LWL57" s="1252"/>
      <c r="LWM57" s="1252"/>
      <c r="LWN57" s="1252"/>
      <c r="LWO57" s="1252"/>
      <c r="LWP57" s="1252"/>
      <c r="LWQ57" s="1252"/>
      <c r="LWR57" s="1252"/>
      <c r="LWS57" s="1252"/>
      <c r="LWT57" s="1252"/>
      <c r="LWU57" s="1252"/>
      <c r="LWV57" s="1252"/>
      <c r="LWW57" s="1252"/>
      <c r="LWX57" s="1252"/>
      <c r="LWY57" s="1252"/>
      <c r="LWZ57" s="1252"/>
      <c r="LXA57" s="1252"/>
      <c r="LXB57" s="1252"/>
      <c r="LXC57" s="1252"/>
      <c r="LXD57" s="1252"/>
      <c r="LXE57" s="1252"/>
      <c r="LXF57" s="1252"/>
      <c r="LXG57" s="1252"/>
      <c r="LXH57" s="1252"/>
      <c r="LXI57" s="1252"/>
      <c r="LXJ57" s="1252"/>
      <c r="LXK57" s="1252"/>
      <c r="LXL57" s="1252"/>
      <c r="LXM57" s="1252"/>
      <c r="LXN57" s="1252"/>
      <c r="LXO57" s="1252"/>
      <c r="LXP57" s="1252"/>
      <c r="LXQ57" s="1252"/>
      <c r="LXR57" s="1252"/>
      <c r="LXS57" s="1252"/>
      <c r="LXT57" s="1252"/>
      <c r="LXU57" s="1252"/>
      <c r="LXV57" s="1252"/>
      <c r="LXW57" s="1252"/>
      <c r="LXX57" s="1252"/>
      <c r="LXY57" s="1252"/>
      <c r="LXZ57" s="1252"/>
      <c r="LYA57" s="1252"/>
      <c r="LYB57" s="1252"/>
      <c r="LYC57" s="1252"/>
      <c r="LYD57" s="1252"/>
      <c r="LYE57" s="1252"/>
      <c r="LYF57" s="1252"/>
      <c r="LYG57" s="1252"/>
      <c r="LYH57" s="1252"/>
      <c r="LYI57" s="1252"/>
      <c r="LYJ57" s="1252"/>
      <c r="LYK57" s="1252"/>
      <c r="LYL57" s="1252"/>
      <c r="LYM57" s="1252"/>
      <c r="LYN57" s="1252"/>
      <c r="LYO57" s="1252"/>
      <c r="LYP57" s="1252"/>
      <c r="LYQ57" s="1252"/>
      <c r="LYR57" s="1252"/>
      <c r="LYS57" s="1252"/>
      <c r="LYT57" s="1252"/>
      <c r="LYU57" s="1252"/>
      <c r="LYV57" s="1252"/>
      <c r="LYW57" s="1252"/>
      <c r="LYX57" s="1252"/>
      <c r="LYY57" s="1252"/>
      <c r="LYZ57" s="1252"/>
      <c r="LZA57" s="1252"/>
      <c r="LZB57" s="1252"/>
      <c r="LZC57" s="1252"/>
      <c r="LZD57" s="1252"/>
      <c r="LZE57" s="1252"/>
      <c r="LZF57" s="1252"/>
      <c r="LZG57" s="1252"/>
      <c r="LZH57" s="1252"/>
      <c r="LZI57" s="1252"/>
      <c r="LZJ57" s="1252"/>
      <c r="LZK57" s="1252"/>
      <c r="LZL57" s="1252"/>
      <c r="LZM57" s="1252"/>
      <c r="LZN57" s="1252"/>
      <c r="LZO57" s="1252"/>
      <c r="LZP57" s="1252"/>
      <c r="LZQ57" s="1252"/>
      <c r="LZR57" s="1252"/>
      <c r="LZS57" s="1252"/>
      <c r="LZT57" s="1252"/>
      <c r="LZU57" s="1252"/>
      <c r="LZV57" s="1252"/>
      <c r="LZW57" s="1252"/>
      <c r="LZX57" s="1252"/>
      <c r="LZY57" s="1252"/>
      <c r="LZZ57" s="1252"/>
      <c r="MAA57" s="1252"/>
      <c r="MAB57" s="1252"/>
      <c r="MAC57" s="1252"/>
      <c r="MAD57" s="1252"/>
      <c r="MAE57" s="1252"/>
      <c r="MAF57" s="1252"/>
      <c r="MAG57" s="1252"/>
      <c r="MAH57" s="1252"/>
      <c r="MAI57" s="1252"/>
      <c r="MAJ57" s="1252"/>
      <c r="MAK57" s="1252"/>
      <c r="MAL57" s="1252"/>
      <c r="MAM57" s="1252"/>
      <c r="MAN57" s="1252"/>
      <c r="MAO57" s="1252"/>
      <c r="MAP57" s="1252"/>
      <c r="MAQ57" s="1252"/>
      <c r="MAR57" s="1252"/>
      <c r="MAS57" s="1252"/>
      <c r="MAT57" s="1252"/>
      <c r="MAU57" s="1252"/>
      <c r="MAV57" s="1252"/>
      <c r="MAW57" s="1252"/>
      <c r="MAX57" s="1252"/>
      <c r="MAY57" s="1252"/>
      <c r="MAZ57" s="1252"/>
      <c r="MBA57" s="1252"/>
      <c r="MBB57" s="1252"/>
      <c r="MBC57" s="1252"/>
      <c r="MBD57" s="1252"/>
      <c r="MBE57" s="1252"/>
      <c r="MBF57" s="1252"/>
      <c r="MBG57" s="1252"/>
      <c r="MBH57" s="1252"/>
      <c r="MBI57" s="1252"/>
      <c r="MBJ57" s="1252"/>
      <c r="MBK57" s="1252"/>
      <c r="MBL57" s="1252"/>
      <c r="MBM57" s="1252"/>
      <c r="MBN57" s="1252"/>
      <c r="MBO57" s="1252"/>
      <c r="MBP57" s="1252"/>
      <c r="MBQ57" s="1252"/>
      <c r="MBR57" s="1252"/>
      <c r="MBS57" s="1252"/>
      <c r="MBT57" s="1252"/>
      <c r="MBU57" s="1252"/>
      <c r="MBV57" s="1252"/>
      <c r="MBW57" s="1252"/>
      <c r="MBX57" s="1252"/>
      <c r="MBY57" s="1252"/>
      <c r="MBZ57" s="1252"/>
      <c r="MCA57" s="1252"/>
      <c r="MCB57" s="1252"/>
      <c r="MCC57" s="1252"/>
      <c r="MCD57" s="1252"/>
      <c r="MCE57" s="1252"/>
      <c r="MCF57" s="1252"/>
      <c r="MCG57" s="1252"/>
      <c r="MCH57" s="1252"/>
      <c r="MCI57" s="1252"/>
      <c r="MCJ57" s="1252"/>
      <c r="MCK57" s="1252"/>
      <c r="MCL57" s="1252"/>
      <c r="MCM57" s="1252"/>
      <c r="MCN57" s="1252"/>
      <c r="MCO57" s="1252"/>
      <c r="MCP57" s="1252"/>
      <c r="MCQ57" s="1252"/>
      <c r="MCR57" s="1252"/>
      <c r="MCS57" s="1252"/>
      <c r="MCT57" s="1252"/>
      <c r="MCU57" s="1252"/>
      <c r="MCV57" s="1252"/>
      <c r="MCW57" s="1252"/>
      <c r="MCX57" s="1252"/>
      <c r="MCY57" s="1252"/>
      <c r="MCZ57" s="1252"/>
      <c r="MDA57" s="1252"/>
      <c r="MDB57" s="1252"/>
      <c r="MDC57" s="1252"/>
      <c r="MDD57" s="1252"/>
      <c r="MDE57" s="1252"/>
      <c r="MDF57" s="1252"/>
      <c r="MDG57" s="1252"/>
      <c r="MDH57" s="1252"/>
      <c r="MDI57" s="1252"/>
      <c r="MDJ57" s="1252"/>
      <c r="MDK57" s="1252"/>
      <c r="MDL57" s="1252"/>
      <c r="MDM57" s="1252"/>
      <c r="MDN57" s="1252"/>
      <c r="MDO57" s="1252"/>
      <c r="MDP57" s="1252"/>
      <c r="MDQ57" s="1252"/>
      <c r="MDR57" s="1252"/>
      <c r="MDS57" s="1252"/>
      <c r="MDT57" s="1252"/>
      <c r="MDU57" s="1252"/>
      <c r="MDV57" s="1252"/>
      <c r="MDW57" s="1252"/>
      <c r="MDX57" s="1252"/>
      <c r="MDY57" s="1252"/>
      <c r="MDZ57" s="1252"/>
      <c r="MEA57" s="1252"/>
      <c r="MEB57" s="1252"/>
      <c r="MEC57" s="1252"/>
      <c r="MED57" s="1252"/>
      <c r="MEE57" s="1252"/>
      <c r="MEF57" s="1252"/>
      <c r="MEG57" s="1252"/>
      <c r="MEH57" s="1252"/>
      <c r="MEI57" s="1252"/>
      <c r="MEJ57" s="1252"/>
      <c r="MEK57" s="1252"/>
      <c r="MEL57" s="1252"/>
      <c r="MEM57" s="1252"/>
      <c r="MEN57" s="1252"/>
      <c r="MEO57" s="1252"/>
      <c r="MEP57" s="1252"/>
      <c r="MEQ57" s="1252"/>
      <c r="MER57" s="1252"/>
      <c r="MES57" s="1252"/>
      <c r="MET57" s="1252"/>
      <c r="MEU57" s="1252"/>
      <c r="MEV57" s="1252"/>
      <c r="MEW57" s="1252"/>
      <c r="MEX57" s="1252"/>
      <c r="MEY57" s="1252"/>
      <c r="MEZ57" s="1252"/>
      <c r="MFA57" s="1252"/>
      <c r="MFB57" s="1252"/>
      <c r="MFC57" s="1252"/>
      <c r="MFD57" s="1252"/>
      <c r="MFE57" s="1252"/>
      <c r="MFF57" s="1252"/>
      <c r="MFG57" s="1252"/>
      <c r="MFH57" s="1252"/>
      <c r="MFI57" s="1252"/>
      <c r="MFJ57" s="1252"/>
      <c r="MFK57" s="1252"/>
      <c r="MFL57" s="1252"/>
      <c r="MFM57" s="1252"/>
      <c r="MFN57" s="1252"/>
      <c r="MFO57" s="1252"/>
      <c r="MFP57" s="1252"/>
      <c r="MFQ57" s="1252"/>
      <c r="MFR57" s="1252"/>
      <c r="MFS57" s="1252"/>
      <c r="MFT57" s="1252"/>
      <c r="MFU57" s="1252"/>
      <c r="MFV57" s="1252"/>
      <c r="MFW57" s="1252"/>
      <c r="MFX57" s="1252"/>
      <c r="MFY57" s="1252"/>
      <c r="MFZ57" s="1252"/>
      <c r="MGA57" s="1252"/>
      <c r="MGB57" s="1252"/>
      <c r="MGC57" s="1252"/>
      <c r="MGD57" s="1252"/>
      <c r="MGE57" s="1252"/>
      <c r="MGF57" s="1252"/>
      <c r="MGG57" s="1252"/>
      <c r="MGH57" s="1252"/>
      <c r="MGI57" s="1252"/>
      <c r="MGJ57" s="1252"/>
      <c r="MGK57" s="1252"/>
      <c r="MGL57" s="1252"/>
      <c r="MGM57" s="1252"/>
      <c r="MGN57" s="1252"/>
      <c r="MGO57" s="1252"/>
      <c r="MGP57" s="1252"/>
      <c r="MGQ57" s="1252"/>
      <c r="MGR57" s="1252"/>
      <c r="MGS57" s="1252"/>
      <c r="MGT57" s="1252"/>
      <c r="MGU57" s="1252"/>
      <c r="MGV57" s="1252"/>
      <c r="MGW57" s="1252"/>
      <c r="MGX57" s="1252"/>
      <c r="MGY57" s="1252"/>
      <c r="MGZ57" s="1252"/>
      <c r="MHA57" s="1252"/>
      <c r="MHB57" s="1252"/>
      <c r="MHC57" s="1252"/>
      <c r="MHD57" s="1252"/>
      <c r="MHE57" s="1252"/>
      <c r="MHF57" s="1252"/>
      <c r="MHG57" s="1252"/>
      <c r="MHH57" s="1252"/>
      <c r="MHI57" s="1252"/>
      <c r="MHJ57" s="1252"/>
      <c r="MHK57" s="1252"/>
      <c r="MHL57" s="1252"/>
      <c r="MHM57" s="1252"/>
      <c r="MHN57" s="1252"/>
      <c r="MHO57" s="1252"/>
      <c r="MHP57" s="1252"/>
      <c r="MHQ57" s="1252"/>
      <c r="MHR57" s="1252"/>
      <c r="MHS57" s="1252"/>
      <c r="MHT57" s="1252"/>
      <c r="MHU57" s="1252"/>
      <c r="MHV57" s="1252"/>
      <c r="MHW57" s="1252"/>
      <c r="MHX57" s="1252"/>
      <c r="MHY57" s="1252"/>
      <c r="MHZ57" s="1252"/>
      <c r="MIA57" s="1252"/>
      <c r="MIB57" s="1252"/>
      <c r="MIC57" s="1252"/>
      <c r="MID57" s="1252"/>
      <c r="MIE57" s="1252"/>
      <c r="MIF57" s="1252"/>
      <c r="MIG57" s="1252"/>
      <c r="MIH57" s="1252"/>
      <c r="MII57" s="1252"/>
      <c r="MIJ57" s="1252"/>
      <c r="MIK57" s="1252"/>
      <c r="MIL57" s="1252"/>
      <c r="MIM57" s="1252"/>
      <c r="MIN57" s="1252"/>
      <c r="MIO57" s="1252"/>
      <c r="MIP57" s="1252"/>
      <c r="MIQ57" s="1252"/>
      <c r="MIR57" s="1252"/>
      <c r="MIS57" s="1252"/>
      <c r="MIT57" s="1252"/>
      <c r="MIU57" s="1252"/>
      <c r="MIV57" s="1252"/>
      <c r="MIW57" s="1252"/>
      <c r="MIX57" s="1252"/>
      <c r="MIY57" s="1252"/>
      <c r="MIZ57" s="1252"/>
      <c r="MJA57" s="1252"/>
      <c r="MJB57" s="1252"/>
      <c r="MJC57" s="1252"/>
      <c r="MJD57" s="1252"/>
      <c r="MJE57" s="1252"/>
      <c r="MJF57" s="1252"/>
      <c r="MJG57" s="1252"/>
      <c r="MJH57" s="1252"/>
      <c r="MJI57" s="1252"/>
      <c r="MJJ57" s="1252"/>
      <c r="MJK57" s="1252"/>
      <c r="MJL57" s="1252"/>
      <c r="MJM57" s="1252"/>
      <c r="MJN57" s="1252"/>
      <c r="MJO57" s="1252"/>
      <c r="MJP57" s="1252"/>
      <c r="MJQ57" s="1252"/>
      <c r="MJR57" s="1252"/>
      <c r="MJS57" s="1252"/>
      <c r="MJT57" s="1252"/>
      <c r="MJU57" s="1252"/>
      <c r="MJV57" s="1252"/>
      <c r="MJW57" s="1252"/>
      <c r="MJX57" s="1252"/>
      <c r="MJY57" s="1252"/>
      <c r="MJZ57" s="1252"/>
      <c r="MKA57" s="1252"/>
      <c r="MKB57" s="1252"/>
      <c r="MKC57" s="1252"/>
      <c r="MKD57" s="1252"/>
      <c r="MKE57" s="1252"/>
      <c r="MKF57" s="1252"/>
      <c r="MKG57" s="1252"/>
      <c r="MKH57" s="1252"/>
      <c r="MKI57" s="1252"/>
      <c r="MKJ57" s="1252"/>
      <c r="MKK57" s="1252"/>
      <c r="MKL57" s="1252"/>
      <c r="MKM57" s="1252"/>
      <c r="MKN57" s="1252"/>
      <c r="MKO57" s="1252"/>
      <c r="MKP57" s="1252"/>
      <c r="MKQ57" s="1252"/>
      <c r="MKR57" s="1252"/>
      <c r="MKS57" s="1252"/>
      <c r="MKT57" s="1252"/>
      <c r="MKU57" s="1252"/>
      <c r="MKV57" s="1252"/>
      <c r="MKW57" s="1252"/>
      <c r="MKX57" s="1252"/>
      <c r="MKY57" s="1252"/>
      <c r="MKZ57" s="1252"/>
      <c r="MLA57" s="1252"/>
      <c r="MLB57" s="1252"/>
      <c r="MLC57" s="1252"/>
      <c r="MLD57" s="1252"/>
      <c r="MLE57" s="1252"/>
      <c r="MLF57" s="1252"/>
      <c r="MLG57" s="1252"/>
      <c r="MLH57" s="1252"/>
      <c r="MLI57" s="1252"/>
      <c r="MLJ57" s="1252"/>
      <c r="MLK57" s="1252"/>
      <c r="MLL57" s="1252"/>
      <c r="MLM57" s="1252"/>
      <c r="MLN57" s="1252"/>
      <c r="MLO57" s="1252"/>
      <c r="MLP57" s="1252"/>
      <c r="MLQ57" s="1252"/>
      <c r="MLR57" s="1252"/>
      <c r="MLS57" s="1252"/>
      <c r="MLT57" s="1252"/>
      <c r="MLU57" s="1252"/>
      <c r="MLV57" s="1252"/>
      <c r="MLW57" s="1252"/>
      <c r="MLX57" s="1252"/>
      <c r="MLY57" s="1252"/>
      <c r="MLZ57" s="1252"/>
      <c r="MMA57" s="1252"/>
      <c r="MMB57" s="1252"/>
      <c r="MMC57" s="1252"/>
      <c r="MMD57" s="1252"/>
      <c r="MME57" s="1252"/>
      <c r="MMF57" s="1252"/>
      <c r="MMG57" s="1252"/>
      <c r="MMH57" s="1252"/>
      <c r="MMI57" s="1252"/>
      <c r="MMJ57" s="1252"/>
      <c r="MMK57" s="1252"/>
      <c r="MML57" s="1252"/>
      <c r="MMM57" s="1252"/>
      <c r="MMN57" s="1252"/>
      <c r="MMO57" s="1252"/>
      <c r="MMP57" s="1252"/>
      <c r="MMQ57" s="1252"/>
      <c r="MMR57" s="1252"/>
      <c r="MMS57" s="1252"/>
      <c r="MMT57" s="1252"/>
      <c r="MMU57" s="1252"/>
      <c r="MMV57" s="1252"/>
      <c r="MMW57" s="1252"/>
      <c r="MMX57" s="1252"/>
      <c r="MMY57" s="1252"/>
      <c r="MMZ57" s="1252"/>
      <c r="MNA57" s="1252"/>
      <c r="MNB57" s="1252"/>
      <c r="MNC57" s="1252"/>
      <c r="MND57" s="1252"/>
      <c r="MNE57" s="1252"/>
      <c r="MNF57" s="1252"/>
      <c r="MNG57" s="1252"/>
      <c r="MNH57" s="1252"/>
      <c r="MNI57" s="1252"/>
      <c r="MNJ57" s="1252"/>
      <c r="MNK57" s="1252"/>
      <c r="MNL57" s="1252"/>
      <c r="MNM57" s="1252"/>
      <c r="MNN57" s="1252"/>
      <c r="MNO57" s="1252"/>
      <c r="MNP57" s="1252"/>
      <c r="MNQ57" s="1252"/>
      <c r="MNR57" s="1252"/>
      <c r="MNS57" s="1252"/>
      <c r="MNT57" s="1252"/>
      <c r="MNU57" s="1252"/>
      <c r="MNV57" s="1252"/>
      <c r="MNW57" s="1252"/>
      <c r="MNX57" s="1252"/>
      <c r="MNY57" s="1252"/>
      <c r="MNZ57" s="1252"/>
      <c r="MOA57" s="1252"/>
      <c r="MOB57" s="1252"/>
      <c r="MOC57" s="1252"/>
      <c r="MOD57" s="1252"/>
      <c r="MOE57" s="1252"/>
      <c r="MOF57" s="1252"/>
      <c r="MOG57" s="1252"/>
      <c r="MOH57" s="1252"/>
      <c r="MOI57" s="1252"/>
      <c r="MOJ57" s="1252"/>
      <c r="MOK57" s="1252"/>
      <c r="MOL57" s="1252"/>
      <c r="MOM57" s="1252"/>
      <c r="MON57" s="1252"/>
      <c r="MOO57" s="1252"/>
      <c r="MOP57" s="1252"/>
      <c r="MOQ57" s="1252"/>
      <c r="MOR57" s="1252"/>
      <c r="MOS57" s="1252"/>
      <c r="MOT57" s="1252"/>
      <c r="MOU57" s="1252"/>
      <c r="MOV57" s="1252"/>
      <c r="MOW57" s="1252"/>
      <c r="MOX57" s="1252"/>
      <c r="MOY57" s="1252"/>
      <c r="MOZ57" s="1252"/>
      <c r="MPA57" s="1252"/>
      <c r="MPB57" s="1252"/>
      <c r="MPC57" s="1252"/>
      <c r="MPD57" s="1252"/>
      <c r="MPE57" s="1252"/>
      <c r="MPF57" s="1252"/>
      <c r="MPG57" s="1252"/>
      <c r="MPH57" s="1252"/>
      <c r="MPI57" s="1252"/>
      <c r="MPJ57" s="1252"/>
      <c r="MPK57" s="1252"/>
      <c r="MPL57" s="1252"/>
      <c r="MPM57" s="1252"/>
      <c r="MPN57" s="1252"/>
      <c r="MPO57" s="1252"/>
      <c r="MPP57" s="1252"/>
      <c r="MPQ57" s="1252"/>
      <c r="MPR57" s="1252"/>
      <c r="MPS57" s="1252"/>
      <c r="MPT57" s="1252"/>
      <c r="MPU57" s="1252"/>
      <c r="MPV57" s="1252"/>
      <c r="MPW57" s="1252"/>
      <c r="MPX57" s="1252"/>
      <c r="MPY57" s="1252"/>
      <c r="MPZ57" s="1252"/>
      <c r="MQA57" s="1252"/>
      <c r="MQB57" s="1252"/>
      <c r="MQC57" s="1252"/>
      <c r="MQD57" s="1252"/>
      <c r="MQE57" s="1252"/>
      <c r="MQF57" s="1252"/>
      <c r="MQG57" s="1252"/>
      <c r="MQH57" s="1252"/>
      <c r="MQI57" s="1252"/>
      <c r="MQJ57" s="1252"/>
      <c r="MQK57" s="1252"/>
      <c r="MQL57" s="1252"/>
      <c r="MQM57" s="1252"/>
      <c r="MQN57" s="1252"/>
      <c r="MQO57" s="1252"/>
      <c r="MQP57" s="1252"/>
      <c r="MQQ57" s="1252"/>
      <c r="MQR57" s="1252"/>
      <c r="MQS57" s="1252"/>
      <c r="MQT57" s="1252"/>
      <c r="MQU57" s="1252"/>
      <c r="MQV57" s="1252"/>
      <c r="MQW57" s="1252"/>
      <c r="MQX57" s="1252"/>
      <c r="MQY57" s="1252"/>
      <c r="MQZ57" s="1252"/>
      <c r="MRA57" s="1252"/>
      <c r="MRB57" s="1252"/>
      <c r="MRC57" s="1252"/>
      <c r="MRD57" s="1252"/>
      <c r="MRE57" s="1252"/>
      <c r="MRF57" s="1252"/>
      <c r="MRG57" s="1252"/>
      <c r="MRH57" s="1252"/>
      <c r="MRI57" s="1252"/>
      <c r="MRJ57" s="1252"/>
      <c r="MRK57" s="1252"/>
      <c r="MRL57" s="1252"/>
      <c r="MRM57" s="1252"/>
      <c r="MRN57" s="1252"/>
      <c r="MRO57" s="1252"/>
      <c r="MRP57" s="1252"/>
      <c r="MRQ57" s="1252"/>
      <c r="MRR57" s="1252"/>
      <c r="MRS57" s="1252"/>
      <c r="MRT57" s="1252"/>
      <c r="MRU57" s="1252"/>
      <c r="MRV57" s="1252"/>
      <c r="MRW57" s="1252"/>
      <c r="MRX57" s="1252"/>
      <c r="MRY57" s="1252"/>
      <c r="MRZ57" s="1252"/>
      <c r="MSA57" s="1252"/>
      <c r="MSB57" s="1252"/>
      <c r="MSC57" s="1252"/>
      <c r="MSD57" s="1252"/>
      <c r="MSE57" s="1252"/>
      <c r="MSF57" s="1252"/>
      <c r="MSG57" s="1252"/>
      <c r="MSH57" s="1252"/>
      <c r="MSI57" s="1252"/>
      <c r="MSJ57" s="1252"/>
      <c r="MSK57" s="1252"/>
      <c r="MSL57" s="1252"/>
      <c r="MSM57" s="1252"/>
      <c r="MSN57" s="1252"/>
      <c r="MSO57" s="1252"/>
      <c r="MSP57" s="1252"/>
      <c r="MSQ57" s="1252"/>
      <c r="MSR57" s="1252"/>
      <c r="MSS57" s="1252"/>
      <c r="MST57" s="1252"/>
      <c r="MSU57" s="1252"/>
      <c r="MSV57" s="1252"/>
      <c r="MSW57" s="1252"/>
      <c r="MSX57" s="1252"/>
      <c r="MSY57" s="1252"/>
      <c r="MSZ57" s="1252"/>
      <c r="MTA57" s="1252"/>
      <c r="MTB57" s="1252"/>
      <c r="MTC57" s="1252"/>
      <c r="MTD57" s="1252"/>
      <c r="MTE57" s="1252"/>
      <c r="MTF57" s="1252"/>
      <c r="MTG57" s="1252"/>
      <c r="MTH57" s="1252"/>
      <c r="MTI57" s="1252"/>
      <c r="MTJ57" s="1252"/>
      <c r="MTK57" s="1252"/>
      <c r="MTL57" s="1252"/>
      <c r="MTM57" s="1252"/>
      <c r="MTN57" s="1252"/>
      <c r="MTO57" s="1252"/>
      <c r="MTP57" s="1252"/>
      <c r="MTQ57" s="1252"/>
      <c r="MTR57" s="1252"/>
      <c r="MTS57" s="1252"/>
      <c r="MTT57" s="1252"/>
      <c r="MTU57" s="1252"/>
      <c r="MTV57" s="1252"/>
      <c r="MTW57" s="1252"/>
      <c r="MTX57" s="1252"/>
      <c r="MTY57" s="1252"/>
      <c r="MTZ57" s="1252"/>
      <c r="MUA57" s="1252"/>
      <c r="MUB57" s="1252"/>
      <c r="MUC57" s="1252"/>
      <c r="MUD57" s="1252"/>
      <c r="MUE57" s="1252"/>
      <c r="MUF57" s="1252"/>
      <c r="MUG57" s="1252"/>
      <c r="MUH57" s="1252"/>
      <c r="MUI57" s="1252"/>
      <c r="MUJ57" s="1252"/>
      <c r="MUK57" s="1252"/>
      <c r="MUL57" s="1252"/>
      <c r="MUM57" s="1252"/>
      <c r="MUN57" s="1252"/>
      <c r="MUO57" s="1252"/>
      <c r="MUP57" s="1252"/>
      <c r="MUQ57" s="1252"/>
      <c r="MUR57" s="1252"/>
      <c r="MUS57" s="1252"/>
      <c r="MUT57" s="1252"/>
      <c r="MUU57" s="1252"/>
      <c r="MUV57" s="1252"/>
      <c r="MUW57" s="1252"/>
      <c r="MUX57" s="1252"/>
      <c r="MUY57" s="1252"/>
      <c r="MUZ57" s="1252"/>
      <c r="MVA57" s="1252"/>
      <c r="MVB57" s="1252"/>
      <c r="MVC57" s="1252"/>
      <c r="MVD57" s="1252"/>
      <c r="MVE57" s="1252"/>
      <c r="MVF57" s="1252"/>
      <c r="MVG57" s="1252"/>
      <c r="MVH57" s="1252"/>
      <c r="MVI57" s="1252"/>
      <c r="MVJ57" s="1252"/>
      <c r="MVK57" s="1252"/>
      <c r="MVL57" s="1252"/>
      <c r="MVM57" s="1252"/>
      <c r="MVN57" s="1252"/>
      <c r="MVO57" s="1252"/>
      <c r="MVP57" s="1252"/>
      <c r="MVQ57" s="1252"/>
      <c r="MVR57" s="1252"/>
      <c r="MVS57" s="1252"/>
      <c r="MVT57" s="1252"/>
      <c r="MVU57" s="1252"/>
      <c r="MVV57" s="1252"/>
      <c r="MVW57" s="1252"/>
      <c r="MVX57" s="1252"/>
      <c r="MVY57" s="1252"/>
      <c r="MVZ57" s="1252"/>
      <c r="MWA57" s="1252"/>
      <c r="MWB57" s="1252"/>
      <c r="MWC57" s="1252"/>
      <c r="MWD57" s="1252"/>
      <c r="MWE57" s="1252"/>
      <c r="MWF57" s="1252"/>
      <c r="MWG57" s="1252"/>
      <c r="MWH57" s="1252"/>
      <c r="MWI57" s="1252"/>
      <c r="MWJ57" s="1252"/>
      <c r="MWK57" s="1252"/>
      <c r="MWL57" s="1252"/>
      <c r="MWM57" s="1252"/>
      <c r="MWN57" s="1252"/>
      <c r="MWO57" s="1252"/>
      <c r="MWP57" s="1252"/>
      <c r="MWQ57" s="1252"/>
      <c r="MWR57" s="1252"/>
      <c r="MWS57" s="1252"/>
      <c r="MWT57" s="1252"/>
      <c r="MWU57" s="1252"/>
      <c r="MWV57" s="1252"/>
      <c r="MWW57" s="1252"/>
      <c r="MWX57" s="1252"/>
      <c r="MWY57" s="1252"/>
      <c r="MWZ57" s="1252"/>
      <c r="MXA57" s="1252"/>
      <c r="MXB57" s="1252"/>
      <c r="MXC57" s="1252"/>
      <c r="MXD57" s="1252"/>
      <c r="MXE57" s="1252"/>
      <c r="MXF57" s="1252"/>
      <c r="MXG57" s="1252"/>
      <c r="MXH57" s="1252"/>
      <c r="MXI57" s="1252"/>
      <c r="MXJ57" s="1252"/>
      <c r="MXK57" s="1252"/>
      <c r="MXL57" s="1252"/>
      <c r="MXM57" s="1252"/>
      <c r="MXN57" s="1252"/>
      <c r="MXO57" s="1252"/>
      <c r="MXP57" s="1252"/>
      <c r="MXQ57" s="1252"/>
      <c r="MXR57" s="1252"/>
      <c r="MXS57" s="1252"/>
      <c r="MXT57" s="1252"/>
      <c r="MXU57" s="1252"/>
      <c r="MXV57" s="1252"/>
      <c r="MXW57" s="1252"/>
      <c r="MXX57" s="1252"/>
      <c r="MXY57" s="1252"/>
      <c r="MXZ57" s="1252"/>
      <c r="MYA57" s="1252"/>
      <c r="MYB57" s="1252"/>
      <c r="MYC57" s="1252"/>
      <c r="MYD57" s="1252"/>
      <c r="MYE57" s="1252"/>
      <c r="MYF57" s="1252"/>
      <c r="MYG57" s="1252"/>
      <c r="MYH57" s="1252"/>
      <c r="MYI57" s="1252"/>
      <c r="MYJ57" s="1252"/>
      <c r="MYK57" s="1252"/>
      <c r="MYL57" s="1252"/>
      <c r="MYM57" s="1252"/>
      <c r="MYN57" s="1252"/>
      <c r="MYO57" s="1252"/>
      <c r="MYP57" s="1252"/>
      <c r="MYQ57" s="1252"/>
      <c r="MYR57" s="1252"/>
      <c r="MYS57" s="1252"/>
      <c r="MYT57" s="1252"/>
      <c r="MYU57" s="1252"/>
      <c r="MYV57" s="1252"/>
      <c r="MYW57" s="1252"/>
      <c r="MYX57" s="1252"/>
      <c r="MYY57" s="1252"/>
      <c r="MYZ57" s="1252"/>
      <c r="MZA57" s="1252"/>
      <c r="MZB57" s="1252"/>
      <c r="MZC57" s="1252"/>
      <c r="MZD57" s="1252"/>
      <c r="MZE57" s="1252"/>
      <c r="MZF57" s="1252"/>
      <c r="MZG57" s="1252"/>
      <c r="MZH57" s="1252"/>
      <c r="MZI57" s="1252"/>
      <c r="MZJ57" s="1252"/>
      <c r="MZK57" s="1252"/>
      <c r="MZL57" s="1252"/>
      <c r="MZM57" s="1252"/>
      <c r="MZN57" s="1252"/>
      <c r="MZO57" s="1252"/>
      <c r="MZP57" s="1252"/>
      <c r="MZQ57" s="1252"/>
      <c r="MZR57" s="1252"/>
      <c r="MZS57" s="1252"/>
      <c r="MZT57" s="1252"/>
      <c r="MZU57" s="1252"/>
      <c r="MZV57" s="1252"/>
      <c r="MZW57" s="1252"/>
      <c r="MZX57" s="1252"/>
      <c r="MZY57" s="1252"/>
      <c r="MZZ57" s="1252"/>
      <c r="NAA57" s="1252"/>
      <c r="NAB57" s="1252"/>
      <c r="NAC57" s="1252"/>
      <c r="NAD57" s="1252"/>
      <c r="NAE57" s="1252"/>
      <c r="NAF57" s="1252"/>
      <c r="NAG57" s="1252"/>
      <c r="NAH57" s="1252"/>
      <c r="NAI57" s="1252"/>
      <c r="NAJ57" s="1252"/>
      <c r="NAK57" s="1252"/>
      <c r="NAL57" s="1252"/>
      <c r="NAM57" s="1252"/>
      <c r="NAN57" s="1252"/>
      <c r="NAO57" s="1252"/>
      <c r="NAP57" s="1252"/>
      <c r="NAQ57" s="1252"/>
      <c r="NAR57" s="1252"/>
      <c r="NAS57" s="1252"/>
      <c r="NAT57" s="1252"/>
      <c r="NAU57" s="1252"/>
      <c r="NAV57" s="1252"/>
      <c r="NAW57" s="1252"/>
      <c r="NAX57" s="1252"/>
      <c r="NAY57" s="1252"/>
      <c r="NAZ57" s="1252"/>
      <c r="NBA57" s="1252"/>
      <c r="NBB57" s="1252"/>
      <c r="NBC57" s="1252"/>
      <c r="NBD57" s="1252"/>
      <c r="NBE57" s="1252"/>
      <c r="NBF57" s="1252"/>
      <c r="NBG57" s="1252"/>
      <c r="NBH57" s="1252"/>
      <c r="NBI57" s="1252"/>
      <c r="NBJ57" s="1252"/>
      <c r="NBK57" s="1252"/>
      <c r="NBL57" s="1252"/>
      <c r="NBM57" s="1252"/>
      <c r="NBN57" s="1252"/>
      <c r="NBO57" s="1252"/>
      <c r="NBP57" s="1252"/>
      <c r="NBQ57" s="1252"/>
      <c r="NBR57" s="1252"/>
      <c r="NBS57" s="1252"/>
      <c r="NBT57" s="1252"/>
      <c r="NBU57" s="1252"/>
      <c r="NBV57" s="1252"/>
      <c r="NBW57" s="1252"/>
      <c r="NBX57" s="1252"/>
      <c r="NBY57" s="1252"/>
      <c r="NBZ57" s="1252"/>
      <c r="NCA57" s="1252"/>
      <c r="NCB57" s="1252"/>
      <c r="NCC57" s="1252"/>
      <c r="NCD57" s="1252"/>
      <c r="NCE57" s="1252"/>
      <c r="NCF57" s="1252"/>
      <c r="NCG57" s="1252"/>
      <c r="NCH57" s="1252"/>
      <c r="NCI57" s="1252"/>
      <c r="NCJ57" s="1252"/>
      <c r="NCK57" s="1252"/>
      <c r="NCL57" s="1252"/>
      <c r="NCM57" s="1252"/>
      <c r="NCN57" s="1252"/>
      <c r="NCO57" s="1252"/>
      <c r="NCP57" s="1252"/>
      <c r="NCQ57" s="1252"/>
      <c r="NCR57" s="1252"/>
      <c r="NCS57" s="1252"/>
      <c r="NCT57" s="1252"/>
      <c r="NCU57" s="1252"/>
      <c r="NCV57" s="1252"/>
      <c r="NCW57" s="1252"/>
      <c r="NCX57" s="1252"/>
      <c r="NCY57" s="1252"/>
      <c r="NCZ57" s="1252"/>
      <c r="NDA57" s="1252"/>
      <c r="NDB57" s="1252"/>
      <c r="NDC57" s="1252"/>
      <c r="NDD57" s="1252"/>
      <c r="NDE57" s="1252"/>
      <c r="NDF57" s="1252"/>
      <c r="NDG57" s="1252"/>
      <c r="NDH57" s="1252"/>
      <c r="NDI57" s="1252"/>
      <c r="NDJ57" s="1252"/>
      <c r="NDK57" s="1252"/>
      <c r="NDL57" s="1252"/>
      <c r="NDM57" s="1252"/>
      <c r="NDN57" s="1252"/>
      <c r="NDO57" s="1252"/>
      <c r="NDP57" s="1252"/>
      <c r="NDQ57" s="1252"/>
      <c r="NDR57" s="1252"/>
      <c r="NDS57" s="1252"/>
      <c r="NDT57" s="1252"/>
      <c r="NDU57" s="1252"/>
      <c r="NDV57" s="1252"/>
      <c r="NDW57" s="1252"/>
      <c r="NDX57" s="1252"/>
      <c r="NDY57" s="1252"/>
      <c r="NDZ57" s="1252"/>
      <c r="NEA57" s="1252"/>
      <c r="NEB57" s="1252"/>
      <c r="NEC57" s="1252"/>
      <c r="NED57" s="1252"/>
      <c r="NEE57" s="1252"/>
      <c r="NEF57" s="1252"/>
      <c r="NEG57" s="1252"/>
      <c r="NEH57" s="1252"/>
      <c r="NEI57" s="1252"/>
      <c r="NEJ57" s="1252"/>
      <c r="NEK57" s="1252"/>
      <c r="NEL57" s="1252"/>
      <c r="NEM57" s="1252"/>
      <c r="NEN57" s="1252"/>
      <c r="NEO57" s="1252"/>
      <c r="NEP57" s="1252"/>
      <c r="NEQ57" s="1252"/>
      <c r="NER57" s="1252"/>
      <c r="NES57" s="1252"/>
      <c r="NET57" s="1252"/>
      <c r="NEU57" s="1252"/>
      <c r="NEV57" s="1252"/>
      <c r="NEW57" s="1252"/>
      <c r="NEX57" s="1252"/>
      <c r="NEY57" s="1252"/>
      <c r="NEZ57" s="1252"/>
      <c r="NFA57" s="1252"/>
      <c r="NFB57" s="1252"/>
      <c r="NFC57" s="1252"/>
      <c r="NFD57" s="1252"/>
      <c r="NFE57" s="1252"/>
      <c r="NFF57" s="1252"/>
      <c r="NFG57" s="1252"/>
      <c r="NFH57" s="1252"/>
      <c r="NFI57" s="1252"/>
      <c r="NFJ57" s="1252"/>
      <c r="NFK57" s="1252"/>
      <c r="NFL57" s="1252"/>
      <c r="NFM57" s="1252"/>
      <c r="NFN57" s="1252"/>
      <c r="NFO57" s="1252"/>
      <c r="NFP57" s="1252"/>
      <c r="NFQ57" s="1252"/>
      <c r="NFR57" s="1252"/>
      <c r="NFS57" s="1252"/>
      <c r="NFT57" s="1252"/>
      <c r="NFU57" s="1252"/>
      <c r="NFV57" s="1252"/>
      <c r="NFW57" s="1252"/>
      <c r="NFX57" s="1252"/>
      <c r="NFY57" s="1252"/>
      <c r="NFZ57" s="1252"/>
      <c r="NGA57" s="1252"/>
      <c r="NGB57" s="1252"/>
      <c r="NGC57" s="1252"/>
      <c r="NGD57" s="1252"/>
      <c r="NGE57" s="1252"/>
      <c r="NGF57" s="1252"/>
      <c r="NGG57" s="1252"/>
      <c r="NGH57" s="1252"/>
      <c r="NGI57" s="1252"/>
      <c r="NGJ57" s="1252"/>
      <c r="NGK57" s="1252"/>
      <c r="NGL57" s="1252"/>
      <c r="NGM57" s="1252"/>
      <c r="NGN57" s="1252"/>
      <c r="NGO57" s="1252"/>
      <c r="NGP57" s="1252"/>
      <c r="NGQ57" s="1252"/>
      <c r="NGR57" s="1252"/>
      <c r="NGS57" s="1252"/>
      <c r="NGT57" s="1252"/>
      <c r="NGU57" s="1252"/>
      <c r="NGV57" s="1252"/>
      <c r="NGW57" s="1252"/>
      <c r="NGX57" s="1252"/>
      <c r="NGY57" s="1252"/>
      <c r="NGZ57" s="1252"/>
      <c r="NHA57" s="1252"/>
      <c r="NHB57" s="1252"/>
      <c r="NHC57" s="1252"/>
      <c r="NHD57" s="1252"/>
      <c r="NHE57" s="1252"/>
      <c r="NHF57" s="1252"/>
      <c r="NHG57" s="1252"/>
      <c r="NHH57" s="1252"/>
      <c r="NHI57" s="1252"/>
      <c r="NHJ57" s="1252"/>
      <c r="NHK57" s="1252"/>
      <c r="NHL57" s="1252"/>
      <c r="NHM57" s="1252"/>
      <c r="NHN57" s="1252"/>
      <c r="NHO57" s="1252"/>
      <c r="NHP57" s="1252"/>
      <c r="NHQ57" s="1252"/>
      <c r="NHR57" s="1252"/>
      <c r="NHS57" s="1252"/>
      <c r="NHT57" s="1252"/>
      <c r="NHU57" s="1252"/>
      <c r="NHV57" s="1252"/>
      <c r="NHW57" s="1252"/>
      <c r="NHX57" s="1252"/>
      <c r="NHY57" s="1252"/>
      <c r="NHZ57" s="1252"/>
      <c r="NIA57" s="1252"/>
      <c r="NIB57" s="1252"/>
      <c r="NIC57" s="1252"/>
      <c r="NID57" s="1252"/>
      <c r="NIE57" s="1252"/>
      <c r="NIF57" s="1252"/>
      <c r="NIG57" s="1252"/>
      <c r="NIH57" s="1252"/>
      <c r="NII57" s="1252"/>
      <c r="NIJ57" s="1252"/>
      <c r="NIK57" s="1252"/>
      <c r="NIL57" s="1252"/>
      <c r="NIM57" s="1252"/>
      <c r="NIN57" s="1252"/>
      <c r="NIO57" s="1252"/>
      <c r="NIP57" s="1252"/>
      <c r="NIQ57" s="1252"/>
      <c r="NIR57" s="1252"/>
      <c r="NIS57" s="1252"/>
      <c r="NIT57" s="1252"/>
      <c r="NIU57" s="1252"/>
      <c r="NIV57" s="1252"/>
      <c r="NIW57" s="1252"/>
      <c r="NIX57" s="1252"/>
      <c r="NIY57" s="1252"/>
      <c r="NIZ57" s="1252"/>
      <c r="NJA57" s="1252"/>
      <c r="NJB57" s="1252"/>
      <c r="NJC57" s="1252"/>
      <c r="NJD57" s="1252"/>
      <c r="NJE57" s="1252"/>
      <c r="NJF57" s="1252"/>
      <c r="NJG57" s="1252"/>
      <c r="NJH57" s="1252"/>
      <c r="NJI57" s="1252"/>
      <c r="NJJ57" s="1252"/>
      <c r="NJK57" s="1252"/>
      <c r="NJL57" s="1252"/>
      <c r="NJM57" s="1252"/>
      <c r="NJN57" s="1252"/>
      <c r="NJO57" s="1252"/>
      <c r="NJP57" s="1252"/>
      <c r="NJQ57" s="1252"/>
      <c r="NJR57" s="1252"/>
      <c r="NJS57" s="1252"/>
      <c r="NJT57" s="1252"/>
      <c r="NJU57" s="1252"/>
      <c r="NJV57" s="1252"/>
      <c r="NJW57" s="1252"/>
      <c r="NJX57" s="1252"/>
      <c r="NJY57" s="1252"/>
      <c r="NJZ57" s="1252"/>
      <c r="NKA57" s="1252"/>
      <c r="NKB57" s="1252"/>
      <c r="NKC57" s="1252"/>
      <c r="NKD57" s="1252"/>
      <c r="NKE57" s="1252"/>
      <c r="NKF57" s="1252"/>
      <c r="NKG57" s="1252"/>
      <c r="NKH57" s="1252"/>
      <c r="NKI57" s="1252"/>
      <c r="NKJ57" s="1252"/>
      <c r="NKK57" s="1252"/>
      <c r="NKL57" s="1252"/>
      <c r="NKM57" s="1252"/>
      <c r="NKN57" s="1252"/>
      <c r="NKO57" s="1252"/>
      <c r="NKP57" s="1252"/>
      <c r="NKQ57" s="1252"/>
      <c r="NKR57" s="1252"/>
      <c r="NKS57" s="1252"/>
      <c r="NKT57" s="1252"/>
      <c r="NKU57" s="1252"/>
      <c r="NKV57" s="1252"/>
      <c r="NKW57" s="1252"/>
      <c r="NKX57" s="1252"/>
      <c r="NKY57" s="1252"/>
      <c r="NKZ57" s="1252"/>
      <c r="NLA57" s="1252"/>
      <c r="NLB57" s="1252"/>
      <c r="NLC57" s="1252"/>
      <c r="NLD57" s="1252"/>
      <c r="NLE57" s="1252"/>
      <c r="NLF57" s="1252"/>
      <c r="NLG57" s="1252"/>
      <c r="NLH57" s="1252"/>
      <c r="NLI57" s="1252"/>
      <c r="NLJ57" s="1252"/>
      <c r="NLK57" s="1252"/>
      <c r="NLL57" s="1252"/>
      <c r="NLM57" s="1252"/>
      <c r="NLN57" s="1252"/>
      <c r="NLO57" s="1252"/>
      <c r="NLP57" s="1252"/>
      <c r="NLQ57" s="1252"/>
      <c r="NLR57" s="1252"/>
      <c r="NLS57" s="1252"/>
      <c r="NLT57" s="1252"/>
      <c r="NLU57" s="1252"/>
      <c r="NLV57" s="1252"/>
      <c r="NLW57" s="1252"/>
      <c r="NLX57" s="1252"/>
      <c r="NLY57" s="1252"/>
      <c r="NLZ57" s="1252"/>
      <c r="NMA57" s="1252"/>
      <c r="NMB57" s="1252"/>
      <c r="NMC57" s="1252"/>
      <c r="NMD57" s="1252"/>
      <c r="NME57" s="1252"/>
      <c r="NMF57" s="1252"/>
      <c r="NMG57" s="1252"/>
      <c r="NMH57" s="1252"/>
      <c r="NMI57" s="1252"/>
      <c r="NMJ57" s="1252"/>
      <c r="NMK57" s="1252"/>
      <c r="NML57" s="1252"/>
      <c r="NMM57" s="1252"/>
      <c r="NMN57" s="1252"/>
      <c r="NMO57" s="1252"/>
      <c r="NMP57" s="1252"/>
      <c r="NMQ57" s="1252"/>
      <c r="NMR57" s="1252"/>
      <c r="NMS57" s="1252"/>
      <c r="NMT57" s="1252"/>
      <c r="NMU57" s="1252"/>
      <c r="NMV57" s="1252"/>
      <c r="NMW57" s="1252"/>
      <c r="NMX57" s="1252"/>
      <c r="NMY57" s="1252"/>
      <c r="NMZ57" s="1252"/>
      <c r="NNA57" s="1252"/>
      <c r="NNB57" s="1252"/>
      <c r="NNC57" s="1252"/>
      <c r="NND57" s="1252"/>
      <c r="NNE57" s="1252"/>
      <c r="NNF57" s="1252"/>
      <c r="NNG57" s="1252"/>
      <c r="NNH57" s="1252"/>
      <c r="NNI57" s="1252"/>
      <c r="NNJ57" s="1252"/>
      <c r="NNK57" s="1252"/>
      <c r="NNL57" s="1252"/>
      <c r="NNM57" s="1252"/>
      <c r="NNN57" s="1252"/>
      <c r="NNO57" s="1252"/>
      <c r="NNP57" s="1252"/>
      <c r="NNQ57" s="1252"/>
      <c r="NNR57" s="1252"/>
      <c r="NNS57" s="1252"/>
      <c r="NNT57" s="1252"/>
      <c r="NNU57" s="1252"/>
      <c r="NNV57" s="1252"/>
      <c r="NNW57" s="1252"/>
      <c r="NNX57" s="1252"/>
      <c r="NNY57" s="1252"/>
      <c r="NNZ57" s="1252"/>
      <c r="NOA57" s="1252"/>
      <c r="NOB57" s="1252"/>
      <c r="NOC57" s="1252"/>
      <c r="NOD57" s="1252"/>
      <c r="NOE57" s="1252"/>
      <c r="NOF57" s="1252"/>
      <c r="NOG57" s="1252"/>
      <c r="NOH57" s="1252"/>
      <c r="NOI57" s="1252"/>
      <c r="NOJ57" s="1252"/>
      <c r="NOK57" s="1252"/>
      <c r="NOL57" s="1252"/>
      <c r="NOM57" s="1252"/>
      <c r="NON57" s="1252"/>
      <c r="NOO57" s="1252"/>
      <c r="NOP57" s="1252"/>
      <c r="NOQ57" s="1252"/>
      <c r="NOR57" s="1252"/>
      <c r="NOS57" s="1252"/>
      <c r="NOT57" s="1252"/>
      <c r="NOU57" s="1252"/>
      <c r="NOV57" s="1252"/>
      <c r="NOW57" s="1252"/>
      <c r="NOX57" s="1252"/>
      <c r="NOY57" s="1252"/>
      <c r="NOZ57" s="1252"/>
      <c r="NPA57" s="1252"/>
      <c r="NPB57" s="1252"/>
      <c r="NPC57" s="1252"/>
      <c r="NPD57" s="1252"/>
      <c r="NPE57" s="1252"/>
      <c r="NPF57" s="1252"/>
      <c r="NPG57" s="1252"/>
      <c r="NPH57" s="1252"/>
      <c r="NPI57" s="1252"/>
      <c r="NPJ57" s="1252"/>
      <c r="NPK57" s="1252"/>
      <c r="NPL57" s="1252"/>
      <c r="NPM57" s="1252"/>
      <c r="NPN57" s="1252"/>
      <c r="NPO57" s="1252"/>
      <c r="NPP57" s="1252"/>
      <c r="NPQ57" s="1252"/>
      <c r="NPR57" s="1252"/>
      <c r="NPS57" s="1252"/>
      <c r="NPT57" s="1252"/>
      <c r="NPU57" s="1252"/>
      <c r="NPV57" s="1252"/>
      <c r="NPW57" s="1252"/>
      <c r="NPX57" s="1252"/>
      <c r="NPY57" s="1252"/>
      <c r="NPZ57" s="1252"/>
      <c r="NQA57" s="1252"/>
      <c r="NQB57" s="1252"/>
      <c r="NQC57" s="1252"/>
      <c r="NQD57" s="1252"/>
      <c r="NQE57" s="1252"/>
      <c r="NQF57" s="1252"/>
      <c r="NQG57" s="1252"/>
      <c r="NQH57" s="1252"/>
      <c r="NQI57" s="1252"/>
      <c r="NQJ57" s="1252"/>
      <c r="NQK57" s="1252"/>
      <c r="NQL57" s="1252"/>
      <c r="NQM57" s="1252"/>
      <c r="NQN57" s="1252"/>
      <c r="NQO57" s="1252"/>
      <c r="NQP57" s="1252"/>
      <c r="NQQ57" s="1252"/>
      <c r="NQR57" s="1252"/>
      <c r="NQS57" s="1252"/>
      <c r="NQT57" s="1252"/>
      <c r="NQU57" s="1252"/>
      <c r="NQV57" s="1252"/>
      <c r="NQW57" s="1252"/>
      <c r="NQX57" s="1252"/>
      <c r="NQY57" s="1252"/>
      <c r="NQZ57" s="1252"/>
      <c r="NRA57" s="1252"/>
      <c r="NRB57" s="1252"/>
      <c r="NRC57" s="1252"/>
      <c r="NRD57" s="1252"/>
      <c r="NRE57" s="1252"/>
      <c r="NRF57" s="1252"/>
      <c r="NRG57" s="1252"/>
      <c r="NRH57" s="1252"/>
      <c r="NRI57" s="1252"/>
      <c r="NRJ57" s="1252"/>
      <c r="NRK57" s="1252"/>
      <c r="NRL57" s="1252"/>
      <c r="NRM57" s="1252"/>
      <c r="NRN57" s="1252"/>
      <c r="NRO57" s="1252"/>
      <c r="NRP57" s="1252"/>
      <c r="NRQ57" s="1252"/>
      <c r="NRR57" s="1252"/>
      <c r="NRS57" s="1252"/>
      <c r="NRT57" s="1252"/>
      <c r="NRU57" s="1252"/>
      <c r="NRV57" s="1252"/>
      <c r="NRW57" s="1252"/>
      <c r="NRX57" s="1252"/>
      <c r="NRY57" s="1252"/>
      <c r="NRZ57" s="1252"/>
      <c r="NSA57" s="1252"/>
      <c r="NSB57" s="1252"/>
      <c r="NSC57" s="1252"/>
      <c r="NSD57" s="1252"/>
      <c r="NSE57" s="1252"/>
      <c r="NSF57" s="1252"/>
      <c r="NSG57" s="1252"/>
      <c r="NSH57" s="1252"/>
      <c r="NSI57" s="1252"/>
      <c r="NSJ57" s="1252"/>
      <c r="NSK57" s="1252"/>
      <c r="NSL57" s="1252"/>
      <c r="NSM57" s="1252"/>
      <c r="NSN57" s="1252"/>
      <c r="NSO57" s="1252"/>
      <c r="NSP57" s="1252"/>
      <c r="NSQ57" s="1252"/>
      <c r="NSR57" s="1252"/>
      <c r="NSS57" s="1252"/>
      <c r="NST57" s="1252"/>
      <c r="NSU57" s="1252"/>
      <c r="NSV57" s="1252"/>
      <c r="NSW57" s="1252"/>
      <c r="NSX57" s="1252"/>
      <c r="NSY57" s="1252"/>
      <c r="NSZ57" s="1252"/>
      <c r="NTA57" s="1252"/>
      <c r="NTB57" s="1252"/>
      <c r="NTC57" s="1252"/>
      <c r="NTD57" s="1252"/>
      <c r="NTE57" s="1252"/>
      <c r="NTF57" s="1252"/>
      <c r="NTG57" s="1252"/>
      <c r="NTH57" s="1252"/>
      <c r="NTI57" s="1252"/>
      <c r="NTJ57" s="1252"/>
      <c r="NTK57" s="1252"/>
      <c r="NTL57" s="1252"/>
      <c r="NTM57" s="1252"/>
      <c r="NTN57" s="1252"/>
      <c r="NTO57" s="1252"/>
      <c r="NTP57" s="1252"/>
      <c r="NTQ57" s="1252"/>
      <c r="NTR57" s="1252"/>
      <c r="NTS57" s="1252"/>
      <c r="NTT57" s="1252"/>
      <c r="NTU57" s="1252"/>
      <c r="NTV57" s="1252"/>
      <c r="NTW57" s="1252"/>
      <c r="NTX57" s="1252"/>
      <c r="NTY57" s="1252"/>
      <c r="NTZ57" s="1252"/>
      <c r="NUA57" s="1252"/>
      <c r="NUB57" s="1252"/>
      <c r="NUC57" s="1252"/>
      <c r="NUD57" s="1252"/>
      <c r="NUE57" s="1252"/>
      <c r="NUF57" s="1252"/>
      <c r="NUG57" s="1252"/>
      <c r="NUH57" s="1252"/>
      <c r="NUI57" s="1252"/>
      <c r="NUJ57" s="1252"/>
      <c r="NUK57" s="1252"/>
      <c r="NUL57" s="1252"/>
      <c r="NUM57" s="1252"/>
      <c r="NUN57" s="1252"/>
      <c r="NUO57" s="1252"/>
      <c r="NUP57" s="1252"/>
      <c r="NUQ57" s="1252"/>
      <c r="NUR57" s="1252"/>
      <c r="NUS57" s="1252"/>
      <c r="NUT57" s="1252"/>
      <c r="NUU57" s="1252"/>
      <c r="NUV57" s="1252"/>
      <c r="NUW57" s="1252"/>
      <c r="NUX57" s="1252"/>
      <c r="NUY57" s="1252"/>
      <c r="NUZ57" s="1252"/>
      <c r="NVA57" s="1252"/>
      <c r="NVB57" s="1252"/>
      <c r="NVC57" s="1252"/>
      <c r="NVD57" s="1252"/>
      <c r="NVE57" s="1252"/>
      <c r="NVF57" s="1252"/>
      <c r="NVG57" s="1252"/>
      <c r="NVH57" s="1252"/>
      <c r="NVI57" s="1252"/>
      <c r="NVJ57" s="1252"/>
      <c r="NVK57" s="1252"/>
      <c r="NVL57" s="1252"/>
      <c r="NVM57" s="1252"/>
      <c r="NVN57" s="1252"/>
      <c r="NVO57" s="1252"/>
      <c r="NVP57" s="1252"/>
      <c r="NVQ57" s="1252"/>
      <c r="NVR57" s="1252"/>
      <c r="NVS57" s="1252"/>
      <c r="NVT57" s="1252"/>
      <c r="NVU57" s="1252"/>
      <c r="NVV57" s="1252"/>
      <c r="NVW57" s="1252"/>
      <c r="NVX57" s="1252"/>
      <c r="NVY57" s="1252"/>
      <c r="NVZ57" s="1252"/>
      <c r="NWA57" s="1252"/>
      <c r="NWB57" s="1252"/>
      <c r="NWC57" s="1252"/>
      <c r="NWD57" s="1252"/>
      <c r="NWE57" s="1252"/>
      <c r="NWF57" s="1252"/>
      <c r="NWG57" s="1252"/>
      <c r="NWH57" s="1252"/>
      <c r="NWI57" s="1252"/>
      <c r="NWJ57" s="1252"/>
      <c r="NWK57" s="1252"/>
      <c r="NWL57" s="1252"/>
      <c r="NWM57" s="1252"/>
      <c r="NWN57" s="1252"/>
      <c r="NWO57" s="1252"/>
      <c r="NWP57" s="1252"/>
      <c r="NWQ57" s="1252"/>
      <c r="NWR57" s="1252"/>
      <c r="NWS57" s="1252"/>
      <c r="NWT57" s="1252"/>
      <c r="NWU57" s="1252"/>
      <c r="NWV57" s="1252"/>
      <c r="NWW57" s="1252"/>
      <c r="NWX57" s="1252"/>
      <c r="NWY57" s="1252"/>
      <c r="NWZ57" s="1252"/>
      <c r="NXA57" s="1252"/>
      <c r="NXB57" s="1252"/>
      <c r="NXC57" s="1252"/>
      <c r="NXD57" s="1252"/>
      <c r="NXE57" s="1252"/>
      <c r="NXF57" s="1252"/>
      <c r="NXG57" s="1252"/>
      <c r="NXH57" s="1252"/>
      <c r="NXI57" s="1252"/>
      <c r="NXJ57" s="1252"/>
      <c r="NXK57" s="1252"/>
      <c r="NXL57" s="1252"/>
      <c r="NXM57" s="1252"/>
      <c r="NXN57" s="1252"/>
      <c r="NXO57" s="1252"/>
      <c r="NXP57" s="1252"/>
      <c r="NXQ57" s="1252"/>
      <c r="NXR57" s="1252"/>
      <c r="NXS57" s="1252"/>
      <c r="NXT57" s="1252"/>
      <c r="NXU57" s="1252"/>
      <c r="NXV57" s="1252"/>
      <c r="NXW57" s="1252"/>
      <c r="NXX57" s="1252"/>
      <c r="NXY57" s="1252"/>
      <c r="NXZ57" s="1252"/>
      <c r="NYA57" s="1252"/>
      <c r="NYB57" s="1252"/>
      <c r="NYC57" s="1252"/>
      <c r="NYD57" s="1252"/>
      <c r="NYE57" s="1252"/>
      <c r="NYF57" s="1252"/>
      <c r="NYG57" s="1252"/>
      <c r="NYH57" s="1252"/>
      <c r="NYI57" s="1252"/>
      <c r="NYJ57" s="1252"/>
      <c r="NYK57" s="1252"/>
      <c r="NYL57" s="1252"/>
      <c r="NYM57" s="1252"/>
      <c r="NYN57" s="1252"/>
      <c r="NYO57" s="1252"/>
      <c r="NYP57" s="1252"/>
      <c r="NYQ57" s="1252"/>
      <c r="NYR57" s="1252"/>
      <c r="NYS57" s="1252"/>
      <c r="NYT57" s="1252"/>
      <c r="NYU57" s="1252"/>
      <c r="NYV57" s="1252"/>
      <c r="NYW57" s="1252"/>
      <c r="NYX57" s="1252"/>
      <c r="NYY57" s="1252"/>
      <c r="NYZ57" s="1252"/>
      <c r="NZA57" s="1252"/>
      <c r="NZB57" s="1252"/>
      <c r="NZC57" s="1252"/>
      <c r="NZD57" s="1252"/>
      <c r="NZE57" s="1252"/>
      <c r="NZF57" s="1252"/>
      <c r="NZG57" s="1252"/>
      <c r="NZH57" s="1252"/>
      <c r="NZI57" s="1252"/>
      <c r="NZJ57" s="1252"/>
      <c r="NZK57" s="1252"/>
      <c r="NZL57" s="1252"/>
      <c r="NZM57" s="1252"/>
      <c r="NZN57" s="1252"/>
      <c r="NZO57" s="1252"/>
      <c r="NZP57" s="1252"/>
      <c r="NZQ57" s="1252"/>
      <c r="NZR57" s="1252"/>
      <c r="NZS57" s="1252"/>
      <c r="NZT57" s="1252"/>
      <c r="NZU57" s="1252"/>
      <c r="NZV57" s="1252"/>
      <c r="NZW57" s="1252"/>
      <c r="NZX57" s="1252"/>
      <c r="NZY57" s="1252"/>
      <c r="NZZ57" s="1252"/>
      <c r="OAA57" s="1252"/>
      <c r="OAB57" s="1252"/>
      <c r="OAC57" s="1252"/>
      <c r="OAD57" s="1252"/>
      <c r="OAE57" s="1252"/>
      <c r="OAF57" s="1252"/>
      <c r="OAG57" s="1252"/>
      <c r="OAH57" s="1252"/>
      <c r="OAI57" s="1252"/>
      <c r="OAJ57" s="1252"/>
      <c r="OAK57" s="1252"/>
      <c r="OAL57" s="1252"/>
      <c r="OAM57" s="1252"/>
      <c r="OAN57" s="1252"/>
      <c r="OAO57" s="1252"/>
      <c r="OAP57" s="1252"/>
      <c r="OAQ57" s="1252"/>
      <c r="OAR57" s="1252"/>
      <c r="OAS57" s="1252"/>
      <c r="OAT57" s="1252"/>
      <c r="OAU57" s="1252"/>
      <c r="OAV57" s="1252"/>
      <c r="OAW57" s="1252"/>
      <c r="OAX57" s="1252"/>
      <c r="OAY57" s="1252"/>
      <c r="OAZ57" s="1252"/>
      <c r="OBA57" s="1252"/>
      <c r="OBB57" s="1252"/>
      <c r="OBC57" s="1252"/>
      <c r="OBD57" s="1252"/>
      <c r="OBE57" s="1252"/>
      <c r="OBF57" s="1252"/>
      <c r="OBG57" s="1252"/>
      <c r="OBH57" s="1252"/>
      <c r="OBI57" s="1252"/>
      <c r="OBJ57" s="1252"/>
      <c r="OBK57" s="1252"/>
      <c r="OBL57" s="1252"/>
      <c r="OBM57" s="1252"/>
      <c r="OBN57" s="1252"/>
      <c r="OBO57" s="1252"/>
      <c r="OBP57" s="1252"/>
      <c r="OBQ57" s="1252"/>
      <c r="OBR57" s="1252"/>
      <c r="OBS57" s="1252"/>
      <c r="OBT57" s="1252"/>
      <c r="OBU57" s="1252"/>
      <c r="OBV57" s="1252"/>
      <c r="OBW57" s="1252"/>
      <c r="OBX57" s="1252"/>
      <c r="OBY57" s="1252"/>
      <c r="OBZ57" s="1252"/>
      <c r="OCA57" s="1252"/>
      <c r="OCB57" s="1252"/>
      <c r="OCC57" s="1252"/>
      <c r="OCD57" s="1252"/>
      <c r="OCE57" s="1252"/>
      <c r="OCF57" s="1252"/>
      <c r="OCG57" s="1252"/>
      <c r="OCH57" s="1252"/>
      <c r="OCI57" s="1252"/>
      <c r="OCJ57" s="1252"/>
      <c r="OCK57" s="1252"/>
      <c r="OCL57" s="1252"/>
      <c r="OCM57" s="1252"/>
      <c r="OCN57" s="1252"/>
      <c r="OCO57" s="1252"/>
      <c r="OCP57" s="1252"/>
      <c r="OCQ57" s="1252"/>
      <c r="OCR57" s="1252"/>
      <c r="OCS57" s="1252"/>
      <c r="OCT57" s="1252"/>
      <c r="OCU57" s="1252"/>
      <c r="OCV57" s="1252"/>
      <c r="OCW57" s="1252"/>
      <c r="OCX57" s="1252"/>
      <c r="OCY57" s="1252"/>
      <c r="OCZ57" s="1252"/>
      <c r="ODA57" s="1252"/>
      <c r="ODB57" s="1252"/>
      <c r="ODC57" s="1252"/>
      <c r="ODD57" s="1252"/>
      <c r="ODE57" s="1252"/>
      <c r="ODF57" s="1252"/>
      <c r="ODG57" s="1252"/>
      <c r="ODH57" s="1252"/>
      <c r="ODI57" s="1252"/>
      <c r="ODJ57" s="1252"/>
      <c r="ODK57" s="1252"/>
      <c r="ODL57" s="1252"/>
      <c r="ODM57" s="1252"/>
      <c r="ODN57" s="1252"/>
      <c r="ODO57" s="1252"/>
      <c r="ODP57" s="1252"/>
      <c r="ODQ57" s="1252"/>
      <c r="ODR57" s="1252"/>
      <c r="ODS57" s="1252"/>
      <c r="ODT57" s="1252"/>
      <c r="ODU57" s="1252"/>
      <c r="ODV57" s="1252"/>
      <c r="ODW57" s="1252"/>
      <c r="ODX57" s="1252"/>
      <c r="ODY57" s="1252"/>
      <c r="ODZ57" s="1252"/>
      <c r="OEA57" s="1252"/>
      <c r="OEB57" s="1252"/>
      <c r="OEC57" s="1252"/>
      <c r="OED57" s="1252"/>
      <c r="OEE57" s="1252"/>
      <c r="OEF57" s="1252"/>
      <c r="OEG57" s="1252"/>
      <c r="OEH57" s="1252"/>
      <c r="OEI57" s="1252"/>
      <c r="OEJ57" s="1252"/>
      <c r="OEK57" s="1252"/>
      <c r="OEL57" s="1252"/>
      <c r="OEM57" s="1252"/>
      <c r="OEN57" s="1252"/>
      <c r="OEO57" s="1252"/>
      <c r="OEP57" s="1252"/>
      <c r="OEQ57" s="1252"/>
      <c r="OER57" s="1252"/>
      <c r="OES57" s="1252"/>
      <c r="OET57" s="1252"/>
      <c r="OEU57" s="1252"/>
      <c r="OEV57" s="1252"/>
      <c r="OEW57" s="1252"/>
      <c r="OEX57" s="1252"/>
      <c r="OEY57" s="1252"/>
      <c r="OEZ57" s="1252"/>
      <c r="OFA57" s="1252"/>
      <c r="OFB57" s="1252"/>
      <c r="OFC57" s="1252"/>
      <c r="OFD57" s="1252"/>
      <c r="OFE57" s="1252"/>
      <c r="OFF57" s="1252"/>
      <c r="OFG57" s="1252"/>
      <c r="OFH57" s="1252"/>
      <c r="OFI57" s="1252"/>
      <c r="OFJ57" s="1252"/>
      <c r="OFK57" s="1252"/>
      <c r="OFL57" s="1252"/>
      <c r="OFM57" s="1252"/>
      <c r="OFN57" s="1252"/>
      <c r="OFO57" s="1252"/>
      <c r="OFP57" s="1252"/>
      <c r="OFQ57" s="1252"/>
      <c r="OFR57" s="1252"/>
      <c r="OFS57" s="1252"/>
      <c r="OFT57" s="1252"/>
      <c r="OFU57" s="1252"/>
      <c r="OFV57" s="1252"/>
      <c r="OFW57" s="1252"/>
      <c r="OFX57" s="1252"/>
      <c r="OFY57" s="1252"/>
      <c r="OFZ57" s="1252"/>
      <c r="OGA57" s="1252"/>
      <c r="OGB57" s="1252"/>
      <c r="OGC57" s="1252"/>
      <c r="OGD57" s="1252"/>
      <c r="OGE57" s="1252"/>
      <c r="OGF57" s="1252"/>
      <c r="OGG57" s="1252"/>
      <c r="OGH57" s="1252"/>
      <c r="OGI57" s="1252"/>
      <c r="OGJ57" s="1252"/>
      <c r="OGK57" s="1252"/>
      <c r="OGL57" s="1252"/>
      <c r="OGM57" s="1252"/>
      <c r="OGN57" s="1252"/>
      <c r="OGO57" s="1252"/>
      <c r="OGP57" s="1252"/>
      <c r="OGQ57" s="1252"/>
      <c r="OGR57" s="1252"/>
      <c r="OGS57" s="1252"/>
      <c r="OGT57" s="1252"/>
      <c r="OGU57" s="1252"/>
      <c r="OGV57" s="1252"/>
      <c r="OGW57" s="1252"/>
      <c r="OGX57" s="1252"/>
      <c r="OGY57" s="1252"/>
      <c r="OGZ57" s="1252"/>
      <c r="OHA57" s="1252"/>
      <c r="OHB57" s="1252"/>
      <c r="OHC57" s="1252"/>
      <c r="OHD57" s="1252"/>
      <c r="OHE57" s="1252"/>
      <c r="OHF57" s="1252"/>
      <c r="OHG57" s="1252"/>
      <c r="OHH57" s="1252"/>
      <c r="OHI57" s="1252"/>
      <c r="OHJ57" s="1252"/>
      <c r="OHK57" s="1252"/>
      <c r="OHL57" s="1252"/>
      <c r="OHM57" s="1252"/>
      <c r="OHN57" s="1252"/>
      <c r="OHO57" s="1252"/>
      <c r="OHP57" s="1252"/>
      <c r="OHQ57" s="1252"/>
      <c r="OHR57" s="1252"/>
      <c r="OHS57" s="1252"/>
      <c r="OHT57" s="1252"/>
      <c r="OHU57" s="1252"/>
      <c r="OHV57" s="1252"/>
      <c r="OHW57" s="1252"/>
      <c r="OHX57" s="1252"/>
      <c r="OHY57" s="1252"/>
      <c r="OHZ57" s="1252"/>
      <c r="OIA57" s="1252"/>
      <c r="OIB57" s="1252"/>
      <c r="OIC57" s="1252"/>
      <c r="OID57" s="1252"/>
      <c r="OIE57" s="1252"/>
      <c r="OIF57" s="1252"/>
      <c r="OIG57" s="1252"/>
      <c r="OIH57" s="1252"/>
      <c r="OII57" s="1252"/>
      <c r="OIJ57" s="1252"/>
      <c r="OIK57" s="1252"/>
      <c r="OIL57" s="1252"/>
      <c r="OIM57" s="1252"/>
      <c r="OIN57" s="1252"/>
      <c r="OIO57" s="1252"/>
      <c r="OIP57" s="1252"/>
      <c r="OIQ57" s="1252"/>
      <c r="OIR57" s="1252"/>
      <c r="OIS57" s="1252"/>
      <c r="OIT57" s="1252"/>
      <c r="OIU57" s="1252"/>
      <c r="OIV57" s="1252"/>
      <c r="OIW57" s="1252"/>
      <c r="OIX57" s="1252"/>
      <c r="OIY57" s="1252"/>
      <c r="OIZ57" s="1252"/>
      <c r="OJA57" s="1252"/>
      <c r="OJB57" s="1252"/>
      <c r="OJC57" s="1252"/>
      <c r="OJD57" s="1252"/>
      <c r="OJE57" s="1252"/>
      <c r="OJF57" s="1252"/>
      <c r="OJG57" s="1252"/>
      <c r="OJH57" s="1252"/>
      <c r="OJI57" s="1252"/>
      <c r="OJJ57" s="1252"/>
      <c r="OJK57" s="1252"/>
      <c r="OJL57" s="1252"/>
      <c r="OJM57" s="1252"/>
      <c r="OJN57" s="1252"/>
      <c r="OJO57" s="1252"/>
      <c r="OJP57" s="1252"/>
      <c r="OJQ57" s="1252"/>
      <c r="OJR57" s="1252"/>
      <c r="OJS57" s="1252"/>
      <c r="OJT57" s="1252"/>
      <c r="OJU57" s="1252"/>
      <c r="OJV57" s="1252"/>
      <c r="OJW57" s="1252"/>
      <c r="OJX57" s="1252"/>
      <c r="OJY57" s="1252"/>
      <c r="OJZ57" s="1252"/>
      <c r="OKA57" s="1252"/>
      <c r="OKB57" s="1252"/>
      <c r="OKC57" s="1252"/>
      <c r="OKD57" s="1252"/>
      <c r="OKE57" s="1252"/>
      <c r="OKF57" s="1252"/>
      <c r="OKG57" s="1252"/>
      <c r="OKH57" s="1252"/>
      <c r="OKI57" s="1252"/>
      <c r="OKJ57" s="1252"/>
      <c r="OKK57" s="1252"/>
      <c r="OKL57" s="1252"/>
      <c r="OKM57" s="1252"/>
      <c r="OKN57" s="1252"/>
      <c r="OKO57" s="1252"/>
      <c r="OKP57" s="1252"/>
      <c r="OKQ57" s="1252"/>
      <c r="OKR57" s="1252"/>
      <c r="OKS57" s="1252"/>
      <c r="OKT57" s="1252"/>
      <c r="OKU57" s="1252"/>
      <c r="OKV57" s="1252"/>
      <c r="OKW57" s="1252"/>
      <c r="OKX57" s="1252"/>
      <c r="OKY57" s="1252"/>
      <c r="OKZ57" s="1252"/>
      <c r="OLA57" s="1252"/>
      <c r="OLB57" s="1252"/>
      <c r="OLC57" s="1252"/>
      <c r="OLD57" s="1252"/>
      <c r="OLE57" s="1252"/>
      <c r="OLF57" s="1252"/>
      <c r="OLG57" s="1252"/>
      <c r="OLH57" s="1252"/>
      <c r="OLI57" s="1252"/>
      <c r="OLJ57" s="1252"/>
      <c r="OLK57" s="1252"/>
      <c r="OLL57" s="1252"/>
      <c r="OLM57" s="1252"/>
      <c r="OLN57" s="1252"/>
      <c r="OLO57" s="1252"/>
      <c r="OLP57" s="1252"/>
      <c r="OLQ57" s="1252"/>
      <c r="OLR57" s="1252"/>
      <c r="OLS57" s="1252"/>
      <c r="OLT57" s="1252"/>
      <c r="OLU57" s="1252"/>
      <c r="OLV57" s="1252"/>
      <c r="OLW57" s="1252"/>
      <c r="OLX57" s="1252"/>
      <c r="OLY57" s="1252"/>
      <c r="OLZ57" s="1252"/>
      <c r="OMA57" s="1252"/>
      <c r="OMB57" s="1252"/>
      <c r="OMC57" s="1252"/>
      <c r="OMD57" s="1252"/>
      <c r="OME57" s="1252"/>
      <c r="OMF57" s="1252"/>
      <c r="OMG57" s="1252"/>
      <c r="OMH57" s="1252"/>
      <c r="OMI57" s="1252"/>
      <c r="OMJ57" s="1252"/>
      <c r="OMK57" s="1252"/>
      <c r="OML57" s="1252"/>
      <c r="OMM57" s="1252"/>
      <c r="OMN57" s="1252"/>
      <c r="OMO57" s="1252"/>
      <c r="OMP57" s="1252"/>
      <c r="OMQ57" s="1252"/>
      <c r="OMR57" s="1252"/>
      <c r="OMS57" s="1252"/>
      <c r="OMT57" s="1252"/>
      <c r="OMU57" s="1252"/>
      <c r="OMV57" s="1252"/>
      <c r="OMW57" s="1252"/>
      <c r="OMX57" s="1252"/>
      <c r="OMY57" s="1252"/>
      <c r="OMZ57" s="1252"/>
      <c r="ONA57" s="1252"/>
      <c r="ONB57" s="1252"/>
      <c r="ONC57" s="1252"/>
      <c r="OND57" s="1252"/>
      <c r="ONE57" s="1252"/>
      <c r="ONF57" s="1252"/>
      <c r="ONG57" s="1252"/>
      <c r="ONH57" s="1252"/>
      <c r="ONI57" s="1252"/>
      <c r="ONJ57" s="1252"/>
      <c r="ONK57" s="1252"/>
      <c r="ONL57" s="1252"/>
      <c r="ONM57" s="1252"/>
      <c r="ONN57" s="1252"/>
      <c r="ONO57" s="1252"/>
      <c r="ONP57" s="1252"/>
      <c r="ONQ57" s="1252"/>
      <c r="ONR57" s="1252"/>
      <c r="ONS57" s="1252"/>
      <c r="ONT57" s="1252"/>
      <c r="ONU57" s="1252"/>
      <c r="ONV57" s="1252"/>
      <c r="ONW57" s="1252"/>
      <c r="ONX57" s="1252"/>
      <c r="ONY57" s="1252"/>
      <c r="ONZ57" s="1252"/>
      <c r="OOA57" s="1252"/>
      <c r="OOB57" s="1252"/>
      <c r="OOC57" s="1252"/>
      <c r="OOD57" s="1252"/>
      <c r="OOE57" s="1252"/>
      <c r="OOF57" s="1252"/>
      <c r="OOG57" s="1252"/>
      <c r="OOH57" s="1252"/>
      <c r="OOI57" s="1252"/>
      <c r="OOJ57" s="1252"/>
      <c r="OOK57" s="1252"/>
      <c r="OOL57" s="1252"/>
      <c r="OOM57" s="1252"/>
      <c r="OON57" s="1252"/>
      <c r="OOO57" s="1252"/>
      <c r="OOP57" s="1252"/>
      <c r="OOQ57" s="1252"/>
      <c r="OOR57" s="1252"/>
      <c r="OOS57" s="1252"/>
      <c r="OOT57" s="1252"/>
      <c r="OOU57" s="1252"/>
      <c r="OOV57" s="1252"/>
      <c r="OOW57" s="1252"/>
      <c r="OOX57" s="1252"/>
      <c r="OOY57" s="1252"/>
      <c r="OOZ57" s="1252"/>
      <c r="OPA57" s="1252"/>
      <c r="OPB57" s="1252"/>
      <c r="OPC57" s="1252"/>
      <c r="OPD57" s="1252"/>
      <c r="OPE57" s="1252"/>
      <c r="OPF57" s="1252"/>
      <c r="OPG57" s="1252"/>
      <c r="OPH57" s="1252"/>
      <c r="OPI57" s="1252"/>
      <c r="OPJ57" s="1252"/>
      <c r="OPK57" s="1252"/>
      <c r="OPL57" s="1252"/>
      <c r="OPM57" s="1252"/>
      <c r="OPN57" s="1252"/>
      <c r="OPO57" s="1252"/>
      <c r="OPP57" s="1252"/>
      <c r="OPQ57" s="1252"/>
      <c r="OPR57" s="1252"/>
      <c r="OPS57" s="1252"/>
      <c r="OPT57" s="1252"/>
      <c r="OPU57" s="1252"/>
      <c r="OPV57" s="1252"/>
      <c r="OPW57" s="1252"/>
      <c r="OPX57" s="1252"/>
      <c r="OPY57" s="1252"/>
      <c r="OPZ57" s="1252"/>
      <c r="OQA57" s="1252"/>
      <c r="OQB57" s="1252"/>
      <c r="OQC57" s="1252"/>
      <c r="OQD57" s="1252"/>
      <c r="OQE57" s="1252"/>
      <c r="OQF57" s="1252"/>
      <c r="OQG57" s="1252"/>
      <c r="OQH57" s="1252"/>
      <c r="OQI57" s="1252"/>
      <c r="OQJ57" s="1252"/>
      <c r="OQK57" s="1252"/>
      <c r="OQL57" s="1252"/>
      <c r="OQM57" s="1252"/>
      <c r="OQN57" s="1252"/>
      <c r="OQO57" s="1252"/>
      <c r="OQP57" s="1252"/>
      <c r="OQQ57" s="1252"/>
      <c r="OQR57" s="1252"/>
      <c r="OQS57" s="1252"/>
      <c r="OQT57" s="1252"/>
      <c r="OQU57" s="1252"/>
      <c r="OQV57" s="1252"/>
      <c r="OQW57" s="1252"/>
      <c r="OQX57" s="1252"/>
      <c r="OQY57" s="1252"/>
      <c r="OQZ57" s="1252"/>
      <c r="ORA57" s="1252"/>
      <c r="ORB57" s="1252"/>
      <c r="ORC57" s="1252"/>
      <c r="ORD57" s="1252"/>
      <c r="ORE57" s="1252"/>
      <c r="ORF57" s="1252"/>
      <c r="ORG57" s="1252"/>
      <c r="ORH57" s="1252"/>
      <c r="ORI57" s="1252"/>
      <c r="ORJ57" s="1252"/>
      <c r="ORK57" s="1252"/>
      <c r="ORL57" s="1252"/>
      <c r="ORM57" s="1252"/>
      <c r="ORN57" s="1252"/>
      <c r="ORO57" s="1252"/>
      <c r="ORP57" s="1252"/>
      <c r="ORQ57" s="1252"/>
      <c r="ORR57" s="1252"/>
      <c r="ORS57" s="1252"/>
      <c r="ORT57" s="1252"/>
      <c r="ORU57" s="1252"/>
      <c r="ORV57" s="1252"/>
      <c r="ORW57" s="1252"/>
      <c r="ORX57" s="1252"/>
      <c r="ORY57" s="1252"/>
      <c r="ORZ57" s="1252"/>
      <c r="OSA57" s="1252"/>
      <c r="OSB57" s="1252"/>
      <c r="OSC57" s="1252"/>
      <c r="OSD57" s="1252"/>
      <c r="OSE57" s="1252"/>
      <c r="OSF57" s="1252"/>
      <c r="OSG57" s="1252"/>
      <c r="OSH57" s="1252"/>
      <c r="OSI57" s="1252"/>
      <c r="OSJ57" s="1252"/>
      <c r="OSK57" s="1252"/>
      <c r="OSL57" s="1252"/>
      <c r="OSM57" s="1252"/>
      <c r="OSN57" s="1252"/>
      <c r="OSO57" s="1252"/>
      <c r="OSP57" s="1252"/>
      <c r="OSQ57" s="1252"/>
      <c r="OSR57" s="1252"/>
      <c r="OSS57" s="1252"/>
      <c r="OST57" s="1252"/>
      <c r="OSU57" s="1252"/>
      <c r="OSV57" s="1252"/>
      <c r="OSW57" s="1252"/>
      <c r="OSX57" s="1252"/>
      <c r="OSY57" s="1252"/>
      <c r="OSZ57" s="1252"/>
      <c r="OTA57" s="1252"/>
      <c r="OTB57" s="1252"/>
      <c r="OTC57" s="1252"/>
      <c r="OTD57" s="1252"/>
      <c r="OTE57" s="1252"/>
      <c r="OTF57" s="1252"/>
      <c r="OTG57" s="1252"/>
      <c r="OTH57" s="1252"/>
      <c r="OTI57" s="1252"/>
      <c r="OTJ57" s="1252"/>
      <c r="OTK57" s="1252"/>
      <c r="OTL57" s="1252"/>
      <c r="OTM57" s="1252"/>
      <c r="OTN57" s="1252"/>
      <c r="OTO57" s="1252"/>
      <c r="OTP57" s="1252"/>
      <c r="OTQ57" s="1252"/>
      <c r="OTR57" s="1252"/>
      <c r="OTS57" s="1252"/>
      <c r="OTT57" s="1252"/>
      <c r="OTU57" s="1252"/>
      <c r="OTV57" s="1252"/>
      <c r="OTW57" s="1252"/>
      <c r="OTX57" s="1252"/>
      <c r="OTY57" s="1252"/>
      <c r="OTZ57" s="1252"/>
      <c r="OUA57" s="1252"/>
      <c r="OUB57" s="1252"/>
      <c r="OUC57" s="1252"/>
      <c r="OUD57" s="1252"/>
      <c r="OUE57" s="1252"/>
      <c r="OUF57" s="1252"/>
      <c r="OUG57" s="1252"/>
      <c r="OUH57" s="1252"/>
      <c r="OUI57" s="1252"/>
      <c r="OUJ57" s="1252"/>
      <c r="OUK57" s="1252"/>
      <c r="OUL57" s="1252"/>
      <c r="OUM57" s="1252"/>
      <c r="OUN57" s="1252"/>
      <c r="OUO57" s="1252"/>
      <c r="OUP57" s="1252"/>
      <c r="OUQ57" s="1252"/>
      <c r="OUR57" s="1252"/>
      <c r="OUS57" s="1252"/>
      <c r="OUT57" s="1252"/>
      <c r="OUU57" s="1252"/>
      <c r="OUV57" s="1252"/>
      <c r="OUW57" s="1252"/>
      <c r="OUX57" s="1252"/>
      <c r="OUY57" s="1252"/>
      <c r="OUZ57" s="1252"/>
      <c r="OVA57" s="1252"/>
      <c r="OVB57" s="1252"/>
      <c r="OVC57" s="1252"/>
      <c r="OVD57" s="1252"/>
      <c r="OVE57" s="1252"/>
      <c r="OVF57" s="1252"/>
      <c r="OVG57" s="1252"/>
      <c r="OVH57" s="1252"/>
      <c r="OVI57" s="1252"/>
      <c r="OVJ57" s="1252"/>
      <c r="OVK57" s="1252"/>
      <c r="OVL57" s="1252"/>
      <c r="OVM57" s="1252"/>
      <c r="OVN57" s="1252"/>
      <c r="OVO57" s="1252"/>
      <c r="OVP57" s="1252"/>
      <c r="OVQ57" s="1252"/>
      <c r="OVR57" s="1252"/>
      <c r="OVS57" s="1252"/>
      <c r="OVT57" s="1252"/>
      <c r="OVU57" s="1252"/>
      <c r="OVV57" s="1252"/>
      <c r="OVW57" s="1252"/>
      <c r="OVX57" s="1252"/>
      <c r="OVY57" s="1252"/>
      <c r="OVZ57" s="1252"/>
      <c r="OWA57" s="1252"/>
      <c r="OWB57" s="1252"/>
      <c r="OWC57" s="1252"/>
      <c r="OWD57" s="1252"/>
      <c r="OWE57" s="1252"/>
      <c r="OWF57" s="1252"/>
      <c r="OWG57" s="1252"/>
      <c r="OWH57" s="1252"/>
      <c r="OWI57" s="1252"/>
      <c r="OWJ57" s="1252"/>
      <c r="OWK57" s="1252"/>
      <c r="OWL57" s="1252"/>
      <c r="OWM57" s="1252"/>
      <c r="OWN57" s="1252"/>
      <c r="OWO57" s="1252"/>
      <c r="OWP57" s="1252"/>
      <c r="OWQ57" s="1252"/>
      <c r="OWR57" s="1252"/>
      <c r="OWS57" s="1252"/>
      <c r="OWT57" s="1252"/>
      <c r="OWU57" s="1252"/>
      <c r="OWV57" s="1252"/>
      <c r="OWW57" s="1252"/>
      <c r="OWX57" s="1252"/>
      <c r="OWY57" s="1252"/>
      <c r="OWZ57" s="1252"/>
      <c r="OXA57" s="1252"/>
      <c r="OXB57" s="1252"/>
      <c r="OXC57" s="1252"/>
      <c r="OXD57" s="1252"/>
      <c r="OXE57" s="1252"/>
      <c r="OXF57" s="1252"/>
      <c r="OXG57" s="1252"/>
      <c r="OXH57" s="1252"/>
      <c r="OXI57" s="1252"/>
      <c r="OXJ57" s="1252"/>
      <c r="OXK57" s="1252"/>
      <c r="OXL57" s="1252"/>
      <c r="OXM57" s="1252"/>
      <c r="OXN57" s="1252"/>
      <c r="OXO57" s="1252"/>
      <c r="OXP57" s="1252"/>
      <c r="OXQ57" s="1252"/>
      <c r="OXR57" s="1252"/>
      <c r="OXS57" s="1252"/>
      <c r="OXT57" s="1252"/>
      <c r="OXU57" s="1252"/>
      <c r="OXV57" s="1252"/>
      <c r="OXW57" s="1252"/>
      <c r="OXX57" s="1252"/>
      <c r="OXY57" s="1252"/>
      <c r="OXZ57" s="1252"/>
      <c r="OYA57" s="1252"/>
      <c r="OYB57" s="1252"/>
      <c r="OYC57" s="1252"/>
      <c r="OYD57" s="1252"/>
      <c r="OYE57" s="1252"/>
      <c r="OYF57" s="1252"/>
      <c r="OYG57" s="1252"/>
      <c r="OYH57" s="1252"/>
      <c r="OYI57" s="1252"/>
      <c r="OYJ57" s="1252"/>
      <c r="OYK57" s="1252"/>
      <c r="OYL57" s="1252"/>
      <c r="OYM57" s="1252"/>
      <c r="OYN57" s="1252"/>
      <c r="OYO57" s="1252"/>
      <c r="OYP57" s="1252"/>
      <c r="OYQ57" s="1252"/>
      <c r="OYR57" s="1252"/>
      <c r="OYS57" s="1252"/>
      <c r="OYT57" s="1252"/>
      <c r="OYU57" s="1252"/>
      <c r="OYV57" s="1252"/>
      <c r="OYW57" s="1252"/>
      <c r="OYX57" s="1252"/>
      <c r="OYY57" s="1252"/>
      <c r="OYZ57" s="1252"/>
      <c r="OZA57" s="1252"/>
      <c r="OZB57" s="1252"/>
      <c r="OZC57" s="1252"/>
      <c r="OZD57" s="1252"/>
      <c r="OZE57" s="1252"/>
      <c r="OZF57" s="1252"/>
      <c r="OZG57" s="1252"/>
      <c r="OZH57" s="1252"/>
      <c r="OZI57" s="1252"/>
      <c r="OZJ57" s="1252"/>
      <c r="OZK57" s="1252"/>
      <c r="OZL57" s="1252"/>
      <c r="OZM57" s="1252"/>
      <c r="OZN57" s="1252"/>
      <c r="OZO57" s="1252"/>
      <c r="OZP57" s="1252"/>
      <c r="OZQ57" s="1252"/>
      <c r="OZR57" s="1252"/>
      <c r="OZS57" s="1252"/>
      <c r="OZT57" s="1252"/>
      <c r="OZU57" s="1252"/>
      <c r="OZV57" s="1252"/>
      <c r="OZW57" s="1252"/>
      <c r="OZX57" s="1252"/>
      <c r="OZY57" s="1252"/>
      <c r="OZZ57" s="1252"/>
      <c r="PAA57" s="1252"/>
      <c r="PAB57" s="1252"/>
      <c r="PAC57" s="1252"/>
      <c r="PAD57" s="1252"/>
      <c r="PAE57" s="1252"/>
      <c r="PAF57" s="1252"/>
      <c r="PAG57" s="1252"/>
      <c r="PAH57" s="1252"/>
      <c r="PAI57" s="1252"/>
      <c r="PAJ57" s="1252"/>
      <c r="PAK57" s="1252"/>
      <c r="PAL57" s="1252"/>
      <c r="PAM57" s="1252"/>
      <c r="PAN57" s="1252"/>
      <c r="PAO57" s="1252"/>
      <c r="PAP57" s="1252"/>
      <c r="PAQ57" s="1252"/>
      <c r="PAR57" s="1252"/>
      <c r="PAS57" s="1252"/>
      <c r="PAT57" s="1252"/>
      <c r="PAU57" s="1252"/>
      <c r="PAV57" s="1252"/>
      <c r="PAW57" s="1252"/>
      <c r="PAX57" s="1252"/>
      <c r="PAY57" s="1252"/>
      <c r="PAZ57" s="1252"/>
      <c r="PBA57" s="1252"/>
      <c r="PBB57" s="1252"/>
      <c r="PBC57" s="1252"/>
      <c r="PBD57" s="1252"/>
      <c r="PBE57" s="1252"/>
      <c r="PBF57" s="1252"/>
      <c r="PBG57" s="1252"/>
      <c r="PBH57" s="1252"/>
      <c r="PBI57" s="1252"/>
      <c r="PBJ57" s="1252"/>
      <c r="PBK57" s="1252"/>
      <c r="PBL57" s="1252"/>
      <c r="PBM57" s="1252"/>
      <c r="PBN57" s="1252"/>
      <c r="PBO57" s="1252"/>
      <c r="PBP57" s="1252"/>
      <c r="PBQ57" s="1252"/>
      <c r="PBR57" s="1252"/>
      <c r="PBS57" s="1252"/>
      <c r="PBT57" s="1252"/>
      <c r="PBU57" s="1252"/>
      <c r="PBV57" s="1252"/>
      <c r="PBW57" s="1252"/>
      <c r="PBX57" s="1252"/>
      <c r="PBY57" s="1252"/>
      <c r="PBZ57" s="1252"/>
      <c r="PCA57" s="1252"/>
      <c r="PCB57" s="1252"/>
      <c r="PCC57" s="1252"/>
      <c r="PCD57" s="1252"/>
      <c r="PCE57" s="1252"/>
      <c r="PCF57" s="1252"/>
      <c r="PCG57" s="1252"/>
      <c r="PCH57" s="1252"/>
      <c r="PCI57" s="1252"/>
      <c r="PCJ57" s="1252"/>
      <c r="PCK57" s="1252"/>
      <c r="PCL57" s="1252"/>
      <c r="PCM57" s="1252"/>
      <c r="PCN57" s="1252"/>
      <c r="PCO57" s="1252"/>
      <c r="PCP57" s="1252"/>
      <c r="PCQ57" s="1252"/>
      <c r="PCR57" s="1252"/>
      <c r="PCS57" s="1252"/>
      <c r="PCT57" s="1252"/>
      <c r="PCU57" s="1252"/>
      <c r="PCV57" s="1252"/>
      <c r="PCW57" s="1252"/>
      <c r="PCX57" s="1252"/>
      <c r="PCY57" s="1252"/>
      <c r="PCZ57" s="1252"/>
      <c r="PDA57" s="1252"/>
      <c r="PDB57" s="1252"/>
      <c r="PDC57" s="1252"/>
      <c r="PDD57" s="1252"/>
      <c r="PDE57" s="1252"/>
      <c r="PDF57" s="1252"/>
      <c r="PDG57" s="1252"/>
      <c r="PDH57" s="1252"/>
      <c r="PDI57" s="1252"/>
      <c r="PDJ57" s="1252"/>
      <c r="PDK57" s="1252"/>
      <c r="PDL57" s="1252"/>
      <c r="PDM57" s="1252"/>
      <c r="PDN57" s="1252"/>
      <c r="PDO57" s="1252"/>
      <c r="PDP57" s="1252"/>
      <c r="PDQ57" s="1252"/>
      <c r="PDR57" s="1252"/>
      <c r="PDS57" s="1252"/>
      <c r="PDT57" s="1252"/>
      <c r="PDU57" s="1252"/>
      <c r="PDV57" s="1252"/>
      <c r="PDW57" s="1252"/>
      <c r="PDX57" s="1252"/>
      <c r="PDY57" s="1252"/>
      <c r="PDZ57" s="1252"/>
      <c r="PEA57" s="1252"/>
      <c r="PEB57" s="1252"/>
      <c r="PEC57" s="1252"/>
      <c r="PED57" s="1252"/>
      <c r="PEE57" s="1252"/>
      <c r="PEF57" s="1252"/>
      <c r="PEG57" s="1252"/>
      <c r="PEH57" s="1252"/>
      <c r="PEI57" s="1252"/>
      <c r="PEJ57" s="1252"/>
      <c r="PEK57" s="1252"/>
      <c r="PEL57" s="1252"/>
      <c r="PEM57" s="1252"/>
      <c r="PEN57" s="1252"/>
      <c r="PEO57" s="1252"/>
      <c r="PEP57" s="1252"/>
      <c r="PEQ57" s="1252"/>
      <c r="PER57" s="1252"/>
      <c r="PES57" s="1252"/>
      <c r="PET57" s="1252"/>
      <c r="PEU57" s="1252"/>
      <c r="PEV57" s="1252"/>
      <c r="PEW57" s="1252"/>
      <c r="PEX57" s="1252"/>
      <c r="PEY57" s="1252"/>
      <c r="PEZ57" s="1252"/>
      <c r="PFA57" s="1252"/>
      <c r="PFB57" s="1252"/>
      <c r="PFC57" s="1252"/>
      <c r="PFD57" s="1252"/>
      <c r="PFE57" s="1252"/>
      <c r="PFF57" s="1252"/>
      <c r="PFG57" s="1252"/>
      <c r="PFH57" s="1252"/>
      <c r="PFI57" s="1252"/>
      <c r="PFJ57" s="1252"/>
      <c r="PFK57" s="1252"/>
      <c r="PFL57" s="1252"/>
      <c r="PFM57" s="1252"/>
      <c r="PFN57" s="1252"/>
      <c r="PFO57" s="1252"/>
      <c r="PFP57" s="1252"/>
      <c r="PFQ57" s="1252"/>
      <c r="PFR57" s="1252"/>
      <c r="PFS57" s="1252"/>
      <c r="PFT57" s="1252"/>
      <c r="PFU57" s="1252"/>
      <c r="PFV57" s="1252"/>
      <c r="PFW57" s="1252"/>
      <c r="PFX57" s="1252"/>
      <c r="PFY57" s="1252"/>
      <c r="PFZ57" s="1252"/>
      <c r="PGA57" s="1252"/>
      <c r="PGB57" s="1252"/>
      <c r="PGC57" s="1252"/>
      <c r="PGD57" s="1252"/>
      <c r="PGE57" s="1252"/>
      <c r="PGF57" s="1252"/>
      <c r="PGG57" s="1252"/>
      <c r="PGH57" s="1252"/>
      <c r="PGI57" s="1252"/>
      <c r="PGJ57" s="1252"/>
      <c r="PGK57" s="1252"/>
      <c r="PGL57" s="1252"/>
      <c r="PGM57" s="1252"/>
      <c r="PGN57" s="1252"/>
      <c r="PGO57" s="1252"/>
      <c r="PGP57" s="1252"/>
      <c r="PGQ57" s="1252"/>
      <c r="PGR57" s="1252"/>
      <c r="PGS57" s="1252"/>
      <c r="PGT57" s="1252"/>
      <c r="PGU57" s="1252"/>
      <c r="PGV57" s="1252"/>
      <c r="PGW57" s="1252"/>
      <c r="PGX57" s="1252"/>
      <c r="PGY57" s="1252"/>
      <c r="PGZ57" s="1252"/>
      <c r="PHA57" s="1252"/>
      <c r="PHB57" s="1252"/>
      <c r="PHC57" s="1252"/>
      <c r="PHD57" s="1252"/>
      <c r="PHE57" s="1252"/>
      <c r="PHF57" s="1252"/>
      <c r="PHG57" s="1252"/>
      <c r="PHH57" s="1252"/>
      <c r="PHI57" s="1252"/>
      <c r="PHJ57" s="1252"/>
      <c r="PHK57" s="1252"/>
      <c r="PHL57" s="1252"/>
      <c r="PHM57" s="1252"/>
      <c r="PHN57" s="1252"/>
      <c r="PHO57" s="1252"/>
      <c r="PHP57" s="1252"/>
      <c r="PHQ57" s="1252"/>
      <c r="PHR57" s="1252"/>
      <c r="PHS57" s="1252"/>
      <c r="PHT57" s="1252"/>
      <c r="PHU57" s="1252"/>
      <c r="PHV57" s="1252"/>
      <c r="PHW57" s="1252"/>
      <c r="PHX57" s="1252"/>
      <c r="PHY57" s="1252"/>
      <c r="PHZ57" s="1252"/>
      <c r="PIA57" s="1252"/>
      <c r="PIB57" s="1252"/>
      <c r="PIC57" s="1252"/>
      <c r="PID57" s="1252"/>
      <c r="PIE57" s="1252"/>
      <c r="PIF57" s="1252"/>
      <c r="PIG57" s="1252"/>
      <c r="PIH57" s="1252"/>
      <c r="PII57" s="1252"/>
      <c r="PIJ57" s="1252"/>
      <c r="PIK57" s="1252"/>
      <c r="PIL57" s="1252"/>
      <c r="PIM57" s="1252"/>
      <c r="PIN57" s="1252"/>
      <c r="PIO57" s="1252"/>
      <c r="PIP57" s="1252"/>
      <c r="PIQ57" s="1252"/>
      <c r="PIR57" s="1252"/>
      <c r="PIS57" s="1252"/>
      <c r="PIT57" s="1252"/>
      <c r="PIU57" s="1252"/>
      <c r="PIV57" s="1252"/>
      <c r="PIW57" s="1252"/>
      <c r="PIX57" s="1252"/>
      <c r="PIY57" s="1252"/>
      <c r="PIZ57" s="1252"/>
      <c r="PJA57" s="1252"/>
      <c r="PJB57" s="1252"/>
      <c r="PJC57" s="1252"/>
      <c r="PJD57" s="1252"/>
      <c r="PJE57" s="1252"/>
      <c r="PJF57" s="1252"/>
      <c r="PJG57" s="1252"/>
      <c r="PJH57" s="1252"/>
      <c r="PJI57" s="1252"/>
      <c r="PJJ57" s="1252"/>
      <c r="PJK57" s="1252"/>
      <c r="PJL57" s="1252"/>
      <c r="PJM57" s="1252"/>
      <c r="PJN57" s="1252"/>
      <c r="PJO57" s="1252"/>
      <c r="PJP57" s="1252"/>
      <c r="PJQ57" s="1252"/>
      <c r="PJR57" s="1252"/>
      <c r="PJS57" s="1252"/>
      <c r="PJT57" s="1252"/>
      <c r="PJU57" s="1252"/>
      <c r="PJV57" s="1252"/>
      <c r="PJW57" s="1252"/>
      <c r="PJX57" s="1252"/>
      <c r="PJY57" s="1252"/>
      <c r="PJZ57" s="1252"/>
      <c r="PKA57" s="1252"/>
      <c r="PKB57" s="1252"/>
      <c r="PKC57" s="1252"/>
      <c r="PKD57" s="1252"/>
      <c r="PKE57" s="1252"/>
      <c r="PKF57" s="1252"/>
      <c r="PKG57" s="1252"/>
      <c r="PKH57" s="1252"/>
      <c r="PKI57" s="1252"/>
      <c r="PKJ57" s="1252"/>
      <c r="PKK57" s="1252"/>
      <c r="PKL57" s="1252"/>
      <c r="PKM57" s="1252"/>
      <c r="PKN57" s="1252"/>
      <c r="PKO57" s="1252"/>
      <c r="PKP57" s="1252"/>
      <c r="PKQ57" s="1252"/>
      <c r="PKR57" s="1252"/>
      <c r="PKS57" s="1252"/>
      <c r="PKT57" s="1252"/>
      <c r="PKU57" s="1252"/>
      <c r="PKV57" s="1252"/>
      <c r="PKW57" s="1252"/>
      <c r="PKX57" s="1252"/>
      <c r="PKY57" s="1252"/>
      <c r="PKZ57" s="1252"/>
      <c r="PLA57" s="1252"/>
      <c r="PLB57" s="1252"/>
      <c r="PLC57" s="1252"/>
      <c r="PLD57" s="1252"/>
      <c r="PLE57" s="1252"/>
      <c r="PLF57" s="1252"/>
      <c r="PLG57" s="1252"/>
      <c r="PLH57" s="1252"/>
      <c r="PLI57" s="1252"/>
      <c r="PLJ57" s="1252"/>
      <c r="PLK57" s="1252"/>
      <c r="PLL57" s="1252"/>
      <c r="PLM57" s="1252"/>
      <c r="PLN57" s="1252"/>
      <c r="PLO57" s="1252"/>
      <c r="PLP57" s="1252"/>
      <c r="PLQ57" s="1252"/>
      <c r="PLR57" s="1252"/>
      <c r="PLS57" s="1252"/>
      <c r="PLT57" s="1252"/>
      <c r="PLU57" s="1252"/>
      <c r="PLV57" s="1252"/>
      <c r="PLW57" s="1252"/>
      <c r="PLX57" s="1252"/>
      <c r="PLY57" s="1252"/>
      <c r="PLZ57" s="1252"/>
      <c r="PMA57" s="1252"/>
      <c r="PMB57" s="1252"/>
      <c r="PMC57" s="1252"/>
      <c r="PMD57" s="1252"/>
      <c r="PME57" s="1252"/>
      <c r="PMF57" s="1252"/>
      <c r="PMG57" s="1252"/>
      <c r="PMH57" s="1252"/>
      <c r="PMI57" s="1252"/>
      <c r="PMJ57" s="1252"/>
      <c r="PMK57" s="1252"/>
      <c r="PML57" s="1252"/>
      <c r="PMM57" s="1252"/>
      <c r="PMN57" s="1252"/>
      <c r="PMO57" s="1252"/>
      <c r="PMP57" s="1252"/>
      <c r="PMQ57" s="1252"/>
      <c r="PMR57" s="1252"/>
      <c r="PMS57" s="1252"/>
      <c r="PMT57" s="1252"/>
      <c r="PMU57" s="1252"/>
      <c r="PMV57" s="1252"/>
      <c r="PMW57" s="1252"/>
      <c r="PMX57" s="1252"/>
      <c r="PMY57" s="1252"/>
      <c r="PMZ57" s="1252"/>
      <c r="PNA57" s="1252"/>
      <c r="PNB57" s="1252"/>
      <c r="PNC57" s="1252"/>
      <c r="PND57" s="1252"/>
      <c r="PNE57" s="1252"/>
      <c r="PNF57" s="1252"/>
      <c r="PNG57" s="1252"/>
      <c r="PNH57" s="1252"/>
      <c r="PNI57" s="1252"/>
      <c r="PNJ57" s="1252"/>
      <c r="PNK57" s="1252"/>
      <c r="PNL57" s="1252"/>
      <c r="PNM57" s="1252"/>
      <c r="PNN57" s="1252"/>
      <c r="PNO57" s="1252"/>
      <c r="PNP57" s="1252"/>
      <c r="PNQ57" s="1252"/>
      <c r="PNR57" s="1252"/>
      <c r="PNS57" s="1252"/>
      <c r="PNT57" s="1252"/>
      <c r="PNU57" s="1252"/>
      <c r="PNV57" s="1252"/>
      <c r="PNW57" s="1252"/>
      <c r="PNX57" s="1252"/>
      <c r="PNY57" s="1252"/>
      <c r="PNZ57" s="1252"/>
      <c r="POA57" s="1252"/>
      <c r="POB57" s="1252"/>
      <c r="POC57" s="1252"/>
      <c r="POD57" s="1252"/>
      <c r="POE57" s="1252"/>
      <c r="POF57" s="1252"/>
      <c r="POG57" s="1252"/>
      <c r="POH57" s="1252"/>
      <c r="POI57" s="1252"/>
      <c r="POJ57" s="1252"/>
      <c r="POK57" s="1252"/>
      <c r="POL57" s="1252"/>
      <c r="POM57" s="1252"/>
      <c r="PON57" s="1252"/>
      <c r="POO57" s="1252"/>
      <c r="POP57" s="1252"/>
      <c r="POQ57" s="1252"/>
      <c r="POR57" s="1252"/>
      <c r="POS57" s="1252"/>
      <c r="POT57" s="1252"/>
      <c r="POU57" s="1252"/>
      <c r="POV57" s="1252"/>
      <c r="POW57" s="1252"/>
      <c r="POX57" s="1252"/>
      <c r="POY57" s="1252"/>
      <c r="POZ57" s="1252"/>
      <c r="PPA57" s="1252"/>
      <c r="PPB57" s="1252"/>
      <c r="PPC57" s="1252"/>
      <c r="PPD57" s="1252"/>
      <c r="PPE57" s="1252"/>
      <c r="PPF57" s="1252"/>
      <c r="PPG57" s="1252"/>
      <c r="PPH57" s="1252"/>
      <c r="PPI57" s="1252"/>
      <c r="PPJ57" s="1252"/>
      <c r="PPK57" s="1252"/>
      <c r="PPL57" s="1252"/>
      <c r="PPM57" s="1252"/>
      <c r="PPN57" s="1252"/>
      <c r="PPO57" s="1252"/>
      <c r="PPP57" s="1252"/>
      <c r="PPQ57" s="1252"/>
      <c r="PPR57" s="1252"/>
      <c r="PPS57" s="1252"/>
      <c r="PPT57" s="1252"/>
      <c r="PPU57" s="1252"/>
      <c r="PPV57" s="1252"/>
      <c r="PPW57" s="1252"/>
      <c r="PPX57" s="1252"/>
      <c r="PPY57" s="1252"/>
      <c r="PPZ57" s="1252"/>
      <c r="PQA57" s="1252"/>
      <c r="PQB57" s="1252"/>
      <c r="PQC57" s="1252"/>
      <c r="PQD57" s="1252"/>
      <c r="PQE57" s="1252"/>
      <c r="PQF57" s="1252"/>
      <c r="PQG57" s="1252"/>
      <c r="PQH57" s="1252"/>
      <c r="PQI57" s="1252"/>
      <c r="PQJ57" s="1252"/>
      <c r="PQK57" s="1252"/>
      <c r="PQL57" s="1252"/>
      <c r="PQM57" s="1252"/>
      <c r="PQN57" s="1252"/>
      <c r="PQO57" s="1252"/>
      <c r="PQP57" s="1252"/>
      <c r="PQQ57" s="1252"/>
      <c r="PQR57" s="1252"/>
      <c r="PQS57" s="1252"/>
      <c r="PQT57" s="1252"/>
      <c r="PQU57" s="1252"/>
      <c r="PQV57" s="1252"/>
      <c r="PQW57" s="1252"/>
      <c r="PQX57" s="1252"/>
      <c r="PQY57" s="1252"/>
      <c r="PQZ57" s="1252"/>
      <c r="PRA57" s="1252"/>
      <c r="PRB57" s="1252"/>
      <c r="PRC57" s="1252"/>
      <c r="PRD57" s="1252"/>
      <c r="PRE57" s="1252"/>
      <c r="PRF57" s="1252"/>
      <c r="PRG57" s="1252"/>
      <c r="PRH57" s="1252"/>
      <c r="PRI57" s="1252"/>
      <c r="PRJ57" s="1252"/>
      <c r="PRK57" s="1252"/>
      <c r="PRL57" s="1252"/>
      <c r="PRM57" s="1252"/>
      <c r="PRN57" s="1252"/>
      <c r="PRO57" s="1252"/>
      <c r="PRP57" s="1252"/>
      <c r="PRQ57" s="1252"/>
      <c r="PRR57" s="1252"/>
      <c r="PRS57" s="1252"/>
      <c r="PRT57" s="1252"/>
      <c r="PRU57" s="1252"/>
      <c r="PRV57" s="1252"/>
      <c r="PRW57" s="1252"/>
      <c r="PRX57" s="1252"/>
      <c r="PRY57" s="1252"/>
      <c r="PRZ57" s="1252"/>
      <c r="PSA57" s="1252"/>
      <c r="PSB57" s="1252"/>
      <c r="PSC57" s="1252"/>
      <c r="PSD57" s="1252"/>
      <c r="PSE57" s="1252"/>
      <c r="PSF57" s="1252"/>
      <c r="PSG57" s="1252"/>
      <c r="PSH57" s="1252"/>
      <c r="PSI57" s="1252"/>
      <c r="PSJ57" s="1252"/>
      <c r="PSK57" s="1252"/>
      <c r="PSL57" s="1252"/>
      <c r="PSM57" s="1252"/>
      <c r="PSN57" s="1252"/>
      <c r="PSO57" s="1252"/>
      <c r="PSP57" s="1252"/>
      <c r="PSQ57" s="1252"/>
      <c r="PSR57" s="1252"/>
      <c r="PSS57" s="1252"/>
      <c r="PST57" s="1252"/>
      <c r="PSU57" s="1252"/>
      <c r="PSV57" s="1252"/>
      <c r="PSW57" s="1252"/>
      <c r="PSX57" s="1252"/>
      <c r="PSY57" s="1252"/>
      <c r="PSZ57" s="1252"/>
      <c r="PTA57" s="1252"/>
      <c r="PTB57" s="1252"/>
      <c r="PTC57" s="1252"/>
      <c r="PTD57" s="1252"/>
      <c r="PTE57" s="1252"/>
      <c r="PTF57" s="1252"/>
      <c r="PTG57" s="1252"/>
      <c r="PTH57" s="1252"/>
      <c r="PTI57" s="1252"/>
      <c r="PTJ57" s="1252"/>
      <c r="PTK57" s="1252"/>
      <c r="PTL57" s="1252"/>
      <c r="PTM57" s="1252"/>
      <c r="PTN57" s="1252"/>
      <c r="PTO57" s="1252"/>
      <c r="PTP57" s="1252"/>
      <c r="PTQ57" s="1252"/>
      <c r="PTR57" s="1252"/>
      <c r="PTS57" s="1252"/>
      <c r="PTT57" s="1252"/>
      <c r="PTU57" s="1252"/>
      <c r="PTV57" s="1252"/>
      <c r="PTW57" s="1252"/>
      <c r="PTX57" s="1252"/>
      <c r="PTY57" s="1252"/>
      <c r="PTZ57" s="1252"/>
      <c r="PUA57" s="1252"/>
      <c r="PUB57" s="1252"/>
      <c r="PUC57" s="1252"/>
      <c r="PUD57" s="1252"/>
      <c r="PUE57" s="1252"/>
      <c r="PUF57" s="1252"/>
      <c r="PUG57" s="1252"/>
      <c r="PUH57" s="1252"/>
      <c r="PUI57" s="1252"/>
      <c r="PUJ57" s="1252"/>
      <c r="PUK57" s="1252"/>
      <c r="PUL57" s="1252"/>
      <c r="PUM57" s="1252"/>
      <c r="PUN57" s="1252"/>
      <c r="PUO57" s="1252"/>
      <c r="PUP57" s="1252"/>
      <c r="PUQ57" s="1252"/>
      <c r="PUR57" s="1252"/>
      <c r="PUS57" s="1252"/>
      <c r="PUT57" s="1252"/>
      <c r="PUU57" s="1252"/>
      <c r="PUV57" s="1252"/>
      <c r="PUW57" s="1252"/>
      <c r="PUX57" s="1252"/>
      <c r="PUY57" s="1252"/>
      <c r="PUZ57" s="1252"/>
      <c r="PVA57" s="1252"/>
      <c r="PVB57" s="1252"/>
      <c r="PVC57" s="1252"/>
      <c r="PVD57" s="1252"/>
      <c r="PVE57" s="1252"/>
      <c r="PVF57" s="1252"/>
      <c r="PVG57" s="1252"/>
      <c r="PVH57" s="1252"/>
      <c r="PVI57" s="1252"/>
      <c r="PVJ57" s="1252"/>
      <c r="PVK57" s="1252"/>
      <c r="PVL57" s="1252"/>
      <c r="PVM57" s="1252"/>
      <c r="PVN57" s="1252"/>
      <c r="PVO57" s="1252"/>
      <c r="PVP57" s="1252"/>
      <c r="PVQ57" s="1252"/>
      <c r="PVR57" s="1252"/>
      <c r="PVS57" s="1252"/>
      <c r="PVT57" s="1252"/>
      <c r="PVU57" s="1252"/>
      <c r="PVV57" s="1252"/>
      <c r="PVW57" s="1252"/>
      <c r="PVX57" s="1252"/>
      <c r="PVY57" s="1252"/>
      <c r="PVZ57" s="1252"/>
      <c r="PWA57" s="1252"/>
      <c r="PWB57" s="1252"/>
      <c r="PWC57" s="1252"/>
      <c r="PWD57" s="1252"/>
      <c r="PWE57" s="1252"/>
      <c r="PWF57" s="1252"/>
      <c r="PWG57" s="1252"/>
      <c r="PWH57" s="1252"/>
      <c r="PWI57" s="1252"/>
      <c r="PWJ57" s="1252"/>
      <c r="PWK57" s="1252"/>
      <c r="PWL57" s="1252"/>
      <c r="PWM57" s="1252"/>
      <c r="PWN57" s="1252"/>
      <c r="PWO57" s="1252"/>
      <c r="PWP57" s="1252"/>
      <c r="PWQ57" s="1252"/>
      <c r="PWR57" s="1252"/>
      <c r="PWS57" s="1252"/>
      <c r="PWT57" s="1252"/>
      <c r="PWU57" s="1252"/>
      <c r="PWV57" s="1252"/>
      <c r="PWW57" s="1252"/>
      <c r="PWX57" s="1252"/>
      <c r="PWY57" s="1252"/>
      <c r="PWZ57" s="1252"/>
      <c r="PXA57" s="1252"/>
      <c r="PXB57" s="1252"/>
      <c r="PXC57" s="1252"/>
      <c r="PXD57" s="1252"/>
      <c r="PXE57" s="1252"/>
      <c r="PXF57" s="1252"/>
      <c r="PXG57" s="1252"/>
      <c r="PXH57" s="1252"/>
      <c r="PXI57" s="1252"/>
      <c r="PXJ57" s="1252"/>
      <c r="PXK57" s="1252"/>
      <c r="PXL57" s="1252"/>
      <c r="PXM57" s="1252"/>
      <c r="PXN57" s="1252"/>
      <c r="PXO57" s="1252"/>
      <c r="PXP57" s="1252"/>
      <c r="PXQ57" s="1252"/>
      <c r="PXR57" s="1252"/>
      <c r="PXS57" s="1252"/>
      <c r="PXT57" s="1252"/>
      <c r="PXU57" s="1252"/>
      <c r="PXV57" s="1252"/>
      <c r="PXW57" s="1252"/>
      <c r="PXX57" s="1252"/>
      <c r="PXY57" s="1252"/>
      <c r="PXZ57" s="1252"/>
      <c r="PYA57" s="1252"/>
      <c r="PYB57" s="1252"/>
      <c r="PYC57" s="1252"/>
      <c r="PYD57" s="1252"/>
      <c r="PYE57" s="1252"/>
      <c r="PYF57" s="1252"/>
      <c r="PYG57" s="1252"/>
      <c r="PYH57" s="1252"/>
      <c r="PYI57" s="1252"/>
      <c r="PYJ57" s="1252"/>
      <c r="PYK57" s="1252"/>
      <c r="PYL57" s="1252"/>
      <c r="PYM57" s="1252"/>
      <c r="PYN57" s="1252"/>
      <c r="PYO57" s="1252"/>
      <c r="PYP57" s="1252"/>
      <c r="PYQ57" s="1252"/>
      <c r="PYR57" s="1252"/>
      <c r="PYS57" s="1252"/>
      <c r="PYT57" s="1252"/>
      <c r="PYU57" s="1252"/>
      <c r="PYV57" s="1252"/>
      <c r="PYW57" s="1252"/>
      <c r="PYX57" s="1252"/>
      <c r="PYY57" s="1252"/>
      <c r="PYZ57" s="1252"/>
      <c r="PZA57" s="1252"/>
      <c r="PZB57" s="1252"/>
      <c r="PZC57" s="1252"/>
      <c r="PZD57" s="1252"/>
      <c r="PZE57" s="1252"/>
      <c r="PZF57" s="1252"/>
      <c r="PZG57" s="1252"/>
      <c r="PZH57" s="1252"/>
      <c r="PZI57" s="1252"/>
      <c r="PZJ57" s="1252"/>
      <c r="PZK57" s="1252"/>
      <c r="PZL57" s="1252"/>
      <c r="PZM57" s="1252"/>
      <c r="PZN57" s="1252"/>
      <c r="PZO57" s="1252"/>
      <c r="PZP57" s="1252"/>
      <c r="PZQ57" s="1252"/>
      <c r="PZR57" s="1252"/>
      <c r="PZS57" s="1252"/>
      <c r="PZT57" s="1252"/>
      <c r="PZU57" s="1252"/>
      <c r="PZV57" s="1252"/>
      <c r="PZW57" s="1252"/>
      <c r="PZX57" s="1252"/>
      <c r="PZY57" s="1252"/>
      <c r="PZZ57" s="1252"/>
      <c r="QAA57" s="1252"/>
      <c r="QAB57" s="1252"/>
      <c r="QAC57" s="1252"/>
      <c r="QAD57" s="1252"/>
      <c r="QAE57" s="1252"/>
      <c r="QAF57" s="1252"/>
      <c r="QAG57" s="1252"/>
      <c r="QAH57" s="1252"/>
      <c r="QAI57" s="1252"/>
      <c r="QAJ57" s="1252"/>
      <c r="QAK57" s="1252"/>
      <c r="QAL57" s="1252"/>
      <c r="QAM57" s="1252"/>
      <c r="QAN57" s="1252"/>
      <c r="QAO57" s="1252"/>
      <c r="QAP57" s="1252"/>
      <c r="QAQ57" s="1252"/>
      <c r="QAR57" s="1252"/>
      <c r="QAS57" s="1252"/>
      <c r="QAT57" s="1252"/>
      <c r="QAU57" s="1252"/>
      <c r="QAV57" s="1252"/>
      <c r="QAW57" s="1252"/>
      <c r="QAX57" s="1252"/>
      <c r="QAY57" s="1252"/>
      <c r="QAZ57" s="1252"/>
      <c r="QBA57" s="1252"/>
      <c r="QBB57" s="1252"/>
      <c r="QBC57" s="1252"/>
      <c r="QBD57" s="1252"/>
      <c r="QBE57" s="1252"/>
      <c r="QBF57" s="1252"/>
      <c r="QBG57" s="1252"/>
      <c r="QBH57" s="1252"/>
      <c r="QBI57" s="1252"/>
      <c r="QBJ57" s="1252"/>
      <c r="QBK57" s="1252"/>
      <c r="QBL57" s="1252"/>
      <c r="QBM57" s="1252"/>
      <c r="QBN57" s="1252"/>
      <c r="QBO57" s="1252"/>
      <c r="QBP57" s="1252"/>
      <c r="QBQ57" s="1252"/>
      <c r="QBR57" s="1252"/>
      <c r="QBS57" s="1252"/>
      <c r="QBT57" s="1252"/>
      <c r="QBU57" s="1252"/>
      <c r="QBV57" s="1252"/>
      <c r="QBW57" s="1252"/>
      <c r="QBX57" s="1252"/>
      <c r="QBY57" s="1252"/>
      <c r="QBZ57" s="1252"/>
      <c r="QCA57" s="1252"/>
      <c r="QCB57" s="1252"/>
      <c r="QCC57" s="1252"/>
      <c r="QCD57" s="1252"/>
      <c r="QCE57" s="1252"/>
      <c r="QCF57" s="1252"/>
      <c r="QCG57" s="1252"/>
      <c r="QCH57" s="1252"/>
      <c r="QCI57" s="1252"/>
      <c r="QCJ57" s="1252"/>
      <c r="QCK57" s="1252"/>
      <c r="QCL57" s="1252"/>
      <c r="QCM57" s="1252"/>
      <c r="QCN57" s="1252"/>
      <c r="QCO57" s="1252"/>
      <c r="QCP57" s="1252"/>
      <c r="QCQ57" s="1252"/>
      <c r="QCR57" s="1252"/>
      <c r="QCS57" s="1252"/>
      <c r="QCT57" s="1252"/>
      <c r="QCU57" s="1252"/>
      <c r="QCV57" s="1252"/>
      <c r="QCW57" s="1252"/>
      <c r="QCX57" s="1252"/>
      <c r="QCY57" s="1252"/>
      <c r="QCZ57" s="1252"/>
      <c r="QDA57" s="1252"/>
      <c r="QDB57" s="1252"/>
      <c r="QDC57" s="1252"/>
      <c r="QDD57" s="1252"/>
      <c r="QDE57" s="1252"/>
      <c r="QDF57" s="1252"/>
      <c r="QDG57" s="1252"/>
      <c r="QDH57" s="1252"/>
      <c r="QDI57" s="1252"/>
      <c r="QDJ57" s="1252"/>
      <c r="QDK57" s="1252"/>
      <c r="QDL57" s="1252"/>
      <c r="QDM57" s="1252"/>
      <c r="QDN57" s="1252"/>
      <c r="QDO57" s="1252"/>
      <c r="QDP57" s="1252"/>
      <c r="QDQ57" s="1252"/>
      <c r="QDR57" s="1252"/>
      <c r="QDS57" s="1252"/>
      <c r="QDT57" s="1252"/>
      <c r="QDU57" s="1252"/>
      <c r="QDV57" s="1252"/>
      <c r="QDW57" s="1252"/>
      <c r="QDX57" s="1252"/>
      <c r="QDY57" s="1252"/>
      <c r="QDZ57" s="1252"/>
      <c r="QEA57" s="1252"/>
      <c r="QEB57" s="1252"/>
      <c r="QEC57" s="1252"/>
      <c r="QED57" s="1252"/>
      <c r="QEE57" s="1252"/>
      <c r="QEF57" s="1252"/>
      <c r="QEG57" s="1252"/>
      <c r="QEH57" s="1252"/>
      <c r="QEI57" s="1252"/>
      <c r="QEJ57" s="1252"/>
      <c r="QEK57" s="1252"/>
      <c r="QEL57" s="1252"/>
      <c r="QEM57" s="1252"/>
      <c r="QEN57" s="1252"/>
      <c r="QEO57" s="1252"/>
      <c r="QEP57" s="1252"/>
      <c r="QEQ57" s="1252"/>
      <c r="QER57" s="1252"/>
      <c r="QES57" s="1252"/>
      <c r="QET57" s="1252"/>
      <c r="QEU57" s="1252"/>
      <c r="QEV57" s="1252"/>
      <c r="QEW57" s="1252"/>
      <c r="QEX57" s="1252"/>
      <c r="QEY57" s="1252"/>
      <c r="QEZ57" s="1252"/>
      <c r="QFA57" s="1252"/>
      <c r="QFB57" s="1252"/>
      <c r="QFC57" s="1252"/>
      <c r="QFD57" s="1252"/>
      <c r="QFE57" s="1252"/>
      <c r="QFF57" s="1252"/>
      <c r="QFG57" s="1252"/>
      <c r="QFH57" s="1252"/>
      <c r="QFI57" s="1252"/>
      <c r="QFJ57" s="1252"/>
      <c r="QFK57" s="1252"/>
      <c r="QFL57" s="1252"/>
      <c r="QFM57" s="1252"/>
      <c r="QFN57" s="1252"/>
      <c r="QFO57" s="1252"/>
      <c r="QFP57" s="1252"/>
      <c r="QFQ57" s="1252"/>
      <c r="QFR57" s="1252"/>
      <c r="QFS57" s="1252"/>
      <c r="QFT57" s="1252"/>
      <c r="QFU57" s="1252"/>
      <c r="QFV57" s="1252"/>
      <c r="QFW57" s="1252"/>
      <c r="QFX57" s="1252"/>
      <c r="QFY57" s="1252"/>
      <c r="QFZ57" s="1252"/>
      <c r="QGA57" s="1252"/>
      <c r="QGB57" s="1252"/>
      <c r="QGC57" s="1252"/>
      <c r="QGD57" s="1252"/>
      <c r="QGE57" s="1252"/>
      <c r="QGF57" s="1252"/>
      <c r="QGG57" s="1252"/>
      <c r="QGH57" s="1252"/>
      <c r="QGI57" s="1252"/>
      <c r="QGJ57" s="1252"/>
      <c r="QGK57" s="1252"/>
      <c r="QGL57" s="1252"/>
      <c r="QGM57" s="1252"/>
      <c r="QGN57" s="1252"/>
      <c r="QGO57" s="1252"/>
      <c r="QGP57" s="1252"/>
      <c r="QGQ57" s="1252"/>
      <c r="QGR57" s="1252"/>
      <c r="QGS57" s="1252"/>
      <c r="QGT57" s="1252"/>
      <c r="QGU57" s="1252"/>
      <c r="QGV57" s="1252"/>
      <c r="QGW57" s="1252"/>
      <c r="QGX57" s="1252"/>
      <c r="QGY57" s="1252"/>
      <c r="QGZ57" s="1252"/>
      <c r="QHA57" s="1252"/>
      <c r="QHB57" s="1252"/>
      <c r="QHC57" s="1252"/>
      <c r="QHD57" s="1252"/>
      <c r="QHE57" s="1252"/>
      <c r="QHF57" s="1252"/>
      <c r="QHG57" s="1252"/>
      <c r="QHH57" s="1252"/>
      <c r="QHI57" s="1252"/>
      <c r="QHJ57" s="1252"/>
      <c r="QHK57" s="1252"/>
      <c r="QHL57" s="1252"/>
      <c r="QHM57" s="1252"/>
      <c r="QHN57" s="1252"/>
      <c r="QHO57" s="1252"/>
      <c r="QHP57" s="1252"/>
      <c r="QHQ57" s="1252"/>
      <c r="QHR57" s="1252"/>
      <c r="QHS57" s="1252"/>
      <c r="QHT57" s="1252"/>
      <c r="QHU57" s="1252"/>
      <c r="QHV57" s="1252"/>
      <c r="QHW57" s="1252"/>
      <c r="QHX57" s="1252"/>
      <c r="QHY57" s="1252"/>
      <c r="QHZ57" s="1252"/>
      <c r="QIA57" s="1252"/>
      <c r="QIB57" s="1252"/>
      <c r="QIC57" s="1252"/>
      <c r="QID57" s="1252"/>
      <c r="QIE57" s="1252"/>
      <c r="QIF57" s="1252"/>
      <c r="QIG57" s="1252"/>
      <c r="QIH57" s="1252"/>
      <c r="QII57" s="1252"/>
      <c r="QIJ57" s="1252"/>
      <c r="QIK57" s="1252"/>
      <c r="QIL57" s="1252"/>
      <c r="QIM57" s="1252"/>
      <c r="QIN57" s="1252"/>
      <c r="QIO57" s="1252"/>
      <c r="QIP57" s="1252"/>
      <c r="QIQ57" s="1252"/>
      <c r="QIR57" s="1252"/>
      <c r="QIS57" s="1252"/>
      <c r="QIT57" s="1252"/>
      <c r="QIU57" s="1252"/>
      <c r="QIV57" s="1252"/>
      <c r="QIW57" s="1252"/>
      <c r="QIX57" s="1252"/>
      <c r="QIY57" s="1252"/>
      <c r="QIZ57" s="1252"/>
      <c r="QJA57" s="1252"/>
      <c r="QJB57" s="1252"/>
      <c r="QJC57" s="1252"/>
      <c r="QJD57" s="1252"/>
      <c r="QJE57" s="1252"/>
      <c r="QJF57" s="1252"/>
      <c r="QJG57" s="1252"/>
      <c r="QJH57" s="1252"/>
      <c r="QJI57" s="1252"/>
      <c r="QJJ57" s="1252"/>
      <c r="QJK57" s="1252"/>
      <c r="QJL57" s="1252"/>
      <c r="QJM57" s="1252"/>
      <c r="QJN57" s="1252"/>
      <c r="QJO57" s="1252"/>
      <c r="QJP57" s="1252"/>
      <c r="QJQ57" s="1252"/>
      <c r="QJR57" s="1252"/>
      <c r="QJS57" s="1252"/>
      <c r="QJT57" s="1252"/>
      <c r="QJU57" s="1252"/>
      <c r="QJV57" s="1252"/>
      <c r="QJW57" s="1252"/>
      <c r="QJX57" s="1252"/>
      <c r="QJY57" s="1252"/>
      <c r="QJZ57" s="1252"/>
      <c r="QKA57" s="1252"/>
      <c r="QKB57" s="1252"/>
      <c r="QKC57" s="1252"/>
      <c r="QKD57" s="1252"/>
      <c r="QKE57" s="1252"/>
      <c r="QKF57" s="1252"/>
      <c r="QKG57" s="1252"/>
      <c r="QKH57" s="1252"/>
      <c r="QKI57" s="1252"/>
      <c r="QKJ57" s="1252"/>
      <c r="QKK57" s="1252"/>
      <c r="QKL57" s="1252"/>
      <c r="QKM57" s="1252"/>
      <c r="QKN57" s="1252"/>
      <c r="QKO57" s="1252"/>
      <c r="QKP57" s="1252"/>
      <c r="QKQ57" s="1252"/>
      <c r="QKR57" s="1252"/>
      <c r="QKS57" s="1252"/>
      <c r="QKT57" s="1252"/>
      <c r="QKU57" s="1252"/>
      <c r="QKV57" s="1252"/>
      <c r="QKW57" s="1252"/>
      <c r="QKX57" s="1252"/>
      <c r="QKY57" s="1252"/>
      <c r="QKZ57" s="1252"/>
      <c r="QLA57" s="1252"/>
      <c r="QLB57" s="1252"/>
      <c r="QLC57" s="1252"/>
      <c r="QLD57" s="1252"/>
      <c r="QLE57" s="1252"/>
      <c r="QLF57" s="1252"/>
      <c r="QLG57" s="1252"/>
      <c r="QLH57" s="1252"/>
      <c r="QLI57" s="1252"/>
      <c r="QLJ57" s="1252"/>
      <c r="QLK57" s="1252"/>
      <c r="QLL57" s="1252"/>
      <c r="QLM57" s="1252"/>
      <c r="QLN57" s="1252"/>
      <c r="QLO57" s="1252"/>
      <c r="QLP57" s="1252"/>
      <c r="QLQ57" s="1252"/>
      <c r="QLR57" s="1252"/>
      <c r="QLS57" s="1252"/>
      <c r="QLT57" s="1252"/>
      <c r="QLU57" s="1252"/>
      <c r="QLV57" s="1252"/>
      <c r="QLW57" s="1252"/>
      <c r="QLX57" s="1252"/>
      <c r="QLY57" s="1252"/>
      <c r="QLZ57" s="1252"/>
      <c r="QMA57" s="1252"/>
      <c r="QMB57" s="1252"/>
      <c r="QMC57" s="1252"/>
      <c r="QMD57" s="1252"/>
      <c r="QME57" s="1252"/>
      <c r="QMF57" s="1252"/>
      <c r="QMG57" s="1252"/>
      <c r="QMH57" s="1252"/>
      <c r="QMI57" s="1252"/>
      <c r="QMJ57" s="1252"/>
      <c r="QMK57" s="1252"/>
      <c r="QML57" s="1252"/>
      <c r="QMM57" s="1252"/>
      <c r="QMN57" s="1252"/>
      <c r="QMO57" s="1252"/>
      <c r="QMP57" s="1252"/>
      <c r="QMQ57" s="1252"/>
      <c r="QMR57" s="1252"/>
      <c r="QMS57" s="1252"/>
      <c r="QMT57" s="1252"/>
      <c r="QMU57" s="1252"/>
      <c r="QMV57" s="1252"/>
      <c r="QMW57" s="1252"/>
      <c r="QMX57" s="1252"/>
      <c r="QMY57" s="1252"/>
      <c r="QMZ57" s="1252"/>
      <c r="QNA57" s="1252"/>
      <c r="QNB57" s="1252"/>
      <c r="QNC57" s="1252"/>
      <c r="QND57" s="1252"/>
      <c r="QNE57" s="1252"/>
      <c r="QNF57" s="1252"/>
      <c r="QNG57" s="1252"/>
      <c r="QNH57" s="1252"/>
      <c r="QNI57" s="1252"/>
      <c r="QNJ57" s="1252"/>
      <c r="QNK57" s="1252"/>
      <c r="QNL57" s="1252"/>
      <c r="QNM57" s="1252"/>
      <c r="QNN57" s="1252"/>
      <c r="QNO57" s="1252"/>
      <c r="QNP57" s="1252"/>
      <c r="QNQ57" s="1252"/>
      <c r="QNR57" s="1252"/>
      <c r="QNS57" s="1252"/>
      <c r="QNT57" s="1252"/>
      <c r="QNU57" s="1252"/>
      <c r="QNV57" s="1252"/>
      <c r="QNW57" s="1252"/>
      <c r="QNX57" s="1252"/>
      <c r="QNY57" s="1252"/>
      <c r="QNZ57" s="1252"/>
      <c r="QOA57" s="1252"/>
      <c r="QOB57" s="1252"/>
      <c r="QOC57" s="1252"/>
      <c r="QOD57" s="1252"/>
      <c r="QOE57" s="1252"/>
      <c r="QOF57" s="1252"/>
      <c r="QOG57" s="1252"/>
      <c r="QOH57" s="1252"/>
      <c r="QOI57" s="1252"/>
      <c r="QOJ57" s="1252"/>
      <c r="QOK57" s="1252"/>
      <c r="QOL57" s="1252"/>
      <c r="QOM57" s="1252"/>
      <c r="QON57" s="1252"/>
      <c r="QOO57" s="1252"/>
      <c r="QOP57" s="1252"/>
      <c r="QOQ57" s="1252"/>
      <c r="QOR57" s="1252"/>
      <c r="QOS57" s="1252"/>
      <c r="QOT57" s="1252"/>
      <c r="QOU57" s="1252"/>
      <c r="QOV57" s="1252"/>
      <c r="QOW57" s="1252"/>
      <c r="QOX57" s="1252"/>
      <c r="QOY57" s="1252"/>
      <c r="QOZ57" s="1252"/>
      <c r="QPA57" s="1252"/>
      <c r="QPB57" s="1252"/>
      <c r="QPC57" s="1252"/>
      <c r="QPD57" s="1252"/>
      <c r="QPE57" s="1252"/>
      <c r="QPF57" s="1252"/>
      <c r="QPG57" s="1252"/>
      <c r="QPH57" s="1252"/>
      <c r="QPI57" s="1252"/>
      <c r="QPJ57" s="1252"/>
      <c r="QPK57" s="1252"/>
      <c r="QPL57" s="1252"/>
      <c r="QPM57" s="1252"/>
      <c r="QPN57" s="1252"/>
      <c r="QPO57" s="1252"/>
      <c r="QPP57" s="1252"/>
      <c r="QPQ57" s="1252"/>
      <c r="QPR57" s="1252"/>
      <c r="QPS57" s="1252"/>
      <c r="QPT57" s="1252"/>
      <c r="QPU57" s="1252"/>
      <c r="QPV57" s="1252"/>
      <c r="QPW57" s="1252"/>
      <c r="QPX57" s="1252"/>
      <c r="QPY57" s="1252"/>
      <c r="QPZ57" s="1252"/>
      <c r="QQA57" s="1252"/>
      <c r="QQB57" s="1252"/>
      <c r="QQC57" s="1252"/>
      <c r="QQD57" s="1252"/>
      <c r="QQE57" s="1252"/>
      <c r="QQF57" s="1252"/>
      <c r="QQG57" s="1252"/>
      <c r="QQH57" s="1252"/>
      <c r="QQI57" s="1252"/>
      <c r="QQJ57" s="1252"/>
      <c r="QQK57" s="1252"/>
      <c r="QQL57" s="1252"/>
      <c r="QQM57" s="1252"/>
      <c r="QQN57" s="1252"/>
      <c r="QQO57" s="1252"/>
      <c r="QQP57" s="1252"/>
      <c r="QQQ57" s="1252"/>
      <c r="QQR57" s="1252"/>
      <c r="QQS57" s="1252"/>
      <c r="QQT57" s="1252"/>
      <c r="QQU57" s="1252"/>
      <c r="QQV57" s="1252"/>
      <c r="QQW57" s="1252"/>
      <c r="QQX57" s="1252"/>
      <c r="QQY57" s="1252"/>
      <c r="QQZ57" s="1252"/>
      <c r="QRA57" s="1252"/>
      <c r="QRB57" s="1252"/>
      <c r="QRC57" s="1252"/>
      <c r="QRD57" s="1252"/>
      <c r="QRE57" s="1252"/>
      <c r="QRF57" s="1252"/>
      <c r="QRG57" s="1252"/>
      <c r="QRH57" s="1252"/>
      <c r="QRI57" s="1252"/>
      <c r="QRJ57" s="1252"/>
      <c r="QRK57" s="1252"/>
      <c r="QRL57" s="1252"/>
      <c r="QRM57" s="1252"/>
      <c r="QRN57" s="1252"/>
      <c r="QRO57" s="1252"/>
      <c r="QRP57" s="1252"/>
      <c r="QRQ57" s="1252"/>
      <c r="QRR57" s="1252"/>
      <c r="QRS57" s="1252"/>
      <c r="QRT57" s="1252"/>
      <c r="QRU57" s="1252"/>
      <c r="QRV57" s="1252"/>
      <c r="QRW57" s="1252"/>
      <c r="QRX57" s="1252"/>
      <c r="QRY57" s="1252"/>
      <c r="QRZ57" s="1252"/>
      <c r="QSA57" s="1252"/>
      <c r="QSB57" s="1252"/>
      <c r="QSC57" s="1252"/>
      <c r="QSD57" s="1252"/>
      <c r="QSE57" s="1252"/>
      <c r="QSF57" s="1252"/>
      <c r="QSG57" s="1252"/>
      <c r="QSH57" s="1252"/>
      <c r="QSI57" s="1252"/>
      <c r="QSJ57" s="1252"/>
      <c r="QSK57" s="1252"/>
      <c r="QSL57" s="1252"/>
      <c r="QSM57" s="1252"/>
      <c r="QSN57" s="1252"/>
      <c r="QSO57" s="1252"/>
      <c r="QSP57" s="1252"/>
      <c r="QSQ57" s="1252"/>
      <c r="QSR57" s="1252"/>
      <c r="QSS57" s="1252"/>
      <c r="QST57" s="1252"/>
      <c r="QSU57" s="1252"/>
      <c r="QSV57" s="1252"/>
      <c r="QSW57" s="1252"/>
      <c r="QSX57" s="1252"/>
      <c r="QSY57" s="1252"/>
      <c r="QSZ57" s="1252"/>
      <c r="QTA57" s="1252"/>
      <c r="QTB57" s="1252"/>
      <c r="QTC57" s="1252"/>
      <c r="QTD57" s="1252"/>
      <c r="QTE57" s="1252"/>
      <c r="QTF57" s="1252"/>
      <c r="QTG57" s="1252"/>
      <c r="QTH57" s="1252"/>
      <c r="QTI57" s="1252"/>
      <c r="QTJ57" s="1252"/>
      <c r="QTK57" s="1252"/>
      <c r="QTL57" s="1252"/>
      <c r="QTM57" s="1252"/>
      <c r="QTN57" s="1252"/>
      <c r="QTO57" s="1252"/>
      <c r="QTP57" s="1252"/>
      <c r="QTQ57" s="1252"/>
      <c r="QTR57" s="1252"/>
      <c r="QTS57" s="1252"/>
      <c r="QTT57" s="1252"/>
      <c r="QTU57" s="1252"/>
      <c r="QTV57" s="1252"/>
      <c r="QTW57" s="1252"/>
      <c r="QTX57" s="1252"/>
      <c r="QTY57" s="1252"/>
      <c r="QTZ57" s="1252"/>
      <c r="QUA57" s="1252"/>
      <c r="QUB57" s="1252"/>
      <c r="QUC57" s="1252"/>
      <c r="QUD57" s="1252"/>
      <c r="QUE57" s="1252"/>
      <c r="QUF57" s="1252"/>
      <c r="QUG57" s="1252"/>
      <c r="QUH57" s="1252"/>
      <c r="QUI57" s="1252"/>
      <c r="QUJ57" s="1252"/>
      <c r="QUK57" s="1252"/>
      <c r="QUL57" s="1252"/>
      <c r="QUM57" s="1252"/>
      <c r="QUN57" s="1252"/>
      <c r="QUO57" s="1252"/>
      <c r="QUP57" s="1252"/>
      <c r="QUQ57" s="1252"/>
      <c r="QUR57" s="1252"/>
      <c r="QUS57" s="1252"/>
      <c r="QUT57" s="1252"/>
      <c r="QUU57" s="1252"/>
      <c r="QUV57" s="1252"/>
      <c r="QUW57" s="1252"/>
      <c r="QUX57" s="1252"/>
      <c r="QUY57" s="1252"/>
      <c r="QUZ57" s="1252"/>
      <c r="QVA57" s="1252"/>
      <c r="QVB57" s="1252"/>
      <c r="QVC57" s="1252"/>
      <c r="QVD57" s="1252"/>
      <c r="QVE57" s="1252"/>
      <c r="QVF57" s="1252"/>
      <c r="QVG57" s="1252"/>
      <c r="QVH57" s="1252"/>
      <c r="QVI57" s="1252"/>
      <c r="QVJ57" s="1252"/>
      <c r="QVK57" s="1252"/>
      <c r="QVL57" s="1252"/>
      <c r="QVM57" s="1252"/>
      <c r="QVN57" s="1252"/>
      <c r="QVO57" s="1252"/>
      <c r="QVP57" s="1252"/>
      <c r="QVQ57" s="1252"/>
      <c r="QVR57" s="1252"/>
      <c r="QVS57" s="1252"/>
      <c r="QVT57" s="1252"/>
      <c r="QVU57" s="1252"/>
      <c r="QVV57" s="1252"/>
      <c r="QVW57" s="1252"/>
      <c r="QVX57" s="1252"/>
      <c r="QVY57" s="1252"/>
      <c r="QVZ57" s="1252"/>
      <c r="QWA57" s="1252"/>
      <c r="QWB57" s="1252"/>
      <c r="QWC57" s="1252"/>
      <c r="QWD57" s="1252"/>
      <c r="QWE57" s="1252"/>
      <c r="QWF57" s="1252"/>
      <c r="QWG57" s="1252"/>
      <c r="QWH57" s="1252"/>
      <c r="QWI57" s="1252"/>
      <c r="QWJ57" s="1252"/>
      <c r="QWK57" s="1252"/>
      <c r="QWL57" s="1252"/>
      <c r="QWM57" s="1252"/>
      <c r="QWN57" s="1252"/>
      <c r="QWO57" s="1252"/>
      <c r="QWP57" s="1252"/>
      <c r="QWQ57" s="1252"/>
      <c r="QWR57" s="1252"/>
      <c r="QWS57" s="1252"/>
      <c r="QWT57" s="1252"/>
      <c r="QWU57" s="1252"/>
      <c r="QWV57" s="1252"/>
      <c r="QWW57" s="1252"/>
      <c r="QWX57" s="1252"/>
      <c r="QWY57" s="1252"/>
      <c r="QWZ57" s="1252"/>
      <c r="QXA57" s="1252"/>
      <c r="QXB57" s="1252"/>
      <c r="QXC57" s="1252"/>
      <c r="QXD57" s="1252"/>
      <c r="QXE57" s="1252"/>
      <c r="QXF57" s="1252"/>
      <c r="QXG57" s="1252"/>
      <c r="QXH57" s="1252"/>
      <c r="QXI57" s="1252"/>
      <c r="QXJ57" s="1252"/>
      <c r="QXK57" s="1252"/>
      <c r="QXL57" s="1252"/>
      <c r="QXM57" s="1252"/>
      <c r="QXN57" s="1252"/>
      <c r="QXO57" s="1252"/>
      <c r="QXP57" s="1252"/>
      <c r="QXQ57" s="1252"/>
      <c r="QXR57" s="1252"/>
      <c r="QXS57" s="1252"/>
      <c r="QXT57" s="1252"/>
      <c r="QXU57" s="1252"/>
      <c r="QXV57" s="1252"/>
      <c r="QXW57" s="1252"/>
      <c r="QXX57" s="1252"/>
      <c r="QXY57" s="1252"/>
      <c r="QXZ57" s="1252"/>
      <c r="QYA57" s="1252"/>
      <c r="QYB57" s="1252"/>
      <c r="QYC57" s="1252"/>
      <c r="QYD57" s="1252"/>
      <c r="QYE57" s="1252"/>
      <c r="QYF57" s="1252"/>
      <c r="QYG57" s="1252"/>
      <c r="QYH57" s="1252"/>
      <c r="QYI57" s="1252"/>
      <c r="QYJ57" s="1252"/>
      <c r="QYK57" s="1252"/>
      <c r="QYL57" s="1252"/>
      <c r="QYM57" s="1252"/>
      <c r="QYN57" s="1252"/>
      <c r="QYO57" s="1252"/>
      <c r="QYP57" s="1252"/>
      <c r="QYQ57" s="1252"/>
      <c r="QYR57" s="1252"/>
      <c r="QYS57" s="1252"/>
      <c r="QYT57" s="1252"/>
      <c r="QYU57" s="1252"/>
      <c r="QYV57" s="1252"/>
      <c r="QYW57" s="1252"/>
      <c r="QYX57" s="1252"/>
      <c r="QYY57" s="1252"/>
      <c r="QYZ57" s="1252"/>
      <c r="QZA57" s="1252"/>
      <c r="QZB57" s="1252"/>
      <c r="QZC57" s="1252"/>
      <c r="QZD57" s="1252"/>
      <c r="QZE57" s="1252"/>
      <c r="QZF57" s="1252"/>
      <c r="QZG57" s="1252"/>
      <c r="QZH57" s="1252"/>
      <c r="QZI57" s="1252"/>
      <c r="QZJ57" s="1252"/>
      <c r="QZK57" s="1252"/>
      <c r="QZL57" s="1252"/>
      <c r="QZM57" s="1252"/>
      <c r="QZN57" s="1252"/>
      <c r="QZO57" s="1252"/>
      <c r="QZP57" s="1252"/>
      <c r="QZQ57" s="1252"/>
      <c r="QZR57" s="1252"/>
      <c r="QZS57" s="1252"/>
      <c r="QZT57" s="1252"/>
      <c r="QZU57" s="1252"/>
      <c r="QZV57" s="1252"/>
      <c r="QZW57" s="1252"/>
      <c r="QZX57" s="1252"/>
      <c r="QZY57" s="1252"/>
      <c r="QZZ57" s="1252"/>
      <c r="RAA57" s="1252"/>
      <c r="RAB57" s="1252"/>
      <c r="RAC57" s="1252"/>
      <c r="RAD57" s="1252"/>
      <c r="RAE57" s="1252"/>
      <c r="RAF57" s="1252"/>
      <c r="RAG57" s="1252"/>
      <c r="RAH57" s="1252"/>
      <c r="RAI57" s="1252"/>
      <c r="RAJ57" s="1252"/>
      <c r="RAK57" s="1252"/>
      <c r="RAL57" s="1252"/>
      <c r="RAM57" s="1252"/>
      <c r="RAN57" s="1252"/>
      <c r="RAO57" s="1252"/>
      <c r="RAP57" s="1252"/>
      <c r="RAQ57" s="1252"/>
      <c r="RAR57" s="1252"/>
      <c r="RAS57" s="1252"/>
      <c r="RAT57" s="1252"/>
      <c r="RAU57" s="1252"/>
      <c r="RAV57" s="1252"/>
      <c r="RAW57" s="1252"/>
      <c r="RAX57" s="1252"/>
      <c r="RAY57" s="1252"/>
      <c r="RAZ57" s="1252"/>
      <c r="RBA57" s="1252"/>
      <c r="RBB57" s="1252"/>
      <c r="RBC57" s="1252"/>
      <c r="RBD57" s="1252"/>
      <c r="RBE57" s="1252"/>
      <c r="RBF57" s="1252"/>
      <c r="RBG57" s="1252"/>
      <c r="RBH57" s="1252"/>
      <c r="RBI57" s="1252"/>
      <c r="RBJ57" s="1252"/>
      <c r="RBK57" s="1252"/>
      <c r="RBL57" s="1252"/>
      <c r="RBM57" s="1252"/>
      <c r="RBN57" s="1252"/>
      <c r="RBO57" s="1252"/>
      <c r="RBP57" s="1252"/>
      <c r="RBQ57" s="1252"/>
      <c r="RBR57" s="1252"/>
      <c r="RBS57" s="1252"/>
      <c r="RBT57" s="1252"/>
      <c r="RBU57" s="1252"/>
      <c r="RBV57" s="1252"/>
      <c r="RBW57" s="1252"/>
      <c r="RBX57" s="1252"/>
      <c r="RBY57" s="1252"/>
      <c r="RBZ57" s="1252"/>
      <c r="RCA57" s="1252"/>
      <c r="RCB57" s="1252"/>
      <c r="RCC57" s="1252"/>
      <c r="RCD57" s="1252"/>
      <c r="RCE57" s="1252"/>
      <c r="RCF57" s="1252"/>
      <c r="RCG57" s="1252"/>
      <c r="RCH57" s="1252"/>
      <c r="RCI57" s="1252"/>
      <c r="RCJ57" s="1252"/>
      <c r="RCK57" s="1252"/>
      <c r="RCL57" s="1252"/>
      <c r="RCM57" s="1252"/>
      <c r="RCN57" s="1252"/>
      <c r="RCO57" s="1252"/>
      <c r="RCP57" s="1252"/>
      <c r="RCQ57" s="1252"/>
      <c r="RCR57" s="1252"/>
      <c r="RCS57" s="1252"/>
      <c r="RCT57" s="1252"/>
      <c r="RCU57" s="1252"/>
      <c r="RCV57" s="1252"/>
      <c r="RCW57" s="1252"/>
      <c r="RCX57" s="1252"/>
      <c r="RCY57" s="1252"/>
      <c r="RCZ57" s="1252"/>
      <c r="RDA57" s="1252"/>
      <c r="RDB57" s="1252"/>
      <c r="RDC57" s="1252"/>
      <c r="RDD57" s="1252"/>
      <c r="RDE57" s="1252"/>
      <c r="RDF57" s="1252"/>
      <c r="RDG57" s="1252"/>
      <c r="RDH57" s="1252"/>
      <c r="RDI57" s="1252"/>
      <c r="RDJ57" s="1252"/>
      <c r="RDK57" s="1252"/>
      <c r="RDL57" s="1252"/>
      <c r="RDM57" s="1252"/>
      <c r="RDN57" s="1252"/>
      <c r="RDO57" s="1252"/>
      <c r="RDP57" s="1252"/>
      <c r="RDQ57" s="1252"/>
      <c r="RDR57" s="1252"/>
      <c r="RDS57" s="1252"/>
      <c r="RDT57" s="1252"/>
      <c r="RDU57" s="1252"/>
      <c r="RDV57" s="1252"/>
      <c r="RDW57" s="1252"/>
      <c r="RDX57" s="1252"/>
      <c r="RDY57" s="1252"/>
      <c r="RDZ57" s="1252"/>
      <c r="REA57" s="1252"/>
      <c r="REB57" s="1252"/>
      <c r="REC57" s="1252"/>
      <c r="RED57" s="1252"/>
      <c r="REE57" s="1252"/>
      <c r="REF57" s="1252"/>
      <c r="REG57" s="1252"/>
      <c r="REH57" s="1252"/>
      <c r="REI57" s="1252"/>
      <c r="REJ57" s="1252"/>
      <c r="REK57" s="1252"/>
      <c r="REL57" s="1252"/>
      <c r="REM57" s="1252"/>
      <c r="REN57" s="1252"/>
      <c r="REO57" s="1252"/>
      <c r="REP57" s="1252"/>
      <c r="REQ57" s="1252"/>
      <c r="RER57" s="1252"/>
      <c r="RES57" s="1252"/>
      <c r="RET57" s="1252"/>
      <c r="REU57" s="1252"/>
      <c r="REV57" s="1252"/>
      <c r="REW57" s="1252"/>
      <c r="REX57" s="1252"/>
      <c r="REY57" s="1252"/>
      <c r="REZ57" s="1252"/>
      <c r="RFA57" s="1252"/>
      <c r="RFB57" s="1252"/>
      <c r="RFC57" s="1252"/>
      <c r="RFD57" s="1252"/>
      <c r="RFE57" s="1252"/>
      <c r="RFF57" s="1252"/>
      <c r="RFG57" s="1252"/>
      <c r="RFH57" s="1252"/>
      <c r="RFI57" s="1252"/>
      <c r="RFJ57" s="1252"/>
      <c r="RFK57" s="1252"/>
      <c r="RFL57" s="1252"/>
      <c r="RFM57" s="1252"/>
      <c r="RFN57" s="1252"/>
      <c r="RFO57" s="1252"/>
      <c r="RFP57" s="1252"/>
      <c r="RFQ57" s="1252"/>
      <c r="RFR57" s="1252"/>
      <c r="RFS57" s="1252"/>
      <c r="RFT57" s="1252"/>
      <c r="RFU57" s="1252"/>
      <c r="RFV57" s="1252"/>
      <c r="RFW57" s="1252"/>
      <c r="RFX57" s="1252"/>
      <c r="RFY57" s="1252"/>
      <c r="RFZ57" s="1252"/>
      <c r="RGA57" s="1252"/>
      <c r="RGB57" s="1252"/>
      <c r="RGC57" s="1252"/>
      <c r="RGD57" s="1252"/>
      <c r="RGE57" s="1252"/>
      <c r="RGF57" s="1252"/>
      <c r="RGG57" s="1252"/>
      <c r="RGH57" s="1252"/>
      <c r="RGI57" s="1252"/>
      <c r="RGJ57" s="1252"/>
      <c r="RGK57" s="1252"/>
      <c r="RGL57" s="1252"/>
      <c r="RGM57" s="1252"/>
      <c r="RGN57" s="1252"/>
      <c r="RGO57" s="1252"/>
      <c r="RGP57" s="1252"/>
      <c r="RGQ57" s="1252"/>
      <c r="RGR57" s="1252"/>
      <c r="RGS57" s="1252"/>
      <c r="RGT57" s="1252"/>
      <c r="RGU57" s="1252"/>
      <c r="RGV57" s="1252"/>
      <c r="RGW57" s="1252"/>
      <c r="RGX57" s="1252"/>
      <c r="RGY57" s="1252"/>
      <c r="RGZ57" s="1252"/>
      <c r="RHA57" s="1252"/>
      <c r="RHB57" s="1252"/>
      <c r="RHC57" s="1252"/>
      <c r="RHD57" s="1252"/>
      <c r="RHE57" s="1252"/>
      <c r="RHF57" s="1252"/>
      <c r="RHG57" s="1252"/>
      <c r="RHH57" s="1252"/>
      <c r="RHI57" s="1252"/>
      <c r="RHJ57" s="1252"/>
      <c r="RHK57" s="1252"/>
      <c r="RHL57" s="1252"/>
      <c r="RHM57" s="1252"/>
      <c r="RHN57" s="1252"/>
      <c r="RHO57" s="1252"/>
      <c r="RHP57" s="1252"/>
      <c r="RHQ57" s="1252"/>
      <c r="RHR57" s="1252"/>
      <c r="RHS57" s="1252"/>
      <c r="RHT57" s="1252"/>
      <c r="RHU57" s="1252"/>
      <c r="RHV57" s="1252"/>
      <c r="RHW57" s="1252"/>
      <c r="RHX57" s="1252"/>
      <c r="RHY57" s="1252"/>
      <c r="RHZ57" s="1252"/>
      <c r="RIA57" s="1252"/>
      <c r="RIB57" s="1252"/>
      <c r="RIC57" s="1252"/>
      <c r="RID57" s="1252"/>
      <c r="RIE57" s="1252"/>
      <c r="RIF57" s="1252"/>
      <c r="RIG57" s="1252"/>
      <c r="RIH57" s="1252"/>
      <c r="RII57" s="1252"/>
      <c r="RIJ57" s="1252"/>
      <c r="RIK57" s="1252"/>
      <c r="RIL57" s="1252"/>
      <c r="RIM57" s="1252"/>
      <c r="RIN57" s="1252"/>
      <c r="RIO57" s="1252"/>
      <c r="RIP57" s="1252"/>
      <c r="RIQ57" s="1252"/>
      <c r="RIR57" s="1252"/>
      <c r="RIS57" s="1252"/>
      <c r="RIT57" s="1252"/>
      <c r="RIU57" s="1252"/>
      <c r="RIV57" s="1252"/>
      <c r="RIW57" s="1252"/>
      <c r="RIX57" s="1252"/>
      <c r="RIY57" s="1252"/>
      <c r="RIZ57" s="1252"/>
      <c r="RJA57" s="1252"/>
      <c r="RJB57" s="1252"/>
      <c r="RJC57" s="1252"/>
      <c r="RJD57" s="1252"/>
      <c r="RJE57" s="1252"/>
      <c r="RJF57" s="1252"/>
      <c r="RJG57" s="1252"/>
      <c r="RJH57" s="1252"/>
      <c r="RJI57" s="1252"/>
      <c r="RJJ57" s="1252"/>
      <c r="RJK57" s="1252"/>
      <c r="RJL57" s="1252"/>
      <c r="RJM57" s="1252"/>
      <c r="RJN57" s="1252"/>
      <c r="RJO57" s="1252"/>
      <c r="RJP57" s="1252"/>
      <c r="RJQ57" s="1252"/>
      <c r="RJR57" s="1252"/>
      <c r="RJS57" s="1252"/>
      <c r="RJT57" s="1252"/>
      <c r="RJU57" s="1252"/>
      <c r="RJV57" s="1252"/>
      <c r="RJW57" s="1252"/>
      <c r="RJX57" s="1252"/>
      <c r="RJY57" s="1252"/>
      <c r="RJZ57" s="1252"/>
      <c r="RKA57" s="1252"/>
      <c r="RKB57" s="1252"/>
      <c r="RKC57" s="1252"/>
      <c r="RKD57" s="1252"/>
      <c r="RKE57" s="1252"/>
      <c r="RKF57" s="1252"/>
      <c r="RKG57" s="1252"/>
      <c r="RKH57" s="1252"/>
      <c r="RKI57" s="1252"/>
      <c r="RKJ57" s="1252"/>
      <c r="RKK57" s="1252"/>
      <c r="RKL57" s="1252"/>
      <c r="RKM57" s="1252"/>
      <c r="RKN57" s="1252"/>
      <c r="RKO57" s="1252"/>
      <c r="RKP57" s="1252"/>
      <c r="RKQ57" s="1252"/>
      <c r="RKR57" s="1252"/>
      <c r="RKS57" s="1252"/>
      <c r="RKT57" s="1252"/>
      <c r="RKU57" s="1252"/>
      <c r="RKV57" s="1252"/>
      <c r="RKW57" s="1252"/>
      <c r="RKX57" s="1252"/>
      <c r="RKY57" s="1252"/>
      <c r="RKZ57" s="1252"/>
      <c r="RLA57" s="1252"/>
      <c r="RLB57" s="1252"/>
      <c r="RLC57" s="1252"/>
      <c r="RLD57" s="1252"/>
      <c r="RLE57" s="1252"/>
      <c r="RLF57" s="1252"/>
      <c r="RLG57" s="1252"/>
      <c r="RLH57" s="1252"/>
      <c r="RLI57" s="1252"/>
      <c r="RLJ57" s="1252"/>
      <c r="RLK57" s="1252"/>
      <c r="RLL57" s="1252"/>
      <c r="RLM57" s="1252"/>
      <c r="RLN57" s="1252"/>
      <c r="RLO57" s="1252"/>
      <c r="RLP57" s="1252"/>
      <c r="RLQ57" s="1252"/>
      <c r="RLR57" s="1252"/>
      <c r="RLS57" s="1252"/>
      <c r="RLT57" s="1252"/>
      <c r="RLU57" s="1252"/>
      <c r="RLV57" s="1252"/>
      <c r="RLW57" s="1252"/>
      <c r="RLX57" s="1252"/>
      <c r="RLY57" s="1252"/>
      <c r="RLZ57" s="1252"/>
      <c r="RMA57" s="1252"/>
      <c r="RMB57" s="1252"/>
      <c r="RMC57" s="1252"/>
      <c r="RMD57" s="1252"/>
      <c r="RME57" s="1252"/>
      <c r="RMF57" s="1252"/>
      <c r="RMG57" s="1252"/>
      <c r="RMH57" s="1252"/>
      <c r="RMI57" s="1252"/>
      <c r="RMJ57" s="1252"/>
      <c r="RMK57" s="1252"/>
      <c r="RML57" s="1252"/>
      <c r="RMM57" s="1252"/>
      <c r="RMN57" s="1252"/>
      <c r="RMO57" s="1252"/>
      <c r="RMP57" s="1252"/>
      <c r="RMQ57" s="1252"/>
      <c r="RMR57" s="1252"/>
      <c r="RMS57" s="1252"/>
      <c r="RMT57" s="1252"/>
      <c r="RMU57" s="1252"/>
      <c r="RMV57" s="1252"/>
      <c r="RMW57" s="1252"/>
      <c r="RMX57" s="1252"/>
      <c r="RMY57" s="1252"/>
      <c r="RMZ57" s="1252"/>
      <c r="RNA57" s="1252"/>
      <c r="RNB57" s="1252"/>
      <c r="RNC57" s="1252"/>
      <c r="RND57" s="1252"/>
      <c r="RNE57" s="1252"/>
      <c r="RNF57" s="1252"/>
      <c r="RNG57" s="1252"/>
      <c r="RNH57" s="1252"/>
      <c r="RNI57" s="1252"/>
      <c r="RNJ57" s="1252"/>
      <c r="RNK57" s="1252"/>
      <c r="RNL57" s="1252"/>
      <c r="RNM57" s="1252"/>
      <c r="RNN57" s="1252"/>
      <c r="RNO57" s="1252"/>
      <c r="RNP57" s="1252"/>
      <c r="RNQ57" s="1252"/>
      <c r="RNR57" s="1252"/>
      <c r="RNS57" s="1252"/>
      <c r="RNT57" s="1252"/>
      <c r="RNU57" s="1252"/>
      <c r="RNV57" s="1252"/>
      <c r="RNW57" s="1252"/>
      <c r="RNX57" s="1252"/>
      <c r="RNY57" s="1252"/>
      <c r="RNZ57" s="1252"/>
      <c r="ROA57" s="1252"/>
      <c r="ROB57" s="1252"/>
      <c r="ROC57" s="1252"/>
      <c r="ROD57" s="1252"/>
      <c r="ROE57" s="1252"/>
      <c r="ROF57" s="1252"/>
      <c r="ROG57" s="1252"/>
      <c r="ROH57" s="1252"/>
      <c r="ROI57" s="1252"/>
      <c r="ROJ57" s="1252"/>
      <c r="ROK57" s="1252"/>
      <c r="ROL57" s="1252"/>
      <c r="ROM57" s="1252"/>
      <c r="RON57" s="1252"/>
      <c r="ROO57" s="1252"/>
      <c r="ROP57" s="1252"/>
      <c r="ROQ57" s="1252"/>
      <c r="ROR57" s="1252"/>
      <c r="ROS57" s="1252"/>
      <c r="ROT57" s="1252"/>
      <c r="ROU57" s="1252"/>
      <c r="ROV57" s="1252"/>
      <c r="ROW57" s="1252"/>
      <c r="ROX57" s="1252"/>
      <c r="ROY57" s="1252"/>
      <c r="ROZ57" s="1252"/>
      <c r="RPA57" s="1252"/>
      <c r="RPB57" s="1252"/>
      <c r="RPC57" s="1252"/>
      <c r="RPD57" s="1252"/>
      <c r="RPE57" s="1252"/>
      <c r="RPF57" s="1252"/>
      <c r="RPG57" s="1252"/>
      <c r="RPH57" s="1252"/>
      <c r="RPI57" s="1252"/>
      <c r="RPJ57" s="1252"/>
      <c r="RPK57" s="1252"/>
      <c r="RPL57" s="1252"/>
      <c r="RPM57" s="1252"/>
      <c r="RPN57" s="1252"/>
      <c r="RPO57" s="1252"/>
      <c r="RPP57" s="1252"/>
      <c r="RPQ57" s="1252"/>
      <c r="RPR57" s="1252"/>
      <c r="RPS57" s="1252"/>
      <c r="RPT57" s="1252"/>
      <c r="RPU57" s="1252"/>
      <c r="RPV57" s="1252"/>
      <c r="RPW57" s="1252"/>
      <c r="RPX57" s="1252"/>
      <c r="RPY57" s="1252"/>
      <c r="RPZ57" s="1252"/>
      <c r="RQA57" s="1252"/>
      <c r="RQB57" s="1252"/>
      <c r="RQC57" s="1252"/>
      <c r="RQD57" s="1252"/>
      <c r="RQE57" s="1252"/>
      <c r="RQF57" s="1252"/>
      <c r="RQG57" s="1252"/>
      <c r="RQH57" s="1252"/>
      <c r="RQI57" s="1252"/>
      <c r="RQJ57" s="1252"/>
      <c r="RQK57" s="1252"/>
      <c r="RQL57" s="1252"/>
      <c r="RQM57" s="1252"/>
      <c r="RQN57" s="1252"/>
      <c r="RQO57" s="1252"/>
      <c r="RQP57" s="1252"/>
      <c r="RQQ57" s="1252"/>
      <c r="RQR57" s="1252"/>
      <c r="RQS57" s="1252"/>
      <c r="RQT57" s="1252"/>
      <c r="RQU57" s="1252"/>
      <c r="RQV57" s="1252"/>
      <c r="RQW57" s="1252"/>
      <c r="RQX57" s="1252"/>
      <c r="RQY57" s="1252"/>
      <c r="RQZ57" s="1252"/>
      <c r="RRA57" s="1252"/>
      <c r="RRB57" s="1252"/>
      <c r="RRC57" s="1252"/>
      <c r="RRD57" s="1252"/>
      <c r="RRE57" s="1252"/>
      <c r="RRF57" s="1252"/>
      <c r="RRG57" s="1252"/>
      <c r="RRH57" s="1252"/>
      <c r="RRI57" s="1252"/>
      <c r="RRJ57" s="1252"/>
      <c r="RRK57" s="1252"/>
      <c r="RRL57" s="1252"/>
      <c r="RRM57" s="1252"/>
      <c r="RRN57" s="1252"/>
      <c r="RRO57" s="1252"/>
      <c r="RRP57" s="1252"/>
      <c r="RRQ57" s="1252"/>
      <c r="RRR57" s="1252"/>
      <c r="RRS57" s="1252"/>
      <c r="RRT57" s="1252"/>
      <c r="RRU57" s="1252"/>
      <c r="RRV57" s="1252"/>
      <c r="RRW57" s="1252"/>
      <c r="RRX57" s="1252"/>
      <c r="RRY57" s="1252"/>
      <c r="RRZ57" s="1252"/>
      <c r="RSA57" s="1252"/>
      <c r="RSB57" s="1252"/>
      <c r="RSC57" s="1252"/>
      <c r="RSD57" s="1252"/>
      <c r="RSE57" s="1252"/>
      <c r="RSF57" s="1252"/>
      <c r="RSG57" s="1252"/>
      <c r="RSH57" s="1252"/>
      <c r="RSI57" s="1252"/>
      <c r="RSJ57" s="1252"/>
      <c r="RSK57" s="1252"/>
      <c r="RSL57" s="1252"/>
      <c r="RSM57" s="1252"/>
      <c r="RSN57" s="1252"/>
      <c r="RSO57" s="1252"/>
      <c r="RSP57" s="1252"/>
      <c r="RSQ57" s="1252"/>
      <c r="RSR57" s="1252"/>
      <c r="RSS57" s="1252"/>
      <c r="RST57" s="1252"/>
      <c r="RSU57" s="1252"/>
      <c r="RSV57" s="1252"/>
      <c r="RSW57" s="1252"/>
      <c r="RSX57" s="1252"/>
      <c r="RSY57" s="1252"/>
      <c r="RSZ57" s="1252"/>
      <c r="RTA57" s="1252"/>
      <c r="RTB57" s="1252"/>
      <c r="RTC57" s="1252"/>
      <c r="RTD57" s="1252"/>
      <c r="RTE57" s="1252"/>
      <c r="RTF57" s="1252"/>
      <c r="RTG57" s="1252"/>
      <c r="RTH57" s="1252"/>
      <c r="RTI57" s="1252"/>
      <c r="RTJ57" s="1252"/>
      <c r="RTK57" s="1252"/>
      <c r="RTL57" s="1252"/>
      <c r="RTM57" s="1252"/>
      <c r="RTN57" s="1252"/>
      <c r="RTO57" s="1252"/>
      <c r="RTP57" s="1252"/>
      <c r="RTQ57" s="1252"/>
      <c r="RTR57" s="1252"/>
      <c r="RTS57" s="1252"/>
      <c r="RTT57" s="1252"/>
      <c r="RTU57" s="1252"/>
      <c r="RTV57" s="1252"/>
      <c r="RTW57" s="1252"/>
      <c r="RTX57" s="1252"/>
      <c r="RTY57" s="1252"/>
      <c r="RTZ57" s="1252"/>
      <c r="RUA57" s="1252"/>
      <c r="RUB57" s="1252"/>
      <c r="RUC57" s="1252"/>
      <c r="RUD57" s="1252"/>
      <c r="RUE57" s="1252"/>
      <c r="RUF57" s="1252"/>
      <c r="RUG57" s="1252"/>
      <c r="RUH57" s="1252"/>
      <c r="RUI57" s="1252"/>
      <c r="RUJ57" s="1252"/>
      <c r="RUK57" s="1252"/>
      <c r="RUL57" s="1252"/>
      <c r="RUM57" s="1252"/>
      <c r="RUN57" s="1252"/>
      <c r="RUO57" s="1252"/>
      <c r="RUP57" s="1252"/>
      <c r="RUQ57" s="1252"/>
      <c r="RUR57" s="1252"/>
      <c r="RUS57" s="1252"/>
      <c r="RUT57" s="1252"/>
      <c r="RUU57" s="1252"/>
      <c r="RUV57" s="1252"/>
      <c r="RUW57" s="1252"/>
      <c r="RUX57" s="1252"/>
      <c r="RUY57" s="1252"/>
      <c r="RUZ57" s="1252"/>
      <c r="RVA57" s="1252"/>
      <c r="RVB57" s="1252"/>
      <c r="RVC57" s="1252"/>
      <c r="RVD57" s="1252"/>
      <c r="RVE57" s="1252"/>
      <c r="RVF57" s="1252"/>
      <c r="RVG57" s="1252"/>
      <c r="RVH57" s="1252"/>
      <c r="RVI57" s="1252"/>
      <c r="RVJ57" s="1252"/>
      <c r="RVK57" s="1252"/>
      <c r="RVL57" s="1252"/>
      <c r="RVM57" s="1252"/>
      <c r="RVN57" s="1252"/>
      <c r="RVO57" s="1252"/>
      <c r="RVP57" s="1252"/>
      <c r="RVQ57" s="1252"/>
      <c r="RVR57" s="1252"/>
      <c r="RVS57" s="1252"/>
      <c r="RVT57" s="1252"/>
      <c r="RVU57" s="1252"/>
      <c r="RVV57" s="1252"/>
      <c r="RVW57" s="1252"/>
      <c r="RVX57" s="1252"/>
      <c r="RVY57" s="1252"/>
      <c r="RVZ57" s="1252"/>
      <c r="RWA57" s="1252"/>
      <c r="RWB57" s="1252"/>
      <c r="RWC57" s="1252"/>
      <c r="RWD57" s="1252"/>
      <c r="RWE57" s="1252"/>
      <c r="RWF57" s="1252"/>
      <c r="RWG57" s="1252"/>
      <c r="RWH57" s="1252"/>
      <c r="RWI57" s="1252"/>
      <c r="RWJ57" s="1252"/>
      <c r="RWK57" s="1252"/>
      <c r="RWL57" s="1252"/>
      <c r="RWM57" s="1252"/>
      <c r="RWN57" s="1252"/>
      <c r="RWO57" s="1252"/>
      <c r="RWP57" s="1252"/>
      <c r="RWQ57" s="1252"/>
      <c r="RWR57" s="1252"/>
      <c r="RWS57" s="1252"/>
      <c r="RWT57" s="1252"/>
      <c r="RWU57" s="1252"/>
      <c r="RWV57" s="1252"/>
      <c r="RWW57" s="1252"/>
      <c r="RWX57" s="1252"/>
      <c r="RWY57" s="1252"/>
      <c r="RWZ57" s="1252"/>
      <c r="RXA57" s="1252"/>
      <c r="RXB57" s="1252"/>
      <c r="RXC57" s="1252"/>
      <c r="RXD57" s="1252"/>
      <c r="RXE57" s="1252"/>
      <c r="RXF57" s="1252"/>
      <c r="RXG57" s="1252"/>
      <c r="RXH57" s="1252"/>
      <c r="RXI57" s="1252"/>
      <c r="RXJ57" s="1252"/>
      <c r="RXK57" s="1252"/>
      <c r="RXL57" s="1252"/>
      <c r="RXM57" s="1252"/>
      <c r="RXN57" s="1252"/>
      <c r="RXO57" s="1252"/>
      <c r="RXP57" s="1252"/>
      <c r="RXQ57" s="1252"/>
      <c r="RXR57" s="1252"/>
      <c r="RXS57" s="1252"/>
      <c r="RXT57" s="1252"/>
      <c r="RXU57" s="1252"/>
      <c r="RXV57" s="1252"/>
      <c r="RXW57" s="1252"/>
      <c r="RXX57" s="1252"/>
      <c r="RXY57" s="1252"/>
      <c r="RXZ57" s="1252"/>
      <c r="RYA57" s="1252"/>
      <c r="RYB57" s="1252"/>
      <c r="RYC57" s="1252"/>
      <c r="RYD57" s="1252"/>
      <c r="RYE57" s="1252"/>
      <c r="RYF57" s="1252"/>
      <c r="RYG57" s="1252"/>
      <c r="RYH57" s="1252"/>
      <c r="RYI57" s="1252"/>
      <c r="RYJ57" s="1252"/>
      <c r="RYK57" s="1252"/>
      <c r="RYL57" s="1252"/>
      <c r="RYM57" s="1252"/>
      <c r="RYN57" s="1252"/>
      <c r="RYO57" s="1252"/>
      <c r="RYP57" s="1252"/>
      <c r="RYQ57" s="1252"/>
      <c r="RYR57" s="1252"/>
      <c r="RYS57" s="1252"/>
      <c r="RYT57" s="1252"/>
      <c r="RYU57" s="1252"/>
      <c r="RYV57" s="1252"/>
      <c r="RYW57" s="1252"/>
      <c r="RYX57" s="1252"/>
      <c r="RYY57" s="1252"/>
      <c r="RYZ57" s="1252"/>
      <c r="RZA57" s="1252"/>
      <c r="RZB57" s="1252"/>
      <c r="RZC57" s="1252"/>
      <c r="RZD57" s="1252"/>
      <c r="RZE57" s="1252"/>
      <c r="RZF57" s="1252"/>
      <c r="RZG57" s="1252"/>
      <c r="RZH57" s="1252"/>
      <c r="RZI57" s="1252"/>
      <c r="RZJ57" s="1252"/>
      <c r="RZK57" s="1252"/>
      <c r="RZL57" s="1252"/>
      <c r="RZM57" s="1252"/>
      <c r="RZN57" s="1252"/>
      <c r="RZO57" s="1252"/>
      <c r="RZP57" s="1252"/>
      <c r="RZQ57" s="1252"/>
      <c r="RZR57" s="1252"/>
      <c r="RZS57" s="1252"/>
      <c r="RZT57" s="1252"/>
      <c r="RZU57" s="1252"/>
      <c r="RZV57" s="1252"/>
      <c r="RZW57" s="1252"/>
      <c r="RZX57" s="1252"/>
      <c r="RZY57" s="1252"/>
      <c r="RZZ57" s="1252"/>
      <c r="SAA57" s="1252"/>
      <c r="SAB57" s="1252"/>
      <c r="SAC57" s="1252"/>
      <c r="SAD57" s="1252"/>
      <c r="SAE57" s="1252"/>
      <c r="SAF57" s="1252"/>
      <c r="SAG57" s="1252"/>
      <c r="SAH57" s="1252"/>
      <c r="SAI57" s="1252"/>
      <c r="SAJ57" s="1252"/>
      <c r="SAK57" s="1252"/>
      <c r="SAL57" s="1252"/>
      <c r="SAM57" s="1252"/>
      <c r="SAN57" s="1252"/>
      <c r="SAO57" s="1252"/>
      <c r="SAP57" s="1252"/>
      <c r="SAQ57" s="1252"/>
      <c r="SAR57" s="1252"/>
      <c r="SAS57" s="1252"/>
      <c r="SAT57" s="1252"/>
      <c r="SAU57" s="1252"/>
      <c r="SAV57" s="1252"/>
      <c r="SAW57" s="1252"/>
      <c r="SAX57" s="1252"/>
      <c r="SAY57" s="1252"/>
      <c r="SAZ57" s="1252"/>
      <c r="SBA57" s="1252"/>
      <c r="SBB57" s="1252"/>
      <c r="SBC57" s="1252"/>
      <c r="SBD57" s="1252"/>
      <c r="SBE57" s="1252"/>
      <c r="SBF57" s="1252"/>
      <c r="SBG57" s="1252"/>
      <c r="SBH57" s="1252"/>
      <c r="SBI57" s="1252"/>
      <c r="SBJ57" s="1252"/>
      <c r="SBK57" s="1252"/>
      <c r="SBL57" s="1252"/>
      <c r="SBM57" s="1252"/>
      <c r="SBN57" s="1252"/>
      <c r="SBO57" s="1252"/>
      <c r="SBP57" s="1252"/>
      <c r="SBQ57" s="1252"/>
      <c r="SBR57" s="1252"/>
      <c r="SBS57" s="1252"/>
      <c r="SBT57" s="1252"/>
      <c r="SBU57" s="1252"/>
      <c r="SBV57" s="1252"/>
      <c r="SBW57" s="1252"/>
      <c r="SBX57" s="1252"/>
      <c r="SBY57" s="1252"/>
      <c r="SBZ57" s="1252"/>
      <c r="SCA57" s="1252"/>
      <c r="SCB57" s="1252"/>
      <c r="SCC57" s="1252"/>
      <c r="SCD57" s="1252"/>
      <c r="SCE57" s="1252"/>
      <c r="SCF57" s="1252"/>
      <c r="SCG57" s="1252"/>
      <c r="SCH57" s="1252"/>
      <c r="SCI57" s="1252"/>
      <c r="SCJ57" s="1252"/>
      <c r="SCK57" s="1252"/>
      <c r="SCL57" s="1252"/>
      <c r="SCM57" s="1252"/>
      <c r="SCN57" s="1252"/>
      <c r="SCO57" s="1252"/>
      <c r="SCP57" s="1252"/>
      <c r="SCQ57" s="1252"/>
      <c r="SCR57" s="1252"/>
      <c r="SCS57" s="1252"/>
      <c r="SCT57" s="1252"/>
      <c r="SCU57" s="1252"/>
      <c r="SCV57" s="1252"/>
      <c r="SCW57" s="1252"/>
      <c r="SCX57" s="1252"/>
      <c r="SCY57" s="1252"/>
      <c r="SCZ57" s="1252"/>
      <c r="SDA57" s="1252"/>
      <c r="SDB57" s="1252"/>
      <c r="SDC57" s="1252"/>
      <c r="SDD57" s="1252"/>
      <c r="SDE57" s="1252"/>
      <c r="SDF57" s="1252"/>
      <c r="SDG57" s="1252"/>
      <c r="SDH57" s="1252"/>
      <c r="SDI57" s="1252"/>
      <c r="SDJ57" s="1252"/>
      <c r="SDK57" s="1252"/>
      <c r="SDL57" s="1252"/>
      <c r="SDM57" s="1252"/>
      <c r="SDN57" s="1252"/>
      <c r="SDO57" s="1252"/>
      <c r="SDP57" s="1252"/>
      <c r="SDQ57" s="1252"/>
      <c r="SDR57" s="1252"/>
      <c r="SDS57" s="1252"/>
      <c r="SDT57" s="1252"/>
      <c r="SDU57" s="1252"/>
      <c r="SDV57" s="1252"/>
      <c r="SDW57" s="1252"/>
      <c r="SDX57" s="1252"/>
      <c r="SDY57" s="1252"/>
      <c r="SDZ57" s="1252"/>
      <c r="SEA57" s="1252"/>
      <c r="SEB57" s="1252"/>
      <c r="SEC57" s="1252"/>
      <c r="SED57" s="1252"/>
      <c r="SEE57" s="1252"/>
      <c r="SEF57" s="1252"/>
      <c r="SEG57" s="1252"/>
      <c r="SEH57" s="1252"/>
      <c r="SEI57" s="1252"/>
      <c r="SEJ57" s="1252"/>
      <c r="SEK57" s="1252"/>
      <c r="SEL57" s="1252"/>
      <c r="SEM57" s="1252"/>
      <c r="SEN57" s="1252"/>
      <c r="SEO57" s="1252"/>
      <c r="SEP57" s="1252"/>
      <c r="SEQ57" s="1252"/>
      <c r="SER57" s="1252"/>
      <c r="SES57" s="1252"/>
      <c r="SET57" s="1252"/>
      <c r="SEU57" s="1252"/>
      <c r="SEV57" s="1252"/>
      <c r="SEW57" s="1252"/>
      <c r="SEX57" s="1252"/>
      <c r="SEY57" s="1252"/>
      <c r="SEZ57" s="1252"/>
      <c r="SFA57" s="1252"/>
      <c r="SFB57" s="1252"/>
      <c r="SFC57" s="1252"/>
      <c r="SFD57" s="1252"/>
      <c r="SFE57" s="1252"/>
      <c r="SFF57" s="1252"/>
      <c r="SFG57" s="1252"/>
      <c r="SFH57" s="1252"/>
      <c r="SFI57" s="1252"/>
      <c r="SFJ57" s="1252"/>
      <c r="SFK57" s="1252"/>
      <c r="SFL57" s="1252"/>
      <c r="SFM57" s="1252"/>
      <c r="SFN57" s="1252"/>
      <c r="SFO57" s="1252"/>
      <c r="SFP57" s="1252"/>
      <c r="SFQ57" s="1252"/>
      <c r="SFR57" s="1252"/>
      <c r="SFS57" s="1252"/>
      <c r="SFT57" s="1252"/>
      <c r="SFU57" s="1252"/>
      <c r="SFV57" s="1252"/>
      <c r="SFW57" s="1252"/>
      <c r="SFX57" s="1252"/>
      <c r="SFY57" s="1252"/>
      <c r="SFZ57" s="1252"/>
      <c r="SGA57" s="1252"/>
      <c r="SGB57" s="1252"/>
      <c r="SGC57" s="1252"/>
      <c r="SGD57" s="1252"/>
      <c r="SGE57" s="1252"/>
      <c r="SGF57" s="1252"/>
      <c r="SGG57" s="1252"/>
      <c r="SGH57" s="1252"/>
      <c r="SGI57" s="1252"/>
      <c r="SGJ57" s="1252"/>
      <c r="SGK57" s="1252"/>
      <c r="SGL57" s="1252"/>
      <c r="SGM57" s="1252"/>
      <c r="SGN57" s="1252"/>
      <c r="SGO57" s="1252"/>
      <c r="SGP57" s="1252"/>
      <c r="SGQ57" s="1252"/>
      <c r="SGR57" s="1252"/>
      <c r="SGS57" s="1252"/>
      <c r="SGT57" s="1252"/>
      <c r="SGU57" s="1252"/>
      <c r="SGV57" s="1252"/>
      <c r="SGW57" s="1252"/>
      <c r="SGX57" s="1252"/>
      <c r="SGY57" s="1252"/>
      <c r="SGZ57" s="1252"/>
      <c r="SHA57" s="1252"/>
      <c r="SHB57" s="1252"/>
      <c r="SHC57" s="1252"/>
      <c r="SHD57" s="1252"/>
      <c r="SHE57" s="1252"/>
      <c r="SHF57" s="1252"/>
      <c r="SHG57" s="1252"/>
      <c r="SHH57" s="1252"/>
      <c r="SHI57" s="1252"/>
      <c r="SHJ57" s="1252"/>
      <c r="SHK57" s="1252"/>
      <c r="SHL57" s="1252"/>
      <c r="SHM57" s="1252"/>
      <c r="SHN57" s="1252"/>
      <c r="SHO57" s="1252"/>
      <c r="SHP57" s="1252"/>
      <c r="SHQ57" s="1252"/>
      <c r="SHR57" s="1252"/>
      <c r="SHS57" s="1252"/>
      <c r="SHT57" s="1252"/>
      <c r="SHU57" s="1252"/>
      <c r="SHV57" s="1252"/>
      <c r="SHW57" s="1252"/>
      <c r="SHX57" s="1252"/>
      <c r="SHY57" s="1252"/>
      <c r="SHZ57" s="1252"/>
      <c r="SIA57" s="1252"/>
      <c r="SIB57" s="1252"/>
      <c r="SIC57" s="1252"/>
      <c r="SID57" s="1252"/>
      <c r="SIE57" s="1252"/>
      <c r="SIF57" s="1252"/>
      <c r="SIG57" s="1252"/>
      <c r="SIH57" s="1252"/>
      <c r="SII57" s="1252"/>
      <c r="SIJ57" s="1252"/>
      <c r="SIK57" s="1252"/>
      <c r="SIL57" s="1252"/>
      <c r="SIM57" s="1252"/>
      <c r="SIN57" s="1252"/>
      <c r="SIO57" s="1252"/>
      <c r="SIP57" s="1252"/>
      <c r="SIQ57" s="1252"/>
      <c r="SIR57" s="1252"/>
      <c r="SIS57" s="1252"/>
      <c r="SIT57" s="1252"/>
      <c r="SIU57" s="1252"/>
      <c r="SIV57" s="1252"/>
      <c r="SIW57" s="1252"/>
      <c r="SIX57" s="1252"/>
      <c r="SIY57" s="1252"/>
      <c r="SIZ57" s="1252"/>
      <c r="SJA57" s="1252"/>
      <c r="SJB57" s="1252"/>
      <c r="SJC57" s="1252"/>
      <c r="SJD57" s="1252"/>
      <c r="SJE57" s="1252"/>
      <c r="SJF57" s="1252"/>
      <c r="SJG57" s="1252"/>
      <c r="SJH57" s="1252"/>
      <c r="SJI57" s="1252"/>
      <c r="SJJ57" s="1252"/>
      <c r="SJK57" s="1252"/>
      <c r="SJL57" s="1252"/>
      <c r="SJM57" s="1252"/>
      <c r="SJN57" s="1252"/>
      <c r="SJO57" s="1252"/>
      <c r="SJP57" s="1252"/>
      <c r="SJQ57" s="1252"/>
      <c r="SJR57" s="1252"/>
      <c r="SJS57" s="1252"/>
      <c r="SJT57" s="1252"/>
      <c r="SJU57" s="1252"/>
      <c r="SJV57" s="1252"/>
      <c r="SJW57" s="1252"/>
      <c r="SJX57" s="1252"/>
      <c r="SJY57" s="1252"/>
      <c r="SJZ57" s="1252"/>
      <c r="SKA57" s="1252"/>
      <c r="SKB57" s="1252"/>
      <c r="SKC57" s="1252"/>
      <c r="SKD57" s="1252"/>
      <c r="SKE57" s="1252"/>
      <c r="SKF57" s="1252"/>
      <c r="SKG57" s="1252"/>
      <c r="SKH57" s="1252"/>
      <c r="SKI57" s="1252"/>
      <c r="SKJ57" s="1252"/>
      <c r="SKK57" s="1252"/>
      <c r="SKL57" s="1252"/>
      <c r="SKM57" s="1252"/>
      <c r="SKN57" s="1252"/>
      <c r="SKO57" s="1252"/>
      <c r="SKP57" s="1252"/>
      <c r="SKQ57" s="1252"/>
      <c r="SKR57" s="1252"/>
      <c r="SKS57" s="1252"/>
      <c r="SKT57" s="1252"/>
      <c r="SKU57" s="1252"/>
      <c r="SKV57" s="1252"/>
      <c r="SKW57" s="1252"/>
      <c r="SKX57" s="1252"/>
      <c r="SKY57" s="1252"/>
      <c r="SKZ57" s="1252"/>
      <c r="SLA57" s="1252"/>
      <c r="SLB57" s="1252"/>
      <c r="SLC57" s="1252"/>
      <c r="SLD57" s="1252"/>
      <c r="SLE57" s="1252"/>
      <c r="SLF57" s="1252"/>
      <c r="SLG57" s="1252"/>
      <c r="SLH57" s="1252"/>
      <c r="SLI57" s="1252"/>
      <c r="SLJ57" s="1252"/>
      <c r="SLK57" s="1252"/>
      <c r="SLL57" s="1252"/>
      <c r="SLM57" s="1252"/>
      <c r="SLN57" s="1252"/>
      <c r="SLO57" s="1252"/>
      <c r="SLP57" s="1252"/>
      <c r="SLQ57" s="1252"/>
      <c r="SLR57" s="1252"/>
      <c r="SLS57" s="1252"/>
      <c r="SLT57" s="1252"/>
      <c r="SLU57" s="1252"/>
      <c r="SLV57" s="1252"/>
      <c r="SLW57" s="1252"/>
      <c r="SLX57" s="1252"/>
      <c r="SLY57" s="1252"/>
      <c r="SLZ57" s="1252"/>
      <c r="SMA57" s="1252"/>
      <c r="SMB57" s="1252"/>
      <c r="SMC57" s="1252"/>
      <c r="SMD57" s="1252"/>
      <c r="SME57" s="1252"/>
      <c r="SMF57" s="1252"/>
      <c r="SMG57" s="1252"/>
      <c r="SMH57" s="1252"/>
      <c r="SMI57" s="1252"/>
      <c r="SMJ57" s="1252"/>
      <c r="SMK57" s="1252"/>
      <c r="SML57" s="1252"/>
      <c r="SMM57" s="1252"/>
      <c r="SMN57" s="1252"/>
      <c r="SMO57" s="1252"/>
      <c r="SMP57" s="1252"/>
      <c r="SMQ57" s="1252"/>
      <c r="SMR57" s="1252"/>
      <c r="SMS57" s="1252"/>
      <c r="SMT57" s="1252"/>
      <c r="SMU57" s="1252"/>
      <c r="SMV57" s="1252"/>
      <c r="SMW57" s="1252"/>
      <c r="SMX57" s="1252"/>
      <c r="SMY57" s="1252"/>
      <c r="SMZ57" s="1252"/>
      <c r="SNA57" s="1252"/>
      <c r="SNB57" s="1252"/>
      <c r="SNC57" s="1252"/>
      <c r="SND57" s="1252"/>
      <c r="SNE57" s="1252"/>
      <c r="SNF57" s="1252"/>
      <c r="SNG57" s="1252"/>
      <c r="SNH57" s="1252"/>
      <c r="SNI57" s="1252"/>
      <c r="SNJ57" s="1252"/>
      <c r="SNK57" s="1252"/>
      <c r="SNL57" s="1252"/>
      <c r="SNM57" s="1252"/>
      <c r="SNN57" s="1252"/>
      <c r="SNO57" s="1252"/>
      <c r="SNP57" s="1252"/>
      <c r="SNQ57" s="1252"/>
      <c r="SNR57" s="1252"/>
      <c r="SNS57" s="1252"/>
      <c r="SNT57" s="1252"/>
      <c r="SNU57" s="1252"/>
      <c r="SNV57" s="1252"/>
      <c r="SNW57" s="1252"/>
      <c r="SNX57" s="1252"/>
      <c r="SNY57" s="1252"/>
      <c r="SNZ57" s="1252"/>
      <c r="SOA57" s="1252"/>
      <c r="SOB57" s="1252"/>
      <c r="SOC57" s="1252"/>
      <c r="SOD57" s="1252"/>
      <c r="SOE57" s="1252"/>
      <c r="SOF57" s="1252"/>
      <c r="SOG57" s="1252"/>
      <c r="SOH57" s="1252"/>
      <c r="SOI57" s="1252"/>
      <c r="SOJ57" s="1252"/>
      <c r="SOK57" s="1252"/>
      <c r="SOL57" s="1252"/>
      <c r="SOM57" s="1252"/>
      <c r="SON57" s="1252"/>
      <c r="SOO57" s="1252"/>
      <c r="SOP57" s="1252"/>
      <c r="SOQ57" s="1252"/>
      <c r="SOR57" s="1252"/>
      <c r="SOS57" s="1252"/>
      <c r="SOT57" s="1252"/>
      <c r="SOU57" s="1252"/>
      <c r="SOV57" s="1252"/>
      <c r="SOW57" s="1252"/>
      <c r="SOX57" s="1252"/>
      <c r="SOY57" s="1252"/>
      <c r="SOZ57" s="1252"/>
      <c r="SPA57" s="1252"/>
      <c r="SPB57" s="1252"/>
      <c r="SPC57" s="1252"/>
      <c r="SPD57" s="1252"/>
      <c r="SPE57" s="1252"/>
      <c r="SPF57" s="1252"/>
      <c r="SPG57" s="1252"/>
      <c r="SPH57" s="1252"/>
      <c r="SPI57" s="1252"/>
      <c r="SPJ57" s="1252"/>
      <c r="SPK57" s="1252"/>
      <c r="SPL57" s="1252"/>
      <c r="SPM57" s="1252"/>
      <c r="SPN57" s="1252"/>
      <c r="SPO57" s="1252"/>
      <c r="SPP57" s="1252"/>
      <c r="SPQ57" s="1252"/>
      <c r="SPR57" s="1252"/>
      <c r="SPS57" s="1252"/>
      <c r="SPT57" s="1252"/>
      <c r="SPU57" s="1252"/>
      <c r="SPV57" s="1252"/>
      <c r="SPW57" s="1252"/>
      <c r="SPX57" s="1252"/>
      <c r="SPY57" s="1252"/>
      <c r="SPZ57" s="1252"/>
      <c r="SQA57" s="1252"/>
      <c r="SQB57" s="1252"/>
      <c r="SQC57" s="1252"/>
      <c r="SQD57" s="1252"/>
      <c r="SQE57" s="1252"/>
      <c r="SQF57" s="1252"/>
      <c r="SQG57" s="1252"/>
      <c r="SQH57" s="1252"/>
      <c r="SQI57" s="1252"/>
      <c r="SQJ57" s="1252"/>
      <c r="SQK57" s="1252"/>
      <c r="SQL57" s="1252"/>
      <c r="SQM57" s="1252"/>
      <c r="SQN57" s="1252"/>
      <c r="SQO57" s="1252"/>
      <c r="SQP57" s="1252"/>
      <c r="SQQ57" s="1252"/>
      <c r="SQR57" s="1252"/>
      <c r="SQS57" s="1252"/>
      <c r="SQT57" s="1252"/>
      <c r="SQU57" s="1252"/>
      <c r="SQV57" s="1252"/>
      <c r="SQW57" s="1252"/>
      <c r="SQX57" s="1252"/>
      <c r="SQY57" s="1252"/>
      <c r="SQZ57" s="1252"/>
      <c r="SRA57" s="1252"/>
      <c r="SRB57" s="1252"/>
      <c r="SRC57" s="1252"/>
      <c r="SRD57" s="1252"/>
      <c r="SRE57" s="1252"/>
      <c r="SRF57" s="1252"/>
      <c r="SRG57" s="1252"/>
      <c r="SRH57" s="1252"/>
      <c r="SRI57" s="1252"/>
      <c r="SRJ57" s="1252"/>
      <c r="SRK57" s="1252"/>
      <c r="SRL57" s="1252"/>
      <c r="SRM57" s="1252"/>
      <c r="SRN57" s="1252"/>
      <c r="SRO57" s="1252"/>
      <c r="SRP57" s="1252"/>
      <c r="SRQ57" s="1252"/>
      <c r="SRR57" s="1252"/>
      <c r="SRS57" s="1252"/>
      <c r="SRT57" s="1252"/>
      <c r="SRU57" s="1252"/>
      <c r="SRV57" s="1252"/>
      <c r="SRW57" s="1252"/>
      <c r="SRX57" s="1252"/>
      <c r="SRY57" s="1252"/>
      <c r="SRZ57" s="1252"/>
      <c r="SSA57" s="1252"/>
      <c r="SSB57" s="1252"/>
      <c r="SSC57" s="1252"/>
      <c r="SSD57" s="1252"/>
      <c r="SSE57" s="1252"/>
      <c r="SSF57" s="1252"/>
      <c r="SSG57" s="1252"/>
      <c r="SSH57" s="1252"/>
      <c r="SSI57" s="1252"/>
      <c r="SSJ57" s="1252"/>
      <c r="SSK57" s="1252"/>
      <c r="SSL57" s="1252"/>
      <c r="SSM57" s="1252"/>
      <c r="SSN57" s="1252"/>
      <c r="SSO57" s="1252"/>
      <c r="SSP57" s="1252"/>
      <c r="SSQ57" s="1252"/>
      <c r="SSR57" s="1252"/>
      <c r="SSS57" s="1252"/>
      <c r="SST57" s="1252"/>
      <c r="SSU57" s="1252"/>
      <c r="SSV57" s="1252"/>
      <c r="SSW57" s="1252"/>
      <c r="SSX57" s="1252"/>
      <c r="SSY57" s="1252"/>
      <c r="SSZ57" s="1252"/>
      <c r="STA57" s="1252"/>
      <c r="STB57" s="1252"/>
      <c r="STC57" s="1252"/>
      <c r="STD57" s="1252"/>
      <c r="STE57" s="1252"/>
      <c r="STF57" s="1252"/>
      <c r="STG57" s="1252"/>
      <c r="STH57" s="1252"/>
      <c r="STI57" s="1252"/>
      <c r="STJ57" s="1252"/>
      <c r="STK57" s="1252"/>
      <c r="STL57" s="1252"/>
      <c r="STM57" s="1252"/>
      <c r="STN57" s="1252"/>
      <c r="STO57" s="1252"/>
      <c r="STP57" s="1252"/>
      <c r="STQ57" s="1252"/>
      <c r="STR57" s="1252"/>
      <c r="STS57" s="1252"/>
      <c r="STT57" s="1252"/>
      <c r="STU57" s="1252"/>
      <c r="STV57" s="1252"/>
      <c r="STW57" s="1252"/>
      <c r="STX57" s="1252"/>
      <c r="STY57" s="1252"/>
      <c r="STZ57" s="1252"/>
      <c r="SUA57" s="1252"/>
      <c r="SUB57" s="1252"/>
      <c r="SUC57" s="1252"/>
      <c r="SUD57" s="1252"/>
      <c r="SUE57" s="1252"/>
      <c r="SUF57" s="1252"/>
      <c r="SUG57" s="1252"/>
      <c r="SUH57" s="1252"/>
      <c r="SUI57" s="1252"/>
      <c r="SUJ57" s="1252"/>
      <c r="SUK57" s="1252"/>
      <c r="SUL57" s="1252"/>
      <c r="SUM57" s="1252"/>
      <c r="SUN57" s="1252"/>
      <c r="SUO57" s="1252"/>
      <c r="SUP57" s="1252"/>
      <c r="SUQ57" s="1252"/>
      <c r="SUR57" s="1252"/>
      <c r="SUS57" s="1252"/>
      <c r="SUT57" s="1252"/>
      <c r="SUU57" s="1252"/>
      <c r="SUV57" s="1252"/>
      <c r="SUW57" s="1252"/>
      <c r="SUX57" s="1252"/>
      <c r="SUY57" s="1252"/>
      <c r="SUZ57" s="1252"/>
      <c r="SVA57" s="1252"/>
      <c r="SVB57" s="1252"/>
      <c r="SVC57" s="1252"/>
      <c r="SVD57" s="1252"/>
      <c r="SVE57" s="1252"/>
      <c r="SVF57" s="1252"/>
      <c r="SVG57" s="1252"/>
      <c r="SVH57" s="1252"/>
      <c r="SVI57" s="1252"/>
      <c r="SVJ57" s="1252"/>
      <c r="SVK57" s="1252"/>
      <c r="SVL57" s="1252"/>
      <c r="SVM57" s="1252"/>
      <c r="SVN57" s="1252"/>
      <c r="SVO57" s="1252"/>
      <c r="SVP57" s="1252"/>
      <c r="SVQ57" s="1252"/>
      <c r="SVR57" s="1252"/>
      <c r="SVS57" s="1252"/>
      <c r="SVT57" s="1252"/>
      <c r="SVU57" s="1252"/>
      <c r="SVV57" s="1252"/>
      <c r="SVW57" s="1252"/>
      <c r="SVX57" s="1252"/>
      <c r="SVY57" s="1252"/>
      <c r="SVZ57" s="1252"/>
      <c r="SWA57" s="1252"/>
      <c r="SWB57" s="1252"/>
      <c r="SWC57" s="1252"/>
      <c r="SWD57" s="1252"/>
      <c r="SWE57" s="1252"/>
      <c r="SWF57" s="1252"/>
      <c r="SWG57" s="1252"/>
      <c r="SWH57" s="1252"/>
      <c r="SWI57" s="1252"/>
      <c r="SWJ57" s="1252"/>
      <c r="SWK57" s="1252"/>
      <c r="SWL57" s="1252"/>
      <c r="SWM57" s="1252"/>
      <c r="SWN57" s="1252"/>
      <c r="SWO57" s="1252"/>
      <c r="SWP57" s="1252"/>
      <c r="SWQ57" s="1252"/>
      <c r="SWR57" s="1252"/>
      <c r="SWS57" s="1252"/>
      <c r="SWT57" s="1252"/>
      <c r="SWU57" s="1252"/>
      <c r="SWV57" s="1252"/>
      <c r="SWW57" s="1252"/>
      <c r="SWX57" s="1252"/>
      <c r="SWY57" s="1252"/>
      <c r="SWZ57" s="1252"/>
      <c r="SXA57" s="1252"/>
      <c r="SXB57" s="1252"/>
      <c r="SXC57" s="1252"/>
      <c r="SXD57" s="1252"/>
      <c r="SXE57" s="1252"/>
      <c r="SXF57" s="1252"/>
      <c r="SXG57" s="1252"/>
      <c r="SXH57" s="1252"/>
      <c r="SXI57" s="1252"/>
      <c r="SXJ57" s="1252"/>
      <c r="SXK57" s="1252"/>
      <c r="SXL57" s="1252"/>
      <c r="SXM57" s="1252"/>
      <c r="SXN57" s="1252"/>
      <c r="SXO57" s="1252"/>
      <c r="SXP57" s="1252"/>
      <c r="SXQ57" s="1252"/>
      <c r="SXR57" s="1252"/>
      <c r="SXS57" s="1252"/>
      <c r="SXT57" s="1252"/>
      <c r="SXU57" s="1252"/>
      <c r="SXV57" s="1252"/>
      <c r="SXW57" s="1252"/>
      <c r="SXX57" s="1252"/>
      <c r="SXY57" s="1252"/>
      <c r="SXZ57" s="1252"/>
      <c r="SYA57" s="1252"/>
      <c r="SYB57" s="1252"/>
      <c r="SYC57" s="1252"/>
      <c r="SYD57" s="1252"/>
      <c r="SYE57" s="1252"/>
      <c r="SYF57" s="1252"/>
      <c r="SYG57" s="1252"/>
      <c r="SYH57" s="1252"/>
      <c r="SYI57" s="1252"/>
      <c r="SYJ57" s="1252"/>
      <c r="SYK57" s="1252"/>
      <c r="SYL57" s="1252"/>
      <c r="SYM57" s="1252"/>
      <c r="SYN57" s="1252"/>
      <c r="SYO57" s="1252"/>
      <c r="SYP57" s="1252"/>
      <c r="SYQ57" s="1252"/>
      <c r="SYR57" s="1252"/>
      <c r="SYS57" s="1252"/>
      <c r="SYT57" s="1252"/>
      <c r="SYU57" s="1252"/>
      <c r="SYV57" s="1252"/>
      <c r="SYW57" s="1252"/>
      <c r="SYX57" s="1252"/>
      <c r="SYY57" s="1252"/>
      <c r="SYZ57" s="1252"/>
      <c r="SZA57" s="1252"/>
      <c r="SZB57" s="1252"/>
      <c r="SZC57" s="1252"/>
      <c r="SZD57" s="1252"/>
      <c r="SZE57" s="1252"/>
      <c r="SZF57" s="1252"/>
      <c r="SZG57" s="1252"/>
      <c r="SZH57" s="1252"/>
      <c r="SZI57" s="1252"/>
      <c r="SZJ57" s="1252"/>
      <c r="SZK57" s="1252"/>
      <c r="SZL57" s="1252"/>
      <c r="SZM57" s="1252"/>
      <c r="SZN57" s="1252"/>
      <c r="SZO57" s="1252"/>
      <c r="SZP57" s="1252"/>
      <c r="SZQ57" s="1252"/>
      <c r="SZR57" s="1252"/>
      <c r="SZS57" s="1252"/>
      <c r="SZT57" s="1252"/>
      <c r="SZU57" s="1252"/>
      <c r="SZV57" s="1252"/>
      <c r="SZW57" s="1252"/>
      <c r="SZX57" s="1252"/>
      <c r="SZY57" s="1252"/>
      <c r="SZZ57" s="1252"/>
      <c r="TAA57" s="1252"/>
      <c r="TAB57" s="1252"/>
      <c r="TAC57" s="1252"/>
      <c r="TAD57" s="1252"/>
      <c r="TAE57" s="1252"/>
      <c r="TAF57" s="1252"/>
      <c r="TAG57" s="1252"/>
      <c r="TAH57" s="1252"/>
      <c r="TAI57" s="1252"/>
      <c r="TAJ57" s="1252"/>
      <c r="TAK57" s="1252"/>
      <c r="TAL57" s="1252"/>
      <c r="TAM57" s="1252"/>
      <c r="TAN57" s="1252"/>
      <c r="TAO57" s="1252"/>
      <c r="TAP57" s="1252"/>
      <c r="TAQ57" s="1252"/>
      <c r="TAR57" s="1252"/>
      <c r="TAS57" s="1252"/>
      <c r="TAT57" s="1252"/>
      <c r="TAU57" s="1252"/>
      <c r="TAV57" s="1252"/>
      <c r="TAW57" s="1252"/>
      <c r="TAX57" s="1252"/>
      <c r="TAY57" s="1252"/>
      <c r="TAZ57" s="1252"/>
      <c r="TBA57" s="1252"/>
      <c r="TBB57" s="1252"/>
      <c r="TBC57" s="1252"/>
      <c r="TBD57" s="1252"/>
      <c r="TBE57" s="1252"/>
      <c r="TBF57" s="1252"/>
      <c r="TBG57" s="1252"/>
      <c r="TBH57" s="1252"/>
      <c r="TBI57" s="1252"/>
      <c r="TBJ57" s="1252"/>
      <c r="TBK57" s="1252"/>
      <c r="TBL57" s="1252"/>
      <c r="TBM57" s="1252"/>
      <c r="TBN57" s="1252"/>
      <c r="TBO57" s="1252"/>
      <c r="TBP57" s="1252"/>
      <c r="TBQ57" s="1252"/>
      <c r="TBR57" s="1252"/>
      <c r="TBS57" s="1252"/>
      <c r="TBT57" s="1252"/>
      <c r="TBU57" s="1252"/>
      <c r="TBV57" s="1252"/>
      <c r="TBW57" s="1252"/>
      <c r="TBX57" s="1252"/>
      <c r="TBY57" s="1252"/>
      <c r="TBZ57" s="1252"/>
      <c r="TCA57" s="1252"/>
      <c r="TCB57" s="1252"/>
      <c r="TCC57" s="1252"/>
      <c r="TCD57" s="1252"/>
      <c r="TCE57" s="1252"/>
      <c r="TCF57" s="1252"/>
      <c r="TCG57" s="1252"/>
      <c r="TCH57" s="1252"/>
      <c r="TCI57" s="1252"/>
      <c r="TCJ57" s="1252"/>
      <c r="TCK57" s="1252"/>
      <c r="TCL57" s="1252"/>
      <c r="TCM57" s="1252"/>
      <c r="TCN57" s="1252"/>
      <c r="TCO57" s="1252"/>
      <c r="TCP57" s="1252"/>
      <c r="TCQ57" s="1252"/>
      <c r="TCR57" s="1252"/>
      <c r="TCS57" s="1252"/>
      <c r="TCT57" s="1252"/>
      <c r="TCU57" s="1252"/>
      <c r="TCV57" s="1252"/>
      <c r="TCW57" s="1252"/>
      <c r="TCX57" s="1252"/>
      <c r="TCY57" s="1252"/>
      <c r="TCZ57" s="1252"/>
      <c r="TDA57" s="1252"/>
      <c r="TDB57" s="1252"/>
      <c r="TDC57" s="1252"/>
      <c r="TDD57" s="1252"/>
      <c r="TDE57" s="1252"/>
      <c r="TDF57" s="1252"/>
      <c r="TDG57" s="1252"/>
      <c r="TDH57" s="1252"/>
      <c r="TDI57" s="1252"/>
      <c r="TDJ57" s="1252"/>
      <c r="TDK57" s="1252"/>
      <c r="TDL57" s="1252"/>
      <c r="TDM57" s="1252"/>
      <c r="TDN57" s="1252"/>
      <c r="TDO57" s="1252"/>
      <c r="TDP57" s="1252"/>
      <c r="TDQ57" s="1252"/>
      <c r="TDR57" s="1252"/>
      <c r="TDS57" s="1252"/>
      <c r="TDT57" s="1252"/>
      <c r="TDU57" s="1252"/>
      <c r="TDV57" s="1252"/>
      <c r="TDW57" s="1252"/>
      <c r="TDX57" s="1252"/>
      <c r="TDY57" s="1252"/>
      <c r="TDZ57" s="1252"/>
      <c r="TEA57" s="1252"/>
      <c r="TEB57" s="1252"/>
      <c r="TEC57" s="1252"/>
      <c r="TED57" s="1252"/>
      <c r="TEE57" s="1252"/>
      <c r="TEF57" s="1252"/>
      <c r="TEG57" s="1252"/>
      <c r="TEH57" s="1252"/>
      <c r="TEI57" s="1252"/>
      <c r="TEJ57" s="1252"/>
      <c r="TEK57" s="1252"/>
      <c r="TEL57" s="1252"/>
      <c r="TEM57" s="1252"/>
      <c r="TEN57" s="1252"/>
      <c r="TEO57" s="1252"/>
      <c r="TEP57" s="1252"/>
      <c r="TEQ57" s="1252"/>
      <c r="TER57" s="1252"/>
      <c r="TES57" s="1252"/>
      <c r="TET57" s="1252"/>
      <c r="TEU57" s="1252"/>
      <c r="TEV57" s="1252"/>
      <c r="TEW57" s="1252"/>
      <c r="TEX57" s="1252"/>
      <c r="TEY57" s="1252"/>
      <c r="TEZ57" s="1252"/>
      <c r="TFA57" s="1252"/>
      <c r="TFB57" s="1252"/>
      <c r="TFC57" s="1252"/>
      <c r="TFD57" s="1252"/>
      <c r="TFE57" s="1252"/>
      <c r="TFF57" s="1252"/>
      <c r="TFG57" s="1252"/>
      <c r="TFH57" s="1252"/>
      <c r="TFI57" s="1252"/>
      <c r="TFJ57" s="1252"/>
      <c r="TFK57" s="1252"/>
      <c r="TFL57" s="1252"/>
      <c r="TFM57" s="1252"/>
      <c r="TFN57" s="1252"/>
      <c r="TFO57" s="1252"/>
      <c r="TFP57" s="1252"/>
      <c r="TFQ57" s="1252"/>
      <c r="TFR57" s="1252"/>
      <c r="TFS57" s="1252"/>
      <c r="TFT57" s="1252"/>
      <c r="TFU57" s="1252"/>
      <c r="TFV57" s="1252"/>
      <c r="TFW57" s="1252"/>
      <c r="TFX57" s="1252"/>
      <c r="TFY57" s="1252"/>
      <c r="TFZ57" s="1252"/>
      <c r="TGA57" s="1252"/>
      <c r="TGB57" s="1252"/>
      <c r="TGC57" s="1252"/>
      <c r="TGD57" s="1252"/>
      <c r="TGE57" s="1252"/>
      <c r="TGF57" s="1252"/>
      <c r="TGG57" s="1252"/>
      <c r="TGH57" s="1252"/>
      <c r="TGI57" s="1252"/>
      <c r="TGJ57" s="1252"/>
      <c r="TGK57" s="1252"/>
      <c r="TGL57" s="1252"/>
      <c r="TGM57" s="1252"/>
      <c r="TGN57" s="1252"/>
      <c r="TGO57" s="1252"/>
      <c r="TGP57" s="1252"/>
      <c r="TGQ57" s="1252"/>
      <c r="TGR57" s="1252"/>
      <c r="TGS57" s="1252"/>
      <c r="TGT57" s="1252"/>
      <c r="TGU57" s="1252"/>
      <c r="TGV57" s="1252"/>
      <c r="TGW57" s="1252"/>
      <c r="TGX57" s="1252"/>
      <c r="TGY57" s="1252"/>
      <c r="TGZ57" s="1252"/>
      <c r="THA57" s="1252"/>
      <c r="THB57" s="1252"/>
      <c r="THC57" s="1252"/>
      <c r="THD57" s="1252"/>
      <c r="THE57" s="1252"/>
      <c r="THF57" s="1252"/>
      <c r="THG57" s="1252"/>
      <c r="THH57" s="1252"/>
      <c r="THI57" s="1252"/>
      <c r="THJ57" s="1252"/>
      <c r="THK57" s="1252"/>
      <c r="THL57" s="1252"/>
      <c r="THM57" s="1252"/>
      <c r="THN57" s="1252"/>
      <c r="THO57" s="1252"/>
      <c r="THP57" s="1252"/>
      <c r="THQ57" s="1252"/>
      <c r="THR57" s="1252"/>
      <c r="THS57" s="1252"/>
      <c r="THT57" s="1252"/>
      <c r="THU57" s="1252"/>
      <c r="THV57" s="1252"/>
      <c r="THW57" s="1252"/>
      <c r="THX57" s="1252"/>
      <c r="THY57" s="1252"/>
      <c r="THZ57" s="1252"/>
      <c r="TIA57" s="1252"/>
      <c r="TIB57" s="1252"/>
      <c r="TIC57" s="1252"/>
      <c r="TID57" s="1252"/>
      <c r="TIE57" s="1252"/>
      <c r="TIF57" s="1252"/>
      <c r="TIG57" s="1252"/>
      <c r="TIH57" s="1252"/>
      <c r="TII57" s="1252"/>
      <c r="TIJ57" s="1252"/>
      <c r="TIK57" s="1252"/>
      <c r="TIL57" s="1252"/>
      <c r="TIM57" s="1252"/>
      <c r="TIN57" s="1252"/>
      <c r="TIO57" s="1252"/>
      <c r="TIP57" s="1252"/>
      <c r="TIQ57" s="1252"/>
      <c r="TIR57" s="1252"/>
      <c r="TIS57" s="1252"/>
      <c r="TIT57" s="1252"/>
      <c r="TIU57" s="1252"/>
      <c r="TIV57" s="1252"/>
      <c r="TIW57" s="1252"/>
      <c r="TIX57" s="1252"/>
      <c r="TIY57" s="1252"/>
      <c r="TIZ57" s="1252"/>
      <c r="TJA57" s="1252"/>
      <c r="TJB57" s="1252"/>
      <c r="TJC57" s="1252"/>
      <c r="TJD57" s="1252"/>
      <c r="TJE57" s="1252"/>
      <c r="TJF57" s="1252"/>
      <c r="TJG57" s="1252"/>
      <c r="TJH57" s="1252"/>
      <c r="TJI57" s="1252"/>
      <c r="TJJ57" s="1252"/>
      <c r="TJK57" s="1252"/>
      <c r="TJL57" s="1252"/>
      <c r="TJM57" s="1252"/>
      <c r="TJN57" s="1252"/>
      <c r="TJO57" s="1252"/>
      <c r="TJP57" s="1252"/>
      <c r="TJQ57" s="1252"/>
      <c r="TJR57" s="1252"/>
      <c r="TJS57" s="1252"/>
      <c r="TJT57" s="1252"/>
      <c r="TJU57" s="1252"/>
      <c r="TJV57" s="1252"/>
      <c r="TJW57" s="1252"/>
      <c r="TJX57" s="1252"/>
      <c r="TJY57" s="1252"/>
      <c r="TJZ57" s="1252"/>
      <c r="TKA57" s="1252"/>
      <c r="TKB57" s="1252"/>
      <c r="TKC57" s="1252"/>
      <c r="TKD57" s="1252"/>
      <c r="TKE57" s="1252"/>
      <c r="TKF57" s="1252"/>
      <c r="TKG57" s="1252"/>
      <c r="TKH57" s="1252"/>
      <c r="TKI57" s="1252"/>
      <c r="TKJ57" s="1252"/>
      <c r="TKK57" s="1252"/>
      <c r="TKL57" s="1252"/>
      <c r="TKM57" s="1252"/>
      <c r="TKN57" s="1252"/>
      <c r="TKO57" s="1252"/>
      <c r="TKP57" s="1252"/>
      <c r="TKQ57" s="1252"/>
      <c r="TKR57" s="1252"/>
      <c r="TKS57" s="1252"/>
      <c r="TKT57" s="1252"/>
      <c r="TKU57" s="1252"/>
      <c r="TKV57" s="1252"/>
      <c r="TKW57" s="1252"/>
      <c r="TKX57" s="1252"/>
      <c r="TKY57" s="1252"/>
      <c r="TKZ57" s="1252"/>
      <c r="TLA57" s="1252"/>
      <c r="TLB57" s="1252"/>
      <c r="TLC57" s="1252"/>
      <c r="TLD57" s="1252"/>
      <c r="TLE57" s="1252"/>
      <c r="TLF57" s="1252"/>
      <c r="TLG57" s="1252"/>
      <c r="TLH57" s="1252"/>
      <c r="TLI57" s="1252"/>
      <c r="TLJ57" s="1252"/>
      <c r="TLK57" s="1252"/>
      <c r="TLL57" s="1252"/>
      <c r="TLM57" s="1252"/>
      <c r="TLN57" s="1252"/>
      <c r="TLO57" s="1252"/>
      <c r="TLP57" s="1252"/>
      <c r="TLQ57" s="1252"/>
      <c r="TLR57" s="1252"/>
      <c r="TLS57" s="1252"/>
      <c r="TLT57" s="1252"/>
      <c r="TLU57" s="1252"/>
      <c r="TLV57" s="1252"/>
      <c r="TLW57" s="1252"/>
      <c r="TLX57" s="1252"/>
      <c r="TLY57" s="1252"/>
      <c r="TLZ57" s="1252"/>
      <c r="TMA57" s="1252"/>
      <c r="TMB57" s="1252"/>
      <c r="TMC57" s="1252"/>
      <c r="TMD57" s="1252"/>
      <c r="TME57" s="1252"/>
      <c r="TMF57" s="1252"/>
      <c r="TMG57" s="1252"/>
      <c r="TMH57" s="1252"/>
      <c r="TMI57" s="1252"/>
      <c r="TMJ57" s="1252"/>
      <c r="TMK57" s="1252"/>
      <c r="TML57" s="1252"/>
      <c r="TMM57" s="1252"/>
      <c r="TMN57" s="1252"/>
      <c r="TMO57" s="1252"/>
      <c r="TMP57" s="1252"/>
      <c r="TMQ57" s="1252"/>
      <c r="TMR57" s="1252"/>
      <c r="TMS57" s="1252"/>
      <c r="TMT57" s="1252"/>
      <c r="TMU57" s="1252"/>
      <c r="TMV57" s="1252"/>
      <c r="TMW57" s="1252"/>
      <c r="TMX57" s="1252"/>
      <c r="TMY57" s="1252"/>
      <c r="TMZ57" s="1252"/>
      <c r="TNA57" s="1252"/>
      <c r="TNB57" s="1252"/>
      <c r="TNC57" s="1252"/>
      <c r="TND57" s="1252"/>
      <c r="TNE57" s="1252"/>
      <c r="TNF57" s="1252"/>
      <c r="TNG57" s="1252"/>
      <c r="TNH57" s="1252"/>
      <c r="TNI57" s="1252"/>
      <c r="TNJ57" s="1252"/>
      <c r="TNK57" s="1252"/>
      <c r="TNL57" s="1252"/>
      <c r="TNM57" s="1252"/>
      <c r="TNN57" s="1252"/>
      <c r="TNO57" s="1252"/>
      <c r="TNP57" s="1252"/>
      <c r="TNQ57" s="1252"/>
      <c r="TNR57" s="1252"/>
      <c r="TNS57" s="1252"/>
      <c r="TNT57" s="1252"/>
      <c r="TNU57" s="1252"/>
      <c r="TNV57" s="1252"/>
      <c r="TNW57" s="1252"/>
      <c r="TNX57" s="1252"/>
      <c r="TNY57" s="1252"/>
      <c r="TNZ57" s="1252"/>
      <c r="TOA57" s="1252"/>
      <c r="TOB57" s="1252"/>
      <c r="TOC57" s="1252"/>
      <c r="TOD57" s="1252"/>
      <c r="TOE57" s="1252"/>
      <c r="TOF57" s="1252"/>
      <c r="TOG57" s="1252"/>
      <c r="TOH57" s="1252"/>
      <c r="TOI57" s="1252"/>
      <c r="TOJ57" s="1252"/>
      <c r="TOK57" s="1252"/>
      <c r="TOL57" s="1252"/>
      <c r="TOM57" s="1252"/>
      <c r="TON57" s="1252"/>
      <c r="TOO57" s="1252"/>
      <c r="TOP57" s="1252"/>
      <c r="TOQ57" s="1252"/>
      <c r="TOR57" s="1252"/>
      <c r="TOS57" s="1252"/>
      <c r="TOT57" s="1252"/>
      <c r="TOU57" s="1252"/>
      <c r="TOV57" s="1252"/>
      <c r="TOW57" s="1252"/>
      <c r="TOX57" s="1252"/>
      <c r="TOY57" s="1252"/>
      <c r="TOZ57" s="1252"/>
      <c r="TPA57" s="1252"/>
      <c r="TPB57" s="1252"/>
      <c r="TPC57" s="1252"/>
      <c r="TPD57" s="1252"/>
      <c r="TPE57" s="1252"/>
      <c r="TPF57" s="1252"/>
      <c r="TPG57" s="1252"/>
      <c r="TPH57" s="1252"/>
      <c r="TPI57" s="1252"/>
      <c r="TPJ57" s="1252"/>
      <c r="TPK57" s="1252"/>
      <c r="TPL57" s="1252"/>
      <c r="TPM57" s="1252"/>
      <c r="TPN57" s="1252"/>
      <c r="TPO57" s="1252"/>
      <c r="TPP57" s="1252"/>
      <c r="TPQ57" s="1252"/>
      <c r="TPR57" s="1252"/>
      <c r="TPS57" s="1252"/>
      <c r="TPT57" s="1252"/>
      <c r="TPU57" s="1252"/>
      <c r="TPV57" s="1252"/>
      <c r="TPW57" s="1252"/>
      <c r="TPX57" s="1252"/>
      <c r="TPY57" s="1252"/>
      <c r="TPZ57" s="1252"/>
      <c r="TQA57" s="1252"/>
      <c r="TQB57" s="1252"/>
      <c r="TQC57" s="1252"/>
      <c r="TQD57" s="1252"/>
      <c r="TQE57" s="1252"/>
      <c r="TQF57" s="1252"/>
      <c r="TQG57" s="1252"/>
      <c r="TQH57" s="1252"/>
      <c r="TQI57" s="1252"/>
      <c r="TQJ57" s="1252"/>
      <c r="TQK57" s="1252"/>
      <c r="TQL57" s="1252"/>
      <c r="TQM57" s="1252"/>
      <c r="TQN57" s="1252"/>
      <c r="TQO57" s="1252"/>
      <c r="TQP57" s="1252"/>
      <c r="TQQ57" s="1252"/>
      <c r="TQR57" s="1252"/>
      <c r="TQS57" s="1252"/>
      <c r="TQT57" s="1252"/>
      <c r="TQU57" s="1252"/>
      <c r="TQV57" s="1252"/>
      <c r="TQW57" s="1252"/>
      <c r="TQX57" s="1252"/>
      <c r="TQY57" s="1252"/>
      <c r="TQZ57" s="1252"/>
      <c r="TRA57" s="1252"/>
      <c r="TRB57" s="1252"/>
      <c r="TRC57" s="1252"/>
      <c r="TRD57" s="1252"/>
      <c r="TRE57" s="1252"/>
      <c r="TRF57" s="1252"/>
      <c r="TRG57" s="1252"/>
      <c r="TRH57" s="1252"/>
      <c r="TRI57" s="1252"/>
      <c r="TRJ57" s="1252"/>
      <c r="TRK57" s="1252"/>
      <c r="TRL57" s="1252"/>
      <c r="TRM57" s="1252"/>
      <c r="TRN57" s="1252"/>
      <c r="TRO57" s="1252"/>
      <c r="TRP57" s="1252"/>
      <c r="TRQ57" s="1252"/>
      <c r="TRR57" s="1252"/>
      <c r="TRS57" s="1252"/>
      <c r="TRT57" s="1252"/>
      <c r="TRU57" s="1252"/>
      <c r="TRV57" s="1252"/>
      <c r="TRW57" s="1252"/>
      <c r="TRX57" s="1252"/>
      <c r="TRY57" s="1252"/>
      <c r="TRZ57" s="1252"/>
      <c r="TSA57" s="1252"/>
      <c r="TSB57" s="1252"/>
      <c r="TSC57" s="1252"/>
      <c r="TSD57" s="1252"/>
      <c r="TSE57" s="1252"/>
      <c r="TSF57" s="1252"/>
      <c r="TSG57" s="1252"/>
      <c r="TSH57" s="1252"/>
      <c r="TSI57" s="1252"/>
      <c r="TSJ57" s="1252"/>
      <c r="TSK57" s="1252"/>
      <c r="TSL57" s="1252"/>
      <c r="TSM57" s="1252"/>
      <c r="TSN57" s="1252"/>
      <c r="TSO57" s="1252"/>
      <c r="TSP57" s="1252"/>
      <c r="TSQ57" s="1252"/>
      <c r="TSR57" s="1252"/>
      <c r="TSS57" s="1252"/>
      <c r="TST57" s="1252"/>
      <c r="TSU57" s="1252"/>
      <c r="TSV57" s="1252"/>
      <c r="TSW57" s="1252"/>
      <c r="TSX57" s="1252"/>
      <c r="TSY57" s="1252"/>
      <c r="TSZ57" s="1252"/>
      <c r="TTA57" s="1252"/>
      <c r="TTB57" s="1252"/>
      <c r="TTC57" s="1252"/>
      <c r="TTD57" s="1252"/>
      <c r="TTE57" s="1252"/>
      <c r="TTF57" s="1252"/>
      <c r="TTG57" s="1252"/>
      <c r="TTH57" s="1252"/>
      <c r="TTI57" s="1252"/>
      <c r="TTJ57" s="1252"/>
      <c r="TTK57" s="1252"/>
      <c r="TTL57" s="1252"/>
      <c r="TTM57" s="1252"/>
      <c r="TTN57" s="1252"/>
      <c r="TTO57" s="1252"/>
      <c r="TTP57" s="1252"/>
      <c r="TTQ57" s="1252"/>
      <c r="TTR57" s="1252"/>
      <c r="TTS57" s="1252"/>
      <c r="TTT57" s="1252"/>
      <c r="TTU57" s="1252"/>
      <c r="TTV57" s="1252"/>
      <c r="TTW57" s="1252"/>
      <c r="TTX57" s="1252"/>
      <c r="TTY57" s="1252"/>
      <c r="TTZ57" s="1252"/>
      <c r="TUA57" s="1252"/>
      <c r="TUB57" s="1252"/>
      <c r="TUC57" s="1252"/>
      <c r="TUD57" s="1252"/>
      <c r="TUE57" s="1252"/>
      <c r="TUF57" s="1252"/>
      <c r="TUG57" s="1252"/>
      <c r="TUH57" s="1252"/>
      <c r="TUI57" s="1252"/>
      <c r="TUJ57" s="1252"/>
      <c r="TUK57" s="1252"/>
      <c r="TUL57" s="1252"/>
      <c r="TUM57" s="1252"/>
      <c r="TUN57" s="1252"/>
      <c r="TUO57" s="1252"/>
      <c r="TUP57" s="1252"/>
      <c r="TUQ57" s="1252"/>
      <c r="TUR57" s="1252"/>
      <c r="TUS57" s="1252"/>
      <c r="TUT57" s="1252"/>
      <c r="TUU57" s="1252"/>
      <c r="TUV57" s="1252"/>
      <c r="TUW57" s="1252"/>
      <c r="TUX57" s="1252"/>
      <c r="TUY57" s="1252"/>
      <c r="TUZ57" s="1252"/>
      <c r="TVA57" s="1252"/>
      <c r="TVB57" s="1252"/>
      <c r="TVC57" s="1252"/>
      <c r="TVD57" s="1252"/>
      <c r="TVE57" s="1252"/>
      <c r="TVF57" s="1252"/>
      <c r="TVG57" s="1252"/>
      <c r="TVH57" s="1252"/>
      <c r="TVI57" s="1252"/>
      <c r="TVJ57" s="1252"/>
      <c r="TVK57" s="1252"/>
      <c r="TVL57" s="1252"/>
      <c r="TVM57" s="1252"/>
      <c r="TVN57" s="1252"/>
      <c r="TVO57" s="1252"/>
      <c r="TVP57" s="1252"/>
      <c r="TVQ57" s="1252"/>
      <c r="TVR57" s="1252"/>
      <c r="TVS57" s="1252"/>
      <c r="TVT57" s="1252"/>
      <c r="TVU57" s="1252"/>
      <c r="TVV57" s="1252"/>
      <c r="TVW57" s="1252"/>
      <c r="TVX57" s="1252"/>
      <c r="TVY57" s="1252"/>
      <c r="TVZ57" s="1252"/>
      <c r="TWA57" s="1252"/>
      <c r="TWB57" s="1252"/>
      <c r="TWC57" s="1252"/>
      <c r="TWD57" s="1252"/>
      <c r="TWE57" s="1252"/>
      <c r="TWF57" s="1252"/>
      <c r="TWG57" s="1252"/>
      <c r="TWH57" s="1252"/>
      <c r="TWI57" s="1252"/>
      <c r="TWJ57" s="1252"/>
      <c r="TWK57" s="1252"/>
      <c r="TWL57" s="1252"/>
      <c r="TWM57" s="1252"/>
      <c r="TWN57" s="1252"/>
      <c r="TWO57" s="1252"/>
      <c r="TWP57" s="1252"/>
      <c r="TWQ57" s="1252"/>
      <c r="TWR57" s="1252"/>
      <c r="TWS57" s="1252"/>
      <c r="TWT57" s="1252"/>
      <c r="TWU57" s="1252"/>
      <c r="TWV57" s="1252"/>
      <c r="TWW57" s="1252"/>
      <c r="TWX57" s="1252"/>
      <c r="TWY57" s="1252"/>
      <c r="TWZ57" s="1252"/>
      <c r="TXA57" s="1252"/>
      <c r="TXB57" s="1252"/>
      <c r="TXC57" s="1252"/>
      <c r="TXD57" s="1252"/>
      <c r="TXE57" s="1252"/>
      <c r="TXF57" s="1252"/>
      <c r="TXG57" s="1252"/>
      <c r="TXH57" s="1252"/>
      <c r="TXI57" s="1252"/>
      <c r="TXJ57" s="1252"/>
      <c r="TXK57" s="1252"/>
      <c r="TXL57" s="1252"/>
      <c r="TXM57" s="1252"/>
      <c r="TXN57" s="1252"/>
      <c r="TXO57" s="1252"/>
      <c r="TXP57" s="1252"/>
      <c r="TXQ57" s="1252"/>
      <c r="TXR57" s="1252"/>
      <c r="TXS57" s="1252"/>
      <c r="TXT57" s="1252"/>
      <c r="TXU57" s="1252"/>
      <c r="TXV57" s="1252"/>
      <c r="TXW57" s="1252"/>
      <c r="TXX57" s="1252"/>
      <c r="TXY57" s="1252"/>
      <c r="TXZ57" s="1252"/>
      <c r="TYA57" s="1252"/>
      <c r="TYB57" s="1252"/>
      <c r="TYC57" s="1252"/>
      <c r="TYD57" s="1252"/>
      <c r="TYE57" s="1252"/>
      <c r="TYF57" s="1252"/>
      <c r="TYG57" s="1252"/>
      <c r="TYH57" s="1252"/>
      <c r="TYI57" s="1252"/>
      <c r="TYJ57" s="1252"/>
      <c r="TYK57" s="1252"/>
      <c r="TYL57" s="1252"/>
      <c r="TYM57" s="1252"/>
      <c r="TYN57" s="1252"/>
      <c r="TYO57" s="1252"/>
      <c r="TYP57" s="1252"/>
      <c r="TYQ57" s="1252"/>
      <c r="TYR57" s="1252"/>
      <c r="TYS57" s="1252"/>
      <c r="TYT57" s="1252"/>
      <c r="TYU57" s="1252"/>
      <c r="TYV57" s="1252"/>
      <c r="TYW57" s="1252"/>
      <c r="TYX57" s="1252"/>
      <c r="TYY57" s="1252"/>
      <c r="TYZ57" s="1252"/>
      <c r="TZA57" s="1252"/>
      <c r="TZB57" s="1252"/>
      <c r="TZC57" s="1252"/>
      <c r="TZD57" s="1252"/>
      <c r="TZE57" s="1252"/>
      <c r="TZF57" s="1252"/>
      <c r="TZG57" s="1252"/>
      <c r="TZH57" s="1252"/>
      <c r="TZI57" s="1252"/>
      <c r="TZJ57" s="1252"/>
      <c r="TZK57" s="1252"/>
      <c r="TZL57" s="1252"/>
      <c r="TZM57" s="1252"/>
      <c r="TZN57" s="1252"/>
      <c r="TZO57" s="1252"/>
      <c r="TZP57" s="1252"/>
      <c r="TZQ57" s="1252"/>
      <c r="TZR57" s="1252"/>
      <c r="TZS57" s="1252"/>
      <c r="TZT57" s="1252"/>
      <c r="TZU57" s="1252"/>
      <c r="TZV57" s="1252"/>
      <c r="TZW57" s="1252"/>
      <c r="TZX57" s="1252"/>
      <c r="TZY57" s="1252"/>
      <c r="TZZ57" s="1252"/>
      <c r="UAA57" s="1252"/>
      <c r="UAB57" s="1252"/>
      <c r="UAC57" s="1252"/>
      <c r="UAD57" s="1252"/>
      <c r="UAE57" s="1252"/>
      <c r="UAF57" s="1252"/>
      <c r="UAG57" s="1252"/>
      <c r="UAH57" s="1252"/>
      <c r="UAI57" s="1252"/>
      <c r="UAJ57" s="1252"/>
      <c r="UAK57" s="1252"/>
      <c r="UAL57" s="1252"/>
      <c r="UAM57" s="1252"/>
      <c r="UAN57" s="1252"/>
      <c r="UAO57" s="1252"/>
      <c r="UAP57" s="1252"/>
      <c r="UAQ57" s="1252"/>
      <c r="UAR57" s="1252"/>
      <c r="UAS57" s="1252"/>
      <c r="UAT57" s="1252"/>
      <c r="UAU57" s="1252"/>
      <c r="UAV57" s="1252"/>
      <c r="UAW57" s="1252"/>
      <c r="UAX57" s="1252"/>
      <c r="UAY57" s="1252"/>
      <c r="UAZ57" s="1252"/>
      <c r="UBA57" s="1252"/>
      <c r="UBB57" s="1252"/>
      <c r="UBC57" s="1252"/>
      <c r="UBD57" s="1252"/>
      <c r="UBE57" s="1252"/>
      <c r="UBF57" s="1252"/>
      <c r="UBG57" s="1252"/>
      <c r="UBH57" s="1252"/>
      <c r="UBI57" s="1252"/>
      <c r="UBJ57" s="1252"/>
      <c r="UBK57" s="1252"/>
      <c r="UBL57" s="1252"/>
      <c r="UBM57" s="1252"/>
      <c r="UBN57" s="1252"/>
      <c r="UBO57" s="1252"/>
      <c r="UBP57" s="1252"/>
      <c r="UBQ57" s="1252"/>
      <c r="UBR57" s="1252"/>
      <c r="UBS57" s="1252"/>
      <c r="UBT57" s="1252"/>
      <c r="UBU57" s="1252"/>
      <c r="UBV57" s="1252"/>
      <c r="UBW57" s="1252"/>
      <c r="UBX57" s="1252"/>
      <c r="UBY57" s="1252"/>
      <c r="UBZ57" s="1252"/>
      <c r="UCA57" s="1252"/>
      <c r="UCB57" s="1252"/>
      <c r="UCC57" s="1252"/>
      <c r="UCD57" s="1252"/>
      <c r="UCE57" s="1252"/>
      <c r="UCF57" s="1252"/>
      <c r="UCG57" s="1252"/>
      <c r="UCH57" s="1252"/>
      <c r="UCI57" s="1252"/>
      <c r="UCJ57" s="1252"/>
      <c r="UCK57" s="1252"/>
      <c r="UCL57" s="1252"/>
      <c r="UCM57" s="1252"/>
      <c r="UCN57" s="1252"/>
      <c r="UCO57" s="1252"/>
      <c r="UCP57" s="1252"/>
      <c r="UCQ57" s="1252"/>
      <c r="UCR57" s="1252"/>
      <c r="UCS57" s="1252"/>
      <c r="UCT57" s="1252"/>
      <c r="UCU57" s="1252"/>
      <c r="UCV57" s="1252"/>
      <c r="UCW57" s="1252"/>
      <c r="UCX57" s="1252"/>
      <c r="UCY57" s="1252"/>
      <c r="UCZ57" s="1252"/>
      <c r="UDA57" s="1252"/>
      <c r="UDB57" s="1252"/>
      <c r="UDC57" s="1252"/>
      <c r="UDD57" s="1252"/>
      <c r="UDE57" s="1252"/>
      <c r="UDF57" s="1252"/>
      <c r="UDG57" s="1252"/>
      <c r="UDH57" s="1252"/>
      <c r="UDI57" s="1252"/>
      <c r="UDJ57" s="1252"/>
      <c r="UDK57" s="1252"/>
      <c r="UDL57" s="1252"/>
      <c r="UDM57" s="1252"/>
      <c r="UDN57" s="1252"/>
      <c r="UDO57" s="1252"/>
      <c r="UDP57" s="1252"/>
      <c r="UDQ57" s="1252"/>
      <c r="UDR57" s="1252"/>
      <c r="UDS57" s="1252"/>
      <c r="UDT57" s="1252"/>
      <c r="UDU57" s="1252"/>
      <c r="UDV57" s="1252"/>
      <c r="UDW57" s="1252"/>
      <c r="UDX57" s="1252"/>
      <c r="UDY57" s="1252"/>
      <c r="UDZ57" s="1252"/>
      <c r="UEA57" s="1252"/>
      <c r="UEB57" s="1252"/>
      <c r="UEC57" s="1252"/>
      <c r="UED57" s="1252"/>
      <c r="UEE57" s="1252"/>
      <c r="UEF57" s="1252"/>
      <c r="UEG57" s="1252"/>
      <c r="UEH57" s="1252"/>
      <c r="UEI57" s="1252"/>
      <c r="UEJ57" s="1252"/>
      <c r="UEK57" s="1252"/>
      <c r="UEL57" s="1252"/>
      <c r="UEM57" s="1252"/>
      <c r="UEN57" s="1252"/>
      <c r="UEO57" s="1252"/>
      <c r="UEP57" s="1252"/>
      <c r="UEQ57" s="1252"/>
      <c r="UER57" s="1252"/>
      <c r="UES57" s="1252"/>
      <c r="UET57" s="1252"/>
      <c r="UEU57" s="1252"/>
      <c r="UEV57" s="1252"/>
      <c r="UEW57" s="1252"/>
      <c r="UEX57" s="1252"/>
      <c r="UEY57" s="1252"/>
      <c r="UEZ57" s="1252"/>
      <c r="UFA57" s="1252"/>
      <c r="UFB57" s="1252"/>
      <c r="UFC57" s="1252"/>
      <c r="UFD57" s="1252"/>
      <c r="UFE57" s="1252"/>
      <c r="UFF57" s="1252"/>
      <c r="UFG57" s="1252"/>
      <c r="UFH57" s="1252"/>
      <c r="UFI57" s="1252"/>
      <c r="UFJ57" s="1252"/>
      <c r="UFK57" s="1252"/>
      <c r="UFL57" s="1252"/>
      <c r="UFM57" s="1252"/>
      <c r="UFN57" s="1252"/>
      <c r="UFO57" s="1252"/>
      <c r="UFP57" s="1252"/>
      <c r="UFQ57" s="1252"/>
      <c r="UFR57" s="1252"/>
      <c r="UFS57" s="1252"/>
      <c r="UFT57" s="1252"/>
      <c r="UFU57" s="1252"/>
      <c r="UFV57" s="1252"/>
      <c r="UFW57" s="1252"/>
      <c r="UFX57" s="1252"/>
      <c r="UFY57" s="1252"/>
      <c r="UFZ57" s="1252"/>
      <c r="UGA57" s="1252"/>
      <c r="UGB57" s="1252"/>
      <c r="UGC57" s="1252"/>
      <c r="UGD57" s="1252"/>
      <c r="UGE57" s="1252"/>
      <c r="UGF57" s="1252"/>
      <c r="UGG57" s="1252"/>
      <c r="UGH57" s="1252"/>
      <c r="UGI57" s="1252"/>
      <c r="UGJ57" s="1252"/>
      <c r="UGK57" s="1252"/>
      <c r="UGL57" s="1252"/>
      <c r="UGM57" s="1252"/>
      <c r="UGN57" s="1252"/>
      <c r="UGO57" s="1252"/>
      <c r="UGP57" s="1252"/>
      <c r="UGQ57" s="1252"/>
      <c r="UGR57" s="1252"/>
      <c r="UGS57" s="1252"/>
      <c r="UGT57" s="1252"/>
      <c r="UGU57" s="1252"/>
      <c r="UGV57" s="1252"/>
      <c r="UGW57" s="1252"/>
      <c r="UGX57" s="1252"/>
      <c r="UGY57" s="1252"/>
      <c r="UGZ57" s="1252"/>
      <c r="UHA57" s="1252"/>
      <c r="UHB57" s="1252"/>
      <c r="UHC57" s="1252"/>
      <c r="UHD57" s="1252"/>
      <c r="UHE57" s="1252"/>
      <c r="UHF57" s="1252"/>
      <c r="UHG57" s="1252"/>
      <c r="UHH57" s="1252"/>
      <c r="UHI57" s="1252"/>
      <c r="UHJ57" s="1252"/>
      <c r="UHK57" s="1252"/>
      <c r="UHL57" s="1252"/>
      <c r="UHM57" s="1252"/>
      <c r="UHN57" s="1252"/>
      <c r="UHO57" s="1252"/>
      <c r="UHP57" s="1252"/>
      <c r="UHQ57" s="1252"/>
      <c r="UHR57" s="1252"/>
      <c r="UHS57" s="1252"/>
      <c r="UHT57" s="1252"/>
      <c r="UHU57" s="1252"/>
      <c r="UHV57" s="1252"/>
      <c r="UHW57" s="1252"/>
      <c r="UHX57" s="1252"/>
      <c r="UHY57" s="1252"/>
      <c r="UHZ57" s="1252"/>
      <c r="UIA57" s="1252"/>
      <c r="UIB57" s="1252"/>
      <c r="UIC57" s="1252"/>
      <c r="UID57" s="1252"/>
      <c r="UIE57" s="1252"/>
      <c r="UIF57" s="1252"/>
      <c r="UIG57" s="1252"/>
      <c r="UIH57" s="1252"/>
      <c r="UII57" s="1252"/>
      <c r="UIJ57" s="1252"/>
      <c r="UIK57" s="1252"/>
      <c r="UIL57" s="1252"/>
      <c r="UIM57" s="1252"/>
      <c r="UIN57" s="1252"/>
      <c r="UIO57" s="1252"/>
      <c r="UIP57" s="1252"/>
      <c r="UIQ57" s="1252"/>
      <c r="UIR57" s="1252"/>
      <c r="UIS57" s="1252"/>
      <c r="UIT57" s="1252"/>
      <c r="UIU57" s="1252"/>
      <c r="UIV57" s="1252"/>
      <c r="UIW57" s="1252"/>
      <c r="UIX57" s="1252"/>
      <c r="UIY57" s="1252"/>
      <c r="UIZ57" s="1252"/>
      <c r="UJA57" s="1252"/>
      <c r="UJB57" s="1252"/>
      <c r="UJC57" s="1252"/>
      <c r="UJD57" s="1252"/>
      <c r="UJE57" s="1252"/>
      <c r="UJF57" s="1252"/>
      <c r="UJG57" s="1252"/>
      <c r="UJH57" s="1252"/>
      <c r="UJI57" s="1252"/>
      <c r="UJJ57" s="1252"/>
      <c r="UJK57" s="1252"/>
      <c r="UJL57" s="1252"/>
      <c r="UJM57" s="1252"/>
      <c r="UJN57" s="1252"/>
      <c r="UJO57" s="1252"/>
      <c r="UJP57" s="1252"/>
      <c r="UJQ57" s="1252"/>
      <c r="UJR57" s="1252"/>
      <c r="UJS57" s="1252"/>
      <c r="UJT57" s="1252"/>
      <c r="UJU57" s="1252"/>
      <c r="UJV57" s="1252"/>
      <c r="UJW57" s="1252"/>
      <c r="UJX57" s="1252"/>
      <c r="UJY57" s="1252"/>
      <c r="UJZ57" s="1252"/>
      <c r="UKA57" s="1252"/>
      <c r="UKB57" s="1252"/>
      <c r="UKC57" s="1252"/>
      <c r="UKD57" s="1252"/>
      <c r="UKE57" s="1252"/>
      <c r="UKF57" s="1252"/>
      <c r="UKG57" s="1252"/>
      <c r="UKH57" s="1252"/>
      <c r="UKI57" s="1252"/>
      <c r="UKJ57" s="1252"/>
      <c r="UKK57" s="1252"/>
      <c r="UKL57" s="1252"/>
      <c r="UKM57" s="1252"/>
      <c r="UKN57" s="1252"/>
      <c r="UKO57" s="1252"/>
      <c r="UKP57" s="1252"/>
      <c r="UKQ57" s="1252"/>
      <c r="UKR57" s="1252"/>
      <c r="UKS57" s="1252"/>
      <c r="UKT57" s="1252"/>
      <c r="UKU57" s="1252"/>
      <c r="UKV57" s="1252"/>
      <c r="UKW57" s="1252"/>
      <c r="UKX57" s="1252"/>
      <c r="UKY57" s="1252"/>
      <c r="UKZ57" s="1252"/>
      <c r="ULA57" s="1252"/>
      <c r="ULB57" s="1252"/>
      <c r="ULC57" s="1252"/>
      <c r="ULD57" s="1252"/>
      <c r="ULE57" s="1252"/>
      <c r="ULF57" s="1252"/>
      <c r="ULG57" s="1252"/>
      <c r="ULH57" s="1252"/>
      <c r="ULI57" s="1252"/>
      <c r="ULJ57" s="1252"/>
      <c r="ULK57" s="1252"/>
      <c r="ULL57" s="1252"/>
      <c r="ULM57" s="1252"/>
      <c r="ULN57" s="1252"/>
      <c r="ULO57" s="1252"/>
      <c r="ULP57" s="1252"/>
      <c r="ULQ57" s="1252"/>
      <c r="ULR57" s="1252"/>
      <c r="ULS57" s="1252"/>
      <c r="ULT57" s="1252"/>
      <c r="ULU57" s="1252"/>
      <c r="ULV57" s="1252"/>
      <c r="ULW57" s="1252"/>
      <c r="ULX57" s="1252"/>
      <c r="ULY57" s="1252"/>
      <c r="ULZ57" s="1252"/>
      <c r="UMA57" s="1252"/>
      <c r="UMB57" s="1252"/>
      <c r="UMC57" s="1252"/>
      <c r="UMD57" s="1252"/>
      <c r="UME57" s="1252"/>
      <c r="UMF57" s="1252"/>
      <c r="UMG57" s="1252"/>
      <c r="UMH57" s="1252"/>
      <c r="UMI57" s="1252"/>
      <c r="UMJ57" s="1252"/>
      <c r="UMK57" s="1252"/>
      <c r="UML57" s="1252"/>
      <c r="UMM57" s="1252"/>
      <c r="UMN57" s="1252"/>
      <c r="UMO57" s="1252"/>
      <c r="UMP57" s="1252"/>
      <c r="UMQ57" s="1252"/>
      <c r="UMR57" s="1252"/>
      <c r="UMS57" s="1252"/>
      <c r="UMT57" s="1252"/>
      <c r="UMU57" s="1252"/>
      <c r="UMV57" s="1252"/>
      <c r="UMW57" s="1252"/>
      <c r="UMX57" s="1252"/>
      <c r="UMY57" s="1252"/>
      <c r="UMZ57" s="1252"/>
      <c r="UNA57" s="1252"/>
      <c r="UNB57" s="1252"/>
      <c r="UNC57" s="1252"/>
      <c r="UND57" s="1252"/>
      <c r="UNE57" s="1252"/>
      <c r="UNF57" s="1252"/>
      <c r="UNG57" s="1252"/>
      <c r="UNH57" s="1252"/>
      <c r="UNI57" s="1252"/>
      <c r="UNJ57" s="1252"/>
      <c r="UNK57" s="1252"/>
      <c r="UNL57" s="1252"/>
      <c r="UNM57" s="1252"/>
      <c r="UNN57" s="1252"/>
      <c r="UNO57" s="1252"/>
      <c r="UNP57" s="1252"/>
      <c r="UNQ57" s="1252"/>
      <c r="UNR57" s="1252"/>
      <c r="UNS57" s="1252"/>
      <c r="UNT57" s="1252"/>
      <c r="UNU57" s="1252"/>
      <c r="UNV57" s="1252"/>
      <c r="UNW57" s="1252"/>
      <c r="UNX57" s="1252"/>
      <c r="UNY57" s="1252"/>
      <c r="UNZ57" s="1252"/>
      <c r="UOA57" s="1252"/>
      <c r="UOB57" s="1252"/>
      <c r="UOC57" s="1252"/>
      <c r="UOD57" s="1252"/>
      <c r="UOE57" s="1252"/>
      <c r="UOF57" s="1252"/>
      <c r="UOG57" s="1252"/>
      <c r="UOH57" s="1252"/>
      <c r="UOI57" s="1252"/>
      <c r="UOJ57" s="1252"/>
      <c r="UOK57" s="1252"/>
      <c r="UOL57" s="1252"/>
      <c r="UOM57" s="1252"/>
      <c r="UON57" s="1252"/>
      <c r="UOO57" s="1252"/>
      <c r="UOP57" s="1252"/>
      <c r="UOQ57" s="1252"/>
      <c r="UOR57" s="1252"/>
      <c r="UOS57" s="1252"/>
      <c r="UOT57" s="1252"/>
      <c r="UOU57" s="1252"/>
      <c r="UOV57" s="1252"/>
      <c r="UOW57" s="1252"/>
      <c r="UOX57" s="1252"/>
      <c r="UOY57" s="1252"/>
      <c r="UOZ57" s="1252"/>
      <c r="UPA57" s="1252"/>
      <c r="UPB57" s="1252"/>
      <c r="UPC57" s="1252"/>
      <c r="UPD57" s="1252"/>
      <c r="UPE57" s="1252"/>
      <c r="UPF57" s="1252"/>
      <c r="UPG57" s="1252"/>
      <c r="UPH57" s="1252"/>
      <c r="UPI57" s="1252"/>
      <c r="UPJ57" s="1252"/>
      <c r="UPK57" s="1252"/>
      <c r="UPL57" s="1252"/>
      <c r="UPM57" s="1252"/>
      <c r="UPN57" s="1252"/>
      <c r="UPO57" s="1252"/>
      <c r="UPP57" s="1252"/>
      <c r="UPQ57" s="1252"/>
      <c r="UPR57" s="1252"/>
      <c r="UPS57" s="1252"/>
      <c r="UPT57" s="1252"/>
      <c r="UPU57" s="1252"/>
      <c r="UPV57" s="1252"/>
      <c r="UPW57" s="1252"/>
      <c r="UPX57" s="1252"/>
      <c r="UPY57" s="1252"/>
      <c r="UPZ57" s="1252"/>
      <c r="UQA57" s="1252"/>
      <c r="UQB57" s="1252"/>
      <c r="UQC57" s="1252"/>
      <c r="UQD57" s="1252"/>
      <c r="UQE57" s="1252"/>
      <c r="UQF57" s="1252"/>
      <c r="UQG57" s="1252"/>
      <c r="UQH57" s="1252"/>
      <c r="UQI57" s="1252"/>
      <c r="UQJ57" s="1252"/>
      <c r="UQK57" s="1252"/>
      <c r="UQL57" s="1252"/>
      <c r="UQM57" s="1252"/>
      <c r="UQN57" s="1252"/>
      <c r="UQO57" s="1252"/>
      <c r="UQP57" s="1252"/>
      <c r="UQQ57" s="1252"/>
      <c r="UQR57" s="1252"/>
      <c r="UQS57" s="1252"/>
      <c r="UQT57" s="1252"/>
      <c r="UQU57" s="1252"/>
      <c r="UQV57" s="1252"/>
      <c r="UQW57" s="1252"/>
      <c r="UQX57" s="1252"/>
      <c r="UQY57" s="1252"/>
      <c r="UQZ57" s="1252"/>
      <c r="URA57" s="1252"/>
      <c r="URB57" s="1252"/>
      <c r="URC57" s="1252"/>
      <c r="URD57" s="1252"/>
      <c r="URE57" s="1252"/>
      <c r="URF57" s="1252"/>
      <c r="URG57" s="1252"/>
      <c r="URH57" s="1252"/>
      <c r="URI57" s="1252"/>
      <c r="URJ57" s="1252"/>
      <c r="URK57" s="1252"/>
      <c r="URL57" s="1252"/>
      <c r="URM57" s="1252"/>
      <c r="URN57" s="1252"/>
      <c r="URO57" s="1252"/>
      <c r="URP57" s="1252"/>
      <c r="URQ57" s="1252"/>
      <c r="URR57" s="1252"/>
      <c r="URS57" s="1252"/>
      <c r="URT57" s="1252"/>
      <c r="URU57" s="1252"/>
      <c r="URV57" s="1252"/>
      <c r="URW57" s="1252"/>
      <c r="URX57" s="1252"/>
      <c r="URY57" s="1252"/>
      <c r="URZ57" s="1252"/>
      <c r="USA57" s="1252"/>
      <c r="USB57" s="1252"/>
      <c r="USC57" s="1252"/>
      <c r="USD57" s="1252"/>
      <c r="USE57" s="1252"/>
      <c r="USF57" s="1252"/>
      <c r="USG57" s="1252"/>
      <c r="USH57" s="1252"/>
      <c r="USI57" s="1252"/>
      <c r="USJ57" s="1252"/>
      <c r="USK57" s="1252"/>
      <c r="USL57" s="1252"/>
      <c r="USM57" s="1252"/>
      <c r="USN57" s="1252"/>
      <c r="USO57" s="1252"/>
      <c r="USP57" s="1252"/>
      <c r="USQ57" s="1252"/>
      <c r="USR57" s="1252"/>
      <c r="USS57" s="1252"/>
      <c r="UST57" s="1252"/>
      <c r="USU57" s="1252"/>
      <c r="USV57" s="1252"/>
      <c r="USW57" s="1252"/>
      <c r="USX57" s="1252"/>
      <c r="USY57" s="1252"/>
      <c r="USZ57" s="1252"/>
      <c r="UTA57" s="1252"/>
      <c r="UTB57" s="1252"/>
      <c r="UTC57" s="1252"/>
      <c r="UTD57" s="1252"/>
      <c r="UTE57" s="1252"/>
      <c r="UTF57" s="1252"/>
      <c r="UTG57" s="1252"/>
      <c r="UTH57" s="1252"/>
      <c r="UTI57" s="1252"/>
      <c r="UTJ57" s="1252"/>
      <c r="UTK57" s="1252"/>
      <c r="UTL57" s="1252"/>
      <c r="UTM57" s="1252"/>
      <c r="UTN57" s="1252"/>
      <c r="UTO57" s="1252"/>
      <c r="UTP57" s="1252"/>
      <c r="UTQ57" s="1252"/>
      <c r="UTR57" s="1252"/>
      <c r="UTS57" s="1252"/>
      <c r="UTT57" s="1252"/>
      <c r="UTU57" s="1252"/>
      <c r="UTV57" s="1252"/>
      <c r="UTW57" s="1252"/>
      <c r="UTX57" s="1252"/>
      <c r="UTY57" s="1252"/>
      <c r="UTZ57" s="1252"/>
      <c r="UUA57" s="1252"/>
      <c r="UUB57" s="1252"/>
      <c r="UUC57" s="1252"/>
      <c r="UUD57" s="1252"/>
      <c r="UUE57" s="1252"/>
      <c r="UUF57" s="1252"/>
      <c r="UUG57" s="1252"/>
      <c r="UUH57" s="1252"/>
      <c r="UUI57" s="1252"/>
      <c r="UUJ57" s="1252"/>
      <c r="UUK57" s="1252"/>
      <c r="UUL57" s="1252"/>
      <c r="UUM57" s="1252"/>
      <c r="UUN57" s="1252"/>
      <c r="UUO57" s="1252"/>
      <c r="UUP57" s="1252"/>
      <c r="UUQ57" s="1252"/>
      <c r="UUR57" s="1252"/>
      <c r="UUS57" s="1252"/>
      <c r="UUT57" s="1252"/>
      <c r="UUU57" s="1252"/>
      <c r="UUV57" s="1252"/>
      <c r="UUW57" s="1252"/>
      <c r="UUX57" s="1252"/>
      <c r="UUY57" s="1252"/>
      <c r="UUZ57" s="1252"/>
      <c r="UVA57" s="1252"/>
      <c r="UVB57" s="1252"/>
      <c r="UVC57" s="1252"/>
      <c r="UVD57" s="1252"/>
      <c r="UVE57" s="1252"/>
      <c r="UVF57" s="1252"/>
      <c r="UVG57" s="1252"/>
      <c r="UVH57" s="1252"/>
      <c r="UVI57" s="1252"/>
      <c r="UVJ57" s="1252"/>
      <c r="UVK57" s="1252"/>
      <c r="UVL57" s="1252"/>
      <c r="UVM57" s="1252"/>
      <c r="UVN57" s="1252"/>
      <c r="UVO57" s="1252"/>
      <c r="UVP57" s="1252"/>
      <c r="UVQ57" s="1252"/>
      <c r="UVR57" s="1252"/>
      <c r="UVS57" s="1252"/>
      <c r="UVT57" s="1252"/>
      <c r="UVU57" s="1252"/>
      <c r="UVV57" s="1252"/>
      <c r="UVW57" s="1252"/>
      <c r="UVX57" s="1252"/>
      <c r="UVY57" s="1252"/>
      <c r="UVZ57" s="1252"/>
      <c r="UWA57" s="1252"/>
      <c r="UWB57" s="1252"/>
      <c r="UWC57" s="1252"/>
      <c r="UWD57" s="1252"/>
      <c r="UWE57" s="1252"/>
      <c r="UWF57" s="1252"/>
      <c r="UWG57" s="1252"/>
      <c r="UWH57" s="1252"/>
      <c r="UWI57" s="1252"/>
      <c r="UWJ57" s="1252"/>
      <c r="UWK57" s="1252"/>
      <c r="UWL57" s="1252"/>
      <c r="UWM57" s="1252"/>
      <c r="UWN57" s="1252"/>
      <c r="UWO57" s="1252"/>
      <c r="UWP57" s="1252"/>
      <c r="UWQ57" s="1252"/>
      <c r="UWR57" s="1252"/>
      <c r="UWS57" s="1252"/>
      <c r="UWT57" s="1252"/>
      <c r="UWU57" s="1252"/>
      <c r="UWV57" s="1252"/>
      <c r="UWW57" s="1252"/>
      <c r="UWX57" s="1252"/>
      <c r="UWY57" s="1252"/>
      <c r="UWZ57" s="1252"/>
      <c r="UXA57" s="1252"/>
      <c r="UXB57" s="1252"/>
      <c r="UXC57" s="1252"/>
      <c r="UXD57" s="1252"/>
      <c r="UXE57" s="1252"/>
      <c r="UXF57" s="1252"/>
      <c r="UXG57" s="1252"/>
      <c r="UXH57" s="1252"/>
      <c r="UXI57" s="1252"/>
      <c r="UXJ57" s="1252"/>
      <c r="UXK57" s="1252"/>
      <c r="UXL57" s="1252"/>
      <c r="UXM57" s="1252"/>
      <c r="UXN57" s="1252"/>
      <c r="UXO57" s="1252"/>
      <c r="UXP57" s="1252"/>
      <c r="UXQ57" s="1252"/>
      <c r="UXR57" s="1252"/>
      <c r="UXS57" s="1252"/>
      <c r="UXT57" s="1252"/>
      <c r="UXU57" s="1252"/>
      <c r="UXV57" s="1252"/>
      <c r="UXW57" s="1252"/>
      <c r="UXX57" s="1252"/>
      <c r="UXY57" s="1252"/>
      <c r="UXZ57" s="1252"/>
      <c r="UYA57" s="1252"/>
      <c r="UYB57" s="1252"/>
      <c r="UYC57" s="1252"/>
      <c r="UYD57" s="1252"/>
      <c r="UYE57" s="1252"/>
      <c r="UYF57" s="1252"/>
      <c r="UYG57" s="1252"/>
      <c r="UYH57" s="1252"/>
      <c r="UYI57" s="1252"/>
      <c r="UYJ57" s="1252"/>
      <c r="UYK57" s="1252"/>
      <c r="UYL57" s="1252"/>
      <c r="UYM57" s="1252"/>
      <c r="UYN57" s="1252"/>
      <c r="UYO57" s="1252"/>
      <c r="UYP57" s="1252"/>
      <c r="UYQ57" s="1252"/>
      <c r="UYR57" s="1252"/>
      <c r="UYS57" s="1252"/>
      <c r="UYT57" s="1252"/>
      <c r="UYU57" s="1252"/>
      <c r="UYV57" s="1252"/>
      <c r="UYW57" s="1252"/>
      <c r="UYX57" s="1252"/>
      <c r="UYY57" s="1252"/>
      <c r="UYZ57" s="1252"/>
      <c r="UZA57" s="1252"/>
      <c r="UZB57" s="1252"/>
      <c r="UZC57" s="1252"/>
      <c r="UZD57" s="1252"/>
      <c r="UZE57" s="1252"/>
      <c r="UZF57" s="1252"/>
      <c r="UZG57" s="1252"/>
      <c r="UZH57" s="1252"/>
      <c r="UZI57" s="1252"/>
      <c r="UZJ57" s="1252"/>
      <c r="UZK57" s="1252"/>
      <c r="UZL57" s="1252"/>
      <c r="UZM57" s="1252"/>
      <c r="UZN57" s="1252"/>
      <c r="UZO57" s="1252"/>
      <c r="UZP57" s="1252"/>
      <c r="UZQ57" s="1252"/>
      <c r="UZR57" s="1252"/>
      <c r="UZS57" s="1252"/>
      <c r="UZT57" s="1252"/>
      <c r="UZU57" s="1252"/>
      <c r="UZV57" s="1252"/>
      <c r="UZW57" s="1252"/>
      <c r="UZX57" s="1252"/>
      <c r="UZY57" s="1252"/>
      <c r="UZZ57" s="1252"/>
      <c r="VAA57" s="1252"/>
      <c r="VAB57" s="1252"/>
      <c r="VAC57" s="1252"/>
      <c r="VAD57" s="1252"/>
      <c r="VAE57" s="1252"/>
      <c r="VAF57" s="1252"/>
      <c r="VAG57" s="1252"/>
      <c r="VAH57" s="1252"/>
      <c r="VAI57" s="1252"/>
      <c r="VAJ57" s="1252"/>
      <c r="VAK57" s="1252"/>
      <c r="VAL57" s="1252"/>
      <c r="VAM57" s="1252"/>
      <c r="VAN57" s="1252"/>
      <c r="VAO57" s="1252"/>
      <c r="VAP57" s="1252"/>
      <c r="VAQ57" s="1252"/>
      <c r="VAR57" s="1252"/>
      <c r="VAS57" s="1252"/>
      <c r="VAT57" s="1252"/>
      <c r="VAU57" s="1252"/>
      <c r="VAV57" s="1252"/>
      <c r="VAW57" s="1252"/>
      <c r="VAX57" s="1252"/>
      <c r="VAY57" s="1252"/>
      <c r="VAZ57" s="1252"/>
      <c r="VBA57" s="1252"/>
      <c r="VBB57" s="1252"/>
      <c r="VBC57" s="1252"/>
      <c r="VBD57" s="1252"/>
      <c r="VBE57" s="1252"/>
      <c r="VBF57" s="1252"/>
      <c r="VBG57" s="1252"/>
      <c r="VBH57" s="1252"/>
      <c r="VBI57" s="1252"/>
      <c r="VBJ57" s="1252"/>
      <c r="VBK57" s="1252"/>
      <c r="VBL57" s="1252"/>
      <c r="VBM57" s="1252"/>
      <c r="VBN57" s="1252"/>
      <c r="VBO57" s="1252"/>
      <c r="VBP57" s="1252"/>
      <c r="VBQ57" s="1252"/>
      <c r="VBR57" s="1252"/>
      <c r="VBS57" s="1252"/>
      <c r="VBT57" s="1252"/>
      <c r="VBU57" s="1252"/>
      <c r="VBV57" s="1252"/>
      <c r="VBW57" s="1252"/>
      <c r="VBX57" s="1252"/>
      <c r="VBY57" s="1252"/>
      <c r="VBZ57" s="1252"/>
      <c r="VCA57" s="1252"/>
      <c r="VCB57" s="1252"/>
      <c r="VCC57" s="1252"/>
      <c r="VCD57" s="1252"/>
      <c r="VCE57" s="1252"/>
      <c r="VCF57" s="1252"/>
      <c r="VCG57" s="1252"/>
      <c r="VCH57" s="1252"/>
      <c r="VCI57" s="1252"/>
      <c r="VCJ57" s="1252"/>
      <c r="VCK57" s="1252"/>
      <c r="VCL57" s="1252"/>
      <c r="VCM57" s="1252"/>
      <c r="VCN57" s="1252"/>
      <c r="VCO57" s="1252"/>
      <c r="VCP57" s="1252"/>
      <c r="VCQ57" s="1252"/>
      <c r="VCR57" s="1252"/>
      <c r="VCS57" s="1252"/>
      <c r="VCT57" s="1252"/>
      <c r="VCU57" s="1252"/>
      <c r="VCV57" s="1252"/>
      <c r="VCW57" s="1252"/>
      <c r="VCX57" s="1252"/>
      <c r="VCY57" s="1252"/>
      <c r="VCZ57" s="1252"/>
      <c r="VDA57" s="1252"/>
      <c r="VDB57" s="1252"/>
      <c r="VDC57" s="1252"/>
      <c r="VDD57" s="1252"/>
      <c r="VDE57" s="1252"/>
      <c r="VDF57" s="1252"/>
      <c r="VDG57" s="1252"/>
      <c r="VDH57" s="1252"/>
      <c r="VDI57" s="1252"/>
      <c r="VDJ57" s="1252"/>
      <c r="VDK57" s="1252"/>
      <c r="VDL57" s="1252"/>
      <c r="VDM57" s="1252"/>
      <c r="VDN57" s="1252"/>
      <c r="VDO57" s="1252"/>
      <c r="VDP57" s="1252"/>
      <c r="VDQ57" s="1252"/>
      <c r="VDR57" s="1252"/>
      <c r="VDS57" s="1252"/>
      <c r="VDT57" s="1252"/>
      <c r="VDU57" s="1252"/>
      <c r="VDV57" s="1252"/>
      <c r="VDW57" s="1252"/>
      <c r="VDX57" s="1252"/>
      <c r="VDY57" s="1252"/>
      <c r="VDZ57" s="1252"/>
      <c r="VEA57" s="1252"/>
      <c r="VEB57" s="1252"/>
      <c r="VEC57" s="1252"/>
      <c r="VED57" s="1252"/>
      <c r="VEE57" s="1252"/>
      <c r="VEF57" s="1252"/>
      <c r="VEG57" s="1252"/>
      <c r="VEH57" s="1252"/>
      <c r="VEI57" s="1252"/>
      <c r="VEJ57" s="1252"/>
      <c r="VEK57" s="1252"/>
      <c r="VEL57" s="1252"/>
      <c r="VEM57" s="1252"/>
      <c r="VEN57" s="1252"/>
      <c r="VEO57" s="1252"/>
      <c r="VEP57" s="1252"/>
      <c r="VEQ57" s="1252"/>
      <c r="VER57" s="1252"/>
      <c r="VES57" s="1252"/>
      <c r="VET57" s="1252"/>
      <c r="VEU57" s="1252"/>
      <c r="VEV57" s="1252"/>
      <c r="VEW57" s="1252"/>
      <c r="VEX57" s="1252"/>
      <c r="VEY57" s="1252"/>
      <c r="VEZ57" s="1252"/>
      <c r="VFA57" s="1252"/>
      <c r="VFB57" s="1252"/>
      <c r="VFC57" s="1252"/>
      <c r="VFD57" s="1252"/>
      <c r="VFE57" s="1252"/>
      <c r="VFF57" s="1252"/>
      <c r="VFG57" s="1252"/>
      <c r="VFH57" s="1252"/>
      <c r="VFI57" s="1252"/>
      <c r="VFJ57" s="1252"/>
      <c r="VFK57" s="1252"/>
      <c r="VFL57" s="1252"/>
      <c r="VFM57" s="1252"/>
      <c r="VFN57" s="1252"/>
      <c r="VFO57" s="1252"/>
      <c r="VFP57" s="1252"/>
      <c r="VFQ57" s="1252"/>
      <c r="VFR57" s="1252"/>
      <c r="VFS57" s="1252"/>
      <c r="VFT57" s="1252"/>
      <c r="VFU57" s="1252"/>
      <c r="VFV57" s="1252"/>
      <c r="VFW57" s="1252"/>
      <c r="VFX57" s="1252"/>
      <c r="VFY57" s="1252"/>
      <c r="VFZ57" s="1252"/>
      <c r="VGA57" s="1252"/>
      <c r="VGB57" s="1252"/>
      <c r="VGC57" s="1252"/>
      <c r="VGD57" s="1252"/>
      <c r="VGE57" s="1252"/>
      <c r="VGF57" s="1252"/>
      <c r="VGG57" s="1252"/>
      <c r="VGH57" s="1252"/>
      <c r="VGI57" s="1252"/>
      <c r="VGJ57" s="1252"/>
      <c r="VGK57" s="1252"/>
      <c r="VGL57" s="1252"/>
      <c r="VGM57" s="1252"/>
      <c r="VGN57" s="1252"/>
      <c r="VGO57" s="1252"/>
      <c r="VGP57" s="1252"/>
      <c r="VGQ57" s="1252"/>
      <c r="VGR57" s="1252"/>
      <c r="VGS57" s="1252"/>
      <c r="VGT57" s="1252"/>
      <c r="VGU57" s="1252"/>
      <c r="VGV57" s="1252"/>
      <c r="VGW57" s="1252"/>
      <c r="VGX57" s="1252"/>
      <c r="VGY57" s="1252"/>
      <c r="VGZ57" s="1252"/>
      <c r="VHA57" s="1252"/>
      <c r="VHB57" s="1252"/>
      <c r="VHC57" s="1252"/>
      <c r="VHD57" s="1252"/>
      <c r="VHE57" s="1252"/>
      <c r="VHF57" s="1252"/>
      <c r="VHG57" s="1252"/>
      <c r="VHH57" s="1252"/>
      <c r="VHI57" s="1252"/>
      <c r="VHJ57" s="1252"/>
      <c r="VHK57" s="1252"/>
      <c r="VHL57" s="1252"/>
      <c r="VHM57" s="1252"/>
      <c r="VHN57" s="1252"/>
      <c r="VHO57" s="1252"/>
      <c r="VHP57" s="1252"/>
      <c r="VHQ57" s="1252"/>
      <c r="VHR57" s="1252"/>
      <c r="VHS57" s="1252"/>
      <c r="VHT57" s="1252"/>
      <c r="VHU57" s="1252"/>
      <c r="VHV57" s="1252"/>
      <c r="VHW57" s="1252"/>
      <c r="VHX57" s="1252"/>
      <c r="VHY57" s="1252"/>
      <c r="VHZ57" s="1252"/>
      <c r="VIA57" s="1252"/>
      <c r="VIB57" s="1252"/>
      <c r="VIC57" s="1252"/>
      <c r="VID57" s="1252"/>
      <c r="VIE57" s="1252"/>
      <c r="VIF57" s="1252"/>
      <c r="VIG57" s="1252"/>
      <c r="VIH57" s="1252"/>
      <c r="VII57" s="1252"/>
      <c r="VIJ57" s="1252"/>
      <c r="VIK57" s="1252"/>
      <c r="VIL57" s="1252"/>
      <c r="VIM57" s="1252"/>
      <c r="VIN57" s="1252"/>
      <c r="VIO57" s="1252"/>
      <c r="VIP57" s="1252"/>
      <c r="VIQ57" s="1252"/>
      <c r="VIR57" s="1252"/>
      <c r="VIS57" s="1252"/>
      <c r="VIT57" s="1252"/>
      <c r="VIU57" s="1252"/>
      <c r="VIV57" s="1252"/>
      <c r="VIW57" s="1252"/>
      <c r="VIX57" s="1252"/>
      <c r="VIY57" s="1252"/>
      <c r="VIZ57" s="1252"/>
      <c r="VJA57" s="1252"/>
      <c r="VJB57" s="1252"/>
      <c r="VJC57" s="1252"/>
      <c r="VJD57" s="1252"/>
      <c r="VJE57" s="1252"/>
      <c r="VJF57" s="1252"/>
      <c r="VJG57" s="1252"/>
      <c r="VJH57" s="1252"/>
      <c r="VJI57" s="1252"/>
      <c r="VJJ57" s="1252"/>
      <c r="VJK57" s="1252"/>
      <c r="VJL57" s="1252"/>
      <c r="VJM57" s="1252"/>
      <c r="VJN57" s="1252"/>
      <c r="VJO57" s="1252"/>
      <c r="VJP57" s="1252"/>
      <c r="VJQ57" s="1252"/>
      <c r="VJR57" s="1252"/>
      <c r="VJS57" s="1252"/>
      <c r="VJT57" s="1252"/>
      <c r="VJU57" s="1252"/>
      <c r="VJV57" s="1252"/>
      <c r="VJW57" s="1252"/>
      <c r="VJX57" s="1252"/>
      <c r="VJY57" s="1252"/>
      <c r="VJZ57" s="1252"/>
      <c r="VKA57" s="1252"/>
      <c r="VKB57" s="1252"/>
      <c r="VKC57" s="1252"/>
      <c r="VKD57" s="1252"/>
      <c r="VKE57" s="1252"/>
      <c r="VKF57" s="1252"/>
      <c r="VKG57" s="1252"/>
      <c r="VKH57" s="1252"/>
      <c r="VKI57" s="1252"/>
      <c r="VKJ57" s="1252"/>
      <c r="VKK57" s="1252"/>
      <c r="VKL57" s="1252"/>
      <c r="VKM57" s="1252"/>
      <c r="VKN57" s="1252"/>
      <c r="VKO57" s="1252"/>
      <c r="VKP57" s="1252"/>
      <c r="VKQ57" s="1252"/>
      <c r="VKR57" s="1252"/>
      <c r="VKS57" s="1252"/>
      <c r="VKT57" s="1252"/>
      <c r="VKU57" s="1252"/>
      <c r="VKV57" s="1252"/>
      <c r="VKW57" s="1252"/>
      <c r="VKX57" s="1252"/>
      <c r="VKY57" s="1252"/>
      <c r="VKZ57" s="1252"/>
      <c r="VLA57" s="1252"/>
      <c r="VLB57" s="1252"/>
      <c r="VLC57" s="1252"/>
      <c r="VLD57" s="1252"/>
      <c r="VLE57" s="1252"/>
      <c r="VLF57" s="1252"/>
      <c r="VLG57" s="1252"/>
      <c r="VLH57" s="1252"/>
      <c r="VLI57" s="1252"/>
      <c r="VLJ57" s="1252"/>
      <c r="VLK57" s="1252"/>
      <c r="VLL57" s="1252"/>
      <c r="VLM57" s="1252"/>
      <c r="VLN57" s="1252"/>
      <c r="VLO57" s="1252"/>
      <c r="VLP57" s="1252"/>
      <c r="VLQ57" s="1252"/>
      <c r="VLR57" s="1252"/>
      <c r="VLS57" s="1252"/>
      <c r="VLT57" s="1252"/>
      <c r="VLU57" s="1252"/>
      <c r="VLV57" s="1252"/>
      <c r="VLW57" s="1252"/>
      <c r="VLX57" s="1252"/>
      <c r="VLY57" s="1252"/>
      <c r="VLZ57" s="1252"/>
      <c r="VMA57" s="1252"/>
      <c r="VMB57" s="1252"/>
      <c r="VMC57" s="1252"/>
      <c r="VMD57" s="1252"/>
      <c r="VME57" s="1252"/>
      <c r="VMF57" s="1252"/>
      <c r="VMG57" s="1252"/>
      <c r="VMH57" s="1252"/>
      <c r="VMI57" s="1252"/>
      <c r="VMJ57" s="1252"/>
      <c r="VMK57" s="1252"/>
      <c r="VML57" s="1252"/>
      <c r="VMM57" s="1252"/>
      <c r="VMN57" s="1252"/>
      <c r="VMO57" s="1252"/>
      <c r="VMP57" s="1252"/>
      <c r="VMQ57" s="1252"/>
      <c r="VMR57" s="1252"/>
      <c r="VMS57" s="1252"/>
      <c r="VMT57" s="1252"/>
      <c r="VMU57" s="1252"/>
      <c r="VMV57" s="1252"/>
      <c r="VMW57" s="1252"/>
      <c r="VMX57" s="1252"/>
      <c r="VMY57" s="1252"/>
      <c r="VMZ57" s="1252"/>
      <c r="VNA57" s="1252"/>
      <c r="VNB57" s="1252"/>
      <c r="VNC57" s="1252"/>
      <c r="VND57" s="1252"/>
      <c r="VNE57" s="1252"/>
      <c r="VNF57" s="1252"/>
      <c r="VNG57" s="1252"/>
      <c r="VNH57" s="1252"/>
      <c r="VNI57" s="1252"/>
      <c r="VNJ57" s="1252"/>
      <c r="VNK57" s="1252"/>
      <c r="VNL57" s="1252"/>
      <c r="VNM57" s="1252"/>
      <c r="VNN57" s="1252"/>
      <c r="VNO57" s="1252"/>
      <c r="VNP57" s="1252"/>
      <c r="VNQ57" s="1252"/>
      <c r="VNR57" s="1252"/>
      <c r="VNS57" s="1252"/>
      <c r="VNT57" s="1252"/>
      <c r="VNU57" s="1252"/>
      <c r="VNV57" s="1252"/>
      <c r="VNW57" s="1252"/>
      <c r="VNX57" s="1252"/>
      <c r="VNY57" s="1252"/>
      <c r="VNZ57" s="1252"/>
      <c r="VOA57" s="1252"/>
      <c r="VOB57" s="1252"/>
      <c r="VOC57" s="1252"/>
      <c r="VOD57" s="1252"/>
      <c r="VOE57" s="1252"/>
      <c r="VOF57" s="1252"/>
      <c r="VOG57" s="1252"/>
      <c r="VOH57" s="1252"/>
      <c r="VOI57" s="1252"/>
      <c r="VOJ57" s="1252"/>
      <c r="VOK57" s="1252"/>
      <c r="VOL57" s="1252"/>
      <c r="VOM57" s="1252"/>
      <c r="VON57" s="1252"/>
      <c r="VOO57" s="1252"/>
      <c r="VOP57" s="1252"/>
      <c r="VOQ57" s="1252"/>
      <c r="VOR57" s="1252"/>
      <c r="VOS57" s="1252"/>
      <c r="VOT57" s="1252"/>
      <c r="VOU57" s="1252"/>
      <c r="VOV57" s="1252"/>
      <c r="VOW57" s="1252"/>
      <c r="VOX57" s="1252"/>
      <c r="VOY57" s="1252"/>
      <c r="VOZ57" s="1252"/>
      <c r="VPA57" s="1252"/>
      <c r="VPB57" s="1252"/>
      <c r="VPC57" s="1252"/>
      <c r="VPD57" s="1252"/>
      <c r="VPE57" s="1252"/>
      <c r="VPF57" s="1252"/>
      <c r="VPG57" s="1252"/>
      <c r="VPH57" s="1252"/>
      <c r="VPI57" s="1252"/>
      <c r="VPJ57" s="1252"/>
      <c r="VPK57" s="1252"/>
      <c r="VPL57" s="1252"/>
      <c r="VPM57" s="1252"/>
      <c r="VPN57" s="1252"/>
      <c r="VPO57" s="1252"/>
      <c r="VPP57" s="1252"/>
      <c r="VPQ57" s="1252"/>
      <c r="VPR57" s="1252"/>
      <c r="VPS57" s="1252"/>
      <c r="VPT57" s="1252"/>
      <c r="VPU57" s="1252"/>
      <c r="VPV57" s="1252"/>
      <c r="VPW57" s="1252"/>
      <c r="VPX57" s="1252"/>
      <c r="VPY57" s="1252"/>
      <c r="VPZ57" s="1252"/>
      <c r="VQA57" s="1252"/>
      <c r="VQB57" s="1252"/>
      <c r="VQC57" s="1252"/>
      <c r="VQD57" s="1252"/>
      <c r="VQE57" s="1252"/>
      <c r="VQF57" s="1252"/>
      <c r="VQG57" s="1252"/>
      <c r="VQH57" s="1252"/>
      <c r="VQI57" s="1252"/>
      <c r="VQJ57" s="1252"/>
      <c r="VQK57" s="1252"/>
      <c r="VQL57" s="1252"/>
      <c r="VQM57" s="1252"/>
      <c r="VQN57" s="1252"/>
      <c r="VQO57" s="1252"/>
      <c r="VQP57" s="1252"/>
      <c r="VQQ57" s="1252"/>
      <c r="VQR57" s="1252"/>
      <c r="VQS57" s="1252"/>
      <c r="VQT57" s="1252"/>
      <c r="VQU57" s="1252"/>
      <c r="VQV57" s="1252"/>
      <c r="VQW57" s="1252"/>
      <c r="VQX57" s="1252"/>
      <c r="VQY57" s="1252"/>
      <c r="VQZ57" s="1252"/>
      <c r="VRA57" s="1252"/>
      <c r="VRB57" s="1252"/>
      <c r="VRC57" s="1252"/>
      <c r="VRD57" s="1252"/>
      <c r="VRE57" s="1252"/>
      <c r="VRF57" s="1252"/>
      <c r="VRG57" s="1252"/>
      <c r="VRH57" s="1252"/>
      <c r="VRI57" s="1252"/>
      <c r="VRJ57" s="1252"/>
      <c r="VRK57" s="1252"/>
      <c r="VRL57" s="1252"/>
      <c r="VRM57" s="1252"/>
      <c r="VRN57" s="1252"/>
      <c r="VRO57" s="1252"/>
      <c r="VRP57" s="1252"/>
      <c r="VRQ57" s="1252"/>
      <c r="VRR57" s="1252"/>
      <c r="VRS57" s="1252"/>
      <c r="VRT57" s="1252"/>
      <c r="VRU57" s="1252"/>
      <c r="VRV57" s="1252"/>
      <c r="VRW57" s="1252"/>
      <c r="VRX57" s="1252"/>
      <c r="VRY57" s="1252"/>
      <c r="VRZ57" s="1252"/>
      <c r="VSA57" s="1252"/>
      <c r="VSB57" s="1252"/>
      <c r="VSC57" s="1252"/>
      <c r="VSD57" s="1252"/>
      <c r="VSE57" s="1252"/>
      <c r="VSF57" s="1252"/>
      <c r="VSG57" s="1252"/>
      <c r="VSH57" s="1252"/>
      <c r="VSI57" s="1252"/>
      <c r="VSJ57" s="1252"/>
      <c r="VSK57" s="1252"/>
      <c r="VSL57" s="1252"/>
      <c r="VSM57" s="1252"/>
      <c r="VSN57" s="1252"/>
      <c r="VSO57" s="1252"/>
      <c r="VSP57" s="1252"/>
      <c r="VSQ57" s="1252"/>
      <c r="VSR57" s="1252"/>
      <c r="VSS57" s="1252"/>
      <c r="VST57" s="1252"/>
      <c r="VSU57" s="1252"/>
      <c r="VSV57" s="1252"/>
      <c r="VSW57" s="1252"/>
      <c r="VSX57" s="1252"/>
      <c r="VSY57" s="1252"/>
      <c r="VSZ57" s="1252"/>
      <c r="VTA57" s="1252"/>
      <c r="VTB57" s="1252"/>
      <c r="VTC57" s="1252"/>
      <c r="VTD57" s="1252"/>
      <c r="VTE57" s="1252"/>
      <c r="VTF57" s="1252"/>
      <c r="VTG57" s="1252"/>
      <c r="VTH57" s="1252"/>
      <c r="VTI57" s="1252"/>
      <c r="VTJ57" s="1252"/>
      <c r="VTK57" s="1252"/>
      <c r="VTL57" s="1252"/>
      <c r="VTM57" s="1252"/>
      <c r="VTN57" s="1252"/>
      <c r="VTO57" s="1252"/>
      <c r="VTP57" s="1252"/>
      <c r="VTQ57" s="1252"/>
      <c r="VTR57" s="1252"/>
      <c r="VTS57" s="1252"/>
      <c r="VTT57" s="1252"/>
      <c r="VTU57" s="1252"/>
      <c r="VTV57" s="1252"/>
      <c r="VTW57" s="1252"/>
      <c r="VTX57" s="1252"/>
      <c r="VTY57" s="1252"/>
      <c r="VTZ57" s="1252"/>
      <c r="VUA57" s="1252"/>
      <c r="VUB57" s="1252"/>
      <c r="VUC57" s="1252"/>
      <c r="VUD57" s="1252"/>
      <c r="VUE57" s="1252"/>
      <c r="VUF57" s="1252"/>
      <c r="VUG57" s="1252"/>
      <c r="VUH57" s="1252"/>
      <c r="VUI57" s="1252"/>
      <c r="VUJ57" s="1252"/>
      <c r="VUK57" s="1252"/>
      <c r="VUL57" s="1252"/>
      <c r="VUM57" s="1252"/>
      <c r="VUN57" s="1252"/>
      <c r="VUO57" s="1252"/>
      <c r="VUP57" s="1252"/>
      <c r="VUQ57" s="1252"/>
      <c r="VUR57" s="1252"/>
      <c r="VUS57" s="1252"/>
      <c r="VUT57" s="1252"/>
      <c r="VUU57" s="1252"/>
      <c r="VUV57" s="1252"/>
      <c r="VUW57" s="1252"/>
      <c r="VUX57" s="1252"/>
      <c r="VUY57" s="1252"/>
      <c r="VUZ57" s="1252"/>
      <c r="VVA57" s="1252"/>
      <c r="VVB57" s="1252"/>
      <c r="VVC57" s="1252"/>
      <c r="VVD57" s="1252"/>
      <c r="VVE57" s="1252"/>
      <c r="VVF57" s="1252"/>
      <c r="VVG57" s="1252"/>
      <c r="VVH57" s="1252"/>
      <c r="VVI57" s="1252"/>
      <c r="VVJ57" s="1252"/>
      <c r="VVK57" s="1252"/>
      <c r="VVL57" s="1252"/>
      <c r="VVM57" s="1252"/>
      <c r="VVN57" s="1252"/>
      <c r="VVO57" s="1252"/>
      <c r="VVP57" s="1252"/>
      <c r="VVQ57" s="1252"/>
      <c r="VVR57" s="1252"/>
      <c r="VVS57" s="1252"/>
      <c r="VVT57" s="1252"/>
      <c r="VVU57" s="1252"/>
      <c r="VVV57" s="1252"/>
      <c r="VVW57" s="1252"/>
      <c r="VVX57" s="1252"/>
      <c r="VVY57" s="1252"/>
      <c r="VVZ57" s="1252"/>
      <c r="VWA57" s="1252"/>
      <c r="VWB57" s="1252"/>
      <c r="VWC57" s="1252"/>
      <c r="VWD57" s="1252"/>
      <c r="VWE57" s="1252"/>
      <c r="VWF57" s="1252"/>
      <c r="VWG57" s="1252"/>
      <c r="VWH57" s="1252"/>
      <c r="VWI57" s="1252"/>
      <c r="VWJ57" s="1252"/>
      <c r="VWK57" s="1252"/>
      <c r="VWL57" s="1252"/>
      <c r="VWM57" s="1252"/>
      <c r="VWN57" s="1252"/>
      <c r="VWO57" s="1252"/>
      <c r="VWP57" s="1252"/>
      <c r="VWQ57" s="1252"/>
      <c r="VWR57" s="1252"/>
      <c r="VWS57" s="1252"/>
      <c r="VWT57" s="1252"/>
      <c r="VWU57" s="1252"/>
      <c r="VWV57" s="1252"/>
      <c r="VWW57" s="1252"/>
      <c r="VWX57" s="1252"/>
      <c r="VWY57" s="1252"/>
      <c r="VWZ57" s="1252"/>
      <c r="VXA57" s="1252"/>
      <c r="VXB57" s="1252"/>
      <c r="VXC57" s="1252"/>
      <c r="VXD57" s="1252"/>
      <c r="VXE57" s="1252"/>
      <c r="VXF57" s="1252"/>
      <c r="VXG57" s="1252"/>
      <c r="VXH57" s="1252"/>
      <c r="VXI57" s="1252"/>
      <c r="VXJ57" s="1252"/>
      <c r="VXK57" s="1252"/>
      <c r="VXL57" s="1252"/>
      <c r="VXM57" s="1252"/>
      <c r="VXN57" s="1252"/>
      <c r="VXO57" s="1252"/>
      <c r="VXP57" s="1252"/>
      <c r="VXQ57" s="1252"/>
      <c r="VXR57" s="1252"/>
      <c r="VXS57" s="1252"/>
      <c r="VXT57" s="1252"/>
      <c r="VXU57" s="1252"/>
      <c r="VXV57" s="1252"/>
      <c r="VXW57" s="1252"/>
      <c r="VXX57" s="1252"/>
      <c r="VXY57" s="1252"/>
      <c r="VXZ57" s="1252"/>
      <c r="VYA57" s="1252"/>
      <c r="VYB57" s="1252"/>
      <c r="VYC57" s="1252"/>
      <c r="VYD57" s="1252"/>
      <c r="VYE57" s="1252"/>
      <c r="VYF57" s="1252"/>
      <c r="VYG57" s="1252"/>
      <c r="VYH57" s="1252"/>
      <c r="VYI57" s="1252"/>
      <c r="VYJ57" s="1252"/>
      <c r="VYK57" s="1252"/>
      <c r="VYL57" s="1252"/>
      <c r="VYM57" s="1252"/>
      <c r="VYN57" s="1252"/>
      <c r="VYO57" s="1252"/>
      <c r="VYP57" s="1252"/>
      <c r="VYQ57" s="1252"/>
      <c r="VYR57" s="1252"/>
      <c r="VYS57" s="1252"/>
      <c r="VYT57" s="1252"/>
      <c r="VYU57" s="1252"/>
      <c r="VYV57" s="1252"/>
      <c r="VYW57" s="1252"/>
      <c r="VYX57" s="1252"/>
      <c r="VYY57" s="1252"/>
      <c r="VYZ57" s="1252"/>
      <c r="VZA57" s="1252"/>
      <c r="VZB57" s="1252"/>
      <c r="VZC57" s="1252"/>
      <c r="VZD57" s="1252"/>
      <c r="VZE57" s="1252"/>
      <c r="VZF57" s="1252"/>
      <c r="VZG57" s="1252"/>
      <c r="VZH57" s="1252"/>
      <c r="VZI57" s="1252"/>
      <c r="VZJ57" s="1252"/>
      <c r="VZK57" s="1252"/>
      <c r="VZL57" s="1252"/>
      <c r="VZM57" s="1252"/>
      <c r="VZN57" s="1252"/>
      <c r="VZO57" s="1252"/>
      <c r="VZP57" s="1252"/>
      <c r="VZQ57" s="1252"/>
      <c r="VZR57" s="1252"/>
      <c r="VZS57" s="1252"/>
      <c r="VZT57" s="1252"/>
      <c r="VZU57" s="1252"/>
      <c r="VZV57" s="1252"/>
      <c r="VZW57" s="1252"/>
      <c r="VZX57" s="1252"/>
      <c r="VZY57" s="1252"/>
      <c r="VZZ57" s="1252"/>
      <c r="WAA57" s="1252"/>
      <c r="WAB57" s="1252"/>
      <c r="WAC57" s="1252"/>
      <c r="WAD57" s="1252"/>
      <c r="WAE57" s="1252"/>
      <c r="WAF57" s="1252"/>
      <c r="WAG57" s="1252"/>
      <c r="WAH57" s="1252"/>
      <c r="WAI57" s="1252"/>
      <c r="WAJ57" s="1252"/>
      <c r="WAK57" s="1252"/>
      <c r="WAL57" s="1252"/>
      <c r="WAM57" s="1252"/>
      <c r="WAN57" s="1252"/>
      <c r="WAO57" s="1252"/>
      <c r="WAP57" s="1252"/>
      <c r="WAQ57" s="1252"/>
      <c r="WAR57" s="1252"/>
      <c r="WAS57" s="1252"/>
      <c r="WAT57" s="1252"/>
      <c r="WAU57" s="1252"/>
      <c r="WAV57" s="1252"/>
      <c r="WAW57" s="1252"/>
      <c r="WAX57" s="1252"/>
      <c r="WAY57" s="1252"/>
      <c r="WAZ57" s="1252"/>
      <c r="WBA57" s="1252"/>
      <c r="WBB57" s="1252"/>
      <c r="WBC57" s="1252"/>
      <c r="WBD57" s="1252"/>
      <c r="WBE57" s="1252"/>
      <c r="WBF57" s="1252"/>
      <c r="WBG57" s="1252"/>
      <c r="WBH57" s="1252"/>
      <c r="WBI57" s="1252"/>
      <c r="WBJ57" s="1252"/>
      <c r="WBK57" s="1252"/>
      <c r="WBL57" s="1252"/>
      <c r="WBM57" s="1252"/>
      <c r="WBN57" s="1252"/>
      <c r="WBO57" s="1252"/>
      <c r="WBP57" s="1252"/>
      <c r="WBQ57" s="1252"/>
      <c r="WBR57" s="1252"/>
      <c r="WBS57" s="1252"/>
      <c r="WBT57" s="1252"/>
      <c r="WBU57" s="1252"/>
      <c r="WBV57" s="1252"/>
      <c r="WBW57" s="1252"/>
      <c r="WBX57" s="1252"/>
      <c r="WBY57" s="1252"/>
      <c r="WBZ57" s="1252"/>
      <c r="WCA57" s="1252"/>
      <c r="WCB57" s="1252"/>
      <c r="WCC57" s="1252"/>
      <c r="WCD57" s="1252"/>
      <c r="WCE57" s="1252"/>
      <c r="WCF57" s="1252"/>
      <c r="WCG57" s="1252"/>
      <c r="WCH57" s="1252"/>
      <c r="WCI57" s="1252"/>
      <c r="WCJ57" s="1252"/>
      <c r="WCK57" s="1252"/>
      <c r="WCL57" s="1252"/>
      <c r="WCM57" s="1252"/>
      <c r="WCN57" s="1252"/>
      <c r="WCO57" s="1252"/>
      <c r="WCP57" s="1252"/>
      <c r="WCQ57" s="1252"/>
      <c r="WCR57" s="1252"/>
      <c r="WCS57" s="1252"/>
      <c r="WCT57" s="1252"/>
      <c r="WCU57" s="1252"/>
      <c r="WCV57" s="1252"/>
      <c r="WCW57" s="1252"/>
      <c r="WCX57" s="1252"/>
      <c r="WCY57" s="1252"/>
      <c r="WCZ57" s="1252"/>
      <c r="WDA57" s="1252"/>
      <c r="WDB57" s="1252"/>
      <c r="WDC57" s="1252"/>
      <c r="WDD57" s="1252"/>
      <c r="WDE57" s="1252"/>
      <c r="WDF57" s="1252"/>
      <c r="WDG57" s="1252"/>
      <c r="WDH57" s="1252"/>
      <c r="WDI57" s="1252"/>
      <c r="WDJ57" s="1252"/>
      <c r="WDK57" s="1252"/>
      <c r="WDL57" s="1252"/>
      <c r="WDM57" s="1252"/>
      <c r="WDN57" s="1252"/>
      <c r="WDO57" s="1252"/>
      <c r="WDP57" s="1252"/>
      <c r="WDQ57" s="1252"/>
      <c r="WDR57" s="1252"/>
      <c r="WDS57" s="1252"/>
      <c r="WDT57" s="1252"/>
      <c r="WDU57" s="1252"/>
      <c r="WDV57" s="1252"/>
      <c r="WDW57" s="1252"/>
      <c r="WDX57" s="1252"/>
      <c r="WDY57" s="1252"/>
      <c r="WDZ57" s="1252"/>
      <c r="WEA57" s="1252"/>
      <c r="WEB57" s="1252"/>
      <c r="WEC57" s="1252"/>
      <c r="WED57" s="1252"/>
      <c r="WEE57" s="1252"/>
      <c r="WEF57" s="1252"/>
      <c r="WEG57" s="1252"/>
      <c r="WEH57" s="1252"/>
      <c r="WEI57" s="1252"/>
      <c r="WEJ57" s="1252"/>
      <c r="WEK57" s="1252"/>
      <c r="WEL57" s="1252"/>
      <c r="WEM57" s="1252"/>
      <c r="WEN57" s="1252"/>
      <c r="WEO57" s="1252"/>
      <c r="WEP57" s="1252"/>
      <c r="WEQ57" s="1252"/>
      <c r="WER57" s="1252"/>
      <c r="WES57" s="1252"/>
      <c r="WET57" s="1252"/>
      <c r="WEU57" s="1252"/>
      <c r="WEV57" s="1252"/>
      <c r="WEW57" s="1252"/>
      <c r="WEX57" s="1252"/>
      <c r="WEY57" s="1252"/>
      <c r="WEZ57" s="1252"/>
      <c r="WFA57" s="1252"/>
      <c r="WFB57" s="1252"/>
      <c r="WFC57" s="1252"/>
      <c r="WFD57" s="1252"/>
      <c r="WFE57" s="1252"/>
      <c r="WFF57" s="1252"/>
      <c r="WFG57" s="1252"/>
      <c r="WFH57" s="1252"/>
      <c r="WFI57" s="1252"/>
      <c r="WFJ57" s="1252"/>
      <c r="WFK57" s="1252"/>
      <c r="WFL57" s="1252"/>
      <c r="WFM57" s="1252"/>
      <c r="WFN57" s="1252"/>
      <c r="WFO57" s="1252"/>
      <c r="WFP57" s="1252"/>
      <c r="WFQ57" s="1252"/>
      <c r="WFR57" s="1252"/>
      <c r="WFS57" s="1252"/>
      <c r="WFT57" s="1252"/>
      <c r="WFU57" s="1252"/>
      <c r="WFV57" s="1252"/>
      <c r="WFW57" s="1252"/>
      <c r="WFX57" s="1252"/>
      <c r="WFY57" s="1252"/>
      <c r="WFZ57" s="1252"/>
      <c r="WGA57" s="1252"/>
      <c r="WGB57" s="1252"/>
      <c r="WGC57" s="1252"/>
      <c r="WGD57" s="1252"/>
      <c r="WGE57" s="1252"/>
      <c r="WGF57" s="1252"/>
      <c r="WGG57" s="1252"/>
      <c r="WGH57" s="1252"/>
      <c r="WGI57" s="1252"/>
      <c r="WGJ57" s="1252"/>
      <c r="WGK57" s="1252"/>
      <c r="WGL57" s="1252"/>
      <c r="WGM57" s="1252"/>
      <c r="WGN57" s="1252"/>
      <c r="WGO57" s="1252"/>
      <c r="WGP57" s="1252"/>
      <c r="WGQ57" s="1252"/>
      <c r="WGR57" s="1252"/>
      <c r="WGS57" s="1252"/>
      <c r="WGT57" s="1252"/>
      <c r="WGU57" s="1252"/>
      <c r="WGV57" s="1252"/>
      <c r="WGW57" s="1252"/>
      <c r="WGX57" s="1252"/>
      <c r="WGY57" s="1252"/>
      <c r="WGZ57" s="1252"/>
      <c r="WHA57" s="1252"/>
      <c r="WHB57" s="1252"/>
      <c r="WHC57" s="1252"/>
      <c r="WHD57" s="1252"/>
      <c r="WHE57" s="1252"/>
      <c r="WHF57" s="1252"/>
      <c r="WHG57" s="1252"/>
      <c r="WHH57" s="1252"/>
      <c r="WHI57" s="1252"/>
      <c r="WHJ57" s="1252"/>
      <c r="WHK57" s="1252"/>
      <c r="WHL57" s="1252"/>
      <c r="WHM57" s="1252"/>
      <c r="WHN57" s="1252"/>
      <c r="WHO57" s="1252"/>
      <c r="WHP57" s="1252"/>
      <c r="WHQ57" s="1252"/>
      <c r="WHR57" s="1252"/>
      <c r="WHS57" s="1252"/>
      <c r="WHT57" s="1252"/>
      <c r="WHU57" s="1252"/>
      <c r="WHV57" s="1252"/>
      <c r="WHW57" s="1252"/>
      <c r="WHX57" s="1252"/>
      <c r="WHY57" s="1252"/>
      <c r="WHZ57" s="1252"/>
      <c r="WIA57" s="1252"/>
      <c r="WIB57" s="1252"/>
      <c r="WIC57" s="1252"/>
      <c r="WID57" s="1252"/>
      <c r="WIE57" s="1252"/>
      <c r="WIF57" s="1252"/>
      <c r="WIG57" s="1252"/>
      <c r="WIH57" s="1252"/>
      <c r="WII57" s="1252"/>
      <c r="WIJ57" s="1252"/>
      <c r="WIK57" s="1252"/>
      <c r="WIL57" s="1252"/>
      <c r="WIM57" s="1252"/>
      <c r="WIN57" s="1252"/>
      <c r="WIO57" s="1252"/>
      <c r="WIP57" s="1252"/>
      <c r="WIQ57" s="1252"/>
      <c r="WIR57" s="1252"/>
      <c r="WIS57" s="1252"/>
      <c r="WIT57" s="1252"/>
      <c r="WIU57" s="1252"/>
      <c r="WIV57" s="1252"/>
      <c r="WIW57" s="1252"/>
      <c r="WIX57" s="1252"/>
      <c r="WIY57" s="1252"/>
      <c r="WIZ57" s="1252"/>
      <c r="WJA57" s="1252"/>
      <c r="WJB57" s="1252"/>
      <c r="WJC57" s="1252"/>
      <c r="WJD57" s="1252"/>
      <c r="WJE57" s="1252"/>
      <c r="WJF57" s="1252"/>
      <c r="WJG57" s="1252"/>
      <c r="WJH57" s="1252"/>
      <c r="WJI57" s="1252"/>
      <c r="WJJ57" s="1252"/>
      <c r="WJK57" s="1252"/>
      <c r="WJL57" s="1252"/>
      <c r="WJM57" s="1252"/>
      <c r="WJN57" s="1252"/>
      <c r="WJO57" s="1252"/>
      <c r="WJP57" s="1252"/>
      <c r="WJQ57" s="1252"/>
      <c r="WJR57" s="1252"/>
      <c r="WJS57" s="1252"/>
      <c r="WJT57" s="1252"/>
      <c r="WJU57" s="1252"/>
      <c r="WJV57" s="1252"/>
      <c r="WJW57" s="1252"/>
      <c r="WJX57" s="1252"/>
      <c r="WJY57" s="1252"/>
      <c r="WJZ57" s="1252"/>
      <c r="WKA57" s="1252"/>
      <c r="WKB57" s="1252"/>
      <c r="WKC57" s="1252"/>
      <c r="WKD57" s="1252"/>
      <c r="WKE57" s="1252"/>
      <c r="WKF57" s="1252"/>
      <c r="WKG57" s="1252"/>
      <c r="WKH57" s="1252"/>
      <c r="WKI57" s="1252"/>
      <c r="WKJ57" s="1252"/>
      <c r="WKK57" s="1252"/>
      <c r="WKL57" s="1252"/>
      <c r="WKM57" s="1252"/>
      <c r="WKN57" s="1252"/>
      <c r="WKO57" s="1252"/>
      <c r="WKP57" s="1252"/>
      <c r="WKQ57" s="1252"/>
      <c r="WKR57" s="1252"/>
      <c r="WKS57" s="1252"/>
      <c r="WKT57" s="1252"/>
      <c r="WKU57" s="1252"/>
      <c r="WKV57" s="1252"/>
      <c r="WKW57" s="1252"/>
      <c r="WKX57" s="1252"/>
      <c r="WKY57" s="1252"/>
      <c r="WKZ57" s="1252"/>
      <c r="WLA57" s="1252"/>
      <c r="WLB57" s="1252"/>
      <c r="WLC57" s="1252"/>
      <c r="WLD57" s="1252"/>
      <c r="WLE57" s="1252"/>
      <c r="WLF57" s="1252"/>
      <c r="WLG57" s="1252"/>
      <c r="WLH57" s="1252"/>
      <c r="WLI57" s="1252"/>
      <c r="WLJ57" s="1252"/>
      <c r="WLK57" s="1252"/>
      <c r="WLL57" s="1252"/>
      <c r="WLM57" s="1252"/>
      <c r="WLN57" s="1252"/>
      <c r="WLO57" s="1252"/>
      <c r="WLP57" s="1252"/>
      <c r="WLQ57" s="1252"/>
      <c r="WLR57" s="1252"/>
      <c r="WLS57" s="1252"/>
      <c r="WLT57" s="1252"/>
      <c r="WLU57" s="1252"/>
      <c r="WLV57" s="1252"/>
      <c r="WLW57" s="1252"/>
      <c r="WLX57" s="1252"/>
      <c r="WLY57" s="1252"/>
      <c r="WLZ57" s="1252"/>
      <c r="WMA57" s="1252"/>
      <c r="WMB57" s="1252"/>
      <c r="WMC57" s="1252"/>
      <c r="WMD57" s="1252"/>
      <c r="WME57" s="1252"/>
      <c r="WMF57" s="1252"/>
      <c r="WMG57" s="1252"/>
      <c r="WMH57" s="1252"/>
      <c r="WMI57" s="1252"/>
      <c r="WMJ57" s="1252"/>
      <c r="WMK57" s="1252"/>
      <c r="WML57" s="1252"/>
      <c r="WMM57" s="1252"/>
      <c r="WMN57" s="1252"/>
      <c r="WMO57" s="1252"/>
      <c r="WMP57" s="1252"/>
      <c r="WMQ57" s="1252"/>
      <c r="WMR57" s="1252"/>
      <c r="WMS57" s="1252"/>
      <c r="WMT57" s="1252"/>
      <c r="WMU57" s="1252"/>
      <c r="WMV57" s="1252"/>
      <c r="WMW57" s="1252"/>
      <c r="WMX57" s="1252"/>
      <c r="WMY57" s="1252"/>
      <c r="WMZ57" s="1252"/>
      <c r="WNA57" s="1252"/>
      <c r="WNB57" s="1252"/>
      <c r="WNC57" s="1252"/>
      <c r="WND57" s="1252"/>
      <c r="WNE57" s="1252"/>
      <c r="WNF57" s="1252"/>
      <c r="WNG57" s="1252"/>
      <c r="WNH57" s="1252"/>
      <c r="WNI57" s="1252"/>
      <c r="WNJ57" s="1252"/>
      <c r="WNK57" s="1252"/>
      <c r="WNL57" s="1252"/>
      <c r="WNM57" s="1252"/>
      <c r="WNN57" s="1252"/>
      <c r="WNO57" s="1252"/>
      <c r="WNP57" s="1252"/>
      <c r="WNQ57" s="1252"/>
      <c r="WNR57" s="1252"/>
      <c r="WNS57" s="1252"/>
      <c r="WNT57" s="1252"/>
      <c r="WNU57" s="1252"/>
      <c r="WNV57" s="1252"/>
      <c r="WNW57" s="1252"/>
      <c r="WNX57" s="1252"/>
      <c r="WNY57" s="1252"/>
      <c r="WNZ57" s="1252"/>
      <c r="WOA57" s="1252"/>
      <c r="WOB57" s="1252"/>
      <c r="WOC57" s="1252"/>
      <c r="WOD57" s="1252"/>
      <c r="WOE57" s="1252"/>
      <c r="WOF57" s="1252"/>
      <c r="WOG57" s="1252"/>
      <c r="WOH57" s="1252"/>
      <c r="WOI57" s="1252"/>
      <c r="WOJ57" s="1252"/>
      <c r="WOK57" s="1252"/>
      <c r="WOL57" s="1252"/>
      <c r="WOM57" s="1252"/>
      <c r="WON57" s="1252"/>
      <c r="WOO57" s="1252"/>
      <c r="WOP57" s="1252"/>
      <c r="WOQ57" s="1252"/>
      <c r="WOR57" s="1252"/>
      <c r="WOS57" s="1252"/>
      <c r="WOT57" s="1252"/>
      <c r="WOU57" s="1252"/>
      <c r="WOV57" s="1252"/>
      <c r="WOW57" s="1252"/>
      <c r="WOX57" s="1252"/>
      <c r="WOY57" s="1252"/>
      <c r="WOZ57" s="1252"/>
      <c r="WPA57" s="1252"/>
      <c r="WPB57" s="1252"/>
      <c r="WPC57" s="1252"/>
      <c r="WPD57" s="1252"/>
      <c r="WPE57" s="1252"/>
      <c r="WPF57" s="1252"/>
      <c r="WPG57" s="1252"/>
      <c r="WPH57" s="1252"/>
      <c r="WPI57" s="1252"/>
      <c r="WPJ57" s="1252"/>
      <c r="WPK57" s="1252"/>
      <c r="WPL57" s="1252"/>
      <c r="WPM57" s="1252"/>
      <c r="WPN57" s="1252"/>
      <c r="WPO57" s="1252"/>
      <c r="WPP57" s="1252"/>
      <c r="WPQ57" s="1252"/>
      <c r="WPR57" s="1252"/>
      <c r="WPS57" s="1252"/>
      <c r="WPT57" s="1252"/>
      <c r="WPU57" s="1252"/>
      <c r="WPV57" s="1252"/>
      <c r="WPW57" s="1252"/>
      <c r="WPX57" s="1252"/>
      <c r="WPY57" s="1252"/>
      <c r="WPZ57" s="1252"/>
      <c r="WQA57" s="1252"/>
      <c r="WQB57" s="1252"/>
      <c r="WQC57" s="1252"/>
      <c r="WQD57" s="1252"/>
      <c r="WQE57" s="1252"/>
      <c r="WQF57" s="1252"/>
      <c r="WQG57" s="1252"/>
      <c r="WQH57" s="1252"/>
      <c r="WQI57" s="1252"/>
      <c r="WQJ57" s="1252"/>
      <c r="WQK57" s="1252"/>
      <c r="WQL57" s="1252"/>
      <c r="WQM57" s="1252"/>
      <c r="WQN57" s="1252"/>
      <c r="WQO57" s="1252"/>
      <c r="WQP57" s="1252"/>
      <c r="WQQ57" s="1252"/>
      <c r="WQR57" s="1252"/>
      <c r="WQS57" s="1252"/>
      <c r="WQT57" s="1252"/>
      <c r="WQU57" s="1252"/>
      <c r="WQV57" s="1252"/>
      <c r="WQW57" s="1252"/>
      <c r="WQX57" s="1252"/>
      <c r="WQY57" s="1252"/>
      <c r="WQZ57" s="1252"/>
      <c r="WRA57" s="1252"/>
      <c r="WRB57" s="1252"/>
      <c r="WRC57" s="1252"/>
      <c r="WRD57" s="1252"/>
      <c r="WRE57" s="1252"/>
      <c r="WRF57" s="1252"/>
      <c r="WRG57" s="1252"/>
      <c r="WRH57" s="1252"/>
      <c r="WRI57" s="1252"/>
      <c r="WRJ57" s="1252"/>
      <c r="WRK57" s="1252"/>
      <c r="WRL57" s="1252"/>
      <c r="WRM57" s="1252"/>
      <c r="WRN57" s="1252"/>
      <c r="WRO57" s="1252"/>
      <c r="WRP57" s="1252"/>
      <c r="WRQ57" s="1252"/>
      <c r="WRR57" s="1252"/>
      <c r="WRS57" s="1252"/>
      <c r="WRT57" s="1252"/>
      <c r="WRU57" s="1252"/>
      <c r="WRV57" s="1252"/>
      <c r="WRW57" s="1252"/>
      <c r="WRX57" s="1252"/>
      <c r="WRY57" s="1252"/>
      <c r="WRZ57" s="1252"/>
      <c r="WSA57" s="1252"/>
      <c r="WSB57" s="1252"/>
      <c r="WSC57" s="1252"/>
      <c r="WSD57" s="1252"/>
      <c r="WSE57" s="1252"/>
      <c r="WSF57" s="1252"/>
      <c r="WSG57" s="1252"/>
      <c r="WSH57" s="1252"/>
      <c r="WSI57" s="1252"/>
      <c r="WSJ57" s="1252"/>
      <c r="WSK57" s="1252"/>
      <c r="WSL57" s="1252"/>
      <c r="WSM57" s="1252"/>
      <c r="WSN57" s="1252"/>
      <c r="WSO57" s="1252"/>
      <c r="WSP57" s="1252"/>
      <c r="WSQ57" s="1252"/>
      <c r="WSR57" s="1252"/>
      <c r="WSS57" s="1252"/>
      <c r="WST57" s="1252"/>
      <c r="WSU57" s="1252"/>
      <c r="WSV57" s="1252"/>
      <c r="WSW57" s="1252"/>
      <c r="WSX57" s="1252"/>
      <c r="WSY57" s="1252"/>
      <c r="WSZ57" s="1252"/>
      <c r="WTA57" s="1252"/>
      <c r="WTB57" s="1252"/>
      <c r="WTC57" s="1252"/>
      <c r="WTD57" s="1252"/>
      <c r="WTE57" s="1252"/>
      <c r="WTF57" s="1252"/>
      <c r="WTG57" s="1252"/>
      <c r="WTH57" s="1252"/>
      <c r="WTI57" s="1252"/>
      <c r="WTJ57" s="1252"/>
      <c r="WTK57" s="1252"/>
      <c r="WTL57" s="1252"/>
      <c r="WTM57" s="1252"/>
      <c r="WTN57" s="1252"/>
      <c r="WTO57" s="1252"/>
      <c r="WTP57" s="1252"/>
      <c r="WTQ57" s="1252"/>
      <c r="WTR57" s="1252"/>
      <c r="WTS57" s="1252"/>
      <c r="WTT57" s="1252"/>
      <c r="WTU57" s="1252"/>
      <c r="WTV57" s="1252"/>
      <c r="WTW57" s="1252"/>
      <c r="WTX57" s="1252"/>
      <c r="WTY57" s="1252"/>
      <c r="WTZ57" s="1252"/>
      <c r="WUA57" s="1252"/>
      <c r="WUB57" s="1252"/>
      <c r="WUC57" s="1252"/>
      <c r="WUD57" s="1252"/>
      <c r="WUE57" s="1252"/>
      <c r="WUF57" s="1252"/>
      <c r="WUG57" s="1252"/>
      <c r="WUH57" s="1252"/>
      <c r="WUI57" s="1252"/>
      <c r="WUJ57" s="1252"/>
      <c r="WUK57" s="1252"/>
      <c r="WUL57" s="1252"/>
      <c r="WUM57" s="1252"/>
      <c r="WUN57" s="1252"/>
      <c r="WUO57" s="1252"/>
      <c r="WUP57" s="1252"/>
      <c r="WUQ57" s="1252"/>
      <c r="WUR57" s="1252"/>
      <c r="WUS57" s="1252"/>
      <c r="WUT57" s="1252"/>
      <c r="WUU57" s="1252"/>
      <c r="WUV57" s="1252"/>
      <c r="WUW57" s="1252"/>
      <c r="WUX57" s="1252"/>
      <c r="WUY57" s="1252"/>
      <c r="WUZ57" s="1252"/>
      <c r="WVA57" s="1252"/>
      <c r="WVB57" s="1252"/>
      <c r="WVC57" s="1252"/>
      <c r="WVD57" s="1252"/>
      <c r="WVE57" s="1252"/>
      <c r="WVF57" s="1252"/>
      <c r="WVG57" s="1252"/>
      <c r="WVH57" s="1252"/>
      <c r="WVI57" s="1252"/>
      <c r="WVJ57" s="1252"/>
      <c r="WVK57" s="1252"/>
      <c r="WVL57" s="1252"/>
      <c r="WVM57" s="1252"/>
      <c r="WVN57" s="1252"/>
      <c r="WVO57" s="1252"/>
      <c r="WVP57" s="1252"/>
      <c r="WVQ57" s="1252"/>
      <c r="WVR57" s="1252"/>
      <c r="WVS57" s="1252"/>
      <c r="WVT57" s="1252"/>
      <c r="WVU57" s="1252"/>
      <c r="WVV57" s="1252"/>
      <c r="WVW57" s="1252"/>
      <c r="WVX57" s="1252"/>
      <c r="WVY57" s="1252"/>
      <c r="WVZ57" s="1252"/>
      <c r="WWA57" s="1252"/>
      <c r="WWB57" s="1252"/>
      <c r="WWC57" s="1252"/>
      <c r="WWD57" s="1252"/>
      <c r="WWE57" s="1252"/>
      <c r="WWF57" s="1252"/>
      <c r="WWG57" s="1252"/>
      <c r="WWH57" s="1252"/>
      <c r="WWI57" s="1252"/>
      <c r="WWJ57" s="1252"/>
      <c r="WWK57" s="1252"/>
      <c r="WWL57" s="1252"/>
      <c r="WWM57" s="1252"/>
      <c r="WWN57" s="1252"/>
      <c r="WWO57" s="1252"/>
      <c r="WWP57" s="1252"/>
      <c r="WWQ57" s="1252"/>
      <c r="WWR57" s="1252"/>
      <c r="WWS57" s="1252"/>
      <c r="WWT57" s="1252"/>
      <c r="WWU57" s="1252"/>
      <c r="WWV57" s="1252"/>
      <c r="WWW57" s="1252"/>
      <c r="WWX57" s="1252"/>
      <c r="WWY57" s="1252"/>
      <c r="WWZ57" s="1252"/>
      <c r="WXA57" s="1252"/>
      <c r="WXB57" s="1252"/>
      <c r="WXC57" s="1252"/>
      <c r="WXD57" s="1252"/>
      <c r="WXE57" s="1252"/>
      <c r="WXF57" s="1252"/>
      <c r="WXG57" s="1252"/>
      <c r="WXH57" s="1252"/>
      <c r="WXI57" s="1252"/>
      <c r="WXJ57" s="1252"/>
      <c r="WXK57" s="1252"/>
      <c r="WXL57" s="1252"/>
      <c r="WXM57" s="1252"/>
      <c r="WXN57" s="1252"/>
      <c r="WXO57" s="1252"/>
      <c r="WXP57" s="1252"/>
      <c r="WXQ57" s="1252"/>
      <c r="WXR57" s="1252"/>
      <c r="WXS57" s="1252"/>
      <c r="WXT57" s="1252"/>
      <c r="WXU57" s="1252"/>
      <c r="WXV57" s="1252"/>
      <c r="WXW57" s="1252"/>
      <c r="WXX57" s="1252"/>
      <c r="WXY57" s="1252"/>
      <c r="WXZ57" s="1252"/>
      <c r="WYA57" s="1252"/>
      <c r="WYB57" s="1252"/>
      <c r="WYC57" s="1252"/>
      <c r="WYD57" s="1252"/>
      <c r="WYE57" s="1252"/>
      <c r="WYF57" s="1252"/>
      <c r="WYG57" s="1252"/>
      <c r="WYH57" s="1252"/>
      <c r="WYI57" s="1252"/>
      <c r="WYJ57" s="1252"/>
      <c r="WYK57" s="1252"/>
      <c r="WYL57" s="1252"/>
      <c r="WYM57" s="1252"/>
      <c r="WYN57" s="1252"/>
      <c r="WYO57" s="1252"/>
      <c r="WYP57" s="1252"/>
      <c r="WYQ57" s="1252"/>
      <c r="WYR57" s="1252"/>
      <c r="WYS57" s="1252"/>
      <c r="WYT57" s="1252"/>
      <c r="WYU57" s="1252"/>
      <c r="WYV57" s="1252"/>
      <c r="WYW57" s="1252"/>
      <c r="WYX57" s="1252"/>
      <c r="WYY57" s="1252"/>
      <c r="WYZ57" s="1252"/>
      <c r="WZA57" s="1252"/>
      <c r="WZB57" s="1252"/>
      <c r="WZC57" s="1252"/>
      <c r="WZD57" s="1252"/>
      <c r="WZE57" s="1252"/>
      <c r="WZF57" s="1252"/>
      <c r="WZG57" s="1252"/>
      <c r="WZH57" s="1252"/>
      <c r="WZI57" s="1252"/>
      <c r="WZJ57" s="1252"/>
      <c r="WZK57" s="1252"/>
      <c r="WZL57" s="1252"/>
      <c r="WZM57" s="1252"/>
      <c r="WZN57" s="1252"/>
      <c r="WZO57" s="1252"/>
      <c r="WZP57" s="1252"/>
      <c r="WZQ57" s="1252"/>
      <c r="WZR57" s="1252"/>
      <c r="WZS57" s="1252"/>
      <c r="WZT57" s="1252"/>
      <c r="WZU57" s="1252"/>
      <c r="WZV57" s="1252"/>
      <c r="WZW57" s="1252"/>
      <c r="WZX57" s="1252"/>
      <c r="WZY57" s="1252"/>
      <c r="WZZ57" s="1252"/>
      <c r="XAA57" s="1252"/>
      <c r="XAB57" s="1252"/>
      <c r="XAC57" s="1252"/>
      <c r="XAD57" s="1252"/>
      <c r="XAE57" s="1252"/>
      <c r="XAF57" s="1252"/>
      <c r="XAG57" s="1252"/>
      <c r="XAH57" s="1252"/>
      <c r="XAI57" s="1252"/>
      <c r="XAJ57" s="1252"/>
      <c r="XAK57" s="1252"/>
      <c r="XAL57" s="1252"/>
      <c r="XAM57" s="1252"/>
      <c r="XAN57" s="1252"/>
      <c r="XAO57" s="1252"/>
      <c r="XAP57" s="1252"/>
      <c r="XAQ57" s="1252"/>
      <c r="XAR57" s="1252"/>
      <c r="XAS57" s="1252"/>
      <c r="XAT57" s="1252"/>
      <c r="XAU57" s="1252"/>
      <c r="XAV57" s="1252"/>
      <c r="XAW57" s="1252"/>
      <c r="XAX57" s="1252"/>
      <c r="XAY57" s="1252"/>
      <c r="XAZ57" s="1252"/>
      <c r="XBA57" s="1252"/>
      <c r="XBB57" s="1252"/>
      <c r="XBC57" s="1252"/>
      <c r="XBD57" s="1252"/>
      <c r="XBE57" s="1252"/>
      <c r="XBF57" s="1252"/>
      <c r="XBG57" s="1252"/>
      <c r="XBH57" s="1252"/>
      <c r="XBI57" s="1252"/>
      <c r="XBJ57" s="1252"/>
      <c r="XBK57" s="1252"/>
      <c r="XBL57" s="1252"/>
      <c r="XBM57" s="1252"/>
      <c r="XBN57" s="1252"/>
      <c r="XBO57" s="1252"/>
      <c r="XBP57" s="1252"/>
      <c r="XBQ57" s="1252"/>
      <c r="XBR57" s="1252"/>
      <c r="XBS57" s="1252"/>
      <c r="XBT57" s="1252"/>
      <c r="XBU57" s="1252"/>
      <c r="XBV57" s="1252"/>
      <c r="XBW57" s="1252"/>
      <c r="XBX57" s="1252"/>
      <c r="XBY57" s="1252"/>
      <c r="XBZ57" s="1252"/>
      <c r="XCA57" s="1252"/>
      <c r="XCB57" s="1252"/>
      <c r="XCC57" s="1252"/>
      <c r="XCD57" s="1252"/>
      <c r="XCE57" s="1252"/>
      <c r="XCF57" s="1252"/>
      <c r="XCG57" s="1252"/>
      <c r="XCH57" s="1252"/>
      <c r="XCI57" s="1252"/>
      <c r="XCJ57" s="1252"/>
      <c r="XCK57" s="1252"/>
      <c r="XCL57" s="1252"/>
      <c r="XCM57" s="1252"/>
      <c r="XCN57" s="1252"/>
      <c r="XCO57" s="1252"/>
      <c r="XCP57" s="1252"/>
      <c r="XCQ57" s="1252"/>
      <c r="XCR57" s="1252"/>
      <c r="XCS57" s="1252"/>
      <c r="XCT57" s="1252"/>
      <c r="XCU57" s="1252"/>
      <c r="XCV57" s="1252"/>
      <c r="XCW57" s="1252"/>
      <c r="XCX57" s="1252"/>
      <c r="XCY57" s="1252"/>
      <c r="XCZ57" s="1252"/>
      <c r="XDA57" s="1252"/>
      <c r="XDB57" s="1252"/>
      <c r="XDC57" s="1252"/>
      <c r="XDD57" s="1252"/>
      <c r="XDE57" s="1252"/>
      <c r="XDF57" s="1252"/>
      <c r="XDG57" s="1252"/>
      <c r="XDH57" s="1252"/>
      <c r="XDI57" s="1252"/>
      <c r="XDJ57" s="1252"/>
      <c r="XDK57" s="1252"/>
      <c r="XDL57" s="1252"/>
      <c r="XDM57" s="1252"/>
      <c r="XDN57" s="1252"/>
      <c r="XDO57" s="1252"/>
      <c r="XDP57" s="1252"/>
      <c r="XDQ57" s="1252"/>
      <c r="XDR57" s="1252"/>
      <c r="XDS57" s="1252"/>
      <c r="XDT57" s="1252"/>
      <c r="XDU57" s="1252"/>
      <c r="XDV57" s="1252"/>
      <c r="XDW57" s="1252"/>
      <c r="XDX57" s="1252"/>
      <c r="XDY57" s="1252"/>
      <c r="XDZ57" s="1252"/>
      <c r="XEA57" s="1252"/>
      <c r="XEB57" s="1252"/>
      <c r="XEC57" s="1252"/>
      <c r="XED57" s="1252"/>
      <c r="XEE57" s="1252"/>
      <c r="XEF57" s="1252"/>
      <c r="XEG57" s="1252"/>
      <c r="XEH57" s="1252"/>
      <c r="XEI57" s="1252"/>
      <c r="XEJ57" s="1252"/>
      <c r="XEK57" s="1252"/>
      <c r="XEL57" s="1252"/>
      <c r="XEM57" s="1252"/>
      <c r="XEN57" s="1252"/>
      <c r="XEO57" s="1252"/>
      <c r="XEP57" s="1252"/>
      <c r="XEQ57" s="1252"/>
      <c r="XER57" s="1252"/>
      <c r="XES57" s="1252"/>
      <c r="XET57" s="1252"/>
      <c r="XEU57" s="1252"/>
      <c r="XEV57" s="1252"/>
      <c r="XEW57" s="1252"/>
      <c r="XEX57" s="1252"/>
      <c r="XEY57" s="1252"/>
      <c r="XEZ57" s="1252"/>
      <c r="XFA57" s="1252"/>
      <c r="XFB57" s="1252"/>
      <c r="XFC57" s="1252"/>
    </row>
    <row r="58" spans="1:16383" ht="76.5" hidden="1">
      <c r="A58" s="1282">
        <v>41</v>
      </c>
      <c r="B58" s="1331" t="s">
        <v>780</v>
      </c>
      <c r="C58" s="1284">
        <v>19.600000000000001</v>
      </c>
      <c r="D58" s="1284"/>
      <c r="E58" s="1284">
        <v>19.600000000000001</v>
      </c>
      <c r="F58" s="1332" t="s">
        <v>237</v>
      </c>
      <c r="G58" s="1282" t="s">
        <v>19</v>
      </c>
      <c r="H58" s="1278" t="s">
        <v>916</v>
      </c>
      <c r="I58" s="1279">
        <v>2022</v>
      </c>
      <c r="J58" s="1265" t="s">
        <v>881</v>
      </c>
      <c r="K58" s="1280">
        <f t="shared" si="3"/>
        <v>19.600000000000001</v>
      </c>
      <c r="L58" s="1281"/>
      <c r="M58" s="1272"/>
    </row>
    <row r="59" spans="1:16383" ht="63.75" hidden="1">
      <c r="A59" s="1282">
        <v>42</v>
      </c>
      <c r="B59" s="1336" t="s">
        <v>493</v>
      </c>
      <c r="C59" s="1284">
        <v>5.2</v>
      </c>
      <c r="D59" s="1317"/>
      <c r="E59" s="1317">
        <v>5.2</v>
      </c>
      <c r="F59" s="1337" t="s">
        <v>59</v>
      </c>
      <c r="G59" s="1282" t="s">
        <v>26</v>
      </c>
      <c r="H59" s="1278" t="s">
        <v>917</v>
      </c>
      <c r="I59" s="1279">
        <v>2022</v>
      </c>
      <c r="J59" s="1265" t="s">
        <v>881</v>
      </c>
      <c r="K59" s="1280">
        <f t="shared" si="3"/>
        <v>5.2</v>
      </c>
      <c r="L59" s="1281"/>
      <c r="M59" s="1272"/>
    </row>
    <row r="60" spans="1:16383" ht="51" hidden="1">
      <c r="A60" s="1282">
        <v>43</v>
      </c>
      <c r="B60" s="1331" t="s">
        <v>720</v>
      </c>
      <c r="C60" s="1284">
        <v>0.5</v>
      </c>
      <c r="D60" s="1284">
        <v>0.08</v>
      </c>
      <c r="E60" s="1284">
        <v>0.42</v>
      </c>
      <c r="F60" s="1332" t="s">
        <v>59</v>
      </c>
      <c r="G60" s="1282" t="s">
        <v>24</v>
      </c>
      <c r="H60" s="1278" t="s">
        <v>918</v>
      </c>
      <c r="I60" s="1279">
        <v>2022</v>
      </c>
      <c r="J60" s="1265" t="s">
        <v>881</v>
      </c>
      <c r="K60" s="1280">
        <f t="shared" si="3"/>
        <v>0.5</v>
      </c>
      <c r="L60" s="1281"/>
      <c r="M60" s="1272"/>
    </row>
    <row r="61" spans="1:16383" ht="38.25" hidden="1">
      <c r="A61" s="1282">
        <v>44</v>
      </c>
      <c r="B61" s="1316" t="s">
        <v>487</v>
      </c>
      <c r="C61" s="1317">
        <v>2</v>
      </c>
      <c r="D61" s="1317"/>
      <c r="E61" s="1317">
        <v>2</v>
      </c>
      <c r="F61" s="1282" t="s">
        <v>59</v>
      </c>
      <c r="G61" s="1282" t="s">
        <v>635</v>
      </c>
      <c r="H61" s="1278" t="s">
        <v>919</v>
      </c>
      <c r="I61" s="1279">
        <v>2022</v>
      </c>
      <c r="J61" s="1265" t="s">
        <v>881</v>
      </c>
      <c r="K61" s="1280">
        <f t="shared" si="3"/>
        <v>2</v>
      </c>
      <c r="L61" s="1281"/>
      <c r="M61" s="1272"/>
    </row>
    <row r="62" spans="1:16383" ht="51" hidden="1">
      <c r="A62" s="1282">
        <v>45</v>
      </c>
      <c r="B62" s="1316" t="s">
        <v>537</v>
      </c>
      <c r="C62" s="1317">
        <v>1</v>
      </c>
      <c r="D62" s="1317"/>
      <c r="E62" s="1317">
        <v>1</v>
      </c>
      <c r="F62" s="1332" t="s">
        <v>59</v>
      </c>
      <c r="G62" s="1282" t="s">
        <v>24</v>
      </c>
      <c r="H62" s="1278" t="s">
        <v>920</v>
      </c>
      <c r="I62" s="1279">
        <v>2022</v>
      </c>
      <c r="J62" s="1265" t="s">
        <v>881</v>
      </c>
      <c r="K62" s="1280">
        <f t="shared" si="3"/>
        <v>1</v>
      </c>
      <c r="L62" s="1281"/>
      <c r="M62" s="1272"/>
    </row>
    <row r="63" spans="1:16383" ht="114.75" hidden="1">
      <c r="A63" s="1282">
        <v>46</v>
      </c>
      <c r="B63" s="1316" t="s">
        <v>500</v>
      </c>
      <c r="C63" s="1317">
        <v>13.8</v>
      </c>
      <c r="D63" s="1317"/>
      <c r="E63" s="1317">
        <v>13.8</v>
      </c>
      <c r="F63" s="1282" t="s">
        <v>72</v>
      </c>
      <c r="G63" s="1282" t="s">
        <v>461</v>
      </c>
      <c r="H63" s="1278" t="s">
        <v>921</v>
      </c>
      <c r="I63" s="1279">
        <v>2022</v>
      </c>
      <c r="J63" s="1265" t="s">
        <v>881</v>
      </c>
      <c r="K63" s="1280">
        <f t="shared" si="3"/>
        <v>13.8</v>
      </c>
      <c r="L63" s="1281"/>
      <c r="M63" s="1272"/>
    </row>
    <row r="64" spans="1:16383" ht="63.75" hidden="1">
      <c r="A64" s="1282">
        <v>47</v>
      </c>
      <c r="B64" s="1379" t="s">
        <v>501</v>
      </c>
      <c r="C64" s="1317">
        <v>35.200000000000003</v>
      </c>
      <c r="D64" s="1317">
        <v>0.34000000000000341</v>
      </c>
      <c r="E64" s="1317">
        <v>34.86</v>
      </c>
      <c r="F64" s="1380" t="s">
        <v>72</v>
      </c>
      <c r="G64" s="1282" t="s">
        <v>364</v>
      </c>
      <c r="H64" s="1278" t="s">
        <v>922</v>
      </c>
      <c r="I64" s="1279">
        <v>2021</v>
      </c>
      <c r="J64" s="1265" t="s">
        <v>889</v>
      </c>
      <c r="K64" s="1280">
        <f t="shared" si="3"/>
        <v>35.200000000000003</v>
      </c>
      <c r="L64" s="1281"/>
      <c r="M64" s="1273" t="s">
        <v>923</v>
      </c>
      <c r="O64" s="1252" t="s">
        <v>923</v>
      </c>
    </row>
    <row r="65" spans="1:1023 1276:2047 2300:3071 3324:4095 4348:5119 5372:6143 6396:7167 7420:8191 8444:9215 9468:10239 10492:11263 11516:12287 12540:13311 13564:14335 14588:15359 15612:16127" ht="63.75" hidden="1">
      <c r="A65" s="1282">
        <v>48</v>
      </c>
      <c r="B65" s="1316" t="s">
        <v>499</v>
      </c>
      <c r="C65" s="1317">
        <v>1.83</v>
      </c>
      <c r="D65" s="1317">
        <v>1.83</v>
      </c>
      <c r="E65" s="1317"/>
      <c r="F65" s="1282" t="s">
        <v>72</v>
      </c>
      <c r="G65" s="1282" t="s">
        <v>175</v>
      </c>
      <c r="H65" s="1278" t="s">
        <v>924</v>
      </c>
      <c r="I65" s="1279">
        <v>2022</v>
      </c>
      <c r="J65" s="1265" t="s">
        <v>881</v>
      </c>
      <c r="K65" s="1280">
        <f t="shared" si="3"/>
        <v>1.83</v>
      </c>
      <c r="L65" s="1281"/>
      <c r="M65" s="1272"/>
    </row>
    <row r="66" spans="1:1023 1276:2047 2300:3071 3324:4095 4348:5119 5372:6143 6396:7167 7420:8191 8444:9215 9468:10239 10492:11263 11516:12287 12540:13311 13564:14335 14588:15359 15612:16127" ht="51" hidden="1">
      <c r="A66" s="1282">
        <v>49</v>
      </c>
      <c r="B66" s="1316" t="s">
        <v>736</v>
      </c>
      <c r="C66" s="1317">
        <v>1.24</v>
      </c>
      <c r="D66" s="1317"/>
      <c r="E66" s="1317">
        <v>1.24</v>
      </c>
      <c r="F66" s="1282" t="s">
        <v>247</v>
      </c>
      <c r="G66" s="1282" t="s">
        <v>26</v>
      </c>
      <c r="H66" s="1278" t="s">
        <v>925</v>
      </c>
      <c r="I66" s="1279">
        <v>2022</v>
      </c>
      <c r="J66" s="1265" t="s">
        <v>881</v>
      </c>
      <c r="K66" s="1280">
        <f t="shared" si="3"/>
        <v>1.24</v>
      </c>
      <c r="L66" s="1281"/>
      <c r="M66" s="1272"/>
    </row>
    <row r="67" spans="1:1023 1276:2047 2300:3071 3324:4095 4348:5119 5372:6143 6396:7167 7420:8191 8444:9215 9468:10239 10492:11263 11516:12287 12540:13311 13564:14335 14588:15359 15612:16127" ht="165.75" hidden="1">
      <c r="A67" s="1282">
        <v>50</v>
      </c>
      <c r="B67" s="1316" t="s">
        <v>507</v>
      </c>
      <c r="C67" s="1317">
        <v>32.67</v>
      </c>
      <c r="D67" s="1317"/>
      <c r="E67" s="1317">
        <v>32.67</v>
      </c>
      <c r="F67" s="1282" t="s">
        <v>52</v>
      </c>
      <c r="G67" s="1282" t="s">
        <v>175</v>
      </c>
      <c r="H67" s="1278" t="s">
        <v>926</v>
      </c>
      <c r="I67" s="1279">
        <v>2022</v>
      </c>
      <c r="J67" s="1265" t="s">
        <v>881</v>
      </c>
      <c r="K67" s="1280">
        <f t="shared" si="3"/>
        <v>32.67</v>
      </c>
      <c r="L67" s="1281"/>
      <c r="M67" s="1272"/>
    </row>
    <row r="68" spans="1:1023 1276:2047 2300:3071 3324:4095 4348:5119 5372:6143 6396:7167 7420:8191 8444:9215 9468:10239 10492:11263 11516:12287 12540:13311 13564:14335 14588:15359 15612:16127" ht="51" hidden="1">
      <c r="A68" s="1282">
        <v>51</v>
      </c>
      <c r="B68" s="1316" t="s">
        <v>705</v>
      </c>
      <c r="C68" s="1381">
        <v>83.3</v>
      </c>
      <c r="D68" s="1381"/>
      <c r="E68" s="1317">
        <v>83.3</v>
      </c>
      <c r="F68" s="1282" t="s">
        <v>52</v>
      </c>
      <c r="G68" s="1282" t="s">
        <v>781</v>
      </c>
      <c r="H68" s="1278" t="s">
        <v>782</v>
      </c>
      <c r="I68" s="1279">
        <v>2021</v>
      </c>
      <c r="J68" s="1265" t="s">
        <v>881</v>
      </c>
      <c r="K68" s="1280">
        <f t="shared" si="3"/>
        <v>83.3</v>
      </c>
      <c r="L68" s="1281"/>
      <c r="M68" s="1272"/>
    </row>
    <row r="69" spans="1:1023 1276:2047 2300:3071 3324:4095 4348:5119 5372:6143 6396:7167 7420:8191 8444:9215 9468:10239 10492:11263 11516:12287 12540:13311 13564:14335 14588:15359 15612:16127" ht="51" hidden="1">
      <c r="A69" s="1282">
        <v>52</v>
      </c>
      <c r="B69" s="1316" t="s">
        <v>927</v>
      </c>
      <c r="C69" s="1381">
        <v>2.71</v>
      </c>
      <c r="D69" s="1381"/>
      <c r="E69" s="1317">
        <v>2.71</v>
      </c>
      <c r="F69" s="1282" t="s">
        <v>52</v>
      </c>
      <c r="G69" s="1282" t="s">
        <v>26</v>
      </c>
      <c r="H69" s="177" t="s">
        <v>928</v>
      </c>
      <c r="I69" s="177">
        <v>2020</v>
      </c>
      <c r="J69" s="1265" t="s">
        <v>881</v>
      </c>
      <c r="K69" s="1280">
        <f t="shared" si="3"/>
        <v>2.71</v>
      </c>
      <c r="L69" s="1382" t="s">
        <v>885</v>
      </c>
      <c r="M69" s="1272"/>
    </row>
    <row r="70" spans="1:1023 1276:2047 2300:3071 3324:4095 4348:5119 5372:6143 6396:7167 7420:8191 8444:9215 9468:10239 10492:11263 11516:12287 12540:13311 13564:14335 14588:15359 15612:16127" ht="38.25" hidden="1">
      <c r="A70" s="1282">
        <v>53</v>
      </c>
      <c r="B70" s="1287" t="s">
        <v>784</v>
      </c>
      <c r="C70" s="1284">
        <v>5</v>
      </c>
      <c r="D70" s="1284"/>
      <c r="E70" s="1284">
        <v>5</v>
      </c>
      <c r="F70" s="1288" t="s">
        <v>77</v>
      </c>
      <c r="G70" s="1282" t="s">
        <v>19</v>
      </c>
      <c r="H70" s="1278" t="s">
        <v>914</v>
      </c>
      <c r="I70" s="1279">
        <v>2022</v>
      </c>
      <c r="J70" s="1265" t="s">
        <v>889</v>
      </c>
      <c r="K70" s="1280">
        <f t="shared" si="3"/>
        <v>5</v>
      </c>
      <c r="L70" s="1281"/>
      <c r="M70" s="1273" t="s">
        <v>929</v>
      </c>
      <c r="O70" s="1252" t="s">
        <v>929</v>
      </c>
    </row>
    <row r="71" spans="1:1023 1276:2047 2300:3071 3324:4095 4348:5119 5372:6143 6396:7167 7420:8191 8444:9215 9468:10239 10492:11263 11516:12287 12540:13311 13564:14335 14588:15359 15612:16127" ht="38.25" hidden="1">
      <c r="A71" s="1282">
        <v>54</v>
      </c>
      <c r="B71" s="1287" t="s">
        <v>666</v>
      </c>
      <c r="C71" s="1284">
        <v>3</v>
      </c>
      <c r="D71" s="1284"/>
      <c r="E71" s="1284">
        <v>3</v>
      </c>
      <c r="F71" s="1288" t="s">
        <v>259</v>
      </c>
      <c r="G71" s="1282" t="s">
        <v>667</v>
      </c>
      <c r="H71" s="1278" t="s">
        <v>930</v>
      </c>
      <c r="I71" s="1279">
        <v>2022</v>
      </c>
      <c r="J71" s="1265" t="s">
        <v>889</v>
      </c>
      <c r="K71" s="1280">
        <f t="shared" si="3"/>
        <v>3</v>
      </c>
      <c r="L71" s="1281"/>
      <c r="M71" s="1272"/>
    </row>
    <row r="72" spans="1:1023 1276:2047 2300:3071 3324:4095 4348:5119 5372:6143 6396:7167 7420:8191 8444:9215 9468:10239 10492:11263 11516:12287 12540:13311 13564:14335 14588:15359 15612:16127" ht="63.75" hidden="1">
      <c r="A72" s="1282">
        <v>55</v>
      </c>
      <c r="B72" s="1316" t="s">
        <v>785</v>
      </c>
      <c r="C72" s="1317">
        <v>6</v>
      </c>
      <c r="D72" s="1317"/>
      <c r="E72" s="1317">
        <v>6</v>
      </c>
      <c r="F72" s="1282" t="s">
        <v>49</v>
      </c>
      <c r="G72" s="1282" t="s">
        <v>174</v>
      </c>
      <c r="H72" s="1278" t="s">
        <v>931</v>
      </c>
      <c r="I72" s="1279">
        <v>2022</v>
      </c>
      <c r="J72" s="1265" t="s">
        <v>881</v>
      </c>
      <c r="K72" s="1280">
        <f t="shared" si="3"/>
        <v>6</v>
      </c>
      <c r="L72" s="1281"/>
      <c r="M72" s="1272"/>
    </row>
    <row r="73" spans="1:1023 1276:2047 2300:3071 3324:4095 4348:5119 5372:6143 6396:7167 7420:8191 8444:9215 9468:10239 10492:11263 11516:12287 12540:13311 13564:14335 14588:15359 15612:16127" ht="63.75" hidden="1">
      <c r="A73" s="1282">
        <v>56</v>
      </c>
      <c r="B73" s="1336" t="s">
        <v>714</v>
      </c>
      <c r="C73" s="1284">
        <v>0.26</v>
      </c>
      <c r="D73" s="1317"/>
      <c r="E73" s="1317">
        <v>0.26</v>
      </c>
      <c r="F73" s="1337" t="s">
        <v>44</v>
      </c>
      <c r="G73" s="1282" t="s">
        <v>26</v>
      </c>
      <c r="H73" s="1278" t="s">
        <v>914</v>
      </c>
      <c r="I73" s="1279">
        <v>2022</v>
      </c>
      <c r="J73" s="1265" t="s">
        <v>881</v>
      </c>
      <c r="K73" s="1280">
        <f t="shared" si="3"/>
        <v>0.26</v>
      </c>
      <c r="L73" s="1281"/>
      <c r="M73" s="1272"/>
    </row>
    <row r="74" spans="1:1023 1276:2047 2300:3071 3324:4095 4348:5119 5372:6143 6396:7167 7420:8191 8444:9215 9468:10239 10492:11263 11516:12287 12540:13311 13564:14335 14588:15359 15612:16127" ht="66" hidden="1" customHeight="1">
      <c r="A74" s="1282">
        <v>57</v>
      </c>
      <c r="B74" s="1383" t="s">
        <v>367</v>
      </c>
      <c r="C74" s="1384">
        <v>5</v>
      </c>
      <c r="D74" s="1384"/>
      <c r="E74" s="1384">
        <v>5</v>
      </c>
      <c r="F74" s="1385" t="s">
        <v>76</v>
      </c>
      <c r="G74" s="1386" t="s">
        <v>175</v>
      </c>
      <c r="H74" s="1278" t="s">
        <v>932</v>
      </c>
      <c r="I74" s="1279">
        <v>2022</v>
      </c>
      <c r="J74" s="1265" t="s">
        <v>889</v>
      </c>
      <c r="K74" s="1280">
        <f t="shared" si="3"/>
        <v>5</v>
      </c>
      <c r="L74" s="1281"/>
      <c r="M74" s="1273" t="s">
        <v>933</v>
      </c>
      <c r="N74" s="1253">
        <f>57-38</f>
        <v>19</v>
      </c>
      <c r="O74" s="1252" t="s">
        <v>933</v>
      </c>
    </row>
    <row r="75" spans="1:1023 1276:2047 2300:3071 3324:4095 4348:5119 5372:6143 6396:7167 7420:8191 8444:9215 9468:10239 10492:11263 11516:12287 12540:13311 13564:14335 14588:15359 15612:16127" ht="25.5" hidden="1">
      <c r="A75" s="1387" t="s">
        <v>225</v>
      </c>
      <c r="B75" s="1367" t="s">
        <v>363</v>
      </c>
      <c r="C75" s="1299"/>
      <c r="D75" s="1300"/>
      <c r="E75" s="1301"/>
      <c r="F75" s="1301"/>
      <c r="G75" s="1301"/>
      <c r="H75" s="1302"/>
      <c r="I75" s="1302"/>
      <c r="J75" s="1265"/>
      <c r="K75" s="1272"/>
      <c r="L75" s="1281"/>
      <c r="M75" s="1272"/>
    </row>
    <row r="76" spans="1:1023 1276:2047 2300:3071 3324:4095 4348:5119 5372:6143 6396:7167 7420:8191 8444:9215 9468:10239 10492:11263 11516:12287 12540:13311 13564:14335 14588:15359 15612:16127" ht="38.25" hidden="1">
      <c r="A76" s="1387" t="s">
        <v>786</v>
      </c>
      <c r="B76" s="1367" t="s">
        <v>759</v>
      </c>
      <c r="C76" s="1299"/>
      <c r="D76" s="1300"/>
      <c r="E76" s="1301"/>
      <c r="F76" s="1301"/>
      <c r="G76" s="1301"/>
      <c r="H76" s="1302"/>
      <c r="I76" s="1302"/>
      <c r="J76" s="1265"/>
      <c r="K76" s="1272"/>
      <c r="L76" s="1281"/>
      <c r="M76" s="1272"/>
    </row>
    <row r="77" spans="1:1023 1276:2047 2300:3071 3324:4095 4348:5119 5372:6143 6396:7167 7420:8191 8444:9215 9468:10239 10492:11263 11516:12287 12540:13311 13564:14335 14588:15359 15612:16127" s="1298" customFormat="1" ht="38.25" hidden="1">
      <c r="A77" s="1388">
        <v>58</v>
      </c>
      <c r="B77" s="1389" t="s">
        <v>702</v>
      </c>
      <c r="C77" s="1390">
        <v>17</v>
      </c>
      <c r="D77" s="1390">
        <v>17</v>
      </c>
      <c r="E77" s="1390"/>
      <c r="F77" s="1391" t="s">
        <v>450</v>
      </c>
      <c r="G77" s="1388" t="s">
        <v>24</v>
      </c>
      <c r="H77" s="1392" t="s">
        <v>934</v>
      </c>
      <c r="I77" s="1393">
        <v>2020</v>
      </c>
      <c r="J77" s="1296" t="s">
        <v>881</v>
      </c>
      <c r="K77" s="1297">
        <f t="shared" ref="K77:K78" si="4">C77</f>
        <v>17</v>
      </c>
      <c r="L77" s="1281" t="s">
        <v>885</v>
      </c>
      <c r="M77" s="1272"/>
      <c r="N77" s="1253"/>
      <c r="IR77" s="1252"/>
      <c r="IS77" s="1252"/>
      <c r="IT77" s="1252"/>
      <c r="IU77" s="1252"/>
      <c r="SN77" s="1252"/>
      <c r="SO77" s="1252"/>
      <c r="SP77" s="1252"/>
      <c r="SQ77" s="1252"/>
      <c r="ACJ77" s="1252"/>
      <c r="ACK77" s="1252"/>
      <c r="ACL77" s="1252"/>
      <c r="ACM77" s="1252"/>
      <c r="AMF77" s="1252"/>
      <c r="AMG77" s="1252"/>
      <c r="AMH77" s="1252"/>
      <c r="AMI77" s="1252"/>
      <c r="AWB77" s="1252"/>
      <c r="AWC77" s="1252"/>
      <c r="AWD77" s="1252"/>
      <c r="AWE77" s="1252"/>
      <c r="BFX77" s="1252"/>
      <c r="BFY77" s="1252"/>
      <c r="BFZ77" s="1252"/>
      <c r="BGA77" s="1252"/>
      <c r="BPT77" s="1252"/>
      <c r="BPU77" s="1252"/>
      <c r="BPV77" s="1252"/>
      <c r="BPW77" s="1252"/>
      <c r="BZP77" s="1252"/>
      <c r="BZQ77" s="1252"/>
      <c r="BZR77" s="1252"/>
      <c r="BZS77" s="1252"/>
      <c r="CJL77" s="1252"/>
      <c r="CJM77" s="1252"/>
      <c r="CJN77" s="1252"/>
      <c r="CJO77" s="1252"/>
      <c r="CTH77" s="1252"/>
      <c r="CTI77" s="1252"/>
      <c r="CTJ77" s="1252"/>
      <c r="CTK77" s="1252"/>
      <c r="DDD77" s="1252"/>
      <c r="DDE77" s="1252"/>
      <c r="DDF77" s="1252"/>
      <c r="DDG77" s="1252"/>
      <c r="DMZ77" s="1252"/>
      <c r="DNA77" s="1252"/>
      <c r="DNB77" s="1252"/>
      <c r="DNC77" s="1252"/>
      <c r="DWV77" s="1252"/>
      <c r="DWW77" s="1252"/>
      <c r="DWX77" s="1252"/>
      <c r="DWY77" s="1252"/>
      <c r="EGR77" s="1252"/>
      <c r="EGS77" s="1252"/>
      <c r="EGT77" s="1252"/>
      <c r="EGU77" s="1252"/>
      <c r="EQN77" s="1252"/>
      <c r="EQO77" s="1252"/>
      <c r="EQP77" s="1252"/>
      <c r="EQQ77" s="1252"/>
      <c r="FAJ77" s="1252"/>
      <c r="FAK77" s="1252"/>
      <c r="FAL77" s="1252"/>
      <c r="FAM77" s="1252"/>
      <c r="FKF77" s="1252"/>
      <c r="FKG77" s="1252"/>
      <c r="FKH77" s="1252"/>
      <c r="FKI77" s="1252"/>
      <c r="FUB77" s="1252"/>
      <c r="FUC77" s="1252"/>
      <c r="FUD77" s="1252"/>
      <c r="FUE77" s="1252"/>
      <c r="GDX77" s="1252"/>
      <c r="GDY77" s="1252"/>
      <c r="GDZ77" s="1252"/>
      <c r="GEA77" s="1252"/>
      <c r="GNT77" s="1252"/>
      <c r="GNU77" s="1252"/>
      <c r="GNV77" s="1252"/>
      <c r="GNW77" s="1252"/>
      <c r="GXP77" s="1252"/>
      <c r="GXQ77" s="1252"/>
      <c r="GXR77" s="1252"/>
      <c r="GXS77" s="1252"/>
      <c r="HHL77" s="1252"/>
      <c r="HHM77" s="1252"/>
      <c r="HHN77" s="1252"/>
      <c r="HHO77" s="1252"/>
      <c r="HRH77" s="1252"/>
      <c r="HRI77" s="1252"/>
      <c r="HRJ77" s="1252"/>
      <c r="HRK77" s="1252"/>
      <c r="IBD77" s="1252"/>
      <c r="IBE77" s="1252"/>
      <c r="IBF77" s="1252"/>
      <c r="IBG77" s="1252"/>
      <c r="IKZ77" s="1252"/>
      <c r="ILA77" s="1252"/>
      <c r="ILB77" s="1252"/>
      <c r="ILC77" s="1252"/>
      <c r="IUV77" s="1252"/>
      <c r="IUW77" s="1252"/>
      <c r="IUX77" s="1252"/>
      <c r="IUY77" s="1252"/>
      <c r="JER77" s="1252"/>
      <c r="JES77" s="1252"/>
      <c r="JET77" s="1252"/>
      <c r="JEU77" s="1252"/>
      <c r="JON77" s="1252"/>
      <c r="JOO77" s="1252"/>
      <c r="JOP77" s="1252"/>
      <c r="JOQ77" s="1252"/>
      <c r="JYJ77" s="1252"/>
      <c r="JYK77" s="1252"/>
      <c r="JYL77" s="1252"/>
      <c r="JYM77" s="1252"/>
      <c r="KIF77" s="1252"/>
      <c r="KIG77" s="1252"/>
      <c r="KIH77" s="1252"/>
      <c r="KII77" s="1252"/>
      <c r="KSB77" s="1252"/>
      <c r="KSC77" s="1252"/>
      <c r="KSD77" s="1252"/>
      <c r="KSE77" s="1252"/>
      <c r="LBX77" s="1252"/>
      <c r="LBY77" s="1252"/>
      <c r="LBZ77" s="1252"/>
      <c r="LCA77" s="1252"/>
      <c r="LLT77" s="1252"/>
      <c r="LLU77" s="1252"/>
      <c r="LLV77" s="1252"/>
      <c r="LLW77" s="1252"/>
      <c r="LVP77" s="1252"/>
      <c r="LVQ77" s="1252"/>
      <c r="LVR77" s="1252"/>
      <c r="LVS77" s="1252"/>
      <c r="MFL77" s="1252"/>
      <c r="MFM77" s="1252"/>
      <c r="MFN77" s="1252"/>
      <c r="MFO77" s="1252"/>
      <c r="MPH77" s="1252"/>
      <c r="MPI77" s="1252"/>
      <c r="MPJ77" s="1252"/>
      <c r="MPK77" s="1252"/>
      <c r="MZD77" s="1252"/>
      <c r="MZE77" s="1252"/>
      <c r="MZF77" s="1252"/>
      <c r="MZG77" s="1252"/>
      <c r="NIZ77" s="1252"/>
      <c r="NJA77" s="1252"/>
      <c r="NJB77" s="1252"/>
      <c r="NJC77" s="1252"/>
      <c r="NSV77" s="1252"/>
      <c r="NSW77" s="1252"/>
      <c r="NSX77" s="1252"/>
      <c r="NSY77" s="1252"/>
      <c r="OCR77" s="1252"/>
      <c r="OCS77" s="1252"/>
      <c r="OCT77" s="1252"/>
      <c r="OCU77" s="1252"/>
      <c r="OMN77" s="1252"/>
      <c r="OMO77" s="1252"/>
      <c r="OMP77" s="1252"/>
      <c r="OMQ77" s="1252"/>
      <c r="OWJ77" s="1252"/>
      <c r="OWK77" s="1252"/>
      <c r="OWL77" s="1252"/>
      <c r="OWM77" s="1252"/>
      <c r="PGF77" s="1252"/>
      <c r="PGG77" s="1252"/>
      <c r="PGH77" s="1252"/>
      <c r="PGI77" s="1252"/>
      <c r="PQB77" s="1252"/>
      <c r="PQC77" s="1252"/>
      <c r="PQD77" s="1252"/>
      <c r="PQE77" s="1252"/>
      <c r="PZX77" s="1252"/>
      <c r="PZY77" s="1252"/>
      <c r="PZZ77" s="1252"/>
      <c r="QAA77" s="1252"/>
      <c r="QJT77" s="1252"/>
      <c r="QJU77" s="1252"/>
      <c r="QJV77" s="1252"/>
      <c r="QJW77" s="1252"/>
      <c r="QTP77" s="1252"/>
      <c r="QTQ77" s="1252"/>
      <c r="QTR77" s="1252"/>
      <c r="QTS77" s="1252"/>
      <c r="RDL77" s="1252"/>
      <c r="RDM77" s="1252"/>
      <c r="RDN77" s="1252"/>
      <c r="RDO77" s="1252"/>
      <c r="RNH77" s="1252"/>
      <c r="RNI77" s="1252"/>
      <c r="RNJ77" s="1252"/>
      <c r="RNK77" s="1252"/>
      <c r="RXD77" s="1252"/>
      <c r="RXE77" s="1252"/>
      <c r="RXF77" s="1252"/>
      <c r="RXG77" s="1252"/>
      <c r="SGZ77" s="1252"/>
      <c r="SHA77" s="1252"/>
      <c r="SHB77" s="1252"/>
      <c r="SHC77" s="1252"/>
      <c r="SQV77" s="1252"/>
      <c r="SQW77" s="1252"/>
      <c r="SQX77" s="1252"/>
      <c r="SQY77" s="1252"/>
      <c r="TAR77" s="1252"/>
      <c r="TAS77" s="1252"/>
      <c r="TAT77" s="1252"/>
      <c r="TAU77" s="1252"/>
      <c r="TKN77" s="1252"/>
      <c r="TKO77" s="1252"/>
      <c r="TKP77" s="1252"/>
      <c r="TKQ77" s="1252"/>
      <c r="TUJ77" s="1252"/>
      <c r="TUK77" s="1252"/>
      <c r="TUL77" s="1252"/>
      <c r="TUM77" s="1252"/>
      <c r="UEF77" s="1252"/>
      <c r="UEG77" s="1252"/>
      <c r="UEH77" s="1252"/>
      <c r="UEI77" s="1252"/>
      <c r="UOB77" s="1252"/>
      <c r="UOC77" s="1252"/>
      <c r="UOD77" s="1252"/>
      <c r="UOE77" s="1252"/>
      <c r="UXX77" s="1252"/>
      <c r="UXY77" s="1252"/>
      <c r="UXZ77" s="1252"/>
      <c r="UYA77" s="1252"/>
      <c r="VHT77" s="1252"/>
      <c r="VHU77" s="1252"/>
      <c r="VHV77" s="1252"/>
      <c r="VHW77" s="1252"/>
      <c r="VRP77" s="1252"/>
      <c r="VRQ77" s="1252"/>
      <c r="VRR77" s="1252"/>
      <c r="VRS77" s="1252"/>
      <c r="WBL77" s="1252"/>
      <c r="WBM77" s="1252"/>
      <c r="WBN77" s="1252"/>
      <c r="WBO77" s="1252"/>
      <c r="WLH77" s="1252"/>
      <c r="WLI77" s="1252"/>
      <c r="WLJ77" s="1252"/>
      <c r="WLK77" s="1252"/>
      <c r="WVD77" s="1252"/>
      <c r="WVE77" s="1252"/>
      <c r="WVF77" s="1252"/>
      <c r="WVG77" s="1252"/>
    </row>
    <row r="78" spans="1:1023 1276:2047 2300:3071 3324:4095 4348:5119 5372:6143 6396:7167 7420:8191 8444:9215 9468:10239 10492:11263 11516:12287 12540:13311 13564:14335 14588:15359 15612:16127" s="1298" customFormat="1" ht="38.25" hidden="1">
      <c r="A78" s="1793">
        <v>59</v>
      </c>
      <c r="B78" s="1394" t="s">
        <v>672</v>
      </c>
      <c r="C78" s="1334">
        <v>20</v>
      </c>
      <c r="D78" s="1334">
        <v>20</v>
      </c>
      <c r="E78" s="1334"/>
      <c r="F78" s="1395" t="s">
        <v>450</v>
      </c>
      <c r="G78" s="1289" t="s">
        <v>715</v>
      </c>
      <c r="H78" s="1392" t="s">
        <v>934</v>
      </c>
      <c r="I78" s="1393">
        <v>2020</v>
      </c>
      <c r="J78" s="1296" t="s">
        <v>881</v>
      </c>
      <c r="K78" s="1297">
        <f t="shared" si="4"/>
        <v>20</v>
      </c>
      <c r="L78" s="1281" t="s">
        <v>885</v>
      </c>
      <c r="M78" s="1272"/>
      <c r="N78" s="1253"/>
      <c r="IR78" s="1252"/>
      <c r="IS78" s="1252"/>
      <c r="IT78" s="1252"/>
      <c r="IU78" s="1252"/>
      <c r="SN78" s="1252"/>
      <c r="SO78" s="1252"/>
      <c r="SP78" s="1252"/>
      <c r="SQ78" s="1252"/>
      <c r="ACJ78" s="1252"/>
      <c r="ACK78" s="1252"/>
      <c r="ACL78" s="1252"/>
      <c r="ACM78" s="1252"/>
      <c r="AMF78" s="1252"/>
      <c r="AMG78" s="1252"/>
      <c r="AMH78" s="1252"/>
      <c r="AMI78" s="1252"/>
      <c r="AWB78" s="1252"/>
      <c r="AWC78" s="1252"/>
      <c r="AWD78" s="1252"/>
      <c r="AWE78" s="1252"/>
      <c r="BFX78" s="1252"/>
      <c r="BFY78" s="1252"/>
      <c r="BFZ78" s="1252"/>
      <c r="BGA78" s="1252"/>
      <c r="BPT78" s="1252"/>
      <c r="BPU78" s="1252"/>
      <c r="BPV78" s="1252"/>
      <c r="BPW78" s="1252"/>
      <c r="BZP78" s="1252"/>
      <c r="BZQ78" s="1252"/>
      <c r="BZR78" s="1252"/>
      <c r="BZS78" s="1252"/>
      <c r="CJL78" s="1252"/>
      <c r="CJM78" s="1252"/>
      <c r="CJN78" s="1252"/>
      <c r="CJO78" s="1252"/>
      <c r="CTH78" s="1252"/>
      <c r="CTI78" s="1252"/>
      <c r="CTJ78" s="1252"/>
      <c r="CTK78" s="1252"/>
      <c r="DDD78" s="1252"/>
      <c r="DDE78" s="1252"/>
      <c r="DDF78" s="1252"/>
      <c r="DDG78" s="1252"/>
      <c r="DMZ78" s="1252"/>
      <c r="DNA78" s="1252"/>
      <c r="DNB78" s="1252"/>
      <c r="DNC78" s="1252"/>
      <c r="DWV78" s="1252"/>
      <c r="DWW78" s="1252"/>
      <c r="DWX78" s="1252"/>
      <c r="DWY78" s="1252"/>
      <c r="EGR78" s="1252"/>
      <c r="EGS78" s="1252"/>
      <c r="EGT78" s="1252"/>
      <c r="EGU78" s="1252"/>
      <c r="EQN78" s="1252"/>
      <c r="EQO78" s="1252"/>
      <c r="EQP78" s="1252"/>
      <c r="EQQ78" s="1252"/>
      <c r="FAJ78" s="1252"/>
      <c r="FAK78" s="1252"/>
      <c r="FAL78" s="1252"/>
      <c r="FAM78" s="1252"/>
      <c r="FKF78" s="1252"/>
      <c r="FKG78" s="1252"/>
      <c r="FKH78" s="1252"/>
      <c r="FKI78" s="1252"/>
      <c r="FUB78" s="1252"/>
      <c r="FUC78" s="1252"/>
      <c r="FUD78" s="1252"/>
      <c r="FUE78" s="1252"/>
      <c r="GDX78" s="1252"/>
      <c r="GDY78" s="1252"/>
      <c r="GDZ78" s="1252"/>
      <c r="GEA78" s="1252"/>
      <c r="GNT78" s="1252"/>
      <c r="GNU78" s="1252"/>
      <c r="GNV78" s="1252"/>
      <c r="GNW78" s="1252"/>
      <c r="GXP78" s="1252"/>
      <c r="GXQ78" s="1252"/>
      <c r="GXR78" s="1252"/>
      <c r="GXS78" s="1252"/>
      <c r="HHL78" s="1252"/>
      <c r="HHM78" s="1252"/>
      <c r="HHN78" s="1252"/>
      <c r="HHO78" s="1252"/>
      <c r="HRH78" s="1252"/>
      <c r="HRI78" s="1252"/>
      <c r="HRJ78" s="1252"/>
      <c r="HRK78" s="1252"/>
      <c r="IBD78" s="1252"/>
      <c r="IBE78" s="1252"/>
      <c r="IBF78" s="1252"/>
      <c r="IBG78" s="1252"/>
      <c r="IKZ78" s="1252"/>
      <c r="ILA78" s="1252"/>
      <c r="ILB78" s="1252"/>
      <c r="ILC78" s="1252"/>
      <c r="IUV78" s="1252"/>
      <c r="IUW78" s="1252"/>
      <c r="IUX78" s="1252"/>
      <c r="IUY78" s="1252"/>
      <c r="JER78" s="1252"/>
      <c r="JES78" s="1252"/>
      <c r="JET78" s="1252"/>
      <c r="JEU78" s="1252"/>
      <c r="JON78" s="1252"/>
      <c r="JOO78" s="1252"/>
      <c r="JOP78" s="1252"/>
      <c r="JOQ78" s="1252"/>
      <c r="JYJ78" s="1252"/>
      <c r="JYK78" s="1252"/>
      <c r="JYL78" s="1252"/>
      <c r="JYM78" s="1252"/>
      <c r="KIF78" s="1252"/>
      <c r="KIG78" s="1252"/>
      <c r="KIH78" s="1252"/>
      <c r="KII78" s="1252"/>
      <c r="KSB78" s="1252"/>
      <c r="KSC78" s="1252"/>
      <c r="KSD78" s="1252"/>
      <c r="KSE78" s="1252"/>
      <c r="LBX78" s="1252"/>
      <c r="LBY78" s="1252"/>
      <c r="LBZ78" s="1252"/>
      <c r="LCA78" s="1252"/>
      <c r="LLT78" s="1252"/>
      <c r="LLU78" s="1252"/>
      <c r="LLV78" s="1252"/>
      <c r="LLW78" s="1252"/>
      <c r="LVP78" s="1252"/>
      <c r="LVQ78" s="1252"/>
      <c r="LVR78" s="1252"/>
      <c r="LVS78" s="1252"/>
      <c r="MFL78" s="1252"/>
      <c r="MFM78" s="1252"/>
      <c r="MFN78" s="1252"/>
      <c r="MFO78" s="1252"/>
      <c r="MPH78" s="1252"/>
      <c r="MPI78" s="1252"/>
      <c r="MPJ78" s="1252"/>
      <c r="MPK78" s="1252"/>
      <c r="MZD78" s="1252"/>
      <c r="MZE78" s="1252"/>
      <c r="MZF78" s="1252"/>
      <c r="MZG78" s="1252"/>
      <c r="NIZ78" s="1252"/>
      <c r="NJA78" s="1252"/>
      <c r="NJB78" s="1252"/>
      <c r="NJC78" s="1252"/>
      <c r="NSV78" s="1252"/>
      <c r="NSW78" s="1252"/>
      <c r="NSX78" s="1252"/>
      <c r="NSY78" s="1252"/>
      <c r="OCR78" s="1252"/>
      <c r="OCS78" s="1252"/>
      <c r="OCT78" s="1252"/>
      <c r="OCU78" s="1252"/>
      <c r="OMN78" s="1252"/>
      <c r="OMO78" s="1252"/>
      <c r="OMP78" s="1252"/>
      <c r="OMQ78" s="1252"/>
      <c r="OWJ78" s="1252"/>
      <c r="OWK78" s="1252"/>
      <c r="OWL78" s="1252"/>
      <c r="OWM78" s="1252"/>
      <c r="PGF78" s="1252"/>
      <c r="PGG78" s="1252"/>
      <c r="PGH78" s="1252"/>
      <c r="PGI78" s="1252"/>
      <c r="PQB78" s="1252"/>
      <c r="PQC78" s="1252"/>
      <c r="PQD78" s="1252"/>
      <c r="PQE78" s="1252"/>
      <c r="PZX78" s="1252"/>
      <c r="PZY78" s="1252"/>
      <c r="PZZ78" s="1252"/>
      <c r="QAA78" s="1252"/>
      <c r="QJT78" s="1252"/>
      <c r="QJU78" s="1252"/>
      <c r="QJV78" s="1252"/>
      <c r="QJW78" s="1252"/>
      <c r="QTP78" s="1252"/>
      <c r="QTQ78" s="1252"/>
      <c r="QTR78" s="1252"/>
      <c r="QTS78" s="1252"/>
      <c r="RDL78" s="1252"/>
      <c r="RDM78" s="1252"/>
      <c r="RDN78" s="1252"/>
      <c r="RDO78" s="1252"/>
      <c r="RNH78" s="1252"/>
      <c r="RNI78" s="1252"/>
      <c r="RNJ78" s="1252"/>
      <c r="RNK78" s="1252"/>
      <c r="RXD78" s="1252"/>
      <c r="RXE78" s="1252"/>
      <c r="RXF78" s="1252"/>
      <c r="RXG78" s="1252"/>
      <c r="SGZ78" s="1252"/>
      <c r="SHA78" s="1252"/>
      <c r="SHB78" s="1252"/>
      <c r="SHC78" s="1252"/>
      <c r="SQV78" s="1252"/>
      <c r="SQW78" s="1252"/>
      <c r="SQX78" s="1252"/>
      <c r="SQY78" s="1252"/>
      <c r="TAR78" s="1252"/>
      <c r="TAS78" s="1252"/>
      <c r="TAT78" s="1252"/>
      <c r="TAU78" s="1252"/>
      <c r="TKN78" s="1252"/>
      <c r="TKO78" s="1252"/>
      <c r="TKP78" s="1252"/>
      <c r="TKQ78" s="1252"/>
      <c r="TUJ78" s="1252"/>
      <c r="TUK78" s="1252"/>
      <c r="TUL78" s="1252"/>
      <c r="TUM78" s="1252"/>
      <c r="UEF78" s="1252"/>
      <c r="UEG78" s="1252"/>
      <c r="UEH78" s="1252"/>
      <c r="UEI78" s="1252"/>
      <c r="UOB78" s="1252"/>
      <c r="UOC78" s="1252"/>
      <c r="UOD78" s="1252"/>
      <c r="UOE78" s="1252"/>
      <c r="UXX78" s="1252"/>
      <c r="UXY78" s="1252"/>
      <c r="UXZ78" s="1252"/>
      <c r="UYA78" s="1252"/>
      <c r="VHT78" s="1252"/>
      <c r="VHU78" s="1252"/>
      <c r="VHV78" s="1252"/>
      <c r="VHW78" s="1252"/>
      <c r="VRP78" s="1252"/>
      <c r="VRQ78" s="1252"/>
      <c r="VRR78" s="1252"/>
      <c r="VRS78" s="1252"/>
      <c r="WBL78" s="1252"/>
      <c r="WBM78" s="1252"/>
      <c r="WBN78" s="1252"/>
      <c r="WBO78" s="1252"/>
      <c r="WLH78" s="1252"/>
      <c r="WLI78" s="1252"/>
      <c r="WLJ78" s="1252"/>
      <c r="WLK78" s="1252"/>
      <c r="WVD78" s="1252"/>
      <c r="WVE78" s="1252"/>
      <c r="WVF78" s="1252"/>
      <c r="WVG78" s="1252"/>
    </row>
    <row r="79" spans="1:1023 1276:2047 2300:3071 3324:4095 4348:5119 5372:6143 6396:7167 7420:8191 8444:9215 9468:10239 10492:11263 11516:12287 12540:13311 13564:14335 14588:15359 15612:16127" s="1298" customFormat="1" ht="38.25" hidden="1">
      <c r="A79" s="1793"/>
      <c r="B79" s="1394" t="s">
        <v>671</v>
      </c>
      <c r="C79" s="1334">
        <v>20</v>
      </c>
      <c r="D79" s="1334">
        <v>20</v>
      </c>
      <c r="E79" s="1334"/>
      <c r="F79" s="1395" t="s">
        <v>123</v>
      </c>
      <c r="G79" s="1289" t="s">
        <v>55</v>
      </c>
      <c r="H79" s="1392" t="s">
        <v>934</v>
      </c>
      <c r="I79" s="1393">
        <v>2020</v>
      </c>
      <c r="J79" s="1296" t="s">
        <v>881</v>
      </c>
      <c r="K79" s="1281"/>
      <c r="L79" s="1281" t="s">
        <v>885</v>
      </c>
      <c r="M79" s="1272"/>
      <c r="N79" s="1253"/>
      <c r="IR79" s="1252"/>
      <c r="IS79" s="1252"/>
      <c r="IT79" s="1252"/>
      <c r="IU79" s="1252"/>
      <c r="SN79" s="1252"/>
      <c r="SO79" s="1252"/>
      <c r="SP79" s="1252"/>
      <c r="SQ79" s="1252"/>
      <c r="ACJ79" s="1252"/>
      <c r="ACK79" s="1252"/>
      <c r="ACL79" s="1252"/>
      <c r="ACM79" s="1252"/>
      <c r="AMF79" s="1252"/>
      <c r="AMG79" s="1252"/>
      <c r="AMH79" s="1252"/>
      <c r="AMI79" s="1252"/>
      <c r="AWB79" s="1252"/>
      <c r="AWC79" s="1252"/>
      <c r="AWD79" s="1252"/>
      <c r="AWE79" s="1252"/>
      <c r="BFX79" s="1252"/>
      <c r="BFY79" s="1252"/>
      <c r="BFZ79" s="1252"/>
      <c r="BGA79" s="1252"/>
      <c r="BPT79" s="1252"/>
      <c r="BPU79" s="1252"/>
      <c r="BPV79" s="1252"/>
      <c r="BPW79" s="1252"/>
      <c r="BZP79" s="1252"/>
      <c r="BZQ79" s="1252"/>
      <c r="BZR79" s="1252"/>
      <c r="BZS79" s="1252"/>
      <c r="CJL79" s="1252"/>
      <c r="CJM79" s="1252"/>
      <c r="CJN79" s="1252"/>
      <c r="CJO79" s="1252"/>
      <c r="CTH79" s="1252"/>
      <c r="CTI79" s="1252"/>
      <c r="CTJ79" s="1252"/>
      <c r="CTK79" s="1252"/>
      <c r="DDD79" s="1252"/>
      <c r="DDE79" s="1252"/>
      <c r="DDF79" s="1252"/>
      <c r="DDG79" s="1252"/>
      <c r="DMZ79" s="1252"/>
      <c r="DNA79" s="1252"/>
      <c r="DNB79" s="1252"/>
      <c r="DNC79" s="1252"/>
      <c r="DWV79" s="1252"/>
      <c r="DWW79" s="1252"/>
      <c r="DWX79" s="1252"/>
      <c r="DWY79" s="1252"/>
      <c r="EGR79" s="1252"/>
      <c r="EGS79" s="1252"/>
      <c r="EGT79" s="1252"/>
      <c r="EGU79" s="1252"/>
      <c r="EQN79" s="1252"/>
      <c r="EQO79" s="1252"/>
      <c r="EQP79" s="1252"/>
      <c r="EQQ79" s="1252"/>
      <c r="FAJ79" s="1252"/>
      <c r="FAK79" s="1252"/>
      <c r="FAL79" s="1252"/>
      <c r="FAM79" s="1252"/>
      <c r="FKF79" s="1252"/>
      <c r="FKG79" s="1252"/>
      <c r="FKH79" s="1252"/>
      <c r="FKI79" s="1252"/>
      <c r="FUB79" s="1252"/>
      <c r="FUC79" s="1252"/>
      <c r="FUD79" s="1252"/>
      <c r="FUE79" s="1252"/>
      <c r="GDX79" s="1252"/>
      <c r="GDY79" s="1252"/>
      <c r="GDZ79" s="1252"/>
      <c r="GEA79" s="1252"/>
      <c r="GNT79" s="1252"/>
      <c r="GNU79" s="1252"/>
      <c r="GNV79" s="1252"/>
      <c r="GNW79" s="1252"/>
      <c r="GXP79" s="1252"/>
      <c r="GXQ79" s="1252"/>
      <c r="GXR79" s="1252"/>
      <c r="GXS79" s="1252"/>
      <c r="HHL79" s="1252"/>
      <c r="HHM79" s="1252"/>
      <c r="HHN79" s="1252"/>
      <c r="HHO79" s="1252"/>
      <c r="HRH79" s="1252"/>
      <c r="HRI79" s="1252"/>
      <c r="HRJ79" s="1252"/>
      <c r="HRK79" s="1252"/>
      <c r="IBD79" s="1252"/>
      <c r="IBE79" s="1252"/>
      <c r="IBF79" s="1252"/>
      <c r="IBG79" s="1252"/>
      <c r="IKZ79" s="1252"/>
      <c r="ILA79" s="1252"/>
      <c r="ILB79" s="1252"/>
      <c r="ILC79" s="1252"/>
      <c r="IUV79" s="1252"/>
      <c r="IUW79" s="1252"/>
      <c r="IUX79" s="1252"/>
      <c r="IUY79" s="1252"/>
      <c r="JER79" s="1252"/>
      <c r="JES79" s="1252"/>
      <c r="JET79" s="1252"/>
      <c r="JEU79" s="1252"/>
      <c r="JON79" s="1252"/>
      <c r="JOO79" s="1252"/>
      <c r="JOP79" s="1252"/>
      <c r="JOQ79" s="1252"/>
      <c r="JYJ79" s="1252"/>
      <c r="JYK79" s="1252"/>
      <c r="JYL79" s="1252"/>
      <c r="JYM79" s="1252"/>
      <c r="KIF79" s="1252"/>
      <c r="KIG79" s="1252"/>
      <c r="KIH79" s="1252"/>
      <c r="KII79" s="1252"/>
      <c r="KSB79" s="1252"/>
      <c r="KSC79" s="1252"/>
      <c r="KSD79" s="1252"/>
      <c r="KSE79" s="1252"/>
      <c r="LBX79" s="1252"/>
      <c r="LBY79" s="1252"/>
      <c r="LBZ79" s="1252"/>
      <c r="LCA79" s="1252"/>
      <c r="LLT79" s="1252"/>
      <c r="LLU79" s="1252"/>
      <c r="LLV79" s="1252"/>
      <c r="LLW79" s="1252"/>
      <c r="LVP79" s="1252"/>
      <c r="LVQ79" s="1252"/>
      <c r="LVR79" s="1252"/>
      <c r="LVS79" s="1252"/>
      <c r="MFL79" s="1252"/>
      <c r="MFM79" s="1252"/>
      <c r="MFN79" s="1252"/>
      <c r="MFO79" s="1252"/>
      <c r="MPH79" s="1252"/>
      <c r="MPI79" s="1252"/>
      <c r="MPJ79" s="1252"/>
      <c r="MPK79" s="1252"/>
      <c r="MZD79" s="1252"/>
      <c r="MZE79" s="1252"/>
      <c r="MZF79" s="1252"/>
      <c r="MZG79" s="1252"/>
      <c r="NIZ79" s="1252"/>
      <c r="NJA79" s="1252"/>
      <c r="NJB79" s="1252"/>
      <c r="NJC79" s="1252"/>
      <c r="NSV79" s="1252"/>
      <c r="NSW79" s="1252"/>
      <c r="NSX79" s="1252"/>
      <c r="NSY79" s="1252"/>
      <c r="OCR79" s="1252"/>
      <c r="OCS79" s="1252"/>
      <c r="OCT79" s="1252"/>
      <c r="OCU79" s="1252"/>
      <c r="OMN79" s="1252"/>
      <c r="OMO79" s="1252"/>
      <c r="OMP79" s="1252"/>
      <c r="OMQ79" s="1252"/>
      <c r="OWJ79" s="1252"/>
      <c r="OWK79" s="1252"/>
      <c r="OWL79" s="1252"/>
      <c r="OWM79" s="1252"/>
      <c r="PGF79" s="1252"/>
      <c r="PGG79" s="1252"/>
      <c r="PGH79" s="1252"/>
      <c r="PGI79" s="1252"/>
      <c r="PQB79" s="1252"/>
      <c r="PQC79" s="1252"/>
      <c r="PQD79" s="1252"/>
      <c r="PQE79" s="1252"/>
      <c r="PZX79" s="1252"/>
      <c r="PZY79" s="1252"/>
      <c r="PZZ79" s="1252"/>
      <c r="QAA79" s="1252"/>
      <c r="QJT79" s="1252"/>
      <c r="QJU79" s="1252"/>
      <c r="QJV79" s="1252"/>
      <c r="QJW79" s="1252"/>
      <c r="QTP79" s="1252"/>
      <c r="QTQ79" s="1252"/>
      <c r="QTR79" s="1252"/>
      <c r="QTS79" s="1252"/>
      <c r="RDL79" s="1252"/>
      <c r="RDM79" s="1252"/>
      <c r="RDN79" s="1252"/>
      <c r="RDO79" s="1252"/>
      <c r="RNH79" s="1252"/>
      <c r="RNI79" s="1252"/>
      <c r="RNJ79" s="1252"/>
      <c r="RNK79" s="1252"/>
      <c r="RXD79" s="1252"/>
      <c r="RXE79" s="1252"/>
      <c r="RXF79" s="1252"/>
      <c r="RXG79" s="1252"/>
      <c r="SGZ79" s="1252"/>
      <c r="SHA79" s="1252"/>
      <c r="SHB79" s="1252"/>
      <c r="SHC79" s="1252"/>
      <c r="SQV79" s="1252"/>
      <c r="SQW79" s="1252"/>
      <c r="SQX79" s="1252"/>
      <c r="SQY79" s="1252"/>
      <c r="TAR79" s="1252"/>
      <c r="TAS79" s="1252"/>
      <c r="TAT79" s="1252"/>
      <c r="TAU79" s="1252"/>
      <c r="TKN79" s="1252"/>
      <c r="TKO79" s="1252"/>
      <c r="TKP79" s="1252"/>
      <c r="TKQ79" s="1252"/>
      <c r="TUJ79" s="1252"/>
      <c r="TUK79" s="1252"/>
      <c r="TUL79" s="1252"/>
      <c r="TUM79" s="1252"/>
      <c r="UEF79" s="1252"/>
      <c r="UEG79" s="1252"/>
      <c r="UEH79" s="1252"/>
      <c r="UEI79" s="1252"/>
      <c r="UOB79" s="1252"/>
      <c r="UOC79" s="1252"/>
      <c r="UOD79" s="1252"/>
      <c r="UOE79" s="1252"/>
      <c r="UXX79" s="1252"/>
      <c r="UXY79" s="1252"/>
      <c r="UXZ79" s="1252"/>
      <c r="UYA79" s="1252"/>
      <c r="VHT79" s="1252"/>
      <c r="VHU79" s="1252"/>
      <c r="VHV79" s="1252"/>
      <c r="VHW79" s="1252"/>
      <c r="VRP79" s="1252"/>
      <c r="VRQ79" s="1252"/>
      <c r="VRR79" s="1252"/>
      <c r="VRS79" s="1252"/>
      <c r="WBL79" s="1252"/>
      <c r="WBM79" s="1252"/>
      <c r="WBN79" s="1252"/>
      <c r="WBO79" s="1252"/>
      <c r="WLH79" s="1252"/>
      <c r="WLI79" s="1252"/>
      <c r="WLJ79" s="1252"/>
      <c r="WLK79" s="1252"/>
      <c r="WVD79" s="1252"/>
      <c r="WVE79" s="1252"/>
      <c r="WVF79" s="1252"/>
      <c r="WVG79" s="1252"/>
    </row>
    <row r="80" spans="1:1023 1276:2047 2300:3071 3324:4095 4348:5119 5372:6143 6396:7167 7420:8191 8444:9215 9468:10239 10492:11263 11516:12287 12540:13311 13564:14335 14588:15359 15612:16127" ht="38.25">
      <c r="A80" s="1282">
        <v>60</v>
      </c>
      <c r="B80" s="1336" t="s">
        <v>701</v>
      </c>
      <c r="C80" s="1284">
        <v>5.6</v>
      </c>
      <c r="D80" s="1284">
        <v>5.6</v>
      </c>
      <c r="E80" s="1284"/>
      <c r="F80" s="1337" t="s">
        <v>123</v>
      </c>
      <c r="G80" s="1282" t="s">
        <v>461</v>
      </c>
      <c r="H80" s="1396" t="s">
        <v>934</v>
      </c>
      <c r="I80" s="1397">
        <v>2020</v>
      </c>
      <c r="J80" s="1265" t="s">
        <v>755</v>
      </c>
      <c r="K80" s="1280">
        <f t="shared" ref="K80:K86" si="5">C80</f>
        <v>5.6</v>
      </c>
      <c r="L80" s="1272" t="s">
        <v>885</v>
      </c>
      <c r="M80" s="1272"/>
    </row>
    <row r="81" spans="1:16383" s="1298" customFormat="1" ht="38.25" hidden="1">
      <c r="A81" s="1289">
        <v>61</v>
      </c>
      <c r="B81" s="1398" t="s">
        <v>654</v>
      </c>
      <c r="C81" s="1334">
        <v>1.96</v>
      </c>
      <c r="D81" s="1334"/>
      <c r="E81" s="1334">
        <v>1.96</v>
      </c>
      <c r="F81" s="1399" t="s">
        <v>90</v>
      </c>
      <c r="G81" s="1289" t="s">
        <v>57</v>
      </c>
      <c r="H81" s="1392" t="s">
        <v>934</v>
      </c>
      <c r="I81" s="1393">
        <v>2020</v>
      </c>
      <c r="J81" s="1296" t="s">
        <v>935</v>
      </c>
      <c r="K81" s="1297">
        <f t="shared" si="5"/>
        <v>1.96</v>
      </c>
      <c r="L81" s="1281"/>
      <c r="M81" s="1272"/>
      <c r="N81" s="1253"/>
      <c r="IR81" s="1252"/>
      <c r="IS81" s="1252"/>
      <c r="IT81" s="1252"/>
      <c r="IU81" s="1252"/>
      <c r="SN81" s="1252"/>
      <c r="SO81" s="1252"/>
      <c r="SP81" s="1252"/>
      <c r="SQ81" s="1252"/>
      <c r="ACJ81" s="1252"/>
      <c r="ACK81" s="1252"/>
      <c r="ACL81" s="1252"/>
      <c r="ACM81" s="1252"/>
      <c r="AMF81" s="1252"/>
      <c r="AMG81" s="1252"/>
      <c r="AMH81" s="1252"/>
      <c r="AMI81" s="1252"/>
      <c r="AWB81" s="1252"/>
      <c r="AWC81" s="1252"/>
      <c r="AWD81" s="1252"/>
      <c r="AWE81" s="1252"/>
      <c r="BFX81" s="1252"/>
      <c r="BFY81" s="1252"/>
      <c r="BFZ81" s="1252"/>
      <c r="BGA81" s="1252"/>
      <c r="BPT81" s="1252"/>
      <c r="BPU81" s="1252"/>
      <c r="BPV81" s="1252"/>
      <c r="BPW81" s="1252"/>
      <c r="BZP81" s="1252"/>
      <c r="BZQ81" s="1252"/>
      <c r="BZR81" s="1252"/>
      <c r="BZS81" s="1252"/>
      <c r="CJL81" s="1252"/>
      <c r="CJM81" s="1252"/>
      <c r="CJN81" s="1252"/>
      <c r="CJO81" s="1252"/>
      <c r="CTH81" s="1252"/>
      <c r="CTI81" s="1252"/>
      <c r="CTJ81" s="1252"/>
      <c r="CTK81" s="1252"/>
      <c r="DDD81" s="1252"/>
      <c r="DDE81" s="1252"/>
      <c r="DDF81" s="1252"/>
      <c r="DDG81" s="1252"/>
      <c r="DMZ81" s="1252"/>
      <c r="DNA81" s="1252"/>
      <c r="DNB81" s="1252"/>
      <c r="DNC81" s="1252"/>
      <c r="DWV81" s="1252"/>
      <c r="DWW81" s="1252"/>
      <c r="DWX81" s="1252"/>
      <c r="DWY81" s="1252"/>
      <c r="EGR81" s="1252"/>
      <c r="EGS81" s="1252"/>
      <c r="EGT81" s="1252"/>
      <c r="EGU81" s="1252"/>
      <c r="EQN81" s="1252"/>
      <c r="EQO81" s="1252"/>
      <c r="EQP81" s="1252"/>
      <c r="EQQ81" s="1252"/>
      <c r="FAJ81" s="1252"/>
      <c r="FAK81" s="1252"/>
      <c r="FAL81" s="1252"/>
      <c r="FAM81" s="1252"/>
      <c r="FKF81" s="1252"/>
      <c r="FKG81" s="1252"/>
      <c r="FKH81" s="1252"/>
      <c r="FKI81" s="1252"/>
      <c r="FUB81" s="1252"/>
      <c r="FUC81" s="1252"/>
      <c r="FUD81" s="1252"/>
      <c r="FUE81" s="1252"/>
      <c r="GDX81" s="1252"/>
      <c r="GDY81" s="1252"/>
      <c r="GDZ81" s="1252"/>
      <c r="GEA81" s="1252"/>
      <c r="GNT81" s="1252"/>
      <c r="GNU81" s="1252"/>
      <c r="GNV81" s="1252"/>
      <c r="GNW81" s="1252"/>
      <c r="GXP81" s="1252"/>
      <c r="GXQ81" s="1252"/>
      <c r="GXR81" s="1252"/>
      <c r="GXS81" s="1252"/>
      <c r="HHL81" s="1252"/>
      <c r="HHM81" s="1252"/>
      <c r="HHN81" s="1252"/>
      <c r="HHO81" s="1252"/>
      <c r="HRH81" s="1252"/>
      <c r="HRI81" s="1252"/>
      <c r="HRJ81" s="1252"/>
      <c r="HRK81" s="1252"/>
      <c r="IBD81" s="1252"/>
      <c r="IBE81" s="1252"/>
      <c r="IBF81" s="1252"/>
      <c r="IBG81" s="1252"/>
      <c r="IKZ81" s="1252"/>
      <c r="ILA81" s="1252"/>
      <c r="ILB81" s="1252"/>
      <c r="ILC81" s="1252"/>
      <c r="IUV81" s="1252"/>
      <c r="IUW81" s="1252"/>
      <c r="IUX81" s="1252"/>
      <c r="IUY81" s="1252"/>
      <c r="JER81" s="1252"/>
      <c r="JES81" s="1252"/>
      <c r="JET81" s="1252"/>
      <c r="JEU81" s="1252"/>
      <c r="JON81" s="1252"/>
      <c r="JOO81" s="1252"/>
      <c r="JOP81" s="1252"/>
      <c r="JOQ81" s="1252"/>
      <c r="JYJ81" s="1252"/>
      <c r="JYK81" s="1252"/>
      <c r="JYL81" s="1252"/>
      <c r="JYM81" s="1252"/>
      <c r="KIF81" s="1252"/>
      <c r="KIG81" s="1252"/>
      <c r="KIH81" s="1252"/>
      <c r="KII81" s="1252"/>
      <c r="KSB81" s="1252"/>
      <c r="KSC81" s="1252"/>
      <c r="KSD81" s="1252"/>
      <c r="KSE81" s="1252"/>
      <c r="LBX81" s="1252"/>
      <c r="LBY81" s="1252"/>
      <c r="LBZ81" s="1252"/>
      <c r="LCA81" s="1252"/>
      <c r="LLT81" s="1252"/>
      <c r="LLU81" s="1252"/>
      <c r="LLV81" s="1252"/>
      <c r="LLW81" s="1252"/>
      <c r="LVP81" s="1252"/>
      <c r="LVQ81" s="1252"/>
      <c r="LVR81" s="1252"/>
      <c r="LVS81" s="1252"/>
      <c r="MFL81" s="1252"/>
      <c r="MFM81" s="1252"/>
      <c r="MFN81" s="1252"/>
      <c r="MFO81" s="1252"/>
      <c r="MPH81" s="1252"/>
      <c r="MPI81" s="1252"/>
      <c r="MPJ81" s="1252"/>
      <c r="MPK81" s="1252"/>
      <c r="MZD81" s="1252"/>
      <c r="MZE81" s="1252"/>
      <c r="MZF81" s="1252"/>
      <c r="MZG81" s="1252"/>
      <c r="NIZ81" s="1252"/>
      <c r="NJA81" s="1252"/>
      <c r="NJB81" s="1252"/>
      <c r="NJC81" s="1252"/>
      <c r="NSV81" s="1252"/>
      <c r="NSW81" s="1252"/>
      <c r="NSX81" s="1252"/>
      <c r="NSY81" s="1252"/>
      <c r="OCR81" s="1252"/>
      <c r="OCS81" s="1252"/>
      <c r="OCT81" s="1252"/>
      <c r="OCU81" s="1252"/>
      <c r="OMN81" s="1252"/>
      <c r="OMO81" s="1252"/>
      <c r="OMP81" s="1252"/>
      <c r="OMQ81" s="1252"/>
      <c r="OWJ81" s="1252"/>
      <c r="OWK81" s="1252"/>
      <c r="OWL81" s="1252"/>
      <c r="OWM81" s="1252"/>
      <c r="PGF81" s="1252"/>
      <c r="PGG81" s="1252"/>
      <c r="PGH81" s="1252"/>
      <c r="PGI81" s="1252"/>
      <c r="PQB81" s="1252"/>
      <c r="PQC81" s="1252"/>
      <c r="PQD81" s="1252"/>
      <c r="PQE81" s="1252"/>
      <c r="PZX81" s="1252"/>
      <c r="PZY81" s="1252"/>
      <c r="PZZ81" s="1252"/>
      <c r="QAA81" s="1252"/>
      <c r="QJT81" s="1252"/>
      <c r="QJU81" s="1252"/>
      <c r="QJV81" s="1252"/>
      <c r="QJW81" s="1252"/>
      <c r="QTP81" s="1252"/>
      <c r="QTQ81" s="1252"/>
      <c r="QTR81" s="1252"/>
      <c r="QTS81" s="1252"/>
      <c r="RDL81" s="1252"/>
      <c r="RDM81" s="1252"/>
      <c r="RDN81" s="1252"/>
      <c r="RDO81" s="1252"/>
      <c r="RNH81" s="1252"/>
      <c r="RNI81" s="1252"/>
      <c r="RNJ81" s="1252"/>
      <c r="RNK81" s="1252"/>
      <c r="RXD81" s="1252"/>
      <c r="RXE81" s="1252"/>
      <c r="RXF81" s="1252"/>
      <c r="RXG81" s="1252"/>
      <c r="SGZ81" s="1252"/>
      <c r="SHA81" s="1252"/>
      <c r="SHB81" s="1252"/>
      <c r="SHC81" s="1252"/>
      <c r="SQV81" s="1252"/>
      <c r="SQW81" s="1252"/>
      <c r="SQX81" s="1252"/>
      <c r="SQY81" s="1252"/>
      <c r="TAR81" s="1252"/>
      <c r="TAS81" s="1252"/>
      <c r="TAT81" s="1252"/>
      <c r="TAU81" s="1252"/>
      <c r="TKN81" s="1252"/>
      <c r="TKO81" s="1252"/>
      <c r="TKP81" s="1252"/>
      <c r="TKQ81" s="1252"/>
      <c r="TUJ81" s="1252"/>
      <c r="TUK81" s="1252"/>
      <c r="TUL81" s="1252"/>
      <c r="TUM81" s="1252"/>
      <c r="UEF81" s="1252"/>
      <c r="UEG81" s="1252"/>
      <c r="UEH81" s="1252"/>
      <c r="UEI81" s="1252"/>
      <c r="UOB81" s="1252"/>
      <c r="UOC81" s="1252"/>
      <c r="UOD81" s="1252"/>
      <c r="UOE81" s="1252"/>
      <c r="UXX81" s="1252"/>
      <c r="UXY81" s="1252"/>
      <c r="UXZ81" s="1252"/>
      <c r="UYA81" s="1252"/>
      <c r="VHT81" s="1252"/>
      <c r="VHU81" s="1252"/>
      <c r="VHV81" s="1252"/>
      <c r="VHW81" s="1252"/>
      <c r="VRP81" s="1252"/>
      <c r="VRQ81" s="1252"/>
      <c r="VRR81" s="1252"/>
      <c r="VRS81" s="1252"/>
      <c r="WBL81" s="1252"/>
      <c r="WBM81" s="1252"/>
      <c r="WBN81" s="1252"/>
      <c r="WBO81" s="1252"/>
      <c r="WLH81" s="1252"/>
      <c r="WLI81" s="1252"/>
      <c r="WLJ81" s="1252"/>
      <c r="WLK81" s="1252"/>
      <c r="WVD81" s="1252"/>
      <c r="WVE81" s="1252"/>
      <c r="WVF81" s="1252"/>
      <c r="WVG81" s="1252"/>
    </row>
    <row r="82" spans="1:16383" ht="38.25" hidden="1">
      <c r="A82" s="1282">
        <v>62</v>
      </c>
      <c r="B82" s="1400" t="s">
        <v>369</v>
      </c>
      <c r="C82" s="1317">
        <v>3.2</v>
      </c>
      <c r="D82" s="1317"/>
      <c r="E82" s="1317">
        <v>3.2</v>
      </c>
      <c r="F82" s="1401" t="s">
        <v>88</v>
      </c>
      <c r="G82" s="1282" t="s">
        <v>174</v>
      </c>
      <c r="H82" s="1278" t="s">
        <v>936</v>
      </c>
      <c r="I82" s="1279">
        <v>2021</v>
      </c>
      <c r="J82" s="1265" t="s">
        <v>881</v>
      </c>
      <c r="K82" s="1280">
        <f t="shared" si="5"/>
        <v>3.2</v>
      </c>
      <c r="L82" s="1281"/>
      <c r="M82" s="1272"/>
    </row>
    <row r="83" spans="1:16383" ht="25.5">
      <c r="A83" s="1282">
        <v>63</v>
      </c>
      <c r="B83" s="1287" t="s">
        <v>481</v>
      </c>
      <c r="C83" s="1284">
        <v>4</v>
      </c>
      <c r="D83" s="1284">
        <v>2.2999999999999998</v>
      </c>
      <c r="E83" s="1284">
        <v>1.7</v>
      </c>
      <c r="F83" s="1288" t="s">
        <v>82</v>
      </c>
      <c r="G83" s="1282" t="s">
        <v>57</v>
      </c>
      <c r="H83" s="1278" t="s">
        <v>937</v>
      </c>
      <c r="I83" s="1279">
        <v>2019</v>
      </c>
      <c r="J83" s="1265" t="s">
        <v>755</v>
      </c>
      <c r="K83" s="1280">
        <f t="shared" si="5"/>
        <v>4</v>
      </c>
      <c r="L83" s="1272"/>
      <c r="M83" s="1272"/>
    </row>
    <row r="84" spans="1:16383" ht="38.25" hidden="1">
      <c r="A84" s="1282">
        <v>64</v>
      </c>
      <c r="B84" s="1287" t="s">
        <v>716</v>
      </c>
      <c r="C84" s="1284">
        <v>5</v>
      </c>
      <c r="D84" s="1284">
        <v>2.41</v>
      </c>
      <c r="E84" s="1284">
        <v>2.59</v>
      </c>
      <c r="F84" s="1288" t="s">
        <v>82</v>
      </c>
      <c r="G84" s="1282" t="s">
        <v>57</v>
      </c>
      <c r="H84" s="1278" t="s">
        <v>938</v>
      </c>
      <c r="I84" s="1279">
        <v>2022</v>
      </c>
      <c r="J84" s="1265" t="s">
        <v>881</v>
      </c>
      <c r="K84" s="1280">
        <f t="shared" si="5"/>
        <v>5</v>
      </c>
      <c r="L84" s="1281"/>
      <c r="M84" s="1272"/>
    </row>
    <row r="85" spans="1:16383" s="1298" customFormat="1" ht="89.25" hidden="1">
      <c r="A85" s="1289">
        <v>65</v>
      </c>
      <c r="B85" s="1338" t="s">
        <v>787</v>
      </c>
      <c r="C85" s="1334">
        <v>0.1</v>
      </c>
      <c r="D85" s="1334"/>
      <c r="E85" s="1334">
        <v>0.1</v>
      </c>
      <c r="F85" s="1339" t="s">
        <v>82</v>
      </c>
      <c r="G85" s="1289" t="s">
        <v>26</v>
      </c>
      <c r="H85" s="1315" t="s">
        <v>939</v>
      </c>
      <c r="I85" s="1312">
        <v>2020</v>
      </c>
      <c r="J85" s="1296" t="s">
        <v>881</v>
      </c>
      <c r="K85" s="1297">
        <f t="shared" si="5"/>
        <v>0.1</v>
      </c>
      <c r="L85" s="1281" t="s">
        <v>885</v>
      </c>
      <c r="M85" s="1272"/>
      <c r="N85" s="1253"/>
      <c r="IR85" s="1252"/>
      <c r="IS85" s="1252"/>
      <c r="IT85" s="1252"/>
      <c r="IU85" s="1252"/>
      <c r="SN85" s="1252"/>
      <c r="SO85" s="1252"/>
      <c r="SP85" s="1252"/>
      <c r="SQ85" s="1252"/>
      <c r="ACJ85" s="1252"/>
      <c r="ACK85" s="1252"/>
      <c r="ACL85" s="1252"/>
      <c r="ACM85" s="1252"/>
      <c r="AMF85" s="1252"/>
      <c r="AMG85" s="1252"/>
      <c r="AMH85" s="1252"/>
      <c r="AMI85" s="1252"/>
      <c r="AWB85" s="1252"/>
      <c r="AWC85" s="1252"/>
      <c r="AWD85" s="1252"/>
      <c r="AWE85" s="1252"/>
      <c r="BFX85" s="1252"/>
      <c r="BFY85" s="1252"/>
      <c r="BFZ85" s="1252"/>
      <c r="BGA85" s="1252"/>
      <c r="BPT85" s="1252"/>
      <c r="BPU85" s="1252"/>
      <c r="BPV85" s="1252"/>
      <c r="BPW85" s="1252"/>
      <c r="BZP85" s="1252"/>
      <c r="BZQ85" s="1252"/>
      <c r="BZR85" s="1252"/>
      <c r="BZS85" s="1252"/>
      <c r="CJL85" s="1252"/>
      <c r="CJM85" s="1252"/>
      <c r="CJN85" s="1252"/>
      <c r="CJO85" s="1252"/>
      <c r="CTH85" s="1252"/>
      <c r="CTI85" s="1252"/>
      <c r="CTJ85" s="1252"/>
      <c r="CTK85" s="1252"/>
      <c r="DDD85" s="1252"/>
      <c r="DDE85" s="1252"/>
      <c r="DDF85" s="1252"/>
      <c r="DDG85" s="1252"/>
      <c r="DMZ85" s="1252"/>
      <c r="DNA85" s="1252"/>
      <c r="DNB85" s="1252"/>
      <c r="DNC85" s="1252"/>
      <c r="DWV85" s="1252"/>
      <c r="DWW85" s="1252"/>
      <c r="DWX85" s="1252"/>
      <c r="DWY85" s="1252"/>
      <c r="EGR85" s="1252"/>
      <c r="EGS85" s="1252"/>
      <c r="EGT85" s="1252"/>
      <c r="EGU85" s="1252"/>
      <c r="EQN85" s="1252"/>
      <c r="EQO85" s="1252"/>
      <c r="EQP85" s="1252"/>
      <c r="EQQ85" s="1252"/>
      <c r="FAJ85" s="1252"/>
      <c r="FAK85" s="1252"/>
      <c r="FAL85" s="1252"/>
      <c r="FAM85" s="1252"/>
      <c r="FKF85" s="1252"/>
      <c r="FKG85" s="1252"/>
      <c r="FKH85" s="1252"/>
      <c r="FKI85" s="1252"/>
      <c r="FUB85" s="1252"/>
      <c r="FUC85" s="1252"/>
      <c r="FUD85" s="1252"/>
      <c r="FUE85" s="1252"/>
      <c r="GDX85" s="1252"/>
      <c r="GDY85" s="1252"/>
      <c r="GDZ85" s="1252"/>
      <c r="GEA85" s="1252"/>
      <c r="GNT85" s="1252"/>
      <c r="GNU85" s="1252"/>
      <c r="GNV85" s="1252"/>
      <c r="GNW85" s="1252"/>
      <c r="GXP85" s="1252"/>
      <c r="GXQ85" s="1252"/>
      <c r="GXR85" s="1252"/>
      <c r="GXS85" s="1252"/>
      <c r="HHL85" s="1252"/>
      <c r="HHM85" s="1252"/>
      <c r="HHN85" s="1252"/>
      <c r="HHO85" s="1252"/>
      <c r="HRH85" s="1252"/>
      <c r="HRI85" s="1252"/>
      <c r="HRJ85" s="1252"/>
      <c r="HRK85" s="1252"/>
      <c r="IBD85" s="1252"/>
      <c r="IBE85" s="1252"/>
      <c r="IBF85" s="1252"/>
      <c r="IBG85" s="1252"/>
      <c r="IKZ85" s="1252"/>
      <c r="ILA85" s="1252"/>
      <c r="ILB85" s="1252"/>
      <c r="ILC85" s="1252"/>
      <c r="IUV85" s="1252"/>
      <c r="IUW85" s="1252"/>
      <c r="IUX85" s="1252"/>
      <c r="IUY85" s="1252"/>
      <c r="JER85" s="1252"/>
      <c r="JES85" s="1252"/>
      <c r="JET85" s="1252"/>
      <c r="JEU85" s="1252"/>
      <c r="JON85" s="1252"/>
      <c r="JOO85" s="1252"/>
      <c r="JOP85" s="1252"/>
      <c r="JOQ85" s="1252"/>
      <c r="JYJ85" s="1252"/>
      <c r="JYK85" s="1252"/>
      <c r="JYL85" s="1252"/>
      <c r="JYM85" s="1252"/>
      <c r="KIF85" s="1252"/>
      <c r="KIG85" s="1252"/>
      <c r="KIH85" s="1252"/>
      <c r="KII85" s="1252"/>
      <c r="KSB85" s="1252"/>
      <c r="KSC85" s="1252"/>
      <c r="KSD85" s="1252"/>
      <c r="KSE85" s="1252"/>
      <c r="LBX85" s="1252"/>
      <c r="LBY85" s="1252"/>
      <c r="LBZ85" s="1252"/>
      <c r="LCA85" s="1252"/>
      <c r="LLT85" s="1252"/>
      <c r="LLU85" s="1252"/>
      <c r="LLV85" s="1252"/>
      <c r="LLW85" s="1252"/>
      <c r="LVP85" s="1252"/>
      <c r="LVQ85" s="1252"/>
      <c r="LVR85" s="1252"/>
      <c r="LVS85" s="1252"/>
      <c r="MFL85" s="1252"/>
      <c r="MFM85" s="1252"/>
      <c r="MFN85" s="1252"/>
      <c r="MFO85" s="1252"/>
      <c r="MPH85" s="1252"/>
      <c r="MPI85" s="1252"/>
      <c r="MPJ85" s="1252"/>
      <c r="MPK85" s="1252"/>
      <c r="MZD85" s="1252"/>
      <c r="MZE85" s="1252"/>
      <c r="MZF85" s="1252"/>
      <c r="MZG85" s="1252"/>
      <c r="NIZ85" s="1252"/>
      <c r="NJA85" s="1252"/>
      <c r="NJB85" s="1252"/>
      <c r="NJC85" s="1252"/>
      <c r="NSV85" s="1252"/>
      <c r="NSW85" s="1252"/>
      <c r="NSX85" s="1252"/>
      <c r="NSY85" s="1252"/>
      <c r="OCR85" s="1252"/>
      <c r="OCS85" s="1252"/>
      <c r="OCT85" s="1252"/>
      <c r="OCU85" s="1252"/>
      <c r="OMN85" s="1252"/>
      <c r="OMO85" s="1252"/>
      <c r="OMP85" s="1252"/>
      <c r="OMQ85" s="1252"/>
      <c r="OWJ85" s="1252"/>
      <c r="OWK85" s="1252"/>
      <c r="OWL85" s="1252"/>
      <c r="OWM85" s="1252"/>
      <c r="PGF85" s="1252"/>
      <c r="PGG85" s="1252"/>
      <c r="PGH85" s="1252"/>
      <c r="PGI85" s="1252"/>
      <c r="PQB85" s="1252"/>
      <c r="PQC85" s="1252"/>
      <c r="PQD85" s="1252"/>
      <c r="PQE85" s="1252"/>
      <c r="PZX85" s="1252"/>
      <c r="PZY85" s="1252"/>
      <c r="PZZ85" s="1252"/>
      <c r="QAA85" s="1252"/>
      <c r="QJT85" s="1252"/>
      <c r="QJU85" s="1252"/>
      <c r="QJV85" s="1252"/>
      <c r="QJW85" s="1252"/>
      <c r="QTP85" s="1252"/>
      <c r="QTQ85" s="1252"/>
      <c r="QTR85" s="1252"/>
      <c r="QTS85" s="1252"/>
      <c r="RDL85" s="1252"/>
      <c r="RDM85" s="1252"/>
      <c r="RDN85" s="1252"/>
      <c r="RDO85" s="1252"/>
      <c r="RNH85" s="1252"/>
      <c r="RNI85" s="1252"/>
      <c r="RNJ85" s="1252"/>
      <c r="RNK85" s="1252"/>
      <c r="RXD85" s="1252"/>
      <c r="RXE85" s="1252"/>
      <c r="RXF85" s="1252"/>
      <c r="RXG85" s="1252"/>
      <c r="SGZ85" s="1252"/>
      <c r="SHA85" s="1252"/>
      <c r="SHB85" s="1252"/>
      <c r="SHC85" s="1252"/>
      <c r="SQV85" s="1252"/>
      <c r="SQW85" s="1252"/>
      <c r="SQX85" s="1252"/>
      <c r="SQY85" s="1252"/>
      <c r="TAR85" s="1252"/>
      <c r="TAS85" s="1252"/>
      <c r="TAT85" s="1252"/>
      <c r="TAU85" s="1252"/>
      <c r="TKN85" s="1252"/>
      <c r="TKO85" s="1252"/>
      <c r="TKP85" s="1252"/>
      <c r="TKQ85" s="1252"/>
      <c r="TUJ85" s="1252"/>
      <c r="TUK85" s="1252"/>
      <c r="TUL85" s="1252"/>
      <c r="TUM85" s="1252"/>
      <c r="UEF85" s="1252"/>
      <c r="UEG85" s="1252"/>
      <c r="UEH85" s="1252"/>
      <c r="UEI85" s="1252"/>
      <c r="UOB85" s="1252"/>
      <c r="UOC85" s="1252"/>
      <c r="UOD85" s="1252"/>
      <c r="UOE85" s="1252"/>
      <c r="UXX85" s="1252"/>
      <c r="UXY85" s="1252"/>
      <c r="UXZ85" s="1252"/>
      <c r="UYA85" s="1252"/>
      <c r="VHT85" s="1252"/>
      <c r="VHU85" s="1252"/>
      <c r="VHV85" s="1252"/>
      <c r="VHW85" s="1252"/>
      <c r="VRP85" s="1252"/>
      <c r="VRQ85" s="1252"/>
      <c r="VRR85" s="1252"/>
      <c r="VRS85" s="1252"/>
      <c r="WBL85" s="1252"/>
      <c r="WBM85" s="1252"/>
      <c r="WBN85" s="1252"/>
      <c r="WBO85" s="1252"/>
      <c r="WLH85" s="1252"/>
      <c r="WLI85" s="1252"/>
      <c r="WLJ85" s="1252"/>
      <c r="WLK85" s="1252"/>
      <c r="WVD85" s="1252"/>
      <c r="WVE85" s="1252"/>
      <c r="WVF85" s="1252"/>
      <c r="WVG85" s="1252"/>
    </row>
    <row r="86" spans="1:16383" s="1298" customFormat="1" ht="25.5" hidden="1">
      <c r="A86" s="1289">
        <v>66</v>
      </c>
      <c r="B86" s="1356" t="s">
        <v>634</v>
      </c>
      <c r="C86" s="1334">
        <v>1</v>
      </c>
      <c r="D86" s="1334">
        <v>1</v>
      </c>
      <c r="E86" s="1334"/>
      <c r="F86" s="1357" t="s">
        <v>82</v>
      </c>
      <c r="G86" s="1289" t="s">
        <v>26</v>
      </c>
      <c r="H86" s="1315" t="s">
        <v>940</v>
      </c>
      <c r="I86" s="1312">
        <v>2021</v>
      </c>
      <c r="J86" s="1296" t="s">
        <v>881</v>
      </c>
      <c r="K86" s="1297">
        <f t="shared" si="5"/>
        <v>1</v>
      </c>
      <c r="L86" s="1281"/>
      <c r="M86" s="1272"/>
      <c r="N86" s="1253"/>
      <c r="IR86" s="1252"/>
      <c r="IS86" s="1252"/>
      <c r="IT86" s="1252"/>
      <c r="IU86" s="1252"/>
      <c r="SN86" s="1252"/>
      <c r="SO86" s="1252"/>
      <c r="SP86" s="1252"/>
      <c r="SQ86" s="1252"/>
      <c r="ACJ86" s="1252"/>
      <c r="ACK86" s="1252"/>
      <c r="ACL86" s="1252"/>
      <c r="ACM86" s="1252"/>
      <c r="AMF86" s="1252"/>
      <c r="AMG86" s="1252"/>
      <c r="AMH86" s="1252"/>
      <c r="AMI86" s="1252"/>
      <c r="AWB86" s="1252"/>
      <c r="AWC86" s="1252"/>
      <c r="AWD86" s="1252"/>
      <c r="AWE86" s="1252"/>
      <c r="BFX86" s="1252"/>
      <c r="BFY86" s="1252"/>
      <c r="BFZ86" s="1252"/>
      <c r="BGA86" s="1252"/>
      <c r="BPT86" s="1252"/>
      <c r="BPU86" s="1252"/>
      <c r="BPV86" s="1252"/>
      <c r="BPW86" s="1252"/>
      <c r="BZP86" s="1252"/>
      <c r="BZQ86" s="1252"/>
      <c r="BZR86" s="1252"/>
      <c r="BZS86" s="1252"/>
      <c r="CJL86" s="1252"/>
      <c r="CJM86" s="1252"/>
      <c r="CJN86" s="1252"/>
      <c r="CJO86" s="1252"/>
      <c r="CTH86" s="1252"/>
      <c r="CTI86" s="1252"/>
      <c r="CTJ86" s="1252"/>
      <c r="CTK86" s="1252"/>
      <c r="DDD86" s="1252"/>
      <c r="DDE86" s="1252"/>
      <c r="DDF86" s="1252"/>
      <c r="DDG86" s="1252"/>
      <c r="DMZ86" s="1252"/>
      <c r="DNA86" s="1252"/>
      <c r="DNB86" s="1252"/>
      <c r="DNC86" s="1252"/>
      <c r="DWV86" s="1252"/>
      <c r="DWW86" s="1252"/>
      <c r="DWX86" s="1252"/>
      <c r="DWY86" s="1252"/>
      <c r="EGR86" s="1252"/>
      <c r="EGS86" s="1252"/>
      <c r="EGT86" s="1252"/>
      <c r="EGU86" s="1252"/>
      <c r="EQN86" s="1252"/>
      <c r="EQO86" s="1252"/>
      <c r="EQP86" s="1252"/>
      <c r="EQQ86" s="1252"/>
      <c r="FAJ86" s="1252"/>
      <c r="FAK86" s="1252"/>
      <c r="FAL86" s="1252"/>
      <c r="FAM86" s="1252"/>
      <c r="FKF86" s="1252"/>
      <c r="FKG86" s="1252"/>
      <c r="FKH86" s="1252"/>
      <c r="FKI86" s="1252"/>
      <c r="FUB86" s="1252"/>
      <c r="FUC86" s="1252"/>
      <c r="FUD86" s="1252"/>
      <c r="FUE86" s="1252"/>
      <c r="GDX86" s="1252"/>
      <c r="GDY86" s="1252"/>
      <c r="GDZ86" s="1252"/>
      <c r="GEA86" s="1252"/>
      <c r="GNT86" s="1252"/>
      <c r="GNU86" s="1252"/>
      <c r="GNV86" s="1252"/>
      <c r="GNW86" s="1252"/>
      <c r="GXP86" s="1252"/>
      <c r="GXQ86" s="1252"/>
      <c r="GXR86" s="1252"/>
      <c r="GXS86" s="1252"/>
      <c r="HHL86" s="1252"/>
      <c r="HHM86" s="1252"/>
      <c r="HHN86" s="1252"/>
      <c r="HHO86" s="1252"/>
      <c r="HRH86" s="1252"/>
      <c r="HRI86" s="1252"/>
      <c r="HRJ86" s="1252"/>
      <c r="HRK86" s="1252"/>
      <c r="IBD86" s="1252"/>
      <c r="IBE86" s="1252"/>
      <c r="IBF86" s="1252"/>
      <c r="IBG86" s="1252"/>
      <c r="IKZ86" s="1252"/>
      <c r="ILA86" s="1252"/>
      <c r="ILB86" s="1252"/>
      <c r="ILC86" s="1252"/>
      <c r="IUV86" s="1252"/>
      <c r="IUW86" s="1252"/>
      <c r="IUX86" s="1252"/>
      <c r="IUY86" s="1252"/>
      <c r="JER86" s="1252"/>
      <c r="JES86" s="1252"/>
      <c r="JET86" s="1252"/>
      <c r="JEU86" s="1252"/>
      <c r="JON86" s="1252"/>
      <c r="JOO86" s="1252"/>
      <c r="JOP86" s="1252"/>
      <c r="JOQ86" s="1252"/>
      <c r="JYJ86" s="1252"/>
      <c r="JYK86" s="1252"/>
      <c r="JYL86" s="1252"/>
      <c r="JYM86" s="1252"/>
      <c r="KIF86" s="1252"/>
      <c r="KIG86" s="1252"/>
      <c r="KIH86" s="1252"/>
      <c r="KII86" s="1252"/>
      <c r="KSB86" s="1252"/>
      <c r="KSC86" s="1252"/>
      <c r="KSD86" s="1252"/>
      <c r="KSE86" s="1252"/>
      <c r="LBX86" s="1252"/>
      <c r="LBY86" s="1252"/>
      <c r="LBZ86" s="1252"/>
      <c r="LCA86" s="1252"/>
      <c r="LLT86" s="1252"/>
      <c r="LLU86" s="1252"/>
      <c r="LLV86" s="1252"/>
      <c r="LLW86" s="1252"/>
      <c r="LVP86" s="1252"/>
      <c r="LVQ86" s="1252"/>
      <c r="LVR86" s="1252"/>
      <c r="LVS86" s="1252"/>
      <c r="MFL86" s="1252"/>
      <c r="MFM86" s="1252"/>
      <c r="MFN86" s="1252"/>
      <c r="MFO86" s="1252"/>
      <c r="MPH86" s="1252"/>
      <c r="MPI86" s="1252"/>
      <c r="MPJ86" s="1252"/>
      <c r="MPK86" s="1252"/>
      <c r="MZD86" s="1252"/>
      <c r="MZE86" s="1252"/>
      <c r="MZF86" s="1252"/>
      <c r="MZG86" s="1252"/>
      <c r="NIZ86" s="1252"/>
      <c r="NJA86" s="1252"/>
      <c r="NJB86" s="1252"/>
      <c r="NJC86" s="1252"/>
      <c r="NSV86" s="1252"/>
      <c r="NSW86" s="1252"/>
      <c r="NSX86" s="1252"/>
      <c r="NSY86" s="1252"/>
      <c r="OCR86" s="1252"/>
      <c r="OCS86" s="1252"/>
      <c r="OCT86" s="1252"/>
      <c r="OCU86" s="1252"/>
      <c r="OMN86" s="1252"/>
      <c r="OMO86" s="1252"/>
      <c r="OMP86" s="1252"/>
      <c r="OMQ86" s="1252"/>
      <c r="OWJ86" s="1252"/>
      <c r="OWK86" s="1252"/>
      <c r="OWL86" s="1252"/>
      <c r="OWM86" s="1252"/>
      <c r="PGF86" s="1252"/>
      <c r="PGG86" s="1252"/>
      <c r="PGH86" s="1252"/>
      <c r="PGI86" s="1252"/>
      <c r="PQB86" s="1252"/>
      <c r="PQC86" s="1252"/>
      <c r="PQD86" s="1252"/>
      <c r="PQE86" s="1252"/>
      <c r="PZX86" s="1252"/>
      <c r="PZY86" s="1252"/>
      <c r="PZZ86" s="1252"/>
      <c r="QAA86" s="1252"/>
      <c r="QJT86" s="1252"/>
      <c r="QJU86" s="1252"/>
      <c r="QJV86" s="1252"/>
      <c r="QJW86" s="1252"/>
      <c r="QTP86" s="1252"/>
      <c r="QTQ86" s="1252"/>
      <c r="QTR86" s="1252"/>
      <c r="QTS86" s="1252"/>
      <c r="RDL86" s="1252"/>
      <c r="RDM86" s="1252"/>
      <c r="RDN86" s="1252"/>
      <c r="RDO86" s="1252"/>
      <c r="RNH86" s="1252"/>
      <c r="RNI86" s="1252"/>
      <c r="RNJ86" s="1252"/>
      <c r="RNK86" s="1252"/>
      <c r="RXD86" s="1252"/>
      <c r="RXE86" s="1252"/>
      <c r="RXF86" s="1252"/>
      <c r="RXG86" s="1252"/>
      <c r="SGZ86" s="1252"/>
      <c r="SHA86" s="1252"/>
      <c r="SHB86" s="1252"/>
      <c r="SHC86" s="1252"/>
      <c r="SQV86" s="1252"/>
      <c r="SQW86" s="1252"/>
      <c r="SQX86" s="1252"/>
      <c r="SQY86" s="1252"/>
      <c r="TAR86" s="1252"/>
      <c r="TAS86" s="1252"/>
      <c r="TAT86" s="1252"/>
      <c r="TAU86" s="1252"/>
      <c r="TKN86" s="1252"/>
      <c r="TKO86" s="1252"/>
      <c r="TKP86" s="1252"/>
      <c r="TKQ86" s="1252"/>
      <c r="TUJ86" s="1252"/>
      <c r="TUK86" s="1252"/>
      <c r="TUL86" s="1252"/>
      <c r="TUM86" s="1252"/>
      <c r="UEF86" s="1252"/>
      <c r="UEG86" s="1252"/>
      <c r="UEH86" s="1252"/>
      <c r="UEI86" s="1252"/>
      <c r="UOB86" s="1252"/>
      <c r="UOC86" s="1252"/>
      <c r="UOD86" s="1252"/>
      <c r="UOE86" s="1252"/>
      <c r="UXX86" s="1252"/>
      <c r="UXY86" s="1252"/>
      <c r="UXZ86" s="1252"/>
      <c r="UYA86" s="1252"/>
      <c r="VHT86" s="1252"/>
      <c r="VHU86" s="1252"/>
      <c r="VHV86" s="1252"/>
      <c r="VHW86" s="1252"/>
      <c r="VRP86" s="1252"/>
      <c r="VRQ86" s="1252"/>
      <c r="VRR86" s="1252"/>
      <c r="VRS86" s="1252"/>
      <c r="WBL86" s="1252"/>
      <c r="WBM86" s="1252"/>
      <c r="WBN86" s="1252"/>
      <c r="WBO86" s="1252"/>
      <c r="WLH86" s="1252"/>
      <c r="WLI86" s="1252"/>
      <c r="WLJ86" s="1252"/>
      <c r="WLK86" s="1252"/>
      <c r="WVD86" s="1252"/>
      <c r="WVE86" s="1252"/>
      <c r="WVF86" s="1252"/>
      <c r="WVG86" s="1252"/>
    </row>
    <row r="87" spans="1:16383" s="1306" customFormat="1" ht="25.5" hidden="1">
      <c r="A87" s="1366" t="s">
        <v>788</v>
      </c>
      <c r="B87" s="1402" t="s">
        <v>772</v>
      </c>
      <c r="C87" s="1403"/>
      <c r="D87" s="1403"/>
      <c r="E87" s="1403"/>
      <c r="F87" s="1404"/>
      <c r="G87" s="1366"/>
      <c r="H87" s="1370"/>
      <c r="I87" s="1370"/>
      <c r="J87" s="1265"/>
      <c r="K87" s="1272"/>
      <c r="L87" s="1281"/>
      <c r="M87" s="1371"/>
      <c r="N87" s="1253">
        <f>66-58</f>
        <v>8</v>
      </c>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c r="CB87" s="1252"/>
      <c r="CC87" s="1252"/>
      <c r="CD87" s="1252"/>
      <c r="CE87" s="1252"/>
      <c r="CF87" s="1252"/>
      <c r="CG87" s="1252"/>
      <c r="CH87" s="1252"/>
      <c r="CI87" s="1252"/>
      <c r="CJ87" s="1252"/>
      <c r="CK87" s="1252"/>
      <c r="CL87" s="1252"/>
      <c r="CM87" s="1252"/>
      <c r="CN87" s="1252"/>
      <c r="CO87" s="1252"/>
      <c r="CP87" s="1252"/>
      <c r="CQ87" s="1252"/>
      <c r="CR87" s="1252"/>
      <c r="CS87" s="1252"/>
      <c r="CT87" s="1252"/>
      <c r="CU87" s="1252"/>
      <c r="CV87" s="1252"/>
      <c r="CW87" s="1252"/>
      <c r="CX87" s="1252"/>
      <c r="CY87" s="1252"/>
      <c r="CZ87" s="1252"/>
      <c r="DA87" s="1252"/>
      <c r="DB87" s="1252"/>
      <c r="DC87" s="1252"/>
      <c r="DD87" s="1252"/>
      <c r="DE87" s="1252"/>
      <c r="DF87" s="1252"/>
      <c r="DG87" s="1252"/>
      <c r="DH87" s="1252"/>
      <c r="DI87" s="1252"/>
      <c r="DJ87" s="1252"/>
      <c r="DK87" s="1252"/>
      <c r="DL87" s="1252"/>
      <c r="DM87" s="1252"/>
      <c r="DN87" s="1252"/>
      <c r="DO87" s="1252"/>
      <c r="DP87" s="1252"/>
      <c r="DQ87" s="1252"/>
      <c r="DR87" s="1252"/>
      <c r="DS87" s="1252"/>
      <c r="DT87" s="1252"/>
      <c r="DU87" s="1252"/>
      <c r="DV87" s="1252"/>
      <c r="DW87" s="1252"/>
      <c r="DX87" s="1252"/>
      <c r="DY87" s="1252"/>
      <c r="DZ87" s="1252"/>
      <c r="EA87" s="1252"/>
      <c r="EB87" s="1252"/>
      <c r="EC87" s="1252"/>
      <c r="ED87" s="1252"/>
      <c r="EE87" s="1252"/>
      <c r="EF87" s="1252"/>
      <c r="EG87" s="1252"/>
      <c r="EH87" s="1252"/>
      <c r="EI87" s="1252"/>
      <c r="EJ87" s="1252"/>
      <c r="EK87" s="1252"/>
      <c r="EL87" s="1252"/>
      <c r="EM87" s="1252"/>
      <c r="EN87" s="1252"/>
      <c r="EO87" s="1252"/>
      <c r="EP87" s="1252"/>
      <c r="EQ87" s="1252"/>
      <c r="ER87" s="1252"/>
      <c r="ES87" s="1252"/>
      <c r="ET87" s="1252"/>
      <c r="EU87" s="1252"/>
      <c r="EV87" s="1252"/>
      <c r="EW87" s="1252"/>
      <c r="EX87" s="1252"/>
      <c r="EY87" s="1252"/>
      <c r="EZ87" s="1252"/>
      <c r="FA87" s="1252"/>
      <c r="FB87" s="1252"/>
      <c r="FC87" s="1252"/>
      <c r="FD87" s="1252"/>
      <c r="FE87" s="1252"/>
      <c r="FF87" s="1252"/>
      <c r="FG87" s="1252"/>
      <c r="FH87" s="1252"/>
      <c r="FI87" s="1252"/>
      <c r="FJ87" s="1252"/>
      <c r="FK87" s="1252"/>
      <c r="FL87" s="1252"/>
      <c r="FM87" s="1252"/>
      <c r="FN87" s="1252"/>
      <c r="FO87" s="1252"/>
      <c r="FP87" s="1252"/>
      <c r="FQ87" s="1252"/>
      <c r="FR87" s="1252"/>
      <c r="FS87" s="1252"/>
      <c r="FT87" s="1252"/>
      <c r="FU87" s="1252"/>
      <c r="FV87" s="1252"/>
      <c r="FW87" s="1252"/>
      <c r="FX87" s="1252"/>
      <c r="FY87" s="1252"/>
      <c r="FZ87" s="1252"/>
      <c r="GA87" s="1252"/>
      <c r="GB87" s="1252"/>
      <c r="GC87" s="1252"/>
      <c r="GD87" s="1252"/>
      <c r="GE87" s="1252"/>
      <c r="GF87" s="1252"/>
      <c r="GG87" s="1252"/>
      <c r="GH87" s="1252"/>
      <c r="GI87" s="1252"/>
      <c r="GJ87" s="1252"/>
      <c r="GK87" s="1252"/>
      <c r="GL87" s="1252"/>
      <c r="GM87" s="1252"/>
      <c r="GN87" s="1252"/>
      <c r="GO87" s="1252"/>
      <c r="GP87" s="1252"/>
      <c r="GQ87" s="1252"/>
      <c r="GR87" s="1252"/>
      <c r="GS87" s="1252"/>
      <c r="GT87" s="1252"/>
      <c r="GU87" s="1252"/>
      <c r="GV87" s="1252"/>
      <c r="GW87" s="1252"/>
      <c r="GX87" s="1252"/>
      <c r="GY87" s="1252"/>
      <c r="GZ87" s="1252"/>
      <c r="HA87" s="1252"/>
      <c r="HB87" s="1252"/>
      <c r="HC87" s="1252"/>
      <c r="HD87" s="1252"/>
      <c r="HE87" s="1252"/>
      <c r="HF87" s="1252"/>
      <c r="HG87" s="1252"/>
      <c r="HH87" s="1252"/>
      <c r="HI87" s="1252"/>
      <c r="HJ87" s="1252"/>
      <c r="HK87" s="1252"/>
      <c r="HL87" s="1252"/>
      <c r="HM87" s="1252"/>
      <c r="HN87" s="1252"/>
      <c r="HO87" s="1252"/>
      <c r="HP87" s="1252"/>
      <c r="HQ87" s="1252"/>
      <c r="HR87" s="1252"/>
      <c r="HS87" s="1252"/>
      <c r="HT87" s="1252"/>
      <c r="HU87" s="1252"/>
      <c r="HV87" s="1252"/>
      <c r="HW87" s="1252"/>
      <c r="HX87" s="1252"/>
      <c r="HY87" s="1252"/>
      <c r="HZ87" s="1252"/>
      <c r="IA87" s="1252"/>
      <c r="IB87" s="1252"/>
      <c r="IC87" s="1252"/>
      <c r="ID87" s="1252"/>
      <c r="IE87" s="1252"/>
      <c r="IF87" s="1252"/>
      <c r="IG87" s="1252"/>
      <c r="IH87" s="1252"/>
      <c r="II87" s="1252"/>
      <c r="IJ87" s="1252"/>
      <c r="IK87" s="1252"/>
      <c r="IL87" s="1252"/>
      <c r="IM87" s="1252"/>
      <c r="IN87" s="1252"/>
      <c r="IO87" s="1252"/>
      <c r="IP87" s="1252"/>
      <c r="IQ87" s="1252"/>
      <c r="IR87" s="1252"/>
      <c r="IS87" s="1252"/>
      <c r="IT87" s="1252"/>
      <c r="IU87" s="1252"/>
      <c r="IV87" s="1252"/>
      <c r="IW87" s="1252"/>
      <c r="IX87" s="1252"/>
      <c r="IY87" s="1252"/>
      <c r="IZ87" s="1252"/>
      <c r="JA87" s="1252"/>
      <c r="JB87" s="1252"/>
      <c r="JC87" s="1252"/>
      <c r="JD87" s="1252"/>
      <c r="JE87" s="1252"/>
      <c r="JF87" s="1252"/>
      <c r="JG87" s="1252"/>
      <c r="JH87" s="1252"/>
      <c r="JI87" s="1252"/>
      <c r="JJ87" s="1252"/>
      <c r="JK87" s="1252"/>
      <c r="JL87" s="1252"/>
      <c r="JM87" s="1252"/>
      <c r="JN87" s="1252"/>
      <c r="JO87" s="1252"/>
      <c r="JP87" s="1252"/>
      <c r="JQ87" s="1252"/>
      <c r="JR87" s="1252"/>
      <c r="JS87" s="1252"/>
      <c r="JT87" s="1252"/>
      <c r="JU87" s="1252"/>
      <c r="JV87" s="1252"/>
      <c r="JW87" s="1252"/>
      <c r="JX87" s="1252"/>
      <c r="JY87" s="1252"/>
      <c r="JZ87" s="1252"/>
      <c r="KA87" s="1252"/>
      <c r="KB87" s="1252"/>
      <c r="KC87" s="1252"/>
      <c r="KD87" s="1252"/>
      <c r="KE87" s="1252"/>
      <c r="KF87" s="1252"/>
      <c r="KG87" s="1252"/>
      <c r="KH87" s="1252"/>
      <c r="KI87" s="1252"/>
      <c r="KJ87" s="1252"/>
      <c r="KK87" s="1252"/>
      <c r="KL87" s="1252"/>
      <c r="KM87" s="1252"/>
      <c r="KN87" s="1252"/>
      <c r="KO87" s="1252"/>
      <c r="KP87" s="1252"/>
      <c r="KQ87" s="1252"/>
      <c r="KR87" s="1252"/>
      <c r="KS87" s="1252"/>
      <c r="KT87" s="1252"/>
      <c r="KU87" s="1252"/>
      <c r="KV87" s="1252"/>
      <c r="KW87" s="1252"/>
      <c r="KX87" s="1252"/>
      <c r="KY87" s="1252"/>
      <c r="KZ87" s="1252"/>
      <c r="LA87" s="1252"/>
      <c r="LB87" s="1252"/>
      <c r="LC87" s="1252"/>
      <c r="LD87" s="1252"/>
      <c r="LE87" s="1252"/>
      <c r="LF87" s="1252"/>
      <c r="LG87" s="1252"/>
      <c r="LH87" s="1252"/>
      <c r="LI87" s="1252"/>
      <c r="LJ87" s="1252"/>
      <c r="LK87" s="1252"/>
      <c r="LL87" s="1252"/>
      <c r="LM87" s="1252"/>
      <c r="LN87" s="1252"/>
      <c r="LO87" s="1252"/>
      <c r="LP87" s="1252"/>
      <c r="LQ87" s="1252"/>
      <c r="LR87" s="1252"/>
      <c r="LS87" s="1252"/>
      <c r="LT87" s="1252"/>
      <c r="LU87" s="1252"/>
      <c r="LV87" s="1252"/>
      <c r="LW87" s="1252"/>
      <c r="LX87" s="1252"/>
      <c r="LY87" s="1252"/>
      <c r="LZ87" s="1252"/>
      <c r="MA87" s="1252"/>
      <c r="MB87" s="1252"/>
      <c r="MC87" s="1252"/>
      <c r="MD87" s="1252"/>
      <c r="ME87" s="1252"/>
      <c r="MF87" s="1252"/>
      <c r="MG87" s="1252"/>
      <c r="MH87" s="1252"/>
      <c r="MI87" s="1252"/>
      <c r="MJ87" s="1252"/>
      <c r="MK87" s="1252"/>
      <c r="ML87" s="1252"/>
      <c r="MM87" s="1252"/>
      <c r="MN87" s="1252"/>
      <c r="MO87" s="1252"/>
      <c r="MP87" s="1252"/>
      <c r="MQ87" s="1252"/>
      <c r="MR87" s="1252"/>
      <c r="MS87" s="1252"/>
      <c r="MT87" s="1252"/>
      <c r="MU87" s="1252"/>
      <c r="MV87" s="1252"/>
      <c r="MW87" s="1252"/>
      <c r="MX87" s="1252"/>
      <c r="MY87" s="1252"/>
      <c r="MZ87" s="1252"/>
      <c r="NA87" s="1252"/>
      <c r="NB87" s="1252"/>
      <c r="NC87" s="1252"/>
      <c r="ND87" s="1252"/>
      <c r="NE87" s="1252"/>
      <c r="NF87" s="1252"/>
      <c r="NG87" s="1252"/>
      <c r="NH87" s="1252"/>
      <c r="NI87" s="1252"/>
      <c r="NJ87" s="1252"/>
      <c r="NK87" s="1252"/>
      <c r="NL87" s="1252"/>
      <c r="NM87" s="1252"/>
      <c r="NN87" s="1252"/>
      <c r="NO87" s="1252"/>
      <c r="NP87" s="1252"/>
      <c r="NQ87" s="1252"/>
      <c r="NR87" s="1252"/>
      <c r="NS87" s="1252"/>
      <c r="NT87" s="1252"/>
      <c r="NU87" s="1252"/>
      <c r="NV87" s="1252"/>
      <c r="NW87" s="1252"/>
      <c r="NX87" s="1252"/>
      <c r="NY87" s="1252"/>
      <c r="NZ87" s="1252"/>
      <c r="OA87" s="1252"/>
      <c r="OB87" s="1252"/>
      <c r="OC87" s="1252"/>
      <c r="OD87" s="1252"/>
      <c r="OE87" s="1252"/>
      <c r="OF87" s="1252"/>
      <c r="OG87" s="1252"/>
      <c r="OH87" s="1252"/>
      <c r="OI87" s="1252"/>
      <c r="OJ87" s="1252"/>
      <c r="OK87" s="1252"/>
      <c r="OL87" s="1252"/>
      <c r="OM87" s="1252"/>
      <c r="ON87" s="1252"/>
      <c r="OO87" s="1252"/>
      <c r="OP87" s="1252"/>
      <c r="OQ87" s="1252"/>
      <c r="OR87" s="1252"/>
      <c r="OS87" s="1252"/>
      <c r="OT87" s="1252"/>
      <c r="OU87" s="1252"/>
      <c r="OV87" s="1252"/>
      <c r="OW87" s="1252"/>
      <c r="OX87" s="1252"/>
      <c r="OY87" s="1252"/>
      <c r="OZ87" s="1252"/>
      <c r="PA87" s="1252"/>
      <c r="PB87" s="1252"/>
      <c r="PC87" s="1252"/>
      <c r="PD87" s="1252"/>
      <c r="PE87" s="1252"/>
      <c r="PF87" s="1252"/>
      <c r="PG87" s="1252"/>
      <c r="PH87" s="1252"/>
      <c r="PI87" s="1252"/>
      <c r="PJ87" s="1252"/>
      <c r="PK87" s="1252"/>
      <c r="PL87" s="1252"/>
      <c r="PM87" s="1252"/>
      <c r="PN87" s="1252"/>
      <c r="PO87" s="1252"/>
      <c r="PP87" s="1252"/>
      <c r="PQ87" s="1252"/>
      <c r="PR87" s="1252"/>
      <c r="PS87" s="1252"/>
      <c r="PT87" s="1252"/>
      <c r="PU87" s="1252"/>
      <c r="PV87" s="1252"/>
      <c r="PW87" s="1252"/>
      <c r="PX87" s="1252"/>
      <c r="PY87" s="1252"/>
      <c r="PZ87" s="1252"/>
      <c r="QA87" s="1252"/>
      <c r="QB87" s="1252"/>
      <c r="QC87" s="1252"/>
      <c r="QD87" s="1252"/>
      <c r="QE87" s="1252"/>
      <c r="QF87" s="1252"/>
      <c r="QG87" s="1252"/>
      <c r="QH87" s="1252"/>
      <c r="QI87" s="1252"/>
      <c r="QJ87" s="1252"/>
      <c r="QK87" s="1252"/>
      <c r="QL87" s="1252"/>
      <c r="QM87" s="1252"/>
      <c r="QN87" s="1252"/>
      <c r="QO87" s="1252"/>
      <c r="QP87" s="1252"/>
      <c r="QQ87" s="1252"/>
      <c r="QR87" s="1252"/>
      <c r="QS87" s="1252"/>
      <c r="QT87" s="1252"/>
      <c r="QU87" s="1252"/>
      <c r="QV87" s="1252"/>
      <c r="QW87" s="1252"/>
      <c r="QX87" s="1252"/>
      <c r="QY87" s="1252"/>
      <c r="QZ87" s="1252"/>
      <c r="RA87" s="1252"/>
      <c r="RB87" s="1252"/>
      <c r="RC87" s="1252"/>
      <c r="RD87" s="1252"/>
      <c r="RE87" s="1252"/>
      <c r="RF87" s="1252"/>
      <c r="RG87" s="1252"/>
      <c r="RH87" s="1252"/>
      <c r="RI87" s="1252"/>
      <c r="RJ87" s="1252"/>
      <c r="RK87" s="1252"/>
      <c r="RL87" s="1252"/>
      <c r="RM87" s="1252"/>
      <c r="RN87" s="1252"/>
      <c r="RO87" s="1252"/>
      <c r="RP87" s="1252"/>
      <c r="RQ87" s="1252"/>
      <c r="RR87" s="1252"/>
      <c r="RS87" s="1252"/>
      <c r="RT87" s="1252"/>
      <c r="RU87" s="1252"/>
      <c r="RV87" s="1252"/>
      <c r="RW87" s="1252"/>
      <c r="RX87" s="1252"/>
      <c r="RY87" s="1252"/>
      <c r="RZ87" s="1252"/>
      <c r="SA87" s="1252"/>
      <c r="SB87" s="1252"/>
      <c r="SC87" s="1252"/>
      <c r="SD87" s="1252"/>
      <c r="SE87" s="1252"/>
      <c r="SF87" s="1252"/>
      <c r="SG87" s="1252"/>
      <c r="SH87" s="1252"/>
      <c r="SI87" s="1252"/>
      <c r="SJ87" s="1252"/>
      <c r="SK87" s="1252"/>
      <c r="SL87" s="1252"/>
      <c r="SM87" s="1252"/>
      <c r="SN87" s="1252"/>
      <c r="SO87" s="1252"/>
      <c r="SP87" s="1252"/>
      <c r="SQ87" s="1252"/>
      <c r="SR87" s="1252"/>
      <c r="SS87" s="1252"/>
      <c r="ST87" s="1252"/>
      <c r="SU87" s="1252"/>
      <c r="SV87" s="1252"/>
      <c r="SW87" s="1252"/>
      <c r="SX87" s="1252"/>
      <c r="SY87" s="1252"/>
      <c r="SZ87" s="1252"/>
      <c r="TA87" s="1252"/>
      <c r="TB87" s="1252"/>
      <c r="TC87" s="1252"/>
      <c r="TD87" s="1252"/>
      <c r="TE87" s="1252"/>
      <c r="TF87" s="1252"/>
      <c r="TG87" s="1252"/>
      <c r="TH87" s="1252"/>
      <c r="TI87" s="1252"/>
      <c r="TJ87" s="1252"/>
      <c r="TK87" s="1252"/>
      <c r="TL87" s="1252"/>
      <c r="TM87" s="1252"/>
      <c r="TN87" s="1252"/>
      <c r="TO87" s="1252"/>
      <c r="TP87" s="1252"/>
      <c r="TQ87" s="1252"/>
      <c r="TR87" s="1252"/>
      <c r="TS87" s="1252"/>
      <c r="TT87" s="1252"/>
      <c r="TU87" s="1252"/>
      <c r="TV87" s="1252"/>
      <c r="TW87" s="1252"/>
      <c r="TX87" s="1252"/>
      <c r="TY87" s="1252"/>
      <c r="TZ87" s="1252"/>
      <c r="UA87" s="1252"/>
      <c r="UB87" s="1252"/>
      <c r="UC87" s="1252"/>
      <c r="UD87" s="1252"/>
      <c r="UE87" s="1252"/>
      <c r="UF87" s="1252"/>
      <c r="UG87" s="1252"/>
      <c r="UH87" s="1252"/>
      <c r="UI87" s="1252"/>
      <c r="UJ87" s="1252"/>
      <c r="UK87" s="1252"/>
      <c r="UL87" s="1252"/>
      <c r="UM87" s="1252"/>
      <c r="UN87" s="1252"/>
      <c r="UO87" s="1252"/>
      <c r="UP87" s="1252"/>
      <c r="UQ87" s="1252"/>
      <c r="UR87" s="1252"/>
      <c r="US87" s="1252"/>
      <c r="UT87" s="1252"/>
      <c r="UU87" s="1252"/>
      <c r="UV87" s="1252"/>
      <c r="UW87" s="1252"/>
      <c r="UX87" s="1252"/>
      <c r="UY87" s="1252"/>
      <c r="UZ87" s="1252"/>
      <c r="VA87" s="1252"/>
      <c r="VB87" s="1252"/>
      <c r="VC87" s="1252"/>
      <c r="VD87" s="1252"/>
      <c r="VE87" s="1252"/>
      <c r="VF87" s="1252"/>
      <c r="VG87" s="1252"/>
      <c r="VH87" s="1252"/>
      <c r="VI87" s="1252"/>
      <c r="VJ87" s="1252"/>
      <c r="VK87" s="1252"/>
      <c r="VL87" s="1252"/>
      <c r="VM87" s="1252"/>
      <c r="VN87" s="1252"/>
      <c r="VO87" s="1252"/>
      <c r="VP87" s="1252"/>
      <c r="VQ87" s="1252"/>
      <c r="VR87" s="1252"/>
      <c r="VS87" s="1252"/>
      <c r="VT87" s="1252"/>
      <c r="VU87" s="1252"/>
      <c r="VV87" s="1252"/>
      <c r="VW87" s="1252"/>
      <c r="VX87" s="1252"/>
      <c r="VY87" s="1252"/>
      <c r="VZ87" s="1252"/>
      <c r="WA87" s="1252"/>
      <c r="WB87" s="1252"/>
      <c r="WC87" s="1252"/>
      <c r="WD87" s="1252"/>
      <c r="WE87" s="1252"/>
      <c r="WF87" s="1252"/>
      <c r="WG87" s="1252"/>
      <c r="WH87" s="1252"/>
      <c r="WI87" s="1252"/>
      <c r="WJ87" s="1252"/>
      <c r="WK87" s="1252"/>
      <c r="WL87" s="1252"/>
      <c r="WM87" s="1252"/>
      <c r="WN87" s="1252"/>
      <c r="WO87" s="1252"/>
      <c r="WP87" s="1252"/>
      <c r="WQ87" s="1252"/>
      <c r="WR87" s="1252"/>
      <c r="WS87" s="1252"/>
      <c r="WT87" s="1252"/>
      <c r="WU87" s="1252"/>
      <c r="WV87" s="1252"/>
      <c r="WW87" s="1252"/>
      <c r="WX87" s="1252"/>
      <c r="WY87" s="1252"/>
      <c r="WZ87" s="1252"/>
      <c r="XA87" s="1252"/>
      <c r="XB87" s="1252"/>
      <c r="XC87" s="1252"/>
      <c r="XD87" s="1252"/>
      <c r="XE87" s="1252"/>
      <c r="XF87" s="1252"/>
      <c r="XG87" s="1252"/>
      <c r="XH87" s="1252"/>
      <c r="XI87" s="1252"/>
      <c r="XJ87" s="1252"/>
      <c r="XK87" s="1252"/>
      <c r="XL87" s="1252"/>
      <c r="XM87" s="1252"/>
      <c r="XN87" s="1252"/>
      <c r="XO87" s="1252"/>
      <c r="XP87" s="1252"/>
      <c r="XQ87" s="1252"/>
      <c r="XR87" s="1252"/>
      <c r="XS87" s="1252"/>
      <c r="XT87" s="1252"/>
      <c r="XU87" s="1252"/>
      <c r="XV87" s="1252"/>
      <c r="XW87" s="1252"/>
      <c r="XX87" s="1252"/>
      <c r="XY87" s="1252"/>
      <c r="XZ87" s="1252"/>
      <c r="YA87" s="1252"/>
      <c r="YB87" s="1252"/>
      <c r="YC87" s="1252"/>
      <c r="YD87" s="1252"/>
      <c r="YE87" s="1252"/>
      <c r="YF87" s="1252"/>
      <c r="YG87" s="1252"/>
      <c r="YH87" s="1252"/>
      <c r="YI87" s="1252"/>
      <c r="YJ87" s="1252"/>
      <c r="YK87" s="1252"/>
      <c r="YL87" s="1252"/>
      <c r="YM87" s="1252"/>
      <c r="YN87" s="1252"/>
      <c r="YO87" s="1252"/>
      <c r="YP87" s="1252"/>
      <c r="YQ87" s="1252"/>
      <c r="YR87" s="1252"/>
      <c r="YS87" s="1252"/>
      <c r="YT87" s="1252"/>
      <c r="YU87" s="1252"/>
      <c r="YV87" s="1252"/>
      <c r="YW87" s="1252"/>
      <c r="YX87" s="1252"/>
      <c r="YY87" s="1252"/>
      <c r="YZ87" s="1252"/>
      <c r="ZA87" s="1252"/>
      <c r="ZB87" s="1252"/>
      <c r="ZC87" s="1252"/>
      <c r="ZD87" s="1252"/>
      <c r="ZE87" s="1252"/>
      <c r="ZF87" s="1252"/>
      <c r="ZG87" s="1252"/>
      <c r="ZH87" s="1252"/>
      <c r="ZI87" s="1252"/>
      <c r="ZJ87" s="1252"/>
      <c r="ZK87" s="1252"/>
      <c r="ZL87" s="1252"/>
      <c r="ZM87" s="1252"/>
      <c r="ZN87" s="1252"/>
      <c r="ZO87" s="1252"/>
      <c r="ZP87" s="1252"/>
      <c r="ZQ87" s="1252"/>
      <c r="ZR87" s="1252"/>
      <c r="ZS87" s="1252"/>
      <c r="ZT87" s="1252"/>
      <c r="ZU87" s="1252"/>
      <c r="ZV87" s="1252"/>
      <c r="ZW87" s="1252"/>
      <c r="ZX87" s="1252"/>
      <c r="ZY87" s="1252"/>
      <c r="ZZ87" s="1252"/>
      <c r="AAA87" s="1252"/>
      <c r="AAB87" s="1252"/>
      <c r="AAC87" s="1252"/>
      <c r="AAD87" s="1252"/>
      <c r="AAE87" s="1252"/>
      <c r="AAF87" s="1252"/>
      <c r="AAG87" s="1252"/>
      <c r="AAH87" s="1252"/>
      <c r="AAI87" s="1252"/>
      <c r="AAJ87" s="1252"/>
      <c r="AAK87" s="1252"/>
      <c r="AAL87" s="1252"/>
      <c r="AAM87" s="1252"/>
      <c r="AAN87" s="1252"/>
      <c r="AAO87" s="1252"/>
      <c r="AAP87" s="1252"/>
      <c r="AAQ87" s="1252"/>
      <c r="AAR87" s="1252"/>
      <c r="AAS87" s="1252"/>
      <c r="AAT87" s="1252"/>
      <c r="AAU87" s="1252"/>
      <c r="AAV87" s="1252"/>
      <c r="AAW87" s="1252"/>
      <c r="AAX87" s="1252"/>
      <c r="AAY87" s="1252"/>
      <c r="AAZ87" s="1252"/>
      <c r="ABA87" s="1252"/>
      <c r="ABB87" s="1252"/>
      <c r="ABC87" s="1252"/>
      <c r="ABD87" s="1252"/>
      <c r="ABE87" s="1252"/>
      <c r="ABF87" s="1252"/>
      <c r="ABG87" s="1252"/>
      <c r="ABH87" s="1252"/>
      <c r="ABI87" s="1252"/>
      <c r="ABJ87" s="1252"/>
      <c r="ABK87" s="1252"/>
      <c r="ABL87" s="1252"/>
      <c r="ABM87" s="1252"/>
      <c r="ABN87" s="1252"/>
      <c r="ABO87" s="1252"/>
      <c r="ABP87" s="1252"/>
      <c r="ABQ87" s="1252"/>
      <c r="ABR87" s="1252"/>
      <c r="ABS87" s="1252"/>
      <c r="ABT87" s="1252"/>
      <c r="ABU87" s="1252"/>
      <c r="ABV87" s="1252"/>
      <c r="ABW87" s="1252"/>
      <c r="ABX87" s="1252"/>
      <c r="ABY87" s="1252"/>
      <c r="ABZ87" s="1252"/>
      <c r="ACA87" s="1252"/>
      <c r="ACB87" s="1252"/>
      <c r="ACC87" s="1252"/>
      <c r="ACD87" s="1252"/>
      <c r="ACE87" s="1252"/>
      <c r="ACF87" s="1252"/>
      <c r="ACG87" s="1252"/>
      <c r="ACH87" s="1252"/>
      <c r="ACI87" s="1252"/>
      <c r="ACJ87" s="1252"/>
      <c r="ACK87" s="1252"/>
      <c r="ACL87" s="1252"/>
      <c r="ACM87" s="1252"/>
      <c r="ACN87" s="1252"/>
      <c r="ACO87" s="1252"/>
      <c r="ACP87" s="1252"/>
      <c r="ACQ87" s="1252"/>
      <c r="ACR87" s="1252"/>
      <c r="ACS87" s="1252"/>
      <c r="ACT87" s="1252"/>
      <c r="ACU87" s="1252"/>
      <c r="ACV87" s="1252"/>
      <c r="ACW87" s="1252"/>
      <c r="ACX87" s="1252"/>
      <c r="ACY87" s="1252"/>
      <c r="ACZ87" s="1252"/>
      <c r="ADA87" s="1252"/>
      <c r="ADB87" s="1252"/>
      <c r="ADC87" s="1252"/>
      <c r="ADD87" s="1252"/>
      <c r="ADE87" s="1252"/>
      <c r="ADF87" s="1252"/>
      <c r="ADG87" s="1252"/>
      <c r="ADH87" s="1252"/>
      <c r="ADI87" s="1252"/>
      <c r="ADJ87" s="1252"/>
      <c r="ADK87" s="1252"/>
      <c r="ADL87" s="1252"/>
      <c r="ADM87" s="1252"/>
      <c r="ADN87" s="1252"/>
      <c r="ADO87" s="1252"/>
      <c r="ADP87" s="1252"/>
      <c r="ADQ87" s="1252"/>
      <c r="ADR87" s="1252"/>
      <c r="ADS87" s="1252"/>
      <c r="ADT87" s="1252"/>
      <c r="ADU87" s="1252"/>
      <c r="ADV87" s="1252"/>
      <c r="ADW87" s="1252"/>
      <c r="ADX87" s="1252"/>
      <c r="ADY87" s="1252"/>
      <c r="ADZ87" s="1252"/>
      <c r="AEA87" s="1252"/>
      <c r="AEB87" s="1252"/>
      <c r="AEC87" s="1252"/>
      <c r="AED87" s="1252"/>
      <c r="AEE87" s="1252"/>
      <c r="AEF87" s="1252"/>
      <c r="AEG87" s="1252"/>
      <c r="AEH87" s="1252"/>
      <c r="AEI87" s="1252"/>
      <c r="AEJ87" s="1252"/>
      <c r="AEK87" s="1252"/>
      <c r="AEL87" s="1252"/>
      <c r="AEM87" s="1252"/>
      <c r="AEN87" s="1252"/>
      <c r="AEO87" s="1252"/>
      <c r="AEP87" s="1252"/>
      <c r="AEQ87" s="1252"/>
      <c r="AER87" s="1252"/>
      <c r="AES87" s="1252"/>
      <c r="AET87" s="1252"/>
      <c r="AEU87" s="1252"/>
      <c r="AEV87" s="1252"/>
      <c r="AEW87" s="1252"/>
      <c r="AEX87" s="1252"/>
      <c r="AEY87" s="1252"/>
      <c r="AEZ87" s="1252"/>
      <c r="AFA87" s="1252"/>
      <c r="AFB87" s="1252"/>
      <c r="AFC87" s="1252"/>
      <c r="AFD87" s="1252"/>
      <c r="AFE87" s="1252"/>
      <c r="AFF87" s="1252"/>
      <c r="AFG87" s="1252"/>
      <c r="AFH87" s="1252"/>
      <c r="AFI87" s="1252"/>
      <c r="AFJ87" s="1252"/>
      <c r="AFK87" s="1252"/>
      <c r="AFL87" s="1252"/>
      <c r="AFM87" s="1252"/>
      <c r="AFN87" s="1252"/>
      <c r="AFO87" s="1252"/>
      <c r="AFP87" s="1252"/>
      <c r="AFQ87" s="1252"/>
      <c r="AFR87" s="1252"/>
      <c r="AFS87" s="1252"/>
      <c r="AFT87" s="1252"/>
      <c r="AFU87" s="1252"/>
      <c r="AFV87" s="1252"/>
      <c r="AFW87" s="1252"/>
      <c r="AFX87" s="1252"/>
      <c r="AFY87" s="1252"/>
      <c r="AFZ87" s="1252"/>
      <c r="AGA87" s="1252"/>
      <c r="AGB87" s="1252"/>
      <c r="AGC87" s="1252"/>
      <c r="AGD87" s="1252"/>
      <c r="AGE87" s="1252"/>
      <c r="AGF87" s="1252"/>
      <c r="AGG87" s="1252"/>
      <c r="AGH87" s="1252"/>
      <c r="AGI87" s="1252"/>
      <c r="AGJ87" s="1252"/>
      <c r="AGK87" s="1252"/>
      <c r="AGL87" s="1252"/>
      <c r="AGM87" s="1252"/>
      <c r="AGN87" s="1252"/>
      <c r="AGO87" s="1252"/>
      <c r="AGP87" s="1252"/>
      <c r="AGQ87" s="1252"/>
      <c r="AGR87" s="1252"/>
      <c r="AGS87" s="1252"/>
      <c r="AGT87" s="1252"/>
      <c r="AGU87" s="1252"/>
      <c r="AGV87" s="1252"/>
      <c r="AGW87" s="1252"/>
      <c r="AGX87" s="1252"/>
      <c r="AGY87" s="1252"/>
      <c r="AGZ87" s="1252"/>
      <c r="AHA87" s="1252"/>
      <c r="AHB87" s="1252"/>
      <c r="AHC87" s="1252"/>
      <c r="AHD87" s="1252"/>
      <c r="AHE87" s="1252"/>
      <c r="AHF87" s="1252"/>
      <c r="AHG87" s="1252"/>
      <c r="AHH87" s="1252"/>
      <c r="AHI87" s="1252"/>
      <c r="AHJ87" s="1252"/>
      <c r="AHK87" s="1252"/>
      <c r="AHL87" s="1252"/>
      <c r="AHM87" s="1252"/>
      <c r="AHN87" s="1252"/>
      <c r="AHO87" s="1252"/>
      <c r="AHP87" s="1252"/>
      <c r="AHQ87" s="1252"/>
      <c r="AHR87" s="1252"/>
      <c r="AHS87" s="1252"/>
      <c r="AHT87" s="1252"/>
      <c r="AHU87" s="1252"/>
      <c r="AHV87" s="1252"/>
      <c r="AHW87" s="1252"/>
      <c r="AHX87" s="1252"/>
      <c r="AHY87" s="1252"/>
      <c r="AHZ87" s="1252"/>
      <c r="AIA87" s="1252"/>
      <c r="AIB87" s="1252"/>
      <c r="AIC87" s="1252"/>
      <c r="AID87" s="1252"/>
      <c r="AIE87" s="1252"/>
      <c r="AIF87" s="1252"/>
      <c r="AIG87" s="1252"/>
      <c r="AIH87" s="1252"/>
      <c r="AII87" s="1252"/>
      <c r="AIJ87" s="1252"/>
      <c r="AIK87" s="1252"/>
      <c r="AIL87" s="1252"/>
      <c r="AIM87" s="1252"/>
      <c r="AIN87" s="1252"/>
      <c r="AIO87" s="1252"/>
      <c r="AIP87" s="1252"/>
      <c r="AIQ87" s="1252"/>
      <c r="AIR87" s="1252"/>
      <c r="AIS87" s="1252"/>
      <c r="AIT87" s="1252"/>
      <c r="AIU87" s="1252"/>
      <c r="AIV87" s="1252"/>
      <c r="AIW87" s="1252"/>
      <c r="AIX87" s="1252"/>
      <c r="AIY87" s="1252"/>
      <c r="AIZ87" s="1252"/>
      <c r="AJA87" s="1252"/>
      <c r="AJB87" s="1252"/>
      <c r="AJC87" s="1252"/>
      <c r="AJD87" s="1252"/>
      <c r="AJE87" s="1252"/>
      <c r="AJF87" s="1252"/>
      <c r="AJG87" s="1252"/>
      <c r="AJH87" s="1252"/>
      <c r="AJI87" s="1252"/>
      <c r="AJJ87" s="1252"/>
      <c r="AJK87" s="1252"/>
      <c r="AJL87" s="1252"/>
      <c r="AJM87" s="1252"/>
      <c r="AJN87" s="1252"/>
      <c r="AJO87" s="1252"/>
      <c r="AJP87" s="1252"/>
      <c r="AJQ87" s="1252"/>
      <c r="AJR87" s="1252"/>
      <c r="AJS87" s="1252"/>
      <c r="AJT87" s="1252"/>
      <c r="AJU87" s="1252"/>
      <c r="AJV87" s="1252"/>
      <c r="AJW87" s="1252"/>
      <c r="AJX87" s="1252"/>
      <c r="AJY87" s="1252"/>
      <c r="AJZ87" s="1252"/>
      <c r="AKA87" s="1252"/>
      <c r="AKB87" s="1252"/>
      <c r="AKC87" s="1252"/>
      <c r="AKD87" s="1252"/>
      <c r="AKE87" s="1252"/>
      <c r="AKF87" s="1252"/>
      <c r="AKG87" s="1252"/>
      <c r="AKH87" s="1252"/>
      <c r="AKI87" s="1252"/>
      <c r="AKJ87" s="1252"/>
      <c r="AKK87" s="1252"/>
      <c r="AKL87" s="1252"/>
      <c r="AKM87" s="1252"/>
      <c r="AKN87" s="1252"/>
      <c r="AKO87" s="1252"/>
      <c r="AKP87" s="1252"/>
      <c r="AKQ87" s="1252"/>
      <c r="AKR87" s="1252"/>
      <c r="AKS87" s="1252"/>
      <c r="AKT87" s="1252"/>
      <c r="AKU87" s="1252"/>
      <c r="AKV87" s="1252"/>
      <c r="AKW87" s="1252"/>
      <c r="AKX87" s="1252"/>
      <c r="AKY87" s="1252"/>
      <c r="AKZ87" s="1252"/>
      <c r="ALA87" s="1252"/>
      <c r="ALB87" s="1252"/>
      <c r="ALC87" s="1252"/>
      <c r="ALD87" s="1252"/>
      <c r="ALE87" s="1252"/>
      <c r="ALF87" s="1252"/>
      <c r="ALG87" s="1252"/>
      <c r="ALH87" s="1252"/>
      <c r="ALI87" s="1252"/>
      <c r="ALJ87" s="1252"/>
      <c r="ALK87" s="1252"/>
      <c r="ALL87" s="1252"/>
      <c r="ALM87" s="1252"/>
      <c r="ALN87" s="1252"/>
      <c r="ALO87" s="1252"/>
      <c r="ALP87" s="1252"/>
      <c r="ALQ87" s="1252"/>
      <c r="ALR87" s="1252"/>
      <c r="ALS87" s="1252"/>
      <c r="ALT87" s="1252"/>
      <c r="ALU87" s="1252"/>
      <c r="ALV87" s="1252"/>
      <c r="ALW87" s="1252"/>
      <c r="ALX87" s="1252"/>
      <c r="ALY87" s="1252"/>
      <c r="ALZ87" s="1252"/>
      <c r="AMA87" s="1252"/>
      <c r="AMB87" s="1252"/>
      <c r="AMC87" s="1252"/>
      <c r="AMD87" s="1252"/>
      <c r="AME87" s="1252"/>
      <c r="AMF87" s="1252"/>
      <c r="AMG87" s="1252"/>
      <c r="AMH87" s="1252"/>
      <c r="AMI87" s="1252"/>
      <c r="AMJ87" s="1252"/>
      <c r="AMK87" s="1252"/>
      <c r="AML87" s="1252"/>
      <c r="AMM87" s="1252"/>
      <c r="AMN87" s="1252"/>
      <c r="AMO87" s="1252"/>
      <c r="AMP87" s="1252"/>
      <c r="AMQ87" s="1252"/>
      <c r="AMR87" s="1252"/>
      <c r="AMS87" s="1252"/>
      <c r="AMT87" s="1252"/>
      <c r="AMU87" s="1252"/>
      <c r="AMV87" s="1252"/>
      <c r="AMW87" s="1252"/>
      <c r="AMX87" s="1252"/>
      <c r="AMY87" s="1252"/>
      <c r="AMZ87" s="1252"/>
      <c r="ANA87" s="1252"/>
      <c r="ANB87" s="1252"/>
      <c r="ANC87" s="1252"/>
      <c r="AND87" s="1252"/>
      <c r="ANE87" s="1252"/>
      <c r="ANF87" s="1252"/>
      <c r="ANG87" s="1252"/>
      <c r="ANH87" s="1252"/>
      <c r="ANI87" s="1252"/>
      <c r="ANJ87" s="1252"/>
      <c r="ANK87" s="1252"/>
      <c r="ANL87" s="1252"/>
      <c r="ANM87" s="1252"/>
      <c r="ANN87" s="1252"/>
      <c r="ANO87" s="1252"/>
      <c r="ANP87" s="1252"/>
      <c r="ANQ87" s="1252"/>
      <c r="ANR87" s="1252"/>
      <c r="ANS87" s="1252"/>
      <c r="ANT87" s="1252"/>
      <c r="ANU87" s="1252"/>
      <c r="ANV87" s="1252"/>
      <c r="ANW87" s="1252"/>
      <c r="ANX87" s="1252"/>
      <c r="ANY87" s="1252"/>
      <c r="ANZ87" s="1252"/>
      <c r="AOA87" s="1252"/>
      <c r="AOB87" s="1252"/>
      <c r="AOC87" s="1252"/>
      <c r="AOD87" s="1252"/>
      <c r="AOE87" s="1252"/>
      <c r="AOF87" s="1252"/>
      <c r="AOG87" s="1252"/>
      <c r="AOH87" s="1252"/>
      <c r="AOI87" s="1252"/>
      <c r="AOJ87" s="1252"/>
      <c r="AOK87" s="1252"/>
      <c r="AOL87" s="1252"/>
      <c r="AOM87" s="1252"/>
      <c r="AON87" s="1252"/>
      <c r="AOO87" s="1252"/>
      <c r="AOP87" s="1252"/>
      <c r="AOQ87" s="1252"/>
      <c r="AOR87" s="1252"/>
      <c r="AOS87" s="1252"/>
      <c r="AOT87" s="1252"/>
      <c r="AOU87" s="1252"/>
      <c r="AOV87" s="1252"/>
      <c r="AOW87" s="1252"/>
      <c r="AOX87" s="1252"/>
      <c r="AOY87" s="1252"/>
      <c r="AOZ87" s="1252"/>
      <c r="APA87" s="1252"/>
      <c r="APB87" s="1252"/>
      <c r="APC87" s="1252"/>
      <c r="APD87" s="1252"/>
      <c r="APE87" s="1252"/>
      <c r="APF87" s="1252"/>
      <c r="APG87" s="1252"/>
      <c r="APH87" s="1252"/>
      <c r="API87" s="1252"/>
      <c r="APJ87" s="1252"/>
      <c r="APK87" s="1252"/>
      <c r="APL87" s="1252"/>
      <c r="APM87" s="1252"/>
      <c r="APN87" s="1252"/>
      <c r="APO87" s="1252"/>
      <c r="APP87" s="1252"/>
      <c r="APQ87" s="1252"/>
      <c r="APR87" s="1252"/>
      <c r="APS87" s="1252"/>
      <c r="APT87" s="1252"/>
      <c r="APU87" s="1252"/>
      <c r="APV87" s="1252"/>
      <c r="APW87" s="1252"/>
      <c r="APX87" s="1252"/>
      <c r="APY87" s="1252"/>
      <c r="APZ87" s="1252"/>
      <c r="AQA87" s="1252"/>
      <c r="AQB87" s="1252"/>
      <c r="AQC87" s="1252"/>
      <c r="AQD87" s="1252"/>
      <c r="AQE87" s="1252"/>
      <c r="AQF87" s="1252"/>
      <c r="AQG87" s="1252"/>
      <c r="AQH87" s="1252"/>
      <c r="AQI87" s="1252"/>
      <c r="AQJ87" s="1252"/>
      <c r="AQK87" s="1252"/>
      <c r="AQL87" s="1252"/>
      <c r="AQM87" s="1252"/>
      <c r="AQN87" s="1252"/>
      <c r="AQO87" s="1252"/>
      <c r="AQP87" s="1252"/>
      <c r="AQQ87" s="1252"/>
      <c r="AQR87" s="1252"/>
      <c r="AQS87" s="1252"/>
      <c r="AQT87" s="1252"/>
      <c r="AQU87" s="1252"/>
      <c r="AQV87" s="1252"/>
      <c r="AQW87" s="1252"/>
      <c r="AQX87" s="1252"/>
      <c r="AQY87" s="1252"/>
      <c r="AQZ87" s="1252"/>
      <c r="ARA87" s="1252"/>
      <c r="ARB87" s="1252"/>
      <c r="ARC87" s="1252"/>
      <c r="ARD87" s="1252"/>
      <c r="ARE87" s="1252"/>
      <c r="ARF87" s="1252"/>
      <c r="ARG87" s="1252"/>
      <c r="ARH87" s="1252"/>
      <c r="ARI87" s="1252"/>
      <c r="ARJ87" s="1252"/>
      <c r="ARK87" s="1252"/>
      <c r="ARL87" s="1252"/>
      <c r="ARM87" s="1252"/>
      <c r="ARN87" s="1252"/>
      <c r="ARO87" s="1252"/>
      <c r="ARP87" s="1252"/>
      <c r="ARQ87" s="1252"/>
      <c r="ARR87" s="1252"/>
      <c r="ARS87" s="1252"/>
      <c r="ART87" s="1252"/>
      <c r="ARU87" s="1252"/>
      <c r="ARV87" s="1252"/>
      <c r="ARW87" s="1252"/>
      <c r="ARX87" s="1252"/>
      <c r="ARY87" s="1252"/>
      <c r="ARZ87" s="1252"/>
      <c r="ASA87" s="1252"/>
      <c r="ASB87" s="1252"/>
      <c r="ASC87" s="1252"/>
      <c r="ASD87" s="1252"/>
      <c r="ASE87" s="1252"/>
      <c r="ASF87" s="1252"/>
      <c r="ASG87" s="1252"/>
      <c r="ASH87" s="1252"/>
      <c r="ASI87" s="1252"/>
      <c r="ASJ87" s="1252"/>
      <c r="ASK87" s="1252"/>
      <c r="ASL87" s="1252"/>
      <c r="ASM87" s="1252"/>
      <c r="ASN87" s="1252"/>
      <c r="ASO87" s="1252"/>
      <c r="ASP87" s="1252"/>
      <c r="ASQ87" s="1252"/>
      <c r="ASR87" s="1252"/>
      <c r="ASS87" s="1252"/>
      <c r="AST87" s="1252"/>
      <c r="ASU87" s="1252"/>
      <c r="ASV87" s="1252"/>
      <c r="ASW87" s="1252"/>
      <c r="ASX87" s="1252"/>
      <c r="ASY87" s="1252"/>
      <c r="ASZ87" s="1252"/>
      <c r="ATA87" s="1252"/>
      <c r="ATB87" s="1252"/>
      <c r="ATC87" s="1252"/>
      <c r="ATD87" s="1252"/>
      <c r="ATE87" s="1252"/>
      <c r="ATF87" s="1252"/>
      <c r="ATG87" s="1252"/>
      <c r="ATH87" s="1252"/>
      <c r="ATI87" s="1252"/>
      <c r="ATJ87" s="1252"/>
      <c r="ATK87" s="1252"/>
      <c r="ATL87" s="1252"/>
      <c r="ATM87" s="1252"/>
      <c r="ATN87" s="1252"/>
      <c r="ATO87" s="1252"/>
      <c r="ATP87" s="1252"/>
      <c r="ATQ87" s="1252"/>
      <c r="ATR87" s="1252"/>
      <c r="ATS87" s="1252"/>
      <c r="ATT87" s="1252"/>
      <c r="ATU87" s="1252"/>
      <c r="ATV87" s="1252"/>
      <c r="ATW87" s="1252"/>
      <c r="ATX87" s="1252"/>
      <c r="ATY87" s="1252"/>
      <c r="ATZ87" s="1252"/>
      <c r="AUA87" s="1252"/>
      <c r="AUB87" s="1252"/>
      <c r="AUC87" s="1252"/>
      <c r="AUD87" s="1252"/>
      <c r="AUE87" s="1252"/>
      <c r="AUF87" s="1252"/>
      <c r="AUG87" s="1252"/>
      <c r="AUH87" s="1252"/>
      <c r="AUI87" s="1252"/>
      <c r="AUJ87" s="1252"/>
      <c r="AUK87" s="1252"/>
      <c r="AUL87" s="1252"/>
      <c r="AUM87" s="1252"/>
      <c r="AUN87" s="1252"/>
      <c r="AUO87" s="1252"/>
      <c r="AUP87" s="1252"/>
      <c r="AUQ87" s="1252"/>
      <c r="AUR87" s="1252"/>
      <c r="AUS87" s="1252"/>
      <c r="AUT87" s="1252"/>
      <c r="AUU87" s="1252"/>
      <c r="AUV87" s="1252"/>
      <c r="AUW87" s="1252"/>
      <c r="AUX87" s="1252"/>
      <c r="AUY87" s="1252"/>
      <c r="AUZ87" s="1252"/>
      <c r="AVA87" s="1252"/>
      <c r="AVB87" s="1252"/>
      <c r="AVC87" s="1252"/>
      <c r="AVD87" s="1252"/>
      <c r="AVE87" s="1252"/>
      <c r="AVF87" s="1252"/>
      <c r="AVG87" s="1252"/>
      <c r="AVH87" s="1252"/>
      <c r="AVI87" s="1252"/>
      <c r="AVJ87" s="1252"/>
      <c r="AVK87" s="1252"/>
      <c r="AVL87" s="1252"/>
      <c r="AVM87" s="1252"/>
      <c r="AVN87" s="1252"/>
      <c r="AVO87" s="1252"/>
      <c r="AVP87" s="1252"/>
      <c r="AVQ87" s="1252"/>
      <c r="AVR87" s="1252"/>
      <c r="AVS87" s="1252"/>
      <c r="AVT87" s="1252"/>
      <c r="AVU87" s="1252"/>
      <c r="AVV87" s="1252"/>
      <c r="AVW87" s="1252"/>
      <c r="AVX87" s="1252"/>
      <c r="AVY87" s="1252"/>
      <c r="AVZ87" s="1252"/>
      <c r="AWA87" s="1252"/>
      <c r="AWB87" s="1252"/>
      <c r="AWC87" s="1252"/>
      <c r="AWD87" s="1252"/>
      <c r="AWE87" s="1252"/>
      <c r="AWF87" s="1252"/>
      <c r="AWG87" s="1252"/>
      <c r="AWH87" s="1252"/>
      <c r="AWI87" s="1252"/>
      <c r="AWJ87" s="1252"/>
      <c r="AWK87" s="1252"/>
      <c r="AWL87" s="1252"/>
      <c r="AWM87" s="1252"/>
      <c r="AWN87" s="1252"/>
      <c r="AWO87" s="1252"/>
      <c r="AWP87" s="1252"/>
      <c r="AWQ87" s="1252"/>
      <c r="AWR87" s="1252"/>
      <c r="AWS87" s="1252"/>
      <c r="AWT87" s="1252"/>
      <c r="AWU87" s="1252"/>
      <c r="AWV87" s="1252"/>
      <c r="AWW87" s="1252"/>
      <c r="AWX87" s="1252"/>
      <c r="AWY87" s="1252"/>
      <c r="AWZ87" s="1252"/>
      <c r="AXA87" s="1252"/>
      <c r="AXB87" s="1252"/>
      <c r="AXC87" s="1252"/>
      <c r="AXD87" s="1252"/>
      <c r="AXE87" s="1252"/>
      <c r="AXF87" s="1252"/>
      <c r="AXG87" s="1252"/>
      <c r="AXH87" s="1252"/>
      <c r="AXI87" s="1252"/>
      <c r="AXJ87" s="1252"/>
      <c r="AXK87" s="1252"/>
      <c r="AXL87" s="1252"/>
      <c r="AXM87" s="1252"/>
      <c r="AXN87" s="1252"/>
      <c r="AXO87" s="1252"/>
      <c r="AXP87" s="1252"/>
      <c r="AXQ87" s="1252"/>
      <c r="AXR87" s="1252"/>
      <c r="AXS87" s="1252"/>
      <c r="AXT87" s="1252"/>
      <c r="AXU87" s="1252"/>
      <c r="AXV87" s="1252"/>
      <c r="AXW87" s="1252"/>
      <c r="AXX87" s="1252"/>
      <c r="AXY87" s="1252"/>
      <c r="AXZ87" s="1252"/>
      <c r="AYA87" s="1252"/>
      <c r="AYB87" s="1252"/>
      <c r="AYC87" s="1252"/>
      <c r="AYD87" s="1252"/>
      <c r="AYE87" s="1252"/>
      <c r="AYF87" s="1252"/>
      <c r="AYG87" s="1252"/>
      <c r="AYH87" s="1252"/>
      <c r="AYI87" s="1252"/>
      <c r="AYJ87" s="1252"/>
      <c r="AYK87" s="1252"/>
      <c r="AYL87" s="1252"/>
      <c r="AYM87" s="1252"/>
      <c r="AYN87" s="1252"/>
      <c r="AYO87" s="1252"/>
      <c r="AYP87" s="1252"/>
      <c r="AYQ87" s="1252"/>
      <c r="AYR87" s="1252"/>
      <c r="AYS87" s="1252"/>
      <c r="AYT87" s="1252"/>
      <c r="AYU87" s="1252"/>
      <c r="AYV87" s="1252"/>
      <c r="AYW87" s="1252"/>
      <c r="AYX87" s="1252"/>
      <c r="AYY87" s="1252"/>
      <c r="AYZ87" s="1252"/>
      <c r="AZA87" s="1252"/>
      <c r="AZB87" s="1252"/>
      <c r="AZC87" s="1252"/>
      <c r="AZD87" s="1252"/>
      <c r="AZE87" s="1252"/>
      <c r="AZF87" s="1252"/>
      <c r="AZG87" s="1252"/>
      <c r="AZH87" s="1252"/>
      <c r="AZI87" s="1252"/>
      <c r="AZJ87" s="1252"/>
      <c r="AZK87" s="1252"/>
      <c r="AZL87" s="1252"/>
      <c r="AZM87" s="1252"/>
      <c r="AZN87" s="1252"/>
      <c r="AZO87" s="1252"/>
      <c r="AZP87" s="1252"/>
      <c r="AZQ87" s="1252"/>
      <c r="AZR87" s="1252"/>
      <c r="AZS87" s="1252"/>
      <c r="AZT87" s="1252"/>
      <c r="AZU87" s="1252"/>
      <c r="AZV87" s="1252"/>
      <c r="AZW87" s="1252"/>
      <c r="AZX87" s="1252"/>
      <c r="AZY87" s="1252"/>
      <c r="AZZ87" s="1252"/>
      <c r="BAA87" s="1252"/>
      <c r="BAB87" s="1252"/>
      <c r="BAC87" s="1252"/>
      <c r="BAD87" s="1252"/>
      <c r="BAE87" s="1252"/>
      <c r="BAF87" s="1252"/>
      <c r="BAG87" s="1252"/>
      <c r="BAH87" s="1252"/>
      <c r="BAI87" s="1252"/>
      <c r="BAJ87" s="1252"/>
      <c r="BAK87" s="1252"/>
      <c r="BAL87" s="1252"/>
      <c r="BAM87" s="1252"/>
      <c r="BAN87" s="1252"/>
      <c r="BAO87" s="1252"/>
      <c r="BAP87" s="1252"/>
      <c r="BAQ87" s="1252"/>
      <c r="BAR87" s="1252"/>
      <c r="BAS87" s="1252"/>
      <c r="BAT87" s="1252"/>
      <c r="BAU87" s="1252"/>
      <c r="BAV87" s="1252"/>
      <c r="BAW87" s="1252"/>
      <c r="BAX87" s="1252"/>
      <c r="BAY87" s="1252"/>
      <c r="BAZ87" s="1252"/>
      <c r="BBA87" s="1252"/>
      <c r="BBB87" s="1252"/>
      <c r="BBC87" s="1252"/>
      <c r="BBD87" s="1252"/>
      <c r="BBE87" s="1252"/>
      <c r="BBF87" s="1252"/>
      <c r="BBG87" s="1252"/>
      <c r="BBH87" s="1252"/>
      <c r="BBI87" s="1252"/>
      <c r="BBJ87" s="1252"/>
      <c r="BBK87" s="1252"/>
      <c r="BBL87" s="1252"/>
      <c r="BBM87" s="1252"/>
      <c r="BBN87" s="1252"/>
      <c r="BBO87" s="1252"/>
      <c r="BBP87" s="1252"/>
      <c r="BBQ87" s="1252"/>
      <c r="BBR87" s="1252"/>
      <c r="BBS87" s="1252"/>
      <c r="BBT87" s="1252"/>
      <c r="BBU87" s="1252"/>
      <c r="BBV87" s="1252"/>
      <c r="BBW87" s="1252"/>
      <c r="BBX87" s="1252"/>
      <c r="BBY87" s="1252"/>
      <c r="BBZ87" s="1252"/>
      <c r="BCA87" s="1252"/>
      <c r="BCB87" s="1252"/>
      <c r="BCC87" s="1252"/>
      <c r="BCD87" s="1252"/>
      <c r="BCE87" s="1252"/>
      <c r="BCF87" s="1252"/>
      <c r="BCG87" s="1252"/>
      <c r="BCH87" s="1252"/>
      <c r="BCI87" s="1252"/>
      <c r="BCJ87" s="1252"/>
      <c r="BCK87" s="1252"/>
      <c r="BCL87" s="1252"/>
      <c r="BCM87" s="1252"/>
      <c r="BCN87" s="1252"/>
      <c r="BCO87" s="1252"/>
      <c r="BCP87" s="1252"/>
      <c r="BCQ87" s="1252"/>
      <c r="BCR87" s="1252"/>
      <c r="BCS87" s="1252"/>
      <c r="BCT87" s="1252"/>
      <c r="BCU87" s="1252"/>
      <c r="BCV87" s="1252"/>
      <c r="BCW87" s="1252"/>
      <c r="BCX87" s="1252"/>
      <c r="BCY87" s="1252"/>
      <c r="BCZ87" s="1252"/>
      <c r="BDA87" s="1252"/>
      <c r="BDB87" s="1252"/>
      <c r="BDC87" s="1252"/>
      <c r="BDD87" s="1252"/>
      <c r="BDE87" s="1252"/>
      <c r="BDF87" s="1252"/>
      <c r="BDG87" s="1252"/>
      <c r="BDH87" s="1252"/>
      <c r="BDI87" s="1252"/>
      <c r="BDJ87" s="1252"/>
      <c r="BDK87" s="1252"/>
      <c r="BDL87" s="1252"/>
      <c r="BDM87" s="1252"/>
      <c r="BDN87" s="1252"/>
      <c r="BDO87" s="1252"/>
      <c r="BDP87" s="1252"/>
      <c r="BDQ87" s="1252"/>
      <c r="BDR87" s="1252"/>
      <c r="BDS87" s="1252"/>
      <c r="BDT87" s="1252"/>
      <c r="BDU87" s="1252"/>
      <c r="BDV87" s="1252"/>
      <c r="BDW87" s="1252"/>
      <c r="BDX87" s="1252"/>
      <c r="BDY87" s="1252"/>
      <c r="BDZ87" s="1252"/>
      <c r="BEA87" s="1252"/>
      <c r="BEB87" s="1252"/>
      <c r="BEC87" s="1252"/>
      <c r="BED87" s="1252"/>
      <c r="BEE87" s="1252"/>
      <c r="BEF87" s="1252"/>
      <c r="BEG87" s="1252"/>
      <c r="BEH87" s="1252"/>
      <c r="BEI87" s="1252"/>
      <c r="BEJ87" s="1252"/>
      <c r="BEK87" s="1252"/>
      <c r="BEL87" s="1252"/>
      <c r="BEM87" s="1252"/>
      <c r="BEN87" s="1252"/>
      <c r="BEO87" s="1252"/>
      <c r="BEP87" s="1252"/>
      <c r="BEQ87" s="1252"/>
      <c r="BER87" s="1252"/>
      <c r="BES87" s="1252"/>
      <c r="BET87" s="1252"/>
      <c r="BEU87" s="1252"/>
      <c r="BEV87" s="1252"/>
      <c r="BEW87" s="1252"/>
      <c r="BEX87" s="1252"/>
      <c r="BEY87" s="1252"/>
      <c r="BEZ87" s="1252"/>
      <c r="BFA87" s="1252"/>
      <c r="BFB87" s="1252"/>
      <c r="BFC87" s="1252"/>
      <c r="BFD87" s="1252"/>
      <c r="BFE87" s="1252"/>
      <c r="BFF87" s="1252"/>
      <c r="BFG87" s="1252"/>
      <c r="BFH87" s="1252"/>
      <c r="BFI87" s="1252"/>
      <c r="BFJ87" s="1252"/>
      <c r="BFK87" s="1252"/>
      <c r="BFL87" s="1252"/>
      <c r="BFM87" s="1252"/>
      <c r="BFN87" s="1252"/>
      <c r="BFO87" s="1252"/>
      <c r="BFP87" s="1252"/>
      <c r="BFQ87" s="1252"/>
      <c r="BFR87" s="1252"/>
      <c r="BFS87" s="1252"/>
      <c r="BFT87" s="1252"/>
      <c r="BFU87" s="1252"/>
      <c r="BFV87" s="1252"/>
      <c r="BFW87" s="1252"/>
      <c r="BFX87" s="1252"/>
      <c r="BFY87" s="1252"/>
      <c r="BFZ87" s="1252"/>
      <c r="BGA87" s="1252"/>
      <c r="BGB87" s="1252"/>
      <c r="BGC87" s="1252"/>
      <c r="BGD87" s="1252"/>
      <c r="BGE87" s="1252"/>
      <c r="BGF87" s="1252"/>
      <c r="BGG87" s="1252"/>
      <c r="BGH87" s="1252"/>
      <c r="BGI87" s="1252"/>
      <c r="BGJ87" s="1252"/>
      <c r="BGK87" s="1252"/>
      <c r="BGL87" s="1252"/>
      <c r="BGM87" s="1252"/>
      <c r="BGN87" s="1252"/>
      <c r="BGO87" s="1252"/>
      <c r="BGP87" s="1252"/>
      <c r="BGQ87" s="1252"/>
      <c r="BGR87" s="1252"/>
      <c r="BGS87" s="1252"/>
      <c r="BGT87" s="1252"/>
      <c r="BGU87" s="1252"/>
      <c r="BGV87" s="1252"/>
      <c r="BGW87" s="1252"/>
      <c r="BGX87" s="1252"/>
      <c r="BGY87" s="1252"/>
      <c r="BGZ87" s="1252"/>
      <c r="BHA87" s="1252"/>
      <c r="BHB87" s="1252"/>
      <c r="BHC87" s="1252"/>
      <c r="BHD87" s="1252"/>
      <c r="BHE87" s="1252"/>
      <c r="BHF87" s="1252"/>
      <c r="BHG87" s="1252"/>
      <c r="BHH87" s="1252"/>
      <c r="BHI87" s="1252"/>
      <c r="BHJ87" s="1252"/>
      <c r="BHK87" s="1252"/>
      <c r="BHL87" s="1252"/>
      <c r="BHM87" s="1252"/>
      <c r="BHN87" s="1252"/>
      <c r="BHO87" s="1252"/>
      <c r="BHP87" s="1252"/>
      <c r="BHQ87" s="1252"/>
      <c r="BHR87" s="1252"/>
      <c r="BHS87" s="1252"/>
      <c r="BHT87" s="1252"/>
      <c r="BHU87" s="1252"/>
      <c r="BHV87" s="1252"/>
      <c r="BHW87" s="1252"/>
      <c r="BHX87" s="1252"/>
      <c r="BHY87" s="1252"/>
      <c r="BHZ87" s="1252"/>
      <c r="BIA87" s="1252"/>
      <c r="BIB87" s="1252"/>
      <c r="BIC87" s="1252"/>
      <c r="BID87" s="1252"/>
      <c r="BIE87" s="1252"/>
      <c r="BIF87" s="1252"/>
      <c r="BIG87" s="1252"/>
      <c r="BIH87" s="1252"/>
      <c r="BII87" s="1252"/>
      <c r="BIJ87" s="1252"/>
      <c r="BIK87" s="1252"/>
      <c r="BIL87" s="1252"/>
      <c r="BIM87" s="1252"/>
      <c r="BIN87" s="1252"/>
      <c r="BIO87" s="1252"/>
      <c r="BIP87" s="1252"/>
      <c r="BIQ87" s="1252"/>
      <c r="BIR87" s="1252"/>
      <c r="BIS87" s="1252"/>
      <c r="BIT87" s="1252"/>
      <c r="BIU87" s="1252"/>
      <c r="BIV87" s="1252"/>
      <c r="BIW87" s="1252"/>
      <c r="BIX87" s="1252"/>
      <c r="BIY87" s="1252"/>
      <c r="BIZ87" s="1252"/>
      <c r="BJA87" s="1252"/>
      <c r="BJB87" s="1252"/>
      <c r="BJC87" s="1252"/>
      <c r="BJD87" s="1252"/>
      <c r="BJE87" s="1252"/>
      <c r="BJF87" s="1252"/>
      <c r="BJG87" s="1252"/>
      <c r="BJH87" s="1252"/>
      <c r="BJI87" s="1252"/>
      <c r="BJJ87" s="1252"/>
      <c r="BJK87" s="1252"/>
      <c r="BJL87" s="1252"/>
      <c r="BJM87" s="1252"/>
      <c r="BJN87" s="1252"/>
      <c r="BJO87" s="1252"/>
      <c r="BJP87" s="1252"/>
      <c r="BJQ87" s="1252"/>
      <c r="BJR87" s="1252"/>
      <c r="BJS87" s="1252"/>
      <c r="BJT87" s="1252"/>
      <c r="BJU87" s="1252"/>
      <c r="BJV87" s="1252"/>
      <c r="BJW87" s="1252"/>
      <c r="BJX87" s="1252"/>
      <c r="BJY87" s="1252"/>
      <c r="BJZ87" s="1252"/>
      <c r="BKA87" s="1252"/>
      <c r="BKB87" s="1252"/>
      <c r="BKC87" s="1252"/>
      <c r="BKD87" s="1252"/>
      <c r="BKE87" s="1252"/>
      <c r="BKF87" s="1252"/>
      <c r="BKG87" s="1252"/>
      <c r="BKH87" s="1252"/>
      <c r="BKI87" s="1252"/>
      <c r="BKJ87" s="1252"/>
      <c r="BKK87" s="1252"/>
      <c r="BKL87" s="1252"/>
      <c r="BKM87" s="1252"/>
      <c r="BKN87" s="1252"/>
      <c r="BKO87" s="1252"/>
      <c r="BKP87" s="1252"/>
      <c r="BKQ87" s="1252"/>
      <c r="BKR87" s="1252"/>
      <c r="BKS87" s="1252"/>
      <c r="BKT87" s="1252"/>
      <c r="BKU87" s="1252"/>
      <c r="BKV87" s="1252"/>
      <c r="BKW87" s="1252"/>
      <c r="BKX87" s="1252"/>
      <c r="BKY87" s="1252"/>
      <c r="BKZ87" s="1252"/>
      <c r="BLA87" s="1252"/>
      <c r="BLB87" s="1252"/>
      <c r="BLC87" s="1252"/>
      <c r="BLD87" s="1252"/>
      <c r="BLE87" s="1252"/>
      <c r="BLF87" s="1252"/>
      <c r="BLG87" s="1252"/>
      <c r="BLH87" s="1252"/>
      <c r="BLI87" s="1252"/>
      <c r="BLJ87" s="1252"/>
      <c r="BLK87" s="1252"/>
      <c r="BLL87" s="1252"/>
      <c r="BLM87" s="1252"/>
      <c r="BLN87" s="1252"/>
      <c r="BLO87" s="1252"/>
      <c r="BLP87" s="1252"/>
      <c r="BLQ87" s="1252"/>
      <c r="BLR87" s="1252"/>
      <c r="BLS87" s="1252"/>
      <c r="BLT87" s="1252"/>
      <c r="BLU87" s="1252"/>
      <c r="BLV87" s="1252"/>
      <c r="BLW87" s="1252"/>
      <c r="BLX87" s="1252"/>
      <c r="BLY87" s="1252"/>
      <c r="BLZ87" s="1252"/>
      <c r="BMA87" s="1252"/>
      <c r="BMB87" s="1252"/>
      <c r="BMC87" s="1252"/>
      <c r="BMD87" s="1252"/>
      <c r="BME87" s="1252"/>
      <c r="BMF87" s="1252"/>
      <c r="BMG87" s="1252"/>
      <c r="BMH87" s="1252"/>
      <c r="BMI87" s="1252"/>
      <c r="BMJ87" s="1252"/>
      <c r="BMK87" s="1252"/>
      <c r="BML87" s="1252"/>
      <c r="BMM87" s="1252"/>
      <c r="BMN87" s="1252"/>
      <c r="BMO87" s="1252"/>
      <c r="BMP87" s="1252"/>
      <c r="BMQ87" s="1252"/>
      <c r="BMR87" s="1252"/>
      <c r="BMS87" s="1252"/>
      <c r="BMT87" s="1252"/>
      <c r="BMU87" s="1252"/>
      <c r="BMV87" s="1252"/>
      <c r="BMW87" s="1252"/>
      <c r="BMX87" s="1252"/>
      <c r="BMY87" s="1252"/>
      <c r="BMZ87" s="1252"/>
      <c r="BNA87" s="1252"/>
      <c r="BNB87" s="1252"/>
      <c r="BNC87" s="1252"/>
      <c r="BND87" s="1252"/>
      <c r="BNE87" s="1252"/>
      <c r="BNF87" s="1252"/>
      <c r="BNG87" s="1252"/>
      <c r="BNH87" s="1252"/>
      <c r="BNI87" s="1252"/>
      <c r="BNJ87" s="1252"/>
      <c r="BNK87" s="1252"/>
      <c r="BNL87" s="1252"/>
      <c r="BNM87" s="1252"/>
      <c r="BNN87" s="1252"/>
      <c r="BNO87" s="1252"/>
      <c r="BNP87" s="1252"/>
      <c r="BNQ87" s="1252"/>
      <c r="BNR87" s="1252"/>
      <c r="BNS87" s="1252"/>
      <c r="BNT87" s="1252"/>
      <c r="BNU87" s="1252"/>
      <c r="BNV87" s="1252"/>
      <c r="BNW87" s="1252"/>
      <c r="BNX87" s="1252"/>
      <c r="BNY87" s="1252"/>
      <c r="BNZ87" s="1252"/>
      <c r="BOA87" s="1252"/>
      <c r="BOB87" s="1252"/>
      <c r="BOC87" s="1252"/>
      <c r="BOD87" s="1252"/>
      <c r="BOE87" s="1252"/>
      <c r="BOF87" s="1252"/>
      <c r="BOG87" s="1252"/>
      <c r="BOH87" s="1252"/>
      <c r="BOI87" s="1252"/>
      <c r="BOJ87" s="1252"/>
      <c r="BOK87" s="1252"/>
      <c r="BOL87" s="1252"/>
      <c r="BOM87" s="1252"/>
      <c r="BON87" s="1252"/>
      <c r="BOO87" s="1252"/>
      <c r="BOP87" s="1252"/>
      <c r="BOQ87" s="1252"/>
      <c r="BOR87" s="1252"/>
      <c r="BOS87" s="1252"/>
      <c r="BOT87" s="1252"/>
      <c r="BOU87" s="1252"/>
      <c r="BOV87" s="1252"/>
      <c r="BOW87" s="1252"/>
      <c r="BOX87" s="1252"/>
      <c r="BOY87" s="1252"/>
      <c r="BOZ87" s="1252"/>
      <c r="BPA87" s="1252"/>
      <c r="BPB87" s="1252"/>
      <c r="BPC87" s="1252"/>
      <c r="BPD87" s="1252"/>
      <c r="BPE87" s="1252"/>
      <c r="BPF87" s="1252"/>
      <c r="BPG87" s="1252"/>
      <c r="BPH87" s="1252"/>
      <c r="BPI87" s="1252"/>
      <c r="BPJ87" s="1252"/>
      <c r="BPK87" s="1252"/>
      <c r="BPL87" s="1252"/>
      <c r="BPM87" s="1252"/>
      <c r="BPN87" s="1252"/>
      <c r="BPO87" s="1252"/>
      <c r="BPP87" s="1252"/>
      <c r="BPQ87" s="1252"/>
      <c r="BPR87" s="1252"/>
      <c r="BPS87" s="1252"/>
      <c r="BPT87" s="1252"/>
      <c r="BPU87" s="1252"/>
      <c r="BPV87" s="1252"/>
      <c r="BPW87" s="1252"/>
      <c r="BPX87" s="1252"/>
      <c r="BPY87" s="1252"/>
      <c r="BPZ87" s="1252"/>
      <c r="BQA87" s="1252"/>
      <c r="BQB87" s="1252"/>
      <c r="BQC87" s="1252"/>
      <c r="BQD87" s="1252"/>
      <c r="BQE87" s="1252"/>
      <c r="BQF87" s="1252"/>
      <c r="BQG87" s="1252"/>
      <c r="BQH87" s="1252"/>
      <c r="BQI87" s="1252"/>
      <c r="BQJ87" s="1252"/>
      <c r="BQK87" s="1252"/>
      <c r="BQL87" s="1252"/>
      <c r="BQM87" s="1252"/>
      <c r="BQN87" s="1252"/>
      <c r="BQO87" s="1252"/>
      <c r="BQP87" s="1252"/>
      <c r="BQQ87" s="1252"/>
      <c r="BQR87" s="1252"/>
      <c r="BQS87" s="1252"/>
      <c r="BQT87" s="1252"/>
      <c r="BQU87" s="1252"/>
      <c r="BQV87" s="1252"/>
      <c r="BQW87" s="1252"/>
      <c r="BQX87" s="1252"/>
      <c r="BQY87" s="1252"/>
      <c r="BQZ87" s="1252"/>
      <c r="BRA87" s="1252"/>
      <c r="BRB87" s="1252"/>
      <c r="BRC87" s="1252"/>
      <c r="BRD87" s="1252"/>
      <c r="BRE87" s="1252"/>
      <c r="BRF87" s="1252"/>
      <c r="BRG87" s="1252"/>
      <c r="BRH87" s="1252"/>
      <c r="BRI87" s="1252"/>
      <c r="BRJ87" s="1252"/>
      <c r="BRK87" s="1252"/>
      <c r="BRL87" s="1252"/>
      <c r="BRM87" s="1252"/>
      <c r="BRN87" s="1252"/>
      <c r="BRO87" s="1252"/>
      <c r="BRP87" s="1252"/>
      <c r="BRQ87" s="1252"/>
      <c r="BRR87" s="1252"/>
      <c r="BRS87" s="1252"/>
      <c r="BRT87" s="1252"/>
      <c r="BRU87" s="1252"/>
      <c r="BRV87" s="1252"/>
      <c r="BRW87" s="1252"/>
      <c r="BRX87" s="1252"/>
      <c r="BRY87" s="1252"/>
      <c r="BRZ87" s="1252"/>
      <c r="BSA87" s="1252"/>
      <c r="BSB87" s="1252"/>
      <c r="BSC87" s="1252"/>
      <c r="BSD87" s="1252"/>
      <c r="BSE87" s="1252"/>
      <c r="BSF87" s="1252"/>
      <c r="BSG87" s="1252"/>
      <c r="BSH87" s="1252"/>
      <c r="BSI87" s="1252"/>
      <c r="BSJ87" s="1252"/>
      <c r="BSK87" s="1252"/>
      <c r="BSL87" s="1252"/>
      <c r="BSM87" s="1252"/>
      <c r="BSN87" s="1252"/>
      <c r="BSO87" s="1252"/>
      <c r="BSP87" s="1252"/>
      <c r="BSQ87" s="1252"/>
      <c r="BSR87" s="1252"/>
      <c r="BSS87" s="1252"/>
      <c r="BST87" s="1252"/>
      <c r="BSU87" s="1252"/>
      <c r="BSV87" s="1252"/>
      <c r="BSW87" s="1252"/>
      <c r="BSX87" s="1252"/>
      <c r="BSY87" s="1252"/>
      <c r="BSZ87" s="1252"/>
      <c r="BTA87" s="1252"/>
      <c r="BTB87" s="1252"/>
      <c r="BTC87" s="1252"/>
      <c r="BTD87" s="1252"/>
      <c r="BTE87" s="1252"/>
      <c r="BTF87" s="1252"/>
      <c r="BTG87" s="1252"/>
      <c r="BTH87" s="1252"/>
      <c r="BTI87" s="1252"/>
      <c r="BTJ87" s="1252"/>
      <c r="BTK87" s="1252"/>
      <c r="BTL87" s="1252"/>
      <c r="BTM87" s="1252"/>
      <c r="BTN87" s="1252"/>
      <c r="BTO87" s="1252"/>
      <c r="BTP87" s="1252"/>
      <c r="BTQ87" s="1252"/>
      <c r="BTR87" s="1252"/>
      <c r="BTS87" s="1252"/>
      <c r="BTT87" s="1252"/>
      <c r="BTU87" s="1252"/>
      <c r="BTV87" s="1252"/>
      <c r="BTW87" s="1252"/>
      <c r="BTX87" s="1252"/>
      <c r="BTY87" s="1252"/>
      <c r="BTZ87" s="1252"/>
      <c r="BUA87" s="1252"/>
      <c r="BUB87" s="1252"/>
      <c r="BUC87" s="1252"/>
      <c r="BUD87" s="1252"/>
      <c r="BUE87" s="1252"/>
      <c r="BUF87" s="1252"/>
      <c r="BUG87" s="1252"/>
      <c r="BUH87" s="1252"/>
      <c r="BUI87" s="1252"/>
      <c r="BUJ87" s="1252"/>
      <c r="BUK87" s="1252"/>
      <c r="BUL87" s="1252"/>
      <c r="BUM87" s="1252"/>
      <c r="BUN87" s="1252"/>
      <c r="BUO87" s="1252"/>
      <c r="BUP87" s="1252"/>
      <c r="BUQ87" s="1252"/>
      <c r="BUR87" s="1252"/>
      <c r="BUS87" s="1252"/>
      <c r="BUT87" s="1252"/>
      <c r="BUU87" s="1252"/>
      <c r="BUV87" s="1252"/>
      <c r="BUW87" s="1252"/>
      <c r="BUX87" s="1252"/>
      <c r="BUY87" s="1252"/>
      <c r="BUZ87" s="1252"/>
      <c r="BVA87" s="1252"/>
      <c r="BVB87" s="1252"/>
      <c r="BVC87" s="1252"/>
      <c r="BVD87" s="1252"/>
      <c r="BVE87" s="1252"/>
      <c r="BVF87" s="1252"/>
      <c r="BVG87" s="1252"/>
      <c r="BVH87" s="1252"/>
      <c r="BVI87" s="1252"/>
      <c r="BVJ87" s="1252"/>
      <c r="BVK87" s="1252"/>
      <c r="BVL87" s="1252"/>
      <c r="BVM87" s="1252"/>
      <c r="BVN87" s="1252"/>
      <c r="BVO87" s="1252"/>
      <c r="BVP87" s="1252"/>
      <c r="BVQ87" s="1252"/>
      <c r="BVR87" s="1252"/>
      <c r="BVS87" s="1252"/>
      <c r="BVT87" s="1252"/>
      <c r="BVU87" s="1252"/>
      <c r="BVV87" s="1252"/>
      <c r="BVW87" s="1252"/>
      <c r="BVX87" s="1252"/>
      <c r="BVY87" s="1252"/>
      <c r="BVZ87" s="1252"/>
      <c r="BWA87" s="1252"/>
      <c r="BWB87" s="1252"/>
      <c r="BWC87" s="1252"/>
      <c r="BWD87" s="1252"/>
      <c r="BWE87" s="1252"/>
      <c r="BWF87" s="1252"/>
      <c r="BWG87" s="1252"/>
      <c r="BWH87" s="1252"/>
      <c r="BWI87" s="1252"/>
      <c r="BWJ87" s="1252"/>
      <c r="BWK87" s="1252"/>
      <c r="BWL87" s="1252"/>
      <c r="BWM87" s="1252"/>
      <c r="BWN87" s="1252"/>
      <c r="BWO87" s="1252"/>
      <c r="BWP87" s="1252"/>
      <c r="BWQ87" s="1252"/>
      <c r="BWR87" s="1252"/>
      <c r="BWS87" s="1252"/>
      <c r="BWT87" s="1252"/>
      <c r="BWU87" s="1252"/>
      <c r="BWV87" s="1252"/>
      <c r="BWW87" s="1252"/>
      <c r="BWX87" s="1252"/>
      <c r="BWY87" s="1252"/>
      <c r="BWZ87" s="1252"/>
      <c r="BXA87" s="1252"/>
      <c r="BXB87" s="1252"/>
      <c r="BXC87" s="1252"/>
      <c r="BXD87" s="1252"/>
      <c r="BXE87" s="1252"/>
      <c r="BXF87" s="1252"/>
      <c r="BXG87" s="1252"/>
      <c r="BXH87" s="1252"/>
      <c r="BXI87" s="1252"/>
      <c r="BXJ87" s="1252"/>
      <c r="BXK87" s="1252"/>
      <c r="BXL87" s="1252"/>
      <c r="BXM87" s="1252"/>
      <c r="BXN87" s="1252"/>
      <c r="BXO87" s="1252"/>
      <c r="BXP87" s="1252"/>
      <c r="BXQ87" s="1252"/>
      <c r="BXR87" s="1252"/>
      <c r="BXS87" s="1252"/>
      <c r="BXT87" s="1252"/>
      <c r="BXU87" s="1252"/>
      <c r="BXV87" s="1252"/>
      <c r="BXW87" s="1252"/>
      <c r="BXX87" s="1252"/>
      <c r="BXY87" s="1252"/>
      <c r="BXZ87" s="1252"/>
      <c r="BYA87" s="1252"/>
      <c r="BYB87" s="1252"/>
      <c r="BYC87" s="1252"/>
      <c r="BYD87" s="1252"/>
      <c r="BYE87" s="1252"/>
      <c r="BYF87" s="1252"/>
      <c r="BYG87" s="1252"/>
      <c r="BYH87" s="1252"/>
      <c r="BYI87" s="1252"/>
      <c r="BYJ87" s="1252"/>
      <c r="BYK87" s="1252"/>
      <c r="BYL87" s="1252"/>
      <c r="BYM87" s="1252"/>
      <c r="BYN87" s="1252"/>
      <c r="BYO87" s="1252"/>
      <c r="BYP87" s="1252"/>
      <c r="BYQ87" s="1252"/>
      <c r="BYR87" s="1252"/>
      <c r="BYS87" s="1252"/>
      <c r="BYT87" s="1252"/>
      <c r="BYU87" s="1252"/>
      <c r="BYV87" s="1252"/>
      <c r="BYW87" s="1252"/>
      <c r="BYX87" s="1252"/>
      <c r="BYY87" s="1252"/>
      <c r="BYZ87" s="1252"/>
      <c r="BZA87" s="1252"/>
      <c r="BZB87" s="1252"/>
      <c r="BZC87" s="1252"/>
      <c r="BZD87" s="1252"/>
      <c r="BZE87" s="1252"/>
      <c r="BZF87" s="1252"/>
      <c r="BZG87" s="1252"/>
      <c r="BZH87" s="1252"/>
      <c r="BZI87" s="1252"/>
      <c r="BZJ87" s="1252"/>
      <c r="BZK87" s="1252"/>
      <c r="BZL87" s="1252"/>
      <c r="BZM87" s="1252"/>
      <c r="BZN87" s="1252"/>
      <c r="BZO87" s="1252"/>
      <c r="BZP87" s="1252"/>
      <c r="BZQ87" s="1252"/>
      <c r="BZR87" s="1252"/>
      <c r="BZS87" s="1252"/>
      <c r="BZT87" s="1252"/>
      <c r="BZU87" s="1252"/>
      <c r="BZV87" s="1252"/>
      <c r="BZW87" s="1252"/>
      <c r="BZX87" s="1252"/>
      <c r="BZY87" s="1252"/>
      <c r="BZZ87" s="1252"/>
      <c r="CAA87" s="1252"/>
      <c r="CAB87" s="1252"/>
      <c r="CAC87" s="1252"/>
      <c r="CAD87" s="1252"/>
      <c r="CAE87" s="1252"/>
      <c r="CAF87" s="1252"/>
      <c r="CAG87" s="1252"/>
      <c r="CAH87" s="1252"/>
      <c r="CAI87" s="1252"/>
      <c r="CAJ87" s="1252"/>
      <c r="CAK87" s="1252"/>
      <c r="CAL87" s="1252"/>
      <c r="CAM87" s="1252"/>
      <c r="CAN87" s="1252"/>
      <c r="CAO87" s="1252"/>
      <c r="CAP87" s="1252"/>
      <c r="CAQ87" s="1252"/>
      <c r="CAR87" s="1252"/>
      <c r="CAS87" s="1252"/>
      <c r="CAT87" s="1252"/>
      <c r="CAU87" s="1252"/>
      <c r="CAV87" s="1252"/>
      <c r="CAW87" s="1252"/>
      <c r="CAX87" s="1252"/>
      <c r="CAY87" s="1252"/>
      <c r="CAZ87" s="1252"/>
      <c r="CBA87" s="1252"/>
      <c r="CBB87" s="1252"/>
      <c r="CBC87" s="1252"/>
      <c r="CBD87" s="1252"/>
      <c r="CBE87" s="1252"/>
      <c r="CBF87" s="1252"/>
      <c r="CBG87" s="1252"/>
      <c r="CBH87" s="1252"/>
      <c r="CBI87" s="1252"/>
      <c r="CBJ87" s="1252"/>
      <c r="CBK87" s="1252"/>
      <c r="CBL87" s="1252"/>
      <c r="CBM87" s="1252"/>
      <c r="CBN87" s="1252"/>
      <c r="CBO87" s="1252"/>
      <c r="CBP87" s="1252"/>
      <c r="CBQ87" s="1252"/>
      <c r="CBR87" s="1252"/>
      <c r="CBS87" s="1252"/>
      <c r="CBT87" s="1252"/>
      <c r="CBU87" s="1252"/>
      <c r="CBV87" s="1252"/>
      <c r="CBW87" s="1252"/>
      <c r="CBX87" s="1252"/>
      <c r="CBY87" s="1252"/>
      <c r="CBZ87" s="1252"/>
      <c r="CCA87" s="1252"/>
      <c r="CCB87" s="1252"/>
      <c r="CCC87" s="1252"/>
      <c r="CCD87" s="1252"/>
      <c r="CCE87" s="1252"/>
      <c r="CCF87" s="1252"/>
      <c r="CCG87" s="1252"/>
      <c r="CCH87" s="1252"/>
      <c r="CCI87" s="1252"/>
      <c r="CCJ87" s="1252"/>
      <c r="CCK87" s="1252"/>
      <c r="CCL87" s="1252"/>
      <c r="CCM87" s="1252"/>
      <c r="CCN87" s="1252"/>
      <c r="CCO87" s="1252"/>
      <c r="CCP87" s="1252"/>
      <c r="CCQ87" s="1252"/>
      <c r="CCR87" s="1252"/>
      <c r="CCS87" s="1252"/>
      <c r="CCT87" s="1252"/>
      <c r="CCU87" s="1252"/>
      <c r="CCV87" s="1252"/>
      <c r="CCW87" s="1252"/>
      <c r="CCX87" s="1252"/>
      <c r="CCY87" s="1252"/>
      <c r="CCZ87" s="1252"/>
      <c r="CDA87" s="1252"/>
      <c r="CDB87" s="1252"/>
      <c r="CDC87" s="1252"/>
      <c r="CDD87" s="1252"/>
      <c r="CDE87" s="1252"/>
      <c r="CDF87" s="1252"/>
      <c r="CDG87" s="1252"/>
      <c r="CDH87" s="1252"/>
      <c r="CDI87" s="1252"/>
      <c r="CDJ87" s="1252"/>
      <c r="CDK87" s="1252"/>
      <c r="CDL87" s="1252"/>
      <c r="CDM87" s="1252"/>
      <c r="CDN87" s="1252"/>
      <c r="CDO87" s="1252"/>
      <c r="CDP87" s="1252"/>
      <c r="CDQ87" s="1252"/>
      <c r="CDR87" s="1252"/>
      <c r="CDS87" s="1252"/>
      <c r="CDT87" s="1252"/>
      <c r="CDU87" s="1252"/>
      <c r="CDV87" s="1252"/>
      <c r="CDW87" s="1252"/>
      <c r="CDX87" s="1252"/>
      <c r="CDY87" s="1252"/>
      <c r="CDZ87" s="1252"/>
      <c r="CEA87" s="1252"/>
      <c r="CEB87" s="1252"/>
      <c r="CEC87" s="1252"/>
      <c r="CED87" s="1252"/>
      <c r="CEE87" s="1252"/>
      <c r="CEF87" s="1252"/>
      <c r="CEG87" s="1252"/>
      <c r="CEH87" s="1252"/>
      <c r="CEI87" s="1252"/>
      <c r="CEJ87" s="1252"/>
      <c r="CEK87" s="1252"/>
      <c r="CEL87" s="1252"/>
      <c r="CEM87" s="1252"/>
      <c r="CEN87" s="1252"/>
      <c r="CEO87" s="1252"/>
      <c r="CEP87" s="1252"/>
      <c r="CEQ87" s="1252"/>
      <c r="CER87" s="1252"/>
      <c r="CES87" s="1252"/>
      <c r="CET87" s="1252"/>
      <c r="CEU87" s="1252"/>
      <c r="CEV87" s="1252"/>
      <c r="CEW87" s="1252"/>
      <c r="CEX87" s="1252"/>
      <c r="CEY87" s="1252"/>
      <c r="CEZ87" s="1252"/>
      <c r="CFA87" s="1252"/>
      <c r="CFB87" s="1252"/>
      <c r="CFC87" s="1252"/>
      <c r="CFD87" s="1252"/>
      <c r="CFE87" s="1252"/>
      <c r="CFF87" s="1252"/>
      <c r="CFG87" s="1252"/>
      <c r="CFH87" s="1252"/>
      <c r="CFI87" s="1252"/>
      <c r="CFJ87" s="1252"/>
      <c r="CFK87" s="1252"/>
      <c r="CFL87" s="1252"/>
      <c r="CFM87" s="1252"/>
      <c r="CFN87" s="1252"/>
      <c r="CFO87" s="1252"/>
      <c r="CFP87" s="1252"/>
      <c r="CFQ87" s="1252"/>
      <c r="CFR87" s="1252"/>
      <c r="CFS87" s="1252"/>
      <c r="CFT87" s="1252"/>
      <c r="CFU87" s="1252"/>
      <c r="CFV87" s="1252"/>
      <c r="CFW87" s="1252"/>
      <c r="CFX87" s="1252"/>
      <c r="CFY87" s="1252"/>
      <c r="CFZ87" s="1252"/>
      <c r="CGA87" s="1252"/>
      <c r="CGB87" s="1252"/>
      <c r="CGC87" s="1252"/>
      <c r="CGD87" s="1252"/>
      <c r="CGE87" s="1252"/>
      <c r="CGF87" s="1252"/>
      <c r="CGG87" s="1252"/>
      <c r="CGH87" s="1252"/>
      <c r="CGI87" s="1252"/>
      <c r="CGJ87" s="1252"/>
      <c r="CGK87" s="1252"/>
      <c r="CGL87" s="1252"/>
      <c r="CGM87" s="1252"/>
      <c r="CGN87" s="1252"/>
      <c r="CGO87" s="1252"/>
      <c r="CGP87" s="1252"/>
      <c r="CGQ87" s="1252"/>
      <c r="CGR87" s="1252"/>
      <c r="CGS87" s="1252"/>
      <c r="CGT87" s="1252"/>
      <c r="CGU87" s="1252"/>
      <c r="CGV87" s="1252"/>
      <c r="CGW87" s="1252"/>
      <c r="CGX87" s="1252"/>
      <c r="CGY87" s="1252"/>
      <c r="CGZ87" s="1252"/>
      <c r="CHA87" s="1252"/>
      <c r="CHB87" s="1252"/>
      <c r="CHC87" s="1252"/>
      <c r="CHD87" s="1252"/>
      <c r="CHE87" s="1252"/>
      <c r="CHF87" s="1252"/>
      <c r="CHG87" s="1252"/>
      <c r="CHH87" s="1252"/>
      <c r="CHI87" s="1252"/>
      <c r="CHJ87" s="1252"/>
      <c r="CHK87" s="1252"/>
      <c r="CHL87" s="1252"/>
      <c r="CHM87" s="1252"/>
      <c r="CHN87" s="1252"/>
      <c r="CHO87" s="1252"/>
      <c r="CHP87" s="1252"/>
      <c r="CHQ87" s="1252"/>
      <c r="CHR87" s="1252"/>
      <c r="CHS87" s="1252"/>
      <c r="CHT87" s="1252"/>
      <c r="CHU87" s="1252"/>
      <c r="CHV87" s="1252"/>
      <c r="CHW87" s="1252"/>
      <c r="CHX87" s="1252"/>
      <c r="CHY87" s="1252"/>
      <c r="CHZ87" s="1252"/>
      <c r="CIA87" s="1252"/>
      <c r="CIB87" s="1252"/>
      <c r="CIC87" s="1252"/>
      <c r="CID87" s="1252"/>
      <c r="CIE87" s="1252"/>
      <c r="CIF87" s="1252"/>
      <c r="CIG87" s="1252"/>
      <c r="CIH87" s="1252"/>
      <c r="CII87" s="1252"/>
      <c r="CIJ87" s="1252"/>
      <c r="CIK87" s="1252"/>
      <c r="CIL87" s="1252"/>
      <c r="CIM87" s="1252"/>
      <c r="CIN87" s="1252"/>
      <c r="CIO87" s="1252"/>
      <c r="CIP87" s="1252"/>
      <c r="CIQ87" s="1252"/>
      <c r="CIR87" s="1252"/>
      <c r="CIS87" s="1252"/>
      <c r="CIT87" s="1252"/>
      <c r="CIU87" s="1252"/>
      <c r="CIV87" s="1252"/>
      <c r="CIW87" s="1252"/>
      <c r="CIX87" s="1252"/>
      <c r="CIY87" s="1252"/>
      <c r="CIZ87" s="1252"/>
      <c r="CJA87" s="1252"/>
      <c r="CJB87" s="1252"/>
      <c r="CJC87" s="1252"/>
      <c r="CJD87" s="1252"/>
      <c r="CJE87" s="1252"/>
      <c r="CJF87" s="1252"/>
      <c r="CJG87" s="1252"/>
      <c r="CJH87" s="1252"/>
      <c r="CJI87" s="1252"/>
      <c r="CJJ87" s="1252"/>
      <c r="CJK87" s="1252"/>
      <c r="CJL87" s="1252"/>
      <c r="CJM87" s="1252"/>
      <c r="CJN87" s="1252"/>
      <c r="CJO87" s="1252"/>
      <c r="CJP87" s="1252"/>
      <c r="CJQ87" s="1252"/>
      <c r="CJR87" s="1252"/>
      <c r="CJS87" s="1252"/>
      <c r="CJT87" s="1252"/>
      <c r="CJU87" s="1252"/>
      <c r="CJV87" s="1252"/>
      <c r="CJW87" s="1252"/>
      <c r="CJX87" s="1252"/>
      <c r="CJY87" s="1252"/>
      <c r="CJZ87" s="1252"/>
      <c r="CKA87" s="1252"/>
      <c r="CKB87" s="1252"/>
      <c r="CKC87" s="1252"/>
      <c r="CKD87" s="1252"/>
      <c r="CKE87" s="1252"/>
      <c r="CKF87" s="1252"/>
      <c r="CKG87" s="1252"/>
      <c r="CKH87" s="1252"/>
      <c r="CKI87" s="1252"/>
      <c r="CKJ87" s="1252"/>
      <c r="CKK87" s="1252"/>
      <c r="CKL87" s="1252"/>
      <c r="CKM87" s="1252"/>
      <c r="CKN87" s="1252"/>
      <c r="CKO87" s="1252"/>
      <c r="CKP87" s="1252"/>
      <c r="CKQ87" s="1252"/>
      <c r="CKR87" s="1252"/>
      <c r="CKS87" s="1252"/>
      <c r="CKT87" s="1252"/>
      <c r="CKU87" s="1252"/>
      <c r="CKV87" s="1252"/>
      <c r="CKW87" s="1252"/>
      <c r="CKX87" s="1252"/>
      <c r="CKY87" s="1252"/>
      <c r="CKZ87" s="1252"/>
      <c r="CLA87" s="1252"/>
      <c r="CLB87" s="1252"/>
      <c r="CLC87" s="1252"/>
      <c r="CLD87" s="1252"/>
      <c r="CLE87" s="1252"/>
      <c r="CLF87" s="1252"/>
      <c r="CLG87" s="1252"/>
      <c r="CLH87" s="1252"/>
      <c r="CLI87" s="1252"/>
      <c r="CLJ87" s="1252"/>
      <c r="CLK87" s="1252"/>
      <c r="CLL87" s="1252"/>
      <c r="CLM87" s="1252"/>
      <c r="CLN87" s="1252"/>
      <c r="CLO87" s="1252"/>
      <c r="CLP87" s="1252"/>
      <c r="CLQ87" s="1252"/>
      <c r="CLR87" s="1252"/>
      <c r="CLS87" s="1252"/>
      <c r="CLT87" s="1252"/>
      <c r="CLU87" s="1252"/>
      <c r="CLV87" s="1252"/>
      <c r="CLW87" s="1252"/>
      <c r="CLX87" s="1252"/>
      <c r="CLY87" s="1252"/>
      <c r="CLZ87" s="1252"/>
      <c r="CMA87" s="1252"/>
      <c r="CMB87" s="1252"/>
      <c r="CMC87" s="1252"/>
      <c r="CMD87" s="1252"/>
      <c r="CME87" s="1252"/>
      <c r="CMF87" s="1252"/>
      <c r="CMG87" s="1252"/>
      <c r="CMH87" s="1252"/>
      <c r="CMI87" s="1252"/>
      <c r="CMJ87" s="1252"/>
      <c r="CMK87" s="1252"/>
      <c r="CML87" s="1252"/>
      <c r="CMM87" s="1252"/>
      <c r="CMN87" s="1252"/>
      <c r="CMO87" s="1252"/>
      <c r="CMP87" s="1252"/>
      <c r="CMQ87" s="1252"/>
      <c r="CMR87" s="1252"/>
      <c r="CMS87" s="1252"/>
      <c r="CMT87" s="1252"/>
      <c r="CMU87" s="1252"/>
      <c r="CMV87" s="1252"/>
      <c r="CMW87" s="1252"/>
      <c r="CMX87" s="1252"/>
      <c r="CMY87" s="1252"/>
      <c r="CMZ87" s="1252"/>
      <c r="CNA87" s="1252"/>
      <c r="CNB87" s="1252"/>
      <c r="CNC87" s="1252"/>
      <c r="CND87" s="1252"/>
      <c r="CNE87" s="1252"/>
      <c r="CNF87" s="1252"/>
      <c r="CNG87" s="1252"/>
      <c r="CNH87" s="1252"/>
      <c r="CNI87" s="1252"/>
      <c r="CNJ87" s="1252"/>
      <c r="CNK87" s="1252"/>
      <c r="CNL87" s="1252"/>
      <c r="CNM87" s="1252"/>
      <c r="CNN87" s="1252"/>
      <c r="CNO87" s="1252"/>
      <c r="CNP87" s="1252"/>
      <c r="CNQ87" s="1252"/>
      <c r="CNR87" s="1252"/>
      <c r="CNS87" s="1252"/>
      <c r="CNT87" s="1252"/>
      <c r="CNU87" s="1252"/>
      <c r="CNV87" s="1252"/>
      <c r="CNW87" s="1252"/>
      <c r="CNX87" s="1252"/>
      <c r="CNY87" s="1252"/>
      <c r="CNZ87" s="1252"/>
      <c r="COA87" s="1252"/>
      <c r="COB87" s="1252"/>
      <c r="COC87" s="1252"/>
      <c r="COD87" s="1252"/>
      <c r="COE87" s="1252"/>
      <c r="COF87" s="1252"/>
      <c r="COG87" s="1252"/>
      <c r="COH87" s="1252"/>
      <c r="COI87" s="1252"/>
      <c r="COJ87" s="1252"/>
      <c r="COK87" s="1252"/>
      <c r="COL87" s="1252"/>
      <c r="COM87" s="1252"/>
      <c r="CON87" s="1252"/>
      <c r="COO87" s="1252"/>
      <c r="COP87" s="1252"/>
      <c r="COQ87" s="1252"/>
      <c r="COR87" s="1252"/>
      <c r="COS87" s="1252"/>
      <c r="COT87" s="1252"/>
      <c r="COU87" s="1252"/>
      <c r="COV87" s="1252"/>
      <c r="COW87" s="1252"/>
      <c r="COX87" s="1252"/>
      <c r="COY87" s="1252"/>
      <c r="COZ87" s="1252"/>
      <c r="CPA87" s="1252"/>
      <c r="CPB87" s="1252"/>
      <c r="CPC87" s="1252"/>
      <c r="CPD87" s="1252"/>
      <c r="CPE87" s="1252"/>
      <c r="CPF87" s="1252"/>
      <c r="CPG87" s="1252"/>
      <c r="CPH87" s="1252"/>
      <c r="CPI87" s="1252"/>
      <c r="CPJ87" s="1252"/>
      <c r="CPK87" s="1252"/>
      <c r="CPL87" s="1252"/>
      <c r="CPM87" s="1252"/>
      <c r="CPN87" s="1252"/>
      <c r="CPO87" s="1252"/>
      <c r="CPP87" s="1252"/>
      <c r="CPQ87" s="1252"/>
      <c r="CPR87" s="1252"/>
      <c r="CPS87" s="1252"/>
      <c r="CPT87" s="1252"/>
      <c r="CPU87" s="1252"/>
      <c r="CPV87" s="1252"/>
      <c r="CPW87" s="1252"/>
      <c r="CPX87" s="1252"/>
      <c r="CPY87" s="1252"/>
      <c r="CPZ87" s="1252"/>
      <c r="CQA87" s="1252"/>
      <c r="CQB87" s="1252"/>
      <c r="CQC87" s="1252"/>
      <c r="CQD87" s="1252"/>
      <c r="CQE87" s="1252"/>
      <c r="CQF87" s="1252"/>
      <c r="CQG87" s="1252"/>
      <c r="CQH87" s="1252"/>
      <c r="CQI87" s="1252"/>
      <c r="CQJ87" s="1252"/>
      <c r="CQK87" s="1252"/>
      <c r="CQL87" s="1252"/>
      <c r="CQM87" s="1252"/>
      <c r="CQN87" s="1252"/>
      <c r="CQO87" s="1252"/>
      <c r="CQP87" s="1252"/>
      <c r="CQQ87" s="1252"/>
      <c r="CQR87" s="1252"/>
      <c r="CQS87" s="1252"/>
      <c r="CQT87" s="1252"/>
      <c r="CQU87" s="1252"/>
      <c r="CQV87" s="1252"/>
      <c r="CQW87" s="1252"/>
      <c r="CQX87" s="1252"/>
      <c r="CQY87" s="1252"/>
      <c r="CQZ87" s="1252"/>
      <c r="CRA87" s="1252"/>
      <c r="CRB87" s="1252"/>
      <c r="CRC87" s="1252"/>
      <c r="CRD87" s="1252"/>
      <c r="CRE87" s="1252"/>
      <c r="CRF87" s="1252"/>
      <c r="CRG87" s="1252"/>
      <c r="CRH87" s="1252"/>
      <c r="CRI87" s="1252"/>
      <c r="CRJ87" s="1252"/>
      <c r="CRK87" s="1252"/>
      <c r="CRL87" s="1252"/>
      <c r="CRM87" s="1252"/>
      <c r="CRN87" s="1252"/>
      <c r="CRO87" s="1252"/>
      <c r="CRP87" s="1252"/>
      <c r="CRQ87" s="1252"/>
      <c r="CRR87" s="1252"/>
      <c r="CRS87" s="1252"/>
      <c r="CRT87" s="1252"/>
      <c r="CRU87" s="1252"/>
      <c r="CRV87" s="1252"/>
      <c r="CRW87" s="1252"/>
      <c r="CRX87" s="1252"/>
      <c r="CRY87" s="1252"/>
      <c r="CRZ87" s="1252"/>
      <c r="CSA87" s="1252"/>
      <c r="CSB87" s="1252"/>
      <c r="CSC87" s="1252"/>
      <c r="CSD87" s="1252"/>
      <c r="CSE87" s="1252"/>
      <c r="CSF87" s="1252"/>
      <c r="CSG87" s="1252"/>
      <c r="CSH87" s="1252"/>
      <c r="CSI87" s="1252"/>
      <c r="CSJ87" s="1252"/>
      <c r="CSK87" s="1252"/>
      <c r="CSL87" s="1252"/>
      <c r="CSM87" s="1252"/>
      <c r="CSN87" s="1252"/>
      <c r="CSO87" s="1252"/>
      <c r="CSP87" s="1252"/>
      <c r="CSQ87" s="1252"/>
      <c r="CSR87" s="1252"/>
      <c r="CSS87" s="1252"/>
      <c r="CST87" s="1252"/>
      <c r="CSU87" s="1252"/>
      <c r="CSV87" s="1252"/>
      <c r="CSW87" s="1252"/>
      <c r="CSX87" s="1252"/>
      <c r="CSY87" s="1252"/>
      <c r="CSZ87" s="1252"/>
      <c r="CTA87" s="1252"/>
      <c r="CTB87" s="1252"/>
      <c r="CTC87" s="1252"/>
      <c r="CTD87" s="1252"/>
      <c r="CTE87" s="1252"/>
      <c r="CTF87" s="1252"/>
      <c r="CTG87" s="1252"/>
      <c r="CTH87" s="1252"/>
      <c r="CTI87" s="1252"/>
      <c r="CTJ87" s="1252"/>
      <c r="CTK87" s="1252"/>
      <c r="CTL87" s="1252"/>
      <c r="CTM87" s="1252"/>
      <c r="CTN87" s="1252"/>
      <c r="CTO87" s="1252"/>
      <c r="CTP87" s="1252"/>
      <c r="CTQ87" s="1252"/>
      <c r="CTR87" s="1252"/>
      <c r="CTS87" s="1252"/>
      <c r="CTT87" s="1252"/>
      <c r="CTU87" s="1252"/>
      <c r="CTV87" s="1252"/>
      <c r="CTW87" s="1252"/>
      <c r="CTX87" s="1252"/>
      <c r="CTY87" s="1252"/>
      <c r="CTZ87" s="1252"/>
      <c r="CUA87" s="1252"/>
      <c r="CUB87" s="1252"/>
      <c r="CUC87" s="1252"/>
      <c r="CUD87" s="1252"/>
      <c r="CUE87" s="1252"/>
      <c r="CUF87" s="1252"/>
      <c r="CUG87" s="1252"/>
      <c r="CUH87" s="1252"/>
      <c r="CUI87" s="1252"/>
      <c r="CUJ87" s="1252"/>
      <c r="CUK87" s="1252"/>
      <c r="CUL87" s="1252"/>
      <c r="CUM87" s="1252"/>
      <c r="CUN87" s="1252"/>
      <c r="CUO87" s="1252"/>
      <c r="CUP87" s="1252"/>
      <c r="CUQ87" s="1252"/>
      <c r="CUR87" s="1252"/>
      <c r="CUS87" s="1252"/>
      <c r="CUT87" s="1252"/>
      <c r="CUU87" s="1252"/>
      <c r="CUV87" s="1252"/>
      <c r="CUW87" s="1252"/>
      <c r="CUX87" s="1252"/>
      <c r="CUY87" s="1252"/>
      <c r="CUZ87" s="1252"/>
      <c r="CVA87" s="1252"/>
      <c r="CVB87" s="1252"/>
      <c r="CVC87" s="1252"/>
      <c r="CVD87" s="1252"/>
      <c r="CVE87" s="1252"/>
      <c r="CVF87" s="1252"/>
      <c r="CVG87" s="1252"/>
      <c r="CVH87" s="1252"/>
      <c r="CVI87" s="1252"/>
      <c r="CVJ87" s="1252"/>
      <c r="CVK87" s="1252"/>
      <c r="CVL87" s="1252"/>
      <c r="CVM87" s="1252"/>
      <c r="CVN87" s="1252"/>
      <c r="CVO87" s="1252"/>
      <c r="CVP87" s="1252"/>
      <c r="CVQ87" s="1252"/>
      <c r="CVR87" s="1252"/>
      <c r="CVS87" s="1252"/>
      <c r="CVT87" s="1252"/>
      <c r="CVU87" s="1252"/>
      <c r="CVV87" s="1252"/>
      <c r="CVW87" s="1252"/>
      <c r="CVX87" s="1252"/>
      <c r="CVY87" s="1252"/>
      <c r="CVZ87" s="1252"/>
      <c r="CWA87" s="1252"/>
      <c r="CWB87" s="1252"/>
      <c r="CWC87" s="1252"/>
      <c r="CWD87" s="1252"/>
      <c r="CWE87" s="1252"/>
      <c r="CWF87" s="1252"/>
      <c r="CWG87" s="1252"/>
      <c r="CWH87" s="1252"/>
      <c r="CWI87" s="1252"/>
      <c r="CWJ87" s="1252"/>
      <c r="CWK87" s="1252"/>
      <c r="CWL87" s="1252"/>
      <c r="CWM87" s="1252"/>
      <c r="CWN87" s="1252"/>
      <c r="CWO87" s="1252"/>
      <c r="CWP87" s="1252"/>
      <c r="CWQ87" s="1252"/>
      <c r="CWR87" s="1252"/>
      <c r="CWS87" s="1252"/>
      <c r="CWT87" s="1252"/>
      <c r="CWU87" s="1252"/>
      <c r="CWV87" s="1252"/>
      <c r="CWW87" s="1252"/>
      <c r="CWX87" s="1252"/>
      <c r="CWY87" s="1252"/>
      <c r="CWZ87" s="1252"/>
      <c r="CXA87" s="1252"/>
      <c r="CXB87" s="1252"/>
      <c r="CXC87" s="1252"/>
      <c r="CXD87" s="1252"/>
      <c r="CXE87" s="1252"/>
      <c r="CXF87" s="1252"/>
      <c r="CXG87" s="1252"/>
      <c r="CXH87" s="1252"/>
      <c r="CXI87" s="1252"/>
      <c r="CXJ87" s="1252"/>
      <c r="CXK87" s="1252"/>
      <c r="CXL87" s="1252"/>
      <c r="CXM87" s="1252"/>
      <c r="CXN87" s="1252"/>
      <c r="CXO87" s="1252"/>
      <c r="CXP87" s="1252"/>
      <c r="CXQ87" s="1252"/>
      <c r="CXR87" s="1252"/>
      <c r="CXS87" s="1252"/>
      <c r="CXT87" s="1252"/>
      <c r="CXU87" s="1252"/>
      <c r="CXV87" s="1252"/>
      <c r="CXW87" s="1252"/>
      <c r="CXX87" s="1252"/>
      <c r="CXY87" s="1252"/>
      <c r="CXZ87" s="1252"/>
      <c r="CYA87" s="1252"/>
      <c r="CYB87" s="1252"/>
      <c r="CYC87" s="1252"/>
      <c r="CYD87" s="1252"/>
      <c r="CYE87" s="1252"/>
      <c r="CYF87" s="1252"/>
      <c r="CYG87" s="1252"/>
      <c r="CYH87" s="1252"/>
      <c r="CYI87" s="1252"/>
      <c r="CYJ87" s="1252"/>
      <c r="CYK87" s="1252"/>
      <c r="CYL87" s="1252"/>
      <c r="CYM87" s="1252"/>
      <c r="CYN87" s="1252"/>
      <c r="CYO87" s="1252"/>
      <c r="CYP87" s="1252"/>
      <c r="CYQ87" s="1252"/>
      <c r="CYR87" s="1252"/>
      <c r="CYS87" s="1252"/>
      <c r="CYT87" s="1252"/>
      <c r="CYU87" s="1252"/>
      <c r="CYV87" s="1252"/>
      <c r="CYW87" s="1252"/>
      <c r="CYX87" s="1252"/>
      <c r="CYY87" s="1252"/>
      <c r="CYZ87" s="1252"/>
      <c r="CZA87" s="1252"/>
      <c r="CZB87" s="1252"/>
      <c r="CZC87" s="1252"/>
      <c r="CZD87" s="1252"/>
      <c r="CZE87" s="1252"/>
      <c r="CZF87" s="1252"/>
      <c r="CZG87" s="1252"/>
      <c r="CZH87" s="1252"/>
      <c r="CZI87" s="1252"/>
      <c r="CZJ87" s="1252"/>
      <c r="CZK87" s="1252"/>
      <c r="CZL87" s="1252"/>
      <c r="CZM87" s="1252"/>
      <c r="CZN87" s="1252"/>
      <c r="CZO87" s="1252"/>
      <c r="CZP87" s="1252"/>
      <c r="CZQ87" s="1252"/>
      <c r="CZR87" s="1252"/>
      <c r="CZS87" s="1252"/>
      <c r="CZT87" s="1252"/>
      <c r="CZU87" s="1252"/>
      <c r="CZV87" s="1252"/>
      <c r="CZW87" s="1252"/>
      <c r="CZX87" s="1252"/>
      <c r="CZY87" s="1252"/>
      <c r="CZZ87" s="1252"/>
      <c r="DAA87" s="1252"/>
      <c r="DAB87" s="1252"/>
      <c r="DAC87" s="1252"/>
      <c r="DAD87" s="1252"/>
      <c r="DAE87" s="1252"/>
      <c r="DAF87" s="1252"/>
      <c r="DAG87" s="1252"/>
      <c r="DAH87" s="1252"/>
      <c r="DAI87" s="1252"/>
      <c r="DAJ87" s="1252"/>
      <c r="DAK87" s="1252"/>
      <c r="DAL87" s="1252"/>
      <c r="DAM87" s="1252"/>
      <c r="DAN87" s="1252"/>
      <c r="DAO87" s="1252"/>
      <c r="DAP87" s="1252"/>
      <c r="DAQ87" s="1252"/>
      <c r="DAR87" s="1252"/>
      <c r="DAS87" s="1252"/>
      <c r="DAT87" s="1252"/>
      <c r="DAU87" s="1252"/>
      <c r="DAV87" s="1252"/>
      <c r="DAW87" s="1252"/>
      <c r="DAX87" s="1252"/>
      <c r="DAY87" s="1252"/>
      <c r="DAZ87" s="1252"/>
      <c r="DBA87" s="1252"/>
      <c r="DBB87" s="1252"/>
      <c r="DBC87" s="1252"/>
      <c r="DBD87" s="1252"/>
      <c r="DBE87" s="1252"/>
      <c r="DBF87" s="1252"/>
      <c r="DBG87" s="1252"/>
      <c r="DBH87" s="1252"/>
      <c r="DBI87" s="1252"/>
      <c r="DBJ87" s="1252"/>
      <c r="DBK87" s="1252"/>
      <c r="DBL87" s="1252"/>
      <c r="DBM87" s="1252"/>
      <c r="DBN87" s="1252"/>
      <c r="DBO87" s="1252"/>
      <c r="DBP87" s="1252"/>
      <c r="DBQ87" s="1252"/>
      <c r="DBR87" s="1252"/>
      <c r="DBS87" s="1252"/>
      <c r="DBT87" s="1252"/>
      <c r="DBU87" s="1252"/>
      <c r="DBV87" s="1252"/>
      <c r="DBW87" s="1252"/>
      <c r="DBX87" s="1252"/>
      <c r="DBY87" s="1252"/>
      <c r="DBZ87" s="1252"/>
      <c r="DCA87" s="1252"/>
      <c r="DCB87" s="1252"/>
      <c r="DCC87" s="1252"/>
      <c r="DCD87" s="1252"/>
      <c r="DCE87" s="1252"/>
      <c r="DCF87" s="1252"/>
      <c r="DCG87" s="1252"/>
      <c r="DCH87" s="1252"/>
      <c r="DCI87" s="1252"/>
      <c r="DCJ87" s="1252"/>
      <c r="DCK87" s="1252"/>
      <c r="DCL87" s="1252"/>
      <c r="DCM87" s="1252"/>
      <c r="DCN87" s="1252"/>
      <c r="DCO87" s="1252"/>
      <c r="DCP87" s="1252"/>
      <c r="DCQ87" s="1252"/>
      <c r="DCR87" s="1252"/>
      <c r="DCS87" s="1252"/>
      <c r="DCT87" s="1252"/>
      <c r="DCU87" s="1252"/>
      <c r="DCV87" s="1252"/>
      <c r="DCW87" s="1252"/>
      <c r="DCX87" s="1252"/>
      <c r="DCY87" s="1252"/>
      <c r="DCZ87" s="1252"/>
      <c r="DDA87" s="1252"/>
      <c r="DDB87" s="1252"/>
      <c r="DDC87" s="1252"/>
      <c r="DDD87" s="1252"/>
      <c r="DDE87" s="1252"/>
      <c r="DDF87" s="1252"/>
      <c r="DDG87" s="1252"/>
      <c r="DDH87" s="1252"/>
      <c r="DDI87" s="1252"/>
      <c r="DDJ87" s="1252"/>
      <c r="DDK87" s="1252"/>
      <c r="DDL87" s="1252"/>
      <c r="DDM87" s="1252"/>
      <c r="DDN87" s="1252"/>
      <c r="DDO87" s="1252"/>
      <c r="DDP87" s="1252"/>
      <c r="DDQ87" s="1252"/>
      <c r="DDR87" s="1252"/>
      <c r="DDS87" s="1252"/>
      <c r="DDT87" s="1252"/>
      <c r="DDU87" s="1252"/>
      <c r="DDV87" s="1252"/>
      <c r="DDW87" s="1252"/>
      <c r="DDX87" s="1252"/>
      <c r="DDY87" s="1252"/>
      <c r="DDZ87" s="1252"/>
      <c r="DEA87" s="1252"/>
      <c r="DEB87" s="1252"/>
      <c r="DEC87" s="1252"/>
      <c r="DED87" s="1252"/>
      <c r="DEE87" s="1252"/>
      <c r="DEF87" s="1252"/>
      <c r="DEG87" s="1252"/>
      <c r="DEH87" s="1252"/>
      <c r="DEI87" s="1252"/>
      <c r="DEJ87" s="1252"/>
      <c r="DEK87" s="1252"/>
      <c r="DEL87" s="1252"/>
      <c r="DEM87" s="1252"/>
      <c r="DEN87" s="1252"/>
      <c r="DEO87" s="1252"/>
      <c r="DEP87" s="1252"/>
      <c r="DEQ87" s="1252"/>
      <c r="DER87" s="1252"/>
      <c r="DES87" s="1252"/>
      <c r="DET87" s="1252"/>
      <c r="DEU87" s="1252"/>
      <c r="DEV87" s="1252"/>
      <c r="DEW87" s="1252"/>
      <c r="DEX87" s="1252"/>
      <c r="DEY87" s="1252"/>
      <c r="DEZ87" s="1252"/>
      <c r="DFA87" s="1252"/>
      <c r="DFB87" s="1252"/>
      <c r="DFC87" s="1252"/>
      <c r="DFD87" s="1252"/>
      <c r="DFE87" s="1252"/>
      <c r="DFF87" s="1252"/>
      <c r="DFG87" s="1252"/>
      <c r="DFH87" s="1252"/>
      <c r="DFI87" s="1252"/>
      <c r="DFJ87" s="1252"/>
      <c r="DFK87" s="1252"/>
      <c r="DFL87" s="1252"/>
      <c r="DFM87" s="1252"/>
      <c r="DFN87" s="1252"/>
      <c r="DFO87" s="1252"/>
      <c r="DFP87" s="1252"/>
      <c r="DFQ87" s="1252"/>
      <c r="DFR87" s="1252"/>
      <c r="DFS87" s="1252"/>
      <c r="DFT87" s="1252"/>
      <c r="DFU87" s="1252"/>
      <c r="DFV87" s="1252"/>
      <c r="DFW87" s="1252"/>
      <c r="DFX87" s="1252"/>
      <c r="DFY87" s="1252"/>
      <c r="DFZ87" s="1252"/>
      <c r="DGA87" s="1252"/>
      <c r="DGB87" s="1252"/>
      <c r="DGC87" s="1252"/>
      <c r="DGD87" s="1252"/>
      <c r="DGE87" s="1252"/>
      <c r="DGF87" s="1252"/>
      <c r="DGG87" s="1252"/>
      <c r="DGH87" s="1252"/>
      <c r="DGI87" s="1252"/>
      <c r="DGJ87" s="1252"/>
      <c r="DGK87" s="1252"/>
      <c r="DGL87" s="1252"/>
      <c r="DGM87" s="1252"/>
      <c r="DGN87" s="1252"/>
      <c r="DGO87" s="1252"/>
      <c r="DGP87" s="1252"/>
      <c r="DGQ87" s="1252"/>
      <c r="DGR87" s="1252"/>
      <c r="DGS87" s="1252"/>
      <c r="DGT87" s="1252"/>
      <c r="DGU87" s="1252"/>
      <c r="DGV87" s="1252"/>
      <c r="DGW87" s="1252"/>
      <c r="DGX87" s="1252"/>
      <c r="DGY87" s="1252"/>
      <c r="DGZ87" s="1252"/>
      <c r="DHA87" s="1252"/>
      <c r="DHB87" s="1252"/>
      <c r="DHC87" s="1252"/>
      <c r="DHD87" s="1252"/>
      <c r="DHE87" s="1252"/>
      <c r="DHF87" s="1252"/>
      <c r="DHG87" s="1252"/>
      <c r="DHH87" s="1252"/>
      <c r="DHI87" s="1252"/>
      <c r="DHJ87" s="1252"/>
      <c r="DHK87" s="1252"/>
      <c r="DHL87" s="1252"/>
      <c r="DHM87" s="1252"/>
      <c r="DHN87" s="1252"/>
      <c r="DHO87" s="1252"/>
      <c r="DHP87" s="1252"/>
      <c r="DHQ87" s="1252"/>
      <c r="DHR87" s="1252"/>
      <c r="DHS87" s="1252"/>
      <c r="DHT87" s="1252"/>
      <c r="DHU87" s="1252"/>
      <c r="DHV87" s="1252"/>
      <c r="DHW87" s="1252"/>
      <c r="DHX87" s="1252"/>
      <c r="DHY87" s="1252"/>
      <c r="DHZ87" s="1252"/>
      <c r="DIA87" s="1252"/>
      <c r="DIB87" s="1252"/>
      <c r="DIC87" s="1252"/>
      <c r="DID87" s="1252"/>
      <c r="DIE87" s="1252"/>
      <c r="DIF87" s="1252"/>
      <c r="DIG87" s="1252"/>
      <c r="DIH87" s="1252"/>
      <c r="DII87" s="1252"/>
      <c r="DIJ87" s="1252"/>
      <c r="DIK87" s="1252"/>
      <c r="DIL87" s="1252"/>
      <c r="DIM87" s="1252"/>
      <c r="DIN87" s="1252"/>
      <c r="DIO87" s="1252"/>
      <c r="DIP87" s="1252"/>
      <c r="DIQ87" s="1252"/>
      <c r="DIR87" s="1252"/>
      <c r="DIS87" s="1252"/>
      <c r="DIT87" s="1252"/>
      <c r="DIU87" s="1252"/>
      <c r="DIV87" s="1252"/>
      <c r="DIW87" s="1252"/>
      <c r="DIX87" s="1252"/>
      <c r="DIY87" s="1252"/>
      <c r="DIZ87" s="1252"/>
      <c r="DJA87" s="1252"/>
      <c r="DJB87" s="1252"/>
      <c r="DJC87" s="1252"/>
      <c r="DJD87" s="1252"/>
      <c r="DJE87" s="1252"/>
      <c r="DJF87" s="1252"/>
      <c r="DJG87" s="1252"/>
      <c r="DJH87" s="1252"/>
      <c r="DJI87" s="1252"/>
      <c r="DJJ87" s="1252"/>
      <c r="DJK87" s="1252"/>
      <c r="DJL87" s="1252"/>
      <c r="DJM87" s="1252"/>
      <c r="DJN87" s="1252"/>
      <c r="DJO87" s="1252"/>
      <c r="DJP87" s="1252"/>
      <c r="DJQ87" s="1252"/>
      <c r="DJR87" s="1252"/>
      <c r="DJS87" s="1252"/>
      <c r="DJT87" s="1252"/>
      <c r="DJU87" s="1252"/>
      <c r="DJV87" s="1252"/>
      <c r="DJW87" s="1252"/>
      <c r="DJX87" s="1252"/>
      <c r="DJY87" s="1252"/>
      <c r="DJZ87" s="1252"/>
      <c r="DKA87" s="1252"/>
      <c r="DKB87" s="1252"/>
      <c r="DKC87" s="1252"/>
      <c r="DKD87" s="1252"/>
      <c r="DKE87" s="1252"/>
      <c r="DKF87" s="1252"/>
      <c r="DKG87" s="1252"/>
      <c r="DKH87" s="1252"/>
      <c r="DKI87" s="1252"/>
      <c r="DKJ87" s="1252"/>
      <c r="DKK87" s="1252"/>
      <c r="DKL87" s="1252"/>
      <c r="DKM87" s="1252"/>
      <c r="DKN87" s="1252"/>
      <c r="DKO87" s="1252"/>
      <c r="DKP87" s="1252"/>
      <c r="DKQ87" s="1252"/>
      <c r="DKR87" s="1252"/>
      <c r="DKS87" s="1252"/>
      <c r="DKT87" s="1252"/>
      <c r="DKU87" s="1252"/>
      <c r="DKV87" s="1252"/>
      <c r="DKW87" s="1252"/>
      <c r="DKX87" s="1252"/>
      <c r="DKY87" s="1252"/>
      <c r="DKZ87" s="1252"/>
      <c r="DLA87" s="1252"/>
      <c r="DLB87" s="1252"/>
      <c r="DLC87" s="1252"/>
      <c r="DLD87" s="1252"/>
      <c r="DLE87" s="1252"/>
      <c r="DLF87" s="1252"/>
      <c r="DLG87" s="1252"/>
      <c r="DLH87" s="1252"/>
      <c r="DLI87" s="1252"/>
      <c r="DLJ87" s="1252"/>
      <c r="DLK87" s="1252"/>
      <c r="DLL87" s="1252"/>
      <c r="DLM87" s="1252"/>
      <c r="DLN87" s="1252"/>
      <c r="DLO87" s="1252"/>
      <c r="DLP87" s="1252"/>
      <c r="DLQ87" s="1252"/>
      <c r="DLR87" s="1252"/>
      <c r="DLS87" s="1252"/>
      <c r="DLT87" s="1252"/>
      <c r="DLU87" s="1252"/>
      <c r="DLV87" s="1252"/>
      <c r="DLW87" s="1252"/>
      <c r="DLX87" s="1252"/>
      <c r="DLY87" s="1252"/>
      <c r="DLZ87" s="1252"/>
      <c r="DMA87" s="1252"/>
      <c r="DMB87" s="1252"/>
      <c r="DMC87" s="1252"/>
      <c r="DMD87" s="1252"/>
      <c r="DME87" s="1252"/>
      <c r="DMF87" s="1252"/>
      <c r="DMG87" s="1252"/>
      <c r="DMH87" s="1252"/>
      <c r="DMI87" s="1252"/>
      <c r="DMJ87" s="1252"/>
      <c r="DMK87" s="1252"/>
      <c r="DML87" s="1252"/>
      <c r="DMM87" s="1252"/>
      <c r="DMN87" s="1252"/>
      <c r="DMO87" s="1252"/>
      <c r="DMP87" s="1252"/>
      <c r="DMQ87" s="1252"/>
      <c r="DMR87" s="1252"/>
      <c r="DMS87" s="1252"/>
      <c r="DMT87" s="1252"/>
      <c r="DMU87" s="1252"/>
      <c r="DMV87" s="1252"/>
      <c r="DMW87" s="1252"/>
      <c r="DMX87" s="1252"/>
      <c r="DMY87" s="1252"/>
      <c r="DMZ87" s="1252"/>
      <c r="DNA87" s="1252"/>
      <c r="DNB87" s="1252"/>
      <c r="DNC87" s="1252"/>
      <c r="DND87" s="1252"/>
      <c r="DNE87" s="1252"/>
      <c r="DNF87" s="1252"/>
      <c r="DNG87" s="1252"/>
      <c r="DNH87" s="1252"/>
      <c r="DNI87" s="1252"/>
      <c r="DNJ87" s="1252"/>
      <c r="DNK87" s="1252"/>
      <c r="DNL87" s="1252"/>
      <c r="DNM87" s="1252"/>
      <c r="DNN87" s="1252"/>
      <c r="DNO87" s="1252"/>
      <c r="DNP87" s="1252"/>
      <c r="DNQ87" s="1252"/>
      <c r="DNR87" s="1252"/>
      <c r="DNS87" s="1252"/>
      <c r="DNT87" s="1252"/>
      <c r="DNU87" s="1252"/>
      <c r="DNV87" s="1252"/>
      <c r="DNW87" s="1252"/>
      <c r="DNX87" s="1252"/>
      <c r="DNY87" s="1252"/>
      <c r="DNZ87" s="1252"/>
      <c r="DOA87" s="1252"/>
      <c r="DOB87" s="1252"/>
      <c r="DOC87" s="1252"/>
      <c r="DOD87" s="1252"/>
      <c r="DOE87" s="1252"/>
      <c r="DOF87" s="1252"/>
      <c r="DOG87" s="1252"/>
      <c r="DOH87" s="1252"/>
      <c r="DOI87" s="1252"/>
      <c r="DOJ87" s="1252"/>
      <c r="DOK87" s="1252"/>
      <c r="DOL87" s="1252"/>
      <c r="DOM87" s="1252"/>
      <c r="DON87" s="1252"/>
      <c r="DOO87" s="1252"/>
      <c r="DOP87" s="1252"/>
      <c r="DOQ87" s="1252"/>
      <c r="DOR87" s="1252"/>
      <c r="DOS87" s="1252"/>
      <c r="DOT87" s="1252"/>
      <c r="DOU87" s="1252"/>
      <c r="DOV87" s="1252"/>
      <c r="DOW87" s="1252"/>
      <c r="DOX87" s="1252"/>
      <c r="DOY87" s="1252"/>
      <c r="DOZ87" s="1252"/>
      <c r="DPA87" s="1252"/>
      <c r="DPB87" s="1252"/>
      <c r="DPC87" s="1252"/>
      <c r="DPD87" s="1252"/>
      <c r="DPE87" s="1252"/>
      <c r="DPF87" s="1252"/>
      <c r="DPG87" s="1252"/>
      <c r="DPH87" s="1252"/>
      <c r="DPI87" s="1252"/>
      <c r="DPJ87" s="1252"/>
      <c r="DPK87" s="1252"/>
      <c r="DPL87" s="1252"/>
      <c r="DPM87" s="1252"/>
      <c r="DPN87" s="1252"/>
      <c r="DPO87" s="1252"/>
      <c r="DPP87" s="1252"/>
      <c r="DPQ87" s="1252"/>
      <c r="DPR87" s="1252"/>
      <c r="DPS87" s="1252"/>
      <c r="DPT87" s="1252"/>
      <c r="DPU87" s="1252"/>
      <c r="DPV87" s="1252"/>
      <c r="DPW87" s="1252"/>
      <c r="DPX87" s="1252"/>
      <c r="DPY87" s="1252"/>
      <c r="DPZ87" s="1252"/>
      <c r="DQA87" s="1252"/>
      <c r="DQB87" s="1252"/>
      <c r="DQC87" s="1252"/>
      <c r="DQD87" s="1252"/>
      <c r="DQE87" s="1252"/>
      <c r="DQF87" s="1252"/>
      <c r="DQG87" s="1252"/>
      <c r="DQH87" s="1252"/>
      <c r="DQI87" s="1252"/>
      <c r="DQJ87" s="1252"/>
      <c r="DQK87" s="1252"/>
      <c r="DQL87" s="1252"/>
      <c r="DQM87" s="1252"/>
      <c r="DQN87" s="1252"/>
      <c r="DQO87" s="1252"/>
      <c r="DQP87" s="1252"/>
      <c r="DQQ87" s="1252"/>
      <c r="DQR87" s="1252"/>
      <c r="DQS87" s="1252"/>
      <c r="DQT87" s="1252"/>
      <c r="DQU87" s="1252"/>
      <c r="DQV87" s="1252"/>
      <c r="DQW87" s="1252"/>
      <c r="DQX87" s="1252"/>
      <c r="DQY87" s="1252"/>
      <c r="DQZ87" s="1252"/>
      <c r="DRA87" s="1252"/>
      <c r="DRB87" s="1252"/>
      <c r="DRC87" s="1252"/>
      <c r="DRD87" s="1252"/>
      <c r="DRE87" s="1252"/>
      <c r="DRF87" s="1252"/>
      <c r="DRG87" s="1252"/>
      <c r="DRH87" s="1252"/>
      <c r="DRI87" s="1252"/>
      <c r="DRJ87" s="1252"/>
      <c r="DRK87" s="1252"/>
      <c r="DRL87" s="1252"/>
      <c r="DRM87" s="1252"/>
      <c r="DRN87" s="1252"/>
      <c r="DRO87" s="1252"/>
      <c r="DRP87" s="1252"/>
      <c r="DRQ87" s="1252"/>
      <c r="DRR87" s="1252"/>
      <c r="DRS87" s="1252"/>
      <c r="DRT87" s="1252"/>
      <c r="DRU87" s="1252"/>
      <c r="DRV87" s="1252"/>
      <c r="DRW87" s="1252"/>
      <c r="DRX87" s="1252"/>
      <c r="DRY87" s="1252"/>
      <c r="DRZ87" s="1252"/>
      <c r="DSA87" s="1252"/>
      <c r="DSB87" s="1252"/>
      <c r="DSC87" s="1252"/>
      <c r="DSD87" s="1252"/>
      <c r="DSE87" s="1252"/>
      <c r="DSF87" s="1252"/>
      <c r="DSG87" s="1252"/>
      <c r="DSH87" s="1252"/>
      <c r="DSI87" s="1252"/>
      <c r="DSJ87" s="1252"/>
      <c r="DSK87" s="1252"/>
      <c r="DSL87" s="1252"/>
      <c r="DSM87" s="1252"/>
      <c r="DSN87" s="1252"/>
      <c r="DSO87" s="1252"/>
      <c r="DSP87" s="1252"/>
      <c r="DSQ87" s="1252"/>
      <c r="DSR87" s="1252"/>
      <c r="DSS87" s="1252"/>
      <c r="DST87" s="1252"/>
      <c r="DSU87" s="1252"/>
      <c r="DSV87" s="1252"/>
      <c r="DSW87" s="1252"/>
      <c r="DSX87" s="1252"/>
      <c r="DSY87" s="1252"/>
      <c r="DSZ87" s="1252"/>
      <c r="DTA87" s="1252"/>
      <c r="DTB87" s="1252"/>
      <c r="DTC87" s="1252"/>
      <c r="DTD87" s="1252"/>
      <c r="DTE87" s="1252"/>
      <c r="DTF87" s="1252"/>
      <c r="DTG87" s="1252"/>
      <c r="DTH87" s="1252"/>
      <c r="DTI87" s="1252"/>
      <c r="DTJ87" s="1252"/>
      <c r="DTK87" s="1252"/>
      <c r="DTL87" s="1252"/>
      <c r="DTM87" s="1252"/>
      <c r="DTN87" s="1252"/>
      <c r="DTO87" s="1252"/>
      <c r="DTP87" s="1252"/>
      <c r="DTQ87" s="1252"/>
      <c r="DTR87" s="1252"/>
      <c r="DTS87" s="1252"/>
      <c r="DTT87" s="1252"/>
      <c r="DTU87" s="1252"/>
      <c r="DTV87" s="1252"/>
      <c r="DTW87" s="1252"/>
      <c r="DTX87" s="1252"/>
      <c r="DTY87" s="1252"/>
      <c r="DTZ87" s="1252"/>
      <c r="DUA87" s="1252"/>
      <c r="DUB87" s="1252"/>
      <c r="DUC87" s="1252"/>
      <c r="DUD87" s="1252"/>
      <c r="DUE87" s="1252"/>
      <c r="DUF87" s="1252"/>
      <c r="DUG87" s="1252"/>
      <c r="DUH87" s="1252"/>
      <c r="DUI87" s="1252"/>
      <c r="DUJ87" s="1252"/>
      <c r="DUK87" s="1252"/>
      <c r="DUL87" s="1252"/>
      <c r="DUM87" s="1252"/>
      <c r="DUN87" s="1252"/>
      <c r="DUO87" s="1252"/>
      <c r="DUP87" s="1252"/>
      <c r="DUQ87" s="1252"/>
      <c r="DUR87" s="1252"/>
      <c r="DUS87" s="1252"/>
      <c r="DUT87" s="1252"/>
      <c r="DUU87" s="1252"/>
      <c r="DUV87" s="1252"/>
      <c r="DUW87" s="1252"/>
      <c r="DUX87" s="1252"/>
      <c r="DUY87" s="1252"/>
      <c r="DUZ87" s="1252"/>
      <c r="DVA87" s="1252"/>
      <c r="DVB87" s="1252"/>
      <c r="DVC87" s="1252"/>
      <c r="DVD87" s="1252"/>
      <c r="DVE87" s="1252"/>
      <c r="DVF87" s="1252"/>
      <c r="DVG87" s="1252"/>
      <c r="DVH87" s="1252"/>
      <c r="DVI87" s="1252"/>
      <c r="DVJ87" s="1252"/>
      <c r="DVK87" s="1252"/>
      <c r="DVL87" s="1252"/>
      <c r="DVM87" s="1252"/>
      <c r="DVN87" s="1252"/>
      <c r="DVO87" s="1252"/>
      <c r="DVP87" s="1252"/>
      <c r="DVQ87" s="1252"/>
      <c r="DVR87" s="1252"/>
      <c r="DVS87" s="1252"/>
      <c r="DVT87" s="1252"/>
      <c r="DVU87" s="1252"/>
      <c r="DVV87" s="1252"/>
      <c r="DVW87" s="1252"/>
      <c r="DVX87" s="1252"/>
      <c r="DVY87" s="1252"/>
      <c r="DVZ87" s="1252"/>
      <c r="DWA87" s="1252"/>
      <c r="DWB87" s="1252"/>
      <c r="DWC87" s="1252"/>
      <c r="DWD87" s="1252"/>
      <c r="DWE87" s="1252"/>
      <c r="DWF87" s="1252"/>
      <c r="DWG87" s="1252"/>
      <c r="DWH87" s="1252"/>
      <c r="DWI87" s="1252"/>
      <c r="DWJ87" s="1252"/>
      <c r="DWK87" s="1252"/>
      <c r="DWL87" s="1252"/>
      <c r="DWM87" s="1252"/>
      <c r="DWN87" s="1252"/>
      <c r="DWO87" s="1252"/>
      <c r="DWP87" s="1252"/>
      <c r="DWQ87" s="1252"/>
      <c r="DWR87" s="1252"/>
      <c r="DWS87" s="1252"/>
      <c r="DWT87" s="1252"/>
      <c r="DWU87" s="1252"/>
      <c r="DWV87" s="1252"/>
      <c r="DWW87" s="1252"/>
      <c r="DWX87" s="1252"/>
      <c r="DWY87" s="1252"/>
      <c r="DWZ87" s="1252"/>
      <c r="DXA87" s="1252"/>
      <c r="DXB87" s="1252"/>
      <c r="DXC87" s="1252"/>
      <c r="DXD87" s="1252"/>
      <c r="DXE87" s="1252"/>
      <c r="DXF87" s="1252"/>
      <c r="DXG87" s="1252"/>
      <c r="DXH87" s="1252"/>
      <c r="DXI87" s="1252"/>
      <c r="DXJ87" s="1252"/>
      <c r="DXK87" s="1252"/>
      <c r="DXL87" s="1252"/>
      <c r="DXM87" s="1252"/>
      <c r="DXN87" s="1252"/>
      <c r="DXO87" s="1252"/>
      <c r="DXP87" s="1252"/>
      <c r="DXQ87" s="1252"/>
      <c r="DXR87" s="1252"/>
      <c r="DXS87" s="1252"/>
      <c r="DXT87" s="1252"/>
      <c r="DXU87" s="1252"/>
      <c r="DXV87" s="1252"/>
      <c r="DXW87" s="1252"/>
      <c r="DXX87" s="1252"/>
      <c r="DXY87" s="1252"/>
      <c r="DXZ87" s="1252"/>
      <c r="DYA87" s="1252"/>
      <c r="DYB87" s="1252"/>
      <c r="DYC87" s="1252"/>
      <c r="DYD87" s="1252"/>
      <c r="DYE87" s="1252"/>
      <c r="DYF87" s="1252"/>
      <c r="DYG87" s="1252"/>
      <c r="DYH87" s="1252"/>
      <c r="DYI87" s="1252"/>
      <c r="DYJ87" s="1252"/>
      <c r="DYK87" s="1252"/>
      <c r="DYL87" s="1252"/>
      <c r="DYM87" s="1252"/>
      <c r="DYN87" s="1252"/>
      <c r="DYO87" s="1252"/>
      <c r="DYP87" s="1252"/>
      <c r="DYQ87" s="1252"/>
      <c r="DYR87" s="1252"/>
      <c r="DYS87" s="1252"/>
      <c r="DYT87" s="1252"/>
      <c r="DYU87" s="1252"/>
      <c r="DYV87" s="1252"/>
      <c r="DYW87" s="1252"/>
      <c r="DYX87" s="1252"/>
      <c r="DYY87" s="1252"/>
      <c r="DYZ87" s="1252"/>
      <c r="DZA87" s="1252"/>
      <c r="DZB87" s="1252"/>
      <c r="DZC87" s="1252"/>
      <c r="DZD87" s="1252"/>
      <c r="DZE87" s="1252"/>
      <c r="DZF87" s="1252"/>
      <c r="DZG87" s="1252"/>
      <c r="DZH87" s="1252"/>
      <c r="DZI87" s="1252"/>
      <c r="DZJ87" s="1252"/>
      <c r="DZK87" s="1252"/>
      <c r="DZL87" s="1252"/>
      <c r="DZM87" s="1252"/>
      <c r="DZN87" s="1252"/>
      <c r="DZO87" s="1252"/>
      <c r="DZP87" s="1252"/>
      <c r="DZQ87" s="1252"/>
      <c r="DZR87" s="1252"/>
      <c r="DZS87" s="1252"/>
      <c r="DZT87" s="1252"/>
      <c r="DZU87" s="1252"/>
      <c r="DZV87" s="1252"/>
      <c r="DZW87" s="1252"/>
      <c r="DZX87" s="1252"/>
      <c r="DZY87" s="1252"/>
      <c r="DZZ87" s="1252"/>
      <c r="EAA87" s="1252"/>
      <c r="EAB87" s="1252"/>
      <c r="EAC87" s="1252"/>
      <c r="EAD87" s="1252"/>
      <c r="EAE87" s="1252"/>
      <c r="EAF87" s="1252"/>
      <c r="EAG87" s="1252"/>
      <c r="EAH87" s="1252"/>
      <c r="EAI87" s="1252"/>
      <c r="EAJ87" s="1252"/>
      <c r="EAK87" s="1252"/>
      <c r="EAL87" s="1252"/>
      <c r="EAM87" s="1252"/>
      <c r="EAN87" s="1252"/>
      <c r="EAO87" s="1252"/>
      <c r="EAP87" s="1252"/>
      <c r="EAQ87" s="1252"/>
      <c r="EAR87" s="1252"/>
      <c r="EAS87" s="1252"/>
      <c r="EAT87" s="1252"/>
      <c r="EAU87" s="1252"/>
      <c r="EAV87" s="1252"/>
      <c r="EAW87" s="1252"/>
      <c r="EAX87" s="1252"/>
      <c r="EAY87" s="1252"/>
      <c r="EAZ87" s="1252"/>
      <c r="EBA87" s="1252"/>
      <c r="EBB87" s="1252"/>
      <c r="EBC87" s="1252"/>
      <c r="EBD87" s="1252"/>
      <c r="EBE87" s="1252"/>
      <c r="EBF87" s="1252"/>
      <c r="EBG87" s="1252"/>
      <c r="EBH87" s="1252"/>
      <c r="EBI87" s="1252"/>
      <c r="EBJ87" s="1252"/>
      <c r="EBK87" s="1252"/>
      <c r="EBL87" s="1252"/>
      <c r="EBM87" s="1252"/>
      <c r="EBN87" s="1252"/>
      <c r="EBO87" s="1252"/>
      <c r="EBP87" s="1252"/>
      <c r="EBQ87" s="1252"/>
      <c r="EBR87" s="1252"/>
      <c r="EBS87" s="1252"/>
      <c r="EBT87" s="1252"/>
      <c r="EBU87" s="1252"/>
      <c r="EBV87" s="1252"/>
      <c r="EBW87" s="1252"/>
      <c r="EBX87" s="1252"/>
      <c r="EBY87" s="1252"/>
      <c r="EBZ87" s="1252"/>
      <c r="ECA87" s="1252"/>
      <c r="ECB87" s="1252"/>
      <c r="ECC87" s="1252"/>
      <c r="ECD87" s="1252"/>
      <c r="ECE87" s="1252"/>
      <c r="ECF87" s="1252"/>
      <c r="ECG87" s="1252"/>
      <c r="ECH87" s="1252"/>
      <c r="ECI87" s="1252"/>
      <c r="ECJ87" s="1252"/>
      <c r="ECK87" s="1252"/>
      <c r="ECL87" s="1252"/>
      <c r="ECM87" s="1252"/>
      <c r="ECN87" s="1252"/>
      <c r="ECO87" s="1252"/>
      <c r="ECP87" s="1252"/>
      <c r="ECQ87" s="1252"/>
      <c r="ECR87" s="1252"/>
      <c r="ECS87" s="1252"/>
      <c r="ECT87" s="1252"/>
      <c r="ECU87" s="1252"/>
      <c r="ECV87" s="1252"/>
      <c r="ECW87" s="1252"/>
      <c r="ECX87" s="1252"/>
      <c r="ECY87" s="1252"/>
      <c r="ECZ87" s="1252"/>
      <c r="EDA87" s="1252"/>
      <c r="EDB87" s="1252"/>
      <c r="EDC87" s="1252"/>
      <c r="EDD87" s="1252"/>
      <c r="EDE87" s="1252"/>
      <c r="EDF87" s="1252"/>
      <c r="EDG87" s="1252"/>
      <c r="EDH87" s="1252"/>
      <c r="EDI87" s="1252"/>
      <c r="EDJ87" s="1252"/>
      <c r="EDK87" s="1252"/>
      <c r="EDL87" s="1252"/>
      <c r="EDM87" s="1252"/>
      <c r="EDN87" s="1252"/>
      <c r="EDO87" s="1252"/>
      <c r="EDP87" s="1252"/>
      <c r="EDQ87" s="1252"/>
      <c r="EDR87" s="1252"/>
      <c r="EDS87" s="1252"/>
      <c r="EDT87" s="1252"/>
      <c r="EDU87" s="1252"/>
      <c r="EDV87" s="1252"/>
      <c r="EDW87" s="1252"/>
      <c r="EDX87" s="1252"/>
      <c r="EDY87" s="1252"/>
      <c r="EDZ87" s="1252"/>
      <c r="EEA87" s="1252"/>
      <c r="EEB87" s="1252"/>
      <c r="EEC87" s="1252"/>
      <c r="EED87" s="1252"/>
      <c r="EEE87" s="1252"/>
      <c r="EEF87" s="1252"/>
      <c r="EEG87" s="1252"/>
      <c r="EEH87" s="1252"/>
      <c r="EEI87" s="1252"/>
      <c r="EEJ87" s="1252"/>
      <c r="EEK87" s="1252"/>
      <c r="EEL87" s="1252"/>
      <c r="EEM87" s="1252"/>
      <c r="EEN87" s="1252"/>
      <c r="EEO87" s="1252"/>
      <c r="EEP87" s="1252"/>
      <c r="EEQ87" s="1252"/>
      <c r="EER87" s="1252"/>
      <c r="EES87" s="1252"/>
      <c r="EET87" s="1252"/>
      <c r="EEU87" s="1252"/>
      <c r="EEV87" s="1252"/>
      <c r="EEW87" s="1252"/>
      <c r="EEX87" s="1252"/>
      <c r="EEY87" s="1252"/>
      <c r="EEZ87" s="1252"/>
      <c r="EFA87" s="1252"/>
      <c r="EFB87" s="1252"/>
      <c r="EFC87" s="1252"/>
      <c r="EFD87" s="1252"/>
      <c r="EFE87" s="1252"/>
      <c r="EFF87" s="1252"/>
      <c r="EFG87" s="1252"/>
      <c r="EFH87" s="1252"/>
      <c r="EFI87" s="1252"/>
      <c r="EFJ87" s="1252"/>
      <c r="EFK87" s="1252"/>
      <c r="EFL87" s="1252"/>
      <c r="EFM87" s="1252"/>
      <c r="EFN87" s="1252"/>
      <c r="EFO87" s="1252"/>
      <c r="EFP87" s="1252"/>
      <c r="EFQ87" s="1252"/>
      <c r="EFR87" s="1252"/>
      <c r="EFS87" s="1252"/>
      <c r="EFT87" s="1252"/>
      <c r="EFU87" s="1252"/>
      <c r="EFV87" s="1252"/>
      <c r="EFW87" s="1252"/>
      <c r="EFX87" s="1252"/>
      <c r="EFY87" s="1252"/>
      <c r="EFZ87" s="1252"/>
      <c r="EGA87" s="1252"/>
      <c r="EGB87" s="1252"/>
      <c r="EGC87" s="1252"/>
      <c r="EGD87" s="1252"/>
      <c r="EGE87" s="1252"/>
      <c r="EGF87" s="1252"/>
      <c r="EGG87" s="1252"/>
      <c r="EGH87" s="1252"/>
      <c r="EGI87" s="1252"/>
      <c r="EGJ87" s="1252"/>
      <c r="EGK87" s="1252"/>
      <c r="EGL87" s="1252"/>
      <c r="EGM87" s="1252"/>
      <c r="EGN87" s="1252"/>
      <c r="EGO87" s="1252"/>
      <c r="EGP87" s="1252"/>
      <c r="EGQ87" s="1252"/>
      <c r="EGR87" s="1252"/>
      <c r="EGS87" s="1252"/>
      <c r="EGT87" s="1252"/>
      <c r="EGU87" s="1252"/>
      <c r="EGV87" s="1252"/>
      <c r="EGW87" s="1252"/>
      <c r="EGX87" s="1252"/>
      <c r="EGY87" s="1252"/>
      <c r="EGZ87" s="1252"/>
      <c r="EHA87" s="1252"/>
      <c r="EHB87" s="1252"/>
      <c r="EHC87" s="1252"/>
      <c r="EHD87" s="1252"/>
      <c r="EHE87" s="1252"/>
      <c r="EHF87" s="1252"/>
      <c r="EHG87" s="1252"/>
      <c r="EHH87" s="1252"/>
      <c r="EHI87" s="1252"/>
      <c r="EHJ87" s="1252"/>
      <c r="EHK87" s="1252"/>
      <c r="EHL87" s="1252"/>
      <c r="EHM87" s="1252"/>
      <c r="EHN87" s="1252"/>
      <c r="EHO87" s="1252"/>
      <c r="EHP87" s="1252"/>
      <c r="EHQ87" s="1252"/>
      <c r="EHR87" s="1252"/>
      <c r="EHS87" s="1252"/>
      <c r="EHT87" s="1252"/>
      <c r="EHU87" s="1252"/>
      <c r="EHV87" s="1252"/>
      <c r="EHW87" s="1252"/>
      <c r="EHX87" s="1252"/>
      <c r="EHY87" s="1252"/>
      <c r="EHZ87" s="1252"/>
      <c r="EIA87" s="1252"/>
      <c r="EIB87" s="1252"/>
      <c r="EIC87" s="1252"/>
      <c r="EID87" s="1252"/>
      <c r="EIE87" s="1252"/>
      <c r="EIF87" s="1252"/>
      <c r="EIG87" s="1252"/>
      <c r="EIH87" s="1252"/>
      <c r="EII87" s="1252"/>
      <c r="EIJ87" s="1252"/>
      <c r="EIK87" s="1252"/>
      <c r="EIL87" s="1252"/>
      <c r="EIM87" s="1252"/>
      <c r="EIN87" s="1252"/>
      <c r="EIO87" s="1252"/>
      <c r="EIP87" s="1252"/>
      <c r="EIQ87" s="1252"/>
      <c r="EIR87" s="1252"/>
      <c r="EIS87" s="1252"/>
      <c r="EIT87" s="1252"/>
      <c r="EIU87" s="1252"/>
      <c r="EIV87" s="1252"/>
      <c r="EIW87" s="1252"/>
      <c r="EIX87" s="1252"/>
      <c r="EIY87" s="1252"/>
      <c r="EIZ87" s="1252"/>
      <c r="EJA87" s="1252"/>
      <c r="EJB87" s="1252"/>
      <c r="EJC87" s="1252"/>
      <c r="EJD87" s="1252"/>
      <c r="EJE87" s="1252"/>
      <c r="EJF87" s="1252"/>
      <c r="EJG87" s="1252"/>
      <c r="EJH87" s="1252"/>
      <c r="EJI87" s="1252"/>
      <c r="EJJ87" s="1252"/>
      <c r="EJK87" s="1252"/>
      <c r="EJL87" s="1252"/>
      <c r="EJM87" s="1252"/>
      <c r="EJN87" s="1252"/>
      <c r="EJO87" s="1252"/>
      <c r="EJP87" s="1252"/>
      <c r="EJQ87" s="1252"/>
      <c r="EJR87" s="1252"/>
      <c r="EJS87" s="1252"/>
      <c r="EJT87" s="1252"/>
      <c r="EJU87" s="1252"/>
      <c r="EJV87" s="1252"/>
      <c r="EJW87" s="1252"/>
      <c r="EJX87" s="1252"/>
      <c r="EJY87" s="1252"/>
      <c r="EJZ87" s="1252"/>
      <c r="EKA87" s="1252"/>
      <c r="EKB87" s="1252"/>
      <c r="EKC87" s="1252"/>
      <c r="EKD87" s="1252"/>
      <c r="EKE87" s="1252"/>
      <c r="EKF87" s="1252"/>
      <c r="EKG87" s="1252"/>
      <c r="EKH87" s="1252"/>
      <c r="EKI87" s="1252"/>
      <c r="EKJ87" s="1252"/>
      <c r="EKK87" s="1252"/>
      <c r="EKL87" s="1252"/>
      <c r="EKM87" s="1252"/>
      <c r="EKN87" s="1252"/>
      <c r="EKO87" s="1252"/>
      <c r="EKP87" s="1252"/>
      <c r="EKQ87" s="1252"/>
      <c r="EKR87" s="1252"/>
      <c r="EKS87" s="1252"/>
      <c r="EKT87" s="1252"/>
      <c r="EKU87" s="1252"/>
      <c r="EKV87" s="1252"/>
      <c r="EKW87" s="1252"/>
      <c r="EKX87" s="1252"/>
      <c r="EKY87" s="1252"/>
      <c r="EKZ87" s="1252"/>
      <c r="ELA87" s="1252"/>
      <c r="ELB87" s="1252"/>
      <c r="ELC87" s="1252"/>
      <c r="ELD87" s="1252"/>
      <c r="ELE87" s="1252"/>
      <c r="ELF87" s="1252"/>
      <c r="ELG87" s="1252"/>
      <c r="ELH87" s="1252"/>
      <c r="ELI87" s="1252"/>
      <c r="ELJ87" s="1252"/>
      <c r="ELK87" s="1252"/>
      <c r="ELL87" s="1252"/>
      <c r="ELM87" s="1252"/>
      <c r="ELN87" s="1252"/>
      <c r="ELO87" s="1252"/>
      <c r="ELP87" s="1252"/>
      <c r="ELQ87" s="1252"/>
      <c r="ELR87" s="1252"/>
      <c r="ELS87" s="1252"/>
      <c r="ELT87" s="1252"/>
      <c r="ELU87" s="1252"/>
      <c r="ELV87" s="1252"/>
      <c r="ELW87" s="1252"/>
      <c r="ELX87" s="1252"/>
      <c r="ELY87" s="1252"/>
      <c r="ELZ87" s="1252"/>
      <c r="EMA87" s="1252"/>
      <c r="EMB87" s="1252"/>
      <c r="EMC87" s="1252"/>
      <c r="EMD87" s="1252"/>
      <c r="EME87" s="1252"/>
      <c r="EMF87" s="1252"/>
      <c r="EMG87" s="1252"/>
      <c r="EMH87" s="1252"/>
      <c r="EMI87" s="1252"/>
      <c r="EMJ87" s="1252"/>
      <c r="EMK87" s="1252"/>
      <c r="EML87" s="1252"/>
      <c r="EMM87" s="1252"/>
      <c r="EMN87" s="1252"/>
      <c r="EMO87" s="1252"/>
      <c r="EMP87" s="1252"/>
      <c r="EMQ87" s="1252"/>
      <c r="EMR87" s="1252"/>
      <c r="EMS87" s="1252"/>
      <c r="EMT87" s="1252"/>
      <c r="EMU87" s="1252"/>
      <c r="EMV87" s="1252"/>
      <c r="EMW87" s="1252"/>
      <c r="EMX87" s="1252"/>
      <c r="EMY87" s="1252"/>
      <c r="EMZ87" s="1252"/>
      <c r="ENA87" s="1252"/>
      <c r="ENB87" s="1252"/>
      <c r="ENC87" s="1252"/>
      <c r="END87" s="1252"/>
      <c r="ENE87" s="1252"/>
      <c r="ENF87" s="1252"/>
      <c r="ENG87" s="1252"/>
      <c r="ENH87" s="1252"/>
      <c r="ENI87" s="1252"/>
      <c r="ENJ87" s="1252"/>
      <c r="ENK87" s="1252"/>
      <c r="ENL87" s="1252"/>
      <c r="ENM87" s="1252"/>
      <c r="ENN87" s="1252"/>
      <c r="ENO87" s="1252"/>
      <c r="ENP87" s="1252"/>
      <c r="ENQ87" s="1252"/>
      <c r="ENR87" s="1252"/>
      <c r="ENS87" s="1252"/>
      <c r="ENT87" s="1252"/>
      <c r="ENU87" s="1252"/>
      <c r="ENV87" s="1252"/>
      <c r="ENW87" s="1252"/>
      <c r="ENX87" s="1252"/>
      <c r="ENY87" s="1252"/>
      <c r="ENZ87" s="1252"/>
      <c r="EOA87" s="1252"/>
      <c r="EOB87" s="1252"/>
      <c r="EOC87" s="1252"/>
      <c r="EOD87" s="1252"/>
      <c r="EOE87" s="1252"/>
      <c r="EOF87" s="1252"/>
      <c r="EOG87" s="1252"/>
      <c r="EOH87" s="1252"/>
      <c r="EOI87" s="1252"/>
      <c r="EOJ87" s="1252"/>
      <c r="EOK87" s="1252"/>
      <c r="EOL87" s="1252"/>
      <c r="EOM87" s="1252"/>
      <c r="EON87" s="1252"/>
      <c r="EOO87" s="1252"/>
      <c r="EOP87" s="1252"/>
      <c r="EOQ87" s="1252"/>
      <c r="EOR87" s="1252"/>
      <c r="EOS87" s="1252"/>
      <c r="EOT87" s="1252"/>
      <c r="EOU87" s="1252"/>
      <c r="EOV87" s="1252"/>
      <c r="EOW87" s="1252"/>
      <c r="EOX87" s="1252"/>
      <c r="EOY87" s="1252"/>
      <c r="EOZ87" s="1252"/>
      <c r="EPA87" s="1252"/>
      <c r="EPB87" s="1252"/>
      <c r="EPC87" s="1252"/>
      <c r="EPD87" s="1252"/>
      <c r="EPE87" s="1252"/>
      <c r="EPF87" s="1252"/>
      <c r="EPG87" s="1252"/>
      <c r="EPH87" s="1252"/>
      <c r="EPI87" s="1252"/>
      <c r="EPJ87" s="1252"/>
      <c r="EPK87" s="1252"/>
      <c r="EPL87" s="1252"/>
      <c r="EPM87" s="1252"/>
      <c r="EPN87" s="1252"/>
      <c r="EPO87" s="1252"/>
      <c r="EPP87" s="1252"/>
      <c r="EPQ87" s="1252"/>
      <c r="EPR87" s="1252"/>
      <c r="EPS87" s="1252"/>
      <c r="EPT87" s="1252"/>
      <c r="EPU87" s="1252"/>
      <c r="EPV87" s="1252"/>
      <c r="EPW87" s="1252"/>
      <c r="EPX87" s="1252"/>
      <c r="EPY87" s="1252"/>
      <c r="EPZ87" s="1252"/>
      <c r="EQA87" s="1252"/>
      <c r="EQB87" s="1252"/>
      <c r="EQC87" s="1252"/>
      <c r="EQD87" s="1252"/>
      <c r="EQE87" s="1252"/>
      <c r="EQF87" s="1252"/>
      <c r="EQG87" s="1252"/>
      <c r="EQH87" s="1252"/>
      <c r="EQI87" s="1252"/>
      <c r="EQJ87" s="1252"/>
      <c r="EQK87" s="1252"/>
      <c r="EQL87" s="1252"/>
      <c r="EQM87" s="1252"/>
      <c r="EQN87" s="1252"/>
      <c r="EQO87" s="1252"/>
      <c r="EQP87" s="1252"/>
      <c r="EQQ87" s="1252"/>
      <c r="EQR87" s="1252"/>
      <c r="EQS87" s="1252"/>
      <c r="EQT87" s="1252"/>
      <c r="EQU87" s="1252"/>
      <c r="EQV87" s="1252"/>
      <c r="EQW87" s="1252"/>
      <c r="EQX87" s="1252"/>
      <c r="EQY87" s="1252"/>
      <c r="EQZ87" s="1252"/>
      <c r="ERA87" s="1252"/>
      <c r="ERB87" s="1252"/>
      <c r="ERC87" s="1252"/>
      <c r="ERD87" s="1252"/>
      <c r="ERE87" s="1252"/>
      <c r="ERF87" s="1252"/>
      <c r="ERG87" s="1252"/>
      <c r="ERH87" s="1252"/>
      <c r="ERI87" s="1252"/>
      <c r="ERJ87" s="1252"/>
      <c r="ERK87" s="1252"/>
      <c r="ERL87" s="1252"/>
      <c r="ERM87" s="1252"/>
      <c r="ERN87" s="1252"/>
      <c r="ERO87" s="1252"/>
      <c r="ERP87" s="1252"/>
      <c r="ERQ87" s="1252"/>
      <c r="ERR87" s="1252"/>
      <c r="ERS87" s="1252"/>
      <c r="ERT87" s="1252"/>
      <c r="ERU87" s="1252"/>
      <c r="ERV87" s="1252"/>
      <c r="ERW87" s="1252"/>
      <c r="ERX87" s="1252"/>
      <c r="ERY87" s="1252"/>
      <c r="ERZ87" s="1252"/>
      <c r="ESA87" s="1252"/>
      <c r="ESB87" s="1252"/>
      <c r="ESC87" s="1252"/>
      <c r="ESD87" s="1252"/>
      <c r="ESE87" s="1252"/>
      <c r="ESF87" s="1252"/>
      <c r="ESG87" s="1252"/>
      <c r="ESH87" s="1252"/>
      <c r="ESI87" s="1252"/>
      <c r="ESJ87" s="1252"/>
      <c r="ESK87" s="1252"/>
      <c r="ESL87" s="1252"/>
      <c r="ESM87" s="1252"/>
      <c r="ESN87" s="1252"/>
      <c r="ESO87" s="1252"/>
      <c r="ESP87" s="1252"/>
      <c r="ESQ87" s="1252"/>
      <c r="ESR87" s="1252"/>
      <c r="ESS87" s="1252"/>
      <c r="EST87" s="1252"/>
      <c r="ESU87" s="1252"/>
      <c r="ESV87" s="1252"/>
      <c r="ESW87" s="1252"/>
      <c r="ESX87" s="1252"/>
      <c r="ESY87" s="1252"/>
      <c r="ESZ87" s="1252"/>
      <c r="ETA87" s="1252"/>
      <c r="ETB87" s="1252"/>
      <c r="ETC87" s="1252"/>
      <c r="ETD87" s="1252"/>
      <c r="ETE87" s="1252"/>
      <c r="ETF87" s="1252"/>
      <c r="ETG87" s="1252"/>
      <c r="ETH87" s="1252"/>
      <c r="ETI87" s="1252"/>
      <c r="ETJ87" s="1252"/>
      <c r="ETK87" s="1252"/>
      <c r="ETL87" s="1252"/>
      <c r="ETM87" s="1252"/>
      <c r="ETN87" s="1252"/>
      <c r="ETO87" s="1252"/>
      <c r="ETP87" s="1252"/>
      <c r="ETQ87" s="1252"/>
      <c r="ETR87" s="1252"/>
      <c r="ETS87" s="1252"/>
      <c r="ETT87" s="1252"/>
      <c r="ETU87" s="1252"/>
      <c r="ETV87" s="1252"/>
      <c r="ETW87" s="1252"/>
      <c r="ETX87" s="1252"/>
      <c r="ETY87" s="1252"/>
      <c r="ETZ87" s="1252"/>
      <c r="EUA87" s="1252"/>
      <c r="EUB87" s="1252"/>
      <c r="EUC87" s="1252"/>
      <c r="EUD87" s="1252"/>
      <c r="EUE87" s="1252"/>
      <c r="EUF87" s="1252"/>
      <c r="EUG87" s="1252"/>
      <c r="EUH87" s="1252"/>
      <c r="EUI87" s="1252"/>
      <c r="EUJ87" s="1252"/>
      <c r="EUK87" s="1252"/>
      <c r="EUL87" s="1252"/>
      <c r="EUM87" s="1252"/>
      <c r="EUN87" s="1252"/>
      <c r="EUO87" s="1252"/>
      <c r="EUP87" s="1252"/>
      <c r="EUQ87" s="1252"/>
      <c r="EUR87" s="1252"/>
      <c r="EUS87" s="1252"/>
      <c r="EUT87" s="1252"/>
      <c r="EUU87" s="1252"/>
      <c r="EUV87" s="1252"/>
      <c r="EUW87" s="1252"/>
      <c r="EUX87" s="1252"/>
      <c r="EUY87" s="1252"/>
      <c r="EUZ87" s="1252"/>
      <c r="EVA87" s="1252"/>
      <c r="EVB87" s="1252"/>
      <c r="EVC87" s="1252"/>
      <c r="EVD87" s="1252"/>
      <c r="EVE87" s="1252"/>
      <c r="EVF87" s="1252"/>
      <c r="EVG87" s="1252"/>
      <c r="EVH87" s="1252"/>
      <c r="EVI87" s="1252"/>
      <c r="EVJ87" s="1252"/>
      <c r="EVK87" s="1252"/>
      <c r="EVL87" s="1252"/>
      <c r="EVM87" s="1252"/>
      <c r="EVN87" s="1252"/>
      <c r="EVO87" s="1252"/>
      <c r="EVP87" s="1252"/>
      <c r="EVQ87" s="1252"/>
      <c r="EVR87" s="1252"/>
      <c r="EVS87" s="1252"/>
      <c r="EVT87" s="1252"/>
      <c r="EVU87" s="1252"/>
      <c r="EVV87" s="1252"/>
      <c r="EVW87" s="1252"/>
      <c r="EVX87" s="1252"/>
      <c r="EVY87" s="1252"/>
      <c r="EVZ87" s="1252"/>
      <c r="EWA87" s="1252"/>
      <c r="EWB87" s="1252"/>
      <c r="EWC87" s="1252"/>
      <c r="EWD87" s="1252"/>
      <c r="EWE87" s="1252"/>
      <c r="EWF87" s="1252"/>
      <c r="EWG87" s="1252"/>
      <c r="EWH87" s="1252"/>
      <c r="EWI87" s="1252"/>
      <c r="EWJ87" s="1252"/>
      <c r="EWK87" s="1252"/>
      <c r="EWL87" s="1252"/>
      <c r="EWM87" s="1252"/>
      <c r="EWN87" s="1252"/>
      <c r="EWO87" s="1252"/>
      <c r="EWP87" s="1252"/>
      <c r="EWQ87" s="1252"/>
      <c r="EWR87" s="1252"/>
      <c r="EWS87" s="1252"/>
      <c r="EWT87" s="1252"/>
      <c r="EWU87" s="1252"/>
      <c r="EWV87" s="1252"/>
      <c r="EWW87" s="1252"/>
      <c r="EWX87" s="1252"/>
      <c r="EWY87" s="1252"/>
      <c r="EWZ87" s="1252"/>
      <c r="EXA87" s="1252"/>
      <c r="EXB87" s="1252"/>
      <c r="EXC87" s="1252"/>
      <c r="EXD87" s="1252"/>
      <c r="EXE87" s="1252"/>
      <c r="EXF87" s="1252"/>
      <c r="EXG87" s="1252"/>
      <c r="EXH87" s="1252"/>
      <c r="EXI87" s="1252"/>
      <c r="EXJ87" s="1252"/>
      <c r="EXK87" s="1252"/>
      <c r="EXL87" s="1252"/>
      <c r="EXM87" s="1252"/>
      <c r="EXN87" s="1252"/>
      <c r="EXO87" s="1252"/>
      <c r="EXP87" s="1252"/>
      <c r="EXQ87" s="1252"/>
      <c r="EXR87" s="1252"/>
      <c r="EXS87" s="1252"/>
      <c r="EXT87" s="1252"/>
      <c r="EXU87" s="1252"/>
      <c r="EXV87" s="1252"/>
      <c r="EXW87" s="1252"/>
      <c r="EXX87" s="1252"/>
      <c r="EXY87" s="1252"/>
      <c r="EXZ87" s="1252"/>
      <c r="EYA87" s="1252"/>
      <c r="EYB87" s="1252"/>
      <c r="EYC87" s="1252"/>
      <c r="EYD87" s="1252"/>
      <c r="EYE87" s="1252"/>
      <c r="EYF87" s="1252"/>
      <c r="EYG87" s="1252"/>
      <c r="EYH87" s="1252"/>
      <c r="EYI87" s="1252"/>
      <c r="EYJ87" s="1252"/>
      <c r="EYK87" s="1252"/>
      <c r="EYL87" s="1252"/>
      <c r="EYM87" s="1252"/>
      <c r="EYN87" s="1252"/>
      <c r="EYO87" s="1252"/>
      <c r="EYP87" s="1252"/>
      <c r="EYQ87" s="1252"/>
      <c r="EYR87" s="1252"/>
      <c r="EYS87" s="1252"/>
      <c r="EYT87" s="1252"/>
      <c r="EYU87" s="1252"/>
      <c r="EYV87" s="1252"/>
      <c r="EYW87" s="1252"/>
      <c r="EYX87" s="1252"/>
      <c r="EYY87" s="1252"/>
      <c r="EYZ87" s="1252"/>
      <c r="EZA87" s="1252"/>
      <c r="EZB87" s="1252"/>
      <c r="EZC87" s="1252"/>
      <c r="EZD87" s="1252"/>
      <c r="EZE87" s="1252"/>
      <c r="EZF87" s="1252"/>
      <c r="EZG87" s="1252"/>
      <c r="EZH87" s="1252"/>
      <c r="EZI87" s="1252"/>
      <c r="EZJ87" s="1252"/>
      <c r="EZK87" s="1252"/>
      <c r="EZL87" s="1252"/>
      <c r="EZM87" s="1252"/>
      <c r="EZN87" s="1252"/>
      <c r="EZO87" s="1252"/>
      <c r="EZP87" s="1252"/>
      <c r="EZQ87" s="1252"/>
      <c r="EZR87" s="1252"/>
      <c r="EZS87" s="1252"/>
      <c r="EZT87" s="1252"/>
      <c r="EZU87" s="1252"/>
      <c r="EZV87" s="1252"/>
      <c r="EZW87" s="1252"/>
      <c r="EZX87" s="1252"/>
      <c r="EZY87" s="1252"/>
      <c r="EZZ87" s="1252"/>
      <c r="FAA87" s="1252"/>
      <c r="FAB87" s="1252"/>
      <c r="FAC87" s="1252"/>
      <c r="FAD87" s="1252"/>
      <c r="FAE87" s="1252"/>
      <c r="FAF87" s="1252"/>
      <c r="FAG87" s="1252"/>
      <c r="FAH87" s="1252"/>
      <c r="FAI87" s="1252"/>
      <c r="FAJ87" s="1252"/>
      <c r="FAK87" s="1252"/>
      <c r="FAL87" s="1252"/>
      <c r="FAM87" s="1252"/>
      <c r="FAN87" s="1252"/>
      <c r="FAO87" s="1252"/>
      <c r="FAP87" s="1252"/>
      <c r="FAQ87" s="1252"/>
      <c r="FAR87" s="1252"/>
      <c r="FAS87" s="1252"/>
      <c r="FAT87" s="1252"/>
      <c r="FAU87" s="1252"/>
      <c r="FAV87" s="1252"/>
      <c r="FAW87" s="1252"/>
      <c r="FAX87" s="1252"/>
      <c r="FAY87" s="1252"/>
      <c r="FAZ87" s="1252"/>
      <c r="FBA87" s="1252"/>
      <c r="FBB87" s="1252"/>
      <c r="FBC87" s="1252"/>
      <c r="FBD87" s="1252"/>
      <c r="FBE87" s="1252"/>
      <c r="FBF87" s="1252"/>
      <c r="FBG87" s="1252"/>
      <c r="FBH87" s="1252"/>
      <c r="FBI87" s="1252"/>
      <c r="FBJ87" s="1252"/>
      <c r="FBK87" s="1252"/>
      <c r="FBL87" s="1252"/>
      <c r="FBM87" s="1252"/>
      <c r="FBN87" s="1252"/>
      <c r="FBO87" s="1252"/>
      <c r="FBP87" s="1252"/>
      <c r="FBQ87" s="1252"/>
      <c r="FBR87" s="1252"/>
      <c r="FBS87" s="1252"/>
      <c r="FBT87" s="1252"/>
      <c r="FBU87" s="1252"/>
      <c r="FBV87" s="1252"/>
      <c r="FBW87" s="1252"/>
      <c r="FBX87" s="1252"/>
      <c r="FBY87" s="1252"/>
      <c r="FBZ87" s="1252"/>
      <c r="FCA87" s="1252"/>
      <c r="FCB87" s="1252"/>
      <c r="FCC87" s="1252"/>
      <c r="FCD87" s="1252"/>
      <c r="FCE87" s="1252"/>
      <c r="FCF87" s="1252"/>
      <c r="FCG87" s="1252"/>
      <c r="FCH87" s="1252"/>
      <c r="FCI87" s="1252"/>
      <c r="FCJ87" s="1252"/>
      <c r="FCK87" s="1252"/>
      <c r="FCL87" s="1252"/>
      <c r="FCM87" s="1252"/>
      <c r="FCN87" s="1252"/>
      <c r="FCO87" s="1252"/>
      <c r="FCP87" s="1252"/>
      <c r="FCQ87" s="1252"/>
      <c r="FCR87" s="1252"/>
      <c r="FCS87" s="1252"/>
      <c r="FCT87" s="1252"/>
      <c r="FCU87" s="1252"/>
      <c r="FCV87" s="1252"/>
      <c r="FCW87" s="1252"/>
      <c r="FCX87" s="1252"/>
      <c r="FCY87" s="1252"/>
      <c r="FCZ87" s="1252"/>
      <c r="FDA87" s="1252"/>
      <c r="FDB87" s="1252"/>
      <c r="FDC87" s="1252"/>
      <c r="FDD87" s="1252"/>
      <c r="FDE87" s="1252"/>
      <c r="FDF87" s="1252"/>
      <c r="FDG87" s="1252"/>
      <c r="FDH87" s="1252"/>
      <c r="FDI87" s="1252"/>
      <c r="FDJ87" s="1252"/>
      <c r="FDK87" s="1252"/>
      <c r="FDL87" s="1252"/>
      <c r="FDM87" s="1252"/>
      <c r="FDN87" s="1252"/>
      <c r="FDO87" s="1252"/>
      <c r="FDP87" s="1252"/>
      <c r="FDQ87" s="1252"/>
      <c r="FDR87" s="1252"/>
      <c r="FDS87" s="1252"/>
      <c r="FDT87" s="1252"/>
      <c r="FDU87" s="1252"/>
      <c r="FDV87" s="1252"/>
      <c r="FDW87" s="1252"/>
      <c r="FDX87" s="1252"/>
      <c r="FDY87" s="1252"/>
      <c r="FDZ87" s="1252"/>
      <c r="FEA87" s="1252"/>
      <c r="FEB87" s="1252"/>
      <c r="FEC87" s="1252"/>
      <c r="FED87" s="1252"/>
      <c r="FEE87" s="1252"/>
      <c r="FEF87" s="1252"/>
      <c r="FEG87" s="1252"/>
      <c r="FEH87" s="1252"/>
      <c r="FEI87" s="1252"/>
      <c r="FEJ87" s="1252"/>
      <c r="FEK87" s="1252"/>
      <c r="FEL87" s="1252"/>
      <c r="FEM87" s="1252"/>
      <c r="FEN87" s="1252"/>
      <c r="FEO87" s="1252"/>
      <c r="FEP87" s="1252"/>
      <c r="FEQ87" s="1252"/>
      <c r="FER87" s="1252"/>
      <c r="FES87" s="1252"/>
      <c r="FET87" s="1252"/>
      <c r="FEU87" s="1252"/>
      <c r="FEV87" s="1252"/>
      <c r="FEW87" s="1252"/>
      <c r="FEX87" s="1252"/>
      <c r="FEY87" s="1252"/>
      <c r="FEZ87" s="1252"/>
      <c r="FFA87" s="1252"/>
      <c r="FFB87" s="1252"/>
      <c r="FFC87" s="1252"/>
      <c r="FFD87" s="1252"/>
      <c r="FFE87" s="1252"/>
      <c r="FFF87" s="1252"/>
      <c r="FFG87" s="1252"/>
      <c r="FFH87" s="1252"/>
      <c r="FFI87" s="1252"/>
      <c r="FFJ87" s="1252"/>
      <c r="FFK87" s="1252"/>
      <c r="FFL87" s="1252"/>
      <c r="FFM87" s="1252"/>
      <c r="FFN87" s="1252"/>
      <c r="FFO87" s="1252"/>
      <c r="FFP87" s="1252"/>
      <c r="FFQ87" s="1252"/>
      <c r="FFR87" s="1252"/>
      <c r="FFS87" s="1252"/>
      <c r="FFT87" s="1252"/>
      <c r="FFU87" s="1252"/>
      <c r="FFV87" s="1252"/>
      <c r="FFW87" s="1252"/>
      <c r="FFX87" s="1252"/>
      <c r="FFY87" s="1252"/>
      <c r="FFZ87" s="1252"/>
      <c r="FGA87" s="1252"/>
      <c r="FGB87" s="1252"/>
      <c r="FGC87" s="1252"/>
      <c r="FGD87" s="1252"/>
      <c r="FGE87" s="1252"/>
      <c r="FGF87" s="1252"/>
      <c r="FGG87" s="1252"/>
      <c r="FGH87" s="1252"/>
      <c r="FGI87" s="1252"/>
      <c r="FGJ87" s="1252"/>
      <c r="FGK87" s="1252"/>
      <c r="FGL87" s="1252"/>
      <c r="FGM87" s="1252"/>
      <c r="FGN87" s="1252"/>
      <c r="FGO87" s="1252"/>
      <c r="FGP87" s="1252"/>
      <c r="FGQ87" s="1252"/>
      <c r="FGR87" s="1252"/>
      <c r="FGS87" s="1252"/>
      <c r="FGT87" s="1252"/>
      <c r="FGU87" s="1252"/>
      <c r="FGV87" s="1252"/>
      <c r="FGW87" s="1252"/>
      <c r="FGX87" s="1252"/>
      <c r="FGY87" s="1252"/>
      <c r="FGZ87" s="1252"/>
      <c r="FHA87" s="1252"/>
      <c r="FHB87" s="1252"/>
      <c r="FHC87" s="1252"/>
      <c r="FHD87" s="1252"/>
      <c r="FHE87" s="1252"/>
      <c r="FHF87" s="1252"/>
      <c r="FHG87" s="1252"/>
      <c r="FHH87" s="1252"/>
      <c r="FHI87" s="1252"/>
      <c r="FHJ87" s="1252"/>
      <c r="FHK87" s="1252"/>
      <c r="FHL87" s="1252"/>
      <c r="FHM87" s="1252"/>
      <c r="FHN87" s="1252"/>
      <c r="FHO87" s="1252"/>
      <c r="FHP87" s="1252"/>
      <c r="FHQ87" s="1252"/>
      <c r="FHR87" s="1252"/>
      <c r="FHS87" s="1252"/>
      <c r="FHT87" s="1252"/>
      <c r="FHU87" s="1252"/>
      <c r="FHV87" s="1252"/>
      <c r="FHW87" s="1252"/>
      <c r="FHX87" s="1252"/>
      <c r="FHY87" s="1252"/>
      <c r="FHZ87" s="1252"/>
      <c r="FIA87" s="1252"/>
      <c r="FIB87" s="1252"/>
      <c r="FIC87" s="1252"/>
      <c r="FID87" s="1252"/>
      <c r="FIE87" s="1252"/>
      <c r="FIF87" s="1252"/>
      <c r="FIG87" s="1252"/>
      <c r="FIH87" s="1252"/>
      <c r="FII87" s="1252"/>
      <c r="FIJ87" s="1252"/>
      <c r="FIK87" s="1252"/>
      <c r="FIL87" s="1252"/>
      <c r="FIM87" s="1252"/>
      <c r="FIN87" s="1252"/>
      <c r="FIO87" s="1252"/>
      <c r="FIP87" s="1252"/>
      <c r="FIQ87" s="1252"/>
      <c r="FIR87" s="1252"/>
      <c r="FIS87" s="1252"/>
      <c r="FIT87" s="1252"/>
      <c r="FIU87" s="1252"/>
      <c r="FIV87" s="1252"/>
      <c r="FIW87" s="1252"/>
      <c r="FIX87" s="1252"/>
      <c r="FIY87" s="1252"/>
      <c r="FIZ87" s="1252"/>
      <c r="FJA87" s="1252"/>
      <c r="FJB87" s="1252"/>
      <c r="FJC87" s="1252"/>
      <c r="FJD87" s="1252"/>
      <c r="FJE87" s="1252"/>
      <c r="FJF87" s="1252"/>
      <c r="FJG87" s="1252"/>
      <c r="FJH87" s="1252"/>
      <c r="FJI87" s="1252"/>
      <c r="FJJ87" s="1252"/>
      <c r="FJK87" s="1252"/>
      <c r="FJL87" s="1252"/>
      <c r="FJM87" s="1252"/>
      <c r="FJN87" s="1252"/>
      <c r="FJO87" s="1252"/>
      <c r="FJP87" s="1252"/>
      <c r="FJQ87" s="1252"/>
      <c r="FJR87" s="1252"/>
      <c r="FJS87" s="1252"/>
      <c r="FJT87" s="1252"/>
      <c r="FJU87" s="1252"/>
      <c r="FJV87" s="1252"/>
      <c r="FJW87" s="1252"/>
      <c r="FJX87" s="1252"/>
      <c r="FJY87" s="1252"/>
      <c r="FJZ87" s="1252"/>
      <c r="FKA87" s="1252"/>
      <c r="FKB87" s="1252"/>
      <c r="FKC87" s="1252"/>
      <c r="FKD87" s="1252"/>
      <c r="FKE87" s="1252"/>
      <c r="FKF87" s="1252"/>
      <c r="FKG87" s="1252"/>
      <c r="FKH87" s="1252"/>
      <c r="FKI87" s="1252"/>
      <c r="FKJ87" s="1252"/>
      <c r="FKK87" s="1252"/>
      <c r="FKL87" s="1252"/>
      <c r="FKM87" s="1252"/>
      <c r="FKN87" s="1252"/>
      <c r="FKO87" s="1252"/>
      <c r="FKP87" s="1252"/>
      <c r="FKQ87" s="1252"/>
      <c r="FKR87" s="1252"/>
      <c r="FKS87" s="1252"/>
      <c r="FKT87" s="1252"/>
      <c r="FKU87" s="1252"/>
      <c r="FKV87" s="1252"/>
      <c r="FKW87" s="1252"/>
      <c r="FKX87" s="1252"/>
      <c r="FKY87" s="1252"/>
      <c r="FKZ87" s="1252"/>
      <c r="FLA87" s="1252"/>
      <c r="FLB87" s="1252"/>
      <c r="FLC87" s="1252"/>
      <c r="FLD87" s="1252"/>
      <c r="FLE87" s="1252"/>
      <c r="FLF87" s="1252"/>
      <c r="FLG87" s="1252"/>
      <c r="FLH87" s="1252"/>
      <c r="FLI87" s="1252"/>
      <c r="FLJ87" s="1252"/>
      <c r="FLK87" s="1252"/>
      <c r="FLL87" s="1252"/>
      <c r="FLM87" s="1252"/>
      <c r="FLN87" s="1252"/>
      <c r="FLO87" s="1252"/>
      <c r="FLP87" s="1252"/>
      <c r="FLQ87" s="1252"/>
      <c r="FLR87" s="1252"/>
      <c r="FLS87" s="1252"/>
      <c r="FLT87" s="1252"/>
      <c r="FLU87" s="1252"/>
      <c r="FLV87" s="1252"/>
      <c r="FLW87" s="1252"/>
      <c r="FLX87" s="1252"/>
      <c r="FLY87" s="1252"/>
      <c r="FLZ87" s="1252"/>
      <c r="FMA87" s="1252"/>
      <c r="FMB87" s="1252"/>
      <c r="FMC87" s="1252"/>
      <c r="FMD87" s="1252"/>
      <c r="FME87" s="1252"/>
      <c r="FMF87" s="1252"/>
      <c r="FMG87" s="1252"/>
      <c r="FMH87" s="1252"/>
      <c r="FMI87" s="1252"/>
      <c r="FMJ87" s="1252"/>
      <c r="FMK87" s="1252"/>
      <c r="FML87" s="1252"/>
      <c r="FMM87" s="1252"/>
      <c r="FMN87" s="1252"/>
      <c r="FMO87" s="1252"/>
      <c r="FMP87" s="1252"/>
      <c r="FMQ87" s="1252"/>
      <c r="FMR87" s="1252"/>
      <c r="FMS87" s="1252"/>
      <c r="FMT87" s="1252"/>
      <c r="FMU87" s="1252"/>
      <c r="FMV87" s="1252"/>
      <c r="FMW87" s="1252"/>
      <c r="FMX87" s="1252"/>
      <c r="FMY87" s="1252"/>
      <c r="FMZ87" s="1252"/>
      <c r="FNA87" s="1252"/>
      <c r="FNB87" s="1252"/>
      <c r="FNC87" s="1252"/>
      <c r="FND87" s="1252"/>
      <c r="FNE87" s="1252"/>
      <c r="FNF87" s="1252"/>
      <c r="FNG87" s="1252"/>
      <c r="FNH87" s="1252"/>
      <c r="FNI87" s="1252"/>
      <c r="FNJ87" s="1252"/>
      <c r="FNK87" s="1252"/>
      <c r="FNL87" s="1252"/>
      <c r="FNM87" s="1252"/>
      <c r="FNN87" s="1252"/>
      <c r="FNO87" s="1252"/>
      <c r="FNP87" s="1252"/>
      <c r="FNQ87" s="1252"/>
      <c r="FNR87" s="1252"/>
      <c r="FNS87" s="1252"/>
      <c r="FNT87" s="1252"/>
      <c r="FNU87" s="1252"/>
      <c r="FNV87" s="1252"/>
      <c r="FNW87" s="1252"/>
      <c r="FNX87" s="1252"/>
      <c r="FNY87" s="1252"/>
      <c r="FNZ87" s="1252"/>
      <c r="FOA87" s="1252"/>
      <c r="FOB87" s="1252"/>
      <c r="FOC87" s="1252"/>
      <c r="FOD87" s="1252"/>
      <c r="FOE87" s="1252"/>
      <c r="FOF87" s="1252"/>
      <c r="FOG87" s="1252"/>
      <c r="FOH87" s="1252"/>
      <c r="FOI87" s="1252"/>
      <c r="FOJ87" s="1252"/>
      <c r="FOK87" s="1252"/>
      <c r="FOL87" s="1252"/>
      <c r="FOM87" s="1252"/>
      <c r="FON87" s="1252"/>
      <c r="FOO87" s="1252"/>
      <c r="FOP87" s="1252"/>
      <c r="FOQ87" s="1252"/>
      <c r="FOR87" s="1252"/>
      <c r="FOS87" s="1252"/>
      <c r="FOT87" s="1252"/>
      <c r="FOU87" s="1252"/>
      <c r="FOV87" s="1252"/>
      <c r="FOW87" s="1252"/>
      <c r="FOX87" s="1252"/>
      <c r="FOY87" s="1252"/>
      <c r="FOZ87" s="1252"/>
      <c r="FPA87" s="1252"/>
      <c r="FPB87" s="1252"/>
      <c r="FPC87" s="1252"/>
      <c r="FPD87" s="1252"/>
      <c r="FPE87" s="1252"/>
      <c r="FPF87" s="1252"/>
      <c r="FPG87" s="1252"/>
      <c r="FPH87" s="1252"/>
      <c r="FPI87" s="1252"/>
      <c r="FPJ87" s="1252"/>
      <c r="FPK87" s="1252"/>
      <c r="FPL87" s="1252"/>
      <c r="FPM87" s="1252"/>
      <c r="FPN87" s="1252"/>
      <c r="FPO87" s="1252"/>
      <c r="FPP87" s="1252"/>
      <c r="FPQ87" s="1252"/>
      <c r="FPR87" s="1252"/>
      <c r="FPS87" s="1252"/>
      <c r="FPT87" s="1252"/>
      <c r="FPU87" s="1252"/>
      <c r="FPV87" s="1252"/>
      <c r="FPW87" s="1252"/>
      <c r="FPX87" s="1252"/>
      <c r="FPY87" s="1252"/>
      <c r="FPZ87" s="1252"/>
      <c r="FQA87" s="1252"/>
      <c r="FQB87" s="1252"/>
      <c r="FQC87" s="1252"/>
      <c r="FQD87" s="1252"/>
      <c r="FQE87" s="1252"/>
      <c r="FQF87" s="1252"/>
      <c r="FQG87" s="1252"/>
      <c r="FQH87" s="1252"/>
      <c r="FQI87" s="1252"/>
      <c r="FQJ87" s="1252"/>
      <c r="FQK87" s="1252"/>
      <c r="FQL87" s="1252"/>
      <c r="FQM87" s="1252"/>
      <c r="FQN87" s="1252"/>
      <c r="FQO87" s="1252"/>
      <c r="FQP87" s="1252"/>
      <c r="FQQ87" s="1252"/>
      <c r="FQR87" s="1252"/>
      <c r="FQS87" s="1252"/>
      <c r="FQT87" s="1252"/>
      <c r="FQU87" s="1252"/>
      <c r="FQV87" s="1252"/>
      <c r="FQW87" s="1252"/>
      <c r="FQX87" s="1252"/>
      <c r="FQY87" s="1252"/>
      <c r="FQZ87" s="1252"/>
      <c r="FRA87" s="1252"/>
      <c r="FRB87" s="1252"/>
      <c r="FRC87" s="1252"/>
      <c r="FRD87" s="1252"/>
      <c r="FRE87" s="1252"/>
      <c r="FRF87" s="1252"/>
      <c r="FRG87" s="1252"/>
      <c r="FRH87" s="1252"/>
      <c r="FRI87" s="1252"/>
      <c r="FRJ87" s="1252"/>
      <c r="FRK87" s="1252"/>
      <c r="FRL87" s="1252"/>
      <c r="FRM87" s="1252"/>
      <c r="FRN87" s="1252"/>
      <c r="FRO87" s="1252"/>
      <c r="FRP87" s="1252"/>
      <c r="FRQ87" s="1252"/>
      <c r="FRR87" s="1252"/>
      <c r="FRS87" s="1252"/>
      <c r="FRT87" s="1252"/>
      <c r="FRU87" s="1252"/>
      <c r="FRV87" s="1252"/>
      <c r="FRW87" s="1252"/>
      <c r="FRX87" s="1252"/>
      <c r="FRY87" s="1252"/>
      <c r="FRZ87" s="1252"/>
      <c r="FSA87" s="1252"/>
      <c r="FSB87" s="1252"/>
      <c r="FSC87" s="1252"/>
      <c r="FSD87" s="1252"/>
      <c r="FSE87" s="1252"/>
      <c r="FSF87" s="1252"/>
      <c r="FSG87" s="1252"/>
      <c r="FSH87" s="1252"/>
      <c r="FSI87" s="1252"/>
      <c r="FSJ87" s="1252"/>
      <c r="FSK87" s="1252"/>
      <c r="FSL87" s="1252"/>
      <c r="FSM87" s="1252"/>
      <c r="FSN87" s="1252"/>
      <c r="FSO87" s="1252"/>
      <c r="FSP87" s="1252"/>
      <c r="FSQ87" s="1252"/>
      <c r="FSR87" s="1252"/>
      <c r="FSS87" s="1252"/>
      <c r="FST87" s="1252"/>
      <c r="FSU87" s="1252"/>
      <c r="FSV87" s="1252"/>
      <c r="FSW87" s="1252"/>
      <c r="FSX87" s="1252"/>
      <c r="FSY87" s="1252"/>
      <c r="FSZ87" s="1252"/>
      <c r="FTA87" s="1252"/>
      <c r="FTB87" s="1252"/>
      <c r="FTC87" s="1252"/>
      <c r="FTD87" s="1252"/>
      <c r="FTE87" s="1252"/>
      <c r="FTF87" s="1252"/>
      <c r="FTG87" s="1252"/>
      <c r="FTH87" s="1252"/>
      <c r="FTI87" s="1252"/>
      <c r="FTJ87" s="1252"/>
      <c r="FTK87" s="1252"/>
      <c r="FTL87" s="1252"/>
      <c r="FTM87" s="1252"/>
      <c r="FTN87" s="1252"/>
      <c r="FTO87" s="1252"/>
      <c r="FTP87" s="1252"/>
      <c r="FTQ87" s="1252"/>
      <c r="FTR87" s="1252"/>
      <c r="FTS87" s="1252"/>
      <c r="FTT87" s="1252"/>
      <c r="FTU87" s="1252"/>
      <c r="FTV87" s="1252"/>
      <c r="FTW87" s="1252"/>
      <c r="FTX87" s="1252"/>
      <c r="FTY87" s="1252"/>
      <c r="FTZ87" s="1252"/>
      <c r="FUA87" s="1252"/>
      <c r="FUB87" s="1252"/>
      <c r="FUC87" s="1252"/>
      <c r="FUD87" s="1252"/>
      <c r="FUE87" s="1252"/>
      <c r="FUF87" s="1252"/>
      <c r="FUG87" s="1252"/>
      <c r="FUH87" s="1252"/>
      <c r="FUI87" s="1252"/>
      <c r="FUJ87" s="1252"/>
      <c r="FUK87" s="1252"/>
      <c r="FUL87" s="1252"/>
      <c r="FUM87" s="1252"/>
      <c r="FUN87" s="1252"/>
      <c r="FUO87" s="1252"/>
      <c r="FUP87" s="1252"/>
      <c r="FUQ87" s="1252"/>
      <c r="FUR87" s="1252"/>
      <c r="FUS87" s="1252"/>
      <c r="FUT87" s="1252"/>
      <c r="FUU87" s="1252"/>
      <c r="FUV87" s="1252"/>
      <c r="FUW87" s="1252"/>
      <c r="FUX87" s="1252"/>
      <c r="FUY87" s="1252"/>
      <c r="FUZ87" s="1252"/>
      <c r="FVA87" s="1252"/>
      <c r="FVB87" s="1252"/>
      <c r="FVC87" s="1252"/>
      <c r="FVD87" s="1252"/>
      <c r="FVE87" s="1252"/>
      <c r="FVF87" s="1252"/>
      <c r="FVG87" s="1252"/>
      <c r="FVH87" s="1252"/>
      <c r="FVI87" s="1252"/>
      <c r="FVJ87" s="1252"/>
      <c r="FVK87" s="1252"/>
      <c r="FVL87" s="1252"/>
      <c r="FVM87" s="1252"/>
      <c r="FVN87" s="1252"/>
      <c r="FVO87" s="1252"/>
      <c r="FVP87" s="1252"/>
      <c r="FVQ87" s="1252"/>
      <c r="FVR87" s="1252"/>
      <c r="FVS87" s="1252"/>
      <c r="FVT87" s="1252"/>
      <c r="FVU87" s="1252"/>
      <c r="FVV87" s="1252"/>
      <c r="FVW87" s="1252"/>
      <c r="FVX87" s="1252"/>
      <c r="FVY87" s="1252"/>
      <c r="FVZ87" s="1252"/>
      <c r="FWA87" s="1252"/>
      <c r="FWB87" s="1252"/>
      <c r="FWC87" s="1252"/>
      <c r="FWD87" s="1252"/>
      <c r="FWE87" s="1252"/>
      <c r="FWF87" s="1252"/>
      <c r="FWG87" s="1252"/>
      <c r="FWH87" s="1252"/>
      <c r="FWI87" s="1252"/>
      <c r="FWJ87" s="1252"/>
      <c r="FWK87" s="1252"/>
      <c r="FWL87" s="1252"/>
      <c r="FWM87" s="1252"/>
      <c r="FWN87" s="1252"/>
      <c r="FWO87" s="1252"/>
      <c r="FWP87" s="1252"/>
      <c r="FWQ87" s="1252"/>
      <c r="FWR87" s="1252"/>
      <c r="FWS87" s="1252"/>
      <c r="FWT87" s="1252"/>
      <c r="FWU87" s="1252"/>
      <c r="FWV87" s="1252"/>
      <c r="FWW87" s="1252"/>
      <c r="FWX87" s="1252"/>
      <c r="FWY87" s="1252"/>
      <c r="FWZ87" s="1252"/>
      <c r="FXA87" s="1252"/>
      <c r="FXB87" s="1252"/>
      <c r="FXC87" s="1252"/>
      <c r="FXD87" s="1252"/>
      <c r="FXE87" s="1252"/>
      <c r="FXF87" s="1252"/>
      <c r="FXG87" s="1252"/>
      <c r="FXH87" s="1252"/>
      <c r="FXI87" s="1252"/>
      <c r="FXJ87" s="1252"/>
      <c r="FXK87" s="1252"/>
      <c r="FXL87" s="1252"/>
      <c r="FXM87" s="1252"/>
      <c r="FXN87" s="1252"/>
      <c r="FXO87" s="1252"/>
      <c r="FXP87" s="1252"/>
      <c r="FXQ87" s="1252"/>
      <c r="FXR87" s="1252"/>
      <c r="FXS87" s="1252"/>
      <c r="FXT87" s="1252"/>
      <c r="FXU87" s="1252"/>
      <c r="FXV87" s="1252"/>
      <c r="FXW87" s="1252"/>
      <c r="FXX87" s="1252"/>
      <c r="FXY87" s="1252"/>
      <c r="FXZ87" s="1252"/>
      <c r="FYA87" s="1252"/>
      <c r="FYB87" s="1252"/>
      <c r="FYC87" s="1252"/>
      <c r="FYD87" s="1252"/>
      <c r="FYE87" s="1252"/>
      <c r="FYF87" s="1252"/>
      <c r="FYG87" s="1252"/>
      <c r="FYH87" s="1252"/>
      <c r="FYI87" s="1252"/>
      <c r="FYJ87" s="1252"/>
      <c r="FYK87" s="1252"/>
      <c r="FYL87" s="1252"/>
      <c r="FYM87" s="1252"/>
      <c r="FYN87" s="1252"/>
      <c r="FYO87" s="1252"/>
      <c r="FYP87" s="1252"/>
      <c r="FYQ87" s="1252"/>
      <c r="FYR87" s="1252"/>
      <c r="FYS87" s="1252"/>
      <c r="FYT87" s="1252"/>
      <c r="FYU87" s="1252"/>
      <c r="FYV87" s="1252"/>
      <c r="FYW87" s="1252"/>
      <c r="FYX87" s="1252"/>
      <c r="FYY87" s="1252"/>
      <c r="FYZ87" s="1252"/>
      <c r="FZA87" s="1252"/>
      <c r="FZB87" s="1252"/>
      <c r="FZC87" s="1252"/>
      <c r="FZD87" s="1252"/>
      <c r="FZE87" s="1252"/>
      <c r="FZF87" s="1252"/>
      <c r="FZG87" s="1252"/>
      <c r="FZH87" s="1252"/>
      <c r="FZI87" s="1252"/>
      <c r="FZJ87" s="1252"/>
      <c r="FZK87" s="1252"/>
      <c r="FZL87" s="1252"/>
      <c r="FZM87" s="1252"/>
      <c r="FZN87" s="1252"/>
      <c r="FZO87" s="1252"/>
      <c r="FZP87" s="1252"/>
      <c r="FZQ87" s="1252"/>
      <c r="FZR87" s="1252"/>
      <c r="FZS87" s="1252"/>
      <c r="FZT87" s="1252"/>
      <c r="FZU87" s="1252"/>
      <c r="FZV87" s="1252"/>
      <c r="FZW87" s="1252"/>
      <c r="FZX87" s="1252"/>
      <c r="FZY87" s="1252"/>
      <c r="FZZ87" s="1252"/>
      <c r="GAA87" s="1252"/>
      <c r="GAB87" s="1252"/>
      <c r="GAC87" s="1252"/>
      <c r="GAD87" s="1252"/>
      <c r="GAE87" s="1252"/>
      <c r="GAF87" s="1252"/>
      <c r="GAG87" s="1252"/>
      <c r="GAH87" s="1252"/>
      <c r="GAI87" s="1252"/>
      <c r="GAJ87" s="1252"/>
      <c r="GAK87" s="1252"/>
      <c r="GAL87" s="1252"/>
      <c r="GAM87" s="1252"/>
      <c r="GAN87" s="1252"/>
      <c r="GAO87" s="1252"/>
      <c r="GAP87" s="1252"/>
      <c r="GAQ87" s="1252"/>
      <c r="GAR87" s="1252"/>
      <c r="GAS87" s="1252"/>
      <c r="GAT87" s="1252"/>
      <c r="GAU87" s="1252"/>
      <c r="GAV87" s="1252"/>
      <c r="GAW87" s="1252"/>
      <c r="GAX87" s="1252"/>
      <c r="GAY87" s="1252"/>
      <c r="GAZ87" s="1252"/>
      <c r="GBA87" s="1252"/>
      <c r="GBB87" s="1252"/>
      <c r="GBC87" s="1252"/>
      <c r="GBD87" s="1252"/>
      <c r="GBE87" s="1252"/>
      <c r="GBF87" s="1252"/>
      <c r="GBG87" s="1252"/>
      <c r="GBH87" s="1252"/>
      <c r="GBI87" s="1252"/>
      <c r="GBJ87" s="1252"/>
      <c r="GBK87" s="1252"/>
      <c r="GBL87" s="1252"/>
      <c r="GBM87" s="1252"/>
      <c r="GBN87" s="1252"/>
      <c r="GBO87" s="1252"/>
      <c r="GBP87" s="1252"/>
      <c r="GBQ87" s="1252"/>
      <c r="GBR87" s="1252"/>
      <c r="GBS87" s="1252"/>
      <c r="GBT87" s="1252"/>
      <c r="GBU87" s="1252"/>
      <c r="GBV87" s="1252"/>
      <c r="GBW87" s="1252"/>
      <c r="GBX87" s="1252"/>
      <c r="GBY87" s="1252"/>
      <c r="GBZ87" s="1252"/>
      <c r="GCA87" s="1252"/>
      <c r="GCB87" s="1252"/>
      <c r="GCC87" s="1252"/>
      <c r="GCD87" s="1252"/>
      <c r="GCE87" s="1252"/>
      <c r="GCF87" s="1252"/>
      <c r="GCG87" s="1252"/>
      <c r="GCH87" s="1252"/>
      <c r="GCI87" s="1252"/>
      <c r="GCJ87" s="1252"/>
      <c r="GCK87" s="1252"/>
      <c r="GCL87" s="1252"/>
      <c r="GCM87" s="1252"/>
      <c r="GCN87" s="1252"/>
      <c r="GCO87" s="1252"/>
      <c r="GCP87" s="1252"/>
      <c r="GCQ87" s="1252"/>
      <c r="GCR87" s="1252"/>
      <c r="GCS87" s="1252"/>
      <c r="GCT87" s="1252"/>
      <c r="GCU87" s="1252"/>
      <c r="GCV87" s="1252"/>
      <c r="GCW87" s="1252"/>
      <c r="GCX87" s="1252"/>
      <c r="GCY87" s="1252"/>
      <c r="GCZ87" s="1252"/>
      <c r="GDA87" s="1252"/>
      <c r="GDB87" s="1252"/>
      <c r="GDC87" s="1252"/>
      <c r="GDD87" s="1252"/>
      <c r="GDE87" s="1252"/>
      <c r="GDF87" s="1252"/>
      <c r="GDG87" s="1252"/>
      <c r="GDH87" s="1252"/>
      <c r="GDI87" s="1252"/>
      <c r="GDJ87" s="1252"/>
      <c r="GDK87" s="1252"/>
      <c r="GDL87" s="1252"/>
      <c r="GDM87" s="1252"/>
      <c r="GDN87" s="1252"/>
      <c r="GDO87" s="1252"/>
      <c r="GDP87" s="1252"/>
      <c r="GDQ87" s="1252"/>
      <c r="GDR87" s="1252"/>
      <c r="GDS87" s="1252"/>
      <c r="GDT87" s="1252"/>
      <c r="GDU87" s="1252"/>
      <c r="GDV87" s="1252"/>
      <c r="GDW87" s="1252"/>
      <c r="GDX87" s="1252"/>
      <c r="GDY87" s="1252"/>
      <c r="GDZ87" s="1252"/>
      <c r="GEA87" s="1252"/>
      <c r="GEB87" s="1252"/>
      <c r="GEC87" s="1252"/>
      <c r="GED87" s="1252"/>
      <c r="GEE87" s="1252"/>
      <c r="GEF87" s="1252"/>
      <c r="GEG87" s="1252"/>
      <c r="GEH87" s="1252"/>
      <c r="GEI87" s="1252"/>
      <c r="GEJ87" s="1252"/>
      <c r="GEK87" s="1252"/>
      <c r="GEL87" s="1252"/>
      <c r="GEM87" s="1252"/>
      <c r="GEN87" s="1252"/>
      <c r="GEO87" s="1252"/>
      <c r="GEP87" s="1252"/>
      <c r="GEQ87" s="1252"/>
      <c r="GER87" s="1252"/>
      <c r="GES87" s="1252"/>
      <c r="GET87" s="1252"/>
      <c r="GEU87" s="1252"/>
      <c r="GEV87" s="1252"/>
      <c r="GEW87" s="1252"/>
      <c r="GEX87" s="1252"/>
      <c r="GEY87" s="1252"/>
      <c r="GEZ87" s="1252"/>
      <c r="GFA87" s="1252"/>
      <c r="GFB87" s="1252"/>
      <c r="GFC87" s="1252"/>
      <c r="GFD87" s="1252"/>
      <c r="GFE87" s="1252"/>
      <c r="GFF87" s="1252"/>
      <c r="GFG87" s="1252"/>
      <c r="GFH87" s="1252"/>
      <c r="GFI87" s="1252"/>
      <c r="GFJ87" s="1252"/>
      <c r="GFK87" s="1252"/>
      <c r="GFL87" s="1252"/>
      <c r="GFM87" s="1252"/>
      <c r="GFN87" s="1252"/>
      <c r="GFO87" s="1252"/>
      <c r="GFP87" s="1252"/>
      <c r="GFQ87" s="1252"/>
      <c r="GFR87" s="1252"/>
      <c r="GFS87" s="1252"/>
      <c r="GFT87" s="1252"/>
      <c r="GFU87" s="1252"/>
      <c r="GFV87" s="1252"/>
      <c r="GFW87" s="1252"/>
      <c r="GFX87" s="1252"/>
      <c r="GFY87" s="1252"/>
      <c r="GFZ87" s="1252"/>
      <c r="GGA87" s="1252"/>
      <c r="GGB87" s="1252"/>
      <c r="GGC87" s="1252"/>
      <c r="GGD87" s="1252"/>
      <c r="GGE87" s="1252"/>
      <c r="GGF87" s="1252"/>
      <c r="GGG87" s="1252"/>
      <c r="GGH87" s="1252"/>
      <c r="GGI87" s="1252"/>
      <c r="GGJ87" s="1252"/>
      <c r="GGK87" s="1252"/>
      <c r="GGL87" s="1252"/>
      <c r="GGM87" s="1252"/>
      <c r="GGN87" s="1252"/>
      <c r="GGO87" s="1252"/>
      <c r="GGP87" s="1252"/>
      <c r="GGQ87" s="1252"/>
      <c r="GGR87" s="1252"/>
      <c r="GGS87" s="1252"/>
      <c r="GGT87" s="1252"/>
      <c r="GGU87" s="1252"/>
      <c r="GGV87" s="1252"/>
      <c r="GGW87" s="1252"/>
      <c r="GGX87" s="1252"/>
      <c r="GGY87" s="1252"/>
      <c r="GGZ87" s="1252"/>
      <c r="GHA87" s="1252"/>
      <c r="GHB87" s="1252"/>
      <c r="GHC87" s="1252"/>
      <c r="GHD87" s="1252"/>
      <c r="GHE87" s="1252"/>
      <c r="GHF87" s="1252"/>
      <c r="GHG87" s="1252"/>
      <c r="GHH87" s="1252"/>
      <c r="GHI87" s="1252"/>
      <c r="GHJ87" s="1252"/>
      <c r="GHK87" s="1252"/>
      <c r="GHL87" s="1252"/>
      <c r="GHM87" s="1252"/>
      <c r="GHN87" s="1252"/>
      <c r="GHO87" s="1252"/>
      <c r="GHP87" s="1252"/>
      <c r="GHQ87" s="1252"/>
      <c r="GHR87" s="1252"/>
      <c r="GHS87" s="1252"/>
      <c r="GHT87" s="1252"/>
      <c r="GHU87" s="1252"/>
      <c r="GHV87" s="1252"/>
      <c r="GHW87" s="1252"/>
      <c r="GHX87" s="1252"/>
      <c r="GHY87" s="1252"/>
      <c r="GHZ87" s="1252"/>
      <c r="GIA87" s="1252"/>
      <c r="GIB87" s="1252"/>
      <c r="GIC87" s="1252"/>
      <c r="GID87" s="1252"/>
      <c r="GIE87" s="1252"/>
      <c r="GIF87" s="1252"/>
      <c r="GIG87" s="1252"/>
      <c r="GIH87" s="1252"/>
      <c r="GII87" s="1252"/>
      <c r="GIJ87" s="1252"/>
      <c r="GIK87" s="1252"/>
      <c r="GIL87" s="1252"/>
      <c r="GIM87" s="1252"/>
      <c r="GIN87" s="1252"/>
      <c r="GIO87" s="1252"/>
      <c r="GIP87" s="1252"/>
      <c r="GIQ87" s="1252"/>
      <c r="GIR87" s="1252"/>
      <c r="GIS87" s="1252"/>
      <c r="GIT87" s="1252"/>
      <c r="GIU87" s="1252"/>
      <c r="GIV87" s="1252"/>
      <c r="GIW87" s="1252"/>
      <c r="GIX87" s="1252"/>
      <c r="GIY87" s="1252"/>
      <c r="GIZ87" s="1252"/>
      <c r="GJA87" s="1252"/>
      <c r="GJB87" s="1252"/>
      <c r="GJC87" s="1252"/>
      <c r="GJD87" s="1252"/>
      <c r="GJE87" s="1252"/>
      <c r="GJF87" s="1252"/>
      <c r="GJG87" s="1252"/>
      <c r="GJH87" s="1252"/>
      <c r="GJI87" s="1252"/>
      <c r="GJJ87" s="1252"/>
      <c r="GJK87" s="1252"/>
      <c r="GJL87" s="1252"/>
      <c r="GJM87" s="1252"/>
      <c r="GJN87" s="1252"/>
      <c r="GJO87" s="1252"/>
      <c r="GJP87" s="1252"/>
      <c r="GJQ87" s="1252"/>
      <c r="GJR87" s="1252"/>
      <c r="GJS87" s="1252"/>
      <c r="GJT87" s="1252"/>
      <c r="GJU87" s="1252"/>
      <c r="GJV87" s="1252"/>
      <c r="GJW87" s="1252"/>
      <c r="GJX87" s="1252"/>
      <c r="GJY87" s="1252"/>
      <c r="GJZ87" s="1252"/>
      <c r="GKA87" s="1252"/>
      <c r="GKB87" s="1252"/>
      <c r="GKC87" s="1252"/>
      <c r="GKD87" s="1252"/>
      <c r="GKE87" s="1252"/>
      <c r="GKF87" s="1252"/>
      <c r="GKG87" s="1252"/>
      <c r="GKH87" s="1252"/>
      <c r="GKI87" s="1252"/>
      <c r="GKJ87" s="1252"/>
      <c r="GKK87" s="1252"/>
      <c r="GKL87" s="1252"/>
      <c r="GKM87" s="1252"/>
      <c r="GKN87" s="1252"/>
      <c r="GKO87" s="1252"/>
      <c r="GKP87" s="1252"/>
      <c r="GKQ87" s="1252"/>
      <c r="GKR87" s="1252"/>
      <c r="GKS87" s="1252"/>
      <c r="GKT87" s="1252"/>
      <c r="GKU87" s="1252"/>
      <c r="GKV87" s="1252"/>
      <c r="GKW87" s="1252"/>
      <c r="GKX87" s="1252"/>
      <c r="GKY87" s="1252"/>
      <c r="GKZ87" s="1252"/>
      <c r="GLA87" s="1252"/>
      <c r="GLB87" s="1252"/>
      <c r="GLC87" s="1252"/>
      <c r="GLD87" s="1252"/>
      <c r="GLE87" s="1252"/>
      <c r="GLF87" s="1252"/>
      <c r="GLG87" s="1252"/>
      <c r="GLH87" s="1252"/>
      <c r="GLI87" s="1252"/>
      <c r="GLJ87" s="1252"/>
      <c r="GLK87" s="1252"/>
      <c r="GLL87" s="1252"/>
      <c r="GLM87" s="1252"/>
      <c r="GLN87" s="1252"/>
      <c r="GLO87" s="1252"/>
      <c r="GLP87" s="1252"/>
      <c r="GLQ87" s="1252"/>
      <c r="GLR87" s="1252"/>
      <c r="GLS87" s="1252"/>
      <c r="GLT87" s="1252"/>
      <c r="GLU87" s="1252"/>
      <c r="GLV87" s="1252"/>
      <c r="GLW87" s="1252"/>
      <c r="GLX87" s="1252"/>
      <c r="GLY87" s="1252"/>
      <c r="GLZ87" s="1252"/>
      <c r="GMA87" s="1252"/>
      <c r="GMB87" s="1252"/>
      <c r="GMC87" s="1252"/>
      <c r="GMD87" s="1252"/>
      <c r="GME87" s="1252"/>
      <c r="GMF87" s="1252"/>
      <c r="GMG87" s="1252"/>
      <c r="GMH87" s="1252"/>
      <c r="GMI87" s="1252"/>
      <c r="GMJ87" s="1252"/>
      <c r="GMK87" s="1252"/>
      <c r="GML87" s="1252"/>
      <c r="GMM87" s="1252"/>
      <c r="GMN87" s="1252"/>
      <c r="GMO87" s="1252"/>
      <c r="GMP87" s="1252"/>
      <c r="GMQ87" s="1252"/>
      <c r="GMR87" s="1252"/>
      <c r="GMS87" s="1252"/>
      <c r="GMT87" s="1252"/>
      <c r="GMU87" s="1252"/>
      <c r="GMV87" s="1252"/>
      <c r="GMW87" s="1252"/>
      <c r="GMX87" s="1252"/>
      <c r="GMY87" s="1252"/>
      <c r="GMZ87" s="1252"/>
      <c r="GNA87" s="1252"/>
      <c r="GNB87" s="1252"/>
      <c r="GNC87" s="1252"/>
      <c r="GND87" s="1252"/>
      <c r="GNE87" s="1252"/>
      <c r="GNF87" s="1252"/>
      <c r="GNG87" s="1252"/>
      <c r="GNH87" s="1252"/>
      <c r="GNI87" s="1252"/>
      <c r="GNJ87" s="1252"/>
      <c r="GNK87" s="1252"/>
      <c r="GNL87" s="1252"/>
      <c r="GNM87" s="1252"/>
      <c r="GNN87" s="1252"/>
      <c r="GNO87" s="1252"/>
      <c r="GNP87" s="1252"/>
      <c r="GNQ87" s="1252"/>
      <c r="GNR87" s="1252"/>
      <c r="GNS87" s="1252"/>
      <c r="GNT87" s="1252"/>
      <c r="GNU87" s="1252"/>
      <c r="GNV87" s="1252"/>
      <c r="GNW87" s="1252"/>
      <c r="GNX87" s="1252"/>
      <c r="GNY87" s="1252"/>
      <c r="GNZ87" s="1252"/>
      <c r="GOA87" s="1252"/>
      <c r="GOB87" s="1252"/>
      <c r="GOC87" s="1252"/>
      <c r="GOD87" s="1252"/>
      <c r="GOE87" s="1252"/>
      <c r="GOF87" s="1252"/>
      <c r="GOG87" s="1252"/>
      <c r="GOH87" s="1252"/>
      <c r="GOI87" s="1252"/>
      <c r="GOJ87" s="1252"/>
      <c r="GOK87" s="1252"/>
      <c r="GOL87" s="1252"/>
      <c r="GOM87" s="1252"/>
      <c r="GON87" s="1252"/>
      <c r="GOO87" s="1252"/>
      <c r="GOP87" s="1252"/>
      <c r="GOQ87" s="1252"/>
      <c r="GOR87" s="1252"/>
      <c r="GOS87" s="1252"/>
      <c r="GOT87" s="1252"/>
      <c r="GOU87" s="1252"/>
      <c r="GOV87" s="1252"/>
      <c r="GOW87" s="1252"/>
      <c r="GOX87" s="1252"/>
      <c r="GOY87" s="1252"/>
      <c r="GOZ87" s="1252"/>
      <c r="GPA87" s="1252"/>
      <c r="GPB87" s="1252"/>
      <c r="GPC87" s="1252"/>
      <c r="GPD87" s="1252"/>
      <c r="GPE87" s="1252"/>
      <c r="GPF87" s="1252"/>
      <c r="GPG87" s="1252"/>
      <c r="GPH87" s="1252"/>
      <c r="GPI87" s="1252"/>
      <c r="GPJ87" s="1252"/>
      <c r="GPK87" s="1252"/>
      <c r="GPL87" s="1252"/>
      <c r="GPM87" s="1252"/>
      <c r="GPN87" s="1252"/>
      <c r="GPO87" s="1252"/>
      <c r="GPP87" s="1252"/>
      <c r="GPQ87" s="1252"/>
      <c r="GPR87" s="1252"/>
      <c r="GPS87" s="1252"/>
      <c r="GPT87" s="1252"/>
      <c r="GPU87" s="1252"/>
      <c r="GPV87" s="1252"/>
      <c r="GPW87" s="1252"/>
      <c r="GPX87" s="1252"/>
      <c r="GPY87" s="1252"/>
      <c r="GPZ87" s="1252"/>
      <c r="GQA87" s="1252"/>
      <c r="GQB87" s="1252"/>
      <c r="GQC87" s="1252"/>
      <c r="GQD87" s="1252"/>
      <c r="GQE87" s="1252"/>
      <c r="GQF87" s="1252"/>
      <c r="GQG87" s="1252"/>
      <c r="GQH87" s="1252"/>
      <c r="GQI87" s="1252"/>
      <c r="GQJ87" s="1252"/>
      <c r="GQK87" s="1252"/>
      <c r="GQL87" s="1252"/>
      <c r="GQM87" s="1252"/>
      <c r="GQN87" s="1252"/>
      <c r="GQO87" s="1252"/>
      <c r="GQP87" s="1252"/>
      <c r="GQQ87" s="1252"/>
      <c r="GQR87" s="1252"/>
      <c r="GQS87" s="1252"/>
      <c r="GQT87" s="1252"/>
      <c r="GQU87" s="1252"/>
      <c r="GQV87" s="1252"/>
      <c r="GQW87" s="1252"/>
      <c r="GQX87" s="1252"/>
      <c r="GQY87" s="1252"/>
      <c r="GQZ87" s="1252"/>
      <c r="GRA87" s="1252"/>
      <c r="GRB87" s="1252"/>
      <c r="GRC87" s="1252"/>
      <c r="GRD87" s="1252"/>
      <c r="GRE87" s="1252"/>
      <c r="GRF87" s="1252"/>
      <c r="GRG87" s="1252"/>
      <c r="GRH87" s="1252"/>
      <c r="GRI87" s="1252"/>
      <c r="GRJ87" s="1252"/>
      <c r="GRK87" s="1252"/>
      <c r="GRL87" s="1252"/>
      <c r="GRM87" s="1252"/>
      <c r="GRN87" s="1252"/>
      <c r="GRO87" s="1252"/>
      <c r="GRP87" s="1252"/>
      <c r="GRQ87" s="1252"/>
      <c r="GRR87" s="1252"/>
      <c r="GRS87" s="1252"/>
      <c r="GRT87" s="1252"/>
      <c r="GRU87" s="1252"/>
      <c r="GRV87" s="1252"/>
      <c r="GRW87" s="1252"/>
      <c r="GRX87" s="1252"/>
      <c r="GRY87" s="1252"/>
      <c r="GRZ87" s="1252"/>
      <c r="GSA87" s="1252"/>
      <c r="GSB87" s="1252"/>
      <c r="GSC87" s="1252"/>
      <c r="GSD87" s="1252"/>
      <c r="GSE87" s="1252"/>
      <c r="GSF87" s="1252"/>
      <c r="GSG87" s="1252"/>
      <c r="GSH87" s="1252"/>
      <c r="GSI87" s="1252"/>
      <c r="GSJ87" s="1252"/>
      <c r="GSK87" s="1252"/>
      <c r="GSL87" s="1252"/>
      <c r="GSM87" s="1252"/>
      <c r="GSN87" s="1252"/>
      <c r="GSO87" s="1252"/>
      <c r="GSP87" s="1252"/>
      <c r="GSQ87" s="1252"/>
      <c r="GSR87" s="1252"/>
      <c r="GSS87" s="1252"/>
      <c r="GST87" s="1252"/>
      <c r="GSU87" s="1252"/>
      <c r="GSV87" s="1252"/>
      <c r="GSW87" s="1252"/>
      <c r="GSX87" s="1252"/>
      <c r="GSY87" s="1252"/>
      <c r="GSZ87" s="1252"/>
      <c r="GTA87" s="1252"/>
      <c r="GTB87" s="1252"/>
      <c r="GTC87" s="1252"/>
      <c r="GTD87" s="1252"/>
      <c r="GTE87" s="1252"/>
      <c r="GTF87" s="1252"/>
      <c r="GTG87" s="1252"/>
      <c r="GTH87" s="1252"/>
      <c r="GTI87" s="1252"/>
      <c r="GTJ87" s="1252"/>
      <c r="GTK87" s="1252"/>
      <c r="GTL87" s="1252"/>
      <c r="GTM87" s="1252"/>
      <c r="GTN87" s="1252"/>
      <c r="GTO87" s="1252"/>
      <c r="GTP87" s="1252"/>
      <c r="GTQ87" s="1252"/>
      <c r="GTR87" s="1252"/>
      <c r="GTS87" s="1252"/>
      <c r="GTT87" s="1252"/>
      <c r="GTU87" s="1252"/>
      <c r="GTV87" s="1252"/>
      <c r="GTW87" s="1252"/>
      <c r="GTX87" s="1252"/>
      <c r="GTY87" s="1252"/>
      <c r="GTZ87" s="1252"/>
      <c r="GUA87" s="1252"/>
      <c r="GUB87" s="1252"/>
      <c r="GUC87" s="1252"/>
      <c r="GUD87" s="1252"/>
      <c r="GUE87" s="1252"/>
      <c r="GUF87" s="1252"/>
      <c r="GUG87" s="1252"/>
      <c r="GUH87" s="1252"/>
      <c r="GUI87" s="1252"/>
      <c r="GUJ87" s="1252"/>
      <c r="GUK87" s="1252"/>
      <c r="GUL87" s="1252"/>
      <c r="GUM87" s="1252"/>
      <c r="GUN87" s="1252"/>
      <c r="GUO87" s="1252"/>
      <c r="GUP87" s="1252"/>
      <c r="GUQ87" s="1252"/>
      <c r="GUR87" s="1252"/>
      <c r="GUS87" s="1252"/>
      <c r="GUT87" s="1252"/>
      <c r="GUU87" s="1252"/>
      <c r="GUV87" s="1252"/>
      <c r="GUW87" s="1252"/>
      <c r="GUX87" s="1252"/>
      <c r="GUY87" s="1252"/>
      <c r="GUZ87" s="1252"/>
      <c r="GVA87" s="1252"/>
      <c r="GVB87" s="1252"/>
      <c r="GVC87" s="1252"/>
      <c r="GVD87" s="1252"/>
      <c r="GVE87" s="1252"/>
      <c r="GVF87" s="1252"/>
      <c r="GVG87" s="1252"/>
      <c r="GVH87" s="1252"/>
      <c r="GVI87" s="1252"/>
      <c r="GVJ87" s="1252"/>
      <c r="GVK87" s="1252"/>
      <c r="GVL87" s="1252"/>
      <c r="GVM87" s="1252"/>
      <c r="GVN87" s="1252"/>
      <c r="GVO87" s="1252"/>
      <c r="GVP87" s="1252"/>
      <c r="GVQ87" s="1252"/>
      <c r="GVR87" s="1252"/>
      <c r="GVS87" s="1252"/>
      <c r="GVT87" s="1252"/>
      <c r="GVU87" s="1252"/>
      <c r="GVV87" s="1252"/>
      <c r="GVW87" s="1252"/>
      <c r="GVX87" s="1252"/>
      <c r="GVY87" s="1252"/>
      <c r="GVZ87" s="1252"/>
      <c r="GWA87" s="1252"/>
      <c r="GWB87" s="1252"/>
      <c r="GWC87" s="1252"/>
      <c r="GWD87" s="1252"/>
      <c r="GWE87" s="1252"/>
      <c r="GWF87" s="1252"/>
      <c r="GWG87" s="1252"/>
      <c r="GWH87" s="1252"/>
      <c r="GWI87" s="1252"/>
      <c r="GWJ87" s="1252"/>
      <c r="GWK87" s="1252"/>
      <c r="GWL87" s="1252"/>
      <c r="GWM87" s="1252"/>
      <c r="GWN87" s="1252"/>
      <c r="GWO87" s="1252"/>
      <c r="GWP87" s="1252"/>
      <c r="GWQ87" s="1252"/>
      <c r="GWR87" s="1252"/>
      <c r="GWS87" s="1252"/>
      <c r="GWT87" s="1252"/>
      <c r="GWU87" s="1252"/>
      <c r="GWV87" s="1252"/>
      <c r="GWW87" s="1252"/>
      <c r="GWX87" s="1252"/>
      <c r="GWY87" s="1252"/>
      <c r="GWZ87" s="1252"/>
      <c r="GXA87" s="1252"/>
      <c r="GXB87" s="1252"/>
      <c r="GXC87" s="1252"/>
      <c r="GXD87" s="1252"/>
      <c r="GXE87" s="1252"/>
      <c r="GXF87" s="1252"/>
      <c r="GXG87" s="1252"/>
      <c r="GXH87" s="1252"/>
      <c r="GXI87" s="1252"/>
      <c r="GXJ87" s="1252"/>
      <c r="GXK87" s="1252"/>
      <c r="GXL87" s="1252"/>
      <c r="GXM87" s="1252"/>
      <c r="GXN87" s="1252"/>
      <c r="GXO87" s="1252"/>
      <c r="GXP87" s="1252"/>
      <c r="GXQ87" s="1252"/>
      <c r="GXR87" s="1252"/>
      <c r="GXS87" s="1252"/>
      <c r="GXT87" s="1252"/>
      <c r="GXU87" s="1252"/>
      <c r="GXV87" s="1252"/>
      <c r="GXW87" s="1252"/>
      <c r="GXX87" s="1252"/>
      <c r="GXY87" s="1252"/>
      <c r="GXZ87" s="1252"/>
      <c r="GYA87" s="1252"/>
      <c r="GYB87" s="1252"/>
      <c r="GYC87" s="1252"/>
      <c r="GYD87" s="1252"/>
      <c r="GYE87" s="1252"/>
      <c r="GYF87" s="1252"/>
      <c r="GYG87" s="1252"/>
      <c r="GYH87" s="1252"/>
      <c r="GYI87" s="1252"/>
      <c r="GYJ87" s="1252"/>
      <c r="GYK87" s="1252"/>
      <c r="GYL87" s="1252"/>
      <c r="GYM87" s="1252"/>
      <c r="GYN87" s="1252"/>
      <c r="GYO87" s="1252"/>
      <c r="GYP87" s="1252"/>
      <c r="GYQ87" s="1252"/>
      <c r="GYR87" s="1252"/>
      <c r="GYS87" s="1252"/>
      <c r="GYT87" s="1252"/>
      <c r="GYU87" s="1252"/>
      <c r="GYV87" s="1252"/>
      <c r="GYW87" s="1252"/>
      <c r="GYX87" s="1252"/>
      <c r="GYY87" s="1252"/>
      <c r="GYZ87" s="1252"/>
      <c r="GZA87" s="1252"/>
      <c r="GZB87" s="1252"/>
      <c r="GZC87" s="1252"/>
      <c r="GZD87" s="1252"/>
      <c r="GZE87" s="1252"/>
      <c r="GZF87" s="1252"/>
      <c r="GZG87" s="1252"/>
      <c r="GZH87" s="1252"/>
      <c r="GZI87" s="1252"/>
      <c r="GZJ87" s="1252"/>
      <c r="GZK87" s="1252"/>
      <c r="GZL87" s="1252"/>
      <c r="GZM87" s="1252"/>
      <c r="GZN87" s="1252"/>
      <c r="GZO87" s="1252"/>
      <c r="GZP87" s="1252"/>
      <c r="GZQ87" s="1252"/>
      <c r="GZR87" s="1252"/>
      <c r="GZS87" s="1252"/>
      <c r="GZT87" s="1252"/>
      <c r="GZU87" s="1252"/>
      <c r="GZV87" s="1252"/>
      <c r="GZW87" s="1252"/>
      <c r="GZX87" s="1252"/>
      <c r="GZY87" s="1252"/>
      <c r="GZZ87" s="1252"/>
      <c r="HAA87" s="1252"/>
      <c r="HAB87" s="1252"/>
      <c r="HAC87" s="1252"/>
      <c r="HAD87" s="1252"/>
      <c r="HAE87" s="1252"/>
      <c r="HAF87" s="1252"/>
      <c r="HAG87" s="1252"/>
      <c r="HAH87" s="1252"/>
      <c r="HAI87" s="1252"/>
      <c r="HAJ87" s="1252"/>
      <c r="HAK87" s="1252"/>
      <c r="HAL87" s="1252"/>
      <c r="HAM87" s="1252"/>
      <c r="HAN87" s="1252"/>
      <c r="HAO87" s="1252"/>
      <c r="HAP87" s="1252"/>
      <c r="HAQ87" s="1252"/>
      <c r="HAR87" s="1252"/>
      <c r="HAS87" s="1252"/>
      <c r="HAT87" s="1252"/>
      <c r="HAU87" s="1252"/>
      <c r="HAV87" s="1252"/>
      <c r="HAW87" s="1252"/>
      <c r="HAX87" s="1252"/>
      <c r="HAY87" s="1252"/>
      <c r="HAZ87" s="1252"/>
      <c r="HBA87" s="1252"/>
      <c r="HBB87" s="1252"/>
      <c r="HBC87" s="1252"/>
      <c r="HBD87" s="1252"/>
      <c r="HBE87" s="1252"/>
      <c r="HBF87" s="1252"/>
      <c r="HBG87" s="1252"/>
      <c r="HBH87" s="1252"/>
      <c r="HBI87" s="1252"/>
      <c r="HBJ87" s="1252"/>
      <c r="HBK87" s="1252"/>
      <c r="HBL87" s="1252"/>
      <c r="HBM87" s="1252"/>
      <c r="HBN87" s="1252"/>
      <c r="HBO87" s="1252"/>
      <c r="HBP87" s="1252"/>
      <c r="HBQ87" s="1252"/>
      <c r="HBR87" s="1252"/>
      <c r="HBS87" s="1252"/>
      <c r="HBT87" s="1252"/>
      <c r="HBU87" s="1252"/>
      <c r="HBV87" s="1252"/>
      <c r="HBW87" s="1252"/>
      <c r="HBX87" s="1252"/>
      <c r="HBY87" s="1252"/>
      <c r="HBZ87" s="1252"/>
      <c r="HCA87" s="1252"/>
      <c r="HCB87" s="1252"/>
      <c r="HCC87" s="1252"/>
      <c r="HCD87" s="1252"/>
      <c r="HCE87" s="1252"/>
      <c r="HCF87" s="1252"/>
      <c r="HCG87" s="1252"/>
      <c r="HCH87" s="1252"/>
      <c r="HCI87" s="1252"/>
      <c r="HCJ87" s="1252"/>
      <c r="HCK87" s="1252"/>
      <c r="HCL87" s="1252"/>
      <c r="HCM87" s="1252"/>
      <c r="HCN87" s="1252"/>
      <c r="HCO87" s="1252"/>
      <c r="HCP87" s="1252"/>
      <c r="HCQ87" s="1252"/>
      <c r="HCR87" s="1252"/>
      <c r="HCS87" s="1252"/>
      <c r="HCT87" s="1252"/>
      <c r="HCU87" s="1252"/>
      <c r="HCV87" s="1252"/>
      <c r="HCW87" s="1252"/>
      <c r="HCX87" s="1252"/>
      <c r="HCY87" s="1252"/>
      <c r="HCZ87" s="1252"/>
      <c r="HDA87" s="1252"/>
      <c r="HDB87" s="1252"/>
      <c r="HDC87" s="1252"/>
      <c r="HDD87" s="1252"/>
      <c r="HDE87" s="1252"/>
      <c r="HDF87" s="1252"/>
      <c r="HDG87" s="1252"/>
      <c r="HDH87" s="1252"/>
      <c r="HDI87" s="1252"/>
      <c r="HDJ87" s="1252"/>
      <c r="HDK87" s="1252"/>
      <c r="HDL87" s="1252"/>
      <c r="HDM87" s="1252"/>
      <c r="HDN87" s="1252"/>
      <c r="HDO87" s="1252"/>
      <c r="HDP87" s="1252"/>
      <c r="HDQ87" s="1252"/>
      <c r="HDR87" s="1252"/>
      <c r="HDS87" s="1252"/>
      <c r="HDT87" s="1252"/>
      <c r="HDU87" s="1252"/>
      <c r="HDV87" s="1252"/>
      <c r="HDW87" s="1252"/>
      <c r="HDX87" s="1252"/>
      <c r="HDY87" s="1252"/>
      <c r="HDZ87" s="1252"/>
      <c r="HEA87" s="1252"/>
      <c r="HEB87" s="1252"/>
      <c r="HEC87" s="1252"/>
      <c r="HED87" s="1252"/>
      <c r="HEE87" s="1252"/>
      <c r="HEF87" s="1252"/>
      <c r="HEG87" s="1252"/>
      <c r="HEH87" s="1252"/>
      <c r="HEI87" s="1252"/>
      <c r="HEJ87" s="1252"/>
      <c r="HEK87" s="1252"/>
      <c r="HEL87" s="1252"/>
      <c r="HEM87" s="1252"/>
      <c r="HEN87" s="1252"/>
      <c r="HEO87" s="1252"/>
      <c r="HEP87" s="1252"/>
      <c r="HEQ87" s="1252"/>
      <c r="HER87" s="1252"/>
      <c r="HES87" s="1252"/>
      <c r="HET87" s="1252"/>
      <c r="HEU87" s="1252"/>
      <c r="HEV87" s="1252"/>
      <c r="HEW87" s="1252"/>
      <c r="HEX87" s="1252"/>
      <c r="HEY87" s="1252"/>
      <c r="HEZ87" s="1252"/>
      <c r="HFA87" s="1252"/>
      <c r="HFB87" s="1252"/>
      <c r="HFC87" s="1252"/>
      <c r="HFD87" s="1252"/>
      <c r="HFE87" s="1252"/>
      <c r="HFF87" s="1252"/>
      <c r="HFG87" s="1252"/>
      <c r="HFH87" s="1252"/>
      <c r="HFI87" s="1252"/>
      <c r="HFJ87" s="1252"/>
      <c r="HFK87" s="1252"/>
      <c r="HFL87" s="1252"/>
      <c r="HFM87" s="1252"/>
      <c r="HFN87" s="1252"/>
      <c r="HFO87" s="1252"/>
      <c r="HFP87" s="1252"/>
      <c r="HFQ87" s="1252"/>
      <c r="HFR87" s="1252"/>
      <c r="HFS87" s="1252"/>
      <c r="HFT87" s="1252"/>
      <c r="HFU87" s="1252"/>
      <c r="HFV87" s="1252"/>
      <c r="HFW87" s="1252"/>
      <c r="HFX87" s="1252"/>
      <c r="HFY87" s="1252"/>
      <c r="HFZ87" s="1252"/>
      <c r="HGA87" s="1252"/>
      <c r="HGB87" s="1252"/>
      <c r="HGC87" s="1252"/>
      <c r="HGD87" s="1252"/>
      <c r="HGE87" s="1252"/>
      <c r="HGF87" s="1252"/>
      <c r="HGG87" s="1252"/>
      <c r="HGH87" s="1252"/>
      <c r="HGI87" s="1252"/>
      <c r="HGJ87" s="1252"/>
      <c r="HGK87" s="1252"/>
      <c r="HGL87" s="1252"/>
      <c r="HGM87" s="1252"/>
      <c r="HGN87" s="1252"/>
      <c r="HGO87" s="1252"/>
      <c r="HGP87" s="1252"/>
      <c r="HGQ87" s="1252"/>
      <c r="HGR87" s="1252"/>
      <c r="HGS87" s="1252"/>
      <c r="HGT87" s="1252"/>
      <c r="HGU87" s="1252"/>
      <c r="HGV87" s="1252"/>
      <c r="HGW87" s="1252"/>
      <c r="HGX87" s="1252"/>
      <c r="HGY87" s="1252"/>
      <c r="HGZ87" s="1252"/>
      <c r="HHA87" s="1252"/>
      <c r="HHB87" s="1252"/>
      <c r="HHC87" s="1252"/>
      <c r="HHD87" s="1252"/>
      <c r="HHE87" s="1252"/>
      <c r="HHF87" s="1252"/>
      <c r="HHG87" s="1252"/>
      <c r="HHH87" s="1252"/>
      <c r="HHI87" s="1252"/>
      <c r="HHJ87" s="1252"/>
      <c r="HHK87" s="1252"/>
      <c r="HHL87" s="1252"/>
      <c r="HHM87" s="1252"/>
      <c r="HHN87" s="1252"/>
      <c r="HHO87" s="1252"/>
      <c r="HHP87" s="1252"/>
      <c r="HHQ87" s="1252"/>
      <c r="HHR87" s="1252"/>
      <c r="HHS87" s="1252"/>
      <c r="HHT87" s="1252"/>
      <c r="HHU87" s="1252"/>
      <c r="HHV87" s="1252"/>
      <c r="HHW87" s="1252"/>
      <c r="HHX87" s="1252"/>
      <c r="HHY87" s="1252"/>
      <c r="HHZ87" s="1252"/>
      <c r="HIA87" s="1252"/>
      <c r="HIB87" s="1252"/>
      <c r="HIC87" s="1252"/>
      <c r="HID87" s="1252"/>
      <c r="HIE87" s="1252"/>
      <c r="HIF87" s="1252"/>
      <c r="HIG87" s="1252"/>
      <c r="HIH87" s="1252"/>
      <c r="HII87" s="1252"/>
      <c r="HIJ87" s="1252"/>
      <c r="HIK87" s="1252"/>
      <c r="HIL87" s="1252"/>
      <c r="HIM87" s="1252"/>
      <c r="HIN87" s="1252"/>
      <c r="HIO87" s="1252"/>
      <c r="HIP87" s="1252"/>
      <c r="HIQ87" s="1252"/>
      <c r="HIR87" s="1252"/>
      <c r="HIS87" s="1252"/>
      <c r="HIT87" s="1252"/>
      <c r="HIU87" s="1252"/>
      <c r="HIV87" s="1252"/>
      <c r="HIW87" s="1252"/>
      <c r="HIX87" s="1252"/>
      <c r="HIY87" s="1252"/>
      <c r="HIZ87" s="1252"/>
      <c r="HJA87" s="1252"/>
      <c r="HJB87" s="1252"/>
      <c r="HJC87" s="1252"/>
      <c r="HJD87" s="1252"/>
      <c r="HJE87" s="1252"/>
      <c r="HJF87" s="1252"/>
      <c r="HJG87" s="1252"/>
      <c r="HJH87" s="1252"/>
      <c r="HJI87" s="1252"/>
      <c r="HJJ87" s="1252"/>
      <c r="HJK87" s="1252"/>
      <c r="HJL87" s="1252"/>
      <c r="HJM87" s="1252"/>
      <c r="HJN87" s="1252"/>
      <c r="HJO87" s="1252"/>
      <c r="HJP87" s="1252"/>
      <c r="HJQ87" s="1252"/>
      <c r="HJR87" s="1252"/>
      <c r="HJS87" s="1252"/>
      <c r="HJT87" s="1252"/>
      <c r="HJU87" s="1252"/>
      <c r="HJV87" s="1252"/>
      <c r="HJW87" s="1252"/>
      <c r="HJX87" s="1252"/>
      <c r="HJY87" s="1252"/>
      <c r="HJZ87" s="1252"/>
      <c r="HKA87" s="1252"/>
      <c r="HKB87" s="1252"/>
      <c r="HKC87" s="1252"/>
      <c r="HKD87" s="1252"/>
      <c r="HKE87" s="1252"/>
      <c r="HKF87" s="1252"/>
      <c r="HKG87" s="1252"/>
      <c r="HKH87" s="1252"/>
      <c r="HKI87" s="1252"/>
      <c r="HKJ87" s="1252"/>
      <c r="HKK87" s="1252"/>
      <c r="HKL87" s="1252"/>
      <c r="HKM87" s="1252"/>
      <c r="HKN87" s="1252"/>
      <c r="HKO87" s="1252"/>
      <c r="HKP87" s="1252"/>
      <c r="HKQ87" s="1252"/>
      <c r="HKR87" s="1252"/>
      <c r="HKS87" s="1252"/>
      <c r="HKT87" s="1252"/>
      <c r="HKU87" s="1252"/>
      <c r="HKV87" s="1252"/>
      <c r="HKW87" s="1252"/>
      <c r="HKX87" s="1252"/>
      <c r="HKY87" s="1252"/>
      <c r="HKZ87" s="1252"/>
      <c r="HLA87" s="1252"/>
      <c r="HLB87" s="1252"/>
      <c r="HLC87" s="1252"/>
      <c r="HLD87" s="1252"/>
      <c r="HLE87" s="1252"/>
      <c r="HLF87" s="1252"/>
      <c r="HLG87" s="1252"/>
      <c r="HLH87" s="1252"/>
      <c r="HLI87" s="1252"/>
      <c r="HLJ87" s="1252"/>
      <c r="HLK87" s="1252"/>
      <c r="HLL87" s="1252"/>
      <c r="HLM87" s="1252"/>
      <c r="HLN87" s="1252"/>
      <c r="HLO87" s="1252"/>
      <c r="HLP87" s="1252"/>
      <c r="HLQ87" s="1252"/>
      <c r="HLR87" s="1252"/>
      <c r="HLS87" s="1252"/>
      <c r="HLT87" s="1252"/>
      <c r="HLU87" s="1252"/>
      <c r="HLV87" s="1252"/>
      <c r="HLW87" s="1252"/>
      <c r="HLX87" s="1252"/>
      <c r="HLY87" s="1252"/>
      <c r="HLZ87" s="1252"/>
      <c r="HMA87" s="1252"/>
      <c r="HMB87" s="1252"/>
      <c r="HMC87" s="1252"/>
      <c r="HMD87" s="1252"/>
      <c r="HME87" s="1252"/>
      <c r="HMF87" s="1252"/>
      <c r="HMG87" s="1252"/>
      <c r="HMH87" s="1252"/>
      <c r="HMI87" s="1252"/>
      <c r="HMJ87" s="1252"/>
      <c r="HMK87" s="1252"/>
      <c r="HML87" s="1252"/>
      <c r="HMM87" s="1252"/>
      <c r="HMN87" s="1252"/>
      <c r="HMO87" s="1252"/>
      <c r="HMP87" s="1252"/>
      <c r="HMQ87" s="1252"/>
      <c r="HMR87" s="1252"/>
      <c r="HMS87" s="1252"/>
      <c r="HMT87" s="1252"/>
      <c r="HMU87" s="1252"/>
      <c r="HMV87" s="1252"/>
      <c r="HMW87" s="1252"/>
      <c r="HMX87" s="1252"/>
      <c r="HMY87" s="1252"/>
      <c r="HMZ87" s="1252"/>
      <c r="HNA87" s="1252"/>
      <c r="HNB87" s="1252"/>
      <c r="HNC87" s="1252"/>
      <c r="HND87" s="1252"/>
      <c r="HNE87" s="1252"/>
      <c r="HNF87" s="1252"/>
      <c r="HNG87" s="1252"/>
      <c r="HNH87" s="1252"/>
      <c r="HNI87" s="1252"/>
      <c r="HNJ87" s="1252"/>
      <c r="HNK87" s="1252"/>
      <c r="HNL87" s="1252"/>
      <c r="HNM87" s="1252"/>
      <c r="HNN87" s="1252"/>
      <c r="HNO87" s="1252"/>
      <c r="HNP87" s="1252"/>
      <c r="HNQ87" s="1252"/>
      <c r="HNR87" s="1252"/>
      <c r="HNS87" s="1252"/>
      <c r="HNT87" s="1252"/>
      <c r="HNU87" s="1252"/>
      <c r="HNV87" s="1252"/>
      <c r="HNW87" s="1252"/>
      <c r="HNX87" s="1252"/>
      <c r="HNY87" s="1252"/>
      <c r="HNZ87" s="1252"/>
      <c r="HOA87" s="1252"/>
      <c r="HOB87" s="1252"/>
      <c r="HOC87" s="1252"/>
      <c r="HOD87" s="1252"/>
      <c r="HOE87" s="1252"/>
      <c r="HOF87" s="1252"/>
      <c r="HOG87" s="1252"/>
      <c r="HOH87" s="1252"/>
      <c r="HOI87" s="1252"/>
      <c r="HOJ87" s="1252"/>
      <c r="HOK87" s="1252"/>
      <c r="HOL87" s="1252"/>
      <c r="HOM87" s="1252"/>
      <c r="HON87" s="1252"/>
      <c r="HOO87" s="1252"/>
      <c r="HOP87" s="1252"/>
      <c r="HOQ87" s="1252"/>
      <c r="HOR87" s="1252"/>
      <c r="HOS87" s="1252"/>
      <c r="HOT87" s="1252"/>
      <c r="HOU87" s="1252"/>
      <c r="HOV87" s="1252"/>
      <c r="HOW87" s="1252"/>
      <c r="HOX87" s="1252"/>
      <c r="HOY87" s="1252"/>
      <c r="HOZ87" s="1252"/>
      <c r="HPA87" s="1252"/>
      <c r="HPB87" s="1252"/>
      <c r="HPC87" s="1252"/>
      <c r="HPD87" s="1252"/>
      <c r="HPE87" s="1252"/>
      <c r="HPF87" s="1252"/>
      <c r="HPG87" s="1252"/>
      <c r="HPH87" s="1252"/>
      <c r="HPI87" s="1252"/>
      <c r="HPJ87" s="1252"/>
      <c r="HPK87" s="1252"/>
      <c r="HPL87" s="1252"/>
      <c r="HPM87" s="1252"/>
      <c r="HPN87" s="1252"/>
      <c r="HPO87" s="1252"/>
      <c r="HPP87" s="1252"/>
      <c r="HPQ87" s="1252"/>
      <c r="HPR87" s="1252"/>
      <c r="HPS87" s="1252"/>
      <c r="HPT87" s="1252"/>
      <c r="HPU87" s="1252"/>
      <c r="HPV87" s="1252"/>
      <c r="HPW87" s="1252"/>
      <c r="HPX87" s="1252"/>
      <c r="HPY87" s="1252"/>
      <c r="HPZ87" s="1252"/>
      <c r="HQA87" s="1252"/>
      <c r="HQB87" s="1252"/>
      <c r="HQC87" s="1252"/>
      <c r="HQD87" s="1252"/>
      <c r="HQE87" s="1252"/>
      <c r="HQF87" s="1252"/>
      <c r="HQG87" s="1252"/>
      <c r="HQH87" s="1252"/>
      <c r="HQI87" s="1252"/>
      <c r="HQJ87" s="1252"/>
      <c r="HQK87" s="1252"/>
      <c r="HQL87" s="1252"/>
      <c r="HQM87" s="1252"/>
      <c r="HQN87" s="1252"/>
      <c r="HQO87" s="1252"/>
      <c r="HQP87" s="1252"/>
      <c r="HQQ87" s="1252"/>
      <c r="HQR87" s="1252"/>
      <c r="HQS87" s="1252"/>
      <c r="HQT87" s="1252"/>
      <c r="HQU87" s="1252"/>
      <c r="HQV87" s="1252"/>
      <c r="HQW87" s="1252"/>
      <c r="HQX87" s="1252"/>
      <c r="HQY87" s="1252"/>
      <c r="HQZ87" s="1252"/>
      <c r="HRA87" s="1252"/>
      <c r="HRB87" s="1252"/>
      <c r="HRC87" s="1252"/>
      <c r="HRD87" s="1252"/>
      <c r="HRE87" s="1252"/>
      <c r="HRF87" s="1252"/>
      <c r="HRG87" s="1252"/>
      <c r="HRH87" s="1252"/>
      <c r="HRI87" s="1252"/>
      <c r="HRJ87" s="1252"/>
      <c r="HRK87" s="1252"/>
      <c r="HRL87" s="1252"/>
      <c r="HRM87" s="1252"/>
      <c r="HRN87" s="1252"/>
      <c r="HRO87" s="1252"/>
      <c r="HRP87" s="1252"/>
      <c r="HRQ87" s="1252"/>
      <c r="HRR87" s="1252"/>
      <c r="HRS87" s="1252"/>
      <c r="HRT87" s="1252"/>
      <c r="HRU87" s="1252"/>
      <c r="HRV87" s="1252"/>
      <c r="HRW87" s="1252"/>
      <c r="HRX87" s="1252"/>
      <c r="HRY87" s="1252"/>
      <c r="HRZ87" s="1252"/>
      <c r="HSA87" s="1252"/>
      <c r="HSB87" s="1252"/>
      <c r="HSC87" s="1252"/>
      <c r="HSD87" s="1252"/>
      <c r="HSE87" s="1252"/>
      <c r="HSF87" s="1252"/>
      <c r="HSG87" s="1252"/>
      <c r="HSH87" s="1252"/>
      <c r="HSI87" s="1252"/>
      <c r="HSJ87" s="1252"/>
      <c r="HSK87" s="1252"/>
      <c r="HSL87" s="1252"/>
      <c r="HSM87" s="1252"/>
      <c r="HSN87" s="1252"/>
      <c r="HSO87" s="1252"/>
      <c r="HSP87" s="1252"/>
      <c r="HSQ87" s="1252"/>
      <c r="HSR87" s="1252"/>
      <c r="HSS87" s="1252"/>
      <c r="HST87" s="1252"/>
      <c r="HSU87" s="1252"/>
      <c r="HSV87" s="1252"/>
      <c r="HSW87" s="1252"/>
      <c r="HSX87" s="1252"/>
      <c r="HSY87" s="1252"/>
      <c r="HSZ87" s="1252"/>
      <c r="HTA87" s="1252"/>
      <c r="HTB87" s="1252"/>
      <c r="HTC87" s="1252"/>
      <c r="HTD87" s="1252"/>
      <c r="HTE87" s="1252"/>
      <c r="HTF87" s="1252"/>
      <c r="HTG87" s="1252"/>
      <c r="HTH87" s="1252"/>
      <c r="HTI87" s="1252"/>
      <c r="HTJ87" s="1252"/>
      <c r="HTK87" s="1252"/>
      <c r="HTL87" s="1252"/>
      <c r="HTM87" s="1252"/>
      <c r="HTN87" s="1252"/>
      <c r="HTO87" s="1252"/>
      <c r="HTP87" s="1252"/>
      <c r="HTQ87" s="1252"/>
      <c r="HTR87" s="1252"/>
      <c r="HTS87" s="1252"/>
      <c r="HTT87" s="1252"/>
      <c r="HTU87" s="1252"/>
      <c r="HTV87" s="1252"/>
      <c r="HTW87" s="1252"/>
      <c r="HTX87" s="1252"/>
      <c r="HTY87" s="1252"/>
      <c r="HTZ87" s="1252"/>
      <c r="HUA87" s="1252"/>
      <c r="HUB87" s="1252"/>
      <c r="HUC87" s="1252"/>
      <c r="HUD87" s="1252"/>
      <c r="HUE87" s="1252"/>
      <c r="HUF87" s="1252"/>
      <c r="HUG87" s="1252"/>
      <c r="HUH87" s="1252"/>
      <c r="HUI87" s="1252"/>
      <c r="HUJ87" s="1252"/>
      <c r="HUK87" s="1252"/>
      <c r="HUL87" s="1252"/>
      <c r="HUM87" s="1252"/>
      <c r="HUN87" s="1252"/>
      <c r="HUO87" s="1252"/>
      <c r="HUP87" s="1252"/>
      <c r="HUQ87" s="1252"/>
      <c r="HUR87" s="1252"/>
      <c r="HUS87" s="1252"/>
      <c r="HUT87" s="1252"/>
      <c r="HUU87" s="1252"/>
      <c r="HUV87" s="1252"/>
      <c r="HUW87" s="1252"/>
      <c r="HUX87" s="1252"/>
      <c r="HUY87" s="1252"/>
      <c r="HUZ87" s="1252"/>
      <c r="HVA87" s="1252"/>
      <c r="HVB87" s="1252"/>
      <c r="HVC87" s="1252"/>
      <c r="HVD87" s="1252"/>
      <c r="HVE87" s="1252"/>
      <c r="HVF87" s="1252"/>
      <c r="HVG87" s="1252"/>
      <c r="HVH87" s="1252"/>
      <c r="HVI87" s="1252"/>
      <c r="HVJ87" s="1252"/>
      <c r="HVK87" s="1252"/>
      <c r="HVL87" s="1252"/>
      <c r="HVM87" s="1252"/>
      <c r="HVN87" s="1252"/>
      <c r="HVO87" s="1252"/>
      <c r="HVP87" s="1252"/>
      <c r="HVQ87" s="1252"/>
      <c r="HVR87" s="1252"/>
      <c r="HVS87" s="1252"/>
      <c r="HVT87" s="1252"/>
      <c r="HVU87" s="1252"/>
      <c r="HVV87" s="1252"/>
      <c r="HVW87" s="1252"/>
      <c r="HVX87" s="1252"/>
      <c r="HVY87" s="1252"/>
      <c r="HVZ87" s="1252"/>
      <c r="HWA87" s="1252"/>
      <c r="HWB87" s="1252"/>
      <c r="HWC87" s="1252"/>
      <c r="HWD87" s="1252"/>
      <c r="HWE87" s="1252"/>
      <c r="HWF87" s="1252"/>
      <c r="HWG87" s="1252"/>
      <c r="HWH87" s="1252"/>
      <c r="HWI87" s="1252"/>
      <c r="HWJ87" s="1252"/>
      <c r="HWK87" s="1252"/>
      <c r="HWL87" s="1252"/>
      <c r="HWM87" s="1252"/>
      <c r="HWN87" s="1252"/>
      <c r="HWO87" s="1252"/>
      <c r="HWP87" s="1252"/>
      <c r="HWQ87" s="1252"/>
      <c r="HWR87" s="1252"/>
      <c r="HWS87" s="1252"/>
      <c r="HWT87" s="1252"/>
      <c r="HWU87" s="1252"/>
      <c r="HWV87" s="1252"/>
      <c r="HWW87" s="1252"/>
      <c r="HWX87" s="1252"/>
      <c r="HWY87" s="1252"/>
      <c r="HWZ87" s="1252"/>
      <c r="HXA87" s="1252"/>
      <c r="HXB87" s="1252"/>
      <c r="HXC87" s="1252"/>
      <c r="HXD87" s="1252"/>
      <c r="HXE87" s="1252"/>
      <c r="HXF87" s="1252"/>
      <c r="HXG87" s="1252"/>
      <c r="HXH87" s="1252"/>
      <c r="HXI87" s="1252"/>
      <c r="HXJ87" s="1252"/>
      <c r="HXK87" s="1252"/>
      <c r="HXL87" s="1252"/>
      <c r="HXM87" s="1252"/>
      <c r="HXN87" s="1252"/>
      <c r="HXO87" s="1252"/>
      <c r="HXP87" s="1252"/>
      <c r="HXQ87" s="1252"/>
      <c r="HXR87" s="1252"/>
      <c r="HXS87" s="1252"/>
      <c r="HXT87" s="1252"/>
      <c r="HXU87" s="1252"/>
      <c r="HXV87" s="1252"/>
      <c r="HXW87" s="1252"/>
      <c r="HXX87" s="1252"/>
      <c r="HXY87" s="1252"/>
      <c r="HXZ87" s="1252"/>
      <c r="HYA87" s="1252"/>
      <c r="HYB87" s="1252"/>
      <c r="HYC87" s="1252"/>
      <c r="HYD87" s="1252"/>
      <c r="HYE87" s="1252"/>
      <c r="HYF87" s="1252"/>
      <c r="HYG87" s="1252"/>
      <c r="HYH87" s="1252"/>
      <c r="HYI87" s="1252"/>
      <c r="HYJ87" s="1252"/>
      <c r="HYK87" s="1252"/>
      <c r="HYL87" s="1252"/>
      <c r="HYM87" s="1252"/>
      <c r="HYN87" s="1252"/>
      <c r="HYO87" s="1252"/>
      <c r="HYP87" s="1252"/>
      <c r="HYQ87" s="1252"/>
      <c r="HYR87" s="1252"/>
      <c r="HYS87" s="1252"/>
      <c r="HYT87" s="1252"/>
      <c r="HYU87" s="1252"/>
      <c r="HYV87" s="1252"/>
      <c r="HYW87" s="1252"/>
      <c r="HYX87" s="1252"/>
      <c r="HYY87" s="1252"/>
      <c r="HYZ87" s="1252"/>
      <c r="HZA87" s="1252"/>
      <c r="HZB87" s="1252"/>
      <c r="HZC87" s="1252"/>
      <c r="HZD87" s="1252"/>
      <c r="HZE87" s="1252"/>
      <c r="HZF87" s="1252"/>
      <c r="HZG87" s="1252"/>
      <c r="HZH87" s="1252"/>
      <c r="HZI87" s="1252"/>
      <c r="HZJ87" s="1252"/>
      <c r="HZK87" s="1252"/>
      <c r="HZL87" s="1252"/>
      <c r="HZM87" s="1252"/>
      <c r="HZN87" s="1252"/>
      <c r="HZO87" s="1252"/>
      <c r="HZP87" s="1252"/>
      <c r="HZQ87" s="1252"/>
      <c r="HZR87" s="1252"/>
      <c r="HZS87" s="1252"/>
      <c r="HZT87" s="1252"/>
      <c r="HZU87" s="1252"/>
      <c r="HZV87" s="1252"/>
      <c r="HZW87" s="1252"/>
      <c r="HZX87" s="1252"/>
      <c r="HZY87" s="1252"/>
      <c r="HZZ87" s="1252"/>
      <c r="IAA87" s="1252"/>
      <c r="IAB87" s="1252"/>
      <c r="IAC87" s="1252"/>
      <c r="IAD87" s="1252"/>
      <c r="IAE87" s="1252"/>
      <c r="IAF87" s="1252"/>
      <c r="IAG87" s="1252"/>
      <c r="IAH87" s="1252"/>
      <c r="IAI87" s="1252"/>
      <c r="IAJ87" s="1252"/>
      <c r="IAK87" s="1252"/>
      <c r="IAL87" s="1252"/>
      <c r="IAM87" s="1252"/>
      <c r="IAN87" s="1252"/>
      <c r="IAO87" s="1252"/>
      <c r="IAP87" s="1252"/>
      <c r="IAQ87" s="1252"/>
      <c r="IAR87" s="1252"/>
      <c r="IAS87" s="1252"/>
      <c r="IAT87" s="1252"/>
      <c r="IAU87" s="1252"/>
      <c r="IAV87" s="1252"/>
      <c r="IAW87" s="1252"/>
      <c r="IAX87" s="1252"/>
      <c r="IAY87" s="1252"/>
      <c r="IAZ87" s="1252"/>
      <c r="IBA87" s="1252"/>
      <c r="IBB87" s="1252"/>
      <c r="IBC87" s="1252"/>
      <c r="IBD87" s="1252"/>
      <c r="IBE87" s="1252"/>
      <c r="IBF87" s="1252"/>
      <c r="IBG87" s="1252"/>
      <c r="IBH87" s="1252"/>
      <c r="IBI87" s="1252"/>
      <c r="IBJ87" s="1252"/>
      <c r="IBK87" s="1252"/>
      <c r="IBL87" s="1252"/>
      <c r="IBM87" s="1252"/>
      <c r="IBN87" s="1252"/>
      <c r="IBO87" s="1252"/>
      <c r="IBP87" s="1252"/>
      <c r="IBQ87" s="1252"/>
      <c r="IBR87" s="1252"/>
      <c r="IBS87" s="1252"/>
      <c r="IBT87" s="1252"/>
      <c r="IBU87" s="1252"/>
      <c r="IBV87" s="1252"/>
      <c r="IBW87" s="1252"/>
      <c r="IBX87" s="1252"/>
      <c r="IBY87" s="1252"/>
      <c r="IBZ87" s="1252"/>
      <c r="ICA87" s="1252"/>
      <c r="ICB87" s="1252"/>
      <c r="ICC87" s="1252"/>
      <c r="ICD87" s="1252"/>
      <c r="ICE87" s="1252"/>
      <c r="ICF87" s="1252"/>
      <c r="ICG87" s="1252"/>
      <c r="ICH87" s="1252"/>
      <c r="ICI87" s="1252"/>
      <c r="ICJ87" s="1252"/>
      <c r="ICK87" s="1252"/>
      <c r="ICL87" s="1252"/>
      <c r="ICM87" s="1252"/>
      <c r="ICN87" s="1252"/>
      <c r="ICO87" s="1252"/>
      <c r="ICP87" s="1252"/>
      <c r="ICQ87" s="1252"/>
      <c r="ICR87" s="1252"/>
      <c r="ICS87" s="1252"/>
      <c r="ICT87" s="1252"/>
      <c r="ICU87" s="1252"/>
      <c r="ICV87" s="1252"/>
      <c r="ICW87" s="1252"/>
      <c r="ICX87" s="1252"/>
      <c r="ICY87" s="1252"/>
      <c r="ICZ87" s="1252"/>
      <c r="IDA87" s="1252"/>
      <c r="IDB87" s="1252"/>
      <c r="IDC87" s="1252"/>
      <c r="IDD87" s="1252"/>
      <c r="IDE87" s="1252"/>
      <c r="IDF87" s="1252"/>
      <c r="IDG87" s="1252"/>
      <c r="IDH87" s="1252"/>
      <c r="IDI87" s="1252"/>
      <c r="IDJ87" s="1252"/>
      <c r="IDK87" s="1252"/>
      <c r="IDL87" s="1252"/>
      <c r="IDM87" s="1252"/>
      <c r="IDN87" s="1252"/>
      <c r="IDO87" s="1252"/>
      <c r="IDP87" s="1252"/>
      <c r="IDQ87" s="1252"/>
      <c r="IDR87" s="1252"/>
      <c r="IDS87" s="1252"/>
      <c r="IDT87" s="1252"/>
      <c r="IDU87" s="1252"/>
      <c r="IDV87" s="1252"/>
      <c r="IDW87" s="1252"/>
      <c r="IDX87" s="1252"/>
      <c r="IDY87" s="1252"/>
      <c r="IDZ87" s="1252"/>
      <c r="IEA87" s="1252"/>
      <c r="IEB87" s="1252"/>
      <c r="IEC87" s="1252"/>
      <c r="IED87" s="1252"/>
      <c r="IEE87" s="1252"/>
      <c r="IEF87" s="1252"/>
      <c r="IEG87" s="1252"/>
      <c r="IEH87" s="1252"/>
      <c r="IEI87" s="1252"/>
      <c r="IEJ87" s="1252"/>
      <c r="IEK87" s="1252"/>
      <c r="IEL87" s="1252"/>
      <c r="IEM87" s="1252"/>
      <c r="IEN87" s="1252"/>
      <c r="IEO87" s="1252"/>
      <c r="IEP87" s="1252"/>
      <c r="IEQ87" s="1252"/>
      <c r="IER87" s="1252"/>
      <c r="IES87" s="1252"/>
      <c r="IET87" s="1252"/>
      <c r="IEU87" s="1252"/>
      <c r="IEV87" s="1252"/>
      <c r="IEW87" s="1252"/>
      <c r="IEX87" s="1252"/>
      <c r="IEY87" s="1252"/>
      <c r="IEZ87" s="1252"/>
      <c r="IFA87" s="1252"/>
      <c r="IFB87" s="1252"/>
      <c r="IFC87" s="1252"/>
      <c r="IFD87" s="1252"/>
      <c r="IFE87" s="1252"/>
      <c r="IFF87" s="1252"/>
      <c r="IFG87" s="1252"/>
      <c r="IFH87" s="1252"/>
      <c r="IFI87" s="1252"/>
      <c r="IFJ87" s="1252"/>
      <c r="IFK87" s="1252"/>
      <c r="IFL87" s="1252"/>
      <c r="IFM87" s="1252"/>
      <c r="IFN87" s="1252"/>
      <c r="IFO87" s="1252"/>
      <c r="IFP87" s="1252"/>
      <c r="IFQ87" s="1252"/>
      <c r="IFR87" s="1252"/>
      <c r="IFS87" s="1252"/>
      <c r="IFT87" s="1252"/>
      <c r="IFU87" s="1252"/>
      <c r="IFV87" s="1252"/>
      <c r="IFW87" s="1252"/>
      <c r="IFX87" s="1252"/>
      <c r="IFY87" s="1252"/>
      <c r="IFZ87" s="1252"/>
      <c r="IGA87" s="1252"/>
      <c r="IGB87" s="1252"/>
      <c r="IGC87" s="1252"/>
      <c r="IGD87" s="1252"/>
      <c r="IGE87" s="1252"/>
      <c r="IGF87" s="1252"/>
      <c r="IGG87" s="1252"/>
      <c r="IGH87" s="1252"/>
      <c r="IGI87" s="1252"/>
      <c r="IGJ87" s="1252"/>
      <c r="IGK87" s="1252"/>
      <c r="IGL87" s="1252"/>
      <c r="IGM87" s="1252"/>
      <c r="IGN87" s="1252"/>
      <c r="IGO87" s="1252"/>
      <c r="IGP87" s="1252"/>
      <c r="IGQ87" s="1252"/>
      <c r="IGR87" s="1252"/>
      <c r="IGS87" s="1252"/>
      <c r="IGT87" s="1252"/>
      <c r="IGU87" s="1252"/>
      <c r="IGV87" s="1252"/>
      <c r="IGW87" s="1252"/>
      <c r="IGX87" s="1252"/>
      <c r="IGY87" s="1252"/>
      <c r="IGZ87" s="1252"/>
      <c r="IHA87" s="1252"/>
      <c r="IHB87" s="1252"/>
      <c r="IHC87" s="1252"/>
      <c r="IHD87" s="1252"/>
      <c r="IHE87" s="1252"/>
      <c r="IHF87" s="1252"/>
      <c r="IHG87" s="1252"/>
      <c r="IHH87" s="1252"/>
      <c r="IHI87" s="1252"/>
      <c r="IHJ87" s="1252"/>
      <c r="IHK87" s="1252"/>
      <c r="IHL87" s="1252"/>
      <c r="IHM87" s="1252"/>
      <c r="IHN87" s="1252"/>
      <c r="IHO87" s="1252"/>
      <c r="IHP87" s="1252"/>
      <c r="IHQ87" s="1252"/>
      <c r="IHR87" s="1252"/>
      <c r="IHS87" s="1252"/>
      <c r="IHT87" s="1252"/>
      <c r="IHU87" s="1252"/>
      <c r="IHV87" s="1252"/>
      <c r="IHW87" s="1252"/>
      <c r="IHX87" s="1252"/>
      <c r="IHY87" s="1252"/>
      <c r="IHZ87" s="1252"/>
      <c r="IIA87" s="1252"/>
      <c r="IIB87" s="1252"/>
      <c r="IIC87" s="1252"/>
      <c r="IID87" s="1252"/>
      <c r="IIE87" s="1252"/>
      <c r="IIF87" s="1252"/>
      <c r="IIG87" s="1252"/>
      <c r="IIH87" s="1252"/>
      <c r="III87" s="1252"/>
      <c r="IIJ87" s="1252"/>
      <c r="IIK87" s="1252"/>
      <c r="IIL87" s="1252"/>
      <c r="IIM87" s="1252"/>
      <c r="IIN87" s="1252"/>
      <c r="IIO87" s="1252"/>
      <c r="IIP87" s="1252"/>
      <c r="IIQ87" s="1252"/>
      <c r="IIR87" s="1252"/>
      <c r="IIS87" s="1252"/>
      <c r="IIT87" s="1252"/>
      <c r="IIU87" s="1252"/>
      <c r="IIV87" s="1252"/>
      <c r="IIW87" s="1252"/>
      <c r="IIX87" s="1252"/>
      <c r="IIY87" s="1252"/>
      <c r="IIZ87" s="1252"/>
      <c r="IJA87" s="1252"/>
      <c r="IJB87" s="1252"/>
      <c r="IJC87" s="1252"/>
      <c r="IJD87" s="1252"/>
      <c r="IJE87" s="1252"/>
      <c r="IJF87" s="1252"/>
      <c r="IJG87" s="1252"/>
      <c r="IJH87" s="1252"/>
      <c r="IJI87" s="1252"/>
      <c r="IJJ87" s="1252"/>
      <c r="IJK87" s="1252"/>
      <c r="IJL87" s="1252"/>
      <c r="IJM87" s="1252"/>
      <c r="IJN87" s="1252"/>
      <c r="IJO87" s="1252"/>
      <c r="IJP87" s="1252"/>
      <c r="IJQ87" s="1252"/>
      <c r="IJR87" s="1252"/>
      <c r="IJS87" s="1252"/>
      <c r="IJT87" s="1252"/>
      <c r="IJU87" s="1252"/>
      <c r="IJV87" s="1252"/>
      <c r="IJW87" s="1252"/>
      <c r="IJX87" s="1252"/>
      <c r="IJY87" s="1252"/>
      <c r="IJZ87" s="1252"/>
      <c r="IKA87" s="1252"/>
      <c r="IKB87" s="1252"/>
      <c r="IKC87" s="1252"/>
      <c r="IKD87" s="1252"/>
      <c r="IKE87" s="1252"/>
      <c r="IKF87" s="1252"/>
      <c r="IKG87" s="1252"/>
      <c r="IKH87" s="1252"/>
      <c r="IKI87" s="1252"/>
      <c r="IKJ87" s="1252"/>
      <c r="IKK87" s="1252"/>
      <c r="IKL87" s="1252"/>
      <c r="IKM87" s="1252"/>
      <c r="IKN87" s="1252"/>
      <c r="IKO87" s="1252"/>
      <c r="IKP87" s="1252"/>
      <c r="IKQ87" s="1252"/>
      <c r="IKR87" s="1252"/>
      <c r="IKS87" s="1252"/>
      <c r="IKT87" s="1252"/>
      <c r="IKU87" s="1252"/>
      <c r="IKV87" s="1252"/>
      <c r="IKW87" s="1252"/>
      <c r="IKX87" s="1252"/>
      <c r="IKY87" s="1252"/>
      <c r="IKZ87" s="1252"/>
      <c r="ILA87" s="1252"/>
      <c r="ILB87" s="1252"/>
      <c r="ILC87" s="1252"/>
      <c r="ILD87" s="1252"/>
      <c r="ILE87" s="1252"/>
      <c r="ILF87" s="1252"/>
      <c r="ILG87" s="1252"/>
      <c r="ILH87" s="1252"/>
      <c r="ILI87" s="1252"/>
      <c r="ILJ87" s="1252"/>
      <c r="ILK87" s="1252"/>
      <c r="ILL87" s="1252"/>
      <c r="ILM87" s="1252"/>
      <c r="ILN87" s="1252"/>
      <c r="ILO87" s="1252"/>
      <c r="ILP87" s="1252"/>
      <c r="ILQ87" s="1252"/>
      <c r="ILR87" s="1252"/>
      <c r="ILS87" s="1252"/>
      <c r="ILT87" s="1252"/>
      <c r="ILU87" s="1252"/>
      <c r="ILV87" s="1252"/>
      <c r="ILW87" s="1252"/>
      <c r="ILX87" s="1252"/>
      <c r="ILY87" s="1252"/>
      <c r="ILZ87" s="1252"/>
      <c r="IMA87" s="1252"/>
      <c r="IMB87" s="1252"/>
      <c r="IMC87" s="1252"/>
      <c r="IMD87" s="1252"/>
      <c r="IME87" s="1252"/>
      <c r="IMF87" s="1252"/>
      <c r="IMG87" s="1252"/>
      <c r="IMH87" s="1252"/>
      <c r="IMI87" s="1252"/>
      <c r="IMJ87" s="1252"/>
      <c r="IMK87" s="1252"/>
      <c r="IML87" s="1252"/>
      <c r="IMM87" s="1252"/>
      <c r="IMN87" s="1252"/>
      <c r="IMO87" s="1252"/>
      <c r="IMP87" s="1252"/>
      <c r="IMQ87" s="1252"/>
      <c r="IMR87" s="1252"/>
      <c r="IMS87" s="1252"/>
      <c r="IMT87" s="1252"/>
      <c r="IMU87" s="1252"/>
      <c r="IMV87" s="1252"/>
      <c r="IMW87" s="1252"/>
      <c r="IMX87" s="1252"/>
      <c r="IMY87" s="1252"/>
      <c r="IMZ87" s="1252"/>
      <c r="INA87" s="1252"/>
      <c r="INB87" s="1252"/>
      <c r="INC87" s="1252"/>
      <c r="IND87" s="1252"/>
      <c r="INE87" s="1252"/>
      <c r="INF87" s="1252"/>
      <c r="ING87" s="1252"/>
      <c r="INH87" s="1252"/>
      <c r="INI87" s="1252"/>
      <c r="INJ87" s="1252"/>
      <c r="INK87" s="1252"/>
      <c r="INL87" s="1252"/>
      <c r="INM87" s="1252"/>
      <c r="INN87" s="1252"/>
      <c r="INO87" s="1252"/>
      <c r="INP87" s="1252"/>
      <c r="INQ87" s="1252"/>
      <c r="INR87" s="1252"/>
      <c r="INS87" s="1252"/>
      <c r="INT87" s="1252"/>
      <c r="INU87" s="1252"/>
      <c r="INV87" s="1252"/>
      <c r="INW87" s="1252"/>
      <c r="INX87" s="1252"/>
      <c r="INY87" s="1252"/>
      <c r="INZ87" s="1252"/>
      <c r="IOA87" s="1252"/>
      <c r="IOB87" s="1252"/>
      <c r="IOC87" s="1252"/>
      <c r="IOD87" s="1252"/>
      <c r="IOE87" s="1252"/>
      <c r="IOF87" s="1252"/>
      <c r="IOG87" s="1252"/>
      <c r="IOH87" s="1252"/>
      <c r="IOI87" s="1252"/>
      <c r="IOJ87" s="1252"/>
      <c r="IOK87" s="1252"/>
      <c r="IOL87" s="1252"/>
      <c r="IOM87" s="1252"/>
      <c r="ION87" s="1252"/>
      <c r="IOO87" s="1252"/>
      <c r="IOP87" s="1252"/>
      <c r="IOQ87" s="1252"/>
      <c r="IOR87" s="1252"/>
      <c r="IOS87" s="1252"/>
      <c r="IOT87" s="1252"/>
      <c r="IOU87" s="1252"/>
      <c r="IOV87" s="1252"/>
      <c r="IOW87" s="1252"/>
      <c r="IOX87" s="1252"/>
      <c r="IOY87" s="1252"/>
      <c r="IOZ87" s="1252"/>
      <c r="IPA87" s="1252"/>
      <c r="IPB87" s="1252"/>
      <c r="IPC87" s="1252"/>
      <c r="IPD87" s="1252"/>
      <c r="IPE87" s="1252"/>
      <c r="IPF87" s="1252"/>
      <c r="IPG87" s="1252"/>
      <c r="IPH87" s="1252"/>
      <c r="IPI87" s="1252"/>
      <c r="IPJ87" s="1252"/>
      <c r="IPK87" s="1252"/>
      <c r="IPL87" s="1252"/>
      <c r="IPM87" s="1252"/>
      <c r="IPN87" s="1252"/>
      <c r="IPO87" s="1252"/>
      <c r="IPP87" s="1252"/>
      <c r="IPQ87" s="1252"/>
      <c r="IPR87" s="1252"/>
      <c r="IPS87" s="1252"/>
      <c r="IPT87" s="1252"/>
      <c r="IPU87" s="1252"/>
      <c r="IPV87" s="1252"/>
      <c r="IPW87" s="1252"/>
      <c r="IPX87" s="1252"/>
      <c r="IPY87" s="1252"/>
      <c r="IPZ87" s="1252"/>
      <c r="IQA87" s="1252"/>
      <c r="IQB87" s="1252"/>
      <c r="IQC87" s="1252"/>
      <c r="IQD87" s="1252"/>
      <c r="IQE87" s="1252"/>
      <c r="IQF87" s="1252"/>
      <c r="IQG87" s="1252"/>
      <c r="IQH87" s="1252"/>
      <c r="IQI87" s="1252"/>
      <c r="IQJ87" s="1252"/>
      <c r="IQK87" s="1252"/>
      <c r="IQL87" s="1252"/>
      <c r="IQM87" s="1252"/>
      <c r="IQN87" s="1252"/>
      <c r="IQO87" s="1252"/>
      <c r="IQP87" s="1252"/>
      <c r="IQQ87" s="1252"/>
      <c r="IQR87" s="1252"/>
      <c r="IQS87" s="1252"/>
      <c r="IQT87" s="1252"/>
      <c r="IQU87" s="1252"/>
      <c r="IQV87" s="1252"/>
      <c r="IQW87" s="1252"/>
      <c r="IQX87" s="1252"/>
      <c r="IQY87" s="1252"/>
      <c r="IQZ87" s="1252"/>
      <c r="IRA87" s="1252"/>
      <c r="IRB87" s="1252"/>
      <c r="IRC87" s="1252"/>
      <c r="IRD87" s="1252"/>
      <c r="IRE87" s="1252"/>
      <c r="IRF87" s="1252"/>
      <c r="IRG87" s="1252"/>
      <c r="IRH87" s="1252"/>
      <c r="IRI87" s="1252"/>
      <c r="IRJ87" s="1252"/>
      <c r="IRK87" s="1252"/>
      <c r="IRL87" s="1252"/>
      <c r="IRM87" s="1252"/>
      <c r="IRN87" s="1252"/>
      <c r="IRO87" s="1252"/>
      <c r="IRP87" s="1252"/>
      <c r="IRQ87" s="1252"/>
      <c r="IRR87" s="1252"/>
      <c r="IRS87" s="1252"/>
      <c r="IRT87" s="1252"/>
      <c r="IRU87" s="1252"/>
      <c r="IRV87" s="1252"/>
      <c r="IRW87" s="1252"/>
      <c r="IRX87" s="1252"/>
      <c r="IRY87" s="1252"/>
      <c r="IRZ87" s="1252"/>
      <c r="ISA87" s="1252"/>
      <c r="ISB87" s="1252"/>
      <c r="ISC87" s="1252"/>
      <c r="ISD87" s="1252"/>
      <c r="ISE87" s="1252"/>
      <c r="ISF87" s="1252"/>
      <c r="ISG87" s="1252"/>
      <c r="ISH87" s="1252"/>
      <c r="ISI87" s="1252"/>
      <c r="ISJ87" s="1252"/>
      <c r="ISK87" s="1252"/>
      <c r="ISL87" s="1252"/>
      <c r="ISM87" s="1252"/>
      <c r="ISN87" s="1252"/>
      <c r="ISO87" s="1252"/>
      <c r="ISP87" s="1252"/>
      <c r="ISQ87" s="1252"/>
      <c r="ISR87" s="1252"/>
      <c r="ISS87" s="1252"/>
      <c r="IST87" s="1252"/>
      <c r="ISU87" s="1252"/>
      <c r="ISV87" s="1252"/>
      <c r="ISW87" s="1252"/>
      <c r="ISX87" s="1252"/>
      <c r="ISY87" s="1252"/>
      <c r="ISZ87" s="1252"/>
      <c r="ITA87" s="1252"/>
      <c r="ITB87" s="1252"/>
      <c r="ITC87" s="1252"/>
      <c r="ITD87" s="1252"/>
      <c r="ITE87" s="1252"/>
      <c r="ITF87" s="1252"/>
      <c r="ITG87" s="1252"/>
      <c r="ITH87" s="1252"/>
      <c r="ITI87" s="1252"/>
      <c r="ITJ87" s="1252"/>
      <c r="ITK87" s="1252"/>
      <c r="ITL87" s="1252"/>
      <c r="ITM87" s="1252"/>
      <c r="ITN87" s="1252"/>
      <c r="ITO87" s="1252"/>
      <c r="ITP87" s="1252"/>
      <c r="ITQ87" s="1252"/>
      <c r="ITR87" s="1252"/>
      <c r="ITS87" s="1252"/>
      <c r="ITT87" s="1252"/>
      <c r="ITU87" s="1252"/>
      <c r="ITV87" s="1252"/>
      <c r="ITW87" s="1252"/>
      <c r="ITX87" s="1252"/>
      <c r="ITY87" s="1252"/>
      <c r="ITZ87" s="1252"/>
      <c r="IUA87" s="1252"/>
      <c r="IUB87" s="1252"/>
      <c r="IUC87" s="1252"/>
      <c r="IUD87" s="1252"/>
      <c r="IUE87" s="1252"/>
      <c r="IUF87" s="1252"/>
      <c r="IUG87" s="1252"/>
      <c r="IUH87" s="1252"/>
      <c r="IUI87" s="1252"/>
      <c r="IUJ87" s="1252"/>
      <c r="IUK87" s="1252"/>
      <c r="IUL87" s="1252"/>
      <c r="IUM87" s="1252"/>
      <c r="IUN87" s="1252"/>
      <c r="IUO87" s="1252"/>
      <c r="IUP87" s="1252"/>
      <c r="IUQ87" s="1252"/>
      <c r="IUR87" s="1252"/>
      <c r="IUS87" s="1252"/>
      <c r="IUT87" s="1252"/>
      <c r="IUU87" s="1252"/>
      <c r="IUV87" s="1252"/>
      <c r="IUW87" s="1252"/>
      <c r="IUX87" s="1252"/>
      <c r="IUY87" s="1252"/>
      <c r="IUZ87" s="1252"/>
      <c r="IVA87" s="1252"/>
      <c r="IVB87" s="1252"/>
      <c r="IVC87" s="1252"/>
      <c r="IVD87" s="1252"/>
      <c r="IVE87" s="1252"/>
      <c r="IVF87" s="1252"/>
      <c r="IVG87" s="1252"/>
      <c r="IVH87" s="1252"/>
      <c r="IVI87" s="1252"/>
      <c r="IVJ87" s="1252"/>
      <c r="IVK87" s="1252"/>
      <c r="IVL87" s="1252"/>
      <c r="IVM87" s="1252"/>
      <c r="IVN87" s="1252"/>
      <c r="IVO87" s="1252"/>
      <c r="IVP87" s="1252"/>
      <c r="IVQ87" s="1252"/>
      <c r="IVR87" s="1252"/>
      <c r="IVS87" s="1252"/>
      <c r="IVT87" s="1252"/>
      <c r="IVU87" s="1252"/>
      <c r="IVV87" s="1252"/>
      <c r="IVW87" s="1252"/>
      <c r="IVX87" s="1252"/>
      <c r="IVY87" s="1252"/>
      <c r="IVZ87" s="1252"/>
      <c r="IWA87" s="1252"/>
      <c r="IWB87" s="1252"/>
      <c r="IWC87" s="1252"/>
      <c r="IWD87" s="1252"/>
      <c r="IWE87" s="1252"/>
      <c r="IWF87" s="1252"/>
      <c r="IWG87" s="1252"/>
      <c r="IWH87" s="1252"/>
      <c r="IWI87" s="1252"/>
      <c r="IWJ87" s="1252"/>
      <c r="IWK87" s="1252"/>
      <c r="IWL87" s="1252"/>
      <c r="IWM87" s="1252"/>
      <c r="IWN87" s="1252"/>
      <c r="IWO87" s="1252"/>
      <c r="IWP87" s="1252"/>
      <c r="IWQ87" s="1252"/>
      <c r="IWR87" s="1252"/>
      <c r="IWS87" s="1252"/>
      <c r="IWT87" s="1252"/>
      <c r="IWU87" s="1252"/>
      <c r="IWV87" s="1252"/>
      <c r="IWW87" s="1252"/>
      <c r="IWX87" s="1252"/>
      <c r="IWY87" s="1252"/>
      <c r="IWZ87" s="1252"/>
      <c r="IXA87" s="1252"/>
      <c r="IXB87" s="1252"/>
      <c r="IXC87" s="1252"/>
      <c r="IXD87" s="1252"/>
      <c r="IXE87" s="1252"/>
      <c r="IXF87" s="1252"/>
      <c r="IXG87" s="1252"/>
      <c r="IXH87" s="1252"/>
      <c r="IXI87" s="1252"/>
      <c r="IXJ87" s="1252"/>
      <c r="IXK87" s="1252"/>
      <c r="IXL87" s="1252"/>
      <c r="IXM87" s="1252"/>
      <c r="IXN87" s="1252"/>
      <c r="IXO87" s="1252"/>
      <c r="IXP87" s="1252"/>
      <c r="IXQ87" s="1252"/>
      <c r="IXR87" s="1252"/>
      <c r="IXS87" s="1252"/>
      <c r="IXT87" s="1252"/>
      <c r="IXU87" s="1252"/>
      <c r="IXV87" s="1252"/>
      <c r="IXW87" s="1252"/>
      <c r="IXX87" s="1252"/>
      <c r="IXY87" s="1252"/>
      <c r="IXZ87" s="1252"/>
      <c r="IYA87" s="1252"/>
      <c r="IYB87" s="1252"/>
      <c r="IYC87" s="1252"/>
      <c r="IYD87" s="1252"/>
      <c r="IYE87" s="1252"/>
      <c r="IYF87" s="1252"/>
      <c r="IYG87" s="1252"/>
      <c r="IYH87" s="1252"/>
      <c r="IYI87" s="1252"/>
      <c r="IYJ87" s="1252"/>
      <c r="IYK87" s="1252"/>
      <c r="IYL87" s="1252"/>
      <c r="IYM87" s="1252"/>
      <c r="IYN87" s="1252"/>
      <c r="IYO87" s="1252"/>
      <c r="IYP87" s="1252"/>
      <c r="IYQ87" s="1252"/>
      <c r="IYR87" s="1252"/>
      <c r="IYS87" s="1252"/>
      <c r="IYT87" s="1252"/>
      <c r="IYU87" s="1252"/>
      <c r="IYV87" s="1252"/>
      <c r="IYW87" s="1252"/>
      <c r="IYX87" s="1252"/>
      <c r="IYY87" s="1252"/>
      <c r="IYZ87" s="1252"/>
      <c r="IZA87" s="1252"/>
      <c r="IZB87" s="1252"/>
      <c r="IZC87" s="1252"/>
      <c r="IZD87" s="1252"/>
      <c r="IZE87" s="1252"/>
      <c r="IZF87" s="1252"/>
      <c r="IZG87" s="1252"/>
      <c r="IZH87" s="1252"/>
      <c r="IZI87" s="1252"/>
      <c r="IZJ87" s="1252"/>
      <c r="IZK87" s="1252"/>
      <c r="IZL87" s="1252"/>
      <c r="IZM87" s="1252"/>
      <c r="IZN87" s="1252"/>
      <c r="IZO87" s="1252"/>
      <c r="IZP87" s="1252"/>
      <c r="IZQ87" s="1252"/>
      <c r="IZR87" s="1252"/>
      <c r="IZS87" s="1252"/>
      <c r="IZT87" s="1252"/>
      <c r="IZU87" s="1252"/>
      <c r="IZV87" s="1252"/>
      <c r="IZW87" s="1252"/>
      <c r="IZX87" s="1252"/>
      <c r="IZY87" s="1252"/>
      <c r="IZZ87" s="1252"/>
      <c r="JAA87" s="1252"/>
      <c r="JAB87" s="1252"/>
      <c r="JAC87" s="1252"/>
      <c r="JAD87" s="1252"/>
      <c r="JAE87" s="1252"/>
      <c r="JAF87" s="1252"/>
      <c r="JAG87" s="1252"/>
      <c r="JAH87" s="1252"/>
      <c r="JAI87" s="1252"/>
      <c r="JAJ87" s="1252"/>
      <c r="JAK87" s="1252"/>
      <c r="JAL87" s="1252"/>
      <c r="JAM87" s="1252"/>
      <c r="JAN87" s="1252"/>
      <c r="JAO87" s="1252"/>
      <c r="JAP87" s="1252"/>
      <c r="JAQ87" s="1252"/>
      <c r="JAR87" s="1252"/>
      <c r="JAS87" s="1252"/>
      <c r="JAT87" s="1252"/>
      <c r="JAU87" s="1252"/>
      <c r="JAV87" s="1252"/>
      <c r="JAW87" s="1252"/>
      <c r="JAX87" s="1252"/>
      <c r="JAY87" s="1252"/>
      <c r="JAZ87" s="1252"/>
      <c r="JBA87" s="1252"/>
      <c r="JBB87" s="1252"/>
      <c r="JBC87" s="1252"/>
      <c r="JBD87" s="1252"/>
      <c r="JBE87" s="1252"/>
      <c r="JBF87" s="1252"/>
      <c r="JBG87" s="1252"/>
      <c r="JBH87" s="1252"/>
      <c r="JBI87" s="1252"/>
      <c r="JBJ87" s="1252"/>
      <c r="JBK87" s="1252"/>
      <c r="JBL87" s="1252"/>
      <c r="JBM87" s="1252"/>
      <c r="JBN87" s="1252"/>
      <c r="JBO87" s="1252"/>
      <c r="JBP87" s="1252"/>
      <c r="JBQ87" s="1252"/>
      <c r="JBR87" s="1252"/>
      <c r="JBS87" s="1252"/>
      <c r="JBT87" s="1252"/>
      <c r="JBU87" s="1252"/>
      <c r="JBV87" s="1252"/>
      <c r="JBW87" s="1252"/>
      <c r="JBX87" s="1252"/>
      <c r="JBY87" s="1252"/>
      <c r="JBZ87" s="1252"/>
      <c r="JCA87" s="1252"/>
      <c r="JCB87" s="1252"/>
      <c r="JCC87" s="1252"/>
      <c r="JCD87" s="1252"/>
      <c r="JCE87" s="1252"/>
      <c r="JCF87" s="1252"/>
      <c r="JCG87" s="1252"/>
      <c r="JCH87" s="1252"/>
      <c r="JCI87" s="1252"/>
      <c r="JCJ87" s="1252"/>
      <c r="JCK87" s="1252"/>
      <c r="JCL87" s="1252"/>
      <c r="JCM87" s="1252"/>
      <c r="JCN87" s="1252"/>
      <c r="JCO87" s="1252"/>
      <c r="JCP87" s="1252"/>
      <c r="JCQ87" s="1252"/>
      <c r="JCR87" s="1252"/>
      <c r="JCS87" s="1252"/>
      <c r="JCT87" s="1252"/>
      <c r="JCU87" s="1252"/>
      <c r="JCV87" s="1252"/>
      <c r="JCW87" s="1252"/>
      <c r="JCX87" s="1252"/>
      <c r="JCY87" s="1252"/>
      <c r="JCZ87" s="1252"/>
      <c r="JDA87" s="1252"/>
      <c r="JDB87" s="1252"/>
      <c r="JDC87" s="1252"/>
      <c r="JDD87" s="1252"/>
      <c r="JDE87" s="1252"/>
      <c r="JDF87" s="1252"/>
      <c r="JDG87" s="1252"/>
      <c r="JDH87" s="1252"/>
      <c r="JDI87" s="1252"/>
      <c r="JDJ87" s="1252"/>
      <c r="JDK87" s="1252"/>
      <c r="JDL87" s="1252"/>
      <c r="JDM87" s="1252"/>
      <c r="JDN87" s="1252"/>
      <c r="JDO87" s="1252"/>
      <c r="JDP87" s="1252"/>
      <c r="JDQ87" s="1252"/>
      <c r="JDR87" s="1252"/>
      <c r="JDS87" s="1252"/>
      <c r="JDT87" s="1252"/>
      <c r="JDU87" s="1252"/>
      <c r="JDV87" s="1252"/>
      <c r="JDW87" s="1252"/>
      <c r="JDX87" s="1252"/>
      <c r="JDY87" s="1252"/>
      <c r="JDZ87" s="1252"/>
      <c r="JEA87" s="1252"/>
      <c r="JEB87" s="1252"/>
      <c r="JEC87" s="1252"/>
      <c r="JED87" s="1252"/>
      <c r="JEE87" s="1252"/>
      <c r="JEF87" s="1252"/>
      <c r="JEG87" s="1252"/>
      <c r="JEH87" s="1252"/>
      <c r="JEI87" s="1252"/>
      <c r="JEJ87" s="1252"/>
      <c r="JEK87" s="1252"/>
      <c r="JEL87" s="1252"/>
      <c r="JEM87" s="1252"/>
      <c r="JEN87" s="1252"/>
      <c r="JEO87" s="1252"/>
      <c r="JEP87" s="1252"/>
      <c r="JEQ87" s="1252"/>
      <c r="JER87" s="1252"/>
      <c r="JES87" s="1252"/>
      <c r="JET87" s="1252"/>
      <c r="JEU87" s="1252"/>
      <c r="JEV87" s="1252"/>
      <c r="JEW87" s="1252"/>
      <c r="JEX87" s="1252"/>
      <c r="JEY87" s="1252"/>
      <c r="JEZ87" s="1252"/>
      <c r="JFA87" s="1252"/>
      <c r="JFB87" s="1252"/>
      <c r="JFC87" s="1252"/>
      <c r="JFD87" s="1252"/>
      <c r="JFE87" s="1252"/>
      <c r="JFF87" s="1252"/>
      <c r="JFG87" s="1252"/>
      <c r="JFH87" s="1252"/>
      <c r="JFI87" s="1252"/>
      <c r="JFJ87" s="1252"/>
      <c r="JFK87" s="1252"/>
      <c r="JFL87" s="1252"/>
      <c r="JFM87" s="1252"/>
      <c r="JFN87" s="1252"/>
      <c r="JFO87" s="1252"/>
      <c r="JFP87" s="1252"/>
      <c r="JFQ87" s="1252"/>
      <c r="JFR87" s="1252"/>
      <c r="JFS87" s="1252"/>
      <c r="JFT87" s="1252"/>
      <c r="JFU87" s="1252"/>
      <c r="JFV87" s="1252"/>
      <c r="JFW87" s="1252"/>
      <c r="JFX87" s="1252"/>
      <c r="JFY87" s="1252"/>
      <c r="JFZ87" s="1252"/>
      <c r="JGA87" s="1252"/>
      <c r="JGB87" s="1252"/>
      <c r="JGC87" s="1252"/>
      <c r="JGD87" s="1252"/>
      <c r="JGE87" s="1252"/>
      <c r="JGF87" s="1252"/>
      <c r="JGG87" s="1252"/>
      <c r="JGH87" s="1252"/>
      <c r="JGI87" s="1252"/>
      <c r="JGJ87" s="1252"/>
      <c r="JGK87" s="1252"/>
      <c r="JGL87" s="1252"/>
      <c r="JGM87" s="1252"/>
      <c r="JGN87" s="1252"/>
      <c r="JGO87" s="1252"/>
      <c r="JGP87" s="1252"/>
      <c r="JGQ87" s="1252"/>
      <c r="JGR87" s="1252"/>
      <c r="JGS87" s="1252"/>
      <c r="JGT87" s="1252"/>
      <c r="JGU87" s="1252"/>
      <c r="JGV87" s="1252"/>
      <c r="JGW87" s="1252"/>
      <c r="JGX87" s="1252"/>
      <c r="JGY87" s="1252"/>
      <c r="JGZ87" s="1252"/>
      <c r="JHA87" s="1252"/>
      <c r="JHB87" s="1252"/>
      <c r="JHC87" s="1252"/>
      <c r="JHD87" s="1252"/>
      <c r="JHE87" s="1252"/>
      <c r="JHF87" s="1252"/>
      <c r="JHG87" s="1252"/>
      <c r="JHH87" s="1252"/>
      <c r="JHI87" s="1252"/>
      <c r="JHJ87" s="1252"/>
      <c r="JHK87" s="1252"/>
      <c r="JHL87" s="1252"/>
      <c r="JHM87" s="1252"/>
      <c r="JHN87" s="1252"/>
      <c r="JHO87" s="1252"/>
      <c r="JHP87" s="1252"/>
      <c r="JHQ87" s="1252"/>
      <c r="JHR87" s="1252"/>
      <c r="JHS87" s="1252"/>
      <c r="JHT87" s="1252"/>
      <c r="JHU87" s="1252"/>
      <c r="JHV87" s="1252"/>
      <c r="JHW87" s="1252"/>
      <c r="JHX87" s="1252"/>
      <c r="JHY87" s="1252"/>
      <c r="JHZ87" s="1252"/>
      <c r="JIA87" s="1252"/>
      <c r="JIB87" s="1252"/>
      <c r="JIC87" s="1252"/>
      <c r="JID87" s="1252"/>
      <c r="JIE87" s="1252"/>
      <c r="JIF87" s="1252"/>
      <c r="JIG87" s="1252"/>
      <c r="JIH87" s="1252"/>
      <c r="JII87" s="1252"/>
      <c r="JIJ87" s="1252"/>
      <c r="JIK87" s="1252"/>
      <c r="JIL87" s="1252"/>
      <c r="JIM87" s="1252"/>
      <c r="JIN87" s="1252"/>
      <c r="JIO87" s="1252"/>
      <c r="JIP87" s="1252"/>
      <c r="JIQ87" s="1252"/>
      <c r="JIR87" s="1252"/>
      <c r="JIS87" s="1252"/>
      <c r="JIT87" s="1252"/>
      <c r="JIU87" s="1252"/>
      <c r="JIV87" s="1252"/>
      <c r="JIW87" s="1252"/>
      <c r="JIX87" s="1252"/>
      <c r="JIY87" s="1252"/>
      <c r="JIZ87" s="1252"/>
      <c r="JJA87" s="1252"/>
      <c r="JJB87" s="1252"/>
      <c r="JJC87" s="1252"/>
      <c r="JJD87" s="1252"/>
      <c r="JJE87" s="1252"/>
      <c r="JJF87" s="1252"/>
      <c r="JJG87" s="1252"/>
      <c r="JJH87" s="1252"/>
      <c r="JJI87" s="1252"/>
      <c r="JJJ87" s="1252"/>
      <c r="JJK87" s="1252"/>
      <c r="JJL87" s="1252"/>
      <c r="JJM87" s="1252"/>
      <c r="JJN87" s="1252"/>
      <c r="JJO87" s="1252"/>
      <c r="JJP87" s="1252"/>
      <c r="JJQ87" s="1252"/>
      <c r="JJR87" s="1252"/>
      <c r="JJS87" s="1252"/>
      <c r="JJT87" s="1252"/>
      <c r="JJU87" s="1252"/>
      <c r="JJV87" s="1252"/>
      <c r="JJW87" s="1252"/>
      <c r="JJX87" s="1252"/>
      <c r="JJY87" s="1252"/>
      <c r="JJZ87" s="1252"/>
      <c r="JKA87" s="1252"/>
      <c r="JKB87" s="1252"/>
      <c r="JKC87" s="1252"/>
      <c r="JKD87" s="1252"/>
      <c r="JKE87" s="1252"/>
      <c r="JKF87" s="1252"/>
      <c r="JKG87" s="1252"/>
      <c r="JKH87" s="1252"/>
      <c r="JKI87" s="1252"/>
      <c r="JKJ87" s="1252"/>
      <c r="JKK87" s="1252"/>
      <c r="JKL87" s="1252"/>
      <c r="JKM87" s="1252"/>
      <c r="JKN87" s="1252"/>
      <c r="JKO87" s="1252"/>
      <c r="JKP87" s="1252"/>
      <c r="JKQ87" s="1252"/>
      <c r="JKR87" s="1252"/>
      <c r="JKS87" s="1252"/>
      <c r="JKT87" s="1252"/>
      <c r="JKU87" s="1252"/>
      <c r="JKV87" s="1252"/>
      <c r="JKW87" s="1252"/>
      <c r="JKX87" s="1252"/>
      <c r="JKY87" s="1252"/>
      <c r="JKZ87" s="1252"/>
      <c r="JLA87" s="1252"/>
      <c r="JLB87" s="1252"/>
      <c r="JLC87" s="1252"/>
      <c r="JLD87" s="1252"/>
      <c r="JLE87" s="1252"/>
      <c r="JLF87" s="1252"/>
      <c r="JLG87" s="1252"/>
      <c r="JLH87" s="1252"/>
      <c r="JLI87" s="1252"/>
      <c r="JLJ87" s="1252"/>
      <c r="JLK87" s="1252"/>
      <c r="JLL87" s="1252"/>
      <c r="JLM87" s="1252"/>
      <c r="JLN87" s="1252"/>
      <c r="JLO87" s="1252"/>
      <c r="JLP87" s="1252"/>
      <c r="JLQ87" s="1252"/>
      <c r="JLR87" s="1252"/>
      <c r="JLS87" s="1252"/>
      <c r="JLT87" s="1252"/>
      <c r="JLU87" s="1252"/>
      <c r="JLV87" s="1252"/>
      <c r="JLW87" s="1252"/>
      <c r="JLX87" s="1252"/>
      <c r="JLY87" s="1252"/>
      <c r="JLZ87" s="1252"/>
      <c r="JMA87" s="1252"/>
      <c r="JMB87" s="1252"/>
      <c r="JMC87" s="1252"/>
      <c r="JMD87" s="1252"/>
      <c r="JME87" s="1252"/>
      <c r="JMF87" s="1252"/>
      <c r="JMG87" s="1252"/>
      <c r="JMH87" s="1252"/>
      <c r="JMI87" s="1252"/>
      <c r="JMJ87" s="1252"/>
      <c r="JMK87" s="1252"/>
      <c r="JML87" s="1252"/>
      <c r="JMM87" s="1252"/>
      <c r="JMN87" s="1252"/>
      <c r="JMO87" s="1252"/>
      <c r="JMP87" s="1252"/>
      <c r="JMQ87" s="1252"/>
      <c r="JMR87" s="1252"/>
      <c r="JMS87" s="1252"/>
      <c r="JMT87" s="1252"/>
      <c r="JMU87" s="1252"/>
      <c r="JMV87" s="1252"/>
      <c r="JMW87" s="1252"/>
      <c r="JMX87" s="1252"/>
      <c r="JMY87" s="1252"/>
      <c r="JMZ87" s="1252"/>
      <c r="JNA87" s="1252"/>
      <c r="JNB87" s="1252"/>
      <c r="JNC87" s="1252"/>
      <c r="JND87" s="1252"/>
      <c r="JNE87" s="1252"/>
      <c r="JNF87" s="1252"/>
      <c r="JNG87" s="1252"/>
      <c r="JNH87" s="1252"/>
      <c r="JNI87" s="1252"/>
      <c r="JNJ87" s="1252"/>
      <c r="JNK87" s="1252"/>
      <c r="JNL87" s="1252"/>
      <c r="JNM87" s="1252"/>
      <c r="JNN87" s="1252"/>
      <c r="JNO87" s="1252"/>
      <c r="JNP87" s="1252"/>
      <c r="JNQ87" s="1252"/>
      <c r="JNR87" s="1252"/>
      <c r="JNS87" s="1252"/>
      <c r="JNT87" s="1252"/>
      <c r="JNU87" s="1252"/>
      <c r="JNV87" s="1252"/>
      <c r="JNW87" s="1252"/>
      <c r="JNX87" s="1252"/>
      <c r="JNY87" s="1252"/>
      <c r="JNZ87" s="1252"/>
      <c r="JOA87" s="1252"/>
      <c r="JOB87" s="1252"/>
      <c r="JOC87" s="1252"/>
      <c r="JOD87" s="1252"/>
      <c r="JOE87" s="1252"/>
      <c r="JOF87" s="1252"/>
      <c r="JOG87" s="1252"/>
      <c r="JOH87" s="1252"/>
      <c r="JOI87" s="1252"/>
      <c r="JOJ87" s="1252"/>
      <c r="JOK87" s="1252"/>
      <c r="JOL87" s="1252"/>
      <c r="JOM87" s="1252"/>
      <c r="JON87" s="1252"/>
      <c r="JOO87" s="1252"/>
      <c r="JOP87" s="1252"/>
      <c r="JOQ87" s="1252"/>
      <c r="JOR87" s="1252"/>
      <c r="JOS87" s="1252"/>
      <c r="JOT87" s="1252"/>
      <c r="JOU87" s="1252"/>
      <c r="JOV87" s="1252"/>
      <c r="JOW87" s="1252"/>
      <c r="JOX87" s="1252"/>
      <c r="JOY87" s="1252"/>
      <c r="JOZ87" s="1252"/>
      <c r="JPA87" s="1252"/>
      <c r="JPB87" s="1252"/>
      <c r="JPC87" s="1252"/>
      <c r="JPD87" s="1252"/>
      <c r="JPE87" s="1252"/>
      <c r="JPF87" s="1252"/>
      <c r="JPG87" s="1252"/>
      <c r="JPH87" s="1252"/>
      <c r="JPI87" s="1252"/>
      <c r="JPJ87" s="1252"/>
      <c r="JPK87" s="1252"/>
      <c r="JPL87" s="1252"/>
      <c r="JPM87" s="1252"/>
      <c r="JPN87" s="1252"/>
      <c r="JPO87" s="1252"/>
      <c r="JPP87" s="1252"/>
      <c r="JPQ87" s="1252"/>
      <c r="JPR87" s="1252"/>
      <c r="JPS87" s="1252"/>
      <c r="JPT87" s="1252"/>
      <c r="JPU87" s="1252"/>
      <c r="JPV87" s="1252"/>
      <c r="JPW87" s="1252"/>
      <c r="JPX87" s="1252"/>
      <c r="JPY87" s="1252"/>
      <c r="JPZ87" s="1252"/>
      <c r="JQA87" s="1252"/>
      <c r="JQB87" s="1252"/>
      <c r="JQC87" s="1252"/>
      <c r="JQD87" s="1252"/>
      <c r="JQE87" s="1252"/>
      <c r="JQF87" s="1252"/>
      <c r="JQG87" s="1252"/>
      <c r="JQH87" s="1252"/>
      <c r="JQI87" s="1252"/>
      <c r="JQJ87" s="1252"/>
      <c r="JQK87" s="1252"/>
      <c r="JQL87" s="1252"/>
      <c r="JQM87" s="1252"/>
      <c r="JQN87" s="1252"/>
      <c r="JQO87" s="1252"/>
      <c r="JQP87" s="1252"/>
      <c r="JQQ87" s="1252"/>
      <c r="JQR87" s="1252"/>
      <c r="JQS87" s="1252"/>
      <c r="JQT87" s="1252"/>
      <c r="JQU87" s="1252"/>
      <c r="JQV87" s="1252"/>
      <c r="JQW87" s="1252"/>
      <c r="JQX87" s="1252"/>
      <c r="JQY87" s="1252"/>
      <c r="JQZ87" s="1252"/>
      <c r="JRA87" s="1252"/>
      <c r="JRB87" s="1252"/>
      <c r="JRC87" s="1252"/>
      <c r="JRD87" s="1252"/>
      <c r="JRE87" s="1252"/>
      <c r="JRF87" s="1252"/>
      <c r="JRG87" s="1252"/>
      <c r="JRH87" s="1252"/>
      <c r="JRI87" s="1252"/>
      <c r="JRJ87" s="1252"/>
      <c r="JRK87" s="1252"/>
      <c r="JRL87" s="1252"/>
      <c r="JRM87" s="1252"/>
      <c r="JRN87" s="1252"/>
      <c r="JRO87" s="1252"/>
      <c r="JRP87" s="1252"/>
      <c r="JRQ87" s="1252"/>
      <c r="JRR87" s="1252"/>
      <c r="JRS87" s="1252"/>
      <c r="JRT87" s="1252"/>
      <c r="JRU87" s="1252"/>
      <c r="JRV87" s="1252"/>
      <c r="JRW87" s="1252"/>
      <c r="JRX87" s="1252"/>
      <c r="JRY87" s="1252"/>
      <c r="JRZ87" s="1252"/>
      <c r="JSA87" s="1252"/>
      <c r="JSB87" s="1252"/>
      <c r="JSC87" s="1252"/>
      <c r="JSD87" s="1252"/>
      <c r="JSE87" s="1252"/>
      <c r="JSF87" s="1252"/>
      <c r="JSG87" s="1252"/>
      <c r="JSH87" s="1252"/>
      <c r="JSI87" s="1252"/>
      <c r="JSJ87" s="1252"/>
      <c r="JSK87" s="1252"/>
      <c r="JSL87" s="1252"/>
      <c r="JSM87" s="1252"/>
      <c r="JSN87" s="1252"/>
      <c r="JSO87" s="1252"/>
      <c r="JSP87" s="1252"/>
      <c r="JSQ87" s="1252"/>
      <c r="JSR87" s="1252"/>
      <c r="JSS87" s="1252"/>
      <c r="JST87" s="1252"/>
      <c r="JSU87" s="1252"/>
      <c r="JSV87" s="1252"/>
      <c r="JSW87" s="1252"/>
      <c r="JSX87" s="1252"/>
      <c r="JSY87" s="1252"/>
      <c r="JSZ87" s="1252"/>
      <c r="JTA87" s="1252"/>
      <c r="JTB87" s="1252"/>
      <c r="JTC87" s="1252"/>
      <c r="JTD87" s="1252"/>
      <c r="JTE87" s="1252"/>
      <c r="JTF87" s="1252"/>
      <c r="JTG87" s="1252"/>
      <c r="JTH87" s="1252"/>
      <c r="JTI87" s="1252"/>
      <c r="JTJ87" s="1252"/>
      <c r="JTK87" s="1252"/>
      <c r="JTL87" s="1252"/>
      <c r="JTM87" s="1252"/>
      <c r="JTN87" s="1252"/>
      <c r="JTO87" s="1252"/>
      <c r="JTP87" s="1252"/>
      <c r="JTQ87" s="1252"/>
      <c r="JTR87" s="1252"/>
      <c r="JTS87" s="1252"/>
      <c r="JTT87" s="1252"/>
      <c r="JTU87" s="1252"/>
      <c r="JTV87" s="1252"/>
      <c r="JTW87" s="1252"/>
      <c r="JTX87" s="1252"/>
      <c r="JTY87" s="1252"/>
      <c r="JTZ87" s="1252"/>
      <c r="JUA87" s="1252"/>
      <c r="JUB87" s="1252"/>
      <c r="JUC87" s="1252"/>
      <c r="JUD87" s="1252"/>
      <c r="JUE87" s="1252"/>
      <c r="JUF87" s="1252"/>
      <c r="JUG87" s="1252"/>
      <c r="JUH87" s="1252"/>
      <c r="JUI87" s="1252"/>
      <c r="JUJ87" s="1252"/>
      <c r="JUK87" s="1252"/>
      <c r="JUL87" s="1252"/>
      <c r="JUM87" s="1252"/>
      <c r="JUN87" s="1252"/>
      <c r="JUO87" s="1252"/>
      <c r="JUP87" s="1252"/>
      <c r="JUQ87" s="1252"/>
      <c r="JUR87" s="1252"/>
      <c r="JUS87" s="1252"/>
      <c r="JUT87" s="1252"/>
      <c r="JUU87" s="1252"/>
      <c r="JUV87" s="1252"/>
      <c r="JUW87" s="1252"/>
      <c r="JUX87" s="1252"/>
      <c r="JUY87" s="1252"/>
      <c r="JUZ87" s="1252"/>
      <c r="JVA87" s="1252"/>
      <c r="JVB87" s="1252"/>
      <c r="JVC87" s="1252"/>
      <c r="JVD87" s="1252"/>
      <c r="JVE87" s="1252"/>
      <c r="JVF87" s="1252"/>
      <c r="JVG87" s="1252"/>
      <c r="JVH87" s="1252"/>
      <c r="JVI87" s="1252"/>
      <c r="JVJ87" s="1252"/>
      <c r="JVK87" s="1252"/>
      <c r="JVL87" s="1252"/>
      <c r="JVM87" s="1252"/>
      <c r="JVN87" s="1252"/>
      <c r="JVO87" s="1252"/>
      <c r="JVP87" s="1252"/>
      <c r="JVQ87" s="1252"/>
      <c r="JVR87" s="1252"/>
      <c r="JVS87" s="1252"/>
      <c r="JVT87" s="1252"/>
      <c r="JVU87" s="1252"/>
      <c r="JVV87" s="1252"/>
      <c r="JVW87" s="1252"/>
      <c r="JVX87" s="1252"/>
      <c r="JVY87" s="1252"/>
      <c r="JVZ87" s="1252"/>
      <c r="JWA87" s="1252"/>
      <c r="JWB87" s="1252"/>
      <c r="JWC87" s="1252"/>
      <c r="JWD87" s="1252"/>
      <c r="JWE87" s="1252"/>
      <c r="JWF87" s="1252"/>
      <c r="JWG87" s="1252"/>
      <c r="JWH87" s="1252"/>
      <c r="JWI87" s="1252"/>
      <c r="JWJ87" s="1252"/>
      <c r="JWK87" s="1252"/>
      <c r="JWL87" s="1252"/>
      <c r="JWM87" s="1252"/>
      <c r="JWN87" s="1252"/>
      <c r="JWO87" s="1252"/>
      <c r="JWP87" s="1252"/>
      <c r="JWQ87" s="1252"/>
      <c r="JWR87" s="1252"/>
      <c r="JWS87" s="1252"/>
      <c r="JWT87" s="1252"/>
      <c r="JWU87" s="1252"/>
      <c r="JWV87" s="1252"/>
      <c r="JWW87" s="1252"/>
      <c r="JWX87" s="1252"/>
      <c r="JWY87" s="1252"/>
      <c r="JWZ87" s="1252"/>
      <c r="JXA87" s="1252"/>
      <c r="JXB87" s="1252"/>
      <c r="JXC87" s="1252"/>
      <c r="JXD87" s="1252"/>
      <c r="JXE87" s="1252"/>
      <c r="JXF87" s="1252"/>
      <c r="JXG87" s="1252"/>
      <c r="JXH87" s="1252"/>
      <c r="JXI87" s="1252"/>
      <c r="JXJ87" s="1252"/>
      <c r="JXK87" s="1252"/>
      <c r="JXL87" s="1252"/>
      <c r="JXM87" s="1252"/>
      <c r="JXN87" s="1252"/>
      <c r="JXO87" s="1252"/>
      <c r="JXP87" s="1252"/>
      <c r="JXQ87" s="1252"/>
      <c r="JXR87" s="1252"/>
      <c r="JXS87" s="1252"/>
      <c r="JXT87" s="1252"/>
      <c r="JXU87" s="1252"/>
      <c r="JXV87" s="1252"/>
      <c r="JXW87" s="1252"/>
      <c r="JXX87" s="1252"/>
      <c r="JXY87" s="1252"/>
      <c r="JXZ87" s="1252"/>
      <c r="JYA87" s="1252"/>
      <c r="JYB87" s="1252"/>
      <c r="JYC87" s="1252"/>
      <c r="JYD87" s="1252"/>
      <c r="JYE87" s="1252"/>
      <c r="JYF87" s="1252"/>
      <c r="JYG87" s="1252"/>
      <c r="JYH87" s="1252"/>
      <c r="JYI87" s="1252"/>
      <c r="JYJ87" s="1252"/>
      <c r="JYK87" s="1252"/>
      <c r="JYL87" s="1252"/>
      <c r="JYM87" s="1252"/>
      <c r="JYN87" s="1252"/>
      <c r="JYO87" s="1252"/>
      <c r="JYP87" s="1252"/>
      <c r="JYQ87" s="1252"/>
      <c r="JYR87" s="1252"/>
      <c r="JYS87" s="1252"/>
      <c r="JYT87" s="1252"/>
      <c r="JYU87" s="1252"/>
      <c r="JYV87" s="1252"/>
      <c r="JYW87" s="1252"/>
      <c r="JYX87" s="1252"/>
      <c r="JYY87" s="1252"/>
      <c r="JYZ87" s="1252"/>
      <c r="JZA87" s="1252"/>
      <c r="JZB87" s="1252"/>
      <c r="JZC87" s="1252"/>
      <c r="JZD87" s="1252"/>
      <c r="JZE87" s="1252"/>
      <c r="JZF87" s="1252"/>
      <c r="JZG87" s="1252"/>
      <c r="JZH87" s="1252"/>
      <c r="JZI87" s="1252"/>
      <c r="JZJ87" s="1252"/>
      <c r="JZK87" s="1252"/>
      <c r="JZL87" s="1252"/>
      <c r="JZM87" s="1252"/>
      <c r="JZN87" s="1252"/>
      <c r="JZO87" s="1252"/>
      <c r="JZP87" s="1252"/>
      <c r="JZQ87" s="1252"/>
      <c r="JZR87" s="1252"/>
      <c r="JZS87" s="1252"/>
      <c r="JZT87" s="1252"/>
      <c r="JZU87" s="1252"/>
      <c r="JZV87" s="1252"/>
      <c r="JZW87" s="1252"/>
      <c r="JZX87" s="1252"/>
      <c r="JZY87" s="1252"/>
      <c r="JZZ87" s="1252"/>
      <c r="KAA87" s="1252"/>
      <c r="KAB87" s="1252"/>
      <c r="KAC87" s="1252"/>
      <c r="KAD87" s="1252"/>
      <c r="KAE87" s="1252"/>
      <c r="KAF87" s="1252"/>
      <c r="KAG87" s="1252"/>
      <c r="KAH87" s="1252"/>
      <c r="KAI87" s="1252"/>
      <c r="KAJ87" s="1252"/>
      <c r="KAK87" s="1252"/>
      <c r="KAL87" s="1252"/>
      <c r="KAM87" s="1252"/>
      <c r="KAN87" s="1252"/>
      <c r="KAO87" s="1252"/>
      <c r="KAP87" s="1252"/>
      <c r="KAQ87" s="1252"/>
      <c r="KAR87" s="1252"/>
      <c r="KAS87" s="1252"/>
      <c r="KAT87" s="1252"/>
      <c r="KAU87" s="1252"/>
      <c r="KAV87" s="1252"/>
      <c r="KAW87" s="1252"/>
      <c r="KAX87" s="1252"/>
      <c r="KAY87" s="1252"/>
      <c r="KAZ87" s="1252"/>
      <c r="KBA87" s="1252"/>
      <c r="KBB87" s="1252"/>
      <c r="KBC87" s="1252"/>
      <c r="KBD87" s="1252"/>
      <c r="KBE87" s="1252"/>
      <c r="KBF87" s="1252"/>
      <c r="KBG87" s="1252"/>
      <c r="KBH87" s="1252"/>
      <c r="KBI87" s="1252"/>
      <c r="KBJ87" s="1252"/>
      <c r="KBK87" s="1252"/>
      <c r="KBL87" s="1252"/>
      <c r="KBM87" s="1252"/>
      <c r="KBN87" s="1252"/>
      <c r="KBO87" s="1252"/>
      <c r="KBP87" s="1252"/>
      <c r="KBQ87" s="1252"/>
      <c r="KBR87" s="1252"/>
      <c r="KBS87" s="1252"/>
      <c r="KBT87" s="1252"/>
      <c r="KBU87" s="1252"/>
      <c r="KBV87" s="1252"/>
      <c r="KBW87" s="1252"/>
      <c r="KBX87" s="1252"/>
      <c r="KBY87" s="1252"/>
      <c r="KBZ87" s="1252"/>
      <c r="KCA87" s="1252"/>
      <c r="KCB87" s="1252"/>
      <c r="KCC87" s="1252"/>
      <c r="KCD87" s="1252"/>
      <c r="KCE87" s="1252"/>
      <c r="KCF87" s="1252"/>
      <c r="KCG87" s="1252"/>
      <c r="KCH87" s="1252"/>
      <c r="KCI87" s="1252"/>
      <c r="KCJ87" s="1252"/>
      <c r="KCK87" s="1252"/>
      <c r="KCL87" s="1252"/>
      <c r="KCM87" s="1252"/>
      <c r="KCN87" s="1252"/>
      <c r="KCO87" s="1252"/>
      <c r="KCP87" s="1252"/>
      <c r="KCQ87" s="1252"/>
      <c r="KCR87" s="1252"/>
      <c r="KCS87" s="1252"/>
      <c r="KCT87" s="1252"/>
      <c r="KCU87" s="1252"/>
      <c r="KCV87" s="1252"/>
      <c r="KCW87" s="1252"/>
      <c r="KCX87" s="1252"/>
      <c r="KCY87" s="1252"/>
      <c r="KCZ87" s="1252"/>
      <c r="KDA87" s="1252"/>
      <c r="KDB87" s="1252"/>
      <c r="KDC87" s="1252"/>
      <c r="KDD87" s="1252"/>
      <c r="KDE87" s="1252"/>
      <c r="KDF87" s="1252"/>
      <c r="KDG87" s="1252"/>
      <c r="KDH87" s="1252"/>
      <c r="KDI87" s="1252"/>
      <c r="KDJ87" s="1252"/>
      <c r="KDK87" s="1252"/>
      <c r="KDL87" s="1252"/>
      <c r="KDM87" s="1252"/>
      <c r="KDN87" s="1252"/>
      <c r="KDO87" s="1252"/>
      <c r="KDP87" s="1252"/>
      <c r="KDQ87" s="1252"/>
      <c r="KDR87" s="1252"/>
      <c r="KDS87" s="1252"/>
      <c r="KDT87" s="1252"/>
      <c r="KDU87" s="1252"/>
      <c r="KDV87" s="1252"/>
      <c r="KDW87" s="1252"/>
      <c r="KDX87" s="1252"/>
      <c r="KDY87" s="1252"/>
      <c r="KDZ87" s="1252"/>
      <c r="KEA87" s="1252"/>
      <c r="KEB87" s="1252"/>
      <c r="KEC87" s="1252"/>
      <c r="KED87" s="1252"/>
      <c r="KEE87" s="1252"/>
      <c r="KEF87" s="1252"/>
      <c r="KEG87" s="1252"/>
      <c r="KEH87" s="1252"/>
      <c r="KEI87" s="1252"/>
      <c r="KEJ87" s="1252"/>
      <c r="KEK87" s="1252"/>
      <c r="KEL87" s="1252"/>
      <c r="KEM87" s="1252"/>
      <c r="KEN87" s="1252"/>
      <c r="KEO87" s="1252"/>
      <c r="KEP87" s="1252"/>
      <c r="KEQ87" s="1252"/>
      <c r="KER87" s="1252"/>
      <c r="KES87" s="1252"/>
      <c r="KET87" s="1252"/>
      <c r="KEU87" s="1252"/>
      <c r="KEV87" s="1252"/>
      <c r="KEW87" s="1252"/>
      <c r="KEX87" s="1252"/>
      <c r="KEY87" s="1252"/>
      <c r="KEZ87" s="1252"/>
      <c r="KFA87" s="1252"/>
      <c r="KFB87" s="1252"/>
      <c r="KFC87" s="1252"/>
      <c r="KFD87" s="1252"/>
      <c r="KFE87" s="1252"/>
      <c r="KFF87" s="1252"/>
      <c r="KFG87" s="1252"/>
      <c r="KFH87" s="1252"/>
      <c r="KFI87" s="1252"/>
      <c r="KFJ87" s="1252"/>
      <c r="KFK87" s="1252"/>
      <c r="KFL87" s="1252"/>
      <c r="KFM87" s="1252"/>
      <c r="KFN87" s="1252"/>
      <c r="KFO87" s="1252"/>
      <c r="KFP87" s="1252"/>
      <c r="KFQ87" s="1252"/>
      <c r="KFR87" s="1252"/>
      <c r="KFS87" s="1252"/>
      <c r="KFT87" s="1252"/>
      <c r="KFU87" s="1252"/>
      <c r="KFV87" s="1252"/>
      <c r="KFW87" s="1252"/>
      <c r="KFX87" s="1252"/>
      <c r="KFY87" s="1252"/>
      <c r="KFZ87" s="1252"/>
      <c r="KGA87" s="1252"/>
      <c r="KGB87" s="1252"/>
      <c r="KGC87" s="1252"/>
      <c r="KGD87" s="1252"/>
      <c r="KGE87" s="1252"/>
      <c r="KGF87" s="1252"/>
      <c r="KGG87" s="1252"/>
      <c r="KGH87" s="1252"/>
      <c r="KGI87" s="1252"/>
      <c r="KGJ87" s="1252"/>
      <c r="KGK87" s="1252"/>
      <c r="KGL87" s="1252"/>
      <c r="KGM87" s="1252"/>
      <c r="KGN87" s="1252"/>
      <c r="KGO87" s="1252"/>
      <c r="KGP87" s="1252"/>
      <c r="KGQ87" s="1252"/>
      <c r="KGR87" s="1252"/>
      <c r="KGS87" s="1252"/>
      <c r="KGT87" s="1252"/>
      <c r="KGU87" s="1252"/>
      <c r="KGV87" s="1252"/>
      <c r="KGW87" s="1252"/>
      <c r="KGX87" s="1252"/>
      <c r="KGY87" s="1252"/>
      <c r="KGZ87" s="1252"/>
      <c r="KHA87" s="1252"/>
      <c r="KHB87" s="1252"/>
      <c r="KHC87" s="1252"/>
      <c r="KHD87" s="1252"/>
      <c r="KHE87" s="1252"/>
      <c r="KHF87" s="1252"/>
      <c r="KHG87" s="1252"/>
      <c r="KHH87" s="1252"/>
      <c r="KHI87" s="1252"/>
      <c r="KHJ87" s="1252"/>
      <c r="KHK87" s="1252"/>
      <c r="KHL87" s="1252"/>
      <c r="KHM87" s="1252"/>
      <c r="KHN87" s="1252"/>
      <c r="KHO87" s="1252"/>
      <c r="KHP87" s="1252"/>
      <c r="KHQ87" s="1252"/>
      <c r="KHR87" s="1252"/>
      <c r="KHS87" s="1252"/>
      <c r="KHT87" s="1252"/>
      <c r="KHU87" s="1252"/>
      <c r="KHV87" s="1252"/>
      <c r="KHW87" s="1252"/>
      <c r="KHX87" s="1252"/>
      <c r="KHY87" s="1252"/>
      <c r="KHZ87" s="1252"/>
      <c r="KIA87" s="1252"/>
      <c r="KIB87" s="1252"/>
      <c r="KIC87" s="1252"/>
      <c r="KID87" s="1252"/>
      <c r="KIE87" s="1252"/>
      <c r="KIF87" s="1252"/>
      <c r="KIG87" s="1252"/>
      <c r="KIH87" s="1252"/>
      <c r="KII87" s="1252"/>
      <c r="KIJ87" s="1252"/>
      <c r="KIK87" s="1252"/>
      <c r="KIL87" s="1252"/>
      <c r="KIM87" s="1252"/>
      <c r="KIN87" s="1252"/>
      <c r="KIO87" s="1252"/>
      <c r="KIP87" s="1252"/>
      <c r="KIQ87" s="1252"/>
      <c r="KIR87" s="1252"/>
      <c r="KIS87" s="1252"/>
      <c r="KIT87" s="1252"/>
      <c r="KIU87" s="1252"/>
      <c r="KIV87" s="1252"/>
      <c r="KIW87" s="1252"/>
      <c r="KIX87" s="1252"/>
      <c r="KIY87" s="1252"/>
      <c r="KIZ87" s="1252"/>
      <c r="KJA87" s="1252"/>
      <c r="KJB87" s="1252"/>
      <c r="KJC87" s="1252"/>
      <c r="KJD87" s="1252"/>
      <c r="KJE87" s="1252"/>
      <c r="KJF87" s="1252"/>
      <c r="KJG87" s="1252"/>
      <c r="KJH87" s="1252"/>
      <c r="KJI87" s="1252"/>
      <c r="KJJ87" s="1252"/>
      <c r="KJK87" s="1252"/>
      <c r="KJL87" s="1252"/>
      <c r="KJM87" s="1252"/>
      <c r="KJN87" s="1252"/>
      <c r="KJO87" s="1252"/>
      <c r="KJP87" s="1252"/>
      <c r="KJQ87" s="1252"/>
      <c r="KJR87" s="1252"/>
      <c r="KJS87" s="1252"/>
      <c r="KJT87" s="1252"/>
      <c r="KJU87" s="1252"/>
      <c r="KJV87" s="1252"/>
      <c r="KJW87" s="1252"/>
      <c r="KJX87" s="1252"/>
      <c r="KJY87" s="1252"/>
      <c r="KJZ87" s="1252"/>
      <c r="KKA87" s="1252"/>
      <c r="KKB87" s="1252"/>
      <c r="KKC87" s="1252"/>
      <c r="KKD87" s="1252"/>
      <c r="KKE87" s="1252"/>
      <c r="KKF87" s="1252"/>
      <c r="KKG87" s="1252"/>
      <c r="KKH87" s="1252"/>
      <c r="KKI87" s="1252"/>
      <c r="KKJ87" s="1252"/>
      <c r="KKK87" s="1252"/>
      <c r="KKL87" s="1252"/>
      <c r="KKM87" s="1252"/>
      <c r="KKN87" s="1252"/>
      <c r="KKO87" s="1252"/>
      <c r="KKP87" s="1252"/>
      <c r="KKQ87" s="1252"/>
      <c r="KKR87" s="1252"/>
      <c r="KKS87" s="1252"/>
      <c r="KKT87" s="1252"/>
      <c r="KKU87" s="1252"/>
      <c r="KKV87" s="1252"/>
      <c r="KKW87" s="1252"/>
      <c r="KKX87" s="1252"/>
      <c r="KKY87" s="1252"/>
      <c r="KKZ87" s="1252"/>
      <c r="KLA87" s="1252"/>
      <c r="KLB87" s="1252"/>
      <c r="KLC87" s="1252"/>
      <c r="KLD87" s="1252"/>
      <c r="KLE87" s="1252"/>
      <c r="KLF87" s="1252"/>
      <c r="KLG87" s="1252"/>
      <c r="KLH87" s="1252"/>
      <c r="KLI87" s="1252"/>
      <c r="KLJ87" s="1252"/>
      <c r="KLK87" s="1252"/>
      <c r="KLL87" s="1252"/>
      <c r="KLM87" s="1252"/>
      <c r="KLN87" s="1252"/>
      <c r="KLO87" s="1252"/>
      <c r="KLP87" s="1252"/>
      <c r="KLQ87" s="1252"/>
      <c r="KLR87" s="1252"/>
      <c r="KLS87" s="1252"/>
      <c r="KLT87" s="1252"/>
      <c r="KLU87" s="1252"/>
      <c r="KLV87" s="1252"/>
      <c r="KLW87" s="1252"/>
      <c r="KLX87" s="1252"/>
      <c r="KLY87" s="1252"/>
      <c r="KLZ87" s="1252"/>
      <c r="KMA87" s="1252"/>
      <c r="KMB87" s="1252"/>
      <c r="KMC87" s="1252"/>
      <c r="KMD87" s="1252"/>
      <c r="KME87" s="1252"/>
      <c r="KMF87" s="1252"/>
      <c r="KMG87" s="1252"/>
      <c r="KMH87" s="1252"/>
      <c r="KMI87" s="1252"/>
      <c r="KMJ87" s="1252"/>
      <c r="KMK87" s="1252"/>
      <c r="KML87" s="1252"/>
      <c r="KMM87" s="1252"/>
      <c r="KMN87" s="1252"/>
      <c r="KMO87" s="1252"/>
      <c r="KMP87" s="1252"/>
      <c r="KMQ87" s="1252"/>
      <c r="KMR87" s="1252"/>
      <c r="KMS87" s="1252"/>
      <c r="KMT87" s="1252"/>
      <c r="KMU87" s="1252"/>
      <c r="KMV87" s="1252"/>
      <c r="KMW87" s="1252"/>
      <c r="KMX87" s="1252"/>
      <c r="KMY87" s="1252"/>
      <c r="KMZ87" s="1252"/>
      <c r="KNA87" s="1252"/>
      <c r="KNB87" s="1252"/>
      <c r="KNC87" s="1252"/>
      <c r="KND87" s="1252"/>
      <c r="KNE87" s="1252"/>
      <c r="KNF87" s="1252"/>
      <c r="KNG87" s="1252"/>
      <c r="KNH87" s="1252"/>
      <c r="KNI87" s="1252"/>
      <c r="KNJ87" s="1252"/>
      <c r="KNK87" s="1252"/>
      <c r="KNL87" s="1252"/>
      <c r="KNM87" s="1252"/>
      <c r="KNN87" s="1252"/>
      <c r="KNO87" s="1252"/>
      <c r="KNP87" s="1252"/>
      <c r="KNQ87" s="1252"/>
      <c r="KNR87" s="1252"/>
      <c r="KNS87" s="1252"/>
      <c r="KNT87" s="1252"/>
      <c r="KNU87" s="1252"/>
      <c r="KNV87" s="1252"/>
      <c r="KNW87" s="1252"/>
      <c r="KNX87" s="1252"/>
      <c r="KNY87" s="1252"/>
      <c r="KNZ87" s="1252"/>
      <c r="KOA87" s="1252"/>
      <c r="KOB87" s="1252"/>
      <c r="KOC87" s="1252"/>
      <c r="KOD87" s="1252"/>
      <c r="KOE87" s="1252"/>
      <c r="KOF87" s="1252"/>
      <c r="KOG87" s="1252"/>
      <c r="KOH87" s="1252"/>
      <c r="KOI87" s="1252"/>
      <c r="KOJ87" s="1252"/>
      <c r="KOK87" s="1252"/>
      <c r="KOL87" s="1252"/>
      <c r="KOM87" s="1252"/>
      <c r="KON87" s="1252"/>
      <c r="KOO87" s="1252"/>
      <c r="KOP87" s="1252"/>
      <c r="KOQ87" s="1252"/>
      <c r="KOR87" s="1252"/>
      <c r="KOS87" s="1252"/>
      <c r="KOT87" s="1252"/>
      <c r="KOU87" s="1252"/>
      <c r="KOV87" s="1252"/>
      <c r="KOW87" s="1252"/>
      <c r="KOX87" s="1252"/>
      <c r="KOY87" s="1252"/>
      <c r="KOZ87" s="1252"/>
      <c r="KPA87" s="1252"/>
      <c r="KPB87" s="1252"/>
      <c r="KPC87" s="1252"/>
      <c r="KPD87" s="1252"/>
      <c r="KPE87" s="1252"/>
      <c r="KPF87" s="1252"/>
      <c r="KPG87" s="1252"/>
      <c r="KPH87" s="1252"/>
      <c r="KPI87" s="1252"/>
      <c r="KPJ87" s="1252"/>
      <c r="KPK87" s="1252"/>
      <c r="KPL87" s="1252"/>
      <c r="KPM87" s="1252"/>
      <c r="KPN87" s="1252"/>
      <c r="KPO87" s="1252"/>
      <c r="KPP87" s="1252"/>
      <c r="KPQ87" s="1252"/>
      <c r="KPR87" s="1252"/>
      <c r="KPS87" s="1252"/>
      <c r="KPT87" s="1252"/>
      <c r="KPU87" s="1252"/>
      <c r="KPV87" s="1252"/>
      <c r="KPW87" s="1252"/>
      <c r="KPX87" s="1252"/>
      <c r="KPY87" s="1252"/>
      <c r="KPZ87" s="1252"/>
      <c r="KQA87" s="1252"/>
      <c r="KQB87" s="1252"/>
      <c r="KQC87" s="1252"/>
      <c r="KQD87" s="1252"/>
      <c r="KQE87" s="1252"/>
      <c r="KQF87" s="1252"/>
      <c r="KQG87" s="1252"/>
      <c r="KQH87" s="1252"/>
      <c r="KQI87" s="1252"/>
      <c r="KQJ87" s="1252"/>
      <c r="KQK87" s="1252"/>
      <c r="KQL87" s="1252"/>
      <c r="KQM87" s="1252"/>
      <c r="KQN87" s="1252"/>
      <c r="KQO87" s="1252"/>
      <c r="KQP87" s="1252"/>
      <c r="KQQ87" s="1252"/>
      <c r="KQR87" s="1252"/>
      <c r="KQS87" s="1252"/>
      <c r="KQT87" s="1252"/>
      <c r="KQU87" s="1252"/>
      <c r="KQV87" s="1252"/>
      <c r="KQW87" s="1252"/>
      <c r="KQX87" s="1252"/>
      <c r="KQY87" s="1252"/>
      <c r="KQZ87" s="1252"/>
      <c r="KRA87" s="1252"/>
      <c r="KRB87" s="1252"/>
      <c r="KRC87" s="1252"/>
      <c r="KRD87" s="1252"/>
      <c r="KRE87" s="1252"/>
      <c r="KRF87" s="1252"/>
      <c r="KRG87" s="1252"/>
      <c r="KRH87" s="1252"/>
      <c r="KRI87" s="1252"/>
      <c r="KRJ87" s="1252"/>
      <c r="KRK87" s="1252"/>
      <c r="KRL87" s="1252"/>
      <c r="KRM87" s="1252"/>
      <c r="KRN87" s="1252"/>
      <c r="KRO87" s="1252"/>
      <c r="KRP87" s="1252"/>
      <c r="KRQ87" s="1252"/>
      <c r="KRR87" s="1252"/>
      <c r="KRS87" s="1252"/>
      <c r="KRT87" s="1252"/>
      <c r="KRU87" s="1252"/>
      <c r="KRV87" s="1252"/>
      <c r="KRW87" s="1252"/>
      <c r="KRX87" s="1252"/>
      <c r="KRY87" s="1252"/>
      <c r="KRZ87" s="1252"/>
      <c r="KSA87" s="1252"/>
      <c r="KSB87" s="1252"/>
      <c r="KSC87" s="1252"/>
      <c r="KSD87" s="1252"/>
      <c r="KSE87" s="1252"/>
      <c r="KSF87" s="1252"/>
      <c r="KSG87" s="1252"/>
      <c r="KSH87" s="1252"/>
      <c r="KSI87" s="1252"/>
      <c r="KSJ87" s="1252"/>
      <c r="KSK87" s="1252"/>
      <c r="KSL87" s="1252"/>
      <c r="KSM87" s="1252"/>
      <c r="KSN87" s="1252"/>
      <c r="KSO87" s="1252"/>
      <c r="KSP87" s="1252"/>
      <c r="KSQ87" s="1252"/>
      <c r="KSR87" s="1252"/>
      <c r="KSS87" s="1252"/>
      <c r="KST87" s="1252"/>
      <c r="KSU87" s="1252"/>
      <c r="KSV87" s="1252"/>
      <c r="KSW87" s="1252"/>
      <c r="KSX87" s="1252"/>
      <c r="KSY87" s="1252"/>
      <c r="KSZ87" s="1252"/>
      <c r="KTA87" s="1252"/>
      <c r="KTB87" s="1252"/>
      <c r="KTC87" s="1252"/>
      <c r="KTD87" s="1252"/>
      <c r="KTE87" s="1252"/>
      <c r="KTF87" s="1252"/>
      <c r="KTG87" s="1252"/>
      <c r="KTH87" s="1252"/>
      <c r="KTI87" s="1252"/>
      <c r="KTJ87" s="1252"/>
      <c r="KTK87" s="1252"/>
      <c r="KTL87" s="1252"/>
      <c r="KTM87" s="1252"/>
      <c r="KTN87" s="1252"/>
      <c r="KTO87" s="1252"/>
      <c r="KTP87" s="1252"/>
      <c r="KTQ87" s="1252"/>
      <c r="KTR87" s="1252"/>
      <c r="KTS87" s="1252"/>
      <c r="KTT87" s="1252"/>
      <c r="KTU87" s="1252"/>
      <c r="KTV87" s="1252"/>
      <c r="KTW87" s="1252"/>
      <c r="KTX87" s="1252"/>
      <c r="KTY87" s="1252"/>
      <c r="KTZ87" s="1252"/>
      <c r="KUA87" s="1252"/>
      <c r="KUB87" s="1252"/>
      <c r="KUC87" s="1252"/>
      <c r="KUD87" s="1252"/>
      <c r="KUE87" s="1252"/>
      <c r="KUF87" s="1252"/>
      <c r="KUG87" s="1252"/>
      <c r="KUH87" s="1252"/>
      <c r="KUI87" s="1252"/>
      <c r="KUJ87" s="1252"/>
      <c r="KUK87" s="1252"/>
      <c r="KUL87" s="1252"/>
      <c r="KUM87" s="1252"/>
      <c r="KUN87" s="1252"/>
      <c r="KUO87" s="1252"/>
      <c r="KUP87" s="1252"/>
      <c r="KUQ87" s="1252"/>
      <c r="KUR87" s="1252"/>
      <c r="KUS87" s="1252"/>
      <c r="KUT87" s="1252"/>
      <c r="KUU87" s="1252"/>
      <c r="KUV87" s="1252"/>
      <c r="KUW87" s="1252"/>
      <c r="KUX87" s="1252"/>
      <c r="KUY87" s="1252"/>
      <c r="KUZ87" s="1252"/>
      <c r="KVA87" s="1252"/>
      <c r="KVB87" s="1252"/>
      <c r="KVC87" s="1252"/>
      <c r="KVD87" s="1252"/>
      <c r="KVE87" s="1252"/>
      <c r="KVF87" s="1252"/>
      <c r="KVG87" s="1252"/>
      <c r="KVH87" s="1252"/>
      <c r="KVI87" s="1252"/>
      <c r="KVJ87" s="1252"/>
      <c r="KVK87" s="1252"/>
      <c r="KVL87" s="1252"/>
      <c r="KVM87" s="1252"/>
      <c r="KVN87" s="1252"/>
      <c r="KVO87" s="1252"/>
      <c r="KVP87" s="1252"/>
      <c r="KVQ87" s="1252"/>
      <c r="KVR87" s="1252"/>
      <c r="KVS87" s="1252"/>
      <c r="KVT87" s="1252"/>
      <c r="KVU87" s="1252"/>
      <c r="KVV87" s="1252"/>
      <c r="KVW87" s="1252"/>
      <c r="KVX87" s="1252"/>
      <c r="KVY87" s="1252"/>
      <c r="KVZ87" s="1252"/>
      <c r="KWA87" s="1252"/>
      <c r="KWB87" s="1252"/>
      <c r="KWC87" s="1252"/>
      <c r="KWD87" s="1252"/>
      <c r="KWE87" s="1252"/>
      <c r="KWF87" s="1252"/>
      <c r="KWG87" s="1252"/>
      <c r="KWH87" s="1252"/>
      <c r="KWI87" s="1252"/>
      <c r="KWJ87" s="1252"/>
      <c r="KWK87" s="1252"/>
      <c r="KWL87" s="1252"/>
      <c r="KWM87" s="1252"/>
      <c r="KWN87" s="1252"/>
      <c r="KWO87" s="1252"/>
      <c r="KWP87" s="1252"/>
      <c r="KWQ87" s="1252"/>
      <c r="KWR87" s="1252"/>
      <c r="KWS87" s="1252"/>
      <c r="KWT87" s="1252"/>
      <c r="KWU87" s="1252"/>
      <c r="KWV87" s="1252"/>
      <c r="KWW87" s="1252"/>
      <c r="KWX87" s="1252"/>
      <c r="KWY87" s="1252"/>
      <c r="KWZ87" s="1252"/>
      <c r="KXA87" s="1252"/>
      <c r="KXB87" s="1252"/>
      <c r="KXC87" s="1252"/>
      <c r="KXD87" s="1252"/>
      <c r="KXE87" s="1252"/>
      <c r="KXF87" s="1252"/>
      <c r="KXG87" s="1252"/>
      <c r="KXH87" s="1252"/>
      <c r="KXI87" s="1252"/>
      <c r="KXJ87" s="1252"/>
      <c r="KXK87" s="1252"/>
      <c r="KXL87" s="1252"/>
      <c r="KXM87" s="1252"/>
      <c r="KXN87" s="1252"/>
      <c r="KXO87" s="1252"/>
      <c r="KXP87" s="1252"/>
      <c r="KXQ87" s="1252"/>
      <c r="KXR87" s="1252"/>
      <c r="KXS87" s="1252"/>
      <c r="KXT87" s="1252"/>
      <c r="KXU87" s="1252"/>
      <c r="KXV87" s="1252"/>
      <c r="KXW87" s="1252"/>
      <c r="KXX87" s="1252"/>
      <c r="KXY87" s="1252"/>
      <c r="KXZ87" s="1252"/>
      <c r="KYA87" s="1252"/>
      <c r="KYB87" s="1252"/>
      <c r="KYC87" s="1252"/>
      <c r="KYD87" s="1252"/>
      <c r="KYE87" s="1252"/>
      <c r="KYF87" s="1252"/>
      <c r="KYG87" s="1252"/>
      <c r="KYH87" s="1252"/>
      <c r="KYI87" s="1252"/>
      <c r="KYJ87" s="1252"/>
      <c r="KYK87" s="1252"/>
      <c r="KYL87" s="1252"/>
      <c r="KYM87" s="1252"/>
      <c r="KYN87" s="1252"/>
      <c r="KYO87" s="1252"/>
      <c r="KYP87" s="1252"/>
      <c r="KYQ87" s="1252"/>
      <c r="KYR87" s="1252"/>
      <c r="KYS87" s="1252"/>
      <c r="KYT87" s="1252"/>
      <c r="KYU87" s="1252"/>
      <c r="KYV87" s="1252"/>
      <c r="KYW87" s="1252"/>
      <c r="KYX87" s="1252"/>
      <c r="KYY87" s="1252"/>
      <c r="KYZ87" s="1252"/>
      <c r="KZA87" s="1252"/>
      <c r="KZB87" s="1252"/>
      <c r="KZC87" s="1252"/>
      <c r="KZD87" s="1252"/>
      <c r="KZE87" s="1252"/>
      <c r="KZF87" s="1252"/>
      <c r="KZG87" s="1252"/>
      <c r="KZH87" s="1252"/>
      <c r="KZI87" s="1252"/>
      <c r="KZJ87" s="1252"/>
      <c r="KZK87" s="1252"/>
      <c r="KZL87" s="1252"/>
      <c r="KZM87" s="1252"/>
      <c r="KZN87" s="1252"/>
      <c r="KZO87" s="1252"/>
      <c r="KZP87" s="1252"/>
      <c r="KZQ87" s="1252"/>
      <c r="KZR87" s="1252"/>
      <c r="KZS87" s="1252"/>
      <c r="KZT87" s="1252"/>
      <c r="KZU87" s="1252"/>
      <c r="KZV87" s="1252"/>
      <c r="KZW87" s="1252"/>
      <c r="KZX87" s="1252"/>
      <c r="KZY87" s="1252"/>
      <c r="KZZ87" s="1252"/>
      <c r="LAA87" s="1252"/>
      <c r="LAB87" s="1252"/>
      <c r="LAC87" s="1252"/>
      <c r="LAD87" s="1252"/>
      <c r="LAE87" s="1252"/>
      <c r="LAF87" s="1252"/>
      <c r="LAG87" s="1252"/>
      <c r="LAH87" s="1252"/>
      <c r="LAI87" s="1252"/>
      <c r="LAJ87" s="1252"/>
      <c r="LAK87" s="1252"/>
      <c r="LAL87" s="1252"/>
      <c r="LAM87" s="1252"/>
      <c r="LAN87" s="1252"/>
      <c r="LAO87" s="1252"/>
      <c r="LAP87" s="1252"/>
      <c r="LAQ87" s="1252"/>
      <c r="LAR87" s="1252"/>
      <c r="LAS87" s="1252"/>
      <c r="LAT87" s="1252"/>
      <c r="LAU87" s="1252"/>
      <c r="LAV87" s="1252"/>
      <c r="LAW87" s="1252"/>
      <c r="LAX87" s="1252"/>
      <c r="LAY87" s="1252"/>
      <c r="LAZ87" s="1252"/>
      <c r="LBA87" s="1252"/>
      <c r="LBB87" s="1252"/>
      <c r="LBC87" s="1252"/>
      <c r="LBD87" s="1252"/>
      <c r="LBE87" s="1252"/>
      <c r="LBF87" s="1252"/>
      <c r="LBG87" s="1252"/>
      <c r="LBH87" s="1252"/>
      <c r="LBI87" s="1252"/>
      <c r="LBJ87" s="1252"/>
      <c r="LBK87" s="1252"/>
      <c r="LBL87" s="1252"/>
      <c r="LBM87" s="1252"/>
      <c r="LBN87" s="1252"/>
      <c r="LBO87" s="1252"/>
      <c r="LBP87" s="1252"/>
      <c r="LBQ87" s="1252"/>
      <c r="LBR87" s="1252"/>
      <c r="LBS87" s="1252"/>
      <c r="LBT87" s="1252"/>
      <c r="LBU87" s="1252"/>
      <c r="LBV87" s="1252"/>
      <c r="LBW87" s="1252"/>
      <c r="LBX87" s="1252"/>
      <c r="LBY87" s="1252"/>
      <c r="LBZ87" s="1252"/>
      <c r="LCA87" s="1252"/>
      <c r="LCB87" s="1252"/>
      <c r="LCC87" s="1252"/>
      <c r="LCD87" s="1252"/>
      <c r="LCE87" s="1252"/>
      <c r="LCF87" s="1252"/>
      <c r="LCG87" s="1252"/>
      <c r="LCH87" s="1252"/>
      <c r="LCI87" s="1252"/>
      <c r="LCJ87" s="1252"/>
      <c r="LCK87" s="1252"/>
      <c r="LCL87" s="1252"/>
      <c r="LCM87" s="1252"/>
      <c r="LCN87" s="1252"/>
      <c r="LCO87" s="1252"/>
      <c r="LCP87" s="1252"/>
      <c r="LCQ87" s="1252"/>
      <c r="LCR87" s="1252"/>
      <c r="LCS87" s="1252"/>
      <c r="LCT87" s="1252"/>
      <c r="LCU87" s="1252"/>
      <c r="LCV87" s="1252"/>
      <c r="LCW87" s="1252"/>
      <c r="LCX87" s="1252"/>
      <c r="LCY87" s="1252"/>
      <c r="LCZ87" s="1252"/>
      <c r="LDA87" s="1252"/>
      <c r="LDB87" s="1252"/>
      <c r="LDC87" s="1252"/>
      <c r="LDD87" s="1252"/>
      <c r="LDE87" s="1252"/>
      <c r="LDF87" s="1252"/>
      <c r="LDG87" s="1252"/>
      <c r="LDH87" s="1252"/>
      <c r="LDI87" s="1252"/>
      <c r="LDJ87" s="1252"/>
      <c r="LDK87" s="1252"/>
      <c r="LDL87" s="1252"/>
      <c r="LDM87" s="1252"/>
      <c r="LDN87" s="1252"/>
      <c r="LDO87" s="1252"/>
      <c r="LDP87" s="1252"/>
      <c r="LDQ87" s="1252"/>
      <c r="LDR87" s="1252"/>
      <c r="LDS87" s="1252"/>
      <c r="LDT87" s="1252"/>
      <c r="LDU87" s="1252"/>
      <c r="LDV87" s="1252"/>
      <c r="LDW87" s="1252"/>
      <c r="LDX87" s="1252"/>
      <c r="LDY87" s="1252"/>
      <c r="LDZ87" s="1252"/>
      <c r="LEA87" s="1252"/>
      <c r="LEB87" s="1252"/>
      <c r="LEC87" s="1252"/>
      <c r="LED87" s="1252"/>
      <c r="LEE87" s="1252"/>
      <c r="LEF87" s="1252"/>
      <c r="LEG87" s="1252"/>
      <c r="LEH87" s="1252"/>
      <c r="LEI87" s="1252"/>
      <c r="LEJ87" s="1252"/>
      <c r="LEK87" s="1252"/>
      <c r="LEL87" s="1252"/>
      <c r="LEM87" s="1252"/>
      <c r="LEN87" s="1252"/>
      <c r="LEO87" s="1252"/>
      <c r="LEP87" s="1252"/>
      <c r="LEQ87" s="1252"/>
      <c r="LER87" s="1252"/>
      <c r="LES87" s="1252"/>
      <c r="LET87" s="1252"/>
      <c r="LEU87" s="1252"/>
      <c r="LEV87" s="1252"/>
      <c r="LEW87" s="1252"/>
      <c r="LEX87" s="1252"/>
      <c r="LEY87" s="1252"/>
      <c r="LEZ87" s="1252"/>
      <c r="LFA87" s="1252"/>
      <c r="LFB87" s="1252"/>
      <c r="LFC87" s="1252"/>
      <c r="LFD87" s="1252"/>
      <c r="LFE87" s="1252"/>
      <c r="LFF87" s="1252"/>
      <c r="LFG87" s="1252"/>
      <c r="LFH87" s="1252"/>
      <c r="LFI87" s="1252"/>
      <c r="LFJ87" s="1252"/>
      <c r="LFK87" s="1252"/>
      <c r="LFL87" s="1252"/>
      <c r="LFM87" s="1252"/>
      <c r="LFN87" s="1252"/>
      <c r="LFO87" s="1252"/>
      <c r="LFP87" s="1252"/>
      <c r="LFQ87" s="1252"/>
      <c r="LFR87" s="1252"/>
      <c r="LFS87" s="1252"/>
      <c r="LFT87" s="1252"/>
      <c r="LFU87" s="1252"/>
      <c r="LFV87" s="1252"/>
      <c r="LFW87" s="1252"/>
      <c r="LFX87" s="1252"/>
      <c r="LFY87" s="1252"/>
      <c r="LFZ87" s="1252"/>
      <c r="LGA87" s="1252"/>
      <c r="LGB87" s="1252"/>
      <c r="LGC87" s="1252"/>
      <c r="LGD87" s="1252"/>
      <c r="LGE87" s="1252"/>
      <c r="LGF87" s="1252"/>
      <c r="LGG87" s="1252"/>
      <c r="LGH87" s="1252"/>
      <c r="LGI87" s="1252"/>
      <c r="LGJ87" s="1252"/>
      <c r="LGK87" s="1252"/>
      <c r="LGL87" s="1252"/>
      <c r="LGM87" s="1252"/>
      <c r="LGN87" s="1252"/>
      <c r="LGO87" s="1252"/>
      <c r="LGP87" s="1252"/>
      <c r="LGQ87" s="1252"/>
      <c r="LGR87" s="1252"/>
      <c r="LGS87" s="1252"/>
      <c r="LGT87" s="1252"/>
      <c r="LGU87" s="1252"/>
      <c r="LGV87" s="1252"/>
      <c r="LGW87" s="1252"/>
      <c r="LGX87" s="1252"/>
      <c r="LGY87" s="1252"/>
      <c r="LGZ87" s="1252"/>
      <c r="LHA87" s="1252"/>
      <c r="LHB87" s="1252"/>
      <c r="LHC87" s="1252"/>
      <c r="LHD87" s="1252"/>
      <c r="LHE87" s="1252"/>
      <c r="LHF87" s="1252"/>
      <c r="LHG87" s="1252"/>
      <c r="LHH87" s="1252"/>
      <c r="LHI87" s="1252"/>
      <c r="LHJ87" s="1252"/>
      <c r="LHK87" s="1252"/>
      <c r="LHL87" s="1252"/>
      <c r="LHM87" s="1252"/>
      <c r="LHN87" s="1252"/>
      <c r="LHO87" s="1252"/>
      <c r="LHP87" s="1252"/>
      <c r="LHQ87" s="1252"/>
      <c r="LHR87" s="1252"/>
      <c r="LHS87" s="1252"/>
      <c r="LHT87" s="1252"/>
      <c r="LHU87" s="1252"/>
      <c r="LHV87" s="1252"/>
      <c r="LHW87" s="1252"/>
      <c r="LHX87" s="1252"/>
      <c r="LHY87" s="1252"/>
      <c r="LHZ87" s="1252"/>
      <c r="LIA87" s="1252"/>
      <c r="LIB87" s="1252"/>
      <c r="LIC87" s="1252"/>
      <c r="LID87" s="1252"/>
      <c r="LIE87" s="1252"/>
      <c r="LIF87" s="1252"/>
      <c r="LIG87" s="1252"/>
      <c r="LIH87" s="1252"/>
      <c r="LII87" s="1252"/>
      <c r="LIJ87" s="1252"/>
      <c r="LIK87" s="1252"/>
      <c r="LIL87" s="1252"/>
      <c r="LIM87" s="1252"/>
      <c r="LIN87" s="1252"/>
      <c r="LIO87" s="1252"/>
      <c r="LIP87" s="1252"/>
      <c r="LIQ87" s="1252"/>
      <c r="LIR87" s="1252"/>
      <c r="LIS87" s="1252"/>
      <c r="LIT87" s="1252"/>
      <c r="LIU87" s="1252"/>
      <c r="LIV87" s="1252"/>
      <c r="LIW87" s="1252"/>
      <c r="LIX87" s="1252"/>
      <c r="LIY87" s="1252"/>
      <c r="LIZ87" s="1252"/>
      <c r="LJA87" s="1252"/>
      <c r="LJB87" s="1252"/>
      <c r="LJC87" s="1252"/>
      <c r="LJD87" s="1252"/>
      <c r="LJE87" s="1252"/>
      <c r="LJF87" s="1252"/>
      <c r="LJG87" s="1252"/>
      <c r="LJH87" s="1252"/>
      <c r="LJI87" s="1252"/>
      <c r="LJJ87" s="1252"/>
      <c r="LJK87" s="1252"/>
      <c r="LJL87" s="1252"/>
      <c r="LJM87" s="1252"/>
      <c r="LJN87" s="1252"/>
      <c r="LJO87" s="1252"/>
      <c r="LJP87" s="1252"/>
      <c r="LJQ87" s="1252"/>
      <c r="LJR87" s="1252"/>
      <c r="LJS87" s="1252"/>
      <c r="LJT87" s="1252"/>
      <c r="LJU87" s="1252"/>
      <c r="LJV87" s="1252"/>
      <c r="LJW87" s="1252"/>
      <c r="LJX87" s="1252"/>
      <c r="LJY87" s="1252"/>
      <c r="LJZ87" s="1252"/>
      <c r="LKA87" s="1252"/>
      <c r="LKB87" s="1252"/>
      <c r="LKC87" s="1252"/>
      <c r="LKD87" s="1252"/>
      <c r="LKE87" s="1252"/>
      <c r="LKF87" s="1252"/>
      <c r="LKG87" s="1252"/>
      <c r="LKH87" s="1252"/>
      <c r="LKI87" s="1252"/>
      <c r="LKJ87" s="1252"/>
      <c r="LKK87" s="1252"/>
      <c r="LKL87" s="1252"/>
      <c r="LKM87" s="1252"/>
      <c r="LKN87" s="1252"/>
      <c r="LKO87" s="1252"/>
      <c r="LKP87" s="1252"/>
      <c r="LKQ87" s="1252"/>
      <c r="LKR87" s="1252"/>
      <c r="LKS87" s="1252"/>
      <c r="LKT87" s="1252"/>
      <c r="LKU87" s="1252"/>
      <c r="LKV87" s="1252"/>
      <c r="LKW87" s="1252"/>
      <c r="LKX87" s="1252"/>
      <c r="LKY87" s="1252"/>
      <c r="LKZ87" s="1252"/>
      <c r="LLA87" s="1252"/>
      <c r="LLB87" s="1252"/>
      <c r="LLC87" s="1252"/>
      <c r="LLD87" s="1252"/>
      <c r="LLE87" s="1252"/>
      <c r="LLF87" s="1252"/>
      <c r="LLG87" s="1252"/>
      <c r="LLH87" s="1252"/>
      <c r="LLI87" s="1252"/>
      <c r="LLJ87" s="1252"/>
      <c r="LLK87" s="1252"/>
      <c r="LLL87" s="1252"/>
      <c r="LLM87" s="1252"/>
      <c r="LLN87" s="1252"/>
      <c r="LLO87" s="1252"/>
      <c r="LLP87" s="1252"/>
      <c r="LLQ87" s="1252"/>
      <c r="LLR87" s="1252"/>
      <c r="LLS87" s="1252"/>
      <c r="LLT87" s="1252"/>
      <c r="LLU87" s="1252"/>
      <c r="LLV87" s="1252"/>
      <c r="LLW87" s="1252"/>
      <c r="LLX87" s="1252"/>
      <c r="LLY87" s="1252"/>
      <c r="LLZ87" s="1252"/>
      <c r="LMA87" s="1252"/>
      <c r="LMB87" s="1252"/>
      <c r="LMC87" s="1252"/>
      <c r="LMD87" s="1252"/>
      <c r="LME87" s="1252"/>
      <c r="LMF87" s="1252"/>
      <c r="LMG87" s="1252"/>
      <c r="LMH87" s="1252"/>
      <c r="LMI87" s="1252"/>
      <c r="LMJ87" s="1252"/>
      <c r="LMK87" s="1252"/>
      <c r="LML87" s="1252"/>
      <c r="LMM87" s="1252"/>
      <c r="LMN87" s="1252"/>
      <c r="LMO87" s="1252"/>
      <c r="LMP87" s="1252"/>
      <c r="LMQ87" s="1252"/>
      <c r="LMR87" s="1252"/>
      <c r="LMS87" s="1252"/>
      <c r="LMT87" s="1252"/>
      <c r="LMU87" s="1252"/>
      <c r="LMV87" s="1252"/>
      <c r="LMW87" s="1252"/>
      <c r="LMX87" s="1252"/>
      <c r="LMY87" s="1252"/>
      <c r="LMZ87" s="1252"/>
      <c r="LNA87" s="1252"/>
      <c r="LNB87" s="1252"/>
      <c r="LNC87" s="1252"/>
      <c r="LND87" s="1252"/>
      <c r="LNE87" s="1252"/>
      <c r="LNF87" s="1252"/>
      <c r="LNG87" s="1252"/>
      <c r="LNH87" s="1252"/>
      <c r="LNI87" s="1252"/>
      <c r="LNJ87" s="1252"/>
      <c r="LNK87" s="1252"/>
      <c r="LNL87" s="1252"/>
      <c r="LNM87" s="1252"/>
      <c r="LNN87" s="1252"/>
      <c r="LNO87" s="1252"/>
      <c r="LNP87" s="1252"/>
      <c r="LNQ87" s="1252"/>
      <c r="LNR87" s="1252"/>
      <c r="LNS87" s="1252"/>
      <c r="LNT87" s="1252"/>
      <c r="LNU87" s="1252"/>
      <c r="LNV87" s="1252"/>
      <c r="LNW87" s="1252"/>
      <c r="LNX87" s="1252"/>
      <c r="LNY87" s="1252"/>
      <c r="LNZ87" s="1252"/>
      <c r="LOA87" s="1252"/>
      <c r="LOB87" s="1252"/>
      <c r="LOC87" s="1252"/>
      <c r="LOD87" s="1252"/>
      <c r="LOE87" s="1252"/>
      <c r="LOF87" s="1252"/>
      <c r="LOG87" s="1252"/>
      <c r="LOH87" s="1252"/>
      <c r="LOI87" s="1252"/>
      <c r="LOJ87" s="1252"/>
      <c r="LOK87" s="1252"/>
      <c r="LOL87" s="1252"/>
      <c r="LOM87" s="1252"/>
      <c r="LON87" s="1252"/>
      <c r="LOO87" s="1252"/>
      <c r="LOP87" s="1252"/>
      <c r="LOQ87" s="1252"/>
      <c r="LOR87" s="1252"/>
      <c r="LOS87" s="1252"/>
      <c r="LOT87" s="1252"/>
      <c r="LOU87" s="1252"/>
      <c r="LOV87" s="1252"/>
      <c r="LOW87" s="1252"/>
      <c r="LOX87" s="1252"/>
      <c r="LOY87" s="1252"/>
      <c r="LOZ87" s="1252"/>
      <c r="LPA87" s="1252"/>
      <c r="LPB87" s="1252"/>
      <c r="LPC87" s="1252"/>
      <c r="LPD87" s="1252"/>
      <c r="LPE87" s="1252"/>
      <c r="LPF87" s="1252"/>
      <c r="LPG87" s="1252"/>
      <c r="LPH87" s="1252"/>
      <c r="LPI87" s="1252"/>
      <c r="LPJ87" s="1252"/>
      <c r="LPK87" s="1252"/>
      <c r="LPL87" s="1252"/>
      <c r="LPM87" s="1252"/>
      <c r="LPN87" s="1252"/>
      <c r="LPO87" s="1252"/>
      <c r="LPP87" s="1252"/>
      <c r="LPQ87" s="1252"/>
      <c r="LPR87" s="1252"/>
      <c r="LPS87" s="1252"/>
      <c r="LPT87" s="1252"/>
      <c r="LPU87" s="1252"/>
      <c r="LPV87" s="1252"/>
      <c r="LPW87" s="1252"/>
      <c r="LPX87" s="1252"/>
      <c r="LPY87" s="1252"/>
      <c r="LPZ87" s="1252"/>
      <c r="LQA87" s="1252"/>
      <c r="LQB87" s="1252"/>
      <c r="LQC87" s="1252"/>
      <c r="LQD87" s="1252"/>
      <c r="LQE87" s="1252"/>
      <c r="LQF87" s="1252"/>
      <c r="LQG87" s="1252"/>
      <c r="LQH87" s="1252"/>
      <c r="LQI87" s="1252"/>
      <c r="LQJ87" s="1252"/>
      <c r="LQK87" s="1252"/>
      <c r="LQL87" s="1252"/>
      <c r="LQM87" s="1252"/>
      <c r="LQN87" s="1252"/>
      <c r="LQO87" s="1252"/>
      <c r="LQP87" s="1252"/>
      <c r="LQQ87" s="1252"/>
      <c r="LQR87" s="1252"/>
      <c r="LQS87" s="1252"/>
      <c r="LQT87" s="1252"/>
      <c r="LQU87" s="1252"/>
      <c r="LQV87" s="1252"/>
      <c r="LQW87" s="1252"/>
      <c r="LQX87" s="1252"/>
      <c r="LQY87" s="1252"/>
      <c r="LQZ87" s="1252"/>
      <c r="LRA87" s="1252"/>
      <c r="LRB87" s="1252"/>
      <c r="LRC87" s="1252"/>
      <c r="LRD87" s="1252"/>
      <c r="LRE87" s="1252"/>
      <c r="LRF87" s="1252"/>
      <c r="LRG87" s="1252"/>
      <c r="LRH87" s="1252"/>
      <c r="LRI87" s="1252"/>
      <c r="LRJ87" s="1252"/>
      <c r="LRK87" s="1252"/>
      <c r="LRL87" s="1252"/>
      <c r="LRM87" s="1252"/>
      <c r="LRN87" s="1252"/>
      <c r="LRO87" s="1252"/>
      <c r="LRP87" s="1252"/>
      <c r="LRQ87" s="1252"/>
      <c r="LRR87" s="1252"/>
      <c r="LRS87" s="1252"/>
      <c r="LRT87" s="1252"/>
      <c r="LRU87" s="1252"/>
      <c r="LRV87" s="1252"/>
      <c r="LRW87" s="1252"/>
      <c r="LRX87" s="1252"/>
      <c r="LRY87" s="1252"/>
      <c r="LRZ87" s="1252"/>
      <c r="LSA87" s="1252"/>
      <c r="LSB87" s="1252"/>
      <c r="LSC87" s="1252"/>
      <c r="LSD87" s="1252"/>
      <c r="LSE87" s="1252"/>
      <c r="LSF87" s="1252"/>
      <c r="LSG87" s="1252"/>
      <c r="LSH87" s="1252"/>
      <c r="LSI87" s="1252"/>
      <c r="LSJ87" s="1252"/>
      <c r="LSK87" s="1252"/>
      <c r="LSL87" s="1252"/>
      <c r="LSM87" s="1252"/>
      <c r="LSN87" s="1252"/>
      <c r="LSO87" s="1252"/>
      <c r="LSP87" s="1252"/>
      <c r="LSQ87" s="1252"/>
      <c r="LSR87" s="1252"/>
      <c r="LSS87" s="1252"/>
      <c r="LST87" s="1252"/>
      <c r="LSU87" s="1252"/>
      <c r="LSV87" s="1252"/>
      <c r="LSW87" s="1252"/>
      <c r="LSX87" s="1252"/>
      <c r="LSY87" s="1252"/>
      <c r="LSZ87" s="1252"/>
      <c r="LTA87" s="1252"/>
      <c r="LTB87" s="1252"/>
      <c r="LTC87" s="1252"/>
      <c r="LTD87" s="1252"/>
      <c r="LTE87" s="1252"/>
      <c r="LTF87" s="1252"/>
      <c r="LTG87" s="1252"/>
      <c r="LTH87" s="1252"/>
      <c r="LTI87" s="1252"/>
      <c r="LTJ87" s="1252"/>
      <c r="LTK87" s="1252"/>
      <c r="LTL87" s="1252"/>
      <c r="LTM87" s="1252"/>
      <c r="LTN87" s="1252"/>
      <c r="LTO87" s="1252"/>
      <c r="LTP87" s="1252"/>
      <c r="LTQ87" s="1252"/>
      <c r="LTR87" s="1252"/>
      <c r="LTS87" s="1252"/>
      <c r="LTT87" s="1252"/>
      <c r="LTU87" s="1252"/>
      <c r="LTV87" s="1252"/>
      <c r="LTW87" s="1252"/>
      <c r="LTX87" s="1252"/>
      <c r="LTY87" s="1252"/>
      <c r="LTZ87" s="1252"/>
      <c r="LUA87" s="1252"/>
      <c r="LUB87" s="1252"/>
      <c r="LUC87" s="1252"/>
      <c r="LUD87" s="1252"/>
      <c r="LUE87" s="1252"/>
      <c r="LUF87" s="1252"/>
      <c r="LUG87" s="1252"/>
      <c r="LUH87" s="1252"/>
      <c r="LUI87" s="1252"/>
      <c r="LUJ87" s="1252"/>
      <c r="LUK87" s="1252"/>
      <c r="LUL87" s="1252"/>
      <c r="LUM87" s="1252"/>
      <c r="LUN87" s="1252"/>
      <c r="LUO87" s="1252"/>
      <c r="LUP87" s="1252"/>
      <c r="LUQ87" s="1252"/>
      <c r="LUR87" s="1252"/>
      <c r="LUS87" s="1252"/>
      <c r="LUT87" s="1252"/>
      <c r="LUU87" s="1252"/>
      <c r="LUV87" s="1252"/>
      <c r="LUW87" s="1252"/>
      <c r="LUX87" s="1252"/>
      <c r="LUY87" s="1252"/>
      <c r="LUZ87" s="1252"/>
      <c r="LVA87" s="1252"/>
      <c r="LVB87" s="1252"/>
      <c r="LVC87" s="1252"/>
      <c r="LVD87" s="1252"/>
      <c r="LVE87" s="1252"/>
      <c r="LVF87" s="1252"/>
      <c r="LVG87" s="1252"/>
      <c r="LVH87" s="1252"/>
      <c r="LVI87" s="1252"/>
      <c r="LVJ87" s="1252"/>
      <c r="LVK87" s="1252"/>
      <c r="LVL87" s="1252"/>
      <c r="LVM87" s="1252"/>
      <c r="LVN87" s="1252"/>
      <c r="LVO87" s="1252"/>
      <c r="LVP87" s="1252"/>
      <c r="LVQ87" s="1252"/>
      <c r="LVR87" s="1252"/>
      <c r="LVS87" s="1252"/>
      <c r="LVT87" s="1252"/>
      <c r="LVU87" s="1252"/>
      <c r="LVV87" s="1252"/>
      <c r="LVW87" s="1252"/>
      <c r="LVX87" s="1252"/>
      <c r="LVY87" s="1252"/>
      <c r="LVZ87" s="1252"/>
      <c r="LWA87" s="1252"/>
      <c r="LWB87" s="1252"/>
      <c r="LWC87" s="1252"/>
      <c r="LWD87" s="1252"/>
      <c r="LWE87" s="1252"/>
      <c r="LWF87" s="1252"/>
      <c r="LWG87" s="1252"/>
      <c r="LWH87" s="1252"/>
      <c r="LWI87" s="1252"/>
      <c r="LWJ87" s="1252"/>
      <c r="LWK87" s="1252"/>
      <c r="LWL87" s="1252"/>
      <c r="LWM87" s="1252"/>
      <c r="LWN87" s="1252"/>
      <c r="LWO87" s="1252"/>
      <c r="LWP87" s="1252"/>
      <c r="LWQ87" s="1252"/>
      <c r="LWR87" s="1252"/>
      <c r="LWS87" s="1252"/>
      <c r="LWT87" s="1252"/>
      <c r="LWU87" s="1252"/>
      <c r="LWV87" s="1252"/>
      <c r="LWW87" s="1252"/>
      <c r="LWX87" s="1252"/>
      <c r="LWY87" s="1252"/>
      <c r="LWZ87" s="1252"/>
      <c r="LXA87" s="1252"/>
      <c r="LXB87" s="1252"/>
      <c r="LXC87" s="1252"/>
      <c r="LXD87" s="1252"/>
      <c r="LXE87" s="1252"/>
      <c r="LXF87" s="1252"/>
      <c r="LXG87" s="1252"/>
      <c r="LXH87" s="1252"/>
      <c r="LXI87" s="1252"/>
      <c r="LXJ87" s="1252"/>
      <c r="LXK87" s="1252"/>
      <c r="LXL87" s="1252"/>
      <c r="LXM87" s="1252"/>
      <c r="LXN87" s="1252"/>
      <c r="LXO87" s="1252"/>
      <c r="LXP87" s="1252"/>
      <c r="LXQ87" s="1252"/>
      <c r="LXR87" s="1252"/>
      <c r="LXS87" s="1252"/>
      <c r="LXT87" s="1252"/>
      <c r="LXU87" s="1252"/>
      <c r="LXV87" s="1252"/>
      <c r="LXW87" s="1252"/>
      <c r="LXX87" s="1252"/>
      <c r="LXY87" s="1252"/>
      <c r="LXZ87" s="1252"/>
      <c r="LYA87" s="1252"/>
      <c r="LYB87" s="1252"/>
      <c r="LYC87" s="1252"/>
      <c r="LYD87" s="1252"/>
      <c r="LYE87" s="1252"/>
      <c r="LYF87" s="1252"/>
      <c r="LYG87" s="1252"/>
      <c r="LYH87" s="1252"/>
      <c r="LYI87" s="1252"/>
      <c r="LYJ87" s="1252"/>
      <c r="LYK87" s="1252"/>
      <c r="LYL87" s="1252"/>
      <c r="LYM87" s="1252"/>
      <c r="LYN87" s="1252"/>
      <c r="LYO87" s="1252"/>
      <c r="LYP87" s="1252"/>
      <c r="LYQ87" s="1252"/>
      <c r="LYR87" s="1252"/>
      <c r="LYS87" s="1252"/>
      <c r="LYT87" s="1252"/>
      <c r="LYU87" s="1252"/>
      <c r="LYV87" s="1252"/>
      <c r="LYW87" s="1252"/>
      <c r="LYX87" s="1252"/>
      <c r="LYY87" s="1252"/>
      <c r="LYZ87" s="1252"/>
      <c r="LZA87" s="1252"/>
      <c r="LZB87" s="1252"/>
      <c r="LZC87" s="1252"/>
      <c r="LZD87" s="1252"/>
      <c r="LZE87" s="1252"/>
      <c r="LZF87" s="1252"/>
      <c r="LZG87" s="1252"/>
      <c r="LZH87" s="1252"/>
      <c r="LZI87" s="1252"/>
      <c r="LZJ87" s="1252"/>
      <c r="LZK87" s="1252"/>
      <c r="LZL87" s="1252"/>
      <c r="LZM87" s="1252"/>
      <c r="LZN87" s="1252"/>
      <c r="LZO87" s="1252"/>
      <c r="LZP87" s="1252"/>
      <c r="LZQ87" s="1252"/>
      <c r="LZR87" s="1252"/>
      <c r="LZS87" s="1252"/>
      <c r="LZT87" s="1252"/>
      <c r="LZU87" s="1252"/>
      <c r="LZV87" s="1252"/>
      <c r="LZW87" s="1252"/>
      <c r="LZX87" s="1252"/>
      <c r="LZY87" s="1252"/>
      <c r="LZZ87" s="1252"/>
      <c r="MAA87" s="1252"/>
      <c r="MAB87" s="1252"/>
      <c r="MAC87" s="1252"/>
      <c r="MAD87" s="1252"/>
      <c r="MAE87" s="1252"/>
      <c r="MAF87" s="1252"/>
      <c r="MAG87" s="1252"/>
      <c r="MAH87" s="1252"/>
      <c r="MAI87" s="1252"/>
      <c r="MAJ87" s="1252"/>
      <c r="MAK87" s="1252"/>
      <c r="MAL87" s="1252"/>
      <c r="MAM87" s="1252"/>
      <c r="MAN87" s="1252"/>
      <c r="MAO87" s="1252"/>
      <c r="MAP87" s="1252"/>
      <c r="MAQ87" s="1252"/>
      <c r="MAR87" s="1252"/>
      <c r="MAS87" s="1252"/>
      <c r="MAT87" s="1252"/>
      <c r="MAU87" s="1252"/>
      <c r="MAV87" s="1252"/>
      <c r="MAW87" s="1252"/>
      <c r="MAX87" s="1252"/>
      <c r="MAY87" s="1252"/>
      <c r="MAZ87" s="1252"/>
      <c r="MBA87" s="1252"/>
      <c r="MBB87" s="1252"/>
      <c r="MBC87" s="1252"/>
      <c r="MBD87" s="1252"/>
      <c r="MBE87" s="1252"/>
      <c r="MBF87" s="1252"/>
      <c r="MBG87" s="1252"/>
      <c r="MBH87" s="1252"/>
      <c r="MBI87" s="1252"/>
      <c r="MBJ87" s="1252"/>
      <c r="MBK87" s="1252"/>
      <c r="MBL87" s="1252"/>
      <c r="MBM87" s="1252"/>
      <c r="MBN87" s="1252"/>
      <c r="MBO87" s="1252"/>
      <c r="MBP87" s="1252"/>
      <c r="MBQ87" s="1252"/>
      <c r="MBR87" s="1252"/>
      <c r="MBS87" s="1252"/>
      <c r="MBT87" s="1252"/>
      <c r="MBU87" s="1252"/>
      <c r="MBV87" s="1252"/>
      <c r="MBW87" s="1252"/>
      <c r="MBX87" s="1252"/>
      <c r="MBY87" s="1252"/>
      <c r="MBZ87" s="1252"/>
      <c r="MCA87" s="1252"/>
      <c r="MCB87" s="1252"/>
      <c r="MCC87" s="1252"/>
      <c r="MCD87" s="1252"/>
      <c r="MCE87" s="1252"/>
      <c r="MCF87" s="1252"/>
      <c r="MCG87" s="1252"/>
      <c r="MCH87" s="1252"/>
      <c r="MCI87" s="1252"/>
      <c r="MCJ87" s="1252"/>
      <c r="MCK87" s="1252"/>
      <c r="MCL87" s="1252"/>
      <c r="MCM87" s="1252"/>
      <c r="MCN87" s="1252"/>
      <c r="MCO87" s="1252"/>
      <c r="MCP87" s="1252"/>
      <c r="MCQ87" s="1252"/>
      <c r="MCR87" s="1252"/>
      <c r="MCS87" s="1252"/>
      <c r="MCT87" s="1252"/>
      <c r="MCU87" s="1252"/>
      <c r="MCV87" s="1252"/>
      <c r="MCW87" s="1252"/>
      <c r="MCX87" s="1252"/>
      <c r="MCY87" s="1252"/>
      <c r="MCZ87" s="1252"/>
      <c r="MDA87" s="1252"/>
      <c r="MDB87" s="1252"/>
      <c r="MDC87" s="1252"/>
      <c r="MDD87" s="1252"/>
      <c r="MDE87" s="1252"/>
      <c r="MDF87" s="1252"/>
      <c r="MDG87" s="1252"/>
      <c r="MDH87" s="1252"/>
      <c r="MDI87" s="1252"/>
      <c r="MDJ87" s="1252"/>
      <c r="MDK87" s="1252"/>
      <c r="MDL87" s="1252"/>
      <c r="MDM87" s="1252"/>
      <c r="MDN87" s="1252"/>
      <c r="MDO87" s="1252"/>
      <c r="MDP87" s="1252"/>
      <c r="MDQ87" s="1252"/>
      <c r="MDR87" s="1252"/>
      <c r="MDS87" s="1252"/>
      <c r="MDT87" s="1252"/>
      <c r="MDU87" s="1252"/>
      <c r="MDV87" s="1252"/>
      <c r="MDW87" s="1252"/>
      <c r="MDX87" s="1252"/>
      <c r="MDY87" s="1252"/>
      <c r="MDZ87" s="1252"/>
      <c r="MEA87" s="1252"/>
      <c r="MEB87" s="1252"/>
      <c r="MEC87" s="1252"/>
      <c r="MED87" s="1252"/>
      <c r="MEE87" s="1252"/>
      <c r="MEF87" s="1252"/>
      <c r="MEG87" s="1252"/>
      <c r="MEH87" s="1252"/>
      <c r="MEI87" s="1252"/>
      <c r="MEJ87" s="1252"/>
      <c r="MEK87" s="1252"/>
      <c r="MEL87" s="1252"/>
      <c r="MEM87" s="1252"/>
      <c r="MEN87" s="1252"/>
      <c r="MEO87" s="1252"/>
      <c r="MEP87" s="1252"/>
      <c r="MEQ87" s="1252"/>
      <c r="MER87" s="1252"/>
      <c r="MES87" s="1252"/>
      <c r="MET87" s="1252"/>
      <c r="MEU87" s="1252"/>
      <c r="MEV87" s="1252"/>
      <c r="MEW87" s="1252"/>
      <c r="MEX87" s="1252"/>
      <c r="MEY87" s="1252"/>
      <c r="MEZ87" s="1252"/>
      <c r="MFA87" s="1252"/>
      <c r="MFB87" s="1252"/>
      <c r="MFC87" s="1252"/>
      <c r="MFD87" s="1252"/>
      <c r="MFE87" s="1252"/>
      <c r="MFF87" s="1252"/>
      <c r="MFG87" s="1252"/>
      <c r="MFH87" s="1252"/>
      <c r="MFI87" s="1252"/>
      <c r="MFJ87" s="1252"/>
      <c r="MFK87" s="1252"/>
      <c r="MFL87" s="1252"/>
      <c r="MFM87" s="1252"/>
      <c r="MFN87" s="1252"/>
      <c r="MFO87" s="1252"/>
      <c r="MFP87" s="1252"/>
      <c r="MFQ87" s="1252"/>
      <c r="MFR87" s="1252"/>
      <c r="MFS87" s="1252"/>
      <c r="MFT87" s="1252"/>
      <c r="MFU87" s="1252"/>
      <c r="MFV87" s="1252"/>
      <c r="MFW87" s="1252"/>
      <c r="MFX87" s="1252"/>
      <c r="MFY87" s="1252"/>
      <c r="MFZ87" s="1252"/>
      <c r="MGA87" s="1252"/>
      <c r="MGB87" s="1252"/>
      <c r="MGC87" s="1252"/>
      <c r="MGD87" s="1252"/>
      <c r="MGE87" s="1252"/>
      <c r="MGF87" s="1252"/>
      <c r="MGG87" s="1252"/>
      <c r="MGH87" s="1252"/>
      <c r="MGI87" s="1252"/>
      <c r="MGJ87" s="1252"/>
      <c r="MGK87" s="1252"/>
      <c r="MGL87" s="1252"/>
      <c r="MGM87" s="1252"/>
      <c r="MGN87" s="1252"/>
      <c r="MGO87" s="1252"/>
      <c r="MGP87" s="1252"/>
      <c r="MGQ87" s="1252"/>
      <c r="MGR87" s="1252"/>
      <c r="MGS87" s="1252"/>
      <c r="MGT87" s="1252"/>
      <c r="MGU87" s="1252"/>
      <c r="MGV87" s="1252"/>
      <c r="MGW87" s="1252"/>
      <c r="MGX87" s="1252"/>
      <c r="MGY87" s="1252"/>
      <c r="MGZ87" s="1252"/>
      <c r="MHA87" s="1252"/>
      <c r="MHB87" s="1252"/>
      <c r="MHC87" s="1252"/>
      <c r="MHD87" s="1252"/>
      <c r="MHE87" s="1252"/>
      <c r="MHF87" s="1252"/>
      <c r="MHG87" s="1252"/>
      <c r="MHH87" s="1252"/>
      <c r="MHI87" s="1252"/>
      <c r="MHJ87" s="1252"/>
      <c r="MHK87" s="1252"/>
      <c r="MHL87" s="1252"/>
      <c r="MHM87" s="1252"/>
      <c r="MHN87" s="1252"/>
      <c r="MHO87" s="1252"/>
      <c r="MHP87" s="1252"/>
      <c r="MHQ87" s="1252"/>
      <c r="MHR87" s="1252"/>
      <c r="MHS87" s="1252"/>
      <c r="MHT87" s="1252"/>
      <c r="MHU87" s="1252"/>
      <c r="MHV87" s="1252"/>
      <c r="MHW87" s="1252"/>
      <c r="MHX87" s="1252"/>
      <c r="MHY87" s="1252"/>
      <c r="MHZ87" s="1252"/>
      <c r="MIA87" s="1252"/>
      <c r="MIB87" s="1252"/>
      <c r="MIC87" s="1252"/>
      <c r="MID87" s="1252"/>
      <c r="MIE87" s="1252"/>
      <c r="MIF87" s="1252"/>
      <c r="MIG87" s="1252"/>
      <c r="MIH87" s="1252"/>
      <c r="MII87" s="1252"/>
      <c r="MIJ87" s="1252"/>
      <c r="MIK87" s="1252"/>
      <c r="MIL87" s="1252"/>
      <c r="MIM87" s="1252"/>
      <c r="MIN87" s="1252"/>
      <c r="MIO87" s="1252"/>
      <c r="MIP87" s="1252"/>
      <c r="MIQ87" s="1252"/>
      <c r="MIR87" s="1252"/>
      <c r="MIS87" s="1252"/>
      <c r="MIT87" s="1252"/>
      <c r="MIU87" s="1252"/>
      <c r="MIV87" s="1252"/>
      <c r="MIW87" s="1252"/>
      <c r="MIX87" s="1252"/>
      <c r="MIY87" s="1252"/>
      <c r="MIZ87" s="1252"/>
      <c r="MJA87" s="1252"/>
      <c r="MJB87" s="1252"/>
      <c r="MJC87" s="1252"/>
      <c r="MJD87" s="1252"/>
      <c r="MJE87" s="1252"/>
      <c r="MJF87" s="1252"/>
      <c r="MJG87" s="1252"/>
      <c r="MJH87" s="1252"/>
      <c r="MJI87" s="1252"/>
      <c r="MJJ87" s="1252"/>
      <c r="MJK87" s="1252"/>
      <c r="MJL87" s="1252"/>
      <c r="MJM87" s="1252"/>
      <c r="MJN87" s="1252"/>
      <c r="MJO87" s="1252"/>
      <c r="MJP87" s="1252"/>
      <c r="MJQ87" s="1252"/>
      <c r="MJR87" s="1252"/>
      <c r="MJS87" s="1252"/>
      <c r="MJT87" s="1252"/>
      <c r="MJU87" s="1252"/>
      <c r="MJV87" s="1252"/>
      <c r="MJW87" s="1252"/>
      <c r="MJX87" s="1252"/>
      <c r="MJY87" s="1252"/>
      <c r="MJZ87" s="1252"/>
      <c r="MKA87" s="1252"/>
      <c r="MKB87" s="1252"/>
      <c r="MKC87" s="1252"/>
      <c r="MKD87" s="1252"/>
      <c r="MKE87" s="1252"/>
      <c r="MKF87" s="1252"/>
      <c r="MKG87" s="1252"/>
      <c r="MKH87" s="1252"/>
      <c r="MKI87" s="1252"/>
      <c r="MKJ87" s="1252"/>
      <c r="MKK87" s="1252"/>
      <c r="MKL87" s="1252"/>
      <c r="MKM87" s="1252"/>
      <c r="MKN87" s="1252"/>
      <c r="MKO87" s="1252"/>
      <c r="MKP87" s="1252"/>
      <c r="MKQ87" s="1252"/>
      <c r="MKR87" s="1252"/>
      <c r="MKS87" s="1252"/>
      <c r="MKT87" s="1252"/>
      <c r="MKU87" s="1252"/>
      <c r="MKV87" s="1252"/>
      <c r="MKW87" s="1252"/>
      <c r="MKX87" s="1252"/>
      <c r="MKY87" s="1252"/>
      <c r="MKZ87" s="1252"/>
      <c r="MLA87" s="1252"/>
      <c r="MLB87" s="1252"/>
      <c r="MLC87" s="1252"/>
      <c r="MLD87" s="1252"/>
      <c r="MLE87" s="1252"/>
      <c r="MLF87" s="1252"/>
      <c r="MLG87" s="1252"/>
      <c r="MLH87" s="1252"/>
      <c r="MLI87" s="1252"/>
      <c r="MLJ87" s="1252"/>
      <c r="MLK87" s="1252"/>
      <c r="MLL87" s="1252"/>
      <c r="MLM87" s="1252"/>
      <c r="MLN87" s="1252"/>
      <c r="MLO87" s="1252"/>
      <c r="MLP87" s="1252"/>
      <c r="MLQ87" s="1252"/>
      <c r="MLR87" s="1252"/>
      <c r="MLS87" s="1252"/>
      <c r="MLT87" s="1252"/>
      <c r="MLU87" s="1252"/>
      <c r="MLV87" s="1252"/>
      <c r="MLW87" s="1252"/>
      <c r="MLX87" s="1252"/>
      <c r="MLY87" s="1252"/>
      <c r="MLZ87" s="1252"/>
      <c r="MMA87" s="1252"/>
      <c r="MMB87" s="1252"/>
      <c r="MMC87" s="1252"/>
      <c r="MMD87" s="1252"/>
      <c r="MME87" s="1252"/>
      <c r="MMF87" s="1252"/>
      <c r="MMG87" s="1252"/>
      <c r="MMH87" s="1252"/>
      <c r="MMI87" s="1252"/>
      <c r="MMJ87" s="1252"/>
      <c r="MMK87" s="1252"/>
      <c r="MML87" s="1252"/>
      <c r="MMM87" s="1252"/>
      <c r="MMN87" s="1252"/>
      <c r="MMO87" s="1252"/>
      <c r="MMP87" s="1252"/>
      <c r="MMQ87" s="1252"/>
      <c r="MMR87" s="1252"/>
      <c r="MMS87" s="1252"/>
      <c r="MMT87" s="1252"/>
      <c r="MMU87" s="1252"/>
      <c r="MMV87" s="1252"/>
      <c r="MMW87" s="1252"/>
      <c r="MMX87" s="1252"/>
      <c r="MMY87" s="1252"/>
      <c r="MMZ87" s="1252"/>
      <c r="MNA87" s="1252"/>
      <c r="MNB87" s="1252"/>
      <c r="MNC87" s="1252"/>
      <c r="MND87" s="1252"/>
      <c r="MNE87" s="1252"/>
      <c r="MNF87" s="1252"/>
      <c r="MNG87" s="1252"/>
      <c r="MNH87" s="1252"/>
      <c r="MNI87" s="1252"/>
      <c r="MNJ87" s="1252"/>
      <c r="MNK87" s="1252"/>
      <c r="MNL87" s="1252"/>
      <c r="MNM87" s="1252"/>
      <c r="MNN87" s="1252"/>
      <c r="MNO87" s="1252"/>
      <c r="MNP87" s="1252"/>
      <c r="MNQ87" s="1252"/>
      <c r="MNR87" s="1252"/>
      <c r="MNS87" s="1252"/>
      <c r="MNT87" s="1252"/>
      <c r="MNU87" s="1252"/>
      <c r="MNV87" s="1252"/>
      <c r="MNW87" s="1252"/>
      <c r="MNX87" s="1252"/>
      <c r="MNY87" s="1252"/>
      <c r="MNZ87" s="1252"/>
      <c r="MOA87" s="1252"/>
      <c r="MOB87" s="1252"/>
      <c r="MOC87" s="1252"/>
      <c r="MOD87" s="1252"/>
      <c r="MOE87" s="1252"/>
      <c r="MOF87" s="1252"/>
      <c r="MOG87" s="1252"/>
      <c r="MOH87" s="1252"/>
      <c r="MOI87" s="1252"/>
      <c r="MOJ87" s="1252"/>
      <c r="MOK87" s="1252"/>
      <c r="MOL87" s="1252"/>
      <c r="MOM87" s="1252"/>
      <c r="MON87" s="1252"/>
      <c r="MOO87" s="1252"/>
      <c r="MOP87" s="1252"/>
      <c r="MOQ87" s="1252"/>
      <c r="MOR87" s="1252"/>
      <c r="MOS87" s="1252"/>
      <c r="MOT87" s="1252"/>
      <c r="MOU87" s="1252"/>
      <c r="MOV87" s="1252"/>
      <c r="MOW87" s="1252"/>
      <c r="MOX87" s="1252"/>
      <c r="MOY87" s="1252"/>
      <c r="MOZ87" s="1252"/>
      <c r="MPA87" s="1252"/>
      <c r="MPB87" s="1252"/>
      <c r="MPC87" s="1252"/>
      <c r="MPD87" s="1252"/>
      <c r="MPE87" s="1252"/>
      <c r="MPF87" s="1252"/>
      <c r="MPG87" s="1252"/>
      <c r="MPH87" s="1252"/>
      <c r="MPI87" s="1252"/>
      <c r="MPJ87" s="1252"/>
      <c r="MPK87" s="1252"/>
      <c r="MPL87" s="1252"/>
      <c r="MPM87" s="1252"/>
      <c r="MPN87" s="1252"/>
      <c r="MPO87" s="1252"/>
      <c r="MPP87" s="1252"/>
      <c r="MPQ87" s="1252"/>
      <c r="MPR87" s="1252"/>
      <c r="MPS87" s="1252"/>
      <c r="MPT87" s="1252"/>
      <c r="MPU87" s="1252"/>
      <c r="MPV87" s="1252"/>
      <c r="MPW87" s="1252"/>
      <c r="MPX87" s="1252"/>
      <c r="MPY87" s="1252"/>
      <c r="MPZ87" s="1252"/>
      <c r="MQA87" s="1252"/>
      <c r="MQB87" s="1252"/>
      <c r="MQC87" s="1252"/>
      <c r="MQD87" s="1252"/>
      <c r="MQE87" s="1252"/>
      <c r="MQF87" s="1252"/>
      <c r="MQG87" s="1252"/>
      <c r="MQH87" s="1252"/>
      <c r="MQI87" s="1252"/>
      <c r="MQJ87" s="1252"/>
      <c r="MQK87" s="1252"/>
      <c r="MQL87" s="1252"/>
      <c r="MQM87" s="1252"/>
      <c r="MQN87" s="1252"/>
      <c r="MQO87" s="1252"/>
      <c r="MQP87" s="1252"/>
      <c r="MQQ87" s="1252"/>
      <c r="MQR87" s="1252"/>
      <c r="MQS87" s="1252"/>
      <c r="MQT87" s="1252"/>
      <c r="MQU87" s="1252"/>
      <c r="MQV87" s="1252"/>
      <c r="MQW87" s="1252"/>
      <c r="MQX87" s="1252"/>
      <c r="MQY87" s="1252"/>
      <c r="MQZ87" s="1252"/>
      <c r="MRA87" s="1252"/>
      <c r="MRB87" s="1252"/>
      <c r="MRC87" s="1252"/>
      <c r="MRD87" s="1252"/>
      <c r="MRE87" s="1252"/>
      <c r="MRF87" s="1252"/>
      <c r="MRG87" s="1252"/>
      <c r="MRH87" s="1252"/>
      <c r="MRI87" s="1252"/>
      <c r="MRJ87" s="1252"/>
      <c r="MRK87" s="1252"/>
      <c r="MRL87" s="1252"/>
      <c r="MRM87" s="1252"/>
      <c r="MRN87" s="1252"/>
      <c r="MRO87" s="1252"/>
      <c r="MRP87" s="1252"/>
      <c r="MRQ87" s="1252"/>
      <c r="MRR87" s="1252"/>
      <c r="MRS87" s="1252"/>
      <c r="MRT87" s="1252"/>
      <c r="MRU87" s="1252"/>
      <c r="MRV87" s="1252"/>
      <c r="MRW87" s="1252"/>
      <c r="MRX87" s="1252"/>
      <c r="MRY87" s="1252"/>
      <c r="MRZ87" s="1252"/>
      <c r="MSA87" s="1252"/>
      <c r="MSB87" s="1252"/>
      <c r="MSC87" s="1252"/>
      <c r="MSD87" s="1252"/>
      <c r="MSE87" s="1252"/>
      <c r="MSF87" s="1252"/>
      <c r="MSG87" s="1252"/>
      <c r="MSH87" s="1252"/>
      <c r="MSI87" s="1252"/>
      <c r="MSJ87" s="1252"/>
      <c r="MSK87" s="1252"/>
      <c r="MSL87" s="1252"/>
      <c r="MSM87" s="1252"/>
      <c r="MSN87" s="1252"/>
      <c r="MSO87" s="1252"/>
      <c r="MSP87" s="1252"/>
      <c r="MSQ87" s="1252"/>
      <c r="MSR87" s="1252"/>
      <c r="MSS87" s="1252"/>
      <c r="MST87" s="1252"/>
      <c r="MSU87" s="1252"/>
      <c r="MSV87" s="1252"/>
      <c r="MSW87" s="1252"/>
      <c r="MSX87" s="1252"/>
      <c r="MSY87" s="1252"/>
      <c r="MSZ87" s="1252"/>
      <c r="MTA87" s="1252"/>
      <c r="MTB87" s="1252"/>
      <c r="MTC87" s="1252"/>
      <c r="MTD87" s="1252"/>
      <c r="MTE87" s="1252"/>
      <c r="MTF87" s="1252"/>
      <c r="MTG87" s="1252"/>
      <c r="MTH87" s="1252"/>
      <c r="MTI87" s="1252"/>
      <c r="MTJ87" s="1252"/>
      <c r="MTK87" s="1252"/>
      <c r="MTL87" s="1252"/>
      <c r="MTM87" s="1252"/>
      <c r="MTN87" s="1252"/>
      <c r="MTO87" s="1252"/>
      <c r="MTP87" s="1252"/>
      <c r="MTQ87" s="1252"/>
      <c r="MTR87" s="1252"/>
      <c r="MTS87" s="1252"/>
      <c r="MTT87" s="1252"/>
      <c r="MTU87" s="1252"/>
      <c r="MTV87" s="1252"/>
      <c r="MTW87" s="1252"/>
      <c r="MTX87" s="1252"/>
      <c r="MTY87" s="1252"/>
      <c r="MTZ87" s="1252"/>
      <c r="MUA87" s="1252"/>
      <c r="MUB87" s="1252"/>
      <c r="MUC87" s="1252"/>
      <c r="MUD87" s="1252"/>
      <c r="MUE87" s="1252"/>
      <c r="MUF87" s="1252"/>
      <c r="MUG87" s="1252"/>
      <c r="MUH87" s="1252"/>
      <c r="MUI87" s="1252"/>
      <c r="MUJ87" s="1252"/>
      <c r="MUK87" s="1252"/>
      <c r="MUL87" s="1252"/>
      <c r="MUM87" s="1252"/>
      <c r="MUN87" s="1252"/>
      <c r="MUO87" s="1252"/>
      <c r="MUP87" s="1252"/>
      <c r="MUQ87" s="1252"/>
      <c r="MUR87" s="1252"/>
      <c r="MUS87" s="1252"/>
      <c r="MUT87" s="1252"/>
      <c r="MUU87" s="1252"/>
      <c r="MUV87" s="1252"/>
      <c r="MUW87" s="1252"/>
      <c r="MUX87" s="1252"/>
      <c r="MUY87" s="1252"/>
      <c r="MUZ87" s="1252"/>
      <c r="MVA87" s="1252"/>
      <c r="MVB87" s="1252"/>
      <c r="MVC87" s="1252"/>
      <c r="MVD87" s="1252"/>
      <c r="MVE87" s="1252"/>
      <c r="MVF87" s="1252"/>
      <c r="MVG87" s="1252"/>
      <c r="MVH87" s="1252"/>
      <c r="MVI87" s="1252"/>
      <c r="MVJ87" s="1252"/>
      <c r="MVK87" s="1252"/>
      <c r="MVL87" s="1252"/>
      <c r="MVM87" s="1252"/>
      <c r="MVN87" s="1252"/>
      <c r="MVO87" s="1252"/>
      <c r="MVP87" s="1252"/>
      <c r="MVQ87" s="1252"/>
      <c r="MVR87" s="1252"/>
      <c r="MVS87" s="1252"/>
      <c r="MVT87" s="1252"/>
      <c r="MVU87" s="1252"/>
      <c r="MVV87" s="1252"/>
      <c r="MVW87" s="1252"/>
      <c r="MVX87" s="1252"/>
      <c r="MVY87" s="1252"/>
      <c r="MVZ87" s="1252"/>
      <c r="MWA87" s="1252"/>
      <c r="MWB87" s="1252"/>
      <c r="MWC87" s="1252"/>
      <c r="MWD87" s="1252"/>
      <c r="MWE87" s="1252"/>
      <c r="MWF87" s="1252"/>
      <c r="MWG87" s="1252"/>
      <c r="MWH87" s="1252"/>
      <c r="MWI87" s="1252"/>
      <c r="MWJ87" s="1252"/>
      <c r="MWK87" s="1252"/>
      <c r="MWL87" s="1252"/>
      <c r="MWM87" s="1252"/>
      <c r="MWN87" s="1252"/>
      <c r="MWO87" s="1252"/>
      <c r="MWP87" s="1252"/>
      <c r="MWQ87" s="1252"/>
      <c r="MWR87" s="1252"/>
      <c r="MWS87" s="1252"/>
      <c r="MWT87" s="1252"/>
      <c r="MWU87" s="1252"/>
      <c r="MWV87" s="1252"/>
      <c r="MWW87" s="1252"/>
      <c r="MWX87" s="1252"/>
      <c r="MWY87" s="1252"/>
      <c r="MWZ87" s="1252"/>
      <c r="MXA87" s="1252"/>
      <c r="MXB87" s="1252"/>
      <c r="MXC87" s="1252"/>
      <c r="MXD87" s="1252"/>
      <c r="MXE87" s="1252"/>
      <c r="MXF87" s="1252"/>
      <c r="MXG87" s="1252"/>
      <c r="MXH87" s="1252"/>
      <c r="MXI87" s="1252"/>
      <c r="MXJ87" s="1252"/>
      <c r="MXK87" s="1252"/>
      <c r="MXL87" s="1252"/>
      <c r="MXM87" s="1252"/>
      <c r="MXN87" s="1252"/>
      <c r="MXO87" s="1252"/>
      <c r="MXP87" s="1252"/>
      <c r="MXQ87" s="1252"/>
      <c r="MXR87" s="1252"/>
      <c r="MXS87" s="1252"/>
      <c r="MXT87" s="1252"/>
      <c r="MXU87" s="1252"/>
      <c r="MXV87" s="1252"/>
      <c r="MXW87" s="1252"/>
      <c r="MXX87" s="1252"/>
      <c r="MXY87" s="1252"/>
      <c r="MXZ87" s="1252"/>
      <c r="MYA87" s="1252"/>
      <c r="MYB87" s="1252"/>
      <c r="MYC87" s="1252"/>
      <c r="MYD87" s="1252"/>
      <c r="MYE87" s="1252"/>
      <c r="MYF87" s="1252"/>
      <c r="MYG87" s="1252"/>
      <c r="MYH87" s="1252"/>
      <c r="MYI87" s="1252"/>
      <c r="MYJ87" s="1252"/>
      <c r="MYK87" s="1252"/>
      <c r="MYL87" s="1252"/>
      <c r="MYM87" s="1252"/>
      <c r="MYN87" s="1252"/>
      <c r="MYO87" s="1252"/>
      <c r="MYP87" s="1252"/>
      <c r="MYQ87" s="1252"/>
      <c r="MYR87" s="1252"/>
      <c r="MYS87" s="1252"/>
      <c r="MYT87" s="1252"/>
      <c r="MYU87" s="1252"/>
      <c r="MYV87" s="1252"/>
      <c r="MYW87" s="1252"/>
      <c r="MYX87" s="1252"/>
      <c r="MYY87" s="1252"/>
      <c r="MYZ87" s="1252"/>
      <c r="MZA87" s="1252"/>
      <c r="MZB87" s="1252"/>
      <c r="MZC87" s="1252"/>
      <c r="MZD87" s="1252"/>
      <c r="MZE87" s="1252"/>
      <c r="MZF87" s="1252"/>
      <c r="MZG87" s="1252"/>
      <c r="MZH87" s="1252"/>
      <c r="MZI87" s="1252"/>
      <c r="MZJ87" s="1252"/>
      <c r="MZK87" s="1252"/>
      <c r="MZL87" s="1252"/>
      <c r="MZM87" s="1252"/>
      <c r="MZN87" s="1252"/>
      <c r="MZO87" s="1252"/>
      <c r="MZP87" s="1252"/>
      <c r="MZQ87" s="1252"/>
      <c r="MZR87" s="1252"/>
      <c r="MZS87" s="1252"/>
      <c r="MZT87" s="1252"/>
      <c r="MZU87" s="1252"/>
      <c r="MZV87" s="1252"/>
      <c r="MZW87" s="1252"/>
      <c r="MZX87" s="1252"/>
      <c r="MZY87" s="1252"/>
      <c r="MZZ87" s="1252"/>
      <c r="NAA87" s="1252"/>
      <c r="NAB87" s="1252"/>
      <c r="NAC87" s="1252"/>
      <c r="NAD87" s="1252"/>
      <c r="NAE87" s="1252"/>
      <c r="NAF87" s="1252"/>
      <c r="NAG87" s="1252"/>
      <c r="NAH87" s="1252"/>
      <c r="NAI87" s="1252"/>
      <c r="NAJ87" s="1252"/>
      <c r="NAK87" s="1252"/>
      <c r="NAL87" s="1252"/>
      <c r="NAM87" s="1252"/>
      <c r="NAN87" s="1252"/>
      <c r="NAO87" s="1252"/>
      <c r="NAP87" s="1252"/>
      <c r="NAQ87" s="1252"/>
      <c r="NAR87" s="1252"/>
      <c r="NAS87" s="1252"/>
      <c r="NAT87" s="1252"/>
      <c r="NAU87" s="1252"/>
      <c r="NAV87" s="1252"/>
      <c r="NAW87" s="1252"/>
      <c r="NAX87" s="1252"/>
      <c r="NAY87" s="1252"/>
      <c r="NAZ87" s="1252"/>
      <c r="NBA87" s="1252"/>
      <c r="NBB87" s="1252"/>
      <c r="NBC87" s="1252"/>
      <c r="NBD87" s="1252"/>
      <c r="NBE87" s="1252"/>
      <c r="NBF87" s="1252"/>
      <c r="NBG87" s="1252"/>
      <c r="NBH87" s="1252"/>
      <c r="NBI87" s="1252"/>
      <c r="NBJ87" s="1252"/>
      <c r="NBK87" s="1252"/>
      <c r="NBL87" s="1252"/>
      <c r="NBM87" s="1252"/>
      <c r="NBN87" s="1252"/>
      <c r="NBO87" s="1252"/>
      <c r="NBP87" s="1252"/>
      <c r="NBQ87" s="1252"/>
      <c r="NBR87" s="1252"/>
      <c r="NBS87" s="1252"/>
      <c r="NBT87" s="1252"/>
      <c r="NBU87" s="1252"/>
      <c r="NBV87" s="1252"/>
      <c r="NBW87" s="1252"/>
      <c r="NBX87" s="1252"/>
      <c r="NBY87" s="1252"/>
      <c r="NBZ87" s="1252"/>
      <c r="NCA87" s="1252"/>
      <c r="NCB87" s="1252"/>
      <c r="NCC87" s="1252"/>
      <c r="NCD87" s="1252"/>
      <c r="NCE87" s="1252"/>
      <c r="NCF87" s="1252"/>
      <c r="NCG87" s="1252"/>
      <c r="NCH87" s="1252"/>
      <c r="NCI87" s="1252"/>
      <c r="NCJ87" s="1252"/>
      <c r="NCK87" s="1252"/>
      <c r="NCL87" s="1252"/>
      <c r="NCM87" s="1252"/>
      <c r="NCN87" s="1252"/>
      <c r="NCO87" s="1252"/>
      <c r="NCP87" s="1252"/>
      <c r="NCQ87" s="1252"/>
      <c r="NCR87" s="1252"/>
      <c r="NCS87" s="1252"/>
      <c r="NCT87" s="1252"/>
      <c r="NCU87" s="1252"/>
      <c r="NCV87" s="1252"/>
      <c r="NCW87" s="1252"/>
      <c r="NCX87" s="1252"/>
      <c r="NCY87" s="1252"/>
      <c r="NCZ87" s="1252"/>
      <c r="NDA87" s="1252"/>
      <c r="NDB87" s="1252"/>
      <c r="NDC87" s="1252"/>
      <c r="NDD87" s="1252"/>
      <c r="NDE87" s="1252"/>
      <c r="NDF87" s="1252"/>
      <c r="NDG87" s="1252"/>
      <c r="NDH87" s="1252"/>
      <c r="NDI87" s="1252"/>
      <c r="NDJ87" s="1252"/>
      <c r="NDK87" s="1252"/>
      <c r="NDL87" s="1252"/>
      <c r="NDM87" s="1252"/>
      <c r="NDN87" s="1252"/>
      <c r="NDO87" s="1252"/>
      <c r="NDP87" s="1252"/>
      <c r="NDQ87" s="1252"/>
      <c r="NDR87" s="1252"/>
      <c r="NDS87" s="1252"/>
      <c r="NDT87" s="1252"/>
      <c r="NDU87" s="1252"/>
      <c r="NDV87" s="1252"/>
      <c r="NDW87" s="1252"/>
      <c r="NDX87" s="1252"/>
      <c r="NDY87" s="1252"/>
      <c r="NDZ87" s="1252"/>
      <c r="NEA87" s="1252"/>
      <c r="NEB87" s="1252"/>
      <c r="NEC87" s="1252"/>
      <c r="NED87" s="1252"/>
      <c r="NEE87" s="1252"/>
      <c r="NEF87" s="1252"/>
      <c r="NEG87" s="1252"/>
      <c r="NEH87" s="1252"/>
      <c r="NEI87" s="1252"/>
      <c r="NEJ87" s="1252"/>
      <c r="NEK87" s="1252"/>
      <c r="NEL87" s="1252"/>
      <c r="NEM87" s="1252"/>
      <c r="NEN87" s="1252"/>
      <c r="NEO87" s="1252"/>
      <c r="NEP87" s="1252"/>
      <c r="NEQ87" s="1252"/>
      <c r="NER87" s="1252"/>
      <c r="NES87" s="1252"/>
      <c r="NET87" s="1252"/>
      <c r="NEU87" s="1252"/>
      <c r="NEV87" s="1252"/>
      <c r="NEW87" s="1252"/>
      <c r="NEX87" s="1252"/>
      <c r="NEY87" s="1252"/>
      <c r="NEZ87" s="1252"/>
      <c r="NFA87" s="1252"/>
      <c r="NFB87" s="1252"/>
      <c r="NFC87" s="1252"/>
      <c r="NFD87" s="1252"/>
      <c r="NFE87" s="1252"/>
      <c r="NFF87" s="1252"/>
      <c r="NFG87" s="1252"/>
      <c r="NFH87" s="1252"/>
      <c r="NFI87" s="1252"/>
      <c r="NFJ87" s="1252"/>
      <c r="NFK87" s="1252"/>
      <c r="NFL87" s="1252"/>
      <c r="NFM87" s="1252"/>
      <c r="NFN87" s="1252"/>
      <c r="NFO87" s="1252"/>
      <c r="NFP87" s="1252"/>
      <c r="NFQ87" s="1252"/>
      <c r="NFR87" s="1252"/>
      <c r="NFS87" s="1252"/>
      <c r="NFT87" s="1252"/>
      <c r="NFU87" s="1252"/>
      <c r="NFV87" s="1252"/>
      <c r="NFW87" s="1252"/>
      <c r="NFX87" s="1252"/>
      <c r="NFY87" s="1252"/>
      <c r="NFZ87" s="1252"/>
      <c r="NGA87" s="1252"/>
      <c r="NGB87" s="1252"/>
      <c r="NGC87" s="1252"/>
      <c r="NGD87" s="1252"/>
      <c r="NGE87" s="1252"/>
      <c r="NGF87" s="1252"/>
      <c r="NGG87" s="1252"/>
      <c r="NGH87" s="1252"/>
      <c r="NGI87" s="1252"/>
      <c r="NGJ87" s="1252"/>
      <c r="NGK87" s="1252"/>
      <c r="NGL87" s="1252"/>
      <c r="NGM87" s="1252"/>
      <c r="NGN87" s="1252"/>
      <c r="NGO87" s="1252"/>
      <c r="NGP87" s="1252"/>
      <c r="NGQ87" s="1252"/>
      <c r="NGR87" s="1252"/>
      <c r="NGS87" s="1252"/>
      <c r="NGT87" s="1252"/>
      <c r="NGU87" s="1252"/>
      <c r="NGV87" s="1252"/>
      <c r="NGW87" s="1252"/>
      <c r="NGX87" s="1252"/>
      <c r="NGY87" s="1252"/>
      <c r="NGZ87" s="1252"/>
      <c r="NHA87" s="1252"/>
      <c r="NHB87" s="1252"/>
      <c r="NHC87" s="1252"/>
      <c r="NHD87" s="1252"/>
      <c r="NHE87" s="1252"/>
      <c r="NHF87" s="1252"/>
      <c r="NHG87" s="1252"/>
      <c r="NHH87" s="1252"/>
      <c r="NHI87" s="1252"/>
      <c r="NHJ87" s="1252"/>
      <c r="NHK87" s="1252"/>
      <c r="NHL87" s="1252"/>
      <c r="NHM87" s="1252"/>
      <c r="NHN87" s="1252"/>
      <c r="NHO87" s="1252"/>
      <c r="NHP87" s="1252"/>
      <c r="NHQ87" s="1252"/>
      <c r="NHR87" s="1252"/>
      <c r="NHS87" s="1252"/>
      <c r="NHT87" s="1252"/>
      <c r="NHU87" s="1252"/>
      <c r="NHV87" s="1252"/>
      <c r="NHW87" s="1252"/>
      <c r="NHX87" s="1252"/>
      <c r="NHY87" s="1252"/>
      <c r="NHZ87" s="1252"/>
      <c r="NIA87" s="1252"/>
      <c r="NIB87" s="1252"/>
      <c r="NIC87" s="1252"/>
      <c r="NID87" s="1252"/>
      <c r="NIE87" s="1252"/>
      <c r="NIF87" s="1252"/>
      <c r="NIG87" s="1252"/>
      <c r="NIH87" s="1252"/>
      <c r="NII87" s="1252"/>
      <c r="NIJ87" s="1252"/>
      <c r="NIK87" s="1252"/>
      <c r="NIL87" s="1252"/>
      <c r="NIM87" s="1252"/>
      <c r="NIN87" s="1252"/>
      <c r="NIO87" s="1252"/>
      <c r="NIP87" s="1252"/>
      <c r="NIQ87" s="1252"/>
      <c r="NIR87" s="1252"/>
      <c r="NIS87" s="1252"/>
      <c r="NIT87" s="1252"/>
      <c r="NIU87" s="1252"/>
      <c r="NIV87" s="1252"/>
      <c r="NIW87" s="1252"/>
      <c r="NIX87" s="1252"/>
      <c r="NIY87" s="1252"/>
      <c r="NIZ87" s="1252"/>
      <c r="NJA87" s="1252"/>
      <c r="NJB87" s="1252"/>
      <c r="NJC87" s="1252"/>
      <c r="NJD87" s="1252"/>
      <c r="NJE87" s="1252"/>
      <c r="NJF87" s="1252"/>
      <c r="NJG87" s="1252"/>
      <c r="NJH87" s="1252"/>
      <c r="NJI87" s="1252"/>
      <c r="NJJ87" s="1252"/>
      <c r="NJK87" s="1252"/>
      <c r="NJL87" s="1252"/>
      <c r="NJM87" s="1252"/>
      <c r="NJN87" s="1252"/>
      <c r="NJO87" s="1252"/>
      <c r="NJP87" s="1252"/>
      <c r="NJQ87" s="1252"/>
      <c r="NJR87" s="1252"/>
      <c r="NJS87" s="1252"/>
      <c r="NJT87" s="1252"/>
      <c r="NJU87" s="1252"/>
      <c r="NJV87" s="1252"/>
      <c r="NJW87" s="1252"/>
      <c r="NJX87" s="1252"/>
      <c r="NJY87" s="1252"/>
      <c r="NJZ87" s="1252"/>
      <c r="NKA87" s="1252"/>
      <c r="NKB87" s="1252"/>
      <c r="NKC87" s="1252"/>
      <c r="NKD87" s="1252"/>
      <c r="NKE87" s="1252"/>
      <c r="NKF87" s="1252"/>
      <c r="NKG87" s="1252"/>
      <c r="NKH87" s="1252"/>
      <c r="NKI87" s="1252"/>
      <c r="NKJ87" s="1252"/>
      <c r="NKK87" s="1252"/>
      <c r="NKL87" s="1252"/>
      <c r="NKM87" s="1252"/>
      <c r="NKN87" s="1252"/>
      <c r="NKO87" s="1252"/>
      <c r="NKP87" s="1252"/>
      <c r="NKQ87" s="1252"/>
      <c r="NKR87" s="1252"/>
      <c r="NKS87" s="1252"/>
      <c r="NKT87" s="1252"/>
      <c r="NKU87" s="1252"/>
      <c r="NKV87" s="1252"/>
      <c r="NKW87" s="1252"/>
      <c r="NKX87" s="1252"/>
      <c r="NKY87" s="1252"/>
      <c r="NKZ87" s="1252"/>
      <c r="NLA87" s="1252"/>
      <c r="NLB87" s="1252"/>
      <c r="NLC87" s="1252"/>
      <c r="NLD87" s="1252"/>
      <c r="NLE87" s="1252"/>
      <c r="NLF87" s="1252"/>
      <c r="NLG87" s="1252"/>
      <c r="NLH87" s="1252"/>
      <c r="NLI87" s="1252"/>
      <c r="NLJ87" s="1252"/>
      <c r="NLK87" s="1252"/>
      <c r="NLL87" s="1252"/>
      <c r="NLM87" s="1252"/>
      <c r="NLN87" s="1252"/>
      <c r="NLO87" s="1252"/>
      <c r="NLP87" s="1252"/>
      <c r="NLQ87" s="1252"/>
      <c r="NLR87" s="1252"/>
      <c r="NLS87" s="1252"/>
      <c r="NLT87" s="1252"/>
      <c r="NLU87" s="1252"/>
      <c r="NLV87" s="1252"/>
      <c r="NLW87" s="1252"/>
      <c r="NLX87" s="1252"/>
      <c r="NLY87" s="1252"/>
      <c r="NLZ87" s="1252"/>
      <c r="NMA87" s="1252"/>
      <c r="NMB87" s="1252"/>
      <c r="NMC87" s="1252"/>
      <c r="NMD87" s="1252"/>
      <c r="NME87" s="1252"/>
      <c r="NMF87" s="1252"/>
      <c r="NMG87" s="1252"/>
      <c r="NMH87" s="1252"/>
      <c r="NMI87" s="1252"/>
      <c r="NMJ87" s="1252"/>
      <c r="NMK87" s="1252"/>
      <c r="NML87" s="1252"/>
      <c r="NMM87" s="1252"/>
      <c r="NMN87" s="1252"/>
      <c r="NMO87" s="1252"/>
      <c r="NMP87" s="1252"/>
      <c r="NMQ87" s="1252"/>
      <c r="NMR87" s="1252"/>
      <c r="NMS87" s="1252"/>
      <c r="NMT87" s="1252"/>
      <c r="NMU87" s="1252"/>
      <c r="NMV87" s="1252"/>
      <c r="NMW87" s="1252"/>
      <c r="NMX87" s="1252"/>
      <c r="NMY87" s="1252"/>
      <c r="NMZ87" s="1252"/>
      <c r="NNA87" s="1252"/>
      <c r="NNB87" s="1252"/>
      <c r="NNC87" s="1252"/>
      <c r="NND87" s="1252"/>
      <c r="NNE87" s="1252"/>
      <c r="NNF87" s="1252"/>
      <c r="NNG87" s="1252"/>
      <c r="NNH87" s="1252"/>
      <c r="NNI87" s="1252"/>
      <c r="NNJ87" s="1252"/>
      <c r="NNK87" s="1252"/>
      <c r="NNL87" s="1252"/>
      <c r="NNM87" s="1252"/>
      <c r="NNN87" s="1252"/>
      <c r="NNO87" s="1252"/>
      <c r="NNP87" s="1252"/>
      <c r="NNQ87" s="1252"/>
      <c r="NNR87" s="1252"/>
      <c r="NNS87" s="1252"/>
      <c r="NNT87" s="1252"/>
      <c r="NNU87" s="1252"/>
      <c r="NNV87" s="1252"/>
      <c r="NNW87" s="1252"/>
      <c r="NNX87" s="1252"/>
      <c r="NNY87" s="1252"/>
      <c r="NNZ87" s="1252"/>
      <c r="NOA87" s="1252"/>
      <c r="NOB87" s="1252"/>
      <c r="NOC87" s="1252"/>
      <c r="NOD87" s="1252"/>
      <c r="NOE87" s="1252"/>
      <c r="NOF87" s="1252"/>
      <c r="NOG87" s="1252"/>
      <c r="NOH87" s="1252"/>
      <c r="NOI87" s="1252"/>
      <c r="NOJ87" s="1252"/>
      <c r="NOK87" s="1252"/>
      <c r="NOL87" s="1252"/>
      <c r="NOM87" s="1252"/>
      <c r="NON87" s="1252"/>
      <c r="NOO87" s="1252"/>
      <c r="NOP87" s="1252"/>
      <c r="NOQ87" s="1252"/>
      <c r="NOR87" s="1252"/>
      <c r="NOS87" s="1252"/>
      <c r="NOT87" s="1252"/>
      <c r="NOU87" s="1252"/>
      <c r="NOV87" s="1252"/>
      <c r="NOW87" s="1252"/>
      <c r="NOX87" s="1252"/>
      <c r="NOY87" s="1252"/>
      <c r="NOZ87" s="1252"/>
      <c r="NPA87" s="1252"/>
      <c r="NPB87" s="1252"/>
      <c r="NPC87" s="1252"/>
      <c r="NPD87" s="1252"/>
      <c r="NPE87" s="1252"/>
      <c r="NPF87" s="1252"/>
      <c r="NPG87" s="1252"/>
      <c r="NPH87" s="1252"/>
      <c r="NPI87" s="1252"/>
      <c r="NPJ87" s="1252"/>
      <c r="NPK87" s="1252"/>
      <c r="NPL87" s="1252"/>
      <c r="NPM87" s="1252"/>
      <c r="NPN87" s="1252"/>
      <c r="NPO87" s="1252"/>
      <c r="NPP87" s="1252"/>
      <c r="NPQ87" s="1252"/>
      <c r="NPR87" s="1252"/>
      <c r="NPS87" s="1252"/>
      <c r="NPT87" s="1252"/>
      <c r="NPU87" s="1252"/>
      <c r="NPV87" s="1252"/>
      <c r="NPW87" s="1252"/>
      <c r="NPX87" s="1252"/>
      <c r="NPY87" s="1252"/>
      <c r="NPZ87" s="1252"/>
      <c r="NQA87" s="1252"/>
      <c r="NQB87" s="1252"/>
      <c r="NQC87" s="1252"/>
      <c r="NQD87" s="1252"/>
      <c r="NQE87" s="1252"/>
      <c r="NQF87" s="1252"/>
      <c r="NQG87" s="1252"/>
      <c r="NQH87" s="1252"/>
      <c r="NQI87" s="1252"/>
      <c r="NQJ87" s="1252"/>
      <c r="NQK87" s="1252"/>
      <c r="NQL87" s="1252"/>
      <c r="NQM87" s="1252"/>
      <c r="NQN87" s="1252"/>
      <c r="NQO87" s="1252"/>
      <c r="NQP87" s="1252"/>
      <c r="NQQ87" s="1252"/>
      <c r="NQR87" s="1252"/>
      <c r="NQS87" s="1252"/>
      <c r="NQT87" s="1252"/>
      <c r="NQU87" s="1252"/>
      <c r="NQV87" s="1252"/>
      <c r="NQW87" s="1252"/>
      <c r="NQX87" s="1252"/>
      <c r="NQY87" s="1252"/>
      <c r="NQZ87" s="1252"/>
      <c r="NRA87" s="1252"/>
      <c r="NRB87" s="1252"/>
      <c r="NRC87" s="1252"/>
      <c r="NRD87" s="1252"/>
      <c r="NRE87" s="1252"/>
      <c r="NRF87" s="1252"/>
      <c r="NRG87" s="1252"/>
      <c r="NRH87" s="1252"/>
      <c r="NRI87" s="1252"/>
      <c r="NRJ87" s="1252"/>
      <c r="NRK87" s="1252"/>
      <c r="NRL87" s="1252"/>
      <c r="NRM87" s="1252"/>
      <c r="NRN87" s="1252"/>
      <c r="NRO87" s="1252"/>
      <c r="NRP87" s="1252"/>
      <c r="NRQ87" s="1252"/>
      <c r="NRR87" s="1252"/>
      <c r="NRS87" s="1252"/>
      <c r="NRT87" s="1252"/>
      <c r="NRU87" s="1252"/>
      <c r="NRV87" s="1252"/>
      <c r="NRW87" s="1252"/>
      <c r="NRX87" s="1252"/>
      <c r="NRY87" s="1252"/>
      <c r="NRZ87" s="1252"/>
      <c r="NSA87" s="1252"/>
      <c r="NSB87" s="1252"/>
      <c r="NSC87" s="1252"/>
      <c r="NSD87" s="1252"/>
      <c r="NSE87" s="1252"/>
      <c r="NSF87" s="1252"/>
      <c r="NSG87" s="1252"/>
      <c r="NSH87" s="1252"/>
      <c r="NSI87" s="1252"/>
      <c r="NSJ87" s="1252"/>
      <c r="NSK87" s="1252"/>
      <c r="NSL87" s="1252"/>
      <c r="NSM87" s="1252"/>
      <c r="NSN87" s="1252"/>
      <c r="NSO87" s="1252"/>
      <c r="NSP87" s="1252"/>
      <c r="NSQ87" s="1252"/>
      <c r="NSR87" s="1252"/>
      <c r="NSS87" s="1252"/>
      <c r="NST87" s="1252"/>
      <c r="NSU87" s="1252"/>
      <c r="NSV87" s="1252"/>
      <c r="NSW87" s="1252"/>
      <c r="NSX87" s="1252"/>
      <c r="NSY87" s="1252"/>
      <c r="NSZ87" s="1252"/>
      <c r="NTA87" s="1252"/>
      <c r="NTB87" s="1252"/>
      <c r="NTC87" s="1252"/>
      <c r="NTD87" s="1252"/>
      <c r="NTE87" s="1252"/>
      <c r="NTF87" s="1252"/>
      <c r="NTG87" s="1252"/>
      <c r="NTH87" s="1252"/>
      <c r="NTI87" s="1252"/>
      <c r="NTJ87" s="1252"/>
      <c r="NTK87" s="1252"/>
      <c r="NTL87" s="1252"/>
      <c r="NTM87" s="1252"/>
      <c r="NTN87" s="1252"/>
      <c r="NTO87" s="1252"/>
      <c r="NTP87" s="1252"/>
      <c r="NTQ87" s="1252"/>
      <c r="NTR87" s="1252"/>
      <c r="NTS87" s="1252"/>
      <c r="NTT87" s="1252"/>
      <c r="NTU87" s="1252"/>
      <c r="NTV87" s="1252"/>
      <c r="NTW87" s="1252"/>
      <c r="NTX87" s="1252"/>
      <c r="NTY87" s="1252"/>
      <c r="NTZ87" s="1252"/>
      <c r="NUA87" s="1252"/>
      <c r="NUB87" s="1252"/>
      <c r="NUC87" s="1252"/>
      <c r="NUD87" s="1252"/>
      <c r="NUE87" s="1252"/>
      <c r="NUF87" s="1252"/>
      <c r="NUG87" s="1252"/>
      <c r="NUH87" s="1252"/>
      <c r="NUI87" s="1252"/>
      <c r="NUJ87" s="1252"/>
      <c r="NUK87" s="1252"/>
      <c r="NUL87" s="1252"/>
      <c r="NUM87" s="1252"/>
      <c r="NUN87" s="1252"/>
      <c r="NUO87" s="1252"/>
      <c r="NUP87" s="1252"/>
      <c r="NUQ87" s="1252"/>
      <c r="NUR87" s="1252"/>
      <c r="NUS87" s="1252"/>
      <c r="NUT87" s="1252"/>
      <c r="NUU87" s="1252"/>
      <c r="NUV87" s="1252"/>
      <c r="NUW87" s="1252"/>
      <c r="NUX87" s="1252"/>
      <c r="NUY87" s="1252"/>
      <c r="NUZ87" s="1252"/>
      <c r="NVA87" s="1252"/>
      <c r="NVB87" s="1252"/>
      <c r="NVC87" s="1252"/>
      <c r="NVD87" s="1252"/>
      <c r="NVE87" s="1252"/>
      <c r="NVF87" s="1252"/>
      <c r="NVG87" s="1252"/>
      <c r="NVH87" s="1252"/>
      <c r="NVI87" s="1252"/>
      <c r="NVJ87" s="1252"/>
      <c r="NVK87" s="1252"/>
      <c r="NVL87" s="1252"/>
      <c r="NVM87" s="1252"/>
      <c r="NVN87" s="1252"/>
      <c r="NVO87" s="1252"/>
      <c r="NVP87" s="1252"/>
      <c r="NVQ87" s="1252"/>
      <c r="NVR87" s="1252"/>
      <c r="NVS87" s="1252"/>
      <c r="NVT87" s="1252"/>
      <c r="NVU87" s="1252"/>
      <c r="NVV87" s="1252"/>
      <c r="NVW87" s="1252"/>
      <c r="NVX87" s="1252"/>
      <c r="NVY87" s="1252"/>
      <c r="NVZ87" s="1252"/>
      <c r="NWA87" s="1252"/>
      <c r="NWB87" s="1252"/>
      <c r="NWC87" s="1252"/>
      <c r="NWD87" s="1252"/>
      <c r="NWE87" s="1252"/>
      <c r="NWF87" s="1252"/>
      <c r="NWG87" s="1252"/>
      <c r="NWH87" s="1252"/>
      <c r="NWI87" s="1252"/>
      <c r="NWJ87" s="1252"/>
      <c r="NWK87" s="1252"/>
      <c r="NWL87" s="1252"/>
      <c r="NWM87" s="1252"/>
      <c r="NWN87" s="1252"/>
      <c r="NWO87" s="1252"/>
      <c r="NWP87" s="1252"/>
      <c r="NWQ87" s="1252"/>
      <c r="NWR87" s="1252"/>
      <c r="NWS87" s="1252"/>
      <c r="NWT87" s="1252"/>
      <c r="NWU87" s="1252"/>
      <c r="NWV87" s="1252"/>
      <c r="NWW87" s="1252"/>
      <c r="NWX87" s="1252"/>
      <c r="NWY87" s="1252"/>
      <c r="NWZ87" s="1252"/>
      <c r="NXA87" s="1252"/>
      <c r="NXB87" s="1252"/>
      <c r="NXC87" s="1252"/>
      <c r="NXD87" s="1252"/>
      <c r="NXE87" s="1252"/>
      <c r="NXF87" s="1252"/>
      <c r="NXG87" s="1252"/>
      <c r="NXH87" s="1252"/>
      <c r="NXI87" s="1252"/>
      <c r="NXJ87" s="1252"/>
      <c r="NXK87" s="1252"/>
      <c r="NXL87" s="1252"/>
      <c r="NXM87" s="1252"/>
      <c r="NXN87" s="1252"/>
      <c r="NXO87" s="1252"/>
      <c r="NXP87" s="1252"/>
      <c r="NXQ87" s="1252"/>
      <c r="NXR87" s="1252"/>
      <c r="NXS87" s="1252"/>
      <c r="NXT87" s="1252"/>
      <c r="NXU87" s="1252"/>
      <c r="NXV87" s="1252"/>
      <c r="NXW87" s="1252"/>
      <c r="NXX87" s="1252"/>
      <c r="NXY87" s="1252"/>
      <c r="NXZ87" s="1252"/>
      <c r="NYA87" s="1252"/>
      <c r="NYB87" s="1252"/>
      <c r="NYC87" s="1252"/>
      <c r="NYD87" s="1252"/>
      <c r="NYE87" s="1252"/>
      <c r="NYF87" s="1252"/>
      <c r="NYG87" s="1252"/>
      <c r="NYH87" s="1252"/>
      <c r="NYI87" s="1252"/>
      <c r="NYJ87" s="1252"/>
      <c r="NYK87" s="1252"/>
      <c r="NYL87" s="1252"/>
      <c r="NYM87" s="1252"/>
      <c r="NYN87" s="1252"/>
      <c r="NYO87" s="1252"/>
      <c r="NYP87" s="1252"/>
      <c r="NYQ87" s="1252"/>
      <c r="NYR87" s="1252"/>
      <c r="NYS87" s="1252"/>
      <c r="NYT87" s="1252"/>
      <c r="NYU87" s="1252"/>
      <c r="NYV87" s="1252"/>
      <c r="NYW87" s="1252"/>
      <c r="NYX87" s="1252"/>
      <c r="NYY87" s="1252"/>
      <c r="NYZ87" s="1252"/>
      <c r="NZA87" s="1252"/>
      <c r="NZB87" s="1252"/>
      <c r="NZC87" s="1252"/>
      <c r="NZD87" s="1252"/>
      <c r="NZE87" s="1252"/>
      <c r="NZF87" s="1252"/>
      <c r="NZG87" s="1252"/>
      <c r="NZH87" s="1252"/>
      <c r="NZI87" s="1252"/>
      <c r="NZJ87" s="1252"/>
      <c r="NZK87" s="1252"/>
      <c r="NZL87" s="1252"/>
      <c r="NZM87" s="1252"/>
      <c r="NZN87" s="1252"/>
      <c r="NZO87" s="1252"/>
      <c r="NZP87" s="1252"/>
      <c r="NZQ87" s="1252"/>
      <c r="NZR87" s="1252"/>
      <c r="NZS87" s="1252"/>
      <c r="NZT87" s="1252"/>
      <c r="NZU87" s="1252"/>
      <c r="NZV87" s="1252"/>
      <c r="NZW87" s="1252"/>
      <c r="NZX87" s="1252"/>
      <c r="NZY87" s="1252"/>
      <c r="NZZ87" s="1252"/>
      <c r="OAA87" s="1252"/>
      <c r="OAB87" s="1252"/>
      <c r="OAC87" s="1252"/>
      <c r="OAD87" s="1252"/>
      <c r="OAE87" s="1252"/>
      <c r="OAF87" s="1252"/>
      <c r="OAG87" s="1252"/>
      <c r="OAH87" s="1252"/>
      <c r="OAI87" s="1252"/>
      <c r="OAJ87" s="1252"/>
      <c r="OAK87" s="1252"/>
      <c r="OAL87" s="1252"/>
      <c r="OAM87" s="1252"/>
      <c r="OAN87" s="1252"/>
      <c r="OAO87" s="1252"/>
      <c r="OAP87" s="1252"/>
      <c r="OAQ87" s="1252"/>
      <c r="OAR87" s="1252"/>
      <c r="OAS87" s="1252"/>
      <c r="OAT87" s="1252"/>
      <c r="OAU87" s="1252"/>
      <c r="OAV87" s="1252"/>
      <c r="OAW87" s="1252"/>
      <c r="OAX87" s="1252"/>
      <c r="OAY87" s="1252"/>
      <c r="OAZ87" s="1252"/>
      <c r="OBA87" s="1252"/>
      <c r="OBB87" s="1252"/>
      <c r="OBC87" s="1252"/>
      <c r="OBD87" s="1252"/>
      <c r="OBE87" s="1252"/>
      <c r="OBF87" s="1252"/>
      <c r="OBG87" s="1252"/>
      <c r="OBH87" s="1252"/>
      <c r="OBI87" s="1252"/>
      <c r="OBJ87" s="1252"/>
      <c r="OBK87" s="1252"/>
      <c r="OBL87" s="1252"/>
      <c r="OBM87" s="1252"/>
      <c r="OBN87" s="1252"/>
      <c r="OBO87" s="1252"/>
      <c r="OBP87" s="1252"/>
      <c r="OBQ87" s="1252"/>
      <c r="OBR87" s="1252"/>
      <c r="OBS87" s="1252"/>
      <c r="OBT87" s="1252"/>
      <c r="OBU87" s="1252"/>
      <c r="OBV87" s="1252"/>
      <c r="OBW87" s="1252"/>
      <c r="OBX87" s="1252"/>
      <c r="OBY87" s="1252"/>
      <c r="OBZ87" s="1252"/>
      <c r="OCA87" s="1252"/>
      <c r="OCB87" s="1252"/>
      <c r="OCC87" s="1252"/>
      <c r="OCD87" s="1252"/>
      <c r="OCE87" s="1252"/>
      <c r="OCF87" s="1252"/>
      <c r="OCG87" s="1252"/>
      <c r="OCH87" s="1252"/>
      <c r="OCI87" s="1252"/>
      <c r="OCJ87" s="1252"/>
      <c r="OCK87" s="1252"/>
      <c r="OCL87" s="1252"/>
      <c r="OCM87" s="1252"/>
      <c r="OCN87" s="1252"/>
      <c r="OCO87" s="1252"/>
      <c r="OCP87" s="1252"/>
      <c r="OCQ87" s="1252"/>
      <c r="OCR87" s="1252"/>
      <c r="OCS87" s="1252"/>
      <c r="OCT87" s="1252"/>
      <c r="OCU87" s="1252"/>
      <c r="OCV87" s="1252"/>
      <c r="OCW87" s="1252"/>
      <c r="OCX87" s="1252"/>
      <c r="OCY87" s="1252"/>
      <c r="OCZ87" s="1252"/>
      <c r="ODA87" s="1252"/>
      <c r="ODB87" s="1252"/>
      <c r="ODC87" s="1252"/>
      <c r="ODD87" s="1252"/>
      <c r="ODE87" s="1252"/>
      <c r="ODF87" s="1252"/>
      <c r="ODG87" s="1252"/>
      <c r="ODH87" s="1252"/>
      <c r="ODI87" s="1252"/>
      <c r="ODJ87" s="1252"/>
      <c r="ODK87" s="1252"/>
      <c r="ODL87" s="1252"/>
      <c r="ODM87" s="1252"/>
      <c r="ODN87" s="1252"/>
      <c r="ODO87" s="1252"/>
      <c r="ODP87" s="1252"/>
      <c r="ODQ87" s="1252"/>
      <c r="ODR87" s="1252"/>
      <c r="ODS87" s="1252"/>
      <c r="ODT87" s="1252"/>
      <c r="ODU87" s="1252"/>
      <c r="ODV87" s="1252"/>
      <c r="ODW87" s="1252"/>
      <c r="ODX87" s="1252"/>
      <c r="ODY87" s="1252"/>
      <c r="ODZ87" s="1252"/>
      <c r="OEA87" s="1252"/>
      <c r="OEB87" s="1252"/>
      <c r="OEC87" s="1252"/>
      <c r="OED87" s="1252"/>
      <c r="OEE87" s="1252"/>
      <c r="OEF87" s="1252"/>
      <c r="OEG87" s="1252"/>
      <c r="OEH87" s="1252"/>
      <c r="OEI87" s="1252"/>
      <c r="OEJ87" s="1252"/>
      <c r="OEK87" s="1252"/>
      <c r="OEL87" s="1252"/>
      <c r="OEM87" s="1252"/>
      <c r="OEN87" s="1252"/>
      <c r="OEO87" s="1252"/>
      <c r="OEP87" s="1252"/>
      <c r="OEQ87" s="1252"/>
      <c r="OER87" s="1252"/>
      <c r="OES87" s="1252"/>
      <c r="OET87" s="1252"/>
      <c r="OEU87" s="1252"/>
      <c r="OEV87" s="1252"/>
      <c r="OEW87" s="1252"/>
      <c r="OEX87" s="1252"/>
      <c r="OEY87" s="1252"/>
      <c r="OEZ87" s="1252"/>
      <c r="OFA87" s="1252"/>
      <c r="OFB87" s="1252"/>
      <c r="OFC87" s="1252"/>
      <c r="OFD87" s="1252"/>
      <c r="OFE87" s="1252"/>
      <c r="OFF87" s="1252"/>
      <c r="OFG87" s="1252"/>
      <c r="OFH87" s="1252"/>
      <c r="OFI87" s="1252"/>
      <c r="OFJ87" s="1252"/>
      <c r="OFK87" s="1252"/>
      <c r="OFL87" s="1252"/>
      <c r="OFM87" s="1252"/>
      <c r="OFN87" s="1252"/>
      <c r="OFO87" s="1252"/>
      <c r="OFP87" s="1252"/>
      <c r="OFQ87" s="1252"/>
      <c r="OFR87" s="1252"/>
      <c r="OFS87" s="1252"/>
      <c r="OFT87" s="1252"/>
      <c r="OFU87" s="1252"/>
      <c r="OFV87" s="1252"/>
      <c r="OFW87" s="1252"/>
      <c r="OFX87" s="1252"/>
      <c r="OFY87" s="1252"/>
      <c r="OFZ87" s="1252"/>
      <c r="OGA87" s="1252"/>
      <c r="OGB87" s="1252"/>
      <c r="OGC87" s="1252"/>
      <c r="OGD87" s="1252"/>
      <c r="OGE87" s="1252"/>
      <c r="OGF87" s="1252"/>
      <c r="OGG87" s="1252"/>
      <c r="OGH87" s="1252"/>
      <c r="OGI87" s="1252"/>
      <c r="OGJ87" s="1252"/>
      <c r="OGK87" s="1252"/>
      <c r="OGL87" s="1252"/>
      <c r="OGM87" s="1252"/>
      <c r="OGN87" s="1252"/>
      <c r="OGO87" s="1252"/>
      <c r="OGP87" s="1252"/>
      <c r="OGQ87" s="1252"/>
      <c r="OGR87" s="1252"/>
      <c r="OGS87" s="1252"/>
      <c r="OGT87" s="1252"/>
      <c r="OGU87" s="1252"/>
      <c r="OGV87" s="1252"/>
      <c r="OGW87" s="1252"/>
      <c r="OGX87" s="1252"/>
      <c r="OGY87" s="1252"/>
      <c r="OGZ87" s="1252"/>
      <c r="OHA87" s="1252"/>
      <c r="OHB87" s="1252"/>
      <c r="OHC87" s="1252"/>
      <c r="OHD87" s="1252"/>
      <c r="OHE87" s="1252"/>
      <c r="OHF87" s="1252"/>
      <c r="OHG87" s="1252"/>
      <c r="OHH87" s="1252"/>
      <c r="OHI87" s="1252"/>
      <c r="OHJ87" s="1252"/>
      <c r="OHK87" s="1252"/>
      <c r="OHL87" s="1252"/>
      <c r="OHM87" s="1252"/>
      <c r="OHN87" s="1252"/>
      <c r="OHO87" s="1252"/>
      <c r="OHP87" s="1252"/>
      <c r="OHQ87" s="1252"/>
      <c r="OHR87" s="1252"/>
      <c r="OHS87" s="1252"/>
      <c r="OHT87" s="1252"/>
      <c r="OHU87" s="1252"/>
      <c r="OHV87" s="1252"/>
      <c r="OHW87" s="1252"/>
      <c r="OHX87" s="1252"/>
      <c r="OHY87" s="1252"/>
      <c r="OHZ87" s="1252"/>
      <c r="OIA87" s="1252"/>
      <c r="OIB87" s="1252"/>
      <c r="OIC87" s="1252"/>
      <c r="OID87" s="1252"/>
      <c r="OIE87" s="1252"/>
      <c r="OIF87" s="1252"/>
      <c r="OIG87" s="1252"/>
      <c r="OIH87" s="1252"/>
      <c r="OII87" s="1252"/>
      <c r="OIJ87" s="1252"/>
      <c r="OIK87" s="1252"/>
      <c r="OIL87" s="1252"/>
      <c r="OIM87" s="1252"/>
      <c r="OIN87" s="1252"/>
      <c r="OIO87" s="1252"/>
      <c r="OIP87" s="1252"/>
      <c r="OIQ87" s="1252"/>
      <c r="OIR87" s="1252"/>
      <c r="OIS87" s="1252"/>
      <c r="OIT87" s="1252"/>
      <c r="OIU87" s="1252"/>
      <c r="OIV87" s="1252"/>
      <c r="OIW87" s="1252"/>
      <c r="OIX87" s="1252"/>
      <c r="OIY87" s="1252"/>
      <c r="OIZ87" s="1252"/>
      <c r="OJA87" s="1252"/>
      <c r="OJB87" s="1252"/>
      <c r="OJC87" s="1252"/>
      <c r="OJD87" s="1252"/>
      <c r="OJE87" s="1252"/>
      <c r="OJF87" s="1252"/>
      <c r="OJG87" s="1252"/>
      <c r="OJH87" s="1252"/>
      <c r="OJI87" s="1252"/>
      <c r="OJJ87" s="1252"/>
      <c r="OJK87" s="1252"/>
      <c r="OJL87" s="1252"/>
      <c r="OJM87" s="1252"/>
      <c r="OJN87" s="1252"/>
      <c r="OJO87" s="1252"/>
      <c r="OJP87" s="1252"/>
      <c r="OJQ87" s="1252"/>
      <c r="OJR87" s="1252"/>
      <c r="OJS87" s="1252"/>
      <c r="OJT87" s="1252"/>
      <c r="OJU87" s="1252"/>
      <c r="OJV87" s="1252"/>
      <c r="OJW87" s="1252"/>
      <c r="OJX87" s="1252"/>
      <c r="OJY87" s="1252"/>
      <c r="OJZ87" s="1252"/>
      <c r="OKA87" s="1252"/>
      <c r="OKB87" s="1252"/>
      <c r="OKC87" s="1252"/>
      <c r="OKD87" s="1252"/>
      <c r="OKE87" s="1252"/>
      <c r="OKF87" s="1252"/>
      <c r="OKG87" s="1252"/>
      <c r="OKH87" s="1252"/>
      <c r="OKI87" s="1252"/>
      <c r="OKJ87" s="1252"/>
      <c r="OKK87" s="1252"/>
      <c r="OKL87" s="1252"/>
      <c r="OKM87" s="1252"/>
      <c r="OKN87" s="1252"/>
      <c r="OKO87" s="1252"/>
      <c r="OKP87" s="1252"/>
      <c r="OKQ87" s="1252"/>
      <c r="OKR87" s="1252"/>
      <c r="OKS87" s="1252"/>
      <c r="OKT87" s="1252"/>
      <c r="OKU87" s="1252"/>
      <c r="OKV87" s="1252"/>
      <c r="OKW87" s="1252"/>
      <c r="OKX87" s="1252"/>
      <c r="OKY87" s="1252"/>
      <c r="OKZ87" s="1252"/>
      <c r="OLA87" s="1252"/>
      <c r="OLB87" s="1252"/>
      <c r="OLC87" s="1252"/>
      <c r="OLD87" s="1252"/>
      <c r="OLE87" s="1252"/>
      <c r="OLF87" s="1252"/>
      <c r="OLG87" s="1252"/>
      <c r="OLH87" s="1252"/>
      <c r="OLI87" s="1252"/>
      <c r="OLJ87" s="1252"/>
      <c r="OLK87" s="1252"/>
      <c r="OLL87" s="1252"/>
      <c r="OLM87" s="1252"/>
      <c r="OLN87" s="1252"/>
      <c r="OLO87" s="1252"/>
      <c r="OLP87" s="1252"/>
      <c r="OLQ87" s="1252"/>
      <c r="OLR87" s="1252"/>
      <c r="OLS87" s="1252"/>
      <c r="OLT87" s="1252"/>
      <c r="OLU87" s="1252"/>
      <c r="OLV87" s="1252"/>
      <c r="OLW87" s="1252"/>
      <c r="OLX87" s="1252"/>
      <c r="OLY87" s="1252"/>
      <c r="OLZ87" s="1252"/>
      <c r="OMA87" s="1252"/>
      <c r="OMB87" s="1252"/>
      <c r="OMC87" s="1252"/>
      <c r="OMD87" s="1252"/>
      <c r="OME87" s="1252"/>
      <c r="OMF87" s="1252"/>
      <c r="OMG87" s="1252"/>
      <c r="OMH87" s="1252"/>
      <c r="OMI87" s="1252"/>
      <c r="OMJ87" s="1252"/>
      <c r="OMK87" s="1252"/>
      <c r="OML87" s="1252"/>
      <c r="OMM87" s="1252"/>
      <c r="OMN87" s="1252"/>
      <c r="OMO87" s="1252"/>
      <c r="OMP87" s="1252"/>
      <c r="OMQ87" s="1252"/>
      <c r="OMR87" s="1252"/>
      <c r="OMS87" s="1252"/>
      <c r="OMT87" s="1252"/>
      <c r="OMU87" s="1252"/>
      <c r="OMV87" s="1252"/>
      <c r="OMW87" s="1252"/>
      <c r="OMX87" s="1252"/>
      <c r="OMY87" s="1252"/>
      <c r="OMZ87" s="1252"/>
      <c r="ONA87" s="1252"/>
      <c r="ONB87" s="1252"/>
      <c r="ONC87" s="1252"/>
      <c r="OND87" s="1252"/>
      <c r="ONE87" s="1252"/>
      <c r="ONF87" s="1252"/>
      <c r="ONG87" s="1252"/>
      <c r="ONH87" s="1252"/>
      <c r="ONI87" s="1252"/>
      <c r="ONJ87" s="1252"/>
      <c r="ONK87" s="1252"/>
      <c r="ONL87" s="1252"/>
      <c r="ONM87" s="1252"/>
      <c r="ONN87" s="1252"/>
      <c r="ONO87" s="1252"/>
      <c r="ONP87" s="1252"/>
      <c r="ONQ87" s="1252"/>
      <c r="ONR87" s="1252"/>
      <c r="ONS87" s="1252"/>
      <c r="ONT87" s="1252"/>
      <c r="ONU87" s="1252"/>
      <c r="ONV87" s="1252"/>
      <c r="ONW87" s="1252"/>
      <c r="ONX87" s="1252"/>
      <c r="ONY87" s="1252"/>
      <c r="ONZ87" s="1252"/>
      <c r="OOA87" s="1252"/>
      <c r="OOB87" s="1252"/>
      <c r="OOC87" s="1252"/>
      <c r="OOD87" s="1252"/>
      <c r="OOE87" s="1252"/>
      <c r="OOF87" s="1252"/>
      <c r="OOG87" s="1252"/>
      <c r="OOH87" s="1252"/>
      <c r="OOI87" s="1252"/>
      <c r="OOJ87" s="1252"/>
      <c r="OOK87" s="1252"/>
      <c r="OOL87" s="1252"/>
      <c r="OOM87" s="1252"/>
      <c r="OON87" s="1252"/>
      <c r="OOO87" s="1252"/>
      <c r="OOP87" s="1252"/>
      <c r="OOQ87" s="1252"/>
      <c r="OOR87" s="1252"/>
      <c r="OOS87" s="1252"/>
      <c r="OOT87" s="1252"/>
      <c r="OOU87" s="1252"/>
      <c r="OOV87" s="1252"/>
      <c r="OOW87" s="1252"/>
      <c r="OOX87" s="1252"/>
      <c r="OOY87" s="1252"/>
      <c r="OOZ87" s="1252"/>
      <c r="OPA87" s="1252"/>
      <c r="OPB87" s="1252"/>
      <c r="OPC87" s="1252"/>
      <c r="OPD87" s="1252"/>
      <c r="OPE87" s="1252"/>
      <c r="OPF87" s="1252"/>
      <c r="OPG87" s="1252"/>
      <c r="OPH87" s="1252"/>
      <c r="OPI87" s="1252"/>
      <c r="OPJ87" s="1252"/>
      <c r="OPK87" s="1252"/>
      <c r="OPL87" s="1252"/>
      <c r="OPM87" s="1252"/>
      <c r="OPN87" s="1252"/>
      <c r="OPO87" s="1252"/>
      <c r="OPP87" s="1252"/>
      <c r="OPQ87" s="1252"/>
      <c r="OPR87" s="1252"/>
      <c r="OPS87" s="1252"/>
      <c r="OPT87" s="1252"/>
      <c r="OPU87" s="1252"/>
      <c r="OPV87" s="1252"/>
      <c r="OPW87" s="1252"/>
      <c r="OPX87" s="1252"/>
      <c r="OPY87" s="1252"/>
      <c r="OPZ87" s="1252"/>
      <c r="OQA87" s="1252"/>
      <c r="OQB87" s="1252"/>
      <c r="OQC87" s="1252"/>
      <c r="OQD87" s="1252"/>
      <c r="OQE87" s="1252"/>
      <c r="OQF87" s="1252"/>
      <c r="OQG87" s="1252"/>
      <c r="OQH87" s="1252"/>
      <c r="OQI87" s="1252"/>
      <c r="OQJ87" s="1252"/>
      <c r="OQK87" s="1252"/>
      <c r="OQL87" s="1252"/>
      <c r="OQM87" s="1252"/>
      <c r="OQN87" s="1252"/>
      <c r="OQO87" s="1252"/>
      <c r="OQP87" s="1252"/>
      <c r="OQQ87" s="1252"/>
      <c r="OQR87" s="1252"/>
      <c r="OQS87" s="1252"/>
      <c r="OQT87" s="1252"/>
      <c r="OQU87" s="1252"/>
      <c r="OQV87" s="1252"/>
      <c r="OQW87" s="1252"/>
      <c r="OQX87" s="1252"/>
      <c r="OQY87" s="1252"/>
      <c r="OQZ87" s="1252"/>
      <c r="ORA87" s="1252"/>
      <c r="ORB87" s="1252"/>
      <c r="ORC87" s="1252"/>
      <c r="ORD87" s="1252"/>
      <c r="ORE87" s="1252"/>
      <c r="ORF87" s="1252"/>
      <c r="ORG87" s="1252"/>
      <c r="ORH87" s="1252"/>
      <c r="ORI87" s="1252"/>
      <c r="ORJ87" s="1252"/>
      <c r="ORK87" s="1252"/>
      <c r="ORL87" s="1252"/>
      <c r="ORM87" s="1252"/>
      <c r="ORN87" s="1252"/>
      <c r="ORO87" s="1252"/>
      <c r="ORP87" s="1252"/>
      <c r="ORQ87" s="1252"/>
      <c r="ORR87" s="1252"/>
      <c r="ORS87" s="1252"/>
      <c r="ORT87" s="1252"/>
      <c r="ORU87" s="1252"/>
      <c r="ORV87" s="1252"/>
      <c r="ORW87" s="1252"/>
      <c r="ORX87" s="1252"/>
      <c r="ORY87" s="1252"/>
      <c r="ORZ87" s="1252"/>
      <c r="OSA87" s="1252"/>
      <c r="OSB87" s="1252"/>
      <c r="OSC87" s="1252"/>
      <c r="OSD87" s="1252"/>
      <c r="OSE87" s="1252"/>
      <c r="OSF87" s="1252"/>
      <c r="OSG87" s="1252"/>
      <c r="OSH87" s="1252"/>
      <c r="OSI87" s="1252"/>
      <c r="OSJ87" s="1252"/>
      <c r="OSK87" s="1252"/>
      <c r="OSL87" s="1252"/>
      <c r="OSM87" s="1252"/>
      <c r="OSN87" s="1252"/>
      <c r="OSO87" s="1252"/>
      <c r="OSP87" s="1252"/>
      <c r="OSQ87" s="1252"/>
      <c r="OSR87" s="1252"/>
      <c r="OSS87" s="1252"/>
      <c r="OST87" s="1252"/>
      <c r="OSU87" s="1252"/>
      <c r="OSV87" s="1252"/>
      <c r="OSW87" s="1252"/>
      <c r="OSX87" s="1252"/>
      <c r="OSY87" s="1252"/>
      <c r="OSZ87" s="1252"/>
      <c r="OTA87" s="1252"/>
      <c r="OTB87" s="1252"/>
      <c r="OTC87" s="1252"/>
      <c r="OTD87" s="1252"/>
      <c r="OTE87" s="1252"/>
      <c r="OTF87" s="1252"/>
      <c r="OTG87" s="1252"/>
      <c r="OTH87" s="1252"/>
      <c r="OTI87" s="1252"/>
      <c r="OTJ87" s="1252"/>
      <c r="OTK87" s="1252"/>
      <c r="OTL87" s="1252"/>
      <c r="OTM87" s="1252"/>
      <c r="OTN87" s="1252"/>
      <c r="OTO87" s="1252"/>
      <c r="OTP87" s="1252"/>
      <c r="OTQ87" s="1252"/>
      <c r="OTR87" s="1252"/>
      <c r="OTS87" s="1252"/>
      <c r="OTT87" s="1252"/>
      <c r="OTU87" s="1252"/>
      <c r="OTV87" s="1252"/>
      <c r="OTW87" s="1252"/>
      <c r="OTX87" s="1252"/>
      <c r="OTY87" s="1252"/>
      <c r="OTZ87" s="1252"/>
      <c r="OUA87" s="1252"/>
      <c r="OUB87" s="1252"/>
      <c r="OUC87" s="1252"/>
      <c r="OUD87" s="1252"/>
      <c r="OUE87" s="1252"/>
      <c r="OUF87" s="1252"/>
      <c r="OUG87" s="1252"/>
      <c r="OUH87" s="1252"/>
      <c r="OUI87" s="1252"/>
      <c r="OUJ87" s="1252"/>
      <c r="OUK87" s="1252"/>
      <c r="OUL87" s="1252"/>
      <c r="OUM87" s="1252"/>
      <c r="OUN87" s="1252"/>
      <c r="OUO87" s="1252"/>
      <c r="OUP87" s="1252"/>
      <c r="OUQ87" s="1252"/>
      <c r="OUR87" s="1252"/>
      <c r="OUS87" s="1252"/>
      <c r="OUT87" s="1252"/>
      <c r="OUU87" s="1252"/>
      <c r="OUV87" s="1252"/>
      <c r="OUW87" s="1252"/>
      <c r="OUX87" s="1252"/>
      <c r="OUY87" s="1252"/>
      <c r="OUZ87" s="1252"/>
      <c r="OVA87" s="1252"/>
      <c r="OVB87" s="1252"/>
      <c r="OVC87" s="1252"/>
      <c r="OVD87" s="1252"/>
      <c r="OVE87" s="1252"/>
      <c r="OVF87" s="1252"/>
      <c r="OVG87" s="1252"/>
      <c r="OVH87" s="1252"/>
      <c r="OVI87" s="1252"/>
      <c r="OVJ87" s="1252"/>
      <c r="OVK87" s="1252"/>
      <c r="OVL87" s="1252"/>
      <c r="OVM87" s="1252"/>
      <c r="OVN87" s="1252"/>
      <c r="OVO87" s="1252"/>
      <c r="OVP87" s="1252"/>
      <c r="OVQ87" s="1252"/>
      <c r="OVR87" s="1252"/>
      <c r="OVS87" s="1252"/>
      <c r="OVT87" s="1252"/>
      <c r="OVU87" s="1252"/>
      <c r="OVV87" s="1252"/>
      <c r="OVW87" s="1252"/>
      <c r="OVX87" s="1252"/>
      <c r="OVY87" s="1252"/>
      <c r="OVZ87" s="1252"/>
      <c r="OWA87" s="1252"/>
      <c r="OWB87" s="1252"/>
      <c r="OWC87" s="1252"/>
      <c r="OWD87" s="1252"/>
      <c r="OWE87" s="1252"/>
      <c r="OWF87" s="1252"/>
      <c r="OWG87" s="1252"/>
      <c r="OWH87" s="1252"/>
      <c r="OWI87" s="1252"/>
      <c r="OWJ87" s="1252"/>
      <c r="OWK87" s="1252"/>
      <c r="OWL87" s="1252"/>
      <c r="OWM87" s="1252"/>
      <c r="OWN87" s="1252"/>
      <c r="OWO87" s="1252"/>
      <c r="OWP87" s="1252"/>
      <c r="OWQ87" s="1252"/>
      <c r="OWR87" s="1252"/>
      <c r="OWS87" s="1252"/>
      <c r="OWT87" s="1252"/>
      <c r="OWU87" s="1252"/>
      <c r="OWV87" s="1252"/>
      <c r="OWW87" s="1252"/>
      <c r="OWX87" s="1252"/>
      <c r="OWY87" s="1252"/>
      <c r="OWZ87" s="1252"/>
      <c r="OXA87" s="1252"/>
      <c r="OXB87" s="1252"/>
      <c r="OXC87" s="1252"/>
      <c r="OXD87" s="1252"/>
      <c r="OXE87" s="1252"/>
      <c r="OXF87" s="1252"/>
      <c r="OXG87" s="1252"/>
      <c r="OXH87" s="1252"/>
      <c r="OXI87" s="1252"/>
      <c r="OXJ87" s="1252"/>
      <c r="OXK87" s="1252"/>
      <c r="OXL87" s="1252"/>
      <c r="OXM87" s="1252"/>
      <c r="OXN87" s="1252"/>
      <c r="OXO87" s="1252"/>
      <c r="OXP87" s="1252"/>
      <c r="OXQ87" s="1252"/>
      <c r="OXR87" s="1252"/>
      <c r="OXS87" s="1252"/>
      <c r="OXT87" s="1252"/>
      <c r="OXU87" s="1252"/>
      <c r="OXV87" s="1252"/>
      <c r="OXW87" s="1252"/>
      <c r="OXX87" s="1252"/>
      <c r="OXY87" s="1252"/>
      <c r="OXZ87" s="1252"/>
      <c r="OYA87" s="1252"/>
      <c r="OYB87" s="1252"/>
      <c r="OYC87" s="1252"/>
      <c r="OYD87" s="1252"/>
      <c r="OYE87" s="1252"/>
      <c r="OYF87" s="1252"/>
      <c r="OYG87" s="1252"/>
      <c r="OYH87" s="1252"/>
      <c r="OYI87" s="1252"/>
      <c r="OYJ87" s="1252"/>
      <c r="OYK87" s="1252"/>
      <c r="OYL87" s="1252"/>
      <c r="OYM87" s="1252"/>
      <c r="OYN87" s="1252"/>
      <c r="OYO87" s="1252"/>
      <c r="OYP87" s="1252"/>
      <c r="OYQ87" s="1252"/>
      <c r="OYR87" s="1252"/>
      <c r="OYS87" s="1252"/>
      <c r="OYT87" s="1252"/>
      <c r="OYU87" s="1252"/>
      <c r="OYV87" s="1252"/>
      <c r="OYW87" s="1252"/>
      <c r="OYX87" s="1252"/>
      <c r="OYY87" s="1252"/>
      <c r="OYZ87" s="1252"/>
      <c r="OZA87" s="1252"/>
      <c r="OZB87" s="1252"/>
      <c r="OZC87" s="1252"/>
      <c r="OZD87" s="1252"/>
      <c r="OZE87" s="1252"/>
      <c r="OZF87" s="1252"/>
      <c r="OZG87" s="1252"/>
      <c r="OZH87" s="1252"/>
      <c r="OZI87" s="1252"/>
      <c r="OZJ87" s="1252"/>
      <c r="OZK87" s="1252"/>
      <c r="OZL87" s="1252"/>
      <c r="OZM87" s="1252"/>
      <c r="OZN87" s="1252"/>
      <c r="OZO87" s="1252"/>
      <c r="OZP87" s="1252"/>
      <c r="OZQ87" s="1252"/>
      <c r="OZR87" s="1252"/>
      <c r="OZS87" s="1252"/>
      <c r="OZT87" s="1252"/>
      <c r="OZU87" s="1252"/>
      <c r="OZV87" s="1252"/>
      <c r="OZW87" s="1252"/>
      <c r="OZX87" s="1252"/>
      <c r="OZY87" s="1252"/>
      <c r="OZZ87" s="1252"/>
      <c r="PAA87" s="1252"/>
      <c r="PAB87" s="1252"/>
      <c r="PAC87" s="1252"/>
      <c r="PAD87" s="1252"/>
      <c r="PAE87" s="1252"/>
      <c r="PAF87" s="1252"/>
      <c r="PAG87" s="1252"/>
      <c r="PAH87" s="1252"/>
      <c r="PAI87" s="1252"/>
      <c r="PAJ87" s="1252"/>
      <c r="PAK87" s="1252"/>
      <c r="PAL87" s="1252"/>
      <c r="PAM87" s="1252"/>
      <c r="PAN87" s="1252"/>
      <c r="PAO87" s="1252"/>
      <c r="PAP87" s="1252"/>
      <c r="PAQ87" s="1252"/>
      <c r="PAR87" s="1252"/>
      <c r="PAS87" s="1252"/>
      <c r="PAT87" s="1252"/>
      <c r="PAU87" s="1252"/>
      <c r="PAV87" s="1252"/>
      <c r="PAW87" s="1252"/>
      <c r="PAX87" s="1252"/>
      <c r="PAY87" s="1252"/>
      <c r="PAZ87" s="1252"/>
      <c r="PBA87" s="1252"/>
      <c r="PBB87" s="1252"/>
      <c r="PBC87" s="1252"/>
      <c r="PBD87" s="1252"/>
      <c r="PBE87" s="1252"/>
      <c r="PBF87" s="1252"/>
      <c r="PBG87" s="1252"/>
      <c r="PBH87" s="1252"/>
      <c r="PBI87" s="1252"/>
      <c r="PBJ87" s="1252"/>
      <c r="PBK87" s="1252"/>
      <c r="PBL87" s="1252"/>
      <c r="PBM87" s="1252"/>
      <c r="PBN87" s="1252"/>
      <c r="PBO87" s="1252"/>
      <c r="PBP87" s="1252"/>
      <c r="PBQ87" s="1252"/>
      <c r="PBR87" s="1252"/>
      <c r="PBS87" s="1252"/>
      <c r="PBT87" s="1252"/>
      <c r="PBU87" s="1252"/>
      <c r="PBV87" s="1252"/>
      <c r="PBW87" s="1252"/>
      <c r="PBX87" s="1252"/>
      <c r="PBY87" s="1252"/>
      <c r="PBZ87" s="1252"/>
      <c r="PCA87" s="1252"/>
      <c r="PCB87" s="1252"/>
      <c r="PCC87" s="1252"/>
      <c r="PCD87" s="1252"/>
      <c r="PCE87" s="1252"/>
      <c r="PCF87" s="1252"/>
      <c r="PCG87" s="1252"/>
      <c r="PCH87" s="1252"/>
      <c r="PCI87" s="1252"/>
      <c r="PCJ87" s="1252"/>
      <c r="PCK87" s="1252"/>
      <c r="PCL87" s="1252"/>
      <c r="PCM87" s="1252"/>
      <c r="PCN87" s="1252"/>
      <c r="PCO87" s="1252"/>
      <c r="PCP87" s="1252"/>
      <c r="PCQ87" s="1252"/>
      <c r="PCR87" s="1252"/>
      <c r="PCS87" s="1252"/>
      <c r="PCT87" s="1252"/>
      <c r="PCU87" s="1252"/>
      <c r="PCV87" s="1252"/>
      <c r="PCW87" s="1252"/>
      <c r="PCX87" s="1252"/>
      <c r="PCY87" s="1252"/>
      <c r="PCZ87" s="1252"/>
      <c r="PDA87" s="1252"/>
      <c r="PDB87" s="1252"/>
      <c r="PDC87" s="1252"/>
      <c r="PDD87" s="1252"/>
      <c r="PDE87" s="1252"/>
      <c r="PDF87" s="1252"/>
      <c r="PDG87" s="1252"/>
      <c r="PDH87" s="1252"/>
      <c r="PDI87" s="1252"/>
      <c r="PDJ87" s="1252"/>
      <c r="PDK87" s="1252"/>
      <c r="PDL87" s="1252"/>
      <c r="PDM87" s="1252"/>
      <c r="PDN87" s="1252"/>
      <c r="PDO87" s="1252"/>
      <c r="PDP87" s="1252"/>
      <c r="PDQ87" s="1252"/>
      <c r="PDR87" s="1252"/>
      <c r="PDS87" s="1252"/>
      <c r="PDT87" s="1252"/>
      <c r="PDU87" s="1252"/>
      <c r="PDV87" s="1252"/>
      <c r="PDW87" s="1252"/>
      <c r="PDX87" s="1252"/>
      <c r="PDY87" s="1252"/>
      <c r="PDZ87" s="1252"/>
      <c r="PEA87" s="1252"/>
      <c r="PEB87" s="1252"/>
      <c r="PEC87" s="1252"/>
      <c r="PED87" s="1252"/>
      <c r="PEE87" s="1252"/>
      <c r="PEF87" s="1252"/>
      <c r="PEG87" s="1252"/>
      <c r="PEH87" s="1252"/>
      <c r="PEI87" s="1252"/>
      <c r="PEJ87" s="1252"/>
      <c r="PEK87" s="1252"/>
      <c r="PEL87" s="1252"/>
      <c r="PEM87" s="1252"/>
      <c r="PEN87" s="1252"/>
      <c r="PEO87" s="1252"/>
      <c r="PEP87" s="1252"/>
      <c r="PEQ87" s="1252"/>
      <c r="PER87" s="1252"/>
      <c r="PES87" s="1252"/>
      <c r="PET87" s="1252"/>
      <c r="PEU87" s="1252"/>
      <c r="PEV87" s="1252"/>
      <c r="PEW87" s="1252"/>
      <c r="PEX87" s="1252"/>
      <c r="PEY87" s="1252"/>
      <c r="PEZ87" s="1252"/>
      <c r="PFA87" s="1252"/>
      <c r="PFB87" s="1252"/>
      <c r="PFC87" s="1252"/>
      <c r="PFD87" s="1252"/>
      <c r="PFE87" s="1252"/>
      <c r="PFF87" s="1252"/>
      <c r="PFG87" s="1252"/>
      <c r="PFH87" s="1252"/>
      <c r="PFI87" s="1252"/>
      <c r="PFJ87" s="1252"/>
      <c r="PFK87" s="1252"/>
      <c r="PFL87" s="1252"/>
      <c r="PFM87" s="1252"/>
      <c r="PFN87" s="1252"/>
      <c r="PFO87" s="1252"/>
      <c r="PFP87" s="1252"/>
      <c r="PFQ87" s="1252"/>
      <c r="PFR87" s="1252"/>
      <c r="PFS87" s="1252"/>
      <c r="PFT87" s="1252"/>
      <c r="PFU87" s="1252"/>
      <c r="PFV87" s="1252"/>
      <c r="PFW87" s="1252"/>
      <c r="PFX87" s="1252"/>
      <c r="PFY87" s="1252"/>
      <c r="PFZ87" s="1252"/>
      <c r="PGA87" s="1252"/>
      <c r="PGB87" s="1252"/>
      <c r="PGC87" s="1252"/>
      <c r="PGD87" s="1252"/>
      <c r="PGE87" s="1252"/>
      <c r="PGF87" s="1252"/>
      <c r="PGG87" s="1252"/>
      <c r="PGH87" s="1252"/>
      <c r="PGI87" s="1252"/>
      <c r="PGJ87" s="1252"/>
      <c r="PGK87" s="1252"/>
      <c r="PGL87" s="1252"/>
      <c r="PGM87" s="1252"/>
      <c r="PGN87" s="1252"/>
      <c r="PGO87" s="1252"/>
      <c r="PGP87" s="1252"/>
      <c r="PGQ87" s="1252"/>
      <c r="PGR87" s="1252"/>
      <c r="PGS87" s="1252"/>
      <c r="PGT87" s="1252"/>
      <c r="PGU87" s="1252"/>
      <c r="PGV87" s="1252"/>
      <c r="PGW87" s="1252"/>
      <c r="PGX87" s="1252"/>
      <c r="PGY87" s="1252"/>
      <c r="PGZ87" s="1252"/>
      <c r="PHA87" s="1252"/>
      <c r="PHB87" s="1252"/>
      <c r="PHC87" s="1252"/>
      <c r="PHD87" s="1252"/>
      <c r="PHE87" s="1252"/>
      <c r="PHF87" s="1252"/>
      <c r="PHG87" s="1252"/>
      <c r="PHH87" s="1252"/>
      <c r="PHI87" s="1252"/>
      <c r="PHJ87" s="1252"/>
      <c r="PHK87" s="1252"/>
      <c r="PHL87" s="1252"/>
      <c r="PHM87" s="1252"/>
      <c r="PHN87" s="1252"/>
      <c r="PHO87" s="1252"/>
      <c r="PHP87" s="1252"/>
      <c r="PHQ87" s="1252"/>
      <c r="PHR87" s="1252"/>
      <c r="PHS87" s="1252"/>
      <c r="PHT87" s="1252"/>
      <c r="PHU87" s="1252"/>
      <c r="PHV87" s="1252"/>
      <c r="PHW87" s="1252"/>
      <c r="PHX87" s="1252"/>
      <c r="PHY87" s="1252"/>
      <c r="PHZ87" s="1252"/>
      <c r="PIA87" s="1252"/>
      <c r="PIB87" s="1252"/>
      <c r="PIC87" s="1252"/>
      <c r="PID87" s="1252"/>
      <c r="PIE87" s="1252"/>
      <c r="PIF87" s="1252"/>
      <c r="PIG87" s="1252"/>
      <c r="PIH87" s="1252"/>
      <c r="PII87" s="1252"/>
      <c r="PIJ87" s="1252"/>
      <c r="PIK87" s="1252"/>
      <c r="PIL87" s="1252"/>
      <c r="PIM87" s="1252"/>
      <c r="PIN87" s="1252"/>
      <c r="PIO87" s="1252"/>
      <c r="PIP87" s="1252"/>
      <c r="PIQ87" s="1252"/>
      <c r="PIR87" s="1252"/>
      <c r="PIS87" s="1252"/>
      <c r="PIT87" s="1252"/>
      <c r="PIU87" s="1252"/>
      <c r="PIV87" s="1252"/>
      <c r="PIW87" s="1252"/>
      <c r="PIX87" s="1252"/>
      <c r="PIY87" s="1252"/>
      <c r="PIZ87" s="1252"/>
      <c r="PJA87" s="1252"/>
      <c r="PJB87" s="1252"/>
      <c r="PJC87" s="1252"/>
      <c r="PJD87" s="1252"/>
      <c r="PJE87" s="1252"/>
      <c r="PJF87" s="1252"/>
      <c r="PJG87" s="1252"/>
      <c r="PJH87" s="1252"/>
      <c r="PJI87" s="1252"/>
      <c r="PJJ87" s="1252"/>
      <c r="PJK87" s="1252"/>
      <c r="PJL87" s="1252"/>
      <c r="PJM87" s="1252"/>
      <c r="PJN87" s="1252"/>
      <c r="PJO87" s="1252"/>
      <c r="PJP87" s="1252"/>
      <c r="PJQ87" s="1252"/>
      <c r="PJR87" s="1252"/>
      <c r="PJS87" s="1252"/>
      <c r="PJT87" s="1252"/>
      <c r="PJU87" s="1252"/>
      <c r="PJV87" s="1252"/>
      <c r="PJW87" s="1252"/>
      <c r="PJX87" s="1252"/>
      <c r="PJY87" s="1252"/>
      <c r="PJZ87" s="1252"/>
      <c r="PKA87" s="1252"/>
      <c r="PKB87" s="1252"/>
      <c r="PKC87" s="1252"/>
      <c r="PKD87" s="1252"/>
      <c r="PKE87" s="1252"/>
      <c r="PKF87" s="1252"/>
      <c r="PKG87" s="1252"/>
      <c r="PKH87" s="1252"/>
      <c r="PKI87" s="1252"/>
      <c r="PKJ87" s="1252"/>
      <c r="PKK87" s="1252"/>
      <c r="PKL87" s="1252"/>
      <c r="PKM87" s="1252"/>
      <c r="PKN87" s="1252"/>
      <c r="PKO87" s="1252"/>
      <c r="PKP87" s="1252"/>
      <c r="PKQ87" s="1252"/>
      <c r="PKR87" s="1252"/>
      <c r="PKS87" s="1252"/>
      <c r="PKT87" s="1252"/>
      <c r="PKU87" s="1252"/>
      <c r="PKV87" s="1252"/>
      <c r="PKW87" s="1252"/>
      <c r="PKX87" s="1252"/>
      <c r="PKY87" s="1252"/>
      <c r="PKZ87" s="1252"/>
      <c r="PLA87" s="1252"/>
      <c r="PLB87" s="1252"/>
      <c r="PLC87" s="1252"/>
      <c r="PLD87" s="1252"/>
      <c r="PLE87" s="1252"/>
      <c r="PLF87" s="1252"/>
      <c r="PLG87" s="1252"/>
      <c r="PLH87" s="1252"/>
      <c r="PLI87" s="1252"/>
      <c r="PLJ87" s="1252"/>
      <c r="PLK87" s="1252"/>
      <c r="PLL87" s="1252"/>
      <c r="PLM87" s="1252"/>
      <c r="PLN87" s="1252"/>
      <c r="PLO87" s="1252"/>
      <c r="PLP87" s="1252"/>
      <c r="PLQ87" s="1252"/>
      <c r="PLR87" s="1252"/>
      <c r="PLS87" s="1252"/>
      <c r="PLT87" s="1252"/>
      <c r="PLU87" s="1252"/>
      <c r="PLV87" s="1252"/>
      <c r="PLW87" s="1252"/>
      <c r="PLX87" s="1252"/>
      <c r="PLY87" s="1252"/>
      <c r="PLZ87" s="1252"/>
      <c r="PMA87" s="1252"/>
      <c r="PMB87" s="1252"/>
      <c r="PMC87" s="1252"/>
      <c r="PMD87" s="1252"/>
      <c r="PME87" s="1252"/>
      <c r="PMF87" s="1252"/>
      <c r="PMG87" s="1252"/>
      <c r="PMH87" s="1252"/>
      <c r="PMI87" s="1252"/>
      <c r="PMJ87" s="1252"/>
      <c r="PMK87" s="1252"/>
      <c r="PML87" s="1252"/>
      <c r="PMM87" s="1252"/>
      <c r="PMN87" s="1252"/>
      <c r="PMO87" s="1252"/>
      <c r="PMP87" s="1252"/>
      <c r="PMQ87" s="1252"/>
      <c r="PMR87" s="1252"/>
      <c r="PMS87" s="1252"/>
      <c r="PMT87" s="1252"/>
      <c r="PMU87" s="1252"/>
      <c r="PMV87" s="1252"/>
      <c r="PMW87" s="1252"/>
      <c r="PMX87" s="1252"/>
      <c r="PMY87" s="1252"/>
      <c r="PMZ87" s="1252"/>
      <c r="PNA87" s="1252"/>
      <c r="PNB87" s="1252"/>
      <c r="PNC87" s="1252"/>
      <c r="PND87" s="1252"/>
      <c r="PNE87" s="1252"/>
      <c r="PNF87" s="1252"/>
      <c r="PNG87" s="1252"/>
      <c r="PNH87" s="1252"/>
      <c r="PNI87" s="1252"/>
      <c r="PNJ87" s="1252"/>
      <c r="PNK87" s="1252"/>
      <c r="PNL87" s="1252"/>
      <c r="PNM87" s="1252"/>
      <c r="PNN87" s="1252"/>
      <c r="PNO87" s="1252"/>
      <c r="PNP87" s="1252"/>
      <c r="PNQ87" s="1252"/>
      <c r="PNR87" s="1252"/>
      <c r="PNS87" s="1252"/>
      <c r="PNT87" s="1252"/>
      <c r="PNU87" s="1252"/>
      <c r="PNV87" s="1252"/>
      <c r="PNW87" s="1252"/>
      <c r="PNX87" s="1252"/>
      <c r="PNY87" s="1252"/>
      <c r="PNZ87" s="1252"/>
      <c r="POA87" s="1252"/>
      <c r="POB87" s="1252"/>
      <c r="POC87" s="1252"/>
      <c r="POD87" s="1252"/>
      <c r="POE87" s="1252"/>
      <c r="POF87" s="1252"/>
      <c r="POG87" s="1252"/>
      <c r="POH87" s="1252"/>
      <c r="POI87" s="1252"/>
      <c r="POJ87" s="1252"/>
      <c r="POK87" s="1252"/>
      <c r="POL87" s="1252"/>
      <c r="POM87" s="1252"/>
      <c r="PON87" s="1252"/>
      <c r="POO87" s="1252"/>
      <c r="POP87" s="1252"/>
      <c r="POQ87" s="1252"/>
      <c r="POR87" s="1252"/>
      <c r="POS87" s="1252"/>
      <c r="POT87" s="1252"/>
      <c r="POU87" s="1252"/>
      <c r="POV87" s="1252"/>
      <c r="POW87" s="1252"/>
      <c r="POX87" s="1252"/>
      <c r="POY87" s="1252"/>
      <c r="POZ87" s="1252"/>
      <c r="PPA87" s="1252"/>
      <c r="PPB87" s="1252"/>
      <c r="PPC87" s="1252"/>
      <c r="PPD87" s="1252"/>
      <c r="PPE87" s="1252"/>
      <c r="PPF87" s="1252"/>
      <c r="PPG87" s="1252"/>
      <c r="PPH87" s="1252"/>
      <c r="PPI87" s="1252"/>
      <c r="PPJ87" s="1252"/>
      <c r="PPK87" s="1252"/>
      <c r="PPL87" s="1252"/>
      <c r="PPM87" s="1252"/>
      <c r="PPN87" s="1252"/>
      <c r="PPO87" s="1252"/>
      <c r="PPP87" s="1252"/>
      <c r="PPQ87" s="1252"/>
      <c r="PPR87" s="1252"/>
      <c r="PPS87" s="1252"/>
      <c r="PPT87" s="1252"/>
      <c r="PPU87" s="1252"/>
      <c r="PPV87" s="1252"/>
      <c r="PPW87" s="1252"/>
      <c r="PPX87" s="1252"/>
      <c r="PPY87" s="1252"/>
      <c r="PPZ87" s="1252"/>
      <c r="PQA87" s="1252"/>
      <c r="PQB87" s="1252"/>
      <c r="PQC87" s="1252"/>
      <c r="PQD87" s="1252"/>
      <c r="PQE87" s="1252"/>
      <c r="PQF87" s="1252"/>
      <c r="PQG87" s="1252"/>
      <c r="PQH87" s="1252"/>
      <c r="PQI87" s="1252"/>
      <c r="PQJ87" s="1252"/>
      <c r="PQK87" s="1252"/>
      <c r="PQL87" s="1252"/>
      <c r="PQM87" s="1252"/>
      <c r="PQN87" s="1252"/>
      <c r="PQO87" s="1252"/>
      <c r="PQP87" s="1252"/>
      <c r="PQQ87" s="1252"/>
      <c r="PQR87" s="1252"/>
      <c r="PQS87" s="1252"/>
      <c r="PQT87" s="1252"/>
      <c r="PQU87" s="1252"/>
      <c r="PQV87" s="1252"/>
      <c r="PQW87" s="1252"/>
      <c r="PQX87" s="1252"/>
      <c r="PQY87" s="1252"/>
      <c r="PQZ87" s="1252"/>
      <c r="PRA87" s="1252"/>
      <c r="PRB87" s="1252"/>
      <c r="PRC87" s="1252"/>
      <c r="PRD87" s="1252"/>
      <c r="PRE87" s="1252"/>
      <c r="PRF87" s="1252"/>
      <c r="PRG87" s="1252"/>
      <c r="PRH87" s="1252"/>
      <c r="PRI87" s="1252"/>
      <c r="PRJ87" s="1252"/>
      <c r="PRK87" s="1252"/>
      <c r="PRL87" s="1252"/>
      <c r="PRM87" s="1252"/>
      <c r="PRN87" s="1252"/>
      <c r="PRO87" s="1252"/>
      <c r="PRP87" s="1252"/>
      <c r="PRQ87" s="1252"/>
      <c r="PRR87" s="1252"/>
      <c r="PRS87" s="1252"/>
      <c r="PRT87" s="1252"/>
      <c r="PRU87" s="1252"/>
      <c r="PRV87" s="1252"/>
      <c r="PRW87" s="1252"/>
      <c r="PRX87" s="1252"/>
      <c r="PRY87" s="1252"/>
      <c r="PRZ87" s="1252"/>
      <c r="PSA87" s="1252"/>
      <c r="PSB87" s="1252"/>
      <c r="PSC87" s="1252"/>
      <c r="PSD87" s="1252"/>
      <c r="PSE87" s="1252"/>
      <c r="PSF87" s="1252"/>
      <c r="PSG87" s="1252"/>
      <c r="PSH87" s="1252"/>
      <c r="PSI87" s="1252"/>
      <c r="PSJ87" s="1252"/>
      <c r="PSK87" s="1252"/>
      <c r="PSL87" s="1252"/>
      <c r="PSM87" s="1252"/>
      <c r="PSN87" s="1252"/>
      <c r="PSO87" s="1252"/>
      <c r="PSP87" s="1252"/>
      <c r="PSQ87" s="1252"/>
      <c r="PSR87" s="1252"/>
      <c r="PSS87" s="1252"/>
      <c r="PST87" s="1252"/>
      <c r="PSU87" s="1252"/>
      <c r="PSV87" s="1252"/>
      <c r="PSW87" s="1252"/>
      <c r="PSX87" s="1252"/>
      <c r="PSY87" s="1252"/>
      <c r="PSZ87" s="1252"/>
      <c r="PTA87" s="1252"/>
      <c r="PTB87" s="1252"/>
      <c r="PTC87" s="1252"/>
      <c r="PTD87" s="1252"/>
      <c r="PTE87" s="1252"/>
      <c r="PTF87" s="1252"/>
      <c r="PTG87" s="1252"/>
      <c r="PTH87" s="1252"/>
      <c r="PTI87" s="1252"/>
      <c r="PTJ87" s="1252"/>
      <c r="PTK87" s="1252"/>
      <c r="PTL87" s="1252"/>
      <c r="PTM87" s="1252"/>
      <c r="PTN87" s="1252"/>
      <c r="PTO87" s="1252"/>
      <c r="PTP87" s="1252"/>
      <c r="PTQ87" s="1252"/>
      <c r="PTR87" s="1252"/>
      <c r="PTS87" s="1252"/>
      <c r="PTT87" s="1252"/>
      <c r="PTU87" s="1252"/>
      <c r="PTV87" s="1252"/>
      <c r="PTW87" s="1252"/>
      <c r="PTX87" s="1252"/>
      <c r="PTY87" s="1252"/>
      <c r="PTZ87" s="1252"/>
      <c r="PUA87" s="1252"/>
      <c r="PUB87" s="1252"/>
      <c r="PUC87" s="1252"/>
      <c r="PUD87" s="1252"/>
      <c r="PUE87" s="1252"/>
      <c r="PUF87" s="1252"/>
      <c r="PUG87" s="1252"/>
      <c r="PUH87" s="1252"/>
      <c r="PUI87" s="1252"/>
      <c r="PUJ87" s="1252"/>
      <c r="PUK87" s="1252"/>
      <c r="PUL87" s="1252"/>
      <c r="PUM87" s="1252"/>
      <c r="PUN87" s="1252"/>
      <c r="PUO87" s="1252"/>
      <c r="PUP87" s="1252"/>
      <c r="PUQ87" s="1252"/>
      <c r="PUR87" s="1252"/>
      <c r="PUS87" s="1252"/>
      <c r="PUT87" s="1252"/>
      <c r="PUU87" s="1252"/>
      <c r="PUV87" s="1252"/>
      <c r="PUW87" s="1252"/>
      <c r="PUX87" s="1252"/>
      <c r="PUY87" s="1252"/>
      <c r="PUZ87" s="1252"/>
      <c r="PVA87" s="1252"/>
      <c r="PVB87" s="1252"/>
      <c r="PVC87" s="1252"/>
      <c r="PVD87" s="1252"/>
      <c r="PVE87" s="1252"/>
      <c r="PVF87" s="1252"/>
      <c r="PVG87" s="1252"/>
      <c r="PVH87" s="1252"/>
      <c r="PVI87" s="1252"/>
      <c r="PVJ87" s="1252"/>
      <c r="PVK87" s="1252"/>
      <c r="PVL87" s="1252"/>
      <c r="PVM87" s="1252"/>
      <c r="PVN87" s="1252"/>
      <c r="PVO87" s="1252"/>
      <c r="PVP87" s="1252"/>
      <c r="PVQ87" s="1252"/>
      <c r="PVR87" s="1252"/>
      <c r="PVS87" s="1252"/>
      <c r="PVT87" s="1252"/>
      <c r="PVU87" s="1252"/>
      <c r="PVV87" s="1252"/>
      <c r="PVW87" s="1252"/>
      <c r="PVX87" s="1252"/>
      <c r="PVY87" s="1252"/>
      <c r="PVZ87" s="1252"/>
      <c r="PWA87" s="1252"/>
      <c r="PWB87" s="1252"/>
      <c r="PWC87" s="1252"/>
      <c r="PWD87" s="1252"/>
      <c r="PWE87" s="1252"/>
      <c r="PWF87" s="1252"/>
      <c r="PWG87" s="1252"/>
      <c r="PWH87" s="1252"/>
      <c r="PWI87" s="1252"/>
      <c r="PWJ87" s="1252"/>
      <c r="PWK87" s="1252"/>
      <c r="PWL87" s="1252"/>
      <c r="PWM87" s="1252"/>
      <c r="PWN87" s="1252"/>
      <c r="PWO87" s="1252"/>
      <c r="PWP87" s="1252"/>
      <c r="PWQ87" s="1252"/>
      <c r="PWR87" s="1252"/>
      <c r="PWS87" s="1252"/>
      <c r="PWT87" s="1252"/>
      <c r="PWU87" s="1252"/>
      <c r="PWV87" s="1252"/>
      <c r="PWW87" s="1252"/>
      <c r="PWX87" s="1252"/>
      <c r="PWY87" s="1252"/>
      <c r="PWZ87" s="1252"/>
      <c r="PXA87" s="1252"/>
      <c r="PXB87" s="1252"/>
      <c r="PXC87" s="1252"/>
      <c r="PXD87" s="1252"/>
      <c r="PXE87" s="1252"/>
      <c r="PXF87" s="1252"/>
      <c r="PXG87" s="1252"/>
      <c r="PXH87" s="1252"/>
      <c r="PXI87" s="1252"/>
      <c r="PXJ87" s="1252"/>
      <c r="PXK87" s="1252"/>
      <c r="PXL87" s="1252"/>
      <c r="PXM87" s="1252"/>
      <c r="PXN87" s="1252"/>
      <c r="PXO87" s="1252"/>
      <c r="PXP87" s="1252"/>
      <c r="PXQ87" s="1252"/>
      <c r="PXR87" s="1252"/>
      <c r="PXS87" s="1252"/>
      <c r="PXT87" s="1252"/>
      <c r="PXU87" s="1252"/>
      <c r="PXV87" s="1252"/>
      <c r="PXW87" s="1252"/>
      <c r="PXX87" s="1252"/>
      <c r="PXY87" s="1252"/>
      <c r="PXZ87" s="1252"/>
      <c r="PYA87" s="1252"/>
      <c r="PYB87" s="1252"/>
      <c r="PYC87" s="1252"/>
      <c r="PYD87" s="1252"/>
      <c r="PYE87" s="1252"/>
      <c r="PYF87" s="1252"/>
      <c r="PYG87" s="1252"/>
      <c r="PYH87" s="1252"/>
      <c r="PYI87" s="1252"/>
      <c r="PYJ87" s="1252"/>
      <c r="PYK87" s="1252"/>
      <c r="PYL87" s="1252"/>
      <c r="PYM87" s="1252"/>
      <c r="PYN87" s="1252"/>
      <c r="PYO87" s="1252"/>
      <c r="PYP87" s="1252"/>
      <c r="PYQ87" s="1252"/>
      <c r="PYR87" s="1252"/>
      <c r="PYS87" s="1252"/>
      <c r="PYT87" s="1252"/>
      <c r="PYU87" s="1252"/>
      <c r="PYV87" s="1252"/>
      <c r="PYW87" s="1252"/>
      <c r="PYX87" s="1252"/>
      <c r="PYY87" s="1252"/>
      <c r="PYZ87" s="1252"/>
      <c r="PZA87" s="1252"/>
      <c r="PZB87" s="1252"/>
      <c r="PZC87" s="1252"/>
      <c r="PZD87" s="1252"/>
      <c r="PZE87" s="1252"/>
      <c r="PZF87" s="1252"/>
      <c r="PZG87" s="1252"/>
      <c r="PZH87" s="1252"/>
      <c r="PZI87" s="1252"/>
      <c r="PZJ87" s="1252"/>
      <c r="PZK87" s="1252"/>
      <c r="PZL87" s="1252"/>
      <c r="PZM87" s="1252"/>
      <c r="PZN87" s="1252"/>
      <c r="PZO87" s="1252"/>
      <c r="PZP87" s="1252"/>
      <c r="PZQ87" s="1252"/>
      <c r="PZR87" s="1252"/>
      <c r="PZS87" s="1252"/>
      <c r="PZT87" s="1252"/>
      <c r="PZU87" s="1252"/>
      <c r="PZV87" s="1252"/>
      <c r="PZW87" s="1252"/>
      <c r="PZX87" s="1252"/>
      <c r="PZY87" s="1252"/>
      <c r="PZZ87" s="1252"/>
      <c r="QAA87" s="1252"/>
      <c r="QAB87" s="1252"/>
      <c r="QAC87" s="1252"/>
      <c r="QAD87" s="1252"/>
      <c r="QAE87" s="1252"/>
      <c r="QAF87" s="1252"/>
      <c r="QAG87" s="1252"/>
      <c r="QAH87" s="1252"/>
      <c r="QAI87" s="1252"/>
      <c r="QAJ87" s="1252"/>
      <c r="QAK87" s="1252"/>
      <c r="QAL87" s="1252"/>
      <c r="QAM87" s="1252"/>
      <c r="QAN87" s="1252"/>
      <c r="QAO87" s="1252"/>
      <c r="QAP87" s="1252"/>
      <c r="QAQ87" s="1252"/>
      <c r="QAR87" s="1252"/>
      <c r="QAS87" s="1252"/>
      <c r="QAT87" s="1252"/>
      <c r="QAU87" s="1252"/>
      <c r="QAV87" s="1252"/>
      <c r="QAW87" s="1252"/>
      <c r="QAX87" s="1252"/>
      <c r="QAY87" s="1252"/>
      <c r="QAZ87" s="1252"/>
      <c r="QBA87" s="1252"/>
      <c r="QBB87" s="1252"/>
      <c r="QBC87" s="1252"/>
      <c r="QBD87" s="1252"/>
      <c r="QBE87" s="1252"/>
      <c r="QBF87" s="1252"/>
      <c r="QBG87" s="1252"/>
      <c r="QBH87" s="1252"/>
      <c r="QBI87" s="1252"/>
      <c r="QBJ87" s="1252"/>
      <c r="QBK87" s="1252"/>
      <c r="QBL87" s="1252"/>
      <c r="QBM87" s="1252"/>
      <c r="QBN87" s="1252"/>
      <c r="QBO87" s="1252"/>
      <c r="QBP87" s="1252"/>
      <c r="QBQ87" s="1252"/>
      <c r="QBR87" s="1252"/>
      <c r="QBS87" s="1252"/>
      <c r="QBT87" s="1252"/>
      <c r="QBU87" s="1252"/>
      <c r="QBV87" s="1252"/>
      <c r="QBW87" s="1252"/>
      <c r="QBX87" s="1252"/>
      <c r="QBY87" s="1252"/>
      <c r="QBZ87" s="1252"/>
      <c r="QCA87" s="1252"/>
      <c r="QCB87" s="1252"/>
      <c r="QCC87" s="1252"/>
      <c r="QCD87" s="1252"/>
      <c r="QCE87" s="1252"/>
      <c r="QCF87" s="1252"/>
      <c r="QCG87" s="1252"/>
      <c r="QCH87" s="1252"/>
      <c r="QCI87" s="1252"/>
      <c r="QCJ87" s="1252"/>
      <c r="QCK87" s="1252"/>
      <c r="QCL87" s="1252"/>
      <c r="QCM87" s="1252"/>
      <c r="QCN87" s="1252"/>
      <c r="QCO87" s="1252"/>
      <c r="QCP87" s="1252"/>
      <c r="QCQ87" s="1252"/>
      <c r="QCR87" s="1252"/>
      <c r="QCS87" s="1252"/>
      <c r="QCT87" s="1252"/>
      <c r="QCU87" s="1252"/>
      <c r="QCV87" s="1252"/>
      <c r="QCW87" s="1252"/>
      <c r="QCX87" s="1252"/>
      <c r="QCY87" s="1252"/>
      <c r="QCZ87" s="1252"/>
      <c r="QDA87" s="1252"/>
      <c r="QDB87" s="1252"/>
      <c r="QDC87" s="1252"/>
      <c r="QDD87" s="1252"/>
      <c r="QDE87" s="1252"/>
      <c r="QDF87" s="1252"/>
      <c r="QDG87" s="1252"/>
      <c r="QDH87" s="1252"/>
      <c r="QDI87" s="1252"/>
      <c r="QDJ87" s="1252"/>
      <c r="QDK87" s="1252"/>
      <c r="QDL87" s="1252"/>
      <c r="QDM87" s="1252"/>
      <c r="QDN87" s="1252"/>
      <c r="QDO87" s="1252"/>
      <c r="QDP87" s="1252"/>
      <c r="QDQ87" s="1252"/>
      <c r="QDR87" s="1252"/>
      <c r="QDS87" s="1252"/>
      <c r="QDT87" s="1252"/>
      <c r="QDU87" s="1252"/>
      <c r="QDV87" s="1252"/>
      <c r="QDW87" s="1252"/>
      <c r="QDX87" s="1252"/>
      <c r="QDY87" s="1252"/>
      <c r="QDZ87" s="1252"/>
      <c r="QEA87" s="1252"/>
      <c r="QEB87" s="1252"/>
      <c r="QEC87" s="1252"/>
      <c r="QED87" s="1252"/>
      <c r="QEE87" s="1252"/>
      <c r="QEF87" s="1252"/>
      <c r="QEG87" s="1252"/>
      <c r="QEH87" s="1252"/>
      <c r="QEI87" s="1252"/>
      <c r="QEJ87" s="1252"/>
      <c r="QEK87" s="1252"/>
      <c r="QEL87" s="1252"/>
      <c r="QEM87" s="1252"/>
      <c r="QEN87" s="1252"/>
      <c r="QEO87" s="1252"/>
      <c r="QEP87" s="1252"/>
      <c r="QEQ87" s="1252"/>
      <c r="QER87" s="1252"/>
      <c r="QES87" s="1252"/>
      <c r="QET87" s="1252"/>
      <c r="QEU87" s="1252"/>
      <c r="QEV87" s="1252"/>
      <c r="QEW87" s="1252"/>
      <c r="QEX87" s="1252"/>
      <c r="QEY87" s="1252"/>
      <c r="QEZ87" s="1252"/>
      <c r="QFA87" s="1252"/>
      <c r="QFB87" s="1252"/>
      <c r="QFC87" s="1252"/>
      <c r="QFD87" s="1252"/>
      <c r="QFE87" s="1252"/>
      <c r="QFF87" s="1252"/>
      <c r="QFG87" s="1252"/>
      <c r="QFH87" s="1252"/>
      <c r="QFI87" s="1252"/>
      <c r="QFJ87" s="1252"/>
      <c r="QFK87" s="1252"/>
      <c r="QFL87" s="1252"/>
      <c r="QFM87" s="1252"/>
      <c r="QFN87" s="1252"/>
      <c r="QFO87" s="1252"/>
      <c r="QFP87" s="1252"/>
      <c r="QFQ87" s="1252"/>
      <c r="QFR87" s="1252"/>
      <c r="QFS87" s="1252"/>
      <c r="QFT87" s="1252"/>
      <c r="QFU87" s="1252"/>
      <c r="QFV87" s="1252"/>
      <c r="QFW87" s="1252"/>
      <c r="QFX87" s="1252"/>
      <c r="QFY87" s="1252"/>
      <c r="QFZ87" s="1252"/>
      <c r="QGA87" s="1252"/>
      <c r="QGB87" s="1252"/>
      <c r="QGC87" s="1252"/>
      <c r="QGD87" s="1252"/>
      <c r="QGE87" s="1252"/>
      <c r="QGF87" s="1252"/>
      <c r="QGG87" s="1252"/>
      <c r="QGH87" s="1252"/>
      <c r="QGI87" s="1252"/>
      <c r="QGJ87" s="1252"/>
      <c r="QGK87" s="1252"/>
      <c r="QGL87" s="1252"/>
      <c r="QGM87" s="1252"/>
      <c r="QGN87" s="1252"/>
      <c r="QGO87" s="1252"/>
      <c r="QGP87" s="1252"/>
      <c r="QGQ87" s="1252"/>
      <c r="QGR87" s="1252"/>
      <c r="QGS87" s="1252"/>
      <c r="QGT87" s="1252"/>
      <c r="QGU87" s="1252"/>
      <c r="QGV87" s="1252"/>
      <c r="QGW87" s="1252"/>
      <c r="QGX87" s="1252"/>
      <c r="QGY87" s="1252"/>
      <c r="QGZ87" s="1252"/>
      <c r="QHA87" s="1252"/>
      <c r="QHB87" s="1252"/>
      <c r="QHC87" s="1252"/>
      <c r="QHD87" s="1252"/>
      <c r="QHE87" s="1252"/>
      <c r="QHF87" s="1252"/>
      <c r="QHG87" s="1252"/>
      <c r="QHH87" s="1252"/>
      <c r="QHI87" s="1252"/>
      <c r="QHJ87" s="1252"/>
      <c r="QHK87" s="1252"/>
      <c r="QHL87" s="1252"/>
      <c r="QHM87" s="1252"/>
      <c r="QHN87" s="1252"/>
      <c r="QHO87" s="1252"/>
      <c r="QHP87" s="1252"/>
      <c r="QHQ87" s="1252"/>
      <c r="QHR87" s="1252"/>
      <c r="QHS87" s="1252"/>
      <c r="QHT87" s="1252"/>
      <c r="QHU87" s="1252"/>
      <c r="QHV87" s="1252"/>
      <c r="QHW87" s="1252"/>
      <c r="QHX87" s="1252"/>
      <c r="QHY87" s="1252"/>
      <c r="QHZ87" s="1252"/>
      <c r="QIA87" s="1252"/>
      <c r="QIB87" s="1252"/>
      <c r="QIC87" s="1252"/>
      <c r="QID87" s="1252"/>
      <c r="QIE87" s="1252"/>
      <c r="QIF87" s="1252"/>
      <c r="QIG87" s="1252"/>
      <c r="QIH87" s="1252"/>
      <c r="QII87" s="1252"/>
      <c r="QIJ87" s="1252"/>
      <c r="QIK87" s="1252"/>
      <c r="QIL87" s="1252"/>
      <c r="QIM87" s="1252"/>
      <c r="QIN87" s="1252"/>
      <c r="QIO87" s="1252"/>
      <c r="QIP87" s="1252"/>
      <c r="QIQ87" s="1252"/>
      <c r="QIR87" s="1252"/>
      <c r="QIS87" s="1252"/>
      <c r="QIT87" s="1252"/>
      <c r="QIU87" s="1252"/>
      <c r="QIV87" s="1252"/>
      <c r="QIW87" s="1252"/>
      <c r="QIX87" s="1252"/>
      <c r="QIY87" s="1252"/>
      <c r="QIZ87" s="1252"/>
      <c r="QJA87" s="1252"/>
      <c r="QJB87" s="1252"/>
      <c r="QJC87" s="1252"/>
      <c r="QJD87" s="1252"/>
      <c r="QJE87" s="1252"/>
      <c r="QJF87" s="1252"/>
      <c r="QJG87" s="1252"/>
      <c r="QJH87" s="1252"/>
      <c r="QJI87" s="1252"/>
      <c r="QJJ87" s="1252"/>
      <c r="QJK87" s="1252"/>
      <c r="QJL87" s="1252"/>
      <c r="QJM87" s="1252"/>
      <c r="QJN87" s="1252"/>
      <c r="QJO87" s="1252"/>
      <c r="QJP87" s="1252"/>
      <c r="QJQ87" s="1252"/>
      <c r="QJR87" s="1252"/>
      <c r="QJS87" s="1252"/>
      <c r="QJT87" s="1252"/>
      <c r="QJU87" s="1252"/>
      <c r="QJV87" s="1252"/>
      <c r="QJW87" s="1252"/>
      <c r="QJX87" s="1252"/>
      <c r="QJY87" s="1252"/>
      <c r="QJZ87" s="1252"/>
      <c r="QKA87" s="1252"/>
      <c r="QKB87" s="1252"/>
      <c r="QKC87" s="1252"/>
      <c r="QKD87" s="1252"/>
      <c r="QKE87" s="1252"/>
      <c r="QKF87" s="1252"/>
      <c r="QKG87" s="1252"/>
      <c r="QKH87" s="1252"/>
      <c r="QKI87" s="1252"/>
      <c r="QKJ87" s="1252"/>
      <c r="QKK87" s="1252"/>
      <c r="QKL87" s="1252"/>
      <c r="QKM87" s="1252"/>
      <c r="QKN87" s="1252"/>
      <c r="QKO87" s="1252"/>
      <c r="QKP87" s="1252"/>
      <c r="QKQ87" s="1252"/>
      <c r="QKR87" s="1252"/>
      <c r="QKS87" s="1252"/>
      <c r="QKT87" s="1252"/>
      <c r="QKU87" s="1252"/>
      <c r="QKV87" s="1252"/>
      <c r="QKW87" s="1252"/>
      <c r="QKX87" s="1252"/>
      <c r="QKY87" s="1252"/>
      <c r="QKZ87" s="1252"/>
      <c r="QLA87" s="1252"/>
      <c r="QLB87" s="1252"/>
      <c r="QLC87" s="1252"/>
      <c r="QLD87" s="1252"/>
      <c r="QLE87" s="1252"/>
      <c r="QLF87" s="1252"/>
      <c r="QLG87" s="1252"/>
      <c r="QLH87" s="1252"/>
      <c r="QLI87" s="1252"/>
      <c r="QLJ87" s="1252"/>
      <c r="QLK87" s="1252"/>
      <c r="QLL87" s="1252"/>
      <c r="QLM87" s="1252"/>
      <c r="QLN87" s="1252"/>
      <c r="QLO87" s="1252"/>
      <c r="QLP87" s="1252"/>
      <c r="QLQ87" s="1252"/>
      <c r="QLR87" s="1252"/>
      <c r="QLS87" s="1252"/>
      <c r="QLT87" s="1252"/>
      <c r="QLU87" s="1252"/>
      <c r="QLV87" s="1252"/>
      <c r="QLW87" s="1252"/>
      <c r="QLX87" s="1252"/>
      <c r="QLY87" s="1252"/>
      <c r="QLZ87" s="1252"/>
      <c r="QMA87" s="1252"/>
      <c r="QMB87" s="1252"/>
      <c r="QMC87" s="1252"/>
      <c r="QMD87" s="1252"/>
      <c r="QME87" s="1252"/>
      <c r="QMF87" s="1252"/>
      <c r="QMG87" s="1252"/>
      <c r="QMH87" s="1252"/>
      <c r="QMI87" s="1252"/>
      <c r="QMJ87" s="1252"/>
      <c r="QMK87" s="1252"/>
      <c r="QML87" s="1252"/>
      <c r="QMM87" s="1252"/>
      <c r="QMN87" s="1252"/>
      <c r="QMO87" s="1252"/>
      <c r="QMP87" s="1252"/>
      <c r="QMQ87" s="1252"/>
      <c r="QMR87" s="1252"/>
      <c r="QMS87" s="1252"/>
      <c r="QMT87" s="1252"/>
      <c r="QMU87" s="1252"/>
      <c r="QMV87" s="1252"/>
      <c r="QMW87" s="1252"/>
      <c r="QMX87" s="1252"/>
      <c r="QMY87" s="1252"/>
      <c r="QMZ87" s="1252"/>
      <c r="QNA87" s="1252"/>
      <c r="QNB87" s="1252"/>
      <c r="QNC87" s="1252"/>
      <c r="QND87" s="1252"/>
      <c r="QNE87" s="1252"/>
      <c r="QNF87" s="1252"/>
      <c r="QNG87" s="1252"/>
      <c r="QNH87" s="1252"/>
      <c r="QNI87" s="1252"/>
      <c r="QNJ87" s="1252"/>
      <c r="QNK87" s="1252"/>
      <c r="QNL87" s="1252"/>
      <c r="QNM87" s="1252"/>
      <c r="QNN87" s="1252"/>
      <c r="QNO87" s="1252"/>
      <c r="QNP87" s="1252"/>
      <c r="QNQ87" s="1252"/>
      <c r="QNR87" s="1252"/>
      <c r="QNS87" s="1252"/>
      <c r="QNT87" s="1252"/>
      <c r="QNU87" s="1252"/>
      <c r="QNV87" s="1252"/>
      <c r="QNW87" s="1252"/>
      <c r="QNX87" s="1252"/>
      <c r="QNY87" s="1252"/>
      <c r="QNZ87" s="1252"/>
      <c r="QOA87" s="1252"/>
      <c r="QOB87" s="1252"/>
      <c r="QOC87" s="1252"/>
      <c r="QOD87" s="1252"/>
      <c r="QOE87" s="1252"/>
      <c r="QOF87" s="1252"/>
      <c r="QOG87" s="1252"/>
      <c r="QOH87" s="1252"/>
      <c r="QOI87" s="1252"/>
      <c r="QOJ87" s="1252"/>
      <c r="QOK87" s="1252"/>
      <c r="QOL87" s="1252"/>
      <c r="QOM87" s="1252"/>
      <c r="QON87" s="1252"/>
      <c r="QOO87" s="1252"/>
      <c r="QOP87" s="1252"/>
      <c r="QOQ87" s="1252"/>
      <c r="QOR87" s="1252"/>
      <c r="QOS87" s="1252"/>
      <c r="QOT87" s="1252"/>
      <c r="QOU87" s="1252"/>
      <c r="QOV87" s="1252"/>
      <c r="QOW87" s="1252"/>
      <c r="QOX87" s="1252"/>
      <c r="QOY87" s="1252"/>
      <c r="QOZ87" s="1252"/>
      <c r="QPA87" s="1252"/>
      <c r="QPB87" s="1252"/>
      <c r="QPC87" s="1252"/>
      <c r="QPD87" s="1252"/>
      <c r="QPE87" s="1252"/>
      <c r="QPF87" s="1252"/>
      <c r="QPG87" s="1252"/>
      <c r="QPH87" s="1252"/>
      <c r="QPI87" s="1252"/>
      <c r="QPJ87" s="1252"/>
      <c r="QPK87" s="1252"/>
      <c r="QPL87" s="1252"/>
      <c r="QPM87" s="1252"/>
      <c r="QPN87" s="1252"/>
      <c r="QPO87" s="1252"/>
      <c r="QPP87" s="1252"/>
      <c r="QPQ87" s="1252"/>
      <c r="QPR87" s="1252"/>
      <c r="QPS87" s="1252"/>
      <c r="QPT87" s="1252"/>
      <c r="QPU87" s="1252"/>
      <c r="QPV87" s="1252"/>
      <c r="QPW87" s="1252"/>
      <c r="QPX87" s="1252"/>
      <c r="QPY87" s="1252"/>
      <c r="QPZ87" s="1252"/>
      <c r="QQA87" s="1252"/>
      <c r="QQB87" s="1252"/>
      <c r="QQC87" s="1252"/>
      <c r="QQD87" s="1252"/>
      <c r="QQE87" s="1252"/>
      <c r="QQF87" s="1252"/>
      <c r="QQG87" s="1252"/>
      <c r="QQH87" s="1252"/>
      <c r="QQI87" s="1252"/>
      <c r="QQJ87" s="1252"/>
      <c r="QQK87" s="1252"/>
      <c r="QQL87" s="1252"/>
      <c r="QQM87" s="1252"/>
      <c r="QQN87" s="1252"/>
      <c r="QQO87" s="1252"/>
      <c r="QQP87" s="1252"/>
      <c r="QQQ87" s="1252"/>
      <c r="QQR87" s="1252"/>
      <c r="QQS87" s="1252"/>
      <c r="QQT87" s="1252"/>
      <c r="QQU87" s="1252"/>
      <c r="QQV87" s="1252"/>
      <c r="QQW87" s="1252"/>
      <c r="QQX87" s="1252"/>
      <c r="QQY87" s="1252"/>
      <c r="QQZ87" s="1252"/>
      <c r="QRA87" s="1252"/>
      <c r="QRB87" s="1252"/>
      <c r="QRC87" s="1252"/>
      <c r="QRD87" s="1252"/>
      <c r="QRE87" s="1252"/>
      <c r="QRF87" s="1252"/>
      <c r="QRG87" s="1252"/>
      <c r="QRH87" s="1252"/>
      <c r="QRI87" s="1252"/>
      <c r="QRJ87" s="1252"/>
      <c r="QRK87" s="1252"/>
      <c r="QRL87" s="1252"/>
      <c r="QRM87" s="1252"/>
      <c r="QRN87" s="1252"/>
      <c r="QRO87" s="1252"/>
      <c r="QRP87" s="1252"/>
      <c r="QRQ87" s="1252"/>
      <c r="QRR87" s="1252"/>
      <c r="QRS87" s="1252"/>
      <c r="QRT87" s="1252"/>
      <c r="QRU87" s="1252"/>
      <c r="QRV87" s="1252"/>
      <c r="QRW87" s="1252"/>
      <c r="QRX87" s="1252"/>
      <c r="QRY87" s="1252"/>
      <c r="QRZ87" s="1252"/>
      <c r="QSA87" s="1252"/>
      <c r="QSB87" s="1252"/>
      <c r="QSC87" s="1252"/>
      <c r="QSD87" s="1252"/>
      <c r="QSE87" s="1252"/>
      <c r="QSF87" s="1252"/>
      <c r="QSG87" s="1252"/>
      <c r="QSH87" s="1252"/>
      <c r="QSI87" s="1252"/>
      <c r="QSJ87" s="1252"/>
      <c r="QSK87" s="1252"/>
      <c r="QSL87" s="1252"/>
      <c r="QSM87" s="1252"/>
      <c r="QSN87" s="1252"/>
      <c r="QSO87" s="1252"/>
      <c r="QSP87" s="1252"/>
      <c r="QSQ87" s="1252"/>
      <c r="QSR87" s="1252"/>
      <c r="QSS87" s="1252"/>
      <c r="QST87" s="1252"/>
      <c r="QSU87" s="1252"/>
      <c r="QSV87" s="1252"/>
      <c r="QSW87" s="1252"/>
      <c r="QSX87" s="1252"/>
      <c r="QSY87" s="1252"/>
      <c r="QSZ87" s="1252"/>
      <c r="QTA87" s="1252"/>
      <c r="QTB87" s="1252"/>
      <c r="QTC87" s="1252"/>
      <c r="QTD87" s="1252"/>
      <c r="QTE87" s="1252"/>
      <c r="QTF87" s="1252"/>
      <c r="QTG87" s="1252"/>
      <c r="QTH87" s="1252"/>
      <c r="QTI87" s="1252"/>
      <c r="QTJ87" s="1252"/>
      <c r="QTK87" s="1252"/>
      <c r="QTL87" s="1252"/>
      <c r="QTM87" s="1252"/>
      <c r="QTN87" s="1252"/>
      <c r="QTO87" s="1252"/>
      <c r="QTP87" s="1252"/>
      <c r="QTQ87" s="1252"/>
      <c r="QTR87" s="1252"/>
      <c r="QTS87" s="1252"/>
      <c r="QTT87" s="1252"/>
      <c r="QTU87" s="1252"/>
      <c r="QTV87" s="1252"/>
      <c r="QTW87" s="1252"/>
      <c r="QTX87" s="1252"/>
      <c r="QTY87" s="1252"/>
      <c r="QTZ87" s="1252"/>
      <c r="QUA87" s="1252"/>
      <c r="QUB87" s="1252"/>
      <c r="QUC87" s="1252"/>
      <c r="QUD87" s="1252"/>
      <c r="QUE87" s="1252"/>
      <c r="QUF87" s="1252"/>
      <c r="QUG87" s="1252"/>
      <c r="QUH87" s="1252"/>
      <c r="QUI87" s="1252"/>
      <c r="QUJ87" s="1252"/>
      <c r="QUK87" s="1252"/>
      <c r="QUL87" s="1252"/>
      <c r="QUM87" s="1252"/>
      <c r="QUN87" s="1252"/>
      <c r="QUO87" s="1252"/>
      <c r="QUP87" s="1252"/>
      <c r="QUQ87" s="1252"/>
      <c r="QUR87" s="1252"/>
      <c r="QUS87" s="1252"/>
      <c r="QUT87" s="1252"/>
      <c r="QUU87" s="1252"/>
      <c r="QUV87" s="1252"/>
      <c r="QUW87" s="1252"/>
      <c r="QUX87" s="1252"/>
      <c r="QUY87" s="1252"/>
      <c r="QUZ87" s="1252"/>
      <c r="QVA87" s="1252"/>
      <c r="QVB87" s="1252"/>
      <c r="QVC87" s="1252"/>
      <c r="QVD87" s="1252"/>
      <c r="QVE87" s="1252"/>
      <c r="QVF87" s="1252"/>
      <c r="QVG87" s="1252"/>
      <c r="QVH87" s="1252"/>
      <c r="QVI87" s="1252"/>
      <c r="QVJ87" s="1252"/>
      <c r="QVK87" s="1252"/>
      <c r="QVL87" s="1252"/>
      <c r="QVM87" s="1252"/>
      <c r="QVN87" s="1252"/>
      <c r="QVO87" s="1252"/>
      <c r="QVP87" s="1252"/>
      <c r="QVQ87" s="1252"/>
      <c r="QVR87" s="1252"/>
      <c r="QVS87" s="1252"/>
      <c r="QVT87" s="1252"/>
      <c r="QVU87" s="1252"/>
      <c r="QVV87" s="1252"/>
      <c r="QVW87" s="1252"/>
      <c r="QVX87" s="1252"/>
      <c r="QVY87" s="1252"/>
      <c r="QVZ87" s="1252"/>
      <c r="QWA87" s="1252"/>
      <c r="QWB87" s="1252"/>
      <c r="QWC87" s="1252"/>
      <c r="QWD87" s="1252"/>
      <c r="QWE87" s="1252"/>
      <c r="QWF87" s="1252"/>
      <c r="QWG87" s="1252"/>
      <c r="QWH87" s="1252"/>
      <c r="QWI87" s="1252"/>
      <c r="QWJ87" s="1252"/>
      <c r="QWK87" s="1252"/>
      <c r="QWL87" s="1252"/>
      <c r="QWM87" s="1252"/>
      <c r="QWN87" s="1252"/>
      <c r="QWO87" s="1252"/>
      <c r="QWP87" s="1252"/>
      <c r="QWQ87" s="1252"/>
      <c r="QWR87" s="1252"/>
      <c r="QWS87" s="1252"/>
      <c r="QWT87" s="1252"/>
      <c r="QWU87" s="1252"/>
      <c r="QWV87" s="1252"/>
      <c r="QWW87" s="1252"/>
      <c r="QWX87" s="1252"/>
      <c r="QWY87" s="1252"/>
      <c r="QWZ87" s="1252"/>
      <c r="QXA87" s="1252"/>
      <c r="QXB87" s="1252"/>
      <c r="QXC87" s="1252"/>
      <c r="QXD87" s="1252"/>
      <c r="QXE87" s="1252"/>
      <c r="QXF87" s="1252"/>
      <c r="QXG87" s="1252"/>
      <c r="QXH87" s="1252"/>
      <c r="QXI87" s="1252"/>
      <c r="QXJ87" s="1252"/>
      <c r="QXK87" s="1252"/>
      <c r="QXL87" s="1252"/>
      <c r="QXM87" s="1252"/>
      <c r="QXN87" s="1252"/>
      <c r="QXO87" s="1252"/>
      <c r="QXP87" s="1252"/>
      <c r="QXQ87" s="1252"/>
      <c r="QXR87" s="1252"/>
      <c r="QXS87" s="1252"/>
      <c r="QXT87" s="1252"/>
      <c r="QXU87" s="1252"/>
      <c r="QXV87" s="1252"/>
      <c r="QXW87" s="1252"/>
      <c r="QXX87" s="1252"/>
      <c r="QXY87" s="1252"/>
      <c r="QXZ87" s="1252"/>
      <c r="QYA87" s="1252"/>
      <c r="QYB87" s="1252"/>
      <c r="QYC87" s="1252"/>
      <c r="QYD87" s="1252"/>
      <c r="QYE87" s="1252"/>
      <c r="QYF87" s="1252"/>
      <c r="QYG87" s="1252"/>
      <c r="QYH87" s="1252"/>
      <c r="QYI87" s="1252"/>
      <c r="QYJ87" s="1252"/>
      <c r="QYK87" s="1252"/>
      <c r="QYL87" s="1252"/>
      <c r="QYM87" s="1252"/>
      <c r="QYN87" s="1252"/>
      <c r="QYO87" s="1252"/>
      <c r="QYP87" s="1252"/>
      <c r="QYQ87" s="1252"/>
      <c r="QYR87" s="1252"/>
      <c r="QYS87" s="1252"/>
      <c r="QYT87" s="1252"/>
      <c r="QYU87" s="1252"/>
      <c r="QYV87" s="1252"/>
      <c r="QYW87" s="1252"/>
      <c r="QYX87" s="1252"/>
      <c r="QYY87" s="1252"/>
      <c r="QYZ87" s="1252"/>
      <c r="QZA87" s="1252"/>
      <c r="QZB87" s="1252"/>
      <c r="QZC87" s="1252"/>
      <c r="QZD87" s="1252"/>
      <c r="QZE87" s="1252"/>
      <c r="QZF87" s="1252"/>
      <c r="QZG87" s="1252"/>
      <c r="QZH87" s="1252"/>
      <c r="QZI87" s="1252"/>
      <c r="QZJ87" s="1252"/>
      <c r="QZK87" s="1252"/>
      <c r="QZL87" s="1252"/>
      <c r="QZM87" s="1252"/>
      <c r="QZN87" s="1252"/>
      <c r="QZO87" s="1252"/>
      <c r="QZP87" s="1252"/>
      <c r="QZQ87" s="1252"/>
      <c r="QZR87" s="1252"/>
      <c r="QZS87" s="1252"/>
      <c r="QZT87" s="1252"/>
      <c r="QZU87" s="1252"/>
      <c r="QZV87" s="1252"/>
      <c r="QZW87" s="1252"/>
      <c r="QZX87" s="1252"/>
      <c r="QZY87" s="1252"/>
      <c r="QZZ87" s="1252"/>
      <c r="RAA87" s="1252"/>
      <c r="RAB87" s="1252"/>
      <c r="RAC87" s="1252"/>
      <c r="RAD87" s="1252"/>
      <c r="RAE87" s="1252"/>
      <c r="RAF87" s="1252"/>
      <c r="RAG87" s="1252"/>
      <c r="RAH87" s="1252"/>
      <c r="RAI87" s="1252"/>
      <c r="RAJ87" s="1252"/>
      <c r="RAK87" s="1252"/>
      <c r="RAL87" s="1252"/>
      <c r="RAM87" s="1252"/>
      <c r="RAN87" s="1252"/>
      <c r="RAO87" s="1252"/>
      <c r="RAP87" s="1252"/>
      <c r="RAQ87" s="1252"/>
      <c r="RAR87" s="1252"/>
      <c r="RAS87" s="1252"/>
      <c r="RAT87" s="1252"/>
      <c r="RAU87" s="1252"/>
      <c r="RAV87" s="1252"/>
      <c r="RAW87" s="1252"/>
      <c r="RAX87" s="1252"/>
      <c r="RAY87" s="1252"/>
      <c r="RAZ87" s="1252"/>
      <c r="RBA87" s="1252"/>
      <c r="RBB87" s="1252"/>
      <c r="RBC87" s="1252"/>
      <c r="RBD87" s="1252"/>
      <c r="RBE87" s="1252"/>
      <c r="RBF87" s="1252"/>
      <c r="RBG87" s="1252"/>
      <c r="RBH87" s="1252"/>
      <c r="RBI87" s="1252"/>
      <c r="RBJ87" s="1252"/>
      <c r="RBK87" s="1252"/>
      <c r="RBL87" s="1252"/>
      <c r="RBM87" s="1252"/>
      <c r="RBN87" s="1252"/>
      <c r="RBO87" s="1252"/>
      <c r="RBP87" s="1252"/>
      <c r="RBQ87" s="1252"/>
      <c r="RBR87" s="1252"/>
      <c r="RBS87" s="1252"/>
      <c r="RBT87" s="1252"/>
      <c r="RBU87" s="1252"/>
      <c r="RBV87" s="1252"/>
      <c r="RBW87" s="1252"/>
      <c r="RBX87" s="1252"/>
      <c r="RBY87" s="1252"/>
      <c r="RBZ87" s="1252"/>
      <c r="RCA87" s="1252"/>
      <c r="RCB87" s="1252"/>
      <c r="RCC87" s="1252"/>
      <c r="RCD87" s="1252"/>
      <c r="RCE87" s="1252"/>
      <c r="RCF87" s="1252"/>
      <c r="RCG87" s="1252"/>
      <c r="RCH87" s="1252"/>
      <c r="RCI87" s="1252"/>
      <c r="RCJ87" s="1252"/>
      <c r="RCK87" s="1252"/>
      <c r="RCL87" s="1252"/>
      <c r="RCM87" s="1252"/>
      <c r="RCN87" s="1252"/>
      <c r="RCO87" s="1252"/>
      <c r="RCP87" s="1252"/>
      <c r="RCQ87" s="1252"/>
      <c r="RCR87" s="1252"/>
      <c r="RCS87" s="1252"/>
      <c r="RCT87" s="1252"/>
      <c r="RCU87" s="1252"/>
      <c r="RCV87" s="1252"/>
      <c r="RCW87" s="1252"/>
      <c r="RCX87" s="1252"/>
      <c r="RCY87" s="1252"/>
      <c r="RCZ87" s="1252"/>
      <c r="RDA87" s="1252"/>
      <c r="RDB87" s="1252"/>
      <c r="RDC87" s="1252"/>
      <c r="RDD87" s="1252"/>
      <c r="RDE87" s="1252"/>
      <c r="RDF87" s="1252"/>
      <c r="RDG87" s="1252"/>
      <c r="RDH87" s="1252"/>
      <c r="RDI87" s="1252"/>
      <c r="RDJ87" s="1252"/>
      <c r="RDK87" s="1252"/>
      <c r="RDL87" s="1252"/>
      <c r="RDM87" s="1252"/>
      <c r="RDN87" s="1252"/>
      <c r="RDO87" s="1252"/>
      <c r="RDP87" s="1252"/>
      <c r="RDQ87" s="1252"/>
      <c r="RDR87" s="1252"/>
      <c r="RDS87" s="1252"/>
      <c r="RDT87" s="1252"/>
      <c r="RDU87" s="1252"/>
      <c r="RDV87" s="1252"/>
      <c r="RDW87" s="1252"/>
      <c r="RDX87" s="1252"/>
      <c r="RDY87" s="1252"/>
      <c r="RDZ87" s="1252"/>
      <c r="REA87" s="1252"/>
      <c r="REB87" s="1252"/>
      <c r="REC87" s="1252"/>
      <c r="RED87" s="1252"/>
      <c r="REE87" s="1252"/>
      <c r="REF87" s="1252"/>
      <c r="REG87" s="1252"/>
      <c r="REH87" s="1252"/>
      <c r="REI87" s="1252"/>
      <c r="REJ87" s="1252"/>
      <c r="REK87" s="1252"/>
      <c r="REL87" s="1252"/>
      <c r="REM87" s="1252"/>
      <c r="REN87" s="1252"/>
      <c r="REO87" s="1252"/>
      <c r="REP87" s="1252"/>
      <c r="REQ87" s="1252"/>
      <c r="RER87" s="1252"/>
      <c r="RES87" s="1252"/>
      <c r="RET87" s="1252"/>
      <c r="REU87" s="1252"/>
      <c r="REV87" s="1252"/>
      <c r="REW87" s="1252"/>
      <c r="REX87" s="1252"/>
      <c r="REY87" s="1252"/>
      <c r="REZ87" s="1252"/>
      <c r="RFA87" s="1252"/>
      <c r="RFB87" s="1252"/>
      <c r="RFC87" s="1252"/>
      <c r="RFD87" s="1252"/>
      <c r="RFE87" s="1252"/>
      <c r="RFF87" s="1252"/>
      <c r="RFG87" s="1252"/>
      <c r="RFH87" s="1252"/>
      <c r="RFI87" s="1252"/>
      <c r="RFJ87" s="1252"/>
      <c r="RFK87" s="1252"/>
      <c r="RFL87" s="1252"/>
      <c r="RFM87" s="1252"/>
      <c r="RFN87" s="1252"/>
      <c r="RFO87" s="1252"/>
      <c r="RFP87" s="1252"/>
      <c r="RFQ87" s="1252"/>
      <c r="RFR87" s="1252"/>
      <c r="RFS87" s="1252"/>
      <c r="RFT87" s="1252"/>
      <c r="RFU87" s="1252"/>
      <c r="RFV87" s="1252"/>
      <c r="RFW87" s="1252"/>
      <c r="RFX87" s="1252"/>
      <c r="RFY87" s="1252"/>
      <c r="RFZ87" s="1252"/>
      <c r="RGA87" s="1252"/>
      <c r="RGB87" s="1252"/>
      <c r="RGC87" s="1252"/>
      <c r="RGD87" s="1252"/>
      <c r="RGE87" s="1252"/>
      <c r="RGF87" s="1252"/>
      <c r="RGG87" s="1252"/>
      <c r="RGH87" s="1252"/>
      <c r="RGI87" s="1252"/>
      <c r="RGJ87" s="1252"/>
      <c r="RGK87" s="1252"/>
      <c r="RGL87" s="1252"/>
      <c r="RGM87" s="1252"/>
      <c r="RGN87" s="1252"/>
      <c r="RGO87" s="1252"/>
      <c r="RGP87" s="1252"/>
      <c r="RGQ87" s="1252"/>
      <c r="RGR87" s="1252"/>
      <c r="RGS87" s="1252"/>
      <c r="RGT87" s="1252"/>
      <c r="RGU87" s="1252"/>
      <c r="RGV87" s="1252"/>
      <c r="RGW87" s="1252"/>
      <c r="RGX87" s="1252"/>
      <c r="RGY87" s="1252"/>
      <c r="RGZ87" s="1252"/>
      <c r="RHA87" s="1252"/>
      <c r="RHB87" s="1252"/>
      <c r="RHC87" s="1252"/>
      <c r="RHD87" s="1252"/>
      <c r="RHE87" s="1252"/>
      <c r="RHF87" s="1252"/>
      <c r="RHG87" s="1252"/>
      <c r="RHH87" s="1252"/>
      <c r="RHI87" s="1252"/>
      <c r="RHJ87" s="1252"/>
      <c r="RHK87" s="1252"/>
      <c r="RHL87" s="1252"/>
      <c r="RHM87" s="1252"/>
      <c r="RHN87" s="1252"/>
      <c r="RHO87" s="1252"/>
      <c r="RHP87" s="1252"/>
      <c r="RHQ87" s="1252"/>
      <c r="RHR87" s="1252"/>
      <c r="RHS87" s="1252"/>
      <c r="RHT87" s="1252"/>
      <c r="RHU87" s="1252"/>
      <c r="RHV87" s="1252"/>
      <c r="RHW87" s="1252"/>
      <c r="RHX87" s="1252"/>
      <c r="RHY87" s="1252"/>
      <c r="RHZ87" s="1252"/>
      <c r="RIA87" s="1252"/>
      <c r="RIB87" s="1252"/>
      <c r="RIC87" s="1252"/>
      <c r="RID87" s="1252"/>
      <c r="RIE87" s="1252"/>
      <c r="RIF87" s="1252"/>
      <c r="RIG87" s="1252"/>
      <c r="RIH87" s="1252"/>
      <c r="RII87" s="1252"/>
      <c r="RIJ87" s="1252"/>
      <c r="RIK87" s="1252"/>
      <c r="RIL87" s="1252"/>
      <c r="RIM87" s="1252"/>
      <c r="RIN87" s="1252"/>
      <c r="RIO87" s="1252"/>
      <c r="RIP87" s="1252"/>
      <c r="RIQ87" s="1252"/>
      <c r="RIR87" s="1252"/>
      <c r="RIS87" s="1252"/>
      <c r="RIT87" s="1252"/>
      <c r="RIU87" s="1252"/>
      <c r="RIV87" s="1252"/>
      <c r="RIW87" s="1252"/>
      <c r="RIX87" s="1252"/>
      <c r="RIY87" s="1252"/>
      <c r="RIZ87" s="1252"/>
      <c r="RJA87" s="1252"/>
      <c r="RJB87" s="1252"/>
      <c r="RJC87" s="1252"/>
      <c r="RJD87" s="1252"/>
      <c r="RJE87" s="1252"/>
      <c r="RJF87" s="1252"/>
      <c r="RJG87" s="1252"/>
      <c r="RJH87" s="1252"/>
      <c r="RJI87" s="1252"/>
      <c r="RJJ87" s="1252"/>
      <c r="RJK87" s="1252"/>
      <c r="RJL87" s="1252"/>
      <c r="RJM87" s="1252"/>
      <c r="RJN87" s="1252"/>
      <c r="RJO87" s="1252"/>
      <c r="RJP87" s="1252"/>
      <c r="RJQ87" s="1252"/>
      <c r="RJR87" s="1252"/>
      <c r="RJS87" s="1252"/>
      <c r="RJT87" s="1252"/>
      <c r="RJU87" s="1252"/>
      <c r="RJV87" s="1252"/>
      <c r="RJW87" s="1252"/>
      <c r="RJX87" s="1252"/>
      <c r="RJY87" s="1252"/>
      <c r="RJZ87" s="1252"/>
      <c r="RKA87" s="1252"/>
      <c r="RKB87" s="1252"/>
      <c r="RKC87" s="1252"/>
      <c r="RKD87" s="1252"/>
      <c r="RKE87" s="1252"/>
      <c r="RKF87" s="1252"/>
      <c r="RKG87" s="1252"/>
      <c r="RKH87" s="1252"/>
      <c r="RKI87" s="1252"/>
      <c r="RKJ87" s="1252"/>
      <c r="RKK87" s="1252"/>
      <c r="RKL87" s="1252"/>
      <c r="RKM87" s="1252"/>
      <c r="RKN87" s="1252"/>
      <c r="RKO87" s="1252"/>
      <c r="RKP87" s="1252"/>
      <c r="RKQ87" s="1252"/>
      <c r="RKR87" s="1252"/>
      <c r="RKS87" s="1252"/>
      <c r="RKT87" s="1252"/>
      <c r="RKU87" s="1252"/>
      <c r="RKV87" s="1252"/>
      <c r="RKW87" s="1252"/>
      <c r="RKX87" s="1252"/>
      <c r="RKY87" s="1252"/>
      <c r="RKZ87" s="1252"/>
      <c r="RLA87" s="1252"/>
      <c r="RLB87" s="1252"/>
      <c r="RLC87" s="1252"/>
      <c r="RLD87" s="1252"/>
      <c r="RLE87" s="1252"/>
      <c r="RLF87" s="1252"/>
      <c r="RLG87" s="1252"/>
      <c r="RLH87" s="1252"/>
      <c r="RLI87" s="1252"/>
      <c r="RLJ87" s="1252"/>
      <c r="RLK87" s="1252"/>
      <c r="RLL87" s="1252"/>
      <c r="RLM87" s="1252"/>
      <c r="RLN87" s="1252"/>
      <c r="RLO87" s="1252"/>
      <c r="RLP87" s="1252"/>
      <c r="RLQ87" s="1252"/>
      <c r="RLR87" s="1252"/>
      <c r="RLS87" s="1252"/>
      <c r="RLT87" s="1252"/>
      <c r="RLU87" s="1252"/>
      <c r="RLV87" s="1252"/>
      <c r="RLW87" s="1252"/>
      <c r="RLX87" s="1252"/>
      <c r="RLY87" s="1252"/>
      <c r="RLZ87" s="1252"/>
      <c r="RMA87" s="1252"/>
      <c r="RMB87" s="1252"/>
      <c r="RMC87" s="1252"/>
      <c r="RMD87" s="1252"/>
      <c r="RME87" s="1252"/>
      <c r="RMF87" s="1252"/>
      <c r="RMG87" s="1252"/>
      <c r="RMH87" s="1252"/>
      <c r="RMI87" s="1252"/>
      <c r="RMJ87" s="1252"/>
      <c r="RMK87" s="1252"/>
      <c r="RML87" s="1252"/>
      <c r="RMM87" s="1252"/>
      <c r="RMN87" s="1252"/>
      <c r="RMO87" s="1252"/>
      <c r="RMP87" s="1252"/>
      <c r="RMQ87" s="1252"/>
      <c r="RMR87" s="1252"/>
      <c r="RMS87" s="1252"/>
      <c r="RMT87" s="1252"/>
      <c r="RMU87" s="1252"/>
      <c r="RMV87" s="1252"/>
      <c r="RMW87" s="1252"/>
      <c r="RMX87" s="1252"/>
      <c r="RMY87" s="1252"/>
      <c r="RMZ87" s="1252"/>
      <c r="RNA87" s="1252"/>
      <c r="RNB87" s="1252"/>
      <c r="RNC87" s="1252"/>
      <c r="RND87" s="1252"/>
      <c r="RNE87" s="1252"/>
      <c r="RNF87" s="1252"/>
      <c r="RNG87" s="1252"/>
      <c r="RNH87" s="1252"/>
      <c r="RNI87" s="1252"/>
      <c r="RNJ87" s="1252"/>
      <c r="RNK87" s="1252"/>
      <c r="RNL87" s="1252"/>
      <c r="RNM87" s="1252"/>
      <c r="RNN87" s="1252"/>
      <c r="RNO87" s="1252"/>
      <c r="RNP87" s="1252"/>
      <c r="RNQ87" s="1252"/>
      <c r="RNR87" s="1252"/>
      <c r="RNS87" s="1252"/>
      <c r="RNT87" s="1252"/>
      <c r="RNU87" s="1252"/>
      <c r="RNV87" s="1252"/>
      <c r="RNW87" s="1252"/>
      <c r="RNX87" s="1252"/>
      <c r="RNY87" s="1252"/>
      <c r="RNZ87" s="1252"/>
      <c r="ROA87" s="1252"/>
      <c r="ROB87" s="1252"/>
      <c r="ROC87" s="1252"/>
      <c r="ROD87" s="1252"/>
      <c r="ROE87" s="1252"/>
      <c r="ROF87" s="1252"/>
      <c r="ROG87" s="1252"/>
      <c r="ROH87" s="1252"/>
      <c r="ROI87" s="1252"/>
      <c r="ROJ87" s="1252"/>
      <c r="ROK87" s="1252"/>
      <c r="ROL87" s="1252"/>
      <c r="ROM87" s="1252"/>
      <c r="RON87" s="1252"/>
      <c r="ROO87" s="1252"/>
      <c r="ROP87" s="1252"/>
      <c r="ROQ87" s="1252"/>
      <c r="ROR87" s="1252"/>
      <c r="ROS87" s="1252"/>
      <c r="ROT87" s="1252"/>
      <c r="ROU87" s="1252"/>
      <c r="ROV87" s="1252"/>
      <c r="ROW87" s="1252"/>
      <c r="ROX87" s="1252"/>
      <c r="ROY87" s="1252"/>
      <c r="ROZ87" s="1252"/>
      <c r="RPA87" s="1252"/>
      <c r="RPB87" s="1252"/>
      <c r="RPC87" s="1252"/>
      <c r="RPD87" s="1252"/>
      <c r="RPE87" s="1252"/>
      <c r="RPF87" s="1252"/>
      <c r="RPG87" s="1252"/>
      <c r="RPH87" s="1252"/>
      <c r="RPI87" s="1252"/>
      <c r="RPJ87" s="1252"/>
      <c r="RPK87" s="1252"/>
      <c r="RPL87" s="1252"/>
      <c r="RPM87" s="1252"/>
      <c r="RPN87" s="1252"/>
      <c r="RPO87" s="1252"/>
      <c r="RPP87" s="1252"/>
      <c r="RPQ87" s="1252"/>
      <c r="RPR87" s="1252"/>
      <c r="RPS87" s="1252"/>
      <c r="RPT87" s="1252"/>
      <c r="RPU87" s="1252"/>
      <c r="RPV87" s="1252"/>
      <c r="RPW87" s="1252"/>
      <c r="RPX87" s="1252"/>
      <c r="RPY87" s="1252"/>
      <c r="RPZ87" s="1252"/>
      <c r="RQA87" s="1252"/>
      <c r="RQB87" s="1252"/>
      <c r="RQC87" s="1252"/>
      <c r="RQD87" s="1252"/>
      <c r="RQE87" s="1252"/>
      <c r="RQF87" s="1252"/>
      <c r="RQG87" s="1252"/>
      <c r="RQH87" s="1252"/>
      <c r="RQI87" s="1252"/>
      <c r="RQJ87" s="1252"/>
      <c r="RQK87" s="1252"/>
      <c r="RQL87" s="1252"/>
      <c r="RQM87" s="1252"/>
      <c r="RQN87" s="1252"/>
      <c r="RQO87" s="1252"/>
      <c r="RQP87" s="1252"/>
      <c r="RQQ87" s="1252"/>
      <c r="RQR87" s="1252"/>
      <c r="RQS87" s="1252"/>
      <c r="RQT87" s="1252"/>
      <c r="RQU87" s="1252"/>
      <c r="RQV87" s="1252"/>
      <c r="RQW87" s="1252"/>
      <c r="RQX87" s="1252"/>
      <c r="RQY87" s="1252"/>
      <c r="RQZ87" s="1252"/>
      <c r="RRA87" s="1252"/>
      <c r="RRB87" s="1252"/>
      <c r="RRC87" s="1252"/>
      <c r="RRD87" s="1252"/>
      <c r="RRE87" s="1252"/>
      <c r="RRF87" s="1252"/>
      <c r="RRG87" s="1252"/>
      <c r="RRH87" s="1252"/>
      <c r="RRI87" s="1252"/>
      <c r="RRJ87" s="1252"/>
      <c r="RRK87" s="1252"/>
      <c r="RRL87" s="1252"/>
      <c r="RRM87" s="1252"/>
      <c r="RRN87" s="1252"/>
      <c r="RRO87" s="1252"/>
      <c r="RRP87" s="1252"/>
      <c r="RRQ87" s="1252"/>
      <c r="RRR87" s="1252"/>
      <c r="RRS87" s="1252"/>
      <c r="RRT87" s="1252"/>
      <c r="RRU87" s="1252"/>
      <c r="RRV87" s="1252"/>
      <c r="RRW87" s="1252"/>
      <c r="RRX87" s="1252"/>
      <c r="RRY87" s="1252"/>
      <c r="RRZ87" s="1252"/>
      <c r="RSA87" s="1252"/>
      <c r="RSB87" s="1252"/>
      <c r="RSC87" s="1252"/>
      <c r="RSD87" s="1252"/>
      <c r="RSE87" s="1252"/>
      <c r="RSF87" s="1252"/>
      <c r="RSG87" s="1252"/>
      <c r="RSH87" s="1252"/>
      <c r="RSI87" s="1252"/>
      <c r="RSJ87" s="1252"/>
      <c r="RSK87" s="1252"/>
      <c r="RSL87" s="1252"/>
      <c r="RSM87" s="1252"/>
      <c r="RSN87" s="1252"/>
      <c r="RSO87" s="1252"/>
      <c r="RSP87" s="1252"/>
      <c r="RSQ87" s="1252"/>
      <c r="RSR87" s="1252"/>
      <c r="RSS87" s="1252"/>
      <c r="RST87" s="1252"/>
      <c r="RSU87" s="1252"/>
      <c r="RSV87" s="1252"/>
      <c r="RSW87" s="1252"/>
      <c r="RSX87" s="1252"/>
      <c r="RSY87" s="1252"/>
      <c r="RSZ87" s="1252"/>
      <c r="RTA87" s="1252"/>
      <c r="RTB87" s="1252"/>
      <c r="RTC87" s="1252"/>
      <c r="RTD87" s="1252"/>
      <c r="RTE87" s="1252"/>
      <c r="RTF87" s="1252"/>
      <c r="RTG87" s="1252"/>
      <c r="RTH87" s="1252"/>
      <c r="RTI87" s="1252"/>
      <c r="RTJ87" s="1252"/>
      <c r="RTK87" s="1252"/>
      <c r="RTL87" s="1252"/>
      <c r="RTM87" s="1252"/>
      <c r="RTN87" s="1252"/>
      <c r="RTO87" s="1252"/>
      <c r="RTP87" s="1252"/>
      <c r="RTQ87" s="1252"/>
      <c r="RTR87" s="1252"/>
      <c r="RTS87" s="1252"/>
      <c r="RTT87" s="1252"/>
      <c r="RTU87" s="1252"/>
      <c r="RTV87" s="1252"/>
      <c r="RTW87" s="1252"/>
      <c r="RTX87" s="1252"/>
      <c r="RTY87" s="1252"/>
      <c r="RTZ87" s="1252"/>
      <c r="RUA87" s="1252"/>
      <c r="RUB87" s="1252"/>
      <c r="RUC87" s="1252"/>
      <c r="RUD87" s="1252"/>
      <c r="RUE87" s="1252"/>
      <c r="RUF87" s="1252"/>
      <c r="RUG87" s="1252"/>
      <c r="RUH87" s="1252"/>
      <c r="RUI87" s="1252"/>
      <c r="RUJ87" s="1252"/>
      <c r="RUK87" s="1252"/>
      <c r="RUL87" s="1252"/>
      <c r="RUM87" s="1252"/>
      <c r="RUN87" s="1252"/>
      <c r="RUO87" s="1252"/>
      <c r="RUP87" s="1252"/>
      <c r="RUQ87" s="1252"/>
      <c r="RUR87" s="1252"/>
      <c r="RUS87" s="1252"/>
      <c r="RUT87" s="1252"/>
      <c r="RUU87" s="1252"/>
      <c r="RUV87" s="1252"/>
      <c r="RUW87" s="1252"/>
      <c r="RUX87" s="1252"/>
      <c r="RUY87" s="1252"/>
      <c r="RUZ87" s="1252"/>
      <c r="RVA87" s="1252"/>
      <c r="RVB87" s="1252"/>
      <c r="RVC87" s="1252"/>
      <c r="RVD87" s="1252"/>
      <c r="RVE87" s="1252"/>
      <c r="RVF87" s="1252"/>
      <c r="RVG87" s="1252"/>
      <c r="RVH87" s="1252"/>
      <c r="RVI87" s="1252"/>
      <c r="RVJ87" s="1252"/>
      <c r="RVK87" s="1252"/>
      <c r="RVL87" s="1252"/>
      <c r="RVM87" s="1252"/>
      <c r="RVN87" s="1252"/>
      <c r="RVO87" s="1252"/>
      <c r="RVP87" s="1252"/>
      <c r="RVQ87" s="1252"/>
      <c r="RVR87" s="1252"/>
      <c r="RVS87" s="1252"/>
      <c r="RVT87" s="1252"/>
      <c r="RVU87" s="1252"/>
      <c r="RVV87" s="1252"/>
      <c r="RVW87" s="1252"/>
      <c r="RVX87" s="1252"/>
      <c r="RVY87" s="1252"/>
      <c r="RVZ87" s="1252"/>
      <c r="RWA87" s="1252"/>
      <c r="RWB87" s="1252"/>
      <c r="RWC87" s="1252"/>
      <c r="RWD87" s="1252"/>
      <c r="RWE87" s="1252"/>
      <c r="RWF87" s="1252"/>
      <c r="RWG87" s="1252"/>
      <c r="RWH87" s="1252"/>
      <c r="RWI87" s="1252"/>
      <c r="RWJ87" s="1252"/>
      <c r="RWK87" s="1252"/>
      <c r="RWL87" s="1252"/>
      <c r="RWM87" s="1252"/>
      <c r="RWN87" s="1252"/>
      <c r="RWO87" s="1252"/>
      <c r="RWP87" s="1252"/>
      <c r="RWQ87" s="1252"/>
      <c r="RWR87" s="1252"/>
      <c r="RWS87" s="1252"/>
      <c r="RWT87" s="1252"/>
      <c r="RWU87" s="1252"/>
      <c r="RWV87" s="1252"/>
      <c r="RWW87" s="1252"/>
      <c r="RWX87" s="1252"/>
      <c r="RWY87" s="1252"/>
      <c r="RWZ87" s="1252"/>
      <c r="RXA87" s="1252"/>
      <c r="RXB87" s="1252"/>
      <c r="RXC87" s="1252"/>
      <c r="RXD87" s="1252"/>
      <c r="RXE87" s="1252"/>
      <c r="RXF87" s="1252"/>
      <c r="RXG87" s="1252"/>
      <c r="RXH87" s="1252"/>
      <c r="RXI87" s="1252"/>
      <c r="RXJ87" s="1252"/>
      <c r="RXK87" s="1252"/>
      <c r="RXL87" s="1252"/>
      <c r="RXM87" s="1252"/>
      <c r="RXN87" s="1252"/>
      <c r="RXO87" s="1252"/>
      <c r="RXP87" s="1252"/>
      <c r="RXQ87" s="1252"/>
      <c r="RXR87" s="1252"/>
      <c r="RXS87" s="1252"/>
      <c r="RXT87" s="1252"/>
      <c r="RXU87" s="1252"/>
      <c r="RXV87" s="1252"/>
      <c r="RXW87" s="1252"/>
      <c r="RXX87" s="1252"/>
      <c r="RXY87" s="1252"/>
      <c r="RXZ87" s="1252"/>
      <c r="RYA87" s="1252"/>
      <c r="RYB87" s="1252"/>
      <c r="RYC87" s="1252"/>
      <c r="RYD87" s="1252"/>
      <c r="RYE87" s="1252"/>
      <c r="RYF87" s="1252"/>
      <c r="RYG87" s="1252"/>
      <c r="RYH87" s="1252"/>
      <c r="RYI87" s="1252"/>
      <c r="RYJ87" s="1252"/>
      <c r="RYK87" s="1252"/>
      <c r="RYL87" s="1252"/>
      <c r="RYM87" s="1252"/>
      <c r="RYN87" s="1252"/>
      <c r="RYO87" s="1252"/>
      <c r="RYP87" s="1252"/>
      <c r="RYQ87" s="1252"/>
      <c r="RYR87" s="1252"/>
      <c r="RYS87" s="1252"/>
      <c r="RYT87" s="1252"/>
      <c r="RYU87" s="1252"/>
      <c r="RYV87" s="1252"/>
      <c r="RYW87" s="1252"/>
      <c r="RYX87" s="1252"/>
      <c r="RYY87" s="1252"/>
      <c r="RYZ87" s="1252"/>
      <c r="RZA87" s="1252"/>
      <c r="RZB87" s="1252"/>
      <c r="RZC87" s="1252"/>
      <c r="RZD87" s="1252"/>
      <c r="RZE87" s="1252"/>
      <c r="RZF87" s="1252"/>
      <c r="RZG87" s="1252"/>
      <c r="RZH87" s="1252"/>
      <c r="RZI87" s="1252"/>
      <c r="RZJ87" s="1252"/>
      <c r="RZK87" s="1252"/>
      <c r="RZL87" s="1252"/>
      <c r="RZM87" s="1252"/>
      <c r="RZN87" s="1252"/>
      <c r="RZO87" s="1252"/>
      <c r="RZP87" s="1252"/>
      <c r="RZQ87" s="1252"/>
      <c r="RZR87" s="1252"/>
      <c r="RZS87" s="1252"/>
      <c r="RZT87" s="1252"/>
      <c r="RZU87" s="1252"/>
      <c r="RZV87" s="1252"/>
      <c r="RZW87" s="1252"/>
      <c r="RZX87" s="1252"/>
      <c r="RZY87" s="1252"/>
      <c r="RZZ87" s="1252"/>
      <c r="SAA87" s="1252"/>
      <c r="SAB87" s="1252"/>
      <c r="SAC87" s="1252"/>
      <c r="SAD87" s="1252"/>
      <c r="SAE87" s="1252"/>
      <c r="SAF87" s="1252"/>
      <c r="SAG87" s="1252"/>
      <c r="SAH87" s="1252"/>
      <c r="SAI87" s="1252"/>
      <c r="SAJ87" s="1252"/>
      <c r="SAK87" s="1252"/>
      <c r="SAL87" s="1252"/>
      <c r="SAM87" s="1252"/>
      <c r="SAN87" s="1252"/>
      <c r="SAO87" s="1252"/>
      <c r="SAP87" s="1252"/>
      <c r="SAQ87" s="1252"/>
      <c r="SAR87" s="1252"/>
      <c r="SAS87" s="1252"/>
      <c r="SAT87" s="1252"/>
      <c r="SAU87" s="1252"/>
      <c r="SAV87" s="1252"/>
      <c r="SAW87" s="1252"/>
      <c r="SAX87" s="1252"/>
      <c r="SAY87" s="1252"/>
      <c r="SAZ87" s="1252"/>
      <c r="SBA87" s="1252"/>
      <c r="SBB87" s="1252"/>
      <c r="SBC87" s="1252"/>
      <c r="SBD87" s="1252"/>
      <c r="SBE87" s="1252"/>
      <c r="SBF87" s="1252"/>
      <c r="SBG87" s="1252"/>
      <c r="SBH87" s="1252"/>
      <c r="SBI87" s="1252"/>
      <c r="SBJ87" s="1252"/>
      <c r="SBK87" s="1252"/>
      <c r="SBL87" s="1252"/>
      <c r="SBM87" s="1252"/>
      <c r="SBN87" s="1252"/>
      <c r="SBO87" s="1252"/>
      <c r="SBP87" s="1252"/>
      <c r="SBQ87" s="1252"/>
      <c r="SBR87" s="1252"/>
      <c r="SBS87" s="1252"/>
      <c r="SBT87" s="1252"/>
      <c r="SBU87" s="1252"/>
      <c r="SBV87" s="1252"/>
      <c r="SBW87" s="1252"/>
      <c r="SBX87" s="1252"/>
      <c r="SBY87" s="1252"/>
      <c r="SBZ87" s="1252"/>
      <c r="SCA87" s="1252"/>
      <c r="SCB87" s="1252"/>
      <c r="SCC87" s="1252"/>
      <c r="SCD87" s="1252"/>
      <c r="SCE87" s="1252"/>
      <c r="SCF87" s="1252"/>
      <c r="SCG87" s="1252"/>
      <c r="SCH87" s="1252"/>
      <c r="SCI87" s="1252"/>
      <c r="SCJ87" s="1252"/>
      <c r="SCK87" s="1252"/>
      <c r="SCL87" s="1252"/>
      <c r="SCM87" s="1252"/>
      <c r="SCN87" s="1252"/>
      <c r="SCO87" s="1252"/>
      <c r="SCP87" s="1252"/>
      <c r="SCQ87" s="1252"/>
      <c r="SCR87" s="1252"/>
      <c r="SCS87" s="1252"/>
      <c r="SCT87" s="1252"/>
      <c r="SCU87" s="1252"/>
      <c r="SCV87" s="1252"/>
      <c r="SCW87" s="1252"/>
      <c r="SCX87" s="1252"/>
      <c r="SCY87" s="1252"/>
      <c r="SCZ87" s="1252"/>
      <c r="SDA87" s="1252"/>
      <c r="SDB87" s="1252"/>
      <c r="SDC87" s="1252"/>
      <c r="SDD87" s="1252"/>
      <c r="SDE87" s="1252"/>
      <c r="SDF87" s="1252"/>
      <c r="SDG87" s="1252"/>
      <c r="SDH87" s="1252"/>
      <c r="SDI87" s="1252"/>
      <c r="SDJ87" s="1252"/>
      <c r="SDK87" s="1252"/>
      <c r="SDL87" s="1252"/>
      <c r="SDM87" s="1252"/>
      <c r="SDN87" s="1252"/>
      <c r="SDO87" s="1252"/>
      <c r="SDP87" s="1252"/>
      <c r="SDQ87" s="1252"/>
      <c r="SDR87" s="1252"/>
      <c r="SDS87" s="1252"/>
      <c r="SDT87" s="1252"/>
      <c r="SDU87" s="1252"/>
      <c r="SDV87" s="1252"/>
      <c r="SDW87" s="1252"/>
      <c r="SDX87" s="1252"/>
      <c r="SDY87" s="1252"/>
      <c r="SDZ87" s="1252"/>
      <c r="SEA87" s="1252"/>
      <c r="SEB87" s="1252"/>
      <c r="SEC87" s="1252"/>
      <c r="SED87" s="1252"/>
      <c r="SEE87" s="1252"/>
      <c r="SEF87" s="1252"/>
      <c r="SEG87" s="1252"/>
      <c r="SEH87" s="1252"/>
      <c r="SEI87" s="1252"/>
      <c r="SEJ87" s="1252"/>
      <c r="SEK87" s="1252"/>
      <c r="SEL87" s="1252"/>
      <c r="SEM87" s="1252"/>
      <c r="SEN87" s="1252"/>
      <c r="SEO87" s="1252"/>
      <c r="SEP87" s="1252"/>
      <c r="SEQ87" s="1252"/>
      <c r="SER87" s="1252"/>
      <c r="SES87" s="1252"/>
      <c r="SET87" s="1252"/>
      <c r="SEU87" s="1252"/>
      <c r="SEV87" s="1252"/>
      <c r="SEW87" s="1252"/>
      <c r="SEX87" s="1252"/>
      <c r="SEY87" s="1252"/>
      <c r="SEZ87" s="1252"/>
      <c r="SFA87" s="1252"/>
      <c r="SFB87" s="1252"/>
      <c r="SFC87" s="1252"/>
      <c r="SFD87" s="1252"/>
      <c r="SFE87" s="1252"/>
      <c r="SFF87" s="1252"/>
      <c r="SFG87" s="1252"/>
      <c r="SFH87" s="1252"/>
      <c r="SFI87" s="1252"/>
      <c r="SFJ87" s="1252"/>
      <c r="SFK87" s="1252"/>
      <c r="SFL87" s="1252"/>
      <c r="SFM87" s="1252"/>
      <c r="SFN87" s="1252"/>
      <c r="SFO87" s="1252"/>
      <c r="SFP87" s="1252"/>
      <c r="SFQ87" s="1252"/>
      <c r="SFR87" s="1252"/>
      <c r="SFS87" s="1252"/>
      <c r="SFT87" s="1252"/>
      <c r="SFU87" s="1252"/>
      <c r="SFV87" s="1252"/>
      <c r="SFW87" s="1252"/>
      <c r="SFX87" s="1252"/>
      <c r="SFY87" s="1252"/>
      <c r="SFZ87" s="1252"/>
      <c r="SGA87" s="1252"/>
      <c r="SGB87" s="1252"/>
      <c r="SGC87" s="1252"/>
      <c r="SGD87" s="1252"/>
      <c r="SGE87" s="1252"/>
      <c r="SGF87" s="1252"/>
      <c r="SGG87" s="1252"/>
      <c r="SGH87" s="1252"/>
      <c r="SGI87" s="1252"/>
      <c r="SGJ87" s="1252"/>
      <c r="SGK87" s="1252"/>
      <c r="SGL87" s="1252"/>
      <c r="SGM87" s="1252"/>
      <c r="SGN87" s="1252"/>
      <c r="SGO87" s="1252"/>
      <c r="SGP87" s="1252"/>
      <c r="SGQ87" s="1252"/>
      <c r="SGR87" s="1252"/>
      <c r="SGS87" s="1252"/>
      <c r="SGT87" s="1252"/>
      <c r="SGU87" s="1252"/>
      <c r="SGV87" s="1252"/>
      <c r="SGW87" s="1252"/>
      <c r="SGX87" s="1252"/>
      <c r="SGY87" s="1252"/>
      <c r="SGZ87" s="1252"/>
      <c r="SHA87" s="1252"/>
      <c r="SHB87" s="1252"/>
      <c r="SHC87" s="1252"/>
      <c r="SHD87" s="1252"/>
      <c r="SHE87" s="1252"/>
      <c r="SHF87" s="1252"/>
      <c r="SHG87" s="1252"/>
      <c r="SHH87" s="1252"/>
      <c r="SHI87" s="1252"/>
      <c r="SHJ87" s="1252"/>
      <c r="SHK87" s="1252"/>
      <c r="SHL87" s="1252"/>
      <c r="SHM87" s="1252"/>
      <c r="SHN87" s="1252"/>
      <c r="SHO87" s="1252"/>
      <c r="SHP87" s="1252"/>
      <c r="SHQ87" s="1252"/>
      <c r="SHR87" s="1252"/>
      <c r="SHS87" s="1252"/>
      <c r="SHT87" s="1252"/>
      <c r="SHU87" s="1252"/>
      <c r="SHV87" s="1252"/>
      <c r="SHW87" s="1252"/>
      <c r="SHX87" s="1252"/>
      <c r="SHY87" s="1252"/>
      <c r="SHZ87" s="1252"/>
      <c r="SIA87" s="1252"/>
      <c r="SIB87" s="1252"/>
      <c r="SIC87" s="1252"/>
      <c r="SID87" s="1252"/>
      <c r="SIE87" s="1252"/>
      <c r="SIF87" s="1252"/>
      <c r="SIG87" s="1252"/>
      <c r="SIH87" s="1252"/>
      <c r="SII87" s="1252"/>
      <c r="SIJ87" s="1252"/>
      <c r="SIK87" s="1252"/>
      <c r="SIL87" s="1252"/>
      <c r="SIM87" s="1252"/>
      <c r="SIN87" s="1252"/>
      <c r="SIO87" s="1252"/>
      <c r="SIP87" s="1252"/>
      <c r="SIQ87" s="1252"/>
      <c r="SIR87" s="1252"/>
      <c r="SIS87" s="1252"/>
      <c r="SIT87" s="1252"/>
      <c r="SIU87" s="1252"/>
      <c r="SIV87" s="1252"/>
      <c r="SIW87" s="1252"/>
      <c r="SIX87" s="1252"/>
      <c r="SIY87" s="1252"/>
      <c r="SIZ87" s="1252"/>
      <c r="SJA87" s="1252"/>
      <c r="SJB87" s="1252"/>
      <c r="SJC87" s="1252"/>
      <c r="SJD87" s="1252"/>
      <c r="SJE87" s="1252"/>
      <c r="SJF87" s="1252"/>
      <c r="SJG87" s="1252"/>
      <c r="SJH87" s="1252"/>
      <c r="SJI87" s="1252"/>
      <c r="SJJ87" s="1252"/>
      <c r="SJK87" s="1252"/>
      <c r="SJL87" s="1252"/>
      <c r="SJM87" s="1252"/>
      <c r="SJN87" s="1252"/>
      <c r="SJO87" s="1252"/>
      <c r="SJP87" s="1252"/>
      <c r="SJQ87" s="1252"/>
      <c r="SJR87" s="1252"/>
      <c r="SJS87" s="1252"/>
      <c r="SJT87" s="1252"/>
      <c r="SJU87" s="1252"/>
      <c r="SJV87" s="1252"/>
      <c r="SJW87" s="1252"/>
      <c r="SJX87" s="1252"/>
      <c r="SJY87" s="1252"/>
      <c r="SJZ87" s="1252"/>
      <c r="SKA87" s="1252"/>
      <c r="SKB87" s="1252"/>
      <c r="SKC87" s="1252"/>
      <c r="SKD87" s="1252"/>
      <c r="SKE87" s="1252"/>
      <c r="SKF87" s="1252"/>
      <c r="SKG87" s="1252"/>
      <c r="SKH87" s="1252"/>
      <c r="SKI87" s="1252"/>
      <c r="SKJ87" s="1252"/>
      <c r="SKK87" s="1252"/>
      <c r="SKL87" s="1252"/>
      <c r="SKM87" s="1252"/>
      <c r="SKN87" s="1252"/>
      <c r="SKO87" s="1252"/>
      <c r="SKP87" s="1252"/>
      <c r="SKQ87" s="1252"/>
      <c r="SKR87" s="1252"/>
      <c r="SKS87" s="1252"/>
      <c r="SKT87" s="1252"/>
      <c r="SKU87" s="1252"/>
      <c r="SKV87" s="1252"/>
      <c r="SKW87" s="1252"/>
      <c r="SKX87" s="1252"/>
      <c r="SKY87" s="1252"/>
      <c r="SKZ87" s="1252"/>
      <c r="SLA87" s="1252"/>
      <c r="SLB87" s="1252"/>
      <c r="SLC87" s="1252"/>
      <c r="SLD87" s="1252"/>
      <c r="SLE87" s="1252"/>
      <c r="SLF87" s="1252"/>
      <c r="SLG87" s="1252"/>
      <c r="SLH87" s="1252"/>
      <c r="SLI87" s="1252"/>
      <c r="SLJ87" s="1252"/>
      <c r="SLK87" s="1252"/>
      <c r="SLL87" s="1252"/>
      <c r="SLM87" s="1252"/>
      <c r="SLN87" s="1252"/>
      <c r="SLO87" s="1252"/>
      <c r="SLP87" s="1252"/>
      <c r="SLQ87" s="1252"/>
      <c r="SLR87" s="1252"/>
      <c r="SLS87" s="1252"/>
      <c r="SLT87" s="1252"/>
      <c r="SLU87" s="1252"/>
      <c r="SLV87" s="1252"/>
      <c r="SLW87" s="1252"/>
      <c r="SLX87" s="1252"/>
      <c r="SLY87" s="1252"/>
      <c r="SLZ87" s="1252"/>
      <c r="SMA87" s="1252"/>
      <c r="SMB87" s="1252"/>
      <c r="SMC87" s="1252"/>
      <c r="SMD87" s="1252"/>
      <c r="SME87" s="1252"/>
      <c r="SMF87" s="1252"/>
      <c r="SMG87" s="1252"/>
      <c r="SMH87" s="1252"/>
      <c r="SMI87" s="1252"/>
      <c r="SMJ87" s="1252"/>
      <c r="SMK87" s="1252"/>
      <c r="SML87" s="1252"/>
      <c r="SMM87" s="1252"/>
      <c r="SMN87" s="1252"/>
      <c r="SMO87" s="1252"/>
      <c r="SMP87" s="1252"/>
      <c r="SMQ87" s="1252"/>
      <c r="SMR87" s="1252"/>
      <c r="SMS87" s="1252"/>
      <c r="SMT87" s="1252"/>
      <c r="SMU87" s="1252"/>
      <c r="SMV87" s="1252"/>
      <c r="SMW87" s="1252"/>
      <c r="SMX87" s="1252"/>
      <c r="SMY87" s="1252"/>
      <c r="SMZ87" s="1252"/>
      <c r="SNA87" s="1252"/>
      <c r="SNB87" s="1252"/>
      <c r="SNC87" s="1252"/>
      <c r="SND87" s="1252"/>
      <c r="SNE87" s="1252"/>
      <c r="SNF87" s="1252"/>
      <c r="SNG87" s="1252"/>
      <c r="SNH87" s="1252"/>
      <c r="SNI87" s="1252"/>
      <c r="SNJ87" s="1252"/>
      <c r="SNK87" s="1252"/>
      <c r="SNL87" s="1252"/>
      <c r="SNM87" s="1252"/>
      <c r="SNN87" s="1252"/>
      <c r="SNO87" s="1252"/>
      <c r="SNP87" s="1252"/>
      <c r="SNQ87" s="1252"/>
      <c r="SNR87" s="1252"/>
      <c r="SNS87" s="1252"/>
      <c r="SNT87" s="1252"/>
      <c r="SNU87" s="1252"/>
      <c r="SNV87" s="1252"/>
      <c r="SNW87" s="1252"/>
      <c r="SNX87" s="1252"/>
      <c r="SNY87" s="1252"/>
      <c r="SNZ87" s="1252"/>
      <c r="SOA87" s="1252"/>
      <c r="SOB87" s="1252"/>
      <c r="SOC87" s="1252"/>
      <c r="SOD87" s="1252"/>
      <c r="SOE87" s="1252"/>
      <c r="SOF87" s="1252"/>
      <c r="SOG87" s="1252"/>
      <c r="SOH87" s="1252"/>
      <c r="SOI87" s="1252"/>
      <c r="SOJ87" s="1252"/>
      <c r="SOK87" s="1252"/>
      <c r="SOL87" s="1252"/>
      <c r="SOM87" s="1252"/>
      <c r="SON87" s="1252"/>
      <c r="SOO87" s="1252"/>
      <c r="SOP87" s="1252"/>
      <c r="SOQ87" s="1252"/>
      <c r="SOR87" s="1252"/>
      <c r="SOS87" s="1252"/>
      <c r="SOT87" s="1252"/>
      <c r="SOU87" s="1252"/>
      <c r="SOV87" s="1252"/>
      <c r="SOW87" s="1252"/>
      <c r="SOX87" s="1252"/>
      <c r="SOY87" s="1252"/>
      <c r="SOZ87" s="1252"/>
      <c r="SPA87" s="1252"/>
      <c r="SPB87" s="1252"/>
      <c r="SPC87" s="1252"/>
      <c r="SPD87" s="1252"/>
      <c r="SPE87" s="1252"/>
      <c r="SPF87" s="1252"/>
      <c r="SPG87" s="1252"/>
      <c r="SPH87" s="1252"/>
      <c r="SPI87" s="1252"/>
      <c r="SPJ87" s="1252"/>
      <c r="SPK87" s="1252"/>
      <c r="SPL87" s="1252"/>
      <c r="SPM87" s="1252"/>
      <c r="SPN87" s="1252"/>
      <c r="SPO87" s="1252"/>
      <c r="SPP87" s="1252"/>
      <c r="SPQ87" s="1252"/>
      <c r="SPR87" s="1252"/>
      <c r="SPS87" s="1252"/>
      <c r="SPT87" s="1252"/>
      <c r="SPU87" s="1252"/>
      <c r="SPV87" s="1252"/>
      <c r="SPW87" s="1252"/>
      <c r="SPX87" s="1252"/>
      <c r="SPY87" s="1252"/>
      <c r="SPZ87" s="1252"/>
      <c r="SQA87" s="1252"/>
      <c r="SQB87" s="1252"/>
      <c r="SQC87" s="1252"/>
      <c r="SQD87" s="1252"/>
      <c r="SQE87" s="1252"/>
      <c r="SQF87" s="1252"/>
      <c r="SQG87" s="1252"/>
      <c r="SQH87" s="1252"/>
      <c r="SQI87" s="1252"/>
      <c r="SQJ87" s="1252"/>
      <c r="SQK87" s="1252"/>
      <c r="SQL87" s="1252"/>
      <c r="SQM87" s="1252"/>
      <c r="SQN87" s="1252"/>
      <c r="SQO87" s="1252"/>
      <c r="SQP87" s="1252"/>
      <c r="SQQ87" s="1252"/>
      <c r="SQR87" s="1252"/>
      <c r="SQS87" s="1252"/>
      <c r="SQT87" s="1252"/>
      <c r="SQU87" s="1252"/>
      <c r="SQV87" s="1252"/>
      <c r="SQW87" s="1252"/>
      <c r="SQX87" s="1252"/>
      <c r="SQY87" s="1252"/>
      <c r="SQZ87" s="1252"/>
      <c r="SRA87" s="1252"/>
      <c r="SRB87" s="1252"/>
      <c r="SRC87" s="1252"/>
      <c r="SRD87" s="1252"/>
      <c r="SRE87" s="1252"/>
      <c r="SRF87" s="1252"/>
      <c r="SRG87" s="1252"/>
      <c r="SRH87" s="1252"/>
      <c r="SRI87" s="1252"/>
      <c r="SRJ87" s="1252"/>
      <c r="SRK87" s="1252"/>
      <c r="SRL87" s="1252"/>
      <c r="SRM87" s="1252"/>
      <c r="SRN87" s="1252"/>
      <c r="SRO87" s="1252"/>
      <c r="SRP87" s="1252"/>
      <c r="SRQ87" s="1252"/>
      <c r="SRR87" s="1252"/>
      <c r="SRS87" s="1252"/>
      <c r="SRT87" s="1252"/>
      <c r="SRU87" s="1252"/>
      <c r="SRV87" s="1252"/>
      <c r="SRW87" s="1252"/>
      <c r="SRX87" s="1252"/>
      <c r="SRY87" s="1252"/>
      <c r="SRZ87" s="1252"/>
      <c r="SSA87" s="1252"/>
      <c r="SSB87" s="1252"/>
      <c r="SSC87" s="1252"/>
      <c r="SSD87" s="1252"/>
      <c r="SSE87" s="1252"/>
      <c r="SSF87" s="1252"/>
      <c r="SSG87" s="1252"/>
      <c r="SSH87" s="1252"/>
      <c r="SSI87" s="1252"/>
      <c r="SSJ87" s="1252"/>
      <c r="SSK87" s="1252"/>
      <c r="SSL87" s="1252"/>
      <c r="SSM87" s="1252"/>
      <c r="SSN87" s="1252"/>
      <c r="SSO87" s="1252"/>
      <c r="SSP87" s="1252"/>
      <c r="SSQ87" s="1252"/>
      <c r="SSR87" s="1252"/>
      <c r="SSS87" s="1252"/>
      <c r="SST87" s="1252"/>
      <c r="SSU87" s="1252"/>
      <c r="SSV87" s="1252"/>
      <c r="SSW87" s="1252"/>
      <c r="SSX87" s="1252"/>
      <c r="SSY87" s="1252"/>
      <c r="SSZ87" s="1252"/>
      <c r="STA87" s="1252"/>
      <c r="STB87" s="1252"/>
      <c r="STC87" s="1252"/>
      <c r="STD87" s="1252"/>
      <c r="STE87" s="1252"/>
      <c r="STF87" s="1252"/>
      <c r="STG87" s="1252"/>
      <c r="STH87" s="1252"/>
      <c r="STI87" s="1252"/>
      <c r="STJ87" s="1252"/>
      <c r="STK87" s="1252"/>
      <c r="STL87" s="1252"/>
      <c r="STM87" s="1252"/>
      <c r="STN87" s="1252"/>
      <c r="STO87" s="1252"/>
      <c r="STP87" s="1252"/>
      <c r="STQ87" s="1252"/>
      <c r="STR87" s="1252"/>
      <c r="STS87" s="1252"/>
      <c r="STT87" s="1252"/>
      <c r="STU87" s="1252"/>
      <c r="STV87" s="1252"/>
      <c r="STW87" s="1252"/>
      <c r="STX87" s="1252"/>
      <c r="STY87" s="1252"/>
      <c r="STZ87" s="1252"/>
      <c r="SUA87" s="1252"/>
      <c r="SUB87" s="1252"/>
      <c r="SUC87" s="1252"/>
      <c r="SUD87" s="1252"/>
      <c r="SUE87" s="1252"/>
      <c r="SUF87" s="1252"/>
      <c r="SUG87" s="1252"/>
      <c r="SUH87" s="1252"/>
      <c r="SUI87" s="1252"/>
      <c r="SUJ87" s="1252"/>
      <c r="SUK87" s="1252"/>
      <c r="SUL87" s="1252"/>
      <c r="SUM87" s="1252"/>
      <c r="SUN87" s="1252"/>
      <c r="SUO87" s="1252"/>
      <c r="SUP87" s="1252"/>
      <c r="SUQ87" s="1252"/>
      <c r="SUR87" s="1252"/>
      <c r="SUS87" s="1252"/>
      <c r="SUT87" s="1252"/>
      <c r="SUU87" s="1252"/>
      <c r="SUV87" s="1252"/>
      <c r="SUW87" s="1252"/>
      <c r="SUX87" s="1252"/>
      <c r="SUY87" s="1252"/>
      <c r="SUZ87" s="1252"/>
      <c r="SVA87" s="1252"/>
      <c r="SVB87" s="1252"/>
      <c r="SVC87" s="1252"/>
      <c r="SVD87" s="1252"/>
      <c r="SVE87" s="1252"/>
      <c r="SVF87" s="1252"/>
      <c r="SVG87" s="1252"/>
      <c r="SVH87" s="1252"/>
      <c r="SVI87" s="1252"/>
      <c r="SVJ87" s="1252"/>
      <c r="SVK87" s="1252"/>
      <c r="SVL87" s="1252"/>
      <c r="SVM87" s="1252"/>
      <c r="SVN87" s="1252"/>
      <c r="SVO87" s="1252"/>
      <c r="SVP87" s="1252"/>
      <c r="SVQ87" s="1252"/>
      <c r="SVR87" s="1252"/>
      <c r="SVS87" s="1252"/>
      <c r="SVT87" s="1252"/>
      <c r="SVU87" s="1252"/>
      <c r="SVV87" s="1252"/>
      <c r="SVW87" s="1252"/>
      <c r="SVX87" s="1252"/>
      <c r="SVY87" s="1252"/>
      <c r="SVZ87" s="1252"/>
      <c r="SWA87" s="1252"/>
      <c r="SWB87" s="1252"/>
      <c r="SWC87" s="1252"/>
      <c r="SWD87" s="1252"/>
      <c r="SWE87" s="1252"/>
      <c r="SWF87" s="1252"/>
      <c r="SWG87" s="1252"/>
      <c r="SWH87" s="1252"/>
      <c r="SWI87" s="1252"/>
      <c r="SWJ87" s="1252"/>
      <c r="SWK87" s="1252"/>
      <c r="SWL87" s="1252"/>
      <c r="SWM87" s="1252"/>
      <c r="SWN87" s="1252"/>
      <c r="SWO87" s="1252"/>
      <c r="SWP87" s="1252"/>
      <c r="SWQ87" s="1252"/>
      <c r="SWR87" s="1252"/>
      <c r="SWS87" s="1252"/>
      <c r="SWT87" s="1252"/>
      <c r="SWU87" s="1252"/>
      <c r="SWV87" s="1252"/>
      <c r="SWW87" s="1252"/>
      <c r="SWX87" s="1252"/>
      <c r="SWY87" s="1252"/>
      <c r="SWZ87" s="1252"/>
      <c r="SXA87" s="1252"/>
      <c r="SXB87" s="1252"/>
      <c r="SXC87" s="1252"/>
      <c r="SXD87" s="1252"/>
      <c r="SXE87" s="1252"/>
      <c r="SXF87" s="1252"/>
      <c r="SXG87" s="1252"/>
      <c r="SXH87" s="1252"/>
      <c r="SXI87" s="1252"/>
      <c r="SXJ87" s="1252"/>
      <c r="SXK87" s="1252"/>
      <c r="SXL87" s="1252"/>
      <c r="SXM87" s="1252"/>
      <c r="SXN87" s="1252"/>
      <c r="SXO87" s="1252"/>
      <c r="SXP87" s="1252"/>
      <c r="SXQ87" s="1252"/>
      <c r="SXR87" s="1252"/>
      <c r="SXS87" s="1252"/>
      <c r="SXT87" s="1252"/>
      <c r="SXU87" s="1252"/>
      <c r="SXV87" s="1252"/>
      <c r="SXW87" s="1252"/>
      <c r="SXX87" s="1252"/>
      <c r="SXY87" s="1252"/>
      <c r="SXZ87" s="1252"/>
      <c r="SYA87" s="1252"/>
      <c r="SYB87" s="1252"/>
      <c r="SYC87" s="1252"/>
      <c r="SYD87" s="1252"/>
      <c r="SYE87" s="1252"/>
      <c r="SYF87" s="1252"/>
      <c r="SYG87" s="1252"/>
      <c r="SYH87" s="1252"/>
      <c r="SYI87" s="1252"/>
      <c r="SYJ87" s="1252"/>
      <c r="SYK87" s="1252"/>
      <c r="SYL87" s="1252"/>
      <c r="SYM87" s="1252"/>
      <c r="SYN87" s="1252"/>
      <c r="SYO87" s="1252"/>
      <c r="SYP87" s="1252"/>
      <c r="SYQ87" s="1252"/>
      <c r="SYR87" s="1252"/>
      <c r="SYS87" s="1252"/>
      <c r="SYT87" s="1252"/>
      <c r="SYU87" s="1252"/>
      <c r="SYV87" s="1252"/>
      <c r="SYW87" s="1252"/>
      <c r="SYX87" s="1252"/>
      <c r="SYY87" s="1252"/>
      <c r="SYZ87" s="1252"/>
      <c r="SZA87" s="1252"/>
      <c r="SZB87" s="1252"/>
      <c r="SZC87" s="1252"/>
      <c r="SZD87" s="1252"/>
      <c r="SZE87" s="1252"/>
      <c r="SZF87" s="1252"/>
      <c r="SZG87" s="1252"/>
      <c r="SZH87" s="1252"/>
      <c r="SZI87" s="1252"/>
      <c r="SZJ87" s="1252"/>
      <c r="SZK87" s="1252"/>
      <c r="SZL87" s="1252"/>
      <c r="SZM87" s="1252"/>
      <c r="SZN87" s="1252"/>
      <c r="SZO87" s="1252"/>
      <c r="SZP87" s="1252"/>
      <c r="SZQ87" s="1252"/>
      <c r="SZR87" s="1252"/>
      <c r="SZS87" s="1252"/>
      <c r="SZT87" s="1252"/>
      <c r="SZU87" s="1252"/>
      <c r="SZV87" s="1252"/>
      <c r="SZW87" s="1252"/>
      <c r="SZX87" s="1252"/>
      <c r="SZY87" s="1252"/>
      <c r="SZZ87" s="1252"/>
      <c r="TAA87" s="1252"/>
      <c r="TAB87" s="1252"/>
      <c r="TAC87" s="1252"/>
      <c r="TAD87" s="1252"/>
      <c r="TAE87" s="1252"/>
      <c r="TAF87" s="1252"/>
      <c r="TAG87" s="1252"/>
      <c r="TAH87" s="1252"/>
      <c r="TAI87" s="1252"/>
      <c r="TAJ87" s="1252"/>
      <c r="TAK87" s="1252"/>
      <c r="TAL87" s="1252"/>
      <c r="TAM87" s="1252"/>
      <c r="TAN87" s="1252"/>
      <c r="TAO87" s="1252"/>
      <c r="TAP87" s="1252"/>
      <c r="TAQ87" s="1252"/>
      <c r="TAR87" s="1252"/>
      <c r="TAS87" s="1252"/>
      <c r="TAT87" s="1252"/>
      <c r="TAU87" s="1252"/>
      <c r="TAV87" s="1252"/>
      <c r="TAW87" s="1252"/>
      <c r="TAX87" s="1252"/>
      <c r="TAY87" s="1252"/>
      <c r="TAZ87" s="1252"/>
      <c r="TBA87" s="1252"/>
      <c r="TBB87" s="1252"/>
      <c r="TBC87" s="1252"/>
      <c r="TBD87" s="1252"/>
      <c r="TBE87" s="1252"/>
      <c r="TBF87" s="1252"/>
      <c r="TBG87" s="1252"/>
      <c r="TBH87" s="1252"/>
      <c r="TBI87" s="1252"/>
      <c r="TBJ87" s="1252"/>
      <c r="TBK87" s="1252"/>
      <c r="TBL87" s="1252"/>
      <c r="TBM87" s="1252"/>
      <c r="TBN87" s="1252"/>
      <c r="TBO87" s="1252"/>
      <c r="TBP87" s="1252"/>
      <c r="TBQ87" s="1252"/>
      <c r="TBR87" s="1252"/>
      <c r="TBS87" s="1252"/>
      <c r="TBT87" s="1252"/>
      <c r="TBU87" s="1252"/>
      <c r="TBV87" s="1252"/>
      <c r="TBW87" s="1252"/>
      <c r="TBX87" s="1252"/>
      <c r="TBY87" s="1252"/>
      <c r="TBZ87" s="1252"/>
      <c r="TCA87" s="1252"/>
      <c r="TCB87" s="1252"/>
      <c r="TCC87" s="1252"/>
      <c r="TCD87" s="1252"/>
      <c r="TCE87" s="1252"/>
      <c r="TCF87" s="1252"/>
      <c r="TCG87" s="1252"/>
      <c r="TCH87" s="1252"/>
      <c r="TCI87" s="1252"/>
      <c r="TCJ87" s="1252"/>
      <c r="TCK87" s="1252"/>
      <c r="TCL87" s="1252"/>
      <c r="TCM87" s="1252"/>
      <c r="TCN87" s="1252"/>
      <c r="TCO87" s="1252"/>
      <c r="TCP87" s="1252"/>
      <c r="TCQ87" s="1252"/>
      <c r="TCR87" s="1252"/>
      <c r="TCS87" s="1252"/>
      <c r="TCT87" s="1252"/>
      <c r="TCU87" s="1252"/>
      <c r="TCV87" s="1252"/>
      <c r="TCW87" s="1252"/>
      <c r="TCX87" s="1252"/>
      <c r="TCY87" s="1252"/>
      <c r="TCZ87" s="1252"/>
      <c r="TDA87" s="1252"/>
      <c r="TDB87" s="1252"/>
      <c r="TDC87" s="1252"/>
      <c r="TDD87" s="1252"/>
      <c r="TDE87" s="1252"/>
      <c r="TDF87" s="1252"/>
      <c r="TDG87" s="1252"/>
      <c r="TDH87" s="1252"/>
      <c r="TDI87" s="1252"/>
      <c r="TDJ87" s="1252"/>
      <c r="TDK87" s="1252"/>
      <c r="TDL87" s="1252"/>
      <c r="TDM87" s="1252"/>
      <c r="TDN87" s="1252"/>
      <c r="TDO87" s="1252"/>
      <c r="TDP87" s="1252"/>
      <c r="TDQ87" s="1252"/>
      <c r="TDR87" s="1252"/>
      <c r="TDS87" s="1252"/>
      <c r="TDT87" s="1252"/>
      <c r="TDU87" s="1252"/>
      <c r="TDV87" s="1252"/>
      <c r="TDW87" s="1252"/>
      <c r="TDX87" s="1252"/>
      <c r="TDY87" s="1252"/>
      <c r="TDZ87" s="1252"/>
      <c r="TEA87" s="1252"/>
      <c r="TEB87" s="1252"/>
      <c r="TEC87" s="1252"/>
      <c r="TED87" s="1252"/>
      <c r="TEE87" s="1252"/>
      <c r="TEF87" s="1252"/>
      <c r="TEG87" s="1252"/>
      <c r="TEH87" s="1252"/>
      <c r="TEI87" s="1252"/>
      <c r="TEJ87" s="1252"/>
      <c r="TEK87" s="1252"/>
      <c r="TEL87" s="1252"/>
      <c r="TEM87" s="1252"/>
      <c r="TEN87" s="1252"/>
      <c r="TEO87" s="1252"/>
      <c r="TEP87" s="1252"/>
      <c r="TEQ87" s="1252"/>
      <c r="TER87" s="1252"/>
      <c r="TES87" s="1252"/>
      <c r="TET87" s="1252"/>
      <c r="TEU87" s="1252"/>
      <c r="TEV87" s="1252"/>
      <c r="TEW87" s="1252"/>
      <c r="TEX87" s="1252"/>
      <c r="TEY87" s="1252"/>
      <c r="TEZ87" s="1252"/>
      <c r="TFA87" s="1252"/>
      <c r="TFB87" s="1252"/>
      <c r="TFC87" s="1252"/>
      <c r="TFD87" s="1252"/>
      <c r="TFE87" s="1252"/>
      <c r="TFF87" s="1252"/>
      <c r="TFG87" s="1252"/>
      <c r="TFH87" s="1252"/>
      <c r="TFI87" s="1252"/>
      <c r="TFJ87" s="1252"/>
      <c r="TFK87" s="1252"/>
      <c r="TFL87" s="1252"/>
      <c r="TFM87" s="1252"/>
      <c r="TFN87" s="1252"/>
      <c r="TFO87" s="1252"/>
      <c r="TFP87" s="1252"/>
      <c r="TFQ87" s="1252"/>
      <c r="TFR87" s="1252"/>
      <c r="TFS87" s="1252"/>
      <c r="TFT87" s="1252"/>
      <c r="TFU87" s="1252"/>
      <c r="TFV87" s="1252"/>
      <c r="TFW87" s="1252"/>
      <c r="TFX87" s="1252"/>
      <c r="TFY87" s="1252"/>
      <c r="TFZ87" s="1252"/>
      <c r="TGA87" s="1252"/>
      <c r="TGB87" s="1252"/>
      <c r="TGC87" s="1252"/>
      <c r="TGD87" s="1252"/>
      <c r="TGE87" s="1252"/>
      <c r="TGF87" s="1252"/>
      <c r="TGG87" s="1252"/>
      <c r="TGH87" s="1252"/>
      <c r="TGI87" s="1252"/>
      <c r="TGJ87" s="1252"/>
      <c r="TGK87" s="1252"/>
      <c r="TGL87" s="1252"/>
      <c r="TGM87" s="1252"/>
      <c r="TGN87" s="1252"/>
      <c r="TGO87" s="1252"/>
      <c r="TGP87" s="1252"/>
      <c r="TGQ87" s="1252"/>
      <c r="TGR87" s="1252"/>
      <c r="TGS87" s="1252"/>
      <c r="TGT87" s="1252"/>
      <c r="TGU87" s="1252"/>
      <c r="TGV87" s="1252"/>
      <c r="TGW87" s="1252"/>
      <c r="TGX87" s="1252"/>
      <c r="TGY87" s="1252"/>
      <c r="TGZ87" s="1252"/>
      <c r="THA87" s="1252"/>
      <c r="THB87" s="1252"/>
      <c r="THC87" s="1252"/>
      <c r="THD87" s="1252"/>
      <c r="THE87" s="1252"/>
      <c r="THF87" s="1252"/>
      <c r="THG87" s="1252"/>
      <c r="THH87" s="1252"/>
      <c r="THI87" s="1252"/>
      <c r="THJ87" s="1252"/>
      <c r="THK87" s="1252"/>
      <c r="THL87" s="1252"/>
      <c r="THM87" s="1252"/>
      <c r="THN87" s="1252"/>
      <c r="THO87" s="1252"/>
      <c r="THP87" s="1252"/>
      <c r="THQ87" s="1252"/>
      <c r="THR87" s="1252"/>
      <c r="THS87" s="1252"/>
      <c r="THT87" s="1252"/>
      <c r="THU87" s="1252"/>
      <c r="THV87" s="1252"/>
      <c r="THW87" s="1252"/>
      <c r="THX87" s="1252"/>
      <c r="THY87" s="1252"/>
      <c r="THZ87" s="1252"/>
      <c r="TIA87" s="1252"/>
      <c r="TIB87" s="1252"/>
      <c r="TIC87" s="1252"/>
      <c r="TID87" s="1252"/>
      <c r="TIE87" s="1252"/>
      <c r="TIF87" s="1252"/>
      <c r="TIG87" s="1252"/>
      <c r="TIH87" s="1252"/>
      <c r="TII87" s="1252"/>
      <c r="TIJ87" s="1252"/>
      <c r="TIK87" s="1252"/>
      <c r="TIL87" s="1252"/>
      <c r="TIM87" s="1252"/>
      <c r="TIN87" s="1252"/>
      <c r="TIO87" s="1252"/>
      <c r="TIP87" s="1252"/>
      <c r="TIQ87" s="1252"/>
      <c r="TIR87" s="1252"/>
      <c r="TIS87" s="1252"/>
      <c r="TIT87" s="1252"/>
      <c r="TIU87" s="1252"/>
      <c r="TIV87" s="1252"/>
      <c r="TIW87" s="1252"/>
      <c r="TIX87" s="1252"/>
      <c r="TIY87" s="1252"/>
      <c r="TIZ87" s="1252"/>
      <c r="TJA87" s="1252"/>
      <c r="TJB87" s="1252"/>
      <c r="TJC87" s="1252"/>
      <c r="TJD87" s="1252"/>
      <c r="TJE87" s="1252"/>
      <c r="TJF87" s="1252"/>
      <c r="TJG87" s="1252"/>
      <c r="TJH87" s="1252"/>
      <c r="TJI87" s="1252"/>
      <c r="TJJ87" s="1252"/>
      <c r="TJK87" s="1252"/>
      <c r="TJL87" s="1252"/>
      <c r="TJM87" s="1252"/>
      <c r="TJN87" s="1252"/>
      <c r="TJO87" s="1252"/>
      <c r="TJP87" s="1252"/>
      <c r="TJQ87" s="1252"/>
      <c r="TJR87" s="1252"/>
      <c r="TJS87" s="1252"/>
      <c r="TJT87" s="1252"/>
      <c r="TJU87" s="1252"/>
      <c r="TJV87" s="1252"/>
      <c r="TJW87" s="1252"/>
      <c r="TJX87" s="1252"/>
      <c r="TJY87" s="1252"/>
      <c r="TJZ87" s="1252"/>
      <c r="TKA87" s="1252"/>
      <c r="TKB87" s="1252"/>
      <c r="TKC87" s="1252"/>
      <c r="TKD87" s="1252"/>
      <c r="TKE87" s="1252"/>
      <c r="TKF87" s="1252"/>
      <c r="TKG87" s="1252"/>
      <c r="TKH87" s="1252"/>
      <c r="TKI87" s="1252"/>
      <c r="TKJ87" s="1252"/>
      <c r="TKK87" s="1252"/>
      <c r="TKL87" s="1252"/>
      <c r="TKM87" s="1252"/>
      <c r="TKN87" s="1252"/>
      <c r="TKO87" s="1252"/>
      <c r="TKP87" s="1252"/>
      <c r="TKQ87" s="1252"/>
      <c r="TKR87" s="1252"/>
      <c r="TKS87" s="1252"/>
      <c r="TKT87" s="1252"/>
      <c r="TKU87" s="1252"/>
      <c r="TKV87" s="1252"/>
      <c r="TKW87" s="1252"/>
      <c r="TKX87" s="1252"/>
      <c r="TKY87" s="1252"/>
      <c r="TKZ87" s="1252"/>
      <c r="TLA87" s="1252"/>
      <c r="TLB87" s="1252"/>
      <c r="TLC87" s="1252"/>
      <c r="TLD87" s="1252"/>
      <c r="TLE87" s="1252"/>
      <c r="TLF87" s="1252"/>
      <c r="TLG87" s="1252"/>
      <c r="TLH87" s="1252"/>
      <c r="TLI87" s="1252"/>
      <c r="TLJ87" s="1252"/>
      <c r="TLK87" s="1252"/>
      <c r="TLL87" s="1252"/>
      <c r="TLM87" s="1252"/>
      <c r="TLN87" s="1252"/>
      <c r="TLO87" s="1252"/>
      <c r="TLP87" s="1252"/>
      <c r="TLQ87" s="1252"/>
      <c r="TLR87" s="1252"/>
      <c r="TLS87" s="1252"/>
      <c r="TLT87" s="1252"/>
      <c r="TLU87" s="1252"/>
      <c r="TLV87" s="1252"/>
      <c r="TLW87" s="1252"/>
      <c r="TLX87" s="1252"/>
      <c r="TLY87" s="1252"/>
      <c r="TLZ87" s="1252"/>
      <c r="TMA87" s="1252"/>
      <c r="TMB87" s="1252"/>
      <c r="TMC87" s="1252"/>
      <c r="TMD87" s="1252"/>
      <c r="TME87" s="1252"/>
      <c r="TMF87" s="1252"/>
      <c r="TMG87" s="1252"/>
      <c r="TMH87" s="1252"/>
      <c r="TMI87" s="1252"/>
      <c r="TMJ87" s="1252"/>
      <c r="TMK87" s="1252"/>
      <c r="TML87" s="1252"/>
      <c r="TMM87" s="1252"/>
      <c r="TMN87" s="1252"/>
      <c r="TMO87" s="1252"/>
      <c r="TMP87" s="1252"/>
      <c r="TMQ87" s="1252"/>
      <c r="TMR87" s="1252"/>
      <c r="TMS87" s="1252"/>
      <c r="TMT87" s="1252"/>
      <c r="TMU87" s="1252"/>
      <c r="TMV87" s="1252"/>
      <c r="TMW87" s="1252"/>
      <c r="TMX87" s="1252"/>
      <c r="TMY87" s="1252"/>
      <c r="TMZ87" s="1252"/>
      <c r="TNA87" s="1252"/>
      <c r="TNB87" s="1252"/>
      <c r="TNC87" s="1252"/>
      <c r="TND87" s="1252"/>
      <c r="TNE87" s="1252"/>
      <c r="TNF87" s="1252"/>
      <c r="TNG87" s="1252"/>
      <c r="TNH87" s="1252"/>
      <c r="TNI87" s="1252"/>
      <c r="TNJ87" s="1252"/>
      <c r="TNK87" s="1252"/>
      <c r="TNL87" s="1252"/>
      <c r="TNM87" s="1252"/>
      <c r="TNN87" s="1252"/>
      <c r="TNO87" s="1252"/>
      <c r="TNP87" s="1252"/>
      <c r="TNQ87" s="1252"/>
      <c r="TNR87" s="1252"/>
      <c r="TNS87" s="1252"/>
      <c r="TNT87" s="1252"/>
      <c r="TNU87" s="1252"/>
      <c r="TNV87" s="1252"/>
      <c r="TNW87" s="1252"/>
      <c r="TNX87" s="1252"/>
      <c r="TNY87" s="1252"/>
      <c r="TNZ87" s="1252"/>
      <c r="TOA87" s="1252"/>
      <c r="TOB87" s="1252"/>
      <c r="TOC87" s="1252"/>
      <c r="TOD87" s="1252"/>
      <c r="TOE87" s="1252"/>
      <c r="TOF87" s="1252"/>
      <c r="TOG87" s="1252"/>
      <c r="TOH87" s="1252"/>
      <c r="TOI87" s="1252"/>
      <c r="TOJ87" s="1252"/>
      <c r="TOK87" s="1252"/>
      <c r="TOL87" s="1252"/>
      <c r="TOM87" s="1252"/>
      <c r="TON87" s="1252"/>
      <c r="TOO87" s="1252"/>
      <c r="TOP87" s="1252"/>
      <c r="TOQ87" s="1252"/>
      <c r="TOR87" s="1252"/>
      <c r="TOS87" s="1252"/>
      <c r="TOT87" s="1252"/>
      <c r="TOU87" s="1252"/>
      <c r="TOV87" s="1252"/>
      <c r="TOW87" s="1252"/>
      <c r="TOX87" s="1252"/>
      <c r="TOY87" s="1252"/>
      <c r="TOZ87" s="1252"/>
      <c r="TPA87" s="1252"/>
      <c r="TPB87" s="1252"/>
      <c r="TPC87" s="1252"/>
      <c r="TPD87" s="1252"/>
      <c r="TPE87" s="1252"/>
      <c r="TPF87" s="1252"/>
      <c r="TPG87" s="1252"/>
      <c r="TPH87" s="1252"/>
      <c r="TPI87" s="1252"/>
      <c r="TPJ87" s="1252"/>
      <c r="TPK87" s="1252"/>
      <c r="TPL87" s="1252"/>
      <c r="TPM87" s="1252"/>
      <c r="TPN87" s="1252"/>
      <c r="TPO87" s="1252"/>
      <c r="TPP87" s="1252"/>
      <c r="TPQ87" s="1252"/>
      <c r="TPR87" s="1252"/>
      <c r="TPS87" s="1252"/>
      <c r="TPT87" s="1252"/>
      <c r="TPU87" s="1252"/>
      <c r="TPV87" s="1252"/>
      <c r="TPW87" s="1252"/>
      <c r="TPX87" s="1252"/>
      <c r="TPY87" s="1252"/>
      <c r="TPZ87" s="1252"/>
      <c r="TQA87" s="1252"/>
      <c r="TQB87" s="1252"/>
      <c r="TQC87" s="1252"/>
      <c r="TQD87" s="1252"/>
      <c r="TQE87" s="1252"/>
      <c r="TQF87" s="1252"/>
      <c r="TQG87" s="1252"/>
      <c r="TQH87" s="1252"/>
      <c r="TQI87" s="1252"/>
      <c r="TQJ87" s="1252"/>
      <c r="TQK87" s="1252"/>
      <c r="TQL87" s="1252"/>
      <c r="TQM87" s="1252"/>
      <c r="TQN87" s="1252"/>
      <c r="TQO87" s="1252"/>
      <c r="TQP87" s="1252"/>
      <c r="TQQ87" s="1252"/>
      <c r="TQR87" s="1252"/>
      <c r="TQS87" s="1252"/>
      <c r="TQT87" s="1252"/>
      <c r="TQU87" s="1252"/>
      <c r="TQV87" s="1252"/>
      <c r="TQW87" s="1252"/>
      <c r="TQX87" s="1252"/>
      <c r="TQY87" s="1252"/>
      <c r="TQZ87" s="1252"/>
      <c r="TRA87" s="1252"/>
      <c r="TRB87" s="1252"/>
      <c r="TRC87" s="1252"/>
      <c r="TRD87" s="1252"/>
      <c r="TRE87" s="1252"/>
      <c r="TRF87" s="1252"/>
      <c r="TRG87" s="1252"/>
      <c r="TRH87" s="1252"/>
      <c r="TRI87" s="1252"/>
      <c r="TRJ87" s="1252"/>
      <c r="TRK87" s="1252"/>
      <c r="TRL87" s="1252"/>
      <c r="TRM87" s="1252"/>
      <c r="TRN87" s="1252"/>
      <c r="TRO87" s="1252"/>
      <c r="TRP87" s="1252"/>
      <c r="TRQ87" s="1252"/>
      <c r="TRR87" s="1252"/>
      <c r="TRS87" s="1252"/>
      <c r="TRT87" s="1252"/>
      <c r="TRU87" s="1252"/>
      <c r="TRV87" s="1252"/>
      <c r="TRW87" s="1252"/>
      <c r="TRX87" s="1252"/>
      <c r="TRY87" s="1252"/>
      <c r="TRZ87" s="1252"/>
      <c r="TSA87" s="1252"/>
      <c r="TSB87" s="1252"/>
      <c r="TSC87" s="1252"/>
      <c r="TSD87" s="1252"/>
      <c r="TSE87" s="1252"/>
      <c r="TSF87" s="1252"/>
      <c r="TSG87" s="1252"/>
      <c r="TSH87" s="1252"/>
      <c r="TSI87" s="1252"/>
      <c r="TSJ87" s="1252"/>
      <c r="TSK87" s="1252"/>
      <c r="TSL87" s="1252"/>
      <c r="TSM87" s="1252"/>
      <c r="TSN87" s="1252"/>
      <c r="TSO87" s="1252"/>
      <c r="TSP87" s="1252"/>
      <c r="TSQ87" s="1252"/>
      <c r="TSR87" s="1252"/>
      <c r="TSS87" s="1252"/>
      <c r="TST87" s="1252"/>
      <c r="TSU87" s="1252"/>
      <c r="TSV87" s="1252"/>
      <c r="TSW87" s="1252"/>
      <c r="TSX87" s="1252"/>
      <c r="TSY87" s="1252"/>
      <c r="TSZ87" s="1252"/>
      <c r="TTA87" s="1252"/>
      <c r="TTB87" s="1252"/>
      <c r="TTC87" s="1252"/>
      <c r="TTD87" s="1252"/>
      <c r="TTE87" s="1252"/>
      <c r="TTF87" s="1252"/>
      <c r="TTG87" s="1252"/>
      <c r="TTH87" s="1252"/>
      <c r="TTI87" s="1252"/>
      <c r="TTJ87" s="1252"/>
      <c r="TTK87" s="1252"/>
      <c r="TTL87" s="1252"/>
      <c r="TTM87" s="1252"/>
      <c r="TTN87" s="1252"/>
      <c r="TTO87" s="1252"/>
      <c r="TTP87" s="1252"/>
      <c r="TTQ87" s="1252"/>
      <c r="TTR87" s="1252"/>
      <c r="TTS87" s="1252"/>
      <c r="TTT87" s="1252"/>
      <c r="TTU87" s="1252"/>
      <c r="TTV87" s="1252"/>
      <c r="TTW87" s="1252"/>
      <c r="TTX87" s="1252"/>
      <c r="TTY87" s="1252"/>
      <c r="TTZ87" s="1252"/>
      <c r="TUA87" s="1252"/>
      <c r="TUB87" s="1252"/>
      <c r="TUC87" s="1252"/>
      <c r="TUD87" s="1252"/>
      <c r="TUE87" s="1252"/>
      <c r="TUF87" s="1252"/>
      <c r="TUG87" s="1252"/>
      <c r="TUH87" s="1252"/>
      <c r="TUI87" s="1252"/>
      <c r="TUJ87" s="1252"/>
      <c r="TUK87" s="1252"/>
      <c r="TUL87" s="1252"/>
      <c r="TUM87" s="1252"/>
      <c r="TUN87" s="1252"/>
      <c r="TUO87" s="1252"/>
      <c r="TUP87" s="1252"/>
      <c r="TUQ87" s="1252"/>
      <c r="TUR87" s="1252"/>
      <c r="TUS87" s="1252"/>
      <c r="TUT87" s="1252"/>
      <c r="TUU87" s="1252"/>
      <c r="TUV87" s="1252"/>
      <c r="TUW87" s="1252"/>
      <c r="TUX87" s="1252"/>
      <c r="TUY87" s="1252"/>
      <c r="TUZ87" s="1252"/>
      <c r="TVA87" s="1252"/>
      <c r="TVB87" s="1252"/>
      <c r="TVC87" s="1252"/>
      <c r="TVD87" s="1252"/>
      <c r="TVE87" s="1252"/>
      <c r="TVF87" s="1252"/>
      <c r="TVG87" s="1252"/>
      <c r="TVH87" s="1252"/>
      <c r="TVI87" s="1252"/>
      <c r="TVJ87" s="1252"/>
      <c r="TVK87" s="1252"/>
      <c r="TVL87" s="1252"/>
      <c r="TVM87" s="1252"/>
      <c r="TVN87" s="1252"/>
      <c r="TVO87" s="1252"/>
      <c r="TVP87" s="1252"/>
      <c r="TVQ87" s="1252"/>
      <c r="TVR87" s="1252"/>
      <c r="TVS87" s="1252"/>
      <c r="TVT87" s="1252"/>
      <c r="TVU87" s="1252"/>
      <c r="TVV87" s="1252"/>
      <c r="TVW87" s="1252"/>
      <c r="TVX87" s="1252"/>
      <c r="TVY87" s="1252"/>
      <c r="TVZ87" s="1252"/>
      <c r="TWA87" s="1252"/>
      <c r="TWB87" s="1252"/>
      <c r="TWC87" s="1252"/>
      <c r="TWD87" s="1252"/>
      <c r="TWE87" s="1252"/>
      <c r="TWF87" s="1252"/>
      <c r="TWG87" s="1252"/>
      <c r="TWH87" s="1252"/>
      <c r="TWI87" s="1252"/>
      <c r="TWJ87" s="1252"/>
      <c r="TWK87" s="1252"/>
      <c r="TWL87" s="1252"/>
      <c r="TWM87" s="1252"/>
      <c r="TWN87" s="1252"/>
      <c r="TWO87" s="1252"/>
      <c r="TWP87" s="1252"/>
      <c r="TWQ87" s="1252"/>
      <c r="TWR87" s="1252"/>
      <c r="TWS87" s="1252"/>
      <c r="TWT87" s="1252"/>
      <c r="TWU87" s="1252"/>
      <c r="TWV87" s="1252"/>
      <c r="TWW87" s="1252"/>
      <c r="TWX87" s="1252"/>
      <c r="TWY87" s="1252"/>
      <c r="TWZ87" s="1252"/>
      <c r="TXA87" s="1252"/>
      <c r="TXB87" s="1252"/>
      <c r="TXC87" s="1252"/>
      <c r="TXD87" s="1252"/>
      <c r="TXE87" s="1252"/>
      <c r="TXF87" s="1252"/>
      <c r="TXG87" s="1252"/>
      <c r="TXH87" s="1252"/>
      <c r="TXI87" s="1252"/>
      <c r="TXJ87" s="1252"/>
      <c r="TXK87" s="1252"/>
      <c r="TXL87" s="1252"/>
      <c r="TXM87" s="1252"/>
      <c r="TXN87" s="1252"/>
      <c r="TXO87" s="1252"/>
      <c r="TXP87" s="1252"/>
      <c r="TXQ87" s="1252"/>
      <c r="TXR87" s="1252"/>
      <c r="TXS87" s="1252"/>
      <c r="TXT87" s="1252"/>
      <c r="TXU87" s="1252"/>
      <c r="TXV87" s="1252"/>
      <c r="TXW87" s="1252"/>
      <c r="TXX87" s="1252"/>
      <c r="TXY87" s="1252"/>
      <c r="TXZ87" s="1252"/>
      <c r="TYA87" s="1252"/>
      <c r="TYB87" s="1252"/>
      <c r="TYC87" s="1252"/>
      <c r="TYD87" s="1252"/>
      <c r="TYE87" s="1252"/>
      <c r="TYF87" s="1252"/>
      <c r="TYG87" s="1252"/>
      <c r="TYH87" s="1252"/>
      <c r="TYI87" s="1252"/>
      <c r="TYJ87" s="1252"/>
      <c r="TYK87" s="1252"/>
      <c r="TYL87" s="1252"/>
      <c r="TYM87" s="1252"/>
      <c r="TYN87" s="1252"/>
      <c r="TYO87" s="1252"/>
      <c r="TYP87" s="1252"/>
      <c r="TYQ87" s="1252"/>
      <c r="TYR87" s="1252"/>
      <c r="TYS87" s="1252"/>
      <c r="TYT87" s="1252"/>
      <c r="TYU87" s="1252"/>
      <c r="TYV87" s="1252"/>
      <c r="TYW87" s="1252"/>
      <c r="TYX87" s="1252"/>
      <c r="TYY87" s="1252"/>
      <c r="TYZ87" s="1252"/>
      <c r="TZA87" s="1252"/>
      <c r="TZB87" s="1252"/>
      <c r="TZC87" s="1252"/>
      <c r="TZD87" s="1252"/>
      <c r="TZE87" s="1252"/>
      <c r="TZF87" s="1252"/>
      <c r="TZG87" s="1252"/>
      <c r="TZH87" s="1252"/>
      <c r="TZI87" s="1252"/>
      <c r="TZJ87" s="1252"/>
      <c r="TZK87" s="1252"/>
      <c r="TZL87" s="1252"/>
      <c r="TZM87" s="1252"/>
      <c r="TZN87" s="1252"/>
      <c r="TZO87" s="1252"/>
      <c r="TZP87" s="1252"/>
      <c r="TZQ87" s="1252"/>
      <c r="TZR87" s="1252"/>
      <c r="TZS87" s="1252"/>
      <c r="TZT87" s="1252"/>
      <c r="TZU87" s="1252"/>
      <c r="TZV87" s="1252"/>
      <c r="TZW87" s="1252"/>
      <c r="TZX87" s="1252"/>
      <c r="TZY87" s="1252"/>
      <c r="TZZ87" s="1252"/>
      <c r="UAA87" s="1252"/>
      <c r="UAB87" s="1252"/>
      <c r="UAC87" s="1252"/>
      <c r="UAD87" s="1252"/>
      <c r="UAE87" s="1252"/>
      <c r="UAF87" s="1252"/>
      <c r="UAG87" s="1252"/>
      <c r="UAH87" s="1252"/>
      <c r="UAI87" s="1252"/>
      <c r="UAJ87" s="1252"/>
      <c r="UAK87" s="1252"/>
      <c r="UAL87" s="1252"/>
      <c r="UAM87" s="1252"/>
      <c r="UAN87" s="1252"/>
      <c r="UAO87" s="1252"/>
      <c r="UAP87" s="1252"/>
      <c r="UAQ87" s="1252"/>
      <c r="UAR87" s="1252"/>
      <c r="UAS87" s="1252"/>
      <c r="UAT87" s="1252"/>
      <c r="UAU87" s="1252"/>
      <c r="UAV87" s="1252"/>
      <c r="UAW87" s="1252"/>
      <c r="UAX87" s="1252"/>
      <c r="UAY87" s="1252"/>
      <c r="UAZ87" s="1252"/>
      <c r="UBA87" s="1252"/>
      <c r="UBB87" s="1252"/>
      <c r="UBC87" s="1252"/>
      <c r="UBD87" s="1252"/>
      <c r="UBE87" s="1252"/>
      <c r="UBF87" s="1252"/>
      <c r="UBG87" s="1252"/>
      <c r="UBH87" s="1252"/>
      <c r="UBI87" s="1252"/>
      <c r="UBJ87" s="1252"/>
      <c r="UBK87" s="1252"/>
      <c r="UBL87" s="1252"/>
      <c r="UBM87" s="1252"/>
      <c r="UBN87" s="1252"/>
      <c r="UBO87" s="1252"/>
      <c r="UBP87" s="1252"/>
      <c r="UBQ87" s="1252"/>
      <c r="UBR87" s="1252"/>
      <c r="UBS87" s="1252"/>
      <c r="UBT87" s="1252"/>
      <c r="UBU87" s="1252"/>
      <c r="UBV87" s="1252"/>
      <c r="UBW87" s="1252"/>
      <c r="UBX87" s="1252"/>
      <c r="UBY87" s="1252"/>
      <c r="UBZ87" s="1252"/>
      <c r="UCA87" s="1252"/>
      <c r="UCB87" s="1252"/>
      <c r="UCC87" s="1252"/>
      <c r="UCD87" s="1252"/>
      <c r="UCE87" s="1252"/>
      <c r="UCF87" s="1252"/>
      <c r="UCG87" s="1252"/>
      <c r="UCH87" s="1252"/>
      <c r="UCI87" s="1252"/>
      <c r="UCJ87" s="1252"/>
      <c r="UCK87" s="1252"/>
      <c r="UCL87" s="1252"/>
      <c r="UCM87" s="1252"/>
      <c r="UCN87" s="1252"/>
      <c r="UCO87" s="1252"/>
      <c r="UCP87" s="1252"/>
      <c r="UCQ87" s="1252"/>
      <c r="UCR87" s="1252"/>
      <c r="UCS87" s="1252"/>
      <c r="UCT87" s="1252"/>
      <c r="UCU87" s="1252"/>
      <c r="UCV87" s="1252"/>
      <c r="UCW87" s="1252"/>
      <c r="UCX87" s="1252"/>
      <c r="UCY87" s="1252"/>
      <c r="UCZ87" s="1252"/>
      <c r="UDA87" s="1252"/>
      <c r="UDB87" s="1252"/>
      <c r="UDC87" s="1252"/>
      <c r="UDD87" s="1252"/>
      <c r="UDE87" s="1252"/>
      <c r="UDF87" s="1252"/>
      <c r="UDG87" s="1252"/>
      <c r="UDH87" s="1252"/>
      <c r="UDI87" s="1252"/>
      <c r="UDJ87" s="1252"/>
      <c r="UDK87" s="1252"/>
      <c r="UDL87" s="1252"/>
      <c r="UDM87" s="1252"/>
      <c r="UDN87" s="1252"/>
      <c r="UDO87" s="1252"/>
      <c r="UDP87" s="1252"/>
      <c r="UDQ87" s="1252"/>
      <c r="UDR87" s="1252"/>
      <c r="UDS87" s="1252"/>
      <c r="UDT87" s="1252"/>
      <c r="UDU87" s="1252"/>
      <c r="UDV87" s="1252"/>
      <c r="UDW87" s="1252"/>
      <c r="UDX87" s="1252"/>
      <c r="UDY87" s="1252"/>
      <c r="UDZ87" s="1252"/>
      <c r="UEA87" s="1252"/>
      <c r="UEB87" s="1252"/>
      <c r="UEC87" s="1252"/>
      <c r="UED87" s="1252"/>
      <c r="UEE87" s="1252"/>
      <c r="UEF87" s="1252"/>
      <c r="UEG87" s="1252"/>
      <c r="UEH87" s="1252"/>
      <c r="UEI87" s="1252"/>
      <c r="UEJ87" s="1252"/>
      <c r="UEK87" s="1252"/>
      <c r="UEL87" s="1252"/>
      <c r="UEM87" s="1252"/>
      <c r="UEN87" s="1252"/>
      <c r="UEO87" s="1252"/>
      <c r="UEP87" s="1252"/>
      <c r="UEQ87" s="1252"/>
      <c r="UER87" s="1252"/>
      <c r="UES87" s="1252"/>
      <c r="UET87" s="1252"/>
      <c r="UEU87" s="1252"/>
      <c r="UEV87" s="1252"/>
      <c r="UEW87" s="1252"/>
      <c r="UEX87" s="1252"/>
      <c r="UEY87" s="1252"/>
      <c r="UEZ87" s="1252"/>
      <c r="UFA87" s="1252"/>
      <c r="UFB87" s="1252"/>
      <c r="UFC87" s="1252"/>
      <c r="UFD87" s="1252"/>
      <c r="UFE87" s="1252"/>
      <c r="UFF87" s="1252"/>
      <c r="UFG87" s="1252"/>
      <c r="UFH87" s="1252"/>
      <c r="UFI87" s="1252"/>
      <c r="UFJ87" s="1252"/>
      <c r="UFK87" s="1252"/>
      <c r="UFL87" s="1252"/>
      <c r="UFM87" s="1252"/>
      <c r="UFN87" s="1252"/>
      <c r="UFO87" s="1252"/>
      <c r="UFP87" s="1252"/>
      <c r="UFQ87" s="1252"/>
      <c r="UFR87" s="1252"/>
      <c r="UFS87" s="1252"/>
      <c r="UFT87" s="1252"/>
      <c r="UFU87" s="1252"/>
      <c r="UFV87" s="1252"/>
      <c r="UFW87" s="1252"/>
      <c r="UFX87" s="1252"/>
      <c r="UFY87" s="1252"/>
      <c r="UFZ87" s="1252"/>
      <c r="UGA87" s="1252"/>
      <c r="UGB87" s="1252"/>
      <c r="UGC87" s="1252"/>
      <c r="UGD87" s="1252"/>
      <c r="UGE87" s="1252"/>
      <c r="UGF87" s="1252"/>
      <c r="UGG87" s="1252"/>
      <c r="UGH87" s="1252"/>
      <c r="UGI87" s="1252"/>
      <c r="UGJ87" s="1252"/>
      <c r="UGK87" s="1252"/>
      <c r="UGL87" s="1252"/>
      <c r="UGM87" s="1252"/>
      <c r="UGN87" s="1252"/>
      <c r="UGO87" s="1252"/>
      <c r="UGP87" s="1252"/>
      <c r="UGQ87" s="1252"/>
      <c r="UGR87" s="1252"/>
      <c r="UGS87" s="1252"/>
      <c r="UGT87" s="1252"/>
      <c r="UGU87" s="1252"/>
      <c r="UGV87" s="1252"/>
      <c r="UGW87" s="1252"/>
      <c r="UGX87" s="1252"/>
      <c r="UGY87" s="1252"/>
      <c r="UGZ87" s="1252"/>
      <c r="UHA87" s="1252"/>
      <c r="UHB87" s="1252"/>
      <c r="UHC87" s="1252"/>
      <c r="UHD87" s="1252"/>
      <c r="UHE87" s="1252"/>
      <c r="UHF87" s="1252"/>
      <c r="UHG87" s="1252"/>
      <c r="UHH87" s="1252"/>
      <c r="UHI87" s="1252"/>
      <c r="UHJ87" s="1252"/>
      <c r="UHK87" s="1252"/>
      <c r="UHL87" s="1252"/>
      <c r="UHM87" s="1252"/>
      <c r="UHN87" s="1252"/>
      <c r="UHO87" s="1252"/>
      <c r="UHP87" s="1252"/>
      <c r="UHQ87" s="1252"/>
      <c r="UHR87" s="1252"/>
      <c r="UHS87" s="1252"/>
      <c r="UHT87" s="1252"/>
      <c r="UHU87" s="1252"/>
      <c r="UHV87" s="1252"/>
      <c r="UHW87" s="1252"/>
      <c r="UHX87" s="1252"/>
      <c r="UHY87" s="1252"/>
      <c r="UHZ87" s="1252"/>
      <c r="UIA87" s="1252"/>
      <c r="UIB87" s="1252"/>
      <c r="UIC87" s="1252"/>
      <c r="UID87" s="1252"/>
      <c r="UIE87" s="1252"/>
      <c r="UIF87" s="1252"/>
      <c r="UIG87" s="1252"/>
      <c r="UIH87" s="1252"/>
      <c r="UII87" s="1252"/>
      <c r="UIJ87" s="1252"/>
      <c r="UIK87" s="1252"/>
      <c r="UIL87" s="1252"/>
      <c r="UIM87" s="1252"/>
      <c r="UIN87" s="1252"/>
      <c r="UIO87" s="1252"/>
      <c r="UIP87" s="1252"/>
      <c r="UIQ87" s="1252"/>
      <c r="UIR87" s="1252"/>
      <c r="UIS87" s="1252"/>
      <c r="UIT87" s="1252"/>
      <c r="UIU87" s="1252"/>
      <c r="UIV87" s="1252"/>
      <c r="UIW87" s="1252"/>
      <c r="UIX87" s="1252"/>
      <c r="UIY87" s="1252"/>
      <c r="UIZ87" s="1252"/>
      <c r="UJA87" s="1252"/>
      <c r="UJB87" s="1252"/>
      <c r="UJC87" s="1252"/>
      <c r="UJD87" s="1252"/>
      <c r="UJE87" s="1252"/>
      <c r="UJF87" s="1252"/>
      <c r="UJG87" s="1252"/>
      <c r="UJH87" s="1252"/>
      <c r="UJI87" s="1252"/>
      <c r="UJJ87" s="1252"/>
      <c r="UJK87" s="1252"/>
      <c r="UJL87" s="1252"/>
      <c r="UJM87" s="1252"/>
      <c r="UJN87" s="1252"/>
      <c r="UJO87" s="1252"/>
      <c r="UJP87" s="1252"/>
      <c r="UJQ87" s="1252"/>
      <c r="UJR87" s="1252"/>
      <c r="UJS87" s="1252"/>
      <c r="UJT87" s="1252"/>
      <c r="UJU87" s="1252"/>
      <c r="UJV87" s="1252"/>
      <c r="UJW87" s="1252"/>
      <c r="UJX87" s="1252"/>
      <c r="UJY87" s="1252"/>
      <c r="UJZ87" s="1252"/>
      <c r="UKA87" s="1252"/>
      <c r="UKB87" s="1252"/>
      <c r="UKC87" s="1252"/>
      <c r="UKD87" s="1252"/>
      <c r="UKE87" s="1252"/>
      <c r="UKF87" s="1252"/>
      <c r="UKG87" s="1252"/>
      <c r="UKH87" s="1252"/>
      <c r="UKI87" s="1252"/>
      <c r="UKJ87" s="1252"/>
      <c r="UKK87" s="1252"/>
      <c r="UKL87" s="1252"/>
      <c r="UKM87" s="1252"/>
      <c r="UKN87" s="1252"/>
      <c r="UKO87" s="1252"/>
      <c r="UKP87" s="1252"/>
      <c r="UKQ87" s="1252"/>
      <c r="UKR87" s="1252"/>
      <c r="UKS87" s="1252"/>
      <c r="UKT87" s="1252"/>
      <c r="UKU87" s="1252"/>
      <c r="UKV87" s="1252"/>
      <c r="UKW87" s="1252"/>
      <c r="UKX87" s="1252"/>
      <c r="UKY87" s="1252"/>
      <c r="UKZ87" s="1252"/>
      <c r="ULA87" s="1252"/>
      <c r="ULB87" s="1252"/>
      <c r="ULC87" s="1252"/>
      <c r="ULD87" s="1252"/>
      <c r="ULE87" s="1252"/>
      <c r="ULF87" s="1252"/>
      <c r="ULG87" s="1252"/>
      <c r="ULH87" s="1252"/>
      <c r="ULI87" s="1252"/>
      <c r="ULJ87" s="1252"/>
      <c r="ULK87" s="1252"/>
      <c r="ULL87" s="1252"/>
      <c r="ULM87" s="1252"/>
      <c r="ULN87" s="1252"/>
      <c r="ULO87" s="1252"/>
      <c r="ULP87" s="1252"/>
      <c r="ULQ87" s="1252"/>
      <c r="ULR87" s="1252"/>
      <c r="ULS87" s="1252"/>
      <c r="ULT87" s="1252"/>
      <c r="ULU87" s="1252"/>
      <c r="ULV87" s="1252"/>
      <c r="ULW87" s="1252"/>
      <c r="ULX87" s="1252"/>
      <c r="ULY87" s="1252"/>
      <c r="ULZ87" s="1252"/>
      <c r="UMA87" s="1252"/>
      <c r="UMB87" s="1252"/>
      <c r="UMC87" s="1252"/>
      <c r="UMD87" s="1252"/>
      <c r="UME87" s="1252"/>
      <c r="UMF87" s="1252"/>
      <c r="UMG87" s="1252"/>
      <c r="UMH87" s="1252"/>
      <c r="UMI87" s="1252"/>
      <c r="UMJ87" s="1252"/>
      <c r="UMK87" s="1252"/>
      <c r="UML87" s="1252"/>
      <c r="UMM87" s="1252"/>
      <c r="UMN87" s="1252"/>
      <c r="UMO87" s="1252"/>
      <c r="UMP87" s="1252"/>
      <c r="UMQ87" s="1252"/>
      <c r="UMR87" s="1252"/>
      <c r="UMS87" s="1252"/>
      <c r="UMT87" s="1252"/>
      <c r="UMU87" s="1252"/>
      <c r="UMV87" s="1252"/>
      <c r="UMW87" s="1252"/>
      <c r="UMX87" s="1252"/>
      <c r="UMY87" s="1252"/>
      <c r="UMZ87" s="1252"/>
      <c r="UNA87" s="1252"/>
      <c r="UNB87" s="1252"/>
      <c r="UNC87" s="1252"/>
      <c r="UND87" s="1252"/>
      <c r="UNE87" s="1252"/>
      <c r="UNF87" s="1252"/>
      <c r="UNG87" s="1252"/>
      <c r="UNH87" s="1252"/>
      <c r="UNI87" s="1252"/>
      <c r="UNJ87" s="1252"/>
      <c r="UNK87" s="1252"/>
      <c r="UNL87" s="1252"/>
      <c r="UNM87" s="1252"/>
      <c r="UNN87" s="1252"/>
      <c r="UNO87" s="1252"/>
      <c r="UNP87" s="1252"/>
      <c r="UNQ87" s="1252"/>
      <c r="UNR87" s="1252"/>
      <c r="UNS87" s="1252"/>
      <c r="UNT87" s="1252"/>
      <c r="UNU87" s="1252"/>
      <c r="UNV87" s="1252"/>
      <c r="UNW87" s="1252"/>
      <c r="UNX87" s="1252"/>
      <c r="UNY87" s="1252"/>
      <c r="UNZ87" s="1252"/>
      <c r="UOA87" s="1252"/>
      <c r="UOB87" s="1252"/>
      <c r="UOC87" s="1252"/>
      <c r="UOD87" s="1252"/>
      <c r="UOE87" s="1252"/>
      <c r="UOF87" s="1252"/>
      <c r="UOG87" s="1252"/>
      <c r="UOH87" s="1252"/>
      <c r="UOI87" s="1252"/>
      <c r="UOJ87" s="1252"/>
      <c r="UOK87" s="1252"/>
      <c r="UOL87" s="1252"/>
      <c r="UOM87" s="1252"/>
      <c r="UON87" s="1252"/>
      <c r="UOO87" s="1252"/>
      <c r="UOP87" s="1252"/>
      <c r="UOQ87" s="1252"/>
      <c r="UOR87" s="1252"/>
      <c r="UOS87" s="1252"/>
      <c r="UOT87" s="1252"/>
      <c r="UOU87" s="1252"/>
      <c r="UOV87" s="1252"/>
      <c r="UOW87" s="1252"/>
      <c r="UOX87" s="1252"/>
      <c r="UOY87" s="1252"/>
      <c r="UOZ87" s="1252"/>
      <c r="UPA87" s="1252"/>
      <c r="UPB87" s="1252"/>
      <c r="UPC87" s="1252"/>
      <c r="UPD87" s="1252"/>
      <c r="UPE87" s="1252"/>
      <c r="UPF87" s="1252"/>
      <c r="UPG87" s="1252"/>
      <c r="UPH87" s="1252"/>
      <c r="UPI87" s="1252"/>
      <c r="UPJ87" s="1252"/>
      <c r="UPK87" s="1252"/>
      <c r="UPL87" s="1252"/>
      <c r="UPM87" s="1252"/>
      <c r="UPN87" s="1252"/>
      <c r="UPO87" s="1252"/>
      <c r="UPP87" s="1252"/>
      <c r="UPQ87" s="1252"/>
      <c r="UPR87" s="1252"/>
      <c r="UPS87" s="1252"/>
      <c r="UPT87" s="1252"/>
      <c r="UPU87" s="1252"/>
      <c r="UPV87" s="1252"/>
      <c r="UPW87" s="1252"/>
      <c r="UPX87" s="1252"/>
      <c r="UPY87" s="1252"/>
      <c r="UPZ87" s="1252"/>
      <c r="UQA87" s="1252"/>
      <c r="UQB87" s="1252"/>
      <c r="UQC87" s="1252"/>
      <c r="UQD87" s="1252"/>
      <c r="UQE87" s="1252"/>
      <c r="UQF87" s="1252"/>
      <c r="UQG87" s="1252"/>
      <c r="UQH87" s="1252"/>
      <c r="UQI87" s="1252"/>
      <c r="UQJ87" s="1252"/>
      <c r="UQK87" s="1252"/>
      <c r="UQL87" s="1252"/>
      <c r="UQM87" s="1252"/>
      <c r="UQN87" s="1252"/>
      <c r="UQO87" s="1252"/>
      <c r="UQP87" s="1252"/>
      <c r="UQQ87" s="1252"/>
      <c r="UQR87" s="1252"/>
      <c r="UQS87" s="1252"/>
      <c r="UQT87" s="1252"/>
      <c r="UQU87" s="1252"/>
      <c r="UQV87" s="1252"/>
      <c r="UQW87" s="1252"/>
      <c r="UQX87" s="1252"/>
      <c r="UQY87" s="1252"/>
      <c r="UQZ87" s="1252"/>
      <c r="URA87" s="1252"/>
      <c r="URB87" s="1252"/>
      <c r="URC87" s="1252"/>
      <c r="URD87" s="1252"/>
      <c r="URE87" s="1252"/>
      <c r="URF87" s="1252"/>
      <c r="URG87" s="1252"/>
      <c r="URH87" s="1252"/>
      <c r="URI87" s="1252"/>
      <c r="URJ87" s="1252"/>
      <c r="URK87" s="1252"/>
      <c r="URL87" s="1252"/>
      <c r="URM87" s="1252"/>
      <c r="URN87" s="1252"/>
      <c r="URO87" s="1252"/>
      <c r="URP87" s="1252"/>
      <c r="URQ87" s="1252"/>
      <c r="URR87" s="1252"/>
      <c r="URS87" s="1252"/>
      <c r="URT87" s="1252"/>
      <c r="URU87" s="1252"/>
      <c r="URV87" s="1252"/>
      <c r="URW87" s="1252"/>
      <c r="URX87" s="1252"/>
      <c r="URY87" s="1252"/>
      <c r="URZ87" s="1252"/>
      <c r="USA87" s="1252"/>
      <c r="USB87" s="1252"/>
      <c r="USC87" s="1252"/>
      <c r="USD87" s="1252"/>
      <c r="USE87" s="1252"/>
      <c r="USF87" s="1252"/>
      <c r="USG87" s="1252"/>
      <c r="USH87" s="1252"/>
      <c r="USI87" s="1252"/>
      <c r="USJ87" s="1252"/>
      <c r="USK87" s="1252"/>
      <c r="USL87" s="1252"/>
      <c r="USM87" s="1252"/>
      <c r="USN87" s="1252"/>
      <c r="USO87" s="1252"/>
      <c r="USP87" s="1252"/>
      <c r="USQ87" s="1252"/>
      <c r="USR87" s="1252"/>
      <c r="USS87" s="1252"/>
      <c r="UST87" s="1252"/>
      <c r="USU87" s="1252"/>
      <c r="USV87" s="1252"/>
      <c r="USW87" s="1252"/>
      <c r="USX87" s="1252"/>
      <c r="USY87" s="1252"/>
      <c r="USZ87" s="1252"/>
      <c r="UTA87" s="1252"/>
      <c r="UTB87" s="1252"/>
      <c r="UTC87" s="1252"/>
      <c r="UTD87" s="1252"/>
      <c r="UTE87" s="1252"/>
      <c r="UTF87" s="1252"/>
      <c r="UTG87" s="1252"/>
      <c r="UTH87" s="1252"/>
      <c r="UTI87" s="1252"/>
      <c r="UTJ87" s="1252"/>
      <c r="UTK87" s="1252"/>
      <c r="UTL87" s="1252"/>
      <c r="UTM87" s="1252"/>
      <c r="UTN87" s="1252"/>
      <c r="UTO87" s="1252"/>
      <c r="UTP87" s="1252"/>
      <c r="UTQ87" s="1252"/>
      <c r="UTR87" s="1252"/>
      <c r="UTS87" s="1252"/>
      <c r="UTT87" s="1252"/>
      <c r="UTU87" s="1252"/>
      <c r="UTV87" s="1252"/>
      <c r="UTW87" s="1252"/>
      <c r="UTX87" s="1252"/>
      <c r="UTY87" s="1252"/>
      <c r="UTZ87" s="1252"/>
      <c r="UUA87" s="1252"/>
      <c r="UUB87" s="1252"/>
      <c r="UUC87" s="1252"/>
      <c r="UUD87" s="1252"/>
      <c r="UUE87" s="1252"/>
      <c r="UUF87" s="1252"/>
      <c r="UUG87" s="1252"/>
      <c r="UUH87" s="1252"/>
      <c r="UUI87" s="1252"/>
      <c r="UUJ87" s="1252"/>
      <c r="UUK87" s="1252"/>
      <c r="UUL87" s="1252"/>
      <c r="UUM87" s="1252"/>
      <c r="UUN87" s="1252"/>
      <c r="UUO87" s="1252"/>
      <c r="UUP87" s="1252"/>
      <c r="UUQ87" s="1252"/>
      <c r="UUR87" s="1252"/>
      <c r="UUS87" s="1252"/>
      <c r="UUT87" s="1252"/>
      <c r="UUU87" s="1252"/>
      <c r="UUV87" s="1252"/>
      <c r="UUW87" s="1252"/>
      <c r="UUX87" s="1252"/>
      <c r="UUY87" s="1252"/>
      <c r="UUZ87" s="1252"/>
      <c r="UVA87" s="1252"/>
      <c r="UVB87" s="1252"/>
      <c r="UVC87" s="1252"/>
      <c r="UVD87" s="1252"/>
      <c r="UVE87" s="1252"/>
      <c r="UVF87" s="1252"/>
      <c r="UVG87" s="1252"/>
      <c r="UVH87" s="1252"/>
      <c r="UVI87" s="1252"/>
      <c r="UVJ87" s="1252"/>
      <c r="UVK87" s="1252"/>
      <c r="UVL87" s="1252"/>
      <c r="UVM87" s="1252"/>
      <c r="UVN87" s="1252"/>
      <c r="UVO87" s="1252"/>
      <c r="UVP87" s="1252"/>
      <c r="UVQ87" s="1252"/>
      <c r="UVR87" s="1252"/>
      <c r="UVS87" s="1252"/>
      <c r="UVT87" s="1252"/>
      <c r="UVU87" s="1252"/>
      <c r="UVV87" s="1252"/>
      <c r="UVW87" s="1252"/>
      <c r="UVX87" s="1252"/>
      <c r="UVY87" s="1252"/>
      <c r="UVZ87" s="1252"/>
      <c r="UWA87" s="1252"/>
      <c r="UWB87" s="1252"/>
      <c r="UWC87" s="1252"/>
      <c r="UWD87" s="1252"/>
      <c r="UWE87" s="1252"/>
      <c r="UWF87" s="1252"/>
      <c r="UWG87" s="1252"/>
      <c r="UWH87" s="1252"/>
      <c r="UWI87" s="1252"/>
      <c r="UWJ87" s="1252"/>
      <c r="UWK87" s="1252"/>
      <c r="UWL87" s="1252"/>
      <c r="UWM87" s="1252"/>
      <c r="UWN87" s="1252"/>
      <c r="UWO87" s="1252"/>
      <c r="UWP87" s="1252"/>
      <c r="UWQ87" s="1252"/>
      <c r="UWR87" s="1252"/>
      <c r="UWS87" s="1252"/>
      <c r="UWT87" s="1252"/>
      <c r="UWU87" s="1252"/>
      <c r="UWV87" s="1252"/>
      <c r="UWW87" s="1252"/>
      <c r="UWX87" s="1252"/>
      <c r="UWY87" s="1252"/>
      <c r="UWZ87" s="1252"/>
      <c r="UXA87" s="1252"/>
      <c r="UXB87" s="1252"/>
      <c r="UXC87" s="1252"/>
      <c r="UXD87" s="1252"/>
      <c r="UXE87" s="1252"/>
      <c r="UXF87" s="1252"/>
      <c r="UXG87" s="1252"/>
      <c r="UXH87" s="1252"/>
      <c r="UXI87" s="1252"/>
      <c r="UXJ87" s="1252"/>
      <c r="UXK87" s="1252"/>
      <c r="UXL87" s="1252"/>
      <c r="UXM87" s="1252"/>
      <c r="UXN87" s="1252"/>
      <c r="UXO87" s="1252"/>
      <c r="UXP87" s="1252"/>
      <c r="UXQ87" s="1252"/>
      <c r="UXR87" s="1252"/>
      <c r="UXS87" s="1252"/>
      <c r="UXT87" s="1252"/>
      <c r="UXU87" s="1252"/>
      <c r="UXV87" s="1252"/>
      <c r="UXW87" s="1252"/>
      <c r="UXX87" s="1252"/>
      <c r="UXY87" s="1252"/>
      <c r="UXZ87" s="1252"/>
      <c r="UYA87" s="1252"/>
      <c r="UYB87" s="1252"/>
      <c r="UYC87" s="1252"/>
      <c r="UYD87" s="1252"/>
      <c r="UYE87" s="1252"/>
      <c r="UYF87" s="1252"/>
      <c r="UYG87" s="1252"/>
      <c r="UYH87" s="1252"/>
      <c r="UYI87" s="1252"/>
      <c r="UYJ87" s="1252"/>
      <c r="UYK87" s="1252"/>
      <c r="UYL87" s="1252"/>
      <c r="UYM87" s="1252"/>
      <c r="UYN87" s="1252"/>
      <c r="UYO87" s="1252"/>
      <c r="UYP87" s="1252"/>
      <c r="UYQ87" s="1252"/>
      <c r="UYR87" s="1252"/>
      <c r="UYS87" s="1252"/>
      <c r="UYT87" s="1252"/>
      <c r="UYU87" s="1252"/>
      <c r="UYV87" s="1252"/>
      <c r="UYW87" s="1252"/>
      <c r="UYX87" s="1252"/>
      <c r="UYY87" s="1252"/>
      <c r="UYZ87" s="1252"/>
      <c r="UZA87" s="1252"/>
      <c r="UZB87" s="1252"/>
      <c r="UZC87" s="1252"/>
      <c r="UZD87" s="1252"/>
      <c r="UZE87" s="1252"/>
      <c r="UZF87" s="1252"/>
      <c r="UZG87" s="1252"/>
      <c r="UZH87" s="1252"/>
      <c r="UZI87" s="1252"/>
      <c r="UZJ87" s="1252"/>
      <c r="UZK87" s="1252"/>
      <c r="UZL87" s="1252"/>
      <c r="UZM87" s="1252"/>
      <c r="UZN87" s="1252"/>
      <c r="UZO87" s="1252"/>
      <c r="UZP87" s="1252"/>
      <c r="UZQ87" s="1252"/>
      <c r="UZR87" s="1252"/>
      <c r="UZS87" s="1252"/>
      <c r="UZT87" s="1252"/>
      <c r="UZU87" s="1252"/>
      <c r="UZV87" s="1252"/>
      <c r="UZW87" s="1252"/>
      <c r="UZX87" s="1252"/>
      <c r="UZY87" s="1252"/>
      <c r="UZZ87" s="1252"/>
      <c r="VAA87" s="1252"/>
      <c r="VAB87" s="1252"/>
      <c r="VAC87" s="1252"/>
      <c r="VAD87" s="1252"/>
      <c r="VAE87" s="1252"/>
      <c r="VAF87" s="1252"/>
      <c r="VAG87" s="1252"/>
      <c r="VAH87" s="1252"/>
      <c r="VAI87" s="1252"/>
      <c r="VAJ87" s="1252"/>
      <c r="VAK87" s="1252"/>
      <c r="VAL87" s="1252"/>
      <c r="VAM87" s="1252"/>
      <c r="VAN87" s="1252"/>
      <c r="VAO87" s="1252"/>
      <c r="VAP87" s="1252"/>
      <c r="VAQ87" s="1252"/>
      <c r="VAR87" s="1252"/>
      <c r="VAS87" s="1252"/>
      <c r="VAT87" s="1252"/>
      <c r="VAU87" s="1252"/>
      <c r="VAV87" s="1252"/>
      <c r="VAW87" s="1252"/>
      <c r="VAX87" s="1252"/>
      <c r="VAY87" s="1252"/>
      <c r="VAZ87" s="1252"/>
      <c r="VBA87" s="1252"/>
      <c r="VBB87" s="1252"/>
      <c r="VBC87" s="1252"/>
      <c r="VBD87" s="1252"/>
      <c r="VBE87" s="1252"/>
      <c r="VBF87" s="1252"/>
      <c r="VBG87" s="1252"/>
      <c r="VBH87" s="1252"/>
      <c r="VBI87" s="1252"/>
      <c r="VBJ87" s="1252"/>
      <c r="VBK87" s="1252"/>
      <c r="VBL87" s="1252"/>
      <c r="VBM87" s="1252"/>
      <c r="VBN87" s="1252"/>
      <c r="VBO87" s="1252"/>
      <c r="VBP87" s="1252"/>
      <c r="VBQ87" s="1252"/>
      <c r="VBR87" s="1252"/>
      <c r="VBS87" s="1252"/>
      <c r="VBT87" s="1252"/>
      <c r="VBU87" s="1252"/>
      <c r="VBV87" s="1252"/>
      <c r="VBW87" s="1252"/>
      <c r="VBX87" s="1252"/>
      <c r="VBY87" s="1252"/>
      <c r="VBZ87" s="1252"/>
      <c r="VCA87" s="1252"/>
      <c r="VCB87" s="1252"/>
      <c r="VCC87" s="1252"/>
      <c r="VCD87" s="1252"/>
      <c r="VCE87" s="1252"/>
      <c r="VCF87" s="1252"/>
      <c r="VCG87" s="1252"/>
      <c r="VCH87" s="1252"/>
      <c r="VCI87" s="1252"/>
      <c r="VCJ87" s="1252"/>
      <c r="VCK87" s="1252"/>
      <c r="VCL87" s="1252"/>
      <c r="VCM87" s="1252"/>
      <c r="VCN87" s="1252"/>
      <c r="VCO87" s="1252"/>
      <c r="VCP87" s="1252"/>
      <c r="VCQ87" s="1252"/>
      <c r="VCR87" s="1252"/>
      <c r="VCS87" s="1252"/>
      <c r="VCT87" s="1252"/>
      <c r="VCU87" s="1252"/>
      <c r="VCV87" s="1252"/>
      <c r="VCW87" s="1252"/>
      <c r="VCX87" s="1252"/>
      <c r="VCY87" s="1252"/>
      <c r="VCZ87" s="1252"/>
      <c r="VDA87" s="1252"/>
      <c r="VDB87" s="1252"/>
      <c r="VDC87" s="1252"/>
      <c r="VDD87" s="1252"/>
      <c r="VDE87" s="1252"/>
      <c r="VDF87" s="1252"/>
      <c r="VDG87" s="1252"/>
      <c r="VDH87" s="1252"/>
      <c r="VDI87" s="1252"/>
      <c r="VDJ87" s="1252"/>
      <c r="VDK87" s="1252"/>
      <c r="VDL87" s="1252"/>
      <c r="VDM87" s="1252"/>
      <c r="VDN87" s="1252"/>
      <c r="VDO87" s="1252"/>
      <c r="VDP87" s="1252"/>
      <c r="VDQ87" s="1252"/>
      <c r="VDR87" s="1252"/>
      <c r="VDS87" s="1252"/>
      <c r="VDT87" s="1252"/>
      <c r="VDU87" s="1252"/>
      <c r="VDV87" s="1252"/>
      <c r="VDW87" s="1252"/>
      <c r="VDX87" s="1252"/>
      <c r="VDY87" s="1252"/>
      <c r="VDZ87" s="1252"/>
      <c r="VEA87" s="1252"/>
      <c r="VEB87" s="1252"/>
      <c r="VEC87" s="1252"/>
      <c r="VED87" s="1252"/>
      <c r="VEE87" s="1252"/>
      <c r="VEF87" s="1252"/>
      <c r="VEG87" s="1252"/>
      <c r="VEH87" s="1252"/>
      <c r="VEI87" s="1252"/>
      <c r="VEJ87" s="1252"/>
      <c r="VEK87" s="1252"/>
      <c r="VEL87" s="1252"/>
      <c r="VEM87" s="1252"/>
      <c r="VEN87" s="1252"/>
      <c r="VEO87" s="1252"/>
      <c r="VEP87" s="1252"/>
      <c r="VEQ87" s="1252"/>
      <c r="VER87" s="1252"/>
      <c r="VES87" s="1252"/>
      <c r="VET87" s="1252"/>
      <c r="VEU87" s="1252"/>
      <c r="VEV87" s="1252"/>
      <c r="VEW87" s="1252"/>
      <c r="VEX87" s="1252"/>
      <c r="VEY87" s="1252"/>
      <c r="VEZ87" s="1252"/>
      <c r="VFA87" s="1252"/>
      <c r="VFB87" s="1252"/>
      <c r="VFC87" s="1252"/>
      <c r="VFD87" s="1252"/>
      <c r="VFE87" s="1252"/>
      <c r="VFF87" s="1252"/>
      <c r="VFG87" s="1252"/>
      <c r="VFH87" s="1252"/>
      <c r="VFI87" s="1252"/>
      <c r="VFJ87" s="1252"/>
      <c r="VFK87" s="1252"/>
      <c r="VFL87" s="1252"/>
      <c r="VFM87" s="1252"/>
      <c r="VFN87" s="1252"/>
      <c r="VFO87" s="1252"/>
      <c r="VFP87" s="1252"/>
      <c r="VFQ87" s="1252"/>
      <c r="VFR87" s="1252"/>
      <c r="VFS87" s="1252"/>
      <c r="VFT87" s="1252"/>
      <c r="VFU87" s="1252"/>
      <c r="VFV87" s="1252"/>
      <c r="VFW87" s="1252"/>
      <c r="VFX87" s="1252"/>
      <c r="VFY87" s="1252"/>
      <c r="VFZ87" s="1252"/>
      <c r="VGA87" s="1252"/>
      <c r="VGB87" s="1252"/>
      <c r="VGC87" s="1252"/>
      <c r="VGD87" s="1252"/>
      <c r="VGE87" s="1252"/>
      <c r="VGF87" s="1252"/>
      <c r="VGG87" s="1252"/>
      <c r="VGH87" s="1252"/>
      <c r="VGI87" s="1252"/>
      <c r="VGJ87" s="1252"/>
      <c r="VGK87" s="1252"/>
      <c r="VGL87" s="1252"/>
      <c r="VGM87" s="1252"/>
      <c r="VGN87" s="1252"/>
      <c r="VGO87" s="1252"/>
      <c r="VGP87" s="1252"/>
      <c r="VGQ87" s="1252"/>
      <c r="VGR87" s="1252"/>
      <c r="VGS87" s="1252"/>
      <c r="VGT87" s="1252"/>
      <c r="VGU87" s="1252"/>
      <c r="VGV87" s="1252"/>
      <c r="VGW87" s="1252"/>
      <c r="VGX87" s="1252"/>
      <c r="VGY87" s="1252"/>
      <c r="VGZ87" s="1252"/>
      <c r="VHA87" s="1252"/>
      <c r="VHB87" s="1252"/>
      <c r="VHC87" s="1252"/>
      <c r="VHD87" s="1252"/>
      <c r="VHE87" s="1252"/>
      <c r="VHF87" s="1252"/>
      <c r="VHG87" s="1252"/>
      <c r="VHH87" s="1252"/>
      <c r="VHI87" s="1252"/>
      <c r="VHJ87" s="1252"/>
      <c r="VHK87" s="1252"/>
      <c r="VHL87" s="1252"/>
      <c r="VHM87" s="1252"/>
      <c r="VHN87" s="1252"/>
      <c r="VHO87" s="1252"/>
      <c r="VHP87" s="1252"/>
      <c r="VHQ87" s="1252"/>
      <c r="VHR87" s="1252"/>
      <c r="VHS87" s="1252"/>
      <c r="VHT87" s="1252"/>
      <c r="VHU87" s="1252"/>
      <c r="VHV87" s="1252"/>
      <c r="VHW87" s="1252"/>
      <c r="VHX87" s="1252"/>
      <c r="VHY87" s="1252"/>
      <c r="VHZ87" s="1252"/>
      <c r="VIA87" s="1252"/>
      <c r="VIB87" s="1252"/>
      <c r="VIC87" s="1252"/>
      <c r="VID87" s="1252"/>
      <c r="VIE87" s="1252"/>
      <c r="VIF87" s="1252"/>
      <c r="VIG87" s="1252"/>
      <c r="VIH87" s="1252"/>
      <c r="VII87" s="1252"/>
      <c r="VIJ87" s="1252"/>
      <c r="VIK87" s="1252"/>
      <c r="VIL87" s="1252"/>
      <c r="VIM87" s="1252"/>
      <c r="VIN87" s="1252"/>
      <c r="VIO87" s="1252"/>
      <c r="VIP87" s="1252"/>
      <c r="VIQ87" s="1252"/>
      <c r="VIR87" s="1252"/>
      <c r="VIS87" s="1252"/>
      <c r="VIT87" s="1252"/>
      <c r="VIU87" s="1252"/>
      <c r="VIV87" s="1252"/>
      <c r="VIW87" s="1252"/>
      <c r="VIX87" s="1252"/>
      <c r="VIY87" s="1252"/>
      <c r="VIZ87" s="1252"/>
      <c r="VJA87" s="1252"/>
      <c r="VJB87" s="1252"/>
      <c r="VJC87" s="1252"/>
      <c r="VJD87" s="1252"/>
      <c r="VJE87" s="1252"/>
      <c r="VJF87" s="1252"/>
      <c r="VJG87" s="1252"/>
      <c r="VJH87" s="1252"/>
      <c r="VJI87" s="1252"/>
      <c r="VJJ87" s="1252"/>
      <c r="VJK87" s="1252"/>
      <c r="VJL87" s="1252"/>
      <c r="VJM87" s="1252"/>
      <c r="VJN87" s="1252"/>
      <c r="VJO87" s="1252"/>
      <c r="VJP87" s="1252"/>
      <c r="VJQ87" s="1252"/>
      <c r="VJR87" s="1252"/>
      <c r="VJS87" s="1252"/>
      <c r="VJT87" s="1252"/>
      <c r="VJU87" s="1252"/>
      <c r="VJV87" s="1252"/>
      <c r="VJW87" s="1252"/>
      <c r="VJX87" s="1252"/>
      <c r="VJY87" s="1252"/>
      <c r="VJZ87" s="1252"/>
      <c r="VKA87" s="1252"/>
      <c r="VKB87" s="1252"/>
      <c r="VKC87" s="1252"/>
      <c r="VKD87" s="1252"/>
      <c r="VKE87" s="1252"/>
      <c r="VKF87" s="1252"/>
      <c r="VKG87" s="1252"/>
      <c r="VKH87" s="1252"/>
      <c r="VKI87" s="1252"/>
      <c r="VKJ87" s="1252"/>
      <c r="VKK87" s="1252"/>
      <c r="VKL87" s="1252"/>
      <c r="VKM87" s="1252"/>
      <c r="VKN87" s="1252"/>
      <c r="VKO87" s="1252"/>
      <c r="VKP87" s="1252"/>
      <c r="VKQ87" s="1252"/>
      <c r="VKR87" s="1252"/>
      <c r="VKS87" s="1252"/>
      <c r="VKT87" s="1252"/>
      <c r="VKU87" s="1252"/>
      <c r="VKV87" s="1252"/>
      <c r="VKW87" s="1252"/>
      <c r="VKX87" s="1252"/>
      <c r="VKY87" s="1252"/>
      <c r="VKZ87" s="1252"/>
      <c r="VLA87" s="1252"/>
      <c r="VLB87" s="1252"/>
      <c r="VLC87" s="1252"/>
      <c r="VLD87" s="1252"/>
      <c r="VLE87" s="1252"/>
      <c r="VLF87" s="1252"/>
      <c r="VLG87" s="1252"/>
      <c r="VLH87" s="1252"/>
      <c r="VLI87" s="1252"/>
      <c r="VLJ87" s="1252"/>
      <c r="VLK87" s="1252"/>
      <c r="VLL87" s="1252"/>
      <c r="VLM87" s="1252"/>
      <c r="VLN87" s="1252"/>
      <c r="VLO87" s="1252"/>
      <c r="VLP87" s="1252"/>
      <c r="VLQ87" s="1252"/>
      <c r="VLR87" s="1252"/>
      <c r="VLS87" s="1252"/>
      <c r="VLT87" s="1252"/>
      <c r="VLU87" s="1252"/>
      <c r="VLV87" s="1252"/>
      <c r="VLW87" s="1252"/>
      <c r="VLX87" s="1252"/>
      <c r="VLY87" s="1252"/>
      <c r="VLZ87" s="1252"/>
      <c r="VMA87" s="1252"/>
      <c r="VMB87" s="1252"/>
      <c r="VMC87" s="1252"/>
      <c r="VMD87" s="1252"/>
      <c r="VME87" s="1252"/>
      <c r="VMF87" s="1252"/>
      <c r="VMG87" s="1252"/>
      <c r="VMH87" s="1252"/>
      <c r="VMI87" s="1252"/>
      <c r="VMJ87" s="1252"/>
      <c r="VMK87" s="1252"/>
      <c r="VML87" s="1252"/>
      <c r="VMM87" s="1252"/>
      <c r="VMN87" s="1252"/>
      <c r="VMO87" s="1252"/>
      <c r="VMP87" s="1252"/>
      <c r="VMQ87" s="1252"/>
      <c r="VMR87" s="1252"/>
      <c r="VMS87" s="1252"/>
      <c r="VMT87" s="1252"/>
      <c r="VMU87" s="1252"/>
      <c r="VMV87" s="1252"/>
      <c r="VMW87" s="1252"/>
      <c r="VMX87" s="1252"/>
      <c r="VMY87" s="1252"/>
      <c r="VMZ87" s="1252"/>
      <c r="VNA87" s="1252"/>
      <c r="VNB87" s="1252"/>
      <c r="VNC87" s="1252"/>
      <c r="VND87" s="1252"/>
      <c r="VNE87" s="1252"/>
      <c r="VNF87" s="1252"/>
      <c r="VNG87" s="1252"/>
      <c r="VNH87" s="1252"/>
      <c r="VNI87" s="1252"/>
      <c r="VNJ87" s="1252"/>
      <c r="VNK87" s="1252"/>
      <c r="VNL87" s="1252"/>
      <c r="VNM87" s="1252"/>
      <c r="VNN87" s="1252"/>
      <c r="VNO87" s="1252"/>
      <c r="VNP87" s="1252"/>
      <c r="VNQ87" s="1252"/>
      <c r="VNR87" s="1252"/>
      <c r="VNS87" s="1252"/>
      <c r="VNT87" s="1252"/>
      <c r="VNU87" s="1252"/>
      <c r="VNV87" s="1252"/>
      <c r="VNW87" s="1252"/>
      <c r="VNX87" s="1252"/>
      <c r="VNY87" s="1252"/>
      <c r="VNZ87" s="1252"/>
      <c r="VOA87" s="1252"/>
      <c r="VOB87" s="1252"/>
      <c r="VOC87" s="1252"/>
      <c r="VOD87" s="1252"/>
      <c r="VOE87" s="1252"/>
      <c r="VOF87" s="1252"/>
      <c r="VOG87" s="1252"/>
      <c r="VOH87" s="1252"/>
      <c r="VOI87" s="1252"/>
      <c r="VOJ87" s="1252"/>
      <c r="VOK87" s="1252"/>
      <c r="VOL87" s="1252"/>
      <c r="VOM87" s="1252"/>
      <c r="VON87" s="1252"/>
      <c r="VOO87" s="1252"/>
      <c r="VOP87" s="1252"/>
      <c r="VOQ87" s="1252"/>
      <c r="VOR87" s="1252"/>
      <c r="VOS87" s="1252"/>
      <c r="VOT87" s="1252"/>
      <c r="VOU87" s="1252"/>
      <c r="VOV87" s="1252"/>
      <c r="VOW87" s="1252"/>
      <c r="VOX87" s="1252"/>
      <c r="VOY87" s="1252"/>
      <c r="VOZ87" s="1252"/>
      <c r="VPA87" s="1252"/>
      <c r="VPB87" s="1252"/>
      <c r="VPC87" s="1252"/>
      <c r="VPD87" s="1252"/>
      <c r="VPE87" s="1252"/>
      <c r="VPF87" s="1252"/>
      <c r="VPG87" s="1252"/>
      <c r="VPH87" s="1252"/>
      <c r="VPI87" s="1252"/>
      <c r="VPJ87" s="1252"/>
      <c r="VPK87" s="1252"/>
      <c r="VPL87" s="1252"/>
      <c r="VPM87" s="1252"/>
      <c r="VPN87" s="1252"/>
      <c r="VPO87" s="1252"/>
      <c r="VPP87" s="1252"/>
      <c r="VPQ87" s="1252"/>
      <c r="VPR87" s="1252"/>
      <c r="VPS87" s="1252"/>
      <c r="VPT87" s="1252"/>
      <c r="VPU87" s="1252"/>
      <c r="VPV87" s="1252"/>
      <c r="VPW87" s="1252"/>
      <c r="VPX87" s="1252"/>
      <c r="VPY87" s="1252"/>
      <c r="VPZ87" s="1252"/>
      <c r="VQA87" s="1252"/>
      <c r="VQB87" s="1252"/>
      <c r="VQC87" s="1252"/>
      <c r="VQD87" s="1252"/>
      <c r="VQE87" s="1252"/>
      <c r="VQF87" s="1252"/>
      <c r="VQG87" s="1252"/>
      <c r="VQH87" s="1252"/>
      <c r="VQI87" s="1252"/>
      <c r="VQJ87" s="1252"/>
      <c r="VQK87" s="1252"/>
      <c r="VQL87" s="1252"/>
      <c r="VQM87" s="1252"/>
      <c r="VQN87" s="1252"/>
      <c r="VQO87" s="1252"/>
      <c r="VQP87" s="1252"/>
      <c r="VQQ87" s="1252"/>
      <c r="VQR87" s="1252"/>
      <c r="VQS87" s="1252"/>
      <c r="VQT87" s="1252"/>
      <c r="VQU87" s="1252"/>
      <c r="VQV87" s="1252"/>
      <c r="VQW87" s="1252"/>
      <c r="VQX87" s="1252"/>
      <c r="VQY87" s="1252"/>
      <c r="VQZ87" s="1252"/>
      <c r="VRA87" s="1252"/>
      <c r="VRB87" s="1252"/>
      <c r="VRC87" s="1252"/>
      <c r="VRD87" s="1252"/>
      <c r="VRE87" s="1252"/>
      <c r="VRF87" s="1252"/>
      <c r="VRG87" s="1252"/>
      <c r="VRH87" s="1252"/>
      <c r="VRI87" s="1252"/>
      <c r="VRJ87" s="1252"/>
      <c r="VRK87" s="1252"/>
      <c r="VRL87" s="1252"/>
      <c r="VRM87" s="1252"/>
      <c r="VRN87" s="1252"/>
      <c r="VRO87" s="1252"/>
      <c r="VRP87" s="1252"/>
      <c r="VRQ87" s="1252"/>
      <c r="VRR87" s="1252"/>
      <c r="VRS87" s="1252"/>
      <c r="VRT87" s="1252"/>
      <c r="VRU87" s="1252"/>
      <c r="VRV87" s="1252"/>
      <c r="VRW87" s="1252"/>
      <c r="VRX87" s="1252"/>
      <c r="VRY87" s="1252"/>
      <c r="VRZ87" s="1252"/>
      <c r="VSA87" s="1252"/>
      <c r="VSB87" s="1252"/>
      <c r="VSC87" s="1252"/>
      <c r="VSD87" s="1252"/>
      <c r="VSE87" s="1252"/>
      <c r="VSF87" s="1252"/>
      <c r="VSG87" s="1252"/>
      <c r="VSH87" s="1252"/>
      <c r="VSI87" s="1252"/>
      <c r="VSJ87" s="1252"/>
      <c r="VSK87" s="1252"/>
      <c r="VSL87" s="1252"/>
      <c r="VSM87" s="1252"/>
      <c r="VSN87" s="1252"/>
      <c r="VSO87" s="1252"/>
      <c r="VSP87" s="1252"/>
      <c r="VSQ87" s="1252"/>
      <c r="VSR87" s="1252"/>
      <c r="VSS87" s="1252"/>
      <c r="VST87" s="1252"/>
      <c r="VSU87" s="1252"/>
      <c r="VSV87" s="1252"/>
      <c r="VSW87" s="1252"/>
      <c r="VSX87" s="1252"/>
      <c r="VSY87" s="1252"/>
      <c r="VSZ87" s="1252"/>
      <c r="VTA87" s="1252"/>
      <c r="VTB87" s="1252"/>
      <c r="VTC87" s="1252"/>
      <c r="VTD87" s="1252"/>
      <c r="VTE87" s="1252"/>
      <c r="VTF87" s="1252"/>
      <c r="VTG87" s="1252"/>
      <c r="VTH87" s="1252"/>
      <c r="VTI87" s="1252"/>
      <c r="VTJ87" s="1252"/>
      <c r="VTK87" s="1252"/>
      <c r="VTL87" s="1252"/>
      <c r="VTM87" s="1252"/>
      <c r="VTN87" s="1252"/>
      <c r="VTO87" s="1252"/>
      <c r="VTP87" s="1252"/>
      <c r="VTQ87" s="1252"/>
      <c r="VTR87" s="1252"/>
      <c r="VTS87" s="1252"/>
      <c r="VTT87" s="1252"/>
      <c r="VTU87" s="1252"/>
      <c r="VTV87" s="1252"/>
      <c r="VTW87" s="1252"/>
      <c r="VTX87" s="1252"/>
      <c r="VTY87" s="1252"/>
      <c r="VTZ87" s="1252"/>
      <c r="VUA87" s="1252"/>
      <c r="VUB87" s="1252"/>
      <c r="VUC87" s="1252"/>
      <c r="VUD87" s="1252"/>
      <c r="VUE87" s="1252"/>
      <c r="VUF87" s="1252"/>
      <c r="VUG87" s="1252"/>
      <c r="VUH87" s="1252"/>
      <c r="VUI87" s="1252"/>
      <c r="VUJ87" s="1252"/>
      <c r="VUK87" s="1252"/>
      <c r="VUL87" s="1252"/>
      <c r="VUM87" s="1252"/>
      <c r="VUN87" s="1252"/>
      <c r="VUO87" s="1252"/>
      <c r="VUP87" s="1252"/>
      <c r="VUQ87" s="1252"/>
      <c r="VUR87" s="1252"/>
      <c r="VUS87" s="1252"/>
      <c r="VUT87" s="1252"/>
      <c r="VUU87" s="1252"/>
      <c r="VUV87" s="1252"/>
      <c r="VUW87" s="1252"/>
      <c r="VUX87" s="1252"/>
      <c r="VUY87" s="1252"/>
      <c r="VUZ87" s="1252"/>
      <c r="VVA87" s="1252"/>
      <c r="VVB87" s="1252"/>
      <c r="VVC87" s="1252"/>
      <c r="VVD87" s="1252"/>
      <c r="VVE87" s="1252"/>
      <c r="VVF87" s="1252"/>
      <c r="VVG87" s="1252"/>
      <c r="VVH87" s="1252"/>
      <c r="VVI87" s="1252"/>
      <c r="VVJ87" s="1252"/>
      <c r="VVK87" s="1252"/>
      <c r="VVL87" s="1252"/>
      <c r="VVM87" s="1252"/>
      <c r="VVN87" s="1252"/>
      <c r="VVO87" s="1252"/>
      <c r="VVP87" s="1252"/>
      <c r="VVQ87" s="1252"/>
      <c r="VVR87" s="1252"/>
      <c r="VVS87" s="1252"/>
      <c r="VVT87" s="1252"/>
      <c r="VVU87" s="1252"/>
      <c r="VVV87" s="1252"/>
      <c r="VVW87" s="1252"/>
      <c r="VVX87" s="1252"/>
      <c r="VVY87" s="1252"/>
      <c r="VVZ87" s="1252"/>
      <c r="VWA87" s="1252"/>
      <c r="VWB87" s="1252"/>
      <c r="VWC87" s="1252"/>
      <c r="VWD87" s="1252"/>
      <c r="VWE87" s="1252"/>
      <c r="VWF87" s="1252"/>
      <c r="VWG87" s="1252"/>
      <c r="VWH87" s="1252"/>
      <c r="VWI87" s="1252"/>
      <c r="VWJ87" s="1252"/>
      <c r="VWK87" s="1252"/>
      <c r="VWL87" s="1252"/>
      <c r="VWM87" s="1252"/>
      <c r="VWN87" s="1252"/>
      <c r="VWO87" s="1252"/>
      <c r="VWP87" s="1252"/>
      <c r="VWQ87" s="1252"/>
      <c r="VWR87" s="1252"/>
      <c r="VWS87" s="1252"/>
      <c r="VWT87" s="1252"/>
      <c r="VWU87" s="1252"/>
      <c r="VWV87" s="1252"/>
      <c r="VWW87" s="1252"/>
      <c r="VWX87" s="1252"/>
      <c r="VWY87" s="1252"/>
      <c r="VWZ87" s="1252"/>
      <c r="VXA87" s="1252"/>
      <c r="VXB87" s="1252"/>
      <c r="VXC87" s="1252"/>
      <c r="VXD87" s="1252"/>
      <c r="VXE87" s="1252"/>
      <c r="VXF87" s="1252"/>
      <c r="VXG87" s="1252"/>
      <c r="VXH87" s="1252"/>
      <c r="VXI87" s="1252"/>
      <c r="VXJ87" s="1252"/>
      <c r="VXK87" s="1252"/>
      <c r="VXL87" s="1252"/>
      <c r="VXM87" s="1252"/>
      <c r="VXN87" s="1252"/>
      <c r="VXO87" s="1252"/>
      <c r="VXP87" s="1252"/>
      <c r="VXQ87" s="1252"/>
      <c r="VXR87" s="1252"/>
      <c r="VXS87" s="1252"/>
      <c r="VXT87" s="1252"/>
      <c r="VXU87" s="1252"/>
      <c r="VXV87" s="1252"/>
      <c r="VXW87" s="1252"/>
      <c r="VXX87" s="1252"/>
      <c r="VXY87" s="1252"/>
      <c r="VXZ87" s="1252"/>
      <c r="VYA87" s="1252"/>
      <c r="VYB87" s="1252"/>
      <c r="VYC87" s="1252"/>
      <c r="VYD87" s="1252"/>
      <c r="VYE87" s="1252"/>
      <c r="VYF87" s="1252"/>
      <c r="VYG87" s="1252"/>
      <c r="VYH87" s="1252"/>
      <c r="VYI87" s="1252"/>
      <c r="VYJ87" s="1252"/>
      <c r="VYK87" s="1252"/>
      <c r="VYL87" s="1252"/>
      <c r="VYM87" s="1252"/>
      <c r="VYN87" s="1252"/>
      <c r="VYO87" s="1252"/>
      <c r="VYP87" s="1252"/>
      <c r="VYQ87" s="1252"/>
      <c r="VYR87" s="1252"/>
      <c r="VYS87" s="1252"/>
      <c r="VYT87" s="1252"/>
      <c r="VYU87" s="1252"/>
      <c r="VYV87" s="1252"/>
      <c r="VYW87" s="1252"/>
      <c r="VYX87" s="1252"/>
      <c r="VYY87" s="1252"/>
      <c r="VYZ87" s="1252"/>
      <c r="VZA87" s="1252"/>
      <c r="VZB87" s="1252"/>
      <c r="VZC87" s="1252"/>
      <c r="VZD87" s="1252"/>
      <c r="VZE87" s="1252"/>
      <c r="VZF87" s="1252"/>
      <c r="VZG87" s="1252"/>
      <c r="VZH87" s="1252"/>
      <c r="VZI87" s="1252"/>
      <c r="VZJ87" s="1252"/>
      <c r="VZK87" s="1252"/>
      <c r="VZL87" s="1252"/>
      <c r="VZM87" s="1252"/>
      <c r="VZN87" s="1252"/>
      <c r="VZO87" s="1252"/>
      <c r="VZP87" s="1252"/>
      <c r="VZQ87" s="1252"/>
      <c r="VZR87" s="1252"/>
      <c r="VZS87" s="1252"/>
      <c r="VZT87" s="1252"/>
      <c r="VZU87" s="1252"/>
      <c r="VZV87" s="1252"/>
      <c r="VZW87" s="1252"/>
      <c r="VZX87" s="1252"/>
      <c r="VZY87" s="1252"/>
      <c r="VZZ87" s="1252"/>
      <c r="WAA87" s="1252"/>
      <c r="WAB87" s="1252"/>
      <c r="WAC87" s="1252"/>
      <c r="WAD87" s="1252"/>
      <c r="WAE87" s="1252"/>
      <c r="WAF87" s="1252"/>
      <c r="WAG87" s="1252"/>
      <c r="WAH87" s="1252"/>
      <c r="WAI87" s="1252"/>
      <c r="WAJ87" s="1252"/>
      <c r="WAK87" s="1252"/>
      <c r="WAL87" s="1252"/>
      <c r="WAM87" s="1252"/>
      <c r="WAN87" s="1252"/>
      <c r="WAO87" s="1252"/>
      <c r="WAP87" s="1252"/>
      <c r="WAQ87" s="1252"/>
      <c r="WAR87" s="1252"/>
      <c r="WAS87" s="1252"/>
      <c r="WAT87" s="1252"/>
      <c r="WAU87" s="1252"/>
      <c r="WAV87" s="1252"/>
      <c r="WAW87" s="1252"/>
      <c r="WAX87" s="1252"/>
      <c r="WAY87" s="1252"/>
      <c r="WAZ87" s="1252"/>
      <c r="WBA87" s="1252"/>
      <c r="WBB87" s="1252"/>
      <c r="WBC87" s="1252"/>
      <c r="WBD87" s="1252"/>
      <c r="WBE87" s="1252"/>
      <c r="WBF87" s="1252"/>
      <c r="WBG87" s="1252"/>
      <c r="WBH87" s="1252"/>
      <c r="WBI87" s="1252"/>
      <c r="WBJ87" s="1252"/>
      <c r="WBK87" s="1252"/>
      <c r="WBL87" s="1252"/>
      <c r="WBM87" s="1252"/>
      <c r="WBN87" s="1252"/>
      <c r="WBO87" s="1252"/>
      <c r="WBP87" s="1252"/>
      <c r="WBQ87" s="1252"/>
      <c r="WBR87" s="1252"/>
      <c r="WBS87" s="1252"/>
      <c r="WBT87" s="1252"/>
      <c r="WBU87" s="1252"/>
      <c r="WBV87" s="1252"/>
      <c r="WBW87" s="1252"/>
      <c r="WBX87" s="1252"/>
      <c r="WBY87" s="1252"/>
      <c r="WBZ87" s="1252"/>
      <c r="WCA87" s="1252"/>
      <c r="WCB87" s="1252"/>
      <c r="WCC87" s="1252"/>
      <c r="WCD87" s="1252"/>
      <c r="WCE87" s="1252"/>
      <c r="WCF87" s="1252"/>
      <c r="WCG87" s="1252"/>
      <c r="WCH87" s="1252"/>
      <c r="WCI87" s="1252"/>
      <c r="WCJ87" s="1252"/>
      <c r="WCK87" s="1252"/>
      <c r="WCL87" s="1252"/>
      <c r="WCM87" s="1252"/>
      <c r="WCN87" s="1252"/>
      <c r="WCO87" s="1252"/>
      <c r="WCP87" s="1252"/>
      <c r="WCQ87" s="1252"/>
      <c r="WCR87" s="1252"/>
      <c r="WCS87" s="1252"/>
      <c r="WCT87" s="1252"/>
      <c r="WCU87" s="1252"/>
      <c r="WCV87" s="1252"/>
      <c r="WCW87" s="1252"/>
      <c r="WCX87" s="1252"/>
      <c r="WCY87" s="1252"/>
      <c r="WCZ87" s="1252"/>
      <c r="WDA87" s="1252"/>
      <c r="WDB87" s="1252"/>
      <c r="WDC87" s="1252"/>
      <c r="WDD87" s="1252"/>
      <c r="WDE87" s="1252"/>
      <c r="WDF87" s="1252"/>
      <c r="WDG87" s="1252"/>
      <c r="WDH87" s="1252"/>
      <c r="WDI87" s="1252"/>
      <c r="WDJ87" s="1252"/>
      <c r="WDK87" s="1252"/>
      <c r="WDL87" s="1252"/>
      <c r="WDM87" s="1252"/>
      <c r="WDN87" s="1252"/>
      <c r="WDO87" s="1252"/>
      <c r="WDP87" s="1252"/>
      <c r="WDQ87" s="1252"/>
      <c r="WDR87" s="1252"/>
      <c r="WDS87" s="1252"/>
      <c r="WDT87" s="1252"/>
      <c r="WDU87" s="1252"/>
      <c r="WDV87" s="1252"/>
      <c r="WDW87" s="1252"/>
      <c r="WDX87" s="1252"/>
      <c r="WDY87" s="1252"/>
      <c r="WDZ87" s="1252"/>
      <c r="WEA87" s="1252"/>
      <c r="WEB87" s="1252"/>
      <c r="WEC87" s="1252"/>
      <c r="WED87" s="1252"/>
      <c r="WEE87" s="1252"/>
      <c r="WEF87" s="1252"/>
      <c r="WEG87" s="1252"/>
      <c r="WEH87" s="1252"/>
      <c r="WEI87" s="1252"/>
      <c r="WEJ87" s="1252"/>
      <c r="WEK87" s="1252"/>
      <c r="WEL87" s="1252"/>
      <c r="WEM87" s="1252"/>
      <c r="WEN87" s="1252"/>
      <c r="WEO87" s="1252"/>
      <c r="WEP87" s="1252"/>
      <c r="WEQ87" s="1252"/>
      <c r="WER87" s="1252"/>
      <c r="WES87" s="1252"/>
      <c r="WET87" s="1252"/>
      <c r="WEU87" s="1252"/>
      <c r="WEV87" s="1252"/>
      <c r="WEW87" s="1252"/>
      <c r="WEX87" s="1252"/>
      <c r="WEY87" s="1252"/>
      <c r="WEZ87" s="1252"/>
      <c r="WFA87" s="1252"/>
      <c r="WFB87" s="1252"/>
      <c r="WFC87" s="1252"/>
      <c r="WFD87" s="1252"/>
      <c r="WFE87" s="1252"/>
      <c r="WFF87" s="1252"/>
      <c r="WFG87" s="1252"/>
      <c r="WFH87" s="1252"/>
      <c r="WFI87" s="1252"/>
      <c r="WFJ87" s="1252"/>
      <c r="WFK87" s="1252"/>
      <c r="WFL87" s="1252"/>
      <c r="WFM87" s="1252"/>
      <c r="WFN87" s="1252"/>
      <c r="WFO87" s="1252"/>
      <c r="WFP87" s="1252"/>
      <c r="WFQ87" s="1252"/>
      <c r="WFR87" s="1252"/>
      <c r="WFS87" s="1252"/>
      <c r="WFT87" s="1252"/>
      <c r="WFU87" s="1252"/>
      <c r="WFV87" s="1252"/>
      <c r="WFW87" s="1252"/>
      <c r="WFX87" s="1252"/>
      <c r="WFY87" s="1252"/>
      <c r="WFZ87" s="1252"/>
      <c r="WGA87" s="1252"/>
      <c r="WGB87" s="1252"/>
      <c r="WGC87" s="1252"/>
      <c r="WGD87" s="1252"/>
      <c r="WGE87" s="1252"/>
      <c r="WGF87" s="1252"/>
      <c r="WGG87" s="1252"/>
      <c r="WGH87" s="1252"/>
      <c r="WGI87" s="1252"/>
      <c r="WGJ87" s="1252"/>
      <c r="WGK87" s="1252"/>
      <c r="WGL87" s="1252"/>
      <c r="WGM87" s="1252"/>
      <c r="WGN87" s="1252"/>
      <c r="WGO87" s="1252"/>
      <c r="WGP87" s="1252"/>
      <c r="WGQ87" s="1252"/>
      <c r="WGR87" s="1252"/>
      <c r="WGS87" s="1252"/>
      <c r="WGT87" s="1252"/>
      <c r="WGU87" s="1252"/>
      <c r="WGV87" s="1252"/>
      <c r="WGW87" s="1252"/>
      <c r="WGX87" s="1252"/>
      <c r="WGY87" s="1252"/>
      <c r="WGZ87" s="1252"/>
      <c r="WHA87" s="1252"/>
      <c r="WHB87" s="1252"/>
      <c r="WHC87" s="1252"/>
      <c r="WHD87" s="1252"/>
      <c r="WHE87" s="1252"/>
      <c r="WHF87" s="1252"/>
      <c r="WHG87" s="1252"/>
      <c r="WHH87" s="1252"/>
      <c r="WHI87" s="1252"/>
      <c r="WHJ87" s="1252"/>
      <c r="WHK87" s="1252"/>
      <c r="WHL87" s="1252"/>
      <c r="WHM87" s="1252"/>
      <c r="WHN87" s="1252"/>
      <c r="WHO87" s="1252"/>
      <c r="WHP87" s="1252"/>
      <c r="WHQ87" s="1252"/>
      <c r="WHR87" s="1252"/>
      <c r="WHS87" s="1252"/>
      <c r="WHT87" s="1252"/>
      <c r="WHU87" s="1252"/>
      <c r="WHV87" s="1252"/>
      <c r="WHW87" s="1252"/>
      <c r="WHX87" s="1252"/>
      <c r="WHY87" s="1252"/>
      <c r="WHZ87" s="1252"/>
      <c r="WIA87" s="1252"/>
      <c r="WIB87" s="1252"/>
      <c r="WIC87" s="1252"/>
      <c r="WID87" s="1252"/>
      <c r="WIE87" s="1252"/>
      <c r="WIF87" s="1252"/>
      <c r="WIG87" s="1252"/>
      <c r="WIH87" s="1252"/>
      <c r="WII87" s="1252"/>
      <c r="WIJ87" s="1252"/>
      <c r="WIK87" s="1252"/>
      <c r="WIL87" s="1252"/>
      <c r="WIM87" s="1252"/>
      <c r="WIN87" s="1252"/>
      <c r="WIO87" s="1252"/>
      <c r="WIP87" s="1252"/>
      <c r="WIQ87" s="1252"/>
      <c r="WIR87" s="1252"/>
      <c r="WIS87" s="1252"/>
      <c r="WIT87" s="1252"/>
      <c r="WIU87" s="1252"/>
      <c r="WIV87" s="1252"/>
      <c r="WIW87" s="1252"/>
      <c r="WIX87" s="1252"/>
      <c r="WIY87" s="1252"/>
      <c r="WIZ87" s="1252"/>
      <c r="WJA87" s="1252"/>
      <c r="WJB87" s="1252"/>
      <c r="WJC87" s="1252"/>
      <c r="WJD87" s="1252"/>
      <c r="WJE87" s="1252"/>
      <c r="WJF87" s="1252"/>
      <c r="WJG87" s="1252"/>
      <c r="WJH87" s="1252"/>
      <c r="WJI87" s="1252"/>
      <c r="WJJ87" s="1252"/>
      <c r="WJK87" s="1252"/>
      <c r="WJL87" s="1252"/>
      <c r="WJM87" s="1252"/>
      <c r="WJN87" s="1252"/>
      <c r="WJO87" s="1252"/>
      <c r="WJP87" s="1252"/>
      <c r="WJQ87" s="1252"/>
      <c r="WJR87" s="1252"/>
      <c r="WJS87" s="1252"/>
      <c r="WJT87" s="1252"/>
      <c r="WJU87" s="1252"/>
      <c r="WJV87" s="1252"/>
      <c r="WJW87" s="1252"/>
      <c r="WJX87" s="1252"/>
      <c r="WJY87" s="1252"/>
      <c r="WJZ87" s="1252"/>
      <c r="WKA87" s="1252"/>
      <c r="WKB87" s="1252"/>
      <c r="WKC87" s="1252"/>
      <c r="WKD87" s="1252"/>
      <c r="WKE87" s="1252"/>
      <c r="WKF87" s="1252"/>
      <c r="WKG87" s="1252"/>
      <c r="WKH87" s="1252"/>
      <c r="WKI87" s="1252"/>
      <c r="WKJ87" s="1252"/>
      <c r="WKK87" s="1252"/>
      <c r="WKL87" s="1252"/>
      <c r="WKM87" s="1252"/>
      <c r="WKN87" s="1252"/>
      <c r="WKO87" s="1252"/>
      <c r="WKP87" s="1252"/>
      <c r="WKQ87" s="1252"/>
      <c r="WKR87" s="1252"/>
      <c r="WKS87" s="1252"/>
      <c r="WKT87" s="1252"/>
      <c r="WKU87" s="1252"/>
      <c r="WKV87" s="1252"/>
      <c r="WKW87" s="1252"/>
      <c r="WKX87" s="1252"/>
      <c r="WKY87" s="1252"/>
      <c r="WKZ87" s="1252"/>
      <c r="WLA87" s="1252"/>
      <c r="WLB87" s="1252"/>
      <c r="WLC87" s="1252"/>
      <c r="WLD87" s="1252"/>
      <c r="WLE87" s="1252"/>
      <c r="WLF87" s="1252"/>
      <c r="WLG87" s="1252"/>
      <c r="WLH87" s="1252"/>
      <c r="WLI87" s="1252"/>
      <c r="WLJ87" s="1252"/>
      <c r="WLK87" s="1252"/>
      <c r="WLL87" s="1252"/>
      <c r="WLM87" s="1252"/>
      <c r="WLN87" s="1252"/>
      <c r="WLO87" s="1252"/>
      <c r="WLP87" s="1252"/>
      <c r="WLQ87" s="1252"/>
      <c r="WLR87" s="1252"/>
      <c r="WLS87" s="1252"/>
      <c r="WLT87" s="1252"/>
      <c r="WLU87" s="1252"/>
      <c r="WLV87" s="1252"/>
      <c r="WLW87" s="1252"/>
      <c r="WLX87" s="1252"/>
      <c r="WLY87" s="1252"/>
      <c r="WLZ87" s="1252"/>
      <c r="WMA87" s="1252"/>
      <c r="WMB87" s="1252"/>
      <c r="WMC87" s="1252"/>
      <c r="WMD87" s="1252"/>
      <c r="WME87" s="1252"/>
      <c r="WMF87" s="1252"/>
      <c r="WMG87" s="1252"/>
      <c r="WMH87" s="1252"/>
      <c r="WMI87" s="1252"/>
      <c r="WMJ87" s="1252"/>
      <c r="WMK87" s="1252"/>
      <c r="WML87" s="1252"/>
      <c r="WMM87" s="1252"/>
      <c r="WMN87" s="1252"/>
      <c r="WMO87" s="1252"/>
      <c r="WMP87" s="1252"/>
      <c r="WMQ87" s="1252"/>
      <c r="WMR87" s="1252"/>
      <c r="WMS87" s="1252"/>
      <c r="WMT87" s="1252"/>
      <c r="WMU87" s="1252"/>
      <c r="WMV87" s="1252"/>
      <c r="WMW87" s="1252"/>
      <c r="WMX87" s="1252"/>
      <c r="WMY87" s="1252"/>
      <c r="WMZ87" s="1252"/>
      <c r="WNA87" s="1252"/>
      <c r="WNB87" s="1252"/>
      <c r="WNC87" s="1252"/>
      <c r="WND87" s="1252"/>
      <c r="WNE87" s="1252"/>
      <c r="WNF87" s="1252"/>
      <c r="WNG87" s="1252"/>
      <c r="WNH87" s="1252"/>
      <c r="WNI87" s="1252"/>
      <c r="WNJ87" s="1252"/>
      <c r="WNK87" s="1252"/>
      <c r="WNL87" s="1252"/>
      <c r="WNM87" s="1252"/>
      <c r="WNN87" s="1252"/>
      <c r="WNO87" s="1252"/>
      <c r="WNP87" s="1252"/>
      <c r="WNQ87" s="1252"/>
      <c r="WNR87" s="1252"/>
      <c r="WNS87" s="1252"/>
      <c r="WNT87" s="1252"/>
      <c r="WNU87" s="1252"/>
      <c r="WNV87" s="1252"/>
      <c r="WNW87" s="1252"/>
      <c r="WNX87" s="1252"/>
      <c r="WNY87" s="1252"/>
      <c r="WNZ87" s="1252"/>
      <c r="WOA87" s="1252"/>
      <c r="WOB87" s="1252"/>
      <c r="WOC87" s="1252"/>
      <c r="WOD87" s="1252"/>
      <c r="WOE87" s="1252"/>
      <c r="WOF87" s="1252"/>
      <c r="WOG87" s="1252"/>
      <c r="WOH87" s="1252"/>
      <c r="WOI87" s="1252"/>
      <c r="WOJ87" s="1252"/>
      <c r="WOK87" s="1252"/>
      <c r="WOL87" s="1252"/>
      <c r="WOM87" s="1252"/>
      <c r="WON87" s="1252"/>
      <c r="WOO87" s="1252"/>
      <c r="WOP87" s="1252"/>
      <c r="WOQ87" s="1252"/>
      <c r="WOR87" s="1252"/>
      <c r="WOS87" s="1252"/>
      <c r="WOT87" s="1252"/>
      <c r="WOU87" s="1252"/>
      <c r="WOV87" s="1252"/>
      <c r="WOW87" s="1252"/>
      <c r="WOX87" s="1252"/>
      <c r="WOY87" s="1252"/>
      <c r="WOZ87" s="1252"/>
      <c r="WPA87" s="1252"/>
      <c r="WPB87" s="1252"/>
      <c r="WPC87" s="1252"/>
      <c r="WPD87" s="1252"/>
      <c r="WPE87" s="1252"/>
      <c r="WPF87" s="1252"/>
      <c r="WPG87" s="1252"/>
      <c r="WPH87" s="1252"/>
      <c r="WPI87" s="1252"/>
      <c r="WPJ87" s="1252"/>
      <c r="WPK87" s="1252"/>
      <c r="WPL87" s="1252"/>
      <c r="WPM87" s="1252"/>
      <c r="WPN87" s="1252"/>
      <c r="WPO87" s="1252"/>
      <c r="WPP87" s="1252"/>
      <c r="WPQ87" s="1252"/>
      <c r="WPR87" s="1252"/>
      <c r="WPS87" s="1252"/>
      <c r="WPT87" s="1252"/>
      <c r="WPU87" s="1252"/>
      <c r="WPV87" s="1252"/>
      <c r="WPW87" s="1252"/>
      <c r="WPX87" s="1252"/>
      <c r="WPY87" s="1252"/>
      <c r="WPZ87" s="1252"/>
      <c r="WQA87" s="1252"/>
      <c r="WQB87" s="1252"/>
      <c r="WQC87" s="1252"/>
      <c r="WQD87" s="1252"/>
      <c r="WQE87" s="1252"/>
      <c r="WQF87" s="1252"/>
      <c r="WQG87" s="1252"/>
      <c r="WQH87" s="1252"/>
      <c r="WQI87" s="1252"/>
      <c r="WQJ87" s="1252"/>
      <c r="WQK87" s="1252"/>
      <c r="WQL87" s="1252"/>
      <c r="WQM87" s="1252"/>
      <c r="WQN87" s="1252"/>
      <c r="WQO87" s="1252"/>
      <c r="WQP87" s="1252"/>
      <c r="WQQ87" s="1252"/>
      <c r="WQR87" s="1252"/>
      <c r="WQS87" s="1252"/>
      <c r="WQT87" s="1252"/>
      <c r="WQU87" s="1252"/>
      <c r="WQV87" s="1252"/>
      <c r="WQW87" s="1252"/>
      <c r="WQX87" s="1252"/>
      <c r="WQY87" s="1252"/>
      <c r="WQZ87" s="1252"/>
      <c r="WRA87" s="1252"/>
      <c r="WRB87" s="1252"/>
      <c r="WRC87" s="1252"/>
      <c r="WRD87" s="1252"/>
      <c r="WRE87" s="1252"/>
      <c r="WRF87" s="1252"/>
      <c r="WRG87" s="1252"/>
      <c r="WRH87" s="1252"/>
      <c r="WRI87" s="1252"/>
      <c r="WRJ87" s="1252"/>
      <c r="WRK87" s="1252"/>
      <c r="WRL87" s="1252"/>
      <c r="WRM87" s="1252"/>
      <c r="WRN87" s="1252"/>
      <c r="WRO87" s="1252"/>
      <c r="WRP87" s="1252"/>
      <c r="WRQ87" s="1252"/>
      <c r="WRR87" s="1252"/>
      <c r="WRS87" s="1252"/>
      <c r="WRT87" s="1252"/>
      <c r="WRU87" s="1252"/>
      <c r="WRV87" s="1252"/>
      <c r="WRW87" s="1252"/>
      <c r="WRX87" s="1252"/>
      <c r="WRY87" s="1252"/>
      <c r="WRZ87" s="1252"/>
      <c r="WSA87" s="1252"/>
      <c r="WSB87" s="1252"/>
      <c r="WSC87" s="1252"/>
      <c r="WSD87" s="1252"/>
      <c r="WSE87" s="1252"/>
      <c r="WSF87" s="1252"/>
      <c r="WSG87" s="1252"/>
      <c r="WSH87" s="1252"/>
      <c r="WSI87" s="1252"/>
      <c r="WSJ87" s="1252"/>
      <c r="WSK87" s="1252"/>
      <c r="WSL87" s="1252"/>
      <c r="WSM87" s="1252"/>
      <c r="WSN87" s="1252"/>
      <c r="WSO87" s="1252"/>
      <c r="WSP87" s="1252"/>
      <c r="WSQ87" s="1252"/>
      <c r="WSR87" s="1252"/>
      <c r="WSS87" s="1252"/>
      <c r="WST87" s="1252"/>
      <c r="WSU87" s="1252"/>
      <c r="WSV87" s="1252"/>
      <c r="WSW87" s="1252"/>
      <c r="WSX87" s="1252"/>
      <c r="WSY87" s="1252"/>
      <c r="WSZ87" s="1252"/>
      <c r="WTA87" s="1252"/>
      <c r="WTB87" s="1252"/>
      <c r="WTC87" s="1252"/>
      <c r="WTD87" s="1252"/>
      <c r="WTE87" s="1252"/>
      <c r="WTF87" s="1252"/>
      <c r="WTG87" s="1252"/>
      <c r="WTH87" s="1252"/>
      <c r="WTI87" s="1252"/>
      <c r="WTJ87" s="1252"/>
      <c r="WTK87" s="1252"/>
      <c r="WTL87" s="1252"/>
      <c r="WTM87" s="1252"/>
      <c r="WTN87" s="1252"/>
      <c r="WTO87" s="1252"/>
      <c r="WTP87" s="1252"/>
      <c r="WTQ87" s="1252"/>
      <c r="WTR87" s="1252"/>
      <c r="WTS87" s="1252"/>
      <c r="WTT87" s="1252"/>
      <c r="WTU87" s="1252"/>
      <c r="WTV87" s="1252"/>
      <c r="WTW87" s="1252"/>
      <c r="WTX87" s="1252"/>
      <c r="WTY87" s="1252"/>
      <c r="WTZ87" s="1252"/>
      <c r="WUA87" s="1252"/>
      <c r="WUB87" s="1252"/>
      <c r="WUC87" s="1252"/>
      <c r="WUD87" s="1252"/>
      <c r="WUE87" s="1252"/>
      <c r="WUF87" s="1252"/>
      <c r="WUG87" s="1252"/>
      <c r="WUH87" s="1252"/>
      <c r="WUI87" s="1252"/>
      <c r="WUJ87" s="1252"/>
      <c r="WUK87" s="1252"/>
      <c r="WUL87" s="1252"/>
      <c r="WUM87" s="1252"/>
      <c r="WUN87" s="1252"/>
      <c r="WUO87" s="1252"/>
      <c r="WUP87" s="1252"/>
      <c r="WUQ87" s="1252"/>
      <c r="WUR87" s="1252"/>
      <c r="WUS87" s="1252"/>
      <c r="WUT87" s="1252"/>
      <c r="WUU87" s="1252"/>
      <c r="WUV87" s="1252"/>
      <c r="WUW87" s="1252"/>
      <c r="WUX87" s="1252"/>
      <c r="WUY87" s="1252"/>
      <c r="WUZ87" s="1252"/>
      <c r="WVA87" s="1252"/>
      <c r="WVB87" s="1252"/>
      <c r="WVC87" s="1252"/>
      <c r="WVD87" s="1252"/>
      <c r="WVE87" s="1252"/>
      <c r="WVF87" s="1252"/>
      <c r="WVG87" s="1252"/>
      <c r="WVH87" s="1252"/>
      <c r="WVI87" s="1252"/>
      <c r="WVJ87" s="1252"/>
      <c r="WVK87" s="1252"/>
      <c r="WVL87" s="1252"/>
      <c r="WVM87" s="1252"/>
      <c r="WVN87" s="1252"/>
      <c r="WVO87" s="1252"/>
      <c r="WVP87" s="1252"/>
      <c r="WVQ87" s="1252"/>
      <c r="WVR87" s="1252"/>
      <c r="WVS87" s="1252"/>
      <c r="WVT87" s="1252"/>
      <c r="WVU87" s="1252"/>
      <c r="WVV87" s="1252"/>
      <c r="WVW87" s="1252"/>
      <c r="WVX87" s="1252"/>
      <c r="WVY87" s="1252"/>
      <c r="WVZ87" s="1252"/>
      <c r="WWA87" s="1252"/>
      <c r="WWB87" s="1252"/>
      <c r="WWC87" s="1252"/>
      <c r="WWD87" s="1252"/>
      <c r="WWE87" s="1252"/>
      <c r="WWF87" s="1252"/>
      <c r="WWG87" s="1252"/>
      <c r="WWH87" s="1252"/>
      <c r="WWI87" s="1252"/>
      <c r="WWJ87" s="1252"/>
      <c r="WWK87" s="1252"/>
      <c r="WWL87" s="1252"/>
      <c r="WWM87" s="1252"/>
      <c r="WWN87" s="1252"/>
      <c r="WWO87" s="1252"/>
      <c r="WWP87" s="1252"/>
      <c r="WWQ87" s="1252"/>
      <c r="WWR87" s="1252"/>
      <c r="WWS87" s="1252"/>
      <c r="WWT87" s="1252"/>
      <c r="WWU87" s="1252"/>
      <c r="WWV87" s="1252"/>
      <c r="WWW87" s="1252"/>
      <c r="WWX87" s="1252"/>
      <c r="WWY87" s="1252"/>
      <c r="WWZ87" s="1252"/>
      <c r="WXA87" s="1252"/>
      <c r="WXB87" s="1252"/>
      <c r="WXC87" s="1252"/>
      <c r="WXD87" s="1252"/>
      <c r="WXE87" s="1252"/>
      <c r="WXF87" s="1252"/>
      <c r="WXG87" s="1252"/>
      <c r="WXH87" s="1252"/>
      <c r="WXI87" s="1252"/>
      <c r="WXJ87" s="1252"/>
      <c r="WXK87" s="1252"/>
      <c r="WXL87" s="1252"/>
      <c r="WXM87" s="1252"/>
      <c r="WXN87" s="1252"/>
      <c r="WXO87" s="1252"/>
      <c r="WXP87" s="1252"/>
      <c r="WXQ87" s="1252"/>
      <c r="WXR87" s="1252"/>
      <c r="WXS87" s="1252"/>
      <c r="WXT87" s="1252"/>
      <c r="WXU87" s="1252"/>
      <c r="WXV87" s="1252"/>
      <c r="WXW87" s="1252"/>
      <c r="WXX87" s="1252"/>
      <c r="WXY87" s="1252"/>
      <c r="WXZ87" s="1252"/>
      <c r="WYA87" s="1252"/>
      <c r="WYB87" s="1252"/>
      <c r="WYC87" s="1252"/>
      <c r="WYD87" s="1252"/>
      <c r="WYE87" s="1252"/>
      <c r="WYF87" s="1252"/>
      <c r="WYG87" s="1252"/>
      <c r="WYH87" s="1252"/>
      <c r="WYI87" s="1252"/>
      <c r="WYJ87" s="1252"/>
      <c r="WYK87" s="1252"/>
      <c r="WYL87" s="1252"/>
      <c r="WYM87" s="1252"/>
      <c r="WYN87" s="1252"/>
      <c r="WYO87" s="1252"/>
      <c r="WYP87" s="1252"/>
      <c r="WYQ87" s="1252"/>
      <c r="WYR87" s="1252"/>
      <c r="WYS87" s="1252"/>
      <c r="WYT87" s="1252"/>
      <c r="WYU87" s="1252"/>
      <c r="WYV87" s="1252"/>
      <c r="WYW87" s="1252"/>
      <c r="WYX87" s="1252"/>
      <c r="WYY87" s="1252"/>
      <c r="WYZ87" s="1252"/>
      <c r="WZA87" s="1252"/>
      <c r="WZB87" s="1252"/>
      <c r="WZC87" s="1252"/>
      <c r="WZD87" s="1252"/>
      <c r="WZE87" s="1252"/>
      <c r="WZF87" s="1252"/>
      <c r="WZG87" s="1252"/>
      <c r="WZH87" s="1252"/>
      <c r="WZI87" s="1252"/>
      <c r="WZJ87" s="1252"/>
      <c r="WZK87" s="1252"/>
      <c r="WZL87" s="1252"/>
      <c r="WZM87" s="1252"/>
      <c r="WZN87" s="1252"/>
      <c r="WZO87" s="1252"/>
      <c r="WZP87" s="1252"/>
      <c r="WZQ87" s="1252"/>
      <c r="WZR87" s="1252"/>
      <c r="WZS87" s="1252"/>
      <c r="WZT87" s="1252"/>
      <c r="WZU87" s="1252"/>
      <c r="WZV87" s="1252"/>
      <c r="WZW87" s="1252"/>
      <c r="WZX87" s="1252"/>
      <c r="WZY87" s="1252"/>
      <c r="WZZ87" s="1252"/>
      <c r="XAA87" s="1252"/>
      <c r="XAB87" s="1252"/>
      <c r="XAC87" s="1252"/>
      <c r="XAD87" s="1252"/>
      <c r="XAE87" s="1252"/>
      <c r="XAF87" s="1252"/>
      <c r="XAG87" s="1252"/>
      <c r="XAH87" s="1252"/>
      <c r="XAI87" s="1252"/>
      <c r="XAJ87" s="1252"/>
      <c r="XAK87" s="1252"/>
      <c r="XAL87" s="1252"/>
      <c r="XAM87" s="1252"/>
      <c r="XAN87" s="1252"/>
      <c r="XAO87" s="1252"/>
      <c r="XAP87" s="1252"/>
      <c r="XAQ87" s="1252"/>
      <c r="XAR87" s="1252"/>
      <c r="XAS87" s="1252"/>
      <c r="XAT87" s="1252"/>
      <c r="XAU87" s="1252"/>
      <c r="XAV87" s="1252"/>
      <c r="XAW87" s="1252"/>
      <c r="XAX87" s="1252"/>
      <c r="XAY87" s="1252"/>
      <c r="XAZ87" s="1252"/>
      <c r="XBA87" s="1252"/>
      <c r="XBB87" s="1252"/>
      <c r="XBC87" s="1252"/>
      <c r="XBD87" s="1252"/>
      <c r="XBE87" s="1252"/>
      <c r="XBF87" s="1252"/>
      <c r="XBG87" s="1252"/>
      <c r="XBH87" s="1252"/>
      <c r="XBI87" s="1252"/>
      <c r="XBJ87" s="1252"/>
      <c r="XBK87" s="1252"/>
      <c r="XBL87" s="1252"/>
      <c r="XBM87" s="1252"/>
      <c r="XBN87" s="1252"/>
      <c r="XBO87" s="1252"/>
      <c r="XBP87" s="1252"/>
      <c r="XBQ87" s="1252"/>
      <c r="XBR87" s="1252"/>
      <c r="XBS87" s="1252"/>
      <c r="XBT87" s="1252"/>
      <c r="XBU87" s="1252"/>
      <c r="XBV87" s="1252"/>
      <c r="XBW87" s="1252"/>
      <c r="XBX87" s="1252"/>
      <c r="XBY87" s="1252"/>
      <c r="XBZ87" s="1252"/>
      <c r="XCA87" s="1252"/>
      <c r="XCB87" s="1252"/>
      <c r="XCC87" s="1252"/>
      <c r="XCD87" s="1252"/>
      <c r="XCE87" s="1252"/>
      <c r="XCF87" s="1252"/>
      <c r="XCG87" s="1252"/>
      <c r="XCH87" s="1252"/>
      <c r="XCI87" s="1252"/>
      <c r="XCJ87" s="1252"/>
      <c r="XCK87" s="1252"/>
      <c r="XCL87" s="1252"/>
      <c r="XCM87" s="1252"/>
      <c r="XCN87" s="1252"/>
      <c r="XCO87" s="1252"/>
      <c r="XCP87" s="1252"/>
      <c r="XCQ87" s="1252"/>
      <c r="XCR87" s="1252"/>
      <c r="XCS87" s="1252"/>
      <c r="XCT87" s="1252"/>
      <c r="XCU87" s="1252"/>
      <c r="XCV87" s="1252"/>
      <c r="XCW87" s="1252"/>
      <c r="XCX87" s="1252"/>
      <c r="XCY87" s="1252"/>
      <c r="XCZ87" s="1252"/>
      <c r="XDA87" s="1252"/>
      <c r="XDB87" s="1252"/>
      <c r="XDC87" s="1252"/>
      <c r="XDD87" s="1252"/>
      <c r="XDE87" s="1252"/>
      <c r="XDF87" s="1252"/>
      <c r="XDG87" s="1252"/>
      <c r="XDH87" s="1252"/>
      <c r="XDI87" s="1252"/>
      <c r="XDJ87" s="1252"/>
      <c r="XDK87" s="1252"/>
      <c r="XDL87" s="1252"/>
      <c r="XDM87" s="1252"/>
      <c r="XDN87" s="1252"/>
      <c r="XDO87" s="1252"/>
      <c r="XDP87" s="1252"/>
      <c r="XDQ87" s="1252"/>
      <c r="XDR87" s="1252"/>
      <c r="XDS87" s="1252"/>
      <c r="XDT87" s="1252"/>
      <c r="XDU87" s="1252"/>
      <c r="XDV87" s="1252"/>
      <c r="XDW87" s="1252"/>
      <c r="XDX87" s="1252"/>
      <c r="XDY87" s="1252"/>
      <c r="XDZ87" s="1252"/>
      <c r="XEA87" s="1252"/>
      <c r="XEB87" s="1252"/>
      <c r="XEC87" s="1252"/>
      <c r="XED87" s="1252"/>
      <c r="XEE87" s="1252"/>
      <c r="XEF87" s="1252"/>
      <c r="XEG87" s="1252"/>
      <c r="XEH87" s="1252"/>
      <c r="XEI87" s="1252"/>
      <c r="XEJ87" s="1252"/>
      <c r="XEK87" s="1252"/>
      <c r="XEL87" s="1252"/>
      <c r="XEM87" s="1252"/>
      <c r="XEN87" s="1252"/>
      <c r="XEO87" s="1252"/>
      <c r="XEP87" s="1252"/>
      <c r="XEQ87" s="1252"/>
      <c r="XER87" s="1252"/>
      <c r="XES87" s="1252"/>
      <c r="XET87" s="1252"/>
      <c r="XEU87" s="1252"/>
      <c r="XEV87" s="1252"/>
      <c r="XEW87" s="1252"/>
      <c r="XEX87" s="1252"/>
      <c r="XEY87" s="1252"/>
      <c r="XEZ87" s="1252"/>
      <c r="XFA87" s="1252"/>
      <c r="XFB87" s="1252"/>
      <c r="XFC87" s="1252"/>
    </row>
    <row r="88" spans="1:16383" ht="38.25" hidden="1">
      <c r="A88" s="1405">
        <v>67</v>
      </c>
      <c r="B88" s="1406" t="s">
        <v>695</v>
      </c>
      <c r="C88" s="1407">
        <v>13.62</v>
      </c>
      <c r="D88" s="1407"/>
      <c r="E88" s="1407">
        <v>13.62</v>
      </c>
      <c r="F88" s="1408" t="s">
        <v>123</v>
      </c>
      <c r="G88" s="1405" t="s">
        <v>19</v>
      </c>
      <c r="H88" s="1278" t="s">
        <v>941</v>
      </c>
      <c r="I88" s="1279">
        <v>2022</v>
      </c>
      <c r="J88" s="1265" t="s">
        <v>881</v>
      </c>
      <c r="K88" s="1280">
        <f t="shared" ref="K88:K106" si="6">C88</f>
        <v>13.62</v>
      </c>
      <c r="L88" s="1281"/>
      <c r="M88" s="1272"/>
    </row>
    <row r="89" spans="1:16383" ht="18.75">
      <c r="A89" s="1282">
        <v>68</v>
      </c>
      <c r="B89" s="1283" t="s">
        <v>655</v>
      </c>
      <c r="C89" s="1284">
        <v>1.71</v>
      </c>
      <c r="D89" s="1284"/>
      <c r="E89" s="1284">
        <f>C89</f>
        <v>1.71</v>
      </c>
      <c r="F89" s="1285" t="s">
        <v>90</v>
      </c>
      <c r="G89" s="1282" t="s">
        <v>55</v>
      </c>
      <c r="H89" s="1278" t="s">
        <v>914</v>
      </c>
      <c r="I89" s="1279">
        <v>2022</v>
      </c>
      <c r="J89" s="1265" t="s">
        <v>909</v>
      </c>
      <c r="K89" s="1280">
        <f t="shared" si="6"/>
        <v>1.71</v>
      </c>
      <c r="L89" s="1272"/>
      <c r="M89" s="1272"/>
    </row>
    <row r="90" spans="1:16383" ht="18.75">
      <c r="A90" s="1405">
        <v>69</v>
      </c>
      <c r="B90" s="1283" t="s">
        <v>656</v>
      </c>
      <c r="C90" s="1284">
        <v>3.25</v>
      </c>
      <c r="D90" s="1284"/>
      <c r="E90" s="1284">
        <f t="shared" ref="E90:E100" si="7">C90</f>
        <v>3.25</v>
      </c>
      <c r="F90" s="1285" t="s">
        <v>90</v>
      </c>
      <c r="G90" s="1282" t="s">
        <v>57</v>
      </c>
      <c r="H90" s="1278" t="s">
        <v>914</v>
      </c>
      <c r="I90" s="1279">
        <v>2022</v>
      </c>
      <c r="J90" s="1265" t="s">
        <v>909</v>
      </c>
      <c r="K90" s="1280">
        <f t="shared" si="6"/>
        <v>3.25</v>
      </c>
      <c r="L90" s="1272"/>
      <c r="M90" s="1272"/>
    </row>
    <row r="91" spans="1:16383" ht="25.5">
      <c r="A91" s="1282">
        <v>70</v>
      </c>
      <c r="B91" s="1283" t="s">
        <v>657</v>
      </c>
      <c r="C91" s="1284">
        <v>2.41</v>
      </c>
      <c r="D91" s="1284"/>
      <c r="E91" s="1284">
        <f t="shared" si="7"/>
        <v>2.41</v>
      </c>
      <c r="F91" s="1285" t="s">
        <v>90</v>
      </c>
      <c r="G91" s="1282" t="s">
        <v>19</v>
      </c>
      <c r="H91" s="1278" t="s">
        <v>914</v>
      </c>
      <c r="I91" s="1279">
        <v>2022</v>
      </c>
      <c r="J91" s="1265" t="s">
        <v>909</v>
      </c>
      <c r="K91" s="1280">
        <f t="shared" si="6"/>
        <v>2.41</v>
      </c>
      <c r="L91" s="1272"/>
      <c r="M91" s="1272"/>
    </row>
    <row r="92" spans="1:16383" ht="25.5">
      <c r="A92" s="1405">
        <v>71</v>
      </c>
      <c r="B92" s="1283" t="s">
        <v>658</v>
      </c>
      <c r="C92" s="1284">
        <v>2.57</v>
      </c>
      <c r="D92" s="1284"/>
      <c r="E92" s="1284">
        <f t="shared" si="7"/>
        <v>2.57</v>
      </c>
      <c r="F92" s="1285" t="s">
        <v>90</v>
      </c>
      <c r="G92" s="1282" t="s">
        <v>57</v>
      </c>
      <c r="H92" s="1278" t="s">
        <v>914</v>
      </c>
      <c r="I92" s="1279">
        <v>2022</v>
      </c>
      <c r="J92" s="1265" t="s">
        <v>909</v>
      </c>
      <c r="K92" s="1280">
        <f t="shared" si="6"/>
        <v>2.57</v>
      </c>
      <c r="L92" s="1272"/>
      <c r="M92" s="1272"/>
    </row>
    <row r="93" spans="1:16383" ht="18.75">
      <c r="A93" s="1282">
        <v>72</v>
      </c>
      <c r="B93" s="1283" t="s">
        <v>659</v>
      </c>
      <c r="C93" s="1284">
        <v>2.57</v>
      </c>
      <c r="D93" s="1284"/>
      <c r="E93" s="1284">
        <f t="shared" si="7"/>
        <v>2.57</v>
      </c>
      <c r="F93" s="1285" t="s">
        <v>90</v>
      </c>
      <c r="G93" s="1282" t="s">
        <v>461</v>
      </c>
      <c r="H93" s="1278" t="s">
        <v>914</v>
      </c>
      <c r="I93" s="1279">
        <v>2022</v>
      </c>
      <c r="J93" s="1265" t="s">
        <v>909</v>
      </c>
      <c r="K93" s="1280">
        <f t="shared" si="6"/>
        <v>2.57</v>
      </c>
      <c r="L93" s="1272"/>
      <c r="M93" s="1272"/>
      <c r="N93" s="1252"/>
    </row>
    <row r="94" spans="1:16383" ht="25.5">
      <c r="A94" s="1405">
        <v>73</v>
      </c>
      <c r="B94" s="1283" t="s">
        <v>660</v>
      </c>
      <c r="C94" s="1284">
        <v>3.6</v>
      </c>
      <c r="D94" s="1284"/>
      <c r="E94" s="1284">
        <f t="shared" si="7"/>
        <v>3.6</v>
      </c>
      <c r="F94" s="1285" t="s">
        <v>90</v>
      </c>
      <c r="G94" s="1282" t="s">
        <v>19</v>
      </c>
      <c r="H94" s="1278" t="s">
        <v>914</v>
      </c>
      <c r="I94" s="1279">
        <v>2022</v>
      </c>
      <c r="J94" s="1265" t="s">
        <v>909</v>
      </c>
      <c r="K94" s="1280">
        <f t="shared" si="6"/>
        <v>3.6</v>
      </c>
      <c r="L94" s="1272"/>
      <c r="M94" s="1272"/>
    </row>
    <row r="95" spans="1:16383" ht="18.75">
      <c r="A95" s="1282">
        <v>74</v>
      </c>
      <c r="B95" s="1283" t="s">
        <v>661</v>
      </c>
      <c r="C95" s="1284">
        <v>3</v>
      </c>
      <c r="D95" s="1284"/>
      <c r="E95" s="1284">
        <f t="shared" si="7"/>
        <v>3</v>
      </c>
      <c r="F95" s="1285" t="s">
        <v>90</v>
      </c>
      <c r="G95" s="1282" t="s">
        <v>57</v>
      </c>
      <c r="H95" s="1278" t="s">
        <v>914</v>
      </c>
      <c r="I95" s="1279">
        <v>2022</v>
      </c>
      <c r="J95" s="1265" t="s">
        <v>909</v>
      </c>
      <c r="K95" s="1280">
        <f t="shared" si="6"/>
        <v>3</v>
      </c>
      <c r="L95" s="1272"/>
      <c r="M95" s="1272"/>
    </row>
    <row r="96" spans="1:16383" ht="25.5" hidden="1">
      <c r="A96" s="1405">
        <v>75</v>
      </c>
      <c r="B96" s="1283" t="s">
        <v>664</v>
      </c>
      <c r="C96" s="1284">
        <v>10.3</v>
      </c>
      <c r="D96" s="1284"/>
      <c r="E96" s="1284">
        <f t="shared" si="7"/>
        <v>10.3</v>
      </c>
      <c r="F96" s="1285" t="s">
        <v>90</v>
      </c>
      <c r="G96" s="1282" t="s">
        <v>55</v>
      </c>
      <c r="H96" s="1278" t="s">
        <v>941</v>
      </c>
      <c r="I96" s="1279">
        <v>2022</v>
      </c>
      <c r="J96" s="1265" t="s">
        <v>881</v>
      </c>
      <c r="K96" s="1280">
        <f t="shared" si="6"/>
        <v>10.3</v>
      </c>
      <c r="L96" s="1281"/>
      <c r="M96" s="1272"/>
    </row>
    <row r="97" spans="1:1023 1276:2047 2300:3071 3324:4095 4348:5119 5372:6143 6396:7167 7420:8191 8444:9215 9468:10239 10492:11263 11516:12287 12540:13311 13564:14335 14588:15359 15612:16127" s="1351" customFormat="1" ht="18.75" hidden="1">
      <c r="A97" s="1342">
        <v>76</v>
      </c>
      <c r="B97" s="1409" t="s">
        <v>662</v>
      </c>
      <c r="C97" s="1344">
        <v>3</v>
      </c>
      <c r="D97" s="1344"/>
      <c r="E97" s="1344">
        <f t="shared" si="7"/>
        <v>3</v>
      </c>
      <c r="F97" s="1410" t="s">
        <v>90</v>
      </c>
      <c r="G97" s="1342" t="s">
        <v>461</v>
      </c>
      <c r="H97" s="1346" t="s">
        <v>914</v>
      </c>
      <c r="I97" s="1347">
        <v>2022</v>
      </c>
      <c r="J97" s="1348" t="s">
        <v>901</v>
      </c>
      <c r="K97" s="1349">
        <f t="shared" si="6"/>
        <v>3</v>
      </c>
      <c r="L97" s="1350"/>
      <c r="M97" s="1272"/>
      <c r="N97" s="1253"/>
      <c r="IR97" s="1252"/>
      <c r="IS97" s="1252"/>
      <c r="IT97" s="1252"/>
      <c r="IU97" s="1252"/>
      <c r="SN97" s="1252"/>
      <c r="SO97" s="1252"/>
      <c r="SP97" s="1252"/>
      <c r="SQ97" s="1252"/>
      <c r="ACJ97" s="1252"/>
      <c r="ACK97" s="1252"/>
      <c r="ACL97" s="1252"/>
      <c r="ACM97" s="1252"/>
      <c r="AMF97" s="1252"/>
      <c r="AMG97" s="1252"/>
      <c r="AMH97" s="1252"/>
      <c r="AMI97" s="1252"/>
      <c r="AWB97" s="1252"/>
      <c r="AWC97" s="1252"/>
      <c r="AWD97" s="1252"/>
      <c r="AWE97" s="1252"/>
      <c r="BFX97" s="1252"/>
      <c r="BFY97" s="1252"/>
      <c r="BFZ97" s="1252"/>
      <c r="BGA97" s="1252"/>
      <c r="BPT97" s="1252"/>
      <c r="BPU97" s="1252"/>
      <c r="BPV97" s="1252"/>
      <c r="BPW97" s="1252"/>
      <c r="BZP97" s="1252"/>
      <c r="BZQ97" s="1252"/>
      <c r="BZR97" s="1252"/>
      <c r="BZS97" s="1252"/>
      <c r="CJL97" s="1252"/>
      <c r="CJM97" s="1252"/>
      <c r="CJN97" s="1252"/>
      <c r="CJO97" s="1252"/>
      <c r="CTH97" s="1252"/>
      <c r="CTI97" s="1252"/>
      <c r="CTJ97" s="1252"/>
      <c r="CTK97" s="1252"/>
      <c r="DDD97" s="1252"/>
      <c r="DDE97" s="1252"/>
      <c r="DDF97" s="1252"/>
      <c r="DDG97" s="1252"/>
      <c r="DMZ97" s="1252"/>
      <c r="DNA97" s="1252"/>
      <c r="DNB97" s="1252"/>
      <c r="DNC97" s="1252"/>
      <c r="DWV97" s="1252"/>
      <c r="DWW97" s="1252"/>
      <c r="DWX97" s="1252"/>
      <c r="DWY97" s="1252"/>
      <c r="EGR97" s="1252"/>
      <c r="EGS97" s="1252"/>
      <c r="EGT97" s="1252"/>
      <c r="EGU97" s="1252"/>
      <c r="EQN97" s="1252"/>
      <c r="EQO97" s="1252"/>
      <c r="EQP97" s="1252"/>
      <c r="EQQ97" s="1252"/>
      <c r="FAJ97" s="1252"/>
      <c r="FAK97" s="1252"/>
      <c r="FAL97" s="1252"/>
      <c r="FAM97" s="1252"/>
      <c r="FKF97" s="1252"/>
      <c r="FKG97" s="1252"/>
      <c r="FKH97" s="1252"/>
      <c r="FKI97" s="1252"/>
      <c r="FUB97" s="1252"/>
      <c r="FUC97" s="1252"/>
      <c r="FUD97" s="1252"/>
      <c r="FUE97" s="1252"/>
      <c r="GDX97" s="1252"/>
      <c r="GDY97" s="1252"/>
      <c r="GDZ97" s="1252"/>
      <c r="GEA97" s="1252"/>
      <c r="GNT97" s="1252"/>
      <c r="GNU97" s="1252"/>
      <c r="GNV97" s="1252"/>
      <c r="GNW97" s="1252"/>
      <c r="GXP97" s="1252"/>
      <c r="GXQ97" s="1252"/>
      <c r="GXR97" s="1252"/>
      <c r="GXS97" s="1252"/>
      <c r="HHL97" s="1252"/>
      <c r="HHM97" s="1252"/>
      <c r="HHN97" s="1252"/>
      <c r="HHO97" s="1252"/>
      <c r="HRH97" s="1252"/>
      <c r="HRI97" s="1252"/>
      <c r="HRJ97" s="1252"/>
      <c r="HRK97" s="1252"/>
      <c r="IBD97" s="1252"/>
      <c r="IBE97" s="1252"/>
      <c r="IBF97" s="1252"/>
      <c r="IBG97" s="1252"/>
      <c r="IKZ97" s="1252"/>
      <c r="ILA97" s="1252"/>
      <c r="ILB97" s="1252"/>
      <c r="ILC97" s="1252"/>
      <c r="IUV97" s="1252"/>
      <c r="IUW97" s="1252"/>
      <c r="IUX97" s="1252"/>
      <c r="IUY97" s="1252"/>
      <c r="JER97" s="1252"/>
      <c r="JES97" s="1252"/>
      <c r="JET97" s="1252"/>
      <c r="JEU97" s="1252"/>
      <c r="JON97" s="1252"/>
      <c r="JOO97" s="1252"/>
      <c r="JOP97" s="1252"/>
      <c r="JOQ97" s="1252"/>
      <c r="JYJ97" s="1252"/>
      <c r="JYK97" s="1252"/>
      <c r="JYL97" s="1252"/>
      <c r="JYM97" s="1252"/>
      <c r="KIF97" s="1252"/>
      <c r="KIG97" s="1252"/>
      <c r="KIH97" s="1252"/>
      <c r="KII97" s="1252"/>
      <c r="KSB97" s="1252"/>
      <c r="KSC97" s="1252"/>
      <c r="KSD97" s="1252"/>
      <c r="KSE97" s="1252"/>
      <c r="LBX97" s="1252"/>
      <c r="LBY97" s="1252"/>
      <c r="LBZ97" s="1252"/>
      <c r="LCA97" s="1252"/>
      <c r="LLT97" s="1252"/>
      <c r="LLU97" s="1252"/>
      <c r="LLV97" s="1252"/>
      <c r="LLW97" s="1252"/>
      <c r="LVP97" s="1252"/>
      <c r="LVQ97" s="1252"/>
      <c r="LVR97" s="1252"/>
      <c r="LVS97" s="1252"/>
      <c r="MFL97" s="1252"/>
      <c r="MFM97" s="1252"/>
      <c r="MFN97" s="1252"/>
      <c r="MFO97" s="1252"/>
      <c r="MPH97" s="1252"/>
      <c r="MPI97" s="1252"/>
      <c r="MPJ97" s="1252"/>
      <c r="MPK97" s="1252"/>
      <c r="MZD97" s="1252"/>
      <c r="MZE97" s="1252"/>
      <c r="MZF97" s="1252"/>
      <c r="MZG97" s="1252"/>
      <c r="NIZ97" s="1252"/>
      <c r="NJA97" s="1252"/>
      <c r="NJB97" s="1252"/>
      <c r="NJC97" s="1252"/>
      <c r="NSV97" s="1252"/>
      <c r="NSW97" s="1252"/>
      <c r="NSX97" s="1252"/>
      <c r="NSY97" s="1252"/>
      <c r="OCR97" s="1252"/>
      <c r="OCS97" s="1252"/>
      <c r="OCT97" s="1252"/>
      <c r="OCU97" s="1252"/>
      <c r="OMN97" s="1252"/>
      <c r="OMO97" s="1252"/>
      <c r="OMP97" s="1252"/>
      <c r="OMQ97" s="1252"/>
      <c r="OWJ97" s="1252"/>
      <c r="OWK97" s="1252"/>
      <c r="OWL97" s="1252"/>
      <c r="OWM97" s="1252"/>
      <c r="PGF97" s="1252"/>
      <c r="PGG97" s="1252"/>
      <c r="PGH97" s="1252"/>
      <c r="PGI97" s="1252"/>
      <c r="PQB97" s="1252"/>
      <c r="PQC97" s="1252"/>
      <c r="PQD97" s="1252"/>
      <c r="PQE97" s="1252"/>
      <c r="PZX97" s="1252"/>
      <c r="PZY97" s="1252"/>
      <c r="PZZ97" s="1252"/>
      <c r="QAA97" s="1252"/>
      <c r="QJT97" s="1252"/>
      <c r="QJU97" s="1252"/>
      <c r="QJV97" s="1252"/>
      <c r="QJW97" s="1252"/>
      <c r="QTP97" s="1252"/>
      <c r="QTQ97" s="1252"/>
      <c r="QTR97" s="1252"/>
      <c r="QTS97" s="1252"/>
      <c r="RDL97" s="1252"/>
      <c r="RDM97" s="1252"/>
      <c r="RDN97" s="1252"/>
      <c r="RDO97" s="1252"/>
      <c r="RNH97" s="1252"/>
      <c r="RNI97" s="1252"/>
      <c r="RNJ97" s="1252"/>
      <c r="RNK97" s="1252"/>
      <c r="RXD97" s="1252"/>
      <c r="RXE97" s="1252"/>
      <c r="RXF97" s="1252"/>
      <c r="RXG97" s="1252"/>
      <c r="SGZ97" s="1252"/>
      <c r="SHA97" s="1252"/>
      <c r="SHB97" s="1252"/>
      <c r="SHC97" s="1252"/>
      <c r="SQV97" s="1252"/>
      <c r="SQW97" s="1252"/>
      <c r="SQX97" s="1252"/>
      <c r="SQY97" s="1252"/>
      <c r="TAR97" s="1252"/>
      <c r="TAS97" s="1252"/>
      <c r="TAT97" s="1252"/>
      <c r="TAU97" s="1252"/>
      <c r="TKN97" s="1252"/>
      <c r="TKO97" s="1252"/>
      <c r="TKP97" s="1252"/>
      <c r="TKQ97" s="1252"/>
      <c r="TUJ97" s="1252"/>
      <c r="TUK97" s="1252"/>
      <c r="TUL97" s="1252"/>
      <c r="TUM97" s="1252"/>
      <c r="UEF97" s="1252"/>
      <c r="UEG97" s="1252"/>
      <c r="UEH97" s="1252"/>
      <c r="UEI97" s="1252"/>
      <c r="UOB97" s="1252"/>
      <c r="UOC97" s="1252"/>
      <c r="UOD97" s="1252"/>
      <c r="UOE97" s="1252"/>
      <c r="UXX97" s="1252"/>
      <c r="UXY97" s="1252"/>
      <c r="UXZ97" s="1252"/>
      <c r="UYA97" s="1252"/>
      <c r="VHT97" s="1252"/>
      <c r="VHU97" s="1252"/>
      <c r="VHV97" s="1252"/>
      <c r="VHW97" s="1252"/>
      <c r="VRP97" s="1252"/>
      <c r="VRQ97" s="1252"/>
      <c r="VRR97" s="1252"/>
      <c r="VRS97" s="1252"/>
      <c r="WBL97" s="1252"/>
      <c r="WBM97" s="1252"/>
      <c r="WBN97" s="1252"/>
      <c r="WBO97" s="1252"/>
      <c r="WLH97" s="1252"/>
      <c r="WLI97" s="1252"/>
      <c r="WLJ97" s="1252"/>
      <c r="WLK97" s="1252"/>
      <c r="WVD97" s="1252"/>
      <c r="WVE97" s="1252"/>
      <c r="WVF97" s="1252"/>
      <c r="WVG97" s="1252"/>
    </row>
    <row r="98" spans="1:1023 1276:2047 2300:3071 3324:4095 4348:5119 5372:6143 6396:7167 7420:8191 8444:9215 9468:10239 10492:11263 11516:12287 12540:13311 13564:14335 14588:15359 15612:16127" s="1351" customFormat="1" ht="18.75" hidden="1">
      <c r="A98" s="1411">
        <v>77</v>
      </c>
      <c r="B98" s="1409" t="s">
        <v>663</v>
      </c>
      <c r="C98" s="1344">
        <v>11.64</v>
      </c>
      <c r="D98" s="1344"/>
      <c r="E98" s="1344">
        <f t="shared" si="7"/>
        <v>11.64</v>
      </c>
      <c r="F98" s="1410" t="s">
        <v>90</v>
      </c>
      <c r="G98" s="1342" t="s">
        <v>19</v>
      </c>
      <c r="H98" s="1346" t="s">
        <v>914</v>
      </c>
      <c r="I98" s="1347">
        <v>2022</v>
      </c>
      <c r="J98" s="1348" t="s">
        <v>901</v>
      </c>
      <c r="K98" s="1349">
        <f t="shared" si="6"/>
        <v>11.64</v>
      </c>
      <c r="L98" s="1350"/>
      <c r="M98" s="1272"/>
      <c r="N98" s="1253"/>
      <c r="IR98" s="1252"/>
      <c r="IS98" s="1252"/>
      <c r="IT98" s="1252"/>
      <c r="IU98" s="1252"/>
      <c r="SN98" s="1252"/>
      <c r="SO98" s="1252"/>
      <c r="SP98" s="1252"/>
      <c r="SQ98" s="1252"/>
      <c r="ACJ98" s="1252"/>
      <c r="ACK98" s="1252"/>
      <c r="ACL98" s="1252"/>
      <c r="ACM98" s="1252"/>
      <c r="AMF98" s="1252"/>
      <c r="AMG98" s="1252"/>
      <c r="AMH98" s="1252"/>
      <c r="AMI98" s="1252"/>
      <c r="AWB98" s="1252"/>
      <c r="AWC98" s="1252"/>
      <c r="AWD98" s="1252"/>
      <c r="AWE98" s="1252"/>
      <c r="BFX98" s="1252"/>
      <c r="BFY98" s="1252"/>
      <c r="BFZ98" s="1252"/>
      <c r="BGA98" s="1252"/>
      <c r="BPT98" s="1252"/>
      <c r="BPU98" s="1252"/>
      <c r="BPV98" s="1252"/>
      <c r="BPW98" s="1252"/>
      <c r="BZP98" s="1252"/>
      <c r="BZQ98" s="1252"/>
      <c r="BZR98" s="1252"/>
      <c r="BZS98" s="1252"/>
      <c r="CJL98" s="1252"/>
      <c r="CJM98" s="1252"/>
      <c r="CJN98" s="1252"/>
      <c r="CJO98" s="1252"/>
      <c r="CTH98" s="1252"/>
      <c r="CTI98" s="1252"/>
      <c r="CTJ98" s="1252"/>
      <c r="CTK98" s="1252"/>
      <c r="DDD98" s="1252"/>
      <c r="DDE98" s="1252"/>
      <c r="DDF98" s="1252"/>
      <c r="DDG98" s="1252"/>
      <c r="DMZ98" s="1252"/>
      <c r="DNA98" s="1252"/>
      <c r="DNB98" s="1252"/>
      <c r="DNC98" s="1252"/>
      <c r="DWV98" s="1252"/>
      <c r="DWW98" s="1252"/>
      <c r="DWX98" s="1252"/>
      <c r="DWY98" s="1252"/>
      <c r="EGR98" s="1252"/>
      <c r="EGS98" s="1252"/>
      <c r="EGT98" s="1252"/>
      <c r="EGU98" s="1252"/>
      <c r="EQN98" s="1252"/>
      <c r="EQO98" s="1252"/>
      <c r="EQP98" s="1252"/>
      <c r="EQQ98" s="1252"/>
      <c r="FAJ98" s="1252"/>
      <c r="FAK98" s="1252"/>
      <c r="FAL98" s="1252"/>
      <c r="FAM98" s="1252"/>
      <c r="FKF98" s="1252"/>
      <c r="FKG98" s="1252"/>
      <c r="FKH98" s="1252"/>
      <c r="FKI98" s="1252"/>
      <c r="FUB98" s="1252"/>
      <c r="FUC98" s="1252"/>
      <c r="FUD98" s="1252"/>
      <c r="FUE98" s="1252"/>
      <c r="GDX98" s="1252"/>
      <c r="GDY98" s="1252"/>
      <c r="GDZ98" s="1252"/>
      <c r="GEA98" s="1252"/>
      <c r="GNT98" s="1252"/>
      <c r="GNU98" s="1252"/>
      <c r="GNV98" s="1252"/>
      <c r="GNW98" s="1252"/>
      <c r="GXP98" s="1252"/>
      <c r="GXQ98" s="1252"/>
      <c r="GXR98" s="1252"/>
      <c r="GXS98" s="1252"/>
      <c r="HHL98" s="1252"/>
      <c r="HHM98" s="1252"/>
      <c r="HHN98" s="1252"/>
      <c r="HHO98" s="1252"/>
      <c r="HRH98" s="1252"/>
      <c r="HRI98" s="1252"/>
      <c r="HRJ98" s="1252"/>
      <c r="HRK98" s="1252"/>
      <c r="IBD98" s="1252"/>
      <c r="IBE98" s="1252"/>
      <c r="IBF98" s="1252"/>
      <c r="IBG98" s="1252"/>
      <c r="IKZ98" s="1252"/>
      <c r="ILA98" s="1252"/>
      <c r="ILB98" s="1252"/>
      <c r="ILC98" s="1252"/>
      <c r="IUV98" s="1252"/>
      <c r="IUW98" s="1252"/>
      <c r="IUX98" s="1252"/>
      <c r="IUY98" s="1252"/>
      <c r="JER98" s="1252"/>
      <c r="JES98" s="1252"/>
      <c r="JET98" s="1252"/>
      <c r="JEU98" s="1252"/>
      <c r="JON98" s="1252"/>
      <c r="JOO98" s="1252"/>
      <c r="JOP98" s="1252"/>
      <c r="JOQ98" s="1252"/>
      <c r="JYJ98" s="1252"/>
      <c r="JYK98" s="1252"/>
      <c r="JYL98" s="1252"/>
      <c r="JYM98" s="1252"/>
      <c r="KIF98" s="1252"/>
      <c r="KIG98" s="1252"/>
      <c r="KIH98" s="1252"/>
      <c r="KII98" s="1252"/>
      <c r="KSB98" s="1252"/>
      <c r="KSC98" s="1252"/>
      <c r="KSD98" s="1252"/>
      <c r="KSE98" s="1252"/>
      <c r="LBX98" s="1252"/>
      <c r="LBY98" s="1252"/>
      <c r="LBZ98" s="1252"/>
      <c r="LCA98" s="1252"/>
      <c r="LLT98" s="1252"/>
      <c r="LLU98" s="1252"/>
      <c r="LLV98" s="1252"/>
      <c r="LLW98" s="1252"/>
      <c r="LVP98" s="1252"/>
      <c r="LVQ98" s="1252"/>
      <c r="LVR98" s="1252"/>
      <c r="LVS98" s="1252"/>
      <c r="MFL98" s="1252"/>
      <c r="MFM98" s="1252"/>
      <c r="MFN98" s="1252"/>
      <c r="MFO98" s="1252"/>
      <c r="MPH98" s="1252"/>
      <c r="MPI98" s="1252"/>
      <c r="MPJ98" s="1252"/>
      <c r="MPK98" s="1252"/>
      <c r="MZD98" s="1252"/>
      <c r="MZE98" s="1252"/>
      <c r="MZF98" s="1252"/>
      <c r="MZG98" s="1252"/>
      <c r="NIZ98" s="1252"/>
      <c r="NJA98" s="1252"/>
      <c r="NJB98" s="1252"/>
      <c r="NJC98" s="1252"/>
      <c r="NSV98" s="1252"/>
      <c r="NSW98" s="1252"/>
      <c r="NSX98" s="1252"/>
      <c r="NSY98" s="1252"/>
      <c r="OCR98" s="1252"/>
      <c r="OCS98" s="1252"/>
      <c r="OCT98" s="1252"/>
      <c r="OCU98" s="1252"/>
      <c r="OMN98" s="1252"/>
      <c r="OMO98" s="1252"/>
      <c r="OMP98" s="1252"/>
      <c r="OMQ98" s="1252"/>
      <c r="OWJ98" s="1252"/>
      <c r="OWK98" s="1252"/>
      <c r="OWL98" s="1252"/>
      <c r="OWM98" s="1252"/>
      <c r="PGF98" s="1252"/>
      <c r="PGG98" s="1252"/>
      <c r="PGH98" s="1252"/>
      <c r="PGI98" s="1252"/>
      <c r="PQB98" s="1252"/>
      <c r="PQC98" s="1252"/>
      <c r="PQD98" s="1252"/>
      <c r="PQE98" s="1252"/>
      <c r="PZX98" s="1252"/>
      <c r="PZY98" s="1252"/>
      <c r="PZZ98" s="1252"/>
      <c r="QAA98" s="1252"/>
      <c r="QJT98" s="1252"/>
      <c r="QJU98" s="1252"/>
      <c r="QJV98" s="1252"/>
      <c r="QJW98" s="1252"/>
      <c r="QTP98" s="1252"/>
      <c r="QTQ98" s="1252"/>
      <c r="QTR98" s="1252"/>
      <c r="QTS98" s="1252"/>
      <c r="RDL98" s="1252"/>
      <c r="RDM98" s="1252"/>
      <c r="RDN98" s="1252"/>
      <c r="RDO98" s="1252"/>
      <c r="RNH98" s="1252"/>
      <c r="RNI98" s="1252"/>
      <c r="RNJ98" s="1252"/>
      <c r="RNK98" s="1252"/>
      <c r="RXD98" s="1252"/>
      <c r="RXE98" s="1252"/>
      <c r="RXF98" s="1252"/>
      <c r="RXG98" s="1252"/>
      <c r="SGZ98" s="1252"/>
      <c r="SHA98" s="1252"/>
      <c r="SHB98" s="1252"/>
      <c r="SHC98" s="1252"/>
      <c r="SQV98" s="1252"/>
      <c r="SQW98" s="1252"/>
      <c r="SQX98" s="1252"/>
      <c r="SQY98" s="1252"/>
      <c r="TAR98" s="1252"/>
      <c r="TAS98" s="1252"/>
      <c r="TAT98" s="1252"/>
      <c r="TAU98" s="1252"/>
      <c r="TKN98" s="1252"/>
      <c r="TKO98" s="1252"/>
      <c r="TKP98" s="1252"/>
      <c r="TKQ98" s="1252"/>
      <c r="TUJ98" s="1252"/>
      <c r="TUK98" s="1252"/>
      <c r="TUL98" s="1252"/>
      <c r="TUM98" s="1252"/>
      <c r="UEF98" s="1252"/>
      <c r="UEG98" s="1252"/>
      <c r="UEH98" s="1252"/>
      <c r="UEI98" s="1252"/>
      <c r="UOB98" s="1252"/>
      <c r="UOC98" s="1252"/>
      <c r="UOD98" s="1252"/>
      <c r="UOE98" s="1252"/>
      <c r="UXX98" s="1252"/>
      <c r="UXY98" s="1252"/>
      <c r="UXZ98" s="1252"/>
      <c r="UYA98" s="1252"/>
      <c r="VHT98" s="1252"/>
      <c r="VHU98" s="1252"/>
      <c r="VHV98" s="1252"/>
      <c r="VHW98" s="1252"/>
      <c r="VRP98" s="1252"/>
      <c r="VRQ98" s="1252"/>
      <c r="VRR98" s="1252"/>
      <c r="VRS98" s="1252"/>
      <c r="WBL98" s="1252"/>
      <c r="WBM98" s="1252"/>
      <c r="WBN98" s="1252"/>
      <c r="WBO98" s="1252"/>
      <c r="WLH98" s="1252"/>
      <c r="WLI98" s="1252"/>
      <c r="WLJ98" s="1252"/>
      <c r="WLK98" s="1252"/>
      <c r="WVD98" s="1252"/>
      <c r="WVE98" s="1252"/>
      <c r="WVF98" s="1252"/>
      <c r="WVG98" s="1252"/>
    </row>
    <row r="99" spans="1:1023 1276:2047 2300:3071 3324:4095 4348:5119 5372:6143 6396:7167 7420:8191 8444:9215 9468:10239 10492:11263 11516:12287 12540:13311 13564:14335 14588:15359 15612:16127" ht="38.25" hidden="1">
      <c r="A99" s="1282">
        <v>78</v>
      </c>
      <c r="B99" s="1283" t="s">
        <v>727</v>
      </c>
      <c r="C99" s="1284">
        <v>30</v>
      </c>
      <c r="D99" s="1284"/>
      <c r="E99" s="1284">
        <f t="shared" si="7"/>
        <v>30</v>
      </c>
      <c r="F99" s="1285" t="s">
        <v>90</v>
      </c>
      <c r="G99" s="1282" t="s">
        <v>680</v>
      </c>
      <c r="H99" s="1278" t="s">
        <v>938</v>
      </c>
      <c r="I99" s="1279">
        <v>2022</v>
      </c>
      <c r="J99" s="1265" t="s">
        <v>881</v>
      </c>
      <c r="K99" s="1280">
        <f t="shared" si="6"/>
        <v>30</v>
      </c>
      <c r="L99" s="1281"/>
      <c r="M99" s="1272"/>
    </row>
    <row r="100" spans="1:1023 1276:2047 2300:3071 3324:4095 4348:5119 5372:6143 6396:7167 7420:8191 8444:9215 9468:10239 10492:11263 11516:12287 12540:13311 13564:14335 14588:15359 15612:16127" ht="51" hidden="1">
      <c r="A100" s="1405">
        <v>79</v>
      </c>
      <c r="B100" s="1283" t="s">
        <v>790</v>
      </c>
      <c r="C100" s="1284">
        <v>30</v>
      </c>
      <c r="D100" s="1284"/>
      <c r="E100" s="1284">
        <f t="shared" si="7"/>
        <v>30</v>
      </c>
      <c r="F100" s="1285" t="s">
        <v>90</v>
      </c>
      <c r="G100" s="1282" t="s">
        <v>19</v>
      </c>
      <c r="H100" s="1278" t="s">
        <v>938</v>
      </c>
      <c r="I100" s="1279">
        <v>2022</v>
      </c>
      <c r="J100" s="1265" t="s">
        <v>881</v>
      </c>
      <c r="K100" s="1280">
        <f t="shared" si="6"/>
        <v>30</v>
      </c>
      <c r="L100" s="1281"/>
      <c r="M100" s="1272"/>
    </row>
    <row r="101" spans="1:1023 1276:2047 2300:3071 3324:4095 4348:5119 5372:6143 6396:7167 7420:8191 8444:9215 9468:10239 10492:11263 11516:12287 12540:13311 13564:14335 14588:15359 15612:16127" ht="25.5" hidden="1">
      <c r="A101" s="1282">
        <v>80</v>
      </c>
      <c r="B101" s="1283" t="s">
        <v>791</v>
      </c>
      <c r="C101" s="1284">
        <v>0.06</v>
      </c>
      <c r="D101" s="1284"/>
      <c r="E101" s="1284"/>
      <c r="F101" s="1285" t="s">
        <v>88</v>
      </c>
      <c r="G101" s="1282" t="s">
        <v>365</v>
      </c>
      <c r="H101" s="1278" t="s">
        <v>938</v>
      </c>
      <c r="I101" s="1279">
        <v>2022</v>
      </c>
      <c r="J101" s="1265" t="s">
        <v>881</v>
      </c>
      <c r="K101" s="1280">
        <f t="shared" si="6"/>
        <v>0.06</v>
      </c>
      <c r="L101" s="1281"/>
      <c r="M101" s="1272"/>
    </row>
    <row r="102" spans="1:1023 1276:2047 2300:3071 3324:4095 4348:5119 5372:6143 6396:7167 7420:8191 8444:9215 9468:10239 10492:11263 11516:12287 12540:13311 13564:14335 14588:15359 15612:16127" ht="25.5" hidden="1">
      <c r="A102" s="1405">
        <v>81</v>
      </c>
      <c r="B102" s="1283" t="s">
        <v>792</v>
      </c>
      <c r="C102" s="1284">
        <v>0.11</v>
      </c>
      <c r="D102" s="1284"/>
      <c r="E102" s="1284"/>
      <c r="F102" s="1285" t="s">
        <v>88</v>
      </c>
      <c r="G102" s="1282" t="s">
        <v>175</v>
      </c>
      <c r="H102" s="1278" t="s">
        <v>938</v>
      </c>
      <c r="I102" s="1279">
        <v>2022</v>
      </c>
      <c r="J102" s="1265" t="s">
        <v>881</v>
      </c>
      <c r="K102" s="1280">
        <f t="shared" si="6"/>
        <v>0.11</v>
      </c>
      <c r="L102" s="1281"/>
      <c r="M102" s="1272"/>
    </row>
    <row r="103" spans="1:1023 1276:2047 2300:3071 3324:4095 4348:5119 5372:6143 6396:7167 7420:8191 8444:9215 9468:10239 10492:11263 11516:12287 12540:13311 13564:14335 14588:15359 15612:16127" ht="25.5" hidden="1">
      <c r="A103" s="1282">
        <v>82</v>
      </c>
      <c r="B103" s="1283" t="s">
        <v>793</v>
      </c>
      <c r="C103" s="1284">
        <v>0.25</v>
      </c>
      <c r="D103" s="1284"/>
      <c r="E103" s="1284"/>
      <c r="F103" s="1285" t="s">
        <v>88</v>
      </c>
      <c r="G103" s="1282" t="s">
        <v>26</v>
      </c>
      <c r="H103" s="1278" t="s">
        <v>938</v>
      </c>
      <c r="I103" s="1279">
        <v>2022</v>
      </c>
      <c r="J103" s="1265" t="s">
        <v>881</v>
      </c>
      <c r="K103" s="1280">
        <f t="shared" si="6"/>
        <v>0.25</v>
      </c>
      <c r="L103" s="1281"/>
      <c r="M103" s="1272"/>
    </row>
    <row r="104" spans="1:1023 1276:2047 2300:3071 3324:4095 4348:5119 5372:6143 6396:7167 7420:8191 8444:9215 9468:10239 10492:11263 11516:12287 12540:13311 13564:14335 14588:15359 15612:16127" ht="25.5" hidden="1">
      <c r="A104" s="1405">
        <v>83</v>
      </c>
      <c r="B104" s="1283" t="s">
        <v>794</v>
      </c>
      <c r="C104" s="1284">
        <v>0.19</v>
      </c>
      <c r="D104" s="1284"/>
      <c r="E104" s="1284"/>
      <c r="F104" s="1285" t="s">
        <v>88</v>
      </c>
      <c r="G104" s="1282" t="s">
        <v>26</v>
      </c>
      <c r="H104" s="1278" t="s">
        <v>938</v>
      </c>
      <c r="I104" s="1279">
        <v>2022</v>
      </c>
      <c r="J104" s="1265" t="s">
        <v>881</v>
      </c>
      <c r="K104" s="1280">
        <f t="shared" si="6"/>
        <v>0.19</v>
      </c>
      <c r="L104" s="1281"/>
      <c r="M104" s="1272"/>
    </row>
    <row r="105" spans="1:1023 1276:2047 2300:3071 3324:4095 4348:5119 5372:6143 6396:7167 7420:8191 8444:9215 9468:10239 10492:11263 11516:12287 12540:13311 13564:14335 14588:15359 15612:16127" ht="25.5" hidden="1">
      <c r="A105" s="1282">
        <v>84</v>
      </c>
      <c r="B105" s="1316" t="s">
        <v>467</v>
      </c>
      <c r="C105" s="1317">
        <v>0.35</v>
      </c>
      <c r="D105" s="1317"/>
      <c r="E105" s="1317">
        <v>0.35</v>
      </c>
      <c r="F105" s="1282" t="s">
        <v>88</v>
      </c>
      <c r="G105" s="1282" t="s">
        <v>365</v>
      </c>
      <c r="H105" s="1278" t="s">
        <v>914</v>
      </c>
      <c r="I105" s="1279">
        <v>2022</v>
      </c>
      <c r="J105" s="1265" t="s">
        <v>881</v>
      </c>
      <c r="K105" s="1280">
        <f t="shared" si="6"/>
        <v>0.35</v>
      </c>
      <c r="L105" s="1281"/>
      <c r="M105" s="1272"/>
    </row>
    <row r="106" spans="1:1023 1276:2047 2300:3071 3324:4095 4348:5119 5372:6143 6396:7167 7420:8191 8444:9215 9468:10239 10492:11263 11516:12287 12540:13311 13564:14335 14588:15359 15612:16127" ht="76.5" hidden="1">
      <c r="A106" s="1405">
        <v>85</v>
      </c>
      <c r="B106" s="1316" t="s">
        <v>368</v>
      </c>
      <c r="C106" s="1317">
        <v>22</v>
      </c>
      <c r="D106" s="1317"/>
      <c r="E106" s="1317">
        <v>22</v>
      </c>
      <c r="F106" s="1282" t="s">
        <v>88</v>
      </c>
      <c r="G106" s="1282" t="s">
        <v>175</v>
      </c>
      <c r="H106" s="1278" t="s">
        <v>942</v>
      </c>
      <c r="I106" s="1279">
        <v>2022</v>
      </c>
      <c r="J106" s="1265" t="s">
        <v>881</v>
      </c>
      <c r="K106" s="1280">
        <f t="shared" si="6"/>
        <v>22</v>
      </c>
      <c r="L106" s="1281"/>
      <c r="M106" s="1272"/>
    </row>
    <row r="107" spans="1:1023 1276:2047 2300:3071 3324:4095 4348:5119 5372:6143 6396:7167 7420:8191 8444:9215 9468:10239 10492:11263 11516:12287 12540:13311 13564:14335 14588:15359 15612:16127" ht="25.5" hidden="1">
      <c r="A107" s="1374" t="s">
        <v>724</v>
      </c>
      <c r="B107" s="1412" t="s">
        <v>469</v>
      </c>
      <c r="C107" s="1413">
        <v>1.63</v>
      </c>
      <c r="D107" s="1414"/>
      <c r="E107" s="1374">
        <v>1.63</v>
      </c>
      <c r="F107" s="1374" t="s">
        <v>88</v>
      </c>
      <c r="G107" s="1374" t="s">
        <v>175</v>
      </c>
      <c r="H107" s="1278" t="s">
        <v>914</v>
      </c>
      <c r="I107" s="1279">
        <v>2022</v>
      </c>
      <c r="J107" s="1265" t="s">
        <v>881</v>
      </c>
      <c r="K107" s="1272"/>
      <c r="L107" s="1281"/>
      <c r="M107" s="1272"/>
    </row>
    <row r="108" spans="1:1023 1276:2047 2300:3071 3324:4095 4348:5119 5372:6143 6396:7167 7420:8191 8444:9215 9468:10239 10492:11263 11516:12287 12540:13311 13564:14335 14588:15359 15612:16127" ht="38.25" hidden="1">
      <c r="A108" s="1374" t="s">
        <v>725</v>
      </c>
      <c r="B108" s="1412" t="s">
        <v>471</v>
      </c>
      <c r="C108" s="1414">
        <v>12</v>
      </c>
      <c r="D108" s="1414"/>
      <c r="E108" s="1374">
        <v>12</v>
      </c>
      <c r="F108" s="1374" t="s">
        <v>88</v>
      </c>
      <c r="G108" s="1374" t="s">
        <v>175</v>
      </c>
      <c r="H108" s="1278" t="s">
        <v>914</v>
      </c>
      <c r="I108" s="1279">
        <v>2022</v>
      </c>
      <c r="J108" s="1265" t="s">
        <v>881</v>
      </c>
      <c r="K108" s="1272"/>
      <c r="L108" s="1281"/>
      <c r="M108" s="1272"/>
    </row>
    <row r="109" spans="1:1023 1276:2047 2300:3071 3324:4095 4348:5119 5372:6143 6396:7167 7420:8191 8444:9215 9468:10239 10492:11263 11516:12287 12540:13311 13564:14335 14588:15359 15612:16127" ht="25.5" hidden="1">
      <c r="A109" s="1282">
        <v>86</v>
      </c>
      <c r="B109" s="1331" t="s">
        <v>651</v>
      </c>
      <c r="C109" s="1284">
        <v>0.2</v>
      </c>
      <c r="D109" s="1284"/>
      <c r="E109" s="1284">
        <v>0.2</v>
      </c>
      <c r="F109" s="1332" t="s">
        <v>82</v>
      </c>
      <c r="G109" s="1282" t="s">
        <v>26</v>
      </c>
      <c r="H109" s="1278" t="s">
        <v>938</v>
      </c>
      <c r="I109" s="1279">
        <v>2022</v>
      </c>
      <c r="J109" s="1265" t="s">
        <v>881</v>
      </c>
      <c r="K109" s="1280">
        <f t="shared" ref="K109:K128" si="8">C109</f>
        <v>0.2</v>
      </c>
      <c r="L109" s="1281"/>
      <c r="M109" s="1272"/>
    </row>
    <row r="110" spans="1:1023 1276:2047 2300:3071 3324:4095 4348:5119 5372:6143 6396:7167 7420:8191 8444:9215 9468:10239 10492:11263 11516:12287 12540:13311 13564:14335 14588:15359 15612:16127" ht="51" hidden="1">
      <c r="A110" s="1282">
        <v>87</v>
      </c>
      <c r="B110" s="1331" t="s">
        <v>644</v>
      </c>
      <c r="C110" s="1284">
        <v>3.62</v>
      </c>
      <c r="D110" s="1284">
        <v>1.1200000000000001</v>
      </c>
      <c r="E110" s="1284">
        <v>2.5</v>
      </c>
      <c r="F110" s="1332" t="s">
        <v>82</v>
      </c>
      <c r="G110" s="1282" t="s">
        <v>175</v>
      </c>
      <c r="H110" s="1278" t="s">
        <v>943</v>
      </c>
      <c r="I110" s="1279">
        <v>2022</v>
      </c>
      <c r="J110" s="1265" t="s">
        <v>881</v>
      </c>
      <c r="K110" s="1280">
        <f t="shared" si="8"/>
        <v>3.62</v>
      </c>
      <c r="L110" s="1281"/>
      <c r="M110" s="1272"/>
    </row>
    <row r="111" spans="1:1023 1276:2047 2300:3071 3324:4095 4348:5119 5372:6143 6396:7167 7420:8191 8444:9215 9468:10239 10492:11263 11516:12287 12540:13311 13564:14335 14588:15359 15612:16127" ht="51" hidden="1">
      <c r="A111" s="1282">
        <v>88</v>
      </c>
      <c r="B111" s="1331" t="s">
        <v>718</v>
      </c>
      <c r="C111" s="1284">
        <v>1.84</v>
      </c>
      <c r="D111" s="1284">
        <v>1.6</v>
      </c>
      <c r="E111" s="1284">
        <v>0.24</v>
      </c>
      <c r="F111" s="1332" t="s">
        <v>82</v>
      </c>
      <c r="G111" s="1282" t="s">
        <v>719</v>
      </c>
      <c r="H111" s="1278" t="s">
        <v>938</v>
      </c>
      <c r="I111" s="1279">
        <v>2022</v>
      </c>
      <c r="J111" s="1265" t="s">
        <v>881</v>
      </c>
      <c r="K111" s="1280">
        <f t="shared" si="8"/>
        <v>1.84</v>
      </c>
      <c r="L111" s="1281"/>
      <c r="M111" s="1272"/>
    </row>
    <row r="112" spans="1:1023 1276:2047 2300:3071 3324:4095 4348:5119 5372:6143 6396:7167 7420:8191 8444:9215 9468:10239 10492:11263 11516:12287 12540:13311 13564:14335 14588:15359 15612:16127" ht="38.25" hidden="1">
      <c r="A112" s="1282">
        <v>89</v>
      </c>
      <c r="B112" s="1331" t="s">
        <v>799</v>
      </c>
      <c r="C112" s="1284">
        <v>1</v>
      </c>
      <c r="D112" s="1284">
        <v>1</v>
      </c>
      <c r="E112" s="1284"/>
      <c r="F112" s="1332" t="s">
        <v>82</v>
      </c>
      <c r="G112" s="1282" t="s">
        <v>26</v>
      </c>
      <c r="H112" s="1278" t="s">
        <v>938</v>
      </c>
      <c r="I112" s="1279">
        <v>2022</v>
      </c>
      <c r="J112" s="1265" t="s">
        <v>881</v>
      </c>
      <c r="K112" s="1280">
        <f t="shared" si="8"/>
        <v>1</v>
      </c>
      <c r="L112" s="1281"/>
      <c r="M112" s="1272"/>
    </row>
    <row r="113" spans="1:15" ht="51" hidden="1">
      <c r="A113" s="1282">
        <v>90</v>
      </c>
      <c r="B113" s="1331" t="s">
        <v>800</v>
      </c>
      <c r="C113" s="1284">
        <v>12.3</v>
      </c>
      <c r="D113" s="1284"/>
      <c r="E113" s="1284">
        <v>12.3</v>
      </c>
      <c r="F113" s="1332" t="s">
        <v>82</v>
      </c>
      <c r="G113" s="1282" t="s">
        <v>686</v>
      </c>
      <c r="H113" s="1278" t="s">
        <v>938</v>
      </c>
      <c r="I113" s="1279">
        <v>2022</v>
      </c>
      <c r="J113" s="1265" t="s">
        <v>881</v>
      </c>
      <c r="K113" s="1280">
        <f t="shared" si="8"/>
        <v>12.3</v>
      </c>
      <c r="L113" s="1281"/>
      <c r="M113" s="1272"/>
    </row>
    <row r="114" spans="1:15" ht="38.25" hidden="1">
      <c r="A114" s="1282">
        <v>91</v>
      </c>
      <c r="B114" s="1331" t="s">
        <v>801</v>
      </c>
      <c r="C114" s="1284">
        <v>1.8</v>
      </c>
      <c r="D114" s="1284">
        <v>1.05</v>
      </c>
      <c r="E114" s="1284">
        <v>0.75</v>
      </c>
      <c r="F114" s="1332" t="s">
        <v>82</v>
      </c>
      <c r="G114" s="1282" t="s">
        <v>686</v>
      </c>
      <c r="H114" s="1278" t="s">
        <v>938</v>
      </c>
      <c r="I114" s="1279">
        <v>2022</v>
      </c>
      <c r="J114" s="1265" t="s">
        <v>881</v>
      </c>
      <c r="K114" s="1280">
        <f t="shared" si="8"/>
        <v>1.8</v>
      </c>
      <c r="L114" s="1281"/>
      <c r="M114" s="1272"/>
    </row>
    <row r="115" spans="1:15" ht="38.25" hidden="1">
      <c r="A115" s="1282">
        <v>92</v>
      </c>
      <c r="B115" s="1316" t="s">
        <v>480</v>
      </c>
      <c r="C115" s="1317">
        <v>6.5</v>
      </c>
      <c r="D115" s="1317"/>
      <c r="E115" s="1317">
        <v>6.5</v>
      </c>
      <c r="F115" s="1282" t="s">
        <v>82</v>
      </c>
      <c r="G115" s="1282" t="s">
        <v>175</v>
      </c>
      <c r="H115" s="1278" t="s">
        <v>938</v>
      </c>
      <c r="I115" s="1279">
        <v>2022</v>
      </c>
      <c r="J115" s="1265" t="s">
        <v>881</v>
      </c>
      <c r="K115" s="1280">
        <f t="shared" si="8"/>
        <v>6.5</v>
      </c>
      <c r="L115" s="1281"/>
      <c r="M115" s="1272"/>
    </row>
    <row r="116" spans="1:15" ht="25.5" hidden="1">
      <c r="A116" s="1282">
        <v>93</v>
      </c>
      <c r="B116" s="1316" t="s">
        <v>696</v>
      </c>
      <c r="C116" s="1317">
        <v>4.9000000000000004</v>
      </c>
      <c r="D116" s="1317"/>
      <c r="E116" s="1317">
        <v>4.9000000000000004</v>
      </c>
      <c r="F116" s="1282" t="s">
        <v>82</v>
      </c>
      <c r="G116" s="1282" t="s">
        <v>55</v>
      </c>
      <c r="H116" s="1278" t="s">
        <v>938</v>
      </c>
      <c r="I116" s="1279">
        <v>2022</v>
      </c>
      <c r="J116" s="1265" t="s">
        <v>881</v>
      </c>
      <c r="K116" s="1280">
        <f t="shared" si="8"/>
        <v>4.9000000000000004</v>
      </c>
      <c r="L116" s="1281"/>
      <c r="M116" s="1272"/>
    </row>
    <row r="117" spans="1:15" ht="25.5" hidden="1">
      <c r="A117" s="1282">
        <v>94</v>
      </c>
      <c r="B117" s="1316" t="s">
        <v>696</v>
      </c>
      <c r="C117" s="1317">
        <v>2.6</v>
      </c>
      <c r="D117" s="1317"/>
      <c r="E117" s="1317">
        <v>2.6</v>
      </c>
      <c r="F117" s="1282" t="s">
        <v>82</v>
      </c>
      <c r="G117" s="1282" t="s">
        <v>55</v>
      </c>
      <c r="H117" s="1278" t="s">
        <v>938</v>
      </c>
      <c r="I117" s="1279">
        <v>2022</v>
      </c>
      <c r="J117" s="1265" t="s">
        <v>881</v>
      </c>
      <c r="K117" s="1280">
        <f t="shared" si="8"/>
        <v>2.6</v>
      </c>
      <c r="L117" s="1281"/>
      <c r="M117" s="1272"/>
    </row>
    <row r="118" spans="1:15" ht="25.5" hidden="1">
      <c r="A118" s="1282">
        <v>95</v>
      </c>
      <c r="B118" s="1316" t="s">
        <v>697</v>
      </c>
      <c r="C118" s="1317">
        <v>3.8</v>
      </c>
      <c r="D118" s="1317"/>
      <c r="E118" s="1317">
        <v>3.8</v>
      </c>
      <c r="F118" s="1282" t="s">
        <v>82</v>
      </c>
      <c r="G118" s="1282" t="s">
        <v>24</v>
      </c>
      <c r="H118" s="1278" t="s">
        <v>938</v>
      </c>
      <c r="I118" s="1279">
        <v>2022</v>
      </c>
      <c r="J118" s="1265" t="s">
        <v>881</v>
      </c>
      <c r="K118" s="1280">
        <f t="shared" si="8"/>
        <v>3.8</v>
      </c>
      <c r="L118" s="1281"/>
      <c r="M118" s="1272"/>
    </row>
    <row r="119" spans="1:15" ht="25.5" hidden="1">
      <c r="A119" s="1282">
        <v>96</v>
      </c>
      <c r="B119" s="1316" t="s">
        <v>698</v>
      </c>
      <c r="C119" s="1317">
        <v>3.5</v>
      </c>
      <c r="D119" s="1317"/>
      <c r="E119" s="1317">
        <v>3.5</v>
      </c>
      <c r="F119" s="1282" t="s">
        <v>82</v>
      </c>
      <c r="G119" s="1282" t="s">
        <v>461</v>
      </c>
      <c r="H119" s="1278" t="s">
        <v>938</v>
      </c>
      <c r="I119" s="1279">
        <v>2022</v>
      </c>
      <c r="J119" s="1265" t="s">
        <v>881</v>
      </c>
      <c r="K119" s="1280">
        <f t="shared" si="8"/>
        <v>3.5</v>
      </c>
      <c r="L119" s="1281"/>
      <c r="M119" s="1272"/>
    </row>
    <row r="120" spans="1:15" ht="25.5" hidden="1">
      <c r="A120" s="1282">
        <v>97</v>
      </c>
      <c r="B120" s="1336" t="s">
        <v>528</v>
      </c>
      <c r="C120" s="1284">
        <v>1</v>
      </c>
      <c r="D120" s="1415"/>
      <c r="E120" s="1284">
        <v>1</v>
      </c>
      <c r="F120" s="1337" t="s">
        <v>121</v>
      </c>
      <c r="G120" s="1282" t="s">
        <v>24</v>
      </c>
      <c r="H120" s="1278" t="s">
        <v>941</v>
      </c>
      <c r="I120" s="1279">
        <v>2022</v>
      </c>
      <c r="J120" s="1265" t="s">
        <v>881</v>
      </c>
      <c r="K120" s="1280">
        <f t="shared" si="8"/>
        <v>1</v>
      </c>
      <c r="L120" s="1281"/>
      <c r="M120" s="1272"/>
    </row>
    <row r="121" spans="1:15" ht="25.5" hidden="1">
      <c r="A121" s="1282">
        <v>98</v>
      </c>
      <c r="B121" s="1336" t="s">
        <v>528</v>
      </c>
      <c r="C121" s="1284">
        <v>1.2</v>
      </c>
      <c r="D121" s="1284"/>
      <c r="E121" s="1284">
        <v>1.2</v>
      </c>
      <c r="F121" s="1337" t="s">
        <v>121</v>
      </c>
      <c r="G121" s="1282" t="s">
        <v>454</v>
      </c>
      <c r="H121" s="1278" t="s">
        <v>941</v>
      </c>
      <c r="I121" s="1279">
        <v>2022</v>
      </c>
      <c r="J121" s="1265" t="s">
        <v>881</v>
      </c>
      <c r="K121" s="1280">
        <f t="shared" si="8"/>
        <v>1.2</v>
      </c>
      <c r="L121" s="1281"/>
      <c r="M121" s="1272"/>
    </row>
    <row r="122" spans="1:15" ht="25.5" hidden="1">
      <c r="A122" s="1282">
        <v>99</v>
      </c>
      <c r="B122" s="1336" t="s">
        <v>528</v>
      </c>
      <c r="C122" s="1284">
        <v>0.9</v>
      </c>
      <c r="D122" s="1284"/>
      <c r="E122" s="1284">
        <v>0.9</v>
      </c>
      <c r="F122" s="1337" t="s">
        <v>121</v>
      </c>
      <c r="G122" s="1282" t="s">
        <v>454</v>
      </c>
      <c r="H122" s="1278" t="s">
        <v>941</v>
      </c>
      <c r="I122" s="1279">
        <v>2022</v>
      </c>
      <c r="J122" s="1265" t="s">
        <v>881</v>
      </c>
      <c r="K122" s="1280">
        <f t="shared" si="8"/>
        <v>0.9</v>
      </c>
      <c r="L122" s="1281"/>
      <c r="M122" s="1272"/>
    </row>
    <row r="123" spans="1:15" ht="25.5" hidden="1">
      <c r="A123" s="1282">
        <v>100</v>
      </c>
      <c r="B123" s="1336" t="s">
        <v>528</v>
      </c>
      <c r="C123" s="1284">
        <v>0.9</v>
      </c>
      <c r="D123" s="1416"/>
      <c r="E123" s="1284">
        <v>0.9</v>
      </c>
      <c r="F123" s="1337" t="s">
        <v>121</v>
      </c>
      <c r="G123" s="1282" t="s">
        <v>57</v>
      </c>
      <c r="H123" s="1278" t="s">
        <v>941</v>
      </c>
      <c r="I123" s="1279">
        <v>2022</v>
      </c>
      <c r="J123" s="1265" t="s">
        <v>881</v>
      </c>
      <c r="K123" s="1280">
        <f t="shared" si="8"/>
        <v>0.9</v>
      </c>
      <c r="L123" s="1281"/>
      <c r="M123" s="1272"/>
    </row>
    <row r="124" spans="1:15" ht="25.5" hidden="1">
      <c r="A124" s="1282">
        <v>101</v>
      </c>
      <c r="B124" s="1336" t="s">
        <v>528</v>
      </c>
      <c r="C124" s="1284">
        <v>1</v>
      </c>
      <c r="D124" s="1284"/>
      <c r="E124" s="1284">
        <v>1</v>
      </c>
      <c r="F124" s="1288" t="s">
        <v>121</v>
      </c>
      <c r="G124" s="1282" t="s">
        <v>19</v>
      </c>
      <c r="H124" s="1278" t="s">
        <v>941</v>
      </c>
      <c r="I124" s="1279">
        <v>2022</v>
      </c>
      <c r="J124" s="1265" t="s">
        <v>889</v>
      </c>
      <c r="K124" s="1280">
        <f t="shared" si="8"/>
        <v>1</v>
      </c>
      <c r="L124" s="1281"/>
      <c r="M124" s="1273" t="s">
        <v>944</v>
      </c>
      <c r="O124" s="1252" t="s">
        <v>944</v>
      </c>
    </row>
    <row r="125" spans="1:15" ht="25.5">
      <c r="A125" s="1282">
        <v>102</v>
      </c>
      <c r="B125" s="1336" t="s">
        <v>528</v>
      </c>
      <c r="C125" s="1284">
        <v>0.8</v>
      </c>
      <c r="D125" s="1284"/>
      <c r="E125" s="1284">
        <v>0.8</v>
      </c>
      <c r="F125" s="1332" t="s">
        <v>121</v>
      </c>
      <c r="G125" s="1282" t="s">
        <v>55</v>
      </c>
      <c r="H125" s="1278" t="s">
        <v>941</v>
      </c>
      <c r="I125" s="1279">
        <v>2022</v>
      </c>
      <c r="J125" s="1265" t="s">
        <v>755</v>
      </c>
      <c r="K125" s="1280">
        <f t="shared" si="8"/>
        <v>0.8</v>
      </c>
      <c r="L125" s="1272"/>
      <c r="M125" s="1272"/>
    </row>
    <row r="126" spans="1:15" ht="25.5" hidden="1">
      <c r="A126" s="1282">
        <v>103</v>
      </c>
      <c r="B126" s="1336" t="s">
        <v>528</v>
      </c>
      <c r="C126" s="1284">
        <v>0.9</v>
      </c>
      <c r="D126" s="1284"/>
      <c r="E126" s="1284">
        <v>0.9</v>
      </c>
      <c r="F126" s="1288" t="s">
        <v>121</v>
      </c>
      <c r="G126" s="1282" t="s">
        <v>22</v>
      </c>
      <c r="H126" s="1278" t="s">
        <v>941</v>
      </c>
      <c r="I126" s="1279">
        <v>2022</v>
      </c>
      <c r="J126" s="1265" t="s">
        <v>881</v>
      </c>
      <c r="K126" s="1280">
        <f t="shared" si="8"/>
        <v>0.9</v>
      </c>
      <c r="L126" s="1281"/>
      <c r="M126" s="1272"/>
    </row>
    <row r="127" spans="1:15" ht="25.5" hidden="1">
      <c r="A127" s="1282">
        <v>104</v>
      </c>
      <c r="B127" s="1336" t="s">
        <v>528</v>
      </c>
      <c r="C127" s="1284">
        <v>0.5</v>
      </c>
      <c r="D127" s="1284"/>
      <c r="E127" s="1284">
        <v>0.5</v>
      </c>
      <c r="F127" s="1288" t="s">
        <v>121</v>
      </c>
      <c r="G127" s="1282" t="s">
        <v>73</v>
      </c>
      <c r="H127" s="1278" t="s">
        <v>941</v>
      </c>
      <c r="I127" s="1279">
        <v>2022</v>
      </c>
      <c r="J127" s="1265" t="s">
        <v>881</v>
      </c>
      <c r="K127" s="1280">
        <f t="shared" si="8"/>
        <v>0.5</v>
      </c>
      <c r="L127" s="1281"/>
      <c r="M127" s="1272"/>
    </row>
    <row r="128" spans="1:15" ht="25.5">
      <c r="A128" s="1282">
        <v>105</v>
      </c>
      <c r="B128" s="1336" t="s">
        <v>752</v>
      </c>
      <c r="C128" s="1361">
        <v>2.4500000000000002</v>
      </c>
      <c r="D128" s="1361"/>
      <c r="E128" s="1361">
        <v>2.4500000000000002</v>
      </c>
      <c r="F128" s="1417" t="s">
        <v>49</v>
      </c>
      <c r="G128" s="1364" t="s">
        <v>26</v>
      </c>
      <c r="H128" s="1278" t="s">
        <v>941</v>
      </c>
      <c r="I128" s="1279">
        <v>2022</v>
      </c>
      <c r="J128" s="1265" t="s">
        <v>755</v>
      </c>
      <c r="K128" s="1280">
        <f t="shared" si="8"/>
        <v>2.4500000000000002</v>
      </c>
      <c r="L128" s="1272"/>
      <c r="M128" s="1272"/>
    </row>
    <row r="129" spans="1:15" ht="25.5" hidden="1">
      <c r="A129" s="1387" t="s">
        <v>227</v>
      </c>
      <c r="B129" s="1367" t="s">
        <v>650</v>
      </c>
      <c r="C129" s="1299"/>
      <c r="D129" s="1300"/>
      <c r="E129" s="1301"/>
      <c r="F129" s="1301"/>
      <c r="G129" s="1301"/>
      <c r="H129" s="1302"/>
      <c r="I129" s="1302"/>
      <c r="J129" s="1265"/>
      <c r="K129" s="1272"/>
      <c r="L129" s="1281"/>
      <c r="M129" s="1272"/>
    </row>
    <row r="130" spans="1:15" s="1351" customFormat="1" ht="51" hidden="1">
      <c r="A130" s="1418">
        <v>106</v>
      </c>
      <c r="B130" s="1419" t="s">
        <v>531</v>
      </c>
      <c r="C130" s="1420">
        <v>0.6</v>
      </c>
      <c r="D130" s="1421"/>
      <c r="E130" s="1422"/>
      <c r="F130" s="1418" t="s">
        <v>49</v>
      </c>
      <c r="G130" s="1418" t="s">
        <v>26</v>
      </c>
      <c r="H130" s="1423" t="s">
        <v>945</v>
      </c>
      <c r="I130" s="1424">
        <v>2019</v>
      </c>
      <c r="J130" s="1348" t="s">
        <v>881</v>
      </c>
      <c r="K130" s="1349">
        <f t="shared" ref="K130:K133" si="9">C130</f>
        <v>0.6</v>
      </c>
      <c r="L130" s="1350" t="s">
        <v>885</v>
      </c>
      <c r="M130" s="1350"/>
      <c r="N130" s="1253"/>
      <c r="O130" s="1351" t="s">
        <v>946</v>
      </c>
    </row>
    <row r="131" spans="1:15" s="1298" customFormat="1" ht="127.5" hidden="1">
      <c r="A131" s="1425">
        <v>107</v>
      </c>
      <c r="B131" s="1313" t="s">
        <v>532</v>
      </c>
      <c r="C131" s="1314">
        <v>12.7</v>
      </c>
      <c r="D131" s="1426"/>
      <c r="E131" s="1427"/>
      <c r="F131" s="1425" t="s">
        <v>49</v>
      </c>
      <c r="G131" s="1425" t="s">
        <v>26</v>
      </c>
      <c r="H131" s="1428" t="s">
        <v>947</v>
      </c>
      <c r="I131" s="1393">
        <v>2019</v>
      </c>
      <c r="J131" s="1296" t="s">
        <v>881</v>
      </c>
      <c r="K131" s="1297">
        <f t="shared" si="9"/>
        <v>12.7</v>
      </c>
      <c r="L131" s="1281" t="s">
        <v>885</v>
      </c>
      <c r="M131" s="1281"/>
      <c r="N131" s="1253"/>
      <c r="O131" s="1298">
        <f>109-67</f>
        <v>42</v>
      </c>
    </row>
    <row r="132" spans="1:15" s="1298" customFormat="1" ht="51" hidden="1">
      <c r="A132" s="1425">
        <v>108</v>
      </c>
      <c r="B132" s="1313" t="s">
        <v>533</v>
      </c>
      <c r="C132" s="1429">
        <v>0.02</v>
      </c>
      <c r="D132" s="1426"/>
      <c r="E132" s="1427"/>
      <c r="F132" s="1425" t="s">
        <v>49</v>
      </c>
      <c r="G132" s="1425" t="s">
        <v>26</v>
      </c>
      <c r="H132" s="1428" t="s">
        <v>945</v>
      </c>
      <c r="I132" s="1393">
        <v>2019</v>
      </c>
      <c r="J132" s="1296" t="s">
        <v>881</v>
      </c>
      <c r="K132" s="1297">
        <f t="shared" si="9"/>
        <v>0.02</v>
      </c>
      <c r="L132" s="1281" t="s">
        <v>885</v>
      </c>
      <c r="M132" s="1281"/>
      <c r="N132" s="1253"/>
    </row>
    <row r="133" spans="1:15" s="1298" customFormat="1" ht="51" hidden="1">
      <c r="A133" s="1430">
        <v>109</v>
      </c>
      <c r="B133" s="1431" t="s">
        <v>534</v>
      </c>
      <c r="C133" s="1432">
        <v>0.02</v>
      </c>
      <c r="D133" s="1293"/>
      <c r="E133" s="1432"/>
      <c r="F133" s="1430" t="s">
        <v>49</v>
      </c>
      <c r="G133" s="1293" t="s">
        <v>26</v>
      </c>
      <c r="H133" s="1433" t="s">
        <v>945</v>
      </c>
      <c r="I133" s="1393">
        <v>2019</v>
      </c>
      <c r="J133" s="1296" t="s">
        <v>881</v>
      </c>
      <c r="K133" s="1297">
        <f t="shared" si="9"/>
        <v>0.02</v>
      </c>
      <c r="L133" s="1281" t="s">
        <v>885</v>
      </c>
      <c r="M133" s="1281"/>
      <c r="N133" s="1253"/>
    </row>
  </sheetData>
  <autoFilter ref="A6:XFD133">
    <filterColumn colId="9">
      <filters>
        <filter val="Xong"/>
      </filters>
    </filterColumn>
  </autoFilter>
  <mergeCells count="11">
    <mergeCell ref="J3:J5"/>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33"/>
  <sheetViews>
    <sheetView workbookViewId="0">
      <selection activeCell="D21" sqref="D21"/>
    </sheetView>
  </sheetViews>
  <sheetFormatPr defaultRowHeight="15"/>
  <cols>
    <col min="1" max="1" width="6.140625" style="149" customWidth="1"/>
    <col min="2" max="2" width="41.140625" style="183" customWidth="1"/>
    <col min="3" max="3" width="7.42578125" style="150" customWidth="1"/>
    <col min="4" max="4" width="7.42578125" style="149" customWidth="1"/>
    <col min="5" max="5" width="7.42578125" style="151" customWidth="1"/>
    <col min="6" max="6" width="7.42578125" style="149" customWidth="1"/>
    <col min="7" max="7" width="11.85546875" style="149" customWidth="1"/>
    <col min="8" max="8" width="15.7109375" style="149" customWidth="1"/>
    <col min="9" max="9" width="11.42578125" style="104" customWidth="1"/>
    <col min="10" max="10" width="42.42578125" style="821" customWidth="1"/>
    <col min="11" max="11" width="91.7109375" customWidth="1"/>
    <col min="234" max="234" width="5.28515625" customWidth="1"/>
    <col min="235" max="235" width="35.28515625" customWidth="1"/>
    <col min="236" max="236" width="8.7109375" customWidth="1"/>
    <col min="237" max="237" width="10.5703125" customWidth="1"/>
    <col min="238" max="238" width="9.85546875" customWidth="1"/>
    <col min="239" max="239" width="8.42578125" customWidth="1"/>
    <col min="240" max="240" width="8.140625" customWidth="1"/>
    <col min="241" max="241" width="9" customWidth="1"/>
    <col min="242" max="242" width="8.7109375" customWidth="1"/>
    <col min="243" max="244" width="8.85546875" customWidth="1"/>
    <col min="245" max="245" width="9" customWidth="1"/>
    <col min="246" max="246" width="9.28515625" customWidth="1"/>
    <col min="247" max="248" width="8.5703125" customWidth="1"/>
    <col min="249" max="249" width="8.42578125" customWidth="1"/>
    <col min="250" max="250" width="8.7109375" customWidth="1"/>
    <col min="251" max="251" width="8.42578125" customWidth="1"/>
    <col min="252" max="252" width="9" customWidth="1"/>
    <col min="253" max="256" width="0" hidden="1" customWidth="1"/>
    <col min="257" max="257" width="8.7109375" customWidth="1"/>
    <col min="258" max="258" width="10" bestFit="1" customWidth="1"/>
    <col min="259" max="259" width="11.42578125" bestFit="1" customWidth="1"/>
    <col min="260" max="260" width="23.28515625" customWidth="1"/>
    <col min="261" max="261" width="11.42578125" bestFit="1" customWidth="1"/>
    <col min="490" max="490" width="5.28515625" customWidth="1"/>
    <col min="491" max="491" width="35.28515625" customWidth="1"/>
    <col min="492" max="492" width="8.7109375" customWidth="1"/>
    <col min="493" max="493" width="10.5703125" customWidth="1"/>
    <col min="494" max="494" width="9.85546875" customWidth="1"/>
    <col min="495" max="495" width="8.42578125" customWidth="1"/>
    <col min="496" max="496" width="8.140625" customWidth="1"/>
    <col min="497" max="497" width="9" customWidth="1"/>
    <col min="498" max="498" width="8.7109375" customWidth="1"/>
    <col min="499" max="500" width="8.85546875" customWidth="1"/>
    <col min="501" max="501" width="9" customWidth="1"/>
    <col min="502" max="502" width="9.28515625" customWidth="1"/>
    <col min="503" max="504" width="8.5703125" customWidth="1"/>
    <col min="505" max="505" width="8.42578125" customWidth="1"/>
    <col min="506" max="506" width="8.7109375" customWidth="1"/>
    <col min="507" max="507" width="8.42578125" customWidth="1"/>
    <col min="508" max="508" width="9" customWidth="1"/>
    <col min="509" max="512" width="0" hidden="1" customWidth="1"/>
    <col min="513" max="513" width="8.7109375" customWidth="1"/>
    <col min="514" max="514" width="10" bestFit="1" customWidth="1"/>
    <col min="515" max="515" width="11.42578125" bestFit="1" customWidth="1"/>
    <col min="516" max="516" width="23.28515625" customWidth="1"/>
    <col min="517" max="517" width="11.42578125" bestFit="1" customWidth="1"/>
    <col min="746" max="746" width="5.28515625" customWidth="1"/>
    <col min="747" max="747" width="35.28515625" customWidth="1"/>
    <col min="748" max="748" width="8.7109375" customWidth="1"/>
    <col min="749" max="749" width="10.5703125" customWidth="1"/>
    <col min="750" max="750" width="9.85546875" customWidth="1"/>
    <col min="751" max="751" width="8.42578125" customWidth="1"/>
    <col min="752" max="752" width="8.140625" customWidth="1"/>
    <col min="753" max="753" width="9" customWidth="1"/>
    <col min="754" max="754" width="8.7109375" customWidth="1"/>
    <col min="755" max="756" width="8.85546875" customWidth="1"/>
    <col min="757" max="757" width="9" customWidth="1"/>
    <col min="758" max="758" width="9.28515625" customWidth="1"/>
    <col min="759" max="760" width="8.5703125" customWidth="1"/>
    <col min="761" max="761" width="8.42578125" customWidth="1"/>
    <col min="762" max="762" width="8.7109375" customWidth="1"/>
    <col min="763" max="763" width="8.42578125" customWidth="1"/>
    <col min="764" max="764" width="9" customWidth="1"/>
    <col min="765" max="768" width="0" hidden="1" customWidth="1"/>
    <col min="769" max="769" width="8.7109375" customWidth="1"/>
    <col min="770" max="770" width="10" bestFit="1" customWidth="1"/>
    <col min="771" max="771" width="11.42578125" bestFit="1" customWidth="1"/>
    <col min="772" max="772" width="23.28515625" customWidth="1"/>
    <col min="773" max="773" width="11.42578125" bestFit="1" customWidth="1"/>
    <col min="1002" max="1002" width="5.28515625" customWidth="1"/>
    <col min="1003" max="1003" width="35.28515625" customWidth="1"/>
    <col min="1004" max="1004" width="8.7109375" customWidth="1"/>
    <col min="1005" max="1005" width="10.5703125" customWidth="1"/>
    <col min="1006" max="1006" width="9.85546875" customWidth="1"/>
    <col min="1007" max="1007" width="8.42578125" customWidth="1"/>
    <col min="1008" max="1008" width="8.140625" customWidth="1"/>
    <col min="1009" max="1009" width="9" customWidth="1"/>
    <col min="1010" max="1010" width="8.7109375" customWidth="1"/>
    <col min="1011" max="1012" width="8.85546875" customWidth="1"/>
    <col min="1013" max="1013" width="9" customWidth="1"/>
    <col min="1014" max="1014" width="9.28515625" customWidth="1"/>
    <col min="1015" max="1016" width="8.5703125" customWidth="1"/>
    <col min="1017" max="1017" width="8.42578125" customWidth="1"/>
    <col min="1018" max="1018" width="8.7109375" customWidth="1"/>
    <col min="1019" max="1019" width="8.42578125" customWidth="1"/>
    <col min="1020" max="1020" width="9" customWidth="1"/>
    <col min="1021" max="1024" width="0" hidden="1" customWidth="1"/>
    <col min="1025" max="1025" width="8.7109375" customWidth="1"/>
    <col min="1026" max="1026" width="10" bestFit="1" customWidth="1"/>
    <col min="1027" max="1027" width="11.42578125" bestFit="1" customWidth="1"/>
    <col min="1028" max="1028" width="23.28515625" customWidth="1"/>
    <col min="1029" max="1029" width="11.42578125" bestFit="1" customWidth="1"/>
    <col min="1258" max="1258" width="5.28515625" customWidth="1"/>
    <col min="1259" max="1259" width="35.28515625" customWidth="1"/>
    <col min="1260" max="1260" width="8.7109375" customWidth="1"/>
    <col min="1261" max="1261" width="10.5703125" customWidth="1"/>
    <col min="1262" max="1262" width="9.85546875" customWidth="1"/>
    <col min="1263" max="1263" width="8.42578125" customWidth="1"/>
    <col min="1264" max="1264" width="8.140625" customWidth="1"/>
    <col min="1265" max="1265" width="9" customWidth="1"/>
    <col min="1266" max="1266" width="8.7109375" customWidth="1"/>
    <col min="1267" max="1268" width="8.85546875" customWidth="1"/>
    <col min="1269" max="1269" width="9" customWidth="1"/>
    <col min="1270" max="1270" width="9.28515625" customWidth="1"/>
    <col min="1271" max="1272" width="8.5703125" customWidth="1"/>
    <col min="1273" max="1273" width="8.42578125" customWidth="1"/>
    <col min="1274" max="1274" width="8.7109375" customWidth="1"/>
    <col min="1275" max="1275" width="8.42578125" customWidth="1"/>
    <col min="1276" max="1276" width="9" customWidth="1"/>
    <col min="1277" max="1280" width="0" hidden="1" customWidth="1"/>
    <col min="1281" max="1281" width="8.7109375" customWidth="1"/>
    <col min="1282" max="1282" width="10" bestFit="1" customWidth="1"/>
    <col min="1283" max="1283" width="11.42578125" bestFit="1" customWidth="1"/>
    <col min="1284" max="1284" width="23.28515625" customWidth="1"/>
    <col min="1285" max="1285" width="11.42578125" bestFit="1" customWidth="1"/>
    <col min="1514" max="1514" width="5.28515625" customWidth="1"/>
    <col min="1515" max="1515" width="35.28515625" customWidth="1"/>
    <col min="1516" max="1516" width="8.7109375" customWidth="1"/>
    <col min="1517" max="1517" width="10.5703125" customWidth="1"/>
    <col min="1518" max="1518" width="9.85546875" customWidth="1"/>
    <col min="1519" max="1519" width="8.42578125" customWidth="1"/>
    <col min="1520" max="1520" width="8.140625" customWidth="1"/>
    <col min="1521" max="1521" width="9" customWidth="1"/>
    <col min="1522" max="1522" width="8.7109375" customWidth="1"/>
    <col min="1523" max="1524" width="8.85546875" customWidth="1"/>
    <col min="1525" max="1525" width="9" customWidth="1"/>
    <col min="1526" max="1526" width="9.28515625" customWidth="1"/>
    <col min="1527" max="1528" width="8.5703125" customWidth="1"/>
    <col min="1529" max="1529" width="8.42578125" customWidth="1"/>
    <col min="1530" max="1530" width="8.7109375" customWidth="1"/>
    <col min="1531" max="1531" width="8.42578125" customWidth="1"/>
    <col min="1532" max="1532" width="9" customWidth="1"/>
    <col min="1533" max="1536" width="0" hidden="1" customWidth="1"/>
    <col min="1537" max="1537" width="8.7109375" customWidth="1"/>
    <col min="1538" max="1538" width="10" bestFit="1" customWidth="1"/>
    <col min="1539" max="1539" width="11.42578125" bestFit="1" customWidth="1"/>
    <col min="1540" max="1540" width="23.28515625" customWidth="1"/>
    <col min="1541" max="1541" width="11.42578125" bestFit="1" customWidth="1"/>
    <col min="1770" max="1770" width="5.28515625" customWidth="1"/>
    <col min="1771" max="1771" width="35.28515625" customWidth="1"/>
    <col min="1772" max="1772" width="8.7109375" customWidth="1"/>
    <col min="1773" max="1773" width="10.5703125" customWidth="1"/>
    <col min="1774" max="1774" width="9.85546875" customWidth="1"/>
    <col min="1775" max="1775" width="8.42578125" customWidth="1"/>
    <col min="1776" max="1776" width="8.140625" customWidth="1"/>
    <col min="1777" max="1777" width="9" customWidth="1"/>
    <col min="1778" max="1778" width="8.7109375" customWidth="1"/>
    <col min="1779" max="1780" width="8.85546875" customWidth="1"/>
    <col min="1781" max="1781" width="9" customWidth="1"/>
    <col min="1782" max="1782" width="9.28515625" customWidth="1"/>
    <col min="1783" max="1784" width="8.5703125" customWidth="1"/>
    <col min="1785" max="1785" width="8.42578125" customWidth="1"/>
    <col min="1786" max="1786" width="8.7109375" customWidth="1"/>
    <col min="1787" max="1787" width="8.42578125" customWidth="1"/>
    <col min="1788" max="1788" width="9" customWidth="1"/>
    <col min="1789" max="1792" width="0" hidden="1" customWidth="1"/>
    <col min="1793" max="1793" width="8.7109375" customWidth="1"/>
    <col min="1794" max="1794" width="10" bestFit="1" customWidth="1"/>
    <col min="1795" max="1795" width="11.42578125" bestFit="1" customWidth="1"/>
    <col min="1796" max="1796" width="23.28515625" customWidth="1"/>
    <col min="1797" max="1797" width="11.42578125" bestFit="1" customWidth="1"/>
    <col min="2026" max="2026" width="5.28515625" customWidth="1"/>
    <col min="2027" max="2027" width="35.28515625" customWidth="1"/>
    <col min="2028" max="2028" width="8.7109375" customWidth="1"/>
    <col min="2029" max="2029" width="10.5703125" customWidth="1"/>
    <col min="2030" max="2030" width="9.85546875" customWidth="1"/>
    <col min="2031" max="2031" width="8.42578125" customWidth="1"/>
    <col min="2032" max="2032" width="8.140625" customWidth="1"/>
    <col min="2033" max="2033" width="9" customWidth="1"/>
    <col min="2034" max="2034" width="8.7109375" customWidth="1"/>
    <col min="2035" max="2036" width="8.85546875" customWidth="1"/>
    <col min="2037" max="2037" width="9" customWidth="1"/>
    <col min="2038" max="2038" width="9.28515625" customWidth="1"/>
    <col min="2039" max="2040" width="8.5703125" customWidth="1"/>
    <col min="2041" max="2041" width="8.42578125" customWidth="1"/>
    <col min="2042" max="2042" width="8.7109375" customWidth="1"/>
    <col min="2043" max="2043" width="8.42578125" customWidth="1"/>
    <col min="2044" max="2044" width="9" customWidth="1"/>
    <col min="2045" max="2048" width="0" hidden="1" customWidth="1"/>
    <col min="2049" max="2049" width="8.7109375" customWidth="1"/>
    <col min="2050" max="2050" width="10" bestFit="1" customWidth="1"/>
    <col min="2051" max="2051" width="11.42578125" bestFit="1" customWidth="1"/>
    <col min="2052" max="2052" width="23.28515625" customWidth="1"/>
    <col min="2053" max="2053" width="11.42578125" bestFit="1" customWidth="1"/>
    <col min="2282" max="2282" width="5.28515625" customWidth="1"/>
    <col min="2283" max="2283" width="35.28515625" customWidth="1"/>
    <col min="2284" max="2284" width="8.7109375" customWidth="1"/>
    <col min="2285" max="2285" width="10.5703125" customWidth="1"/>
    <col min="2286" max="2286" width="9.85546875" customWidth="1"/>
    <col min="2287" max="2287" width="8.42578125" customWidth="1"/>
    <col min="2288" max="2288" width="8.140625" customWidth="1"/>
    <col min="2289" max="2289" width="9" customWidth="1"/>
    <col min="2290" max="2290" width="8.7109375" customWidth="1"/>
    <col min="2291" max="2292" width="8.85546875" customWidth="1"/>
    <col min="2293" max="2293" width="9" customWidth="1"/>
    <col min="2294" max="2294" width="9.28515625" customWidth="1"/>
    <col min="2295" max="2296" width="8.5703125" customWidth="1"/>
    <col min="2297" max="2297" width="8.42578125" customWidth="1"/>
    <col min="2298" max="2298" width="8.7109375" customWidth="1"/>
    <col min="2299" max="2299" width="8.42578125" customWidth="1"/>
    <col min="2300" max="2300" width="9" customWidth="1"/>
    <col min="2301" max="2304" width="0" hidden="1" customWidth="1"/>
    <col min="2305" max="2305" width="8.7109375" customWidth="1"/>
    <col min="2306" max="2306" width="10" bestFit="1" customWidth="1"/>
    <col min="2307" max="2307" width="11.42578125" bestFit="1" customWidth="1"/>
    <col min="2308" max="2308" width="23.28515625" customWidth="1"/>
    <col min="2309" max="2309" width="11.42578125" bestFit="1" customWidth="1"/>
    <col min="2538" max="2538" width="5.28515625" customWidth="1"/>
    <col min="2539" max="2539" width="35.28515625" customWidth="1"/>
    <col min="2540" max="2540" width="8.7109375" customWidth="1"/>
    <col min="2541" max="2541" width="10.5703125" customWidth="1"/>
    <col min="2542" max="2542" width="9.85546875" customWidth="1"/>
    <col min="2543" max="2543" width="8.42578125" customWidth="1"/>
    <col min="2544" max="2544" width="8.140625" customWidth="1"/>
    <col min="2545" max="2545" width="9" customWidth="1"/>
    <col min="2546" max="2546" width="8.7109375" customWidth="1"/>
    <col min="2547" max="2548" width="8.85546875" customWidth="1"/>
    <col min="2549" max="2549" width="9" customWidth="1"/>
    <col min="2550" max="2550" width="9.28515625" customWidth="1"/>
    <col min="2551" max="2552" width="8.5703125" customWidth="1"/>
    <col min="2553" max="2553" width="8.42578125" customWidth="1"/>
    <col min="2554" max="2554" width="8.7109375" customWidth="1"/>
    <col min="2555" max="2555" width="8.42578125" customWidth="1"/>
    <col min="2556" max="2556" width="9" customWidth="1"/>
    <col min="2557" max="2560" width="0" hidden="1" customWidth="1"/>
    <col min="2561" max="2561" width="8.7109375" customWidth="1"/>
    <col min="2562" max="2562" width="10" bestFit="1" customWidth="1"/>
    <col min="2563" max="2563" width="11.42578125" bestFit="1" customWidth="1"/>
    <col min="2564" max="2564" width="23.28515625" customWidth="1"/>
    <col min="2565" max="2565" width="11.42578125" bestFit="1" customWidth="1"/>
    <col min="2794" max="2794" width="5.28515625" customWidth="1"/>
    <col min="2795" max="2795" width="35.28515625" customWidth="1"/>
    <col min="2796" max="2796" width="8.7109375" customWidth="1"/>
    <col min="2797" max="2797" width="10.5703125" customWidth="1"/>
    <col min="2798" max="2798" width="9.85546875" customWidth="1"/>
    <col min="2799" max="2799" width="8.42578125" customWidth="1"/>
    <col min="2800" max="2800" width="8.140625" customWidth="1"/>
    <col min="2801" max="2801" width="9" customWidth="1"/>
    <col min="2802" max="2802" width="8.7109375" customWidth="1"/>
    <col min="2803" max="2804" width="8.85546875" customWidth="1"/>
    <col min="2805" max="2805" width="9" customWidth="1"/>
    <col min="2806" max="2806" width="9.28515625" customWidth="1"/>
    <col min="2807" max="2808" width="8.5703125" customWidth="1"/>
    <col min="2809" max="2809" width="8.42578125" customWidth="1"/>
    <col min="2810" max="2810" width="8.7109375" customWidth="1"/>
    <col min="2811" max="2811" width="8.42578125" customWidth="1"/>
    <col min="2812" max="2812" width="9" customWidth="1"/>
    <col min="2813" max="2816" width="0" hidden="1" customWidth="1"/>
    <col min="2817" max="2817" width="8.7109375" customWidth="1"/>
    <col min="2818" max="2818" width="10" bestFit="1" customWidth="1"/>
    <col min="2819" max="2819" width="11.42578125" bestFit="1" customWidth="1"/>
    <col min="2820" max="2820" width="23.28515625" customWidth="1"/>
    <col min="2821" max="2821" width="11.42578125" bestFit="1" customWidth="1"/>
    <col min="3050" max="3050" width="5.28515625" customWidth="1"/>
    <col min="3051" max="3051" width="35.28515625" customWidth="1"/>
    <col min="3052" max="3052" width="8.7109375" customWidth="1"/>
    <col min="3053" max="3053" width="10.5703125" customWidth="1"/>
    <col min="3054" max="3054" width="9.85546875" customWidth="1"/>
    <col min="3055" max="3055" width="8.42578125" customWidth="1"/>
    <col min="3056" max="3056" width="8.140625" customWidth="1"/>
    <col min="3057" max="3057" width="9" customWidth="1"/>
    <col min="3058" max="3058" width="8.7109375" customWidth="1"/>
    <col min="3059" max="3060" width="8.85546875" customWidth="1"/>
    <col min="3061" max="3061" width="9" customWidth="1"/>
    <col min="3062" max="3062" width="9.28515625" customWidth="1"/>
    <col min="3063" max="3064" width="8.5703125" customWidth="1"/>
    <col min="3065" max="3065" width="8.42578125" customWidth="1"/>
    <col min="3066" max="3066" width="8.7109375" customWidth="1"/>
    <col min="3067" max="3067" width="8.42578125" customWidth="1"/>
    <col min="3068" max="3068" width="9" customWidth="1"/>
    <col min="3069" max="3072" width="0" hidden="1" customWidth="1"/>
    <col min="3073" max="3073" width="8.7109375" customWidth="1"/>
    <col min="3074" max="3074" width="10" bestFit="1" customWidth="1"/>
    <col min="3075" max="3075" width="11.42578125" bestFit="1" customWidth="1"/>
    <col min="3076" max="3076" width="23.28515625" customWidth="1"/>
    <col min="3077" max="3077" width="11.42578125" bestFit="1" customWidth="1"/>
    <col min="3306" max="3306" width="5.28515625" customWidth="1"/>
    <col min="3307" max="3307" width="35.28515625" customWidth="1"/>
    <col min="3308" max="3308" width="8.7109375" customWidth="1"/>
    <col min="3309" max="3309" width="10.5703125" customWidth="1"/>
    <col min="3310" max="3310" width="9.85546875" customWidth="1"/>
    <col min="3311" max="3311" width="8.42578125" customWidth="1"/>
    <col min="3312" max="3312" width="8.140625" customWidth="1"/>
    <col min="3313" max="3313" width="9" customWidth="1"/>
    <col min="3314" max="3314" width="8.7109375" customWidth="1"/>
    <col min="3315" max="3316" width="8.85546875" customWidth="1"/>
    <col min="3317" max="3317" width="9" customWidth="1"/>
    <col min="3318" max="3318" width="9.28515625" customWidth="1"/>
    <col min="3319" max="3320" width="8.5703125" customWidth="1"/>
    <col min="3321" max="3321" width="8.42578125" customWidth="1"/>
    <col min="3322" max="3322" width="8.7109375" customWidth="1"/>
    <col min="3323" max="3323" width="8.42578125" customWidth="1"/>
    <col min="3324" max="3324" width="9" customWidth="1"/>
    <col min="3325" max="3328" width="0" hidden="1" customWidth="1"/>
    <col min="3329" max="3329" width="8.7109375" customWidth="1"/>
    <col min="3330" max="3330" width="10" bestFit="1" customWidth="1"/>
    <col min="3331" max="3331" width="11.42578125" bestFit="1" customWidth="1"/>
    <col min="3332" max="3332" width="23.28515625" customWidth="1"/>
    <col min="3333" max="3333" width="11.42578125" bestFit="1" customWidth="1"/>
    <col min="3562" max="3562" width="5.28515625" customWidth="1"/>
    <col min="3563" max="3563" width="35.28515625" customWidth="1"/>
    <col min="3564" max="3564" width="8.7109375" customWidth="1"/>
    <col min="3565" max="3565" width="10.5703125" customWidth="1"/>
    <col min="3566" max="3566" width="9.85546875" customWidth="1"/>
    <col min="3567" max="3567" width="8.42578125" customWidth="1"/>
    <col min="3568" max="3568" width="8.140625" customWidth="1"/>
    <col min="3569" max="3569" width="9" customWidth="1"/>
    <col min="3570" max="3570" width="8.7109375" customWidth="1"/>
    <col min="3571" max="3572" width="8.85546875" customWidth="1"/>
    <col min="3573" max="3573" width="9" customWidth="1"/>
    <col min="3574" max="3574" width="9.28515625" customWidth="1"/>
    <col min="3575" max="3576" width="8.5703125" customWidth="1"/>
    <col min="3577" max="3577" width="8.42578125" customWidth="1"/>
    <col min="3578" max="3578" width="8.7109375" customWidth="1"/>
    <col min="3579" max="3579" width="8.42578125" customWidth="1"/>
    <col min="3580" max="3580" width="9" customWidth="1"/>
    <col min="3581" max="3584" width="0" hidden="1" customWidth="1"/>
    <col min="3585" max="3585" width="8.7109375" customWidth="1"/>
    <col min="3586" max="3586" width="10" bestFit="1" customWidth="1"/>
    <col min="3587" max="3587" width="11.42578125" bestFit="1" customWidth="1"/>
    <col min="3588" max="3588" width="23.28515625" customWidth="1"/>
    <col min="3589" max="3589" width="11.42578125" bestFit="1" customWidth="1"/>
    <col min="3818" max="3818" width="5.28515625" customWidth="1"/>
    <col min="3819" max="3819" width="35.28515625" customWidth="1"/>
    <col min="3820" max="3820" width="8.7109375" customWidth="1"/>
    <col min="3821" max="3821" width="10.5703125" customWidth="1"/>
    <col min="3822" max="3822" width="9.85546875" customWidth="1"/>
    <col min="3823" max="3823" width="8.42578125" customWidth="1"/>
    <col min="3824" max="3824" width="8.140625" customWidth="1"/>
    <col min="3825" max="3825" width="9" customWidth="1"/>
    <col min="3826" max="3826" width="8.7109375" customWidth="1"/>
    <col min="3827" max="3828" width="8.85546875" customWidth="1"/>
    <col min="3829" max="3829" width="9" customWidth="1"/>
    <col min="3830" max="3830" width="9.28515625" customWidth="1"/>
    <col min="3831" max="3832" width="8.5703125" customWidth="1"/>
    <col min="3833" max="3833" width="8.42578125" customWidth="1"/>
    <col min="3834" max="3834" width="8.7109375" customWidth="1"/>
    <col min="3835" max="3835" width="8.42578125" customWidth="1"/>
    <col min="3836" max="3836" width="9" customWidth="1"/>
    <col min="3837" max="3840" width="0" hidden="1" customWidth="1"/>
    <col min="3841" max="3841" width="8.7109375" customWidth="1"/>
    <col min="3842" max="3842" width="10" bestFit="1" customWidth="1"/>
    <col min="3843" max="3843" width="11.42578125" bestFit="1" customWidth="1"/>
    <col min="3844" max="3844" width="23.28515625" customWidth="1"/>
    <col min="3845" max="3845" width="11.42578125" bestFit="1" customWidth="1"/>
    <col min="4074" max="4074" width="5.28515625" customWidth="1"/>
    <col min="4075" max="4075" width="35.28515625" customWidth="1"/>
    <col min="4076" max="4076" width="8.7109375" customWidth="1"/>
    <col min="4077" max="4077" width="10.5703125" customWidth="1"/>
    <col min="4078" max="4078" width="9.85546875" customWidth="1"/>
    <col min="4079" max="4079" width="8.42578125" customWidth="1"/>
    <col min="4080" max="4080" width="8.140625" customWidth="1"/>
    <col min="4081" max="4081" width="9" customWidth="1"/>
    <col min="4082" max="4082" width="8.7109375" customWidth="1"/>
    <col min="4083" max="4084" width="8.85546875" customWidth="1"/>
    <col min="4085" max="4085" width="9" customWidth="1"/>
    <col min="4086" max="4086" width="9.28515625" customWidth="1"/>
    <col min="4087" max="4088" width="8.5703125" customWidth="1"/>
    <col min="4089" max="4089" width="8.42578125" customWidth="1"/>
    <col min="4090" max="4090" width="8.7109375" customWidth="1"/>
    <col min="4091" max="4091" width="8.42578125" customWidth="1"/>
    <col min="4092" max="4092" width="9" customWidth="1"/>
    <col min="4093" max="4096" width="0" hidden="1" customWidth="1"/>
    <col min="4097" max="4097" width="8.7109375" customWidth="1"/>
    <col min="4098" max="4098" width="10" bestFit="1" customWidth="1"/>
    <col min="4099" max="4099" width="11.42578125" bestFit="1" customWidth="1"/>
    <col min="4100" max="4100" width="23.28515625" customWidth="1"/>
    <col min="4101" max="4101" width="11.42578125" bestFit="1" customWidth="1"/>
    <col min="4330" max="4330" width="5.28515625" customWidth="1"/>
    <col min="4331" max="4331" width="35.28515625" customWidth="1"/>
    <col min="4332" max="4332" width="8.7109375" customWidth="1"/>
    <col min="4333" max="4333" width="10.5703125" customWidth="1"/>
    <col min="4334" max="4334" width="9.85546875" customWidth="1"/>
    <col min="4335" max="4335" width="8.42578125" customWidth="1"/>
    <col min="4336" max="4336" width="8.140625" customWidth="1"/>
    <col min="4337" max="4337" width="9" customWidth="1"/>
    <col min="4338" max="4338" width="8.7109375" customWidth="1"/>
    <col min="4339" max="4340" width="8.85546875" customWidth="1"/>
    <col min="4341" max="4341" width="9" customWidth="1"/>
    <col min="4342" max="4342" width="9.28515625" customWidth="1"/>
    <col min="4343" max="4344" width="8.5703125" customWidth="1"/>
    <col min="4345" max="4345" width="8.42578125" customWidth="1"/>
    <col min="4346" max="4346" width="8.7109375" customWidth="1"/>
    <col min="4347" max="4347" width="8.42578125" customWidth="1"/>
    <col min="4348" max="4348" width="9" customWidth="1"/>
    <col min="4349" max="4352" width="0" hidden="1" customWidth="1"/>
    <col min="4353" max="4353" width="8.7109375" customWidth="1"/>
    <col min="4354" max="4354" width="10" bestFit="1" customWidth="1"/>
    <col min="4355" max="4355" width="11.42578125" bestFit="1" customWidth="1"/>
    <col min="4356" max="4356" width="23.28515625" customWidth="1"/>
    <col min="4357" max="4357" width="11.42578125" bestFit="1" customWidth="1"/>
    <col min="4586" max="4586" width="5.28515625" customWidth="1"/>
    <col min="4587" max="4587" width="35.28515625" customWidth="1"/>
    <col min="4588" max="4588" width="8.7109375" customWidth="1"/>
    <col min="4589" max="4589" width="10.5703125" customWidth="1"/>
    <col min="4590" max="4590" width="9.85546875" customWidth="1"/>
    <col min="4591" max="4591" width="8.42578125" customWidth="1"/>
    <col min="4592" max="4592" width="8.140625" customWidth="1"/>
    <col min="4593" max="4593" width="9" customWidth="1"/>
    <col min="4594" max="4594" width="8.7109375" customWidth="1"/>
    <col min="4595" max="4596" width="8.85546875" customWidth="1"/>
    <col min="4597" max="4597" width="9" customWidth="1"/>
    <col min="4598" max="4598" width="9.28515625" customWidth="1"/>
    <col min="4599" max="4600" width="8.5703125" customWidth="1"/>
    <col min="4601" max="4601" width="8.42578125" customWidth="1"/>
    <col min="4602" max="4602" width="8.7109375" customWidth="1"/>
    <col min="4603" max="4603" width="8.42578125" customWidth="1"/>
    <col min="4604" max="4604" width="9" customWidth="1"/>
    <col min="4605" max="4608" width="0" hidden="1" customWidth="1"/>
    <col min="4609" max="4609" width="8.7109375" customWidth="1"/>
    <col min="4610" max="4610" width="10" bestFit="1" customWidth="1"/>
    <col min="4611" max="4611" width="11.42578125" bestFit="1" customWidth="1"/>
    <col min="4612" max="4612" width="23.28515625" customWidth="1"/>
    <col min="4613" max="4613" width="11.42578125" bestFit="1" customWidth="1"/>
    <col min="4842" max="4842" width="5.28515625" customWidth="1"/>
    <col min="4843" max="4843" width="35.28515625" customWidth="1"/>
    <col min="4844" max="4844" width="8.7109375" customWidth="1"/>
    <col min="4845" max="4845" width="10.5703125" customWidth="1"/>
    <col min="4846" max="4846" width="9.85546875" customWidth="1"/>
    <col min="4847" max="4847" width="8.42578125" customWidth="1"/>
    <col min="4848" max="4848" width="8.140625" customWidth="1"/>
    <col min="4849" max="4849" width="9" customWidth="1"/>
    <col min="4850" max="4850" width="8.7109375" customWidth="1"/>
    <col min="4851" max="4852" width="8.85546875" customWidth="1"/>
    <col min="4853" max="4853" width="9" customWidth="1"/>
    <col min="4854" max="4854" width="9.28515625" customWidth="1"/>
    <col min="4855" max="4856" width="8.5703125" customWidth="1"/>
    <col min="4857" max="4857" width="8.42578125" customWidth="1"/>
    <col min="4858" max="4858" width="8.7109375" customWidth="1"/>
    <col min="4859" max="4859" width="8.42578125" customWidth="1"/>
    <col min="4860" max="4860" width="9" customWidth="1"/>
    <col min="4861" max="4864" width="0" hidden="1" customWidth="1"/>
    <col min="4865" max="4865" width="8.7109375" customWidth="1"/>
    <col min="4866" max="4866" width="10" bestFit="1" customWidth="1"/>
    <col min="4867" max="4867" width="11.42578125" bestFit="1" customWidth="1"/>
    <col min="4868" max="4868" width="23.28515625" customWidth="1"/>
    <col min="4869" max="4869" width="11.42578125" bestFit="1" customWidth="1"/>
    <col min="5098" max="5098" width="5.28515625" customWidth="1"/>
    <col min="5099" max="5099" width="35.28515625" customWidth="1"/>
    <col min="5100" max="5100" width="8.7109375" customWidth="1"/>
    <col min="5101" max="5101" width="10.5703125" customWidth="1"/>
    <col min="5102" max="5102" width="9.85546875" customWidth="1"/>
    <col min="5103" max="5103" width="8.42578125" customWidth="1"/>
    <col min="5104" max="5104" width="8.140625" customWidth="1"/>
    <col min="5105" max="5105" width="9" customWidth="1"/>
    <col min="5106" max="5106" width="8.7109375" customWidth="1"/>
    <col min="5107" max="5108" width="8.85546875" customWidth="1"/>
    <col min="5109" max="5109" width="9" customWidth="1"/>
    <col min="5110" max="5110" width="9.28515625" customWidth="1"/>
    <col min="5111" max="5112" width="8.5703125" customWidth="1"/>
    <col min="5113" max="5113" width="8.42578125" customWidth="1"/>
    <col min="5114" max="5114" width="8.7109375" customWidth="1"/>
    <col min="5115" max="5115" width="8.42578125" customWidth="1"/>
    <col min="5116" max="5116" width="9" customWidth="1"/>
    <col min="5117" max="5120" width="0" hidden="1" customWidth="1"/>
    <col min="5121" max="5121" width="8.7109375" customWidth="1"/>
    <col min="5122" max="5122" width="10" bestFit="1" customWidth="1"/>
    <col min="5123" max="5123" width="11.42578125" bestFit="1" customWidth="1"/>
    <col min="5124" max="5124" width="23.28515625" customWidth="1"/>
    <col min="5125" max="5125" width="11.42578125" bestFit="1" customWidth="1"/>
    <col min="5354" max="5354" width="5.28515625" customWidth="1"/>
    <col min="5355" max="5355" width="35.28515625" customWidth="1"/>
    <col min="5356" max="5356" width="8.7109375" customWidth="1"/>
    <col min="5357" max="5357" width="10.5703125" customWidth="1"/>
    <col min="5358" max="5358" width="9.85546875" customWidth="1"/>
    <col min="5359" max="5359" width="8.42578125" customWidth="1"/>
    <col min="5360" max="5360" width="8.140625" customWidth="1"/>
    <col min="5361" max="5361" width="9" customWidth="1"/>
    <col min="5362" max="5362" width="8.7109375" customWidth="1"/>
    <col min="5363" max="5364" width="8.85546875" customWidth="1"/>
    <col min="5365" max="5365" width="9" customWidth="1"/>
    <col min="5366" max="5366" width="9.28515625" customWidth="1"/>
    <col min="5367" max="5368" width="8.5703125" customWidth="1"/>
    <col min="5369" max="5369" width="8.42578125" customWidth="1"/>
    <col min="5370" max="5370" width="8.7109375" customWidth="1"/>
    <col min="5371" max="5371" width="8.42578125" customWidth="1"/>
    <col min="5372" max="5372" width="9" customWidth="1"/>
    <col min="5373" max="5376" width="0" hidden="1" customWidth="1"/>
    <col min="5377" max="5377" width="8.7109375" customWidth="1"/>
    <col min="5378" max="5378" width="10" bestFit="1" customWidth="1"/>
    <col min="5379" max="5379" width="11.42578125" bestFit="1" customWidth="1"/>
    <col min="5380" max="5380" width="23.28515625" customWidth="1"/>
    <col min="5381" max="5381" width="11.42578125" bestFit="1" customWidth="1"/>
    <col min="5610" max="5610" width="5.28515625" customWidth="1"/>
    <col min="5611" max="5611" width="35.28515625" customWidth="1"/>
    <col min="5612" max="5612" width="8.7109375" customWidth="1"/>
    <col min="5613" max="5613" width="10.5703125" customWidth="1"/>
    <col min="5614" max="5614" width="9.85546875" customWidth="1"/>
    <col min="5615" max="5615" width="8.42578125" customWidth="1"/>
    <col min="5616" max="5616" width="8.140625" customWidth="1"/>
    <col min="5617" max="5617" width="9" customWidth="1"/>
    <col min="5618" max="5618" width="8.7109375" customWidth="1"/>
    <col min="5619" max="5620" width="8.85546875" customWidth="1"/>
    <col min="5621" max="5621" width="9" customWidth="1"/>
    <col min="5622" max="5622" width="9.28515625" customWidth="1"/>
    <col min="5623" max="5624" width="8.5703125" customWidth="1"/>
    <col min="5625" max="5625" width="8.42578125" customWidth="1"/>
    <col min="5626" max="5626" width="8.7109375" customWidth="1"/>
    <col min="5627" max="5627" width="8.42578125" customWidth="1"/>
    <col min="5628" max="5628" width="9" customWidth="1"/>
    <col min="5629" max="5632" width="0" hidden="1" customWidth="1"/>
    <col min="5633" max="5633" width="8.7109375" customWidth="1"/>
    <col min="5634" max="5634" width="10" bestFit="1" customWidth="1"/>
    <col min="5635" max="5635" width="11.42578125" bestFit="1" customWidth="1"/>
    <col min="5636" max="5636" width="23.28515625" customWidth="1"/>
    <col min="5637" max="5637" width="11.42578125" bestFit="1" customWidth="1"/>
    <col min="5866" max="5866" width="5.28515625" customWidth="1"/>
    <col min="5867" max="5867" width="35.28515625" customWidth="1"/>
    <col min="5868" max="5868" width="8.7109375" customWidth="1"/>
    <col min="5869" max="5869" width="10.5703125" customWidth="1"/>
    <col min="5870" max="5870" width="9.85546875" customWidth="1"/>
    <col min="5871" max="5871" width="8.42578125" customWidth="1"/>
    <col min="5872" max="5872" width="8.140625" customWidth="1"/>
    <col min="5873" max="5873" width="9" customWidth="1"/>
    <col min="5874" max="5874" width="8.7109375" customWidth="1"/>
    <col min="5875" max="5876" width="8.85546875" customWidth="1"/>
    <col min="5877" max="5877" width="9" customWidth="1"/>
    <col min="5878" max="5878" width="9.28515625" customWidth="1"/>
    <col min="5879" max="5880" width="8.5703125" customWidth="1"/>
    <col min="5881" max="5881" width="8.42578125" customWidth="1"/>
    <col min="5882" max="5882" width="8.7109375" customWidth="1"/>
    <col min="5883" max="5883" width="8.42578125" customWidth="1"/>
    <col min="5884" max="5884" width="9" customWidth="1"/>
    <col min="5885" max="5888" width="0" hidden="1" customWidth="1"/>
    <col min="5889" max="5889" width="8.7109375" customWidth="1"/>
    <col min="5890" max="5890" width="10" bestFit="1" customWidth="1"/>
    <col min="5891" max="5891" width="11.42578125" bestFit="1" customWidth="1"/>
    <col min="5892" max="5892" width="23.28515625" customWidth="1"/>
    <col min="5893" max="5893" width="11.42578125" bestFit="1" customWidth="1"/>
    <col min="6122" max="6122" width="5.28515625" customWidth="1"/>
    <col min="6123" max="6123" width="35.28515625" customWidth="1"/>
    <col min="6124" max="6124" width="8.7109375" customWidth="1"/>
    <col min="6125" max="6125" width="10.5703125" customWidth="1"/>
    <col min="6126" max="6126" width="9.85546875" customWidth="1"/>
    <col min="6127" max="6127" width="8.42578125" customWidth="1"/>
    <col min="6128" max="6128" width="8.140625" customWidth="1"/>
    <col min="6129" max="6129" width="9" customWidth="1"/>
    <col min="6130" max="6130" width="8.7109375" customWidth="1"/>
    <col min="6131" max="6132" width="8.85546875" customWidth="1"/>
    <col min="6133" max="6133" width="9" customWidth="1"/>
    <col min="6134" max="6134" width="9.28515625" customWidth="1"/>
    <col min="6135" max="6136" width="8.5703125" customWidth="1"/>
    <col min="6137" max="6137" width="8.42578125" customWidth="1"/>
    <col min="6138" max="6138" width="8.7109375" customWidth="1"/>
    <col min="6139" max="6139" width="8.42578125" customWidth="1"/>
    <col min="6140" max="6140" width="9" customWidth="1"/>
    <col min="6141" max="6144" width="0" hidden="1" customWidth="1"/>
    <col min="6145" max="6145" width="8.7109375" customWidth="1"/>
    <col min="6146" max="6146" width="10" bestFit="1" customWidth="1"/>
    <col min="6147" max="6147" width="11.42578125" bestFit="1" customWidth="1"/>
    <col min="6148" max="6148" width="23.28515625" customWidth="1"/>
    <col min="6149" max="6149" width="11.42578125" bestFit="1" customWidth="1"/>
    <col min="6378" max="6378" width="5.28515625" customWidth="1"/>
    <col min="6379" max="6379" width="35.28515625" customWidth="1"/>
    <col min="6380" max="6380" width="8.7109375" customWidth="1"/>
    <col min="6381" max="6381" width="10.5703125" customWidth="1"/>
    <col min="6382" max="6382" width="9.85546875" customWidth="1"/>
    <col min="6383" max="6383" width="8.42578125" customWidth="1"/>
    <col min="6384" max="6384" width="8.140625" customWidth="1"/>
    <col min="6385" max="6385" width="9" customWidth="1"/>
    <col min="6386" max="6386" width="8.7109375" customWidth="1"/>
    <col min="6387" max="6388" width="8.85546875" customWidth="1"/>
    <col min="6389" max="6389" width="9" customWidth="1"/>
    <col min="6390" max="6390" width="9.28515625" customWidth="1"/>
    <col min="6391" max="6392" width="8.5703125" customWidth="1"/>
    <col min="6393" max="6393" width="8.42578125" customWidth="1"/>
    <col min="6394" max="6394" width="8.7109375" customWidth="1"/>
    <col min="6395" max="6395" width="8.42578125" customWidth="1"/>
    <col min="6396" max="6396" width="9" customWidth="1"/>
    <col min="6397" max="6400" width="0" hidden="1" customWidth="1"/>
    <col min="6401" max="6401" width="8.7109375" customWidth="1"/>
    <col min="6402" max="6402" width="10" bestFit="1" customWidth="1"/>
    <col min="6403" max="6403" width="11.42578125" bestFit="1" customWidth="1"/>
    <col min="6404" max="6404" width="23.28515625" customWidth="1"/>
    <col min="6405" max="6405" width="11.42578125" bestFit="1" customWidth="1"/>
    <col min="6634" max="6634" width="5.28515625" customWidth="1"/>
    <col min="6635" max="6635" width="35.28515625" customWidth="1"/>
    <col min="6636" max="6636" width="8.7109375" customWidth="1"/>
    <col min="6637" max="6637" width="10.5703125" customWidth="1"/>
    <col min="6638" max="6638" width="9.85546875" customWidth="1"/>
    <col min="6639" max="6639" width="8.42578125" customWidth="1"/>
    <col min="6640" max="6640" width="8.140625" customWidth="1"/>
    <col min="6641" max="6641" width="9" customWidth="1"/>
    <col min="6642" max="6642" width="8.7109375" customWidth="1"/>
    <col min="6643" max="6644" width="8.85546875" customWidth="1"/>
    <col min="6645" max="6645" width="9" customWidth="1"/>
    <col min="6646" max="6646" width="9.28515625" customWidth="1"/>
    <col min="6647" max="6648" width="8.5703125" customWidth="1"/>
    <col min="6649" max="6649" width="8.42578125" customWidth="1"/>
    <col min="6650" max="6650" width="8.7109375" customWidth="1"/>
    <col min="6651" max="6651" width="8.42578125" customWidth="1"/>
    <col min="6652" max="6652" width="9" customWidth="1"/>
    <col min="6653" max="6656" width="0" hidden="1" customWidth="1"/>
    <col min="6657" max="6657" width="8.7109375" customWidth="1"/>
    <col min="6658" max="6658" width="10" bestFit="1" customWidth="1"/>
    <col min="6659" max="6659" width="11.42578125" bestFit="1" customWidth="1"/>
    <col min="6660" max="6660" width="23.28515625" customWidth="1"/>
    <col min="6661" max="6661" width="11.42578125" bestFit="1" customWidth="1"/>
    <col min="6890" max="6890" width="5.28515625" customWidth="1"/>
    <col min="6891" max="6891" width="35.28515625" customWidth="1"/>
    <col min="6892" max="6892" width="8.7109375" customWidth="1"/>
    <col min="6893" max="6893" width="10.5703125" customWidth="1"/>
    <col min="6894" max="6894" width="9.85546875" customWidth="1"/>
    <col min="6895" max="6895" width="8.42578125" customWidth="1"/>
    <col min="6896" max="6896" width="8.140625" customWidth="1"/>
    <col min="6897" max="6897" width="9" customWidth="1"/>
    <col min="6898" max="6898" width="8.7109375" customWidth="1"/>
    <col min="6899" max="6900" width="8.85546875" customWidth="1"/>
    <col min="6901" max="6901" width="9" customWidth="1"/>
    <col min="6902" max="6902" width="9.28515625" customWidth="1"/>
    <col min="6903" max="6904" width="8.5703125" customWidth="1"/>
    <col min="6905" max="6905" width="8.42578125" customWidth="1"/>
    <col min="6906" max="6906" width="8.7109375" customWidth="1"/>
    <col min="6907" max="6907" width="8.42578125" customWidth="1"/>
    <col min="6908" max="6908" width="9" customWidth="1"/>
    <col min="6909" max="6912" width="0" hidden="1" customWidth="1"/>
    <col min="6913" max="6913" width="8.7109375" customWidth="1"/>
    <col min="6914" max="6914" width="10" bestFit="1" customWidth="1"/>
    <col min="6915" max="6915" width="11.42578125" bestFit="1" customWidth="1"/>
    <col min="6916" max="6916" width="23.28515625" customWidth="1"/>
    <col min="6917" max="6917" width="11.42578125" bestFit="1" customWidth="1"/>
    <col min="7146" max="7146" width="5.28515625" customWidth="1"/>
    <col min="7147" max="7147" width="35.28515625" customWidth="1"/>
    <col min="7148" max="7148" width="8.7109375" customWidth="1"/>
    <col min="7149" max="7149" width="10.5703125" customWidth="1"/>
    <col min="7150" max="7150" width="9.85546875" customWidth="1"/>
    <col min="7151" max="7151" width="8.42578125" customWidth="1"/>
    <col min="7152" max="7152" width="8.140625" customWidth="1"/>
    <col min="7153" max="7153" width="9" customWidth="1"/>
    <col min="7154" max="7154" width="8.7109375" customWidth="1"/>
    <col min="7155" max="7156" width="8.85546875" customWidth="1"/>
    <col min="7157" max="7157" width="9" customWidth="1"/>
    <col min="7158" max="7158" width="9.28515625" customWidth="1"/>
    <col min="7159" max="7160" width="8.5703125" customWidth="1"/>
    <col min="7161" max="7161" width="8.42578125" customWidth="1"/>
    <col min="7162" max="7162" width="8.7109375" customWidth="1"/>
    <col min="7163" max="7163" width="8.42578125" customWidth="1"/>
    <col min="7164" max="7164" width="9" customWidth="1"/>
    <col min="7165" max="7168" width="0" hidden="1" customWidth="1"/>
    <col min="7169" max="7169" width="8.7109375" customWidth="1"/>
    <col min="7170" max="7170" width="10" bestFit="1" customWidth="1"/>
    <col min="7171" max="7171" width="11.42578125" bestFit="1" customWidth="1"/>
    <col min="7172" max="7172" width="23.28515625" customWidth="1"/>
    <col min="7173" max="7173" width="11.42578125" bestFit="1" customWidth="1"/>
    <col min="7402" max="7402" width="5.28515625" customWidth="1"/>
    <col min="7403" max="7403" width="35.28515625" customWidth="1"/>
    <col min="7404" max="7404" width="8.7109375" customWidth="1"/>
    <col min="7405" max="7405" width="10.5703125" customWidth="1"/>
    <col min="7406" max="7406" width="9.85546875" customWidth="1"/>
    <col min="7407" max="7407" width="8.42578125" customWidth="1"/>
    <col min="7408" max="7408" width="8.140625" customWidth="1"/>
    <col min="7409" max="7409" width="9" customWidth="1"/>
    <col min="7410" max="7410" width="8.7109375" customWidth="1"/>
    <col min="7411" max="7412" width="8.85546875" customWidth="1"/>
    <col min="7413" max="7413" width="9" customWidth="1"/>
    <col min="7414" max="7414" width="9.28515625" customWidth="1"/>
    <col min="7415" max="7416" width="8.5703125" customWidth="1"/>
    <col min="7417" max="7417" width="8.42578125" customWidth="1"/>
    <col min="7418" max="7418" width="8.7109375" customWidth="1"/>
    <col min="7419" max="7419" width="8.42578125" customWidth="1"/>
    <col min="7420" max="7420" width="9" customWidth="1"/>
    <col min="7421" max="7424" width="0" hidden="1" customWidth="1"/>
    <col min="7425" max="7425" width="8.7109375" customWidth="1"/>
    <col min="7426" max="7426" width="10" bestFit="1" customWidth="1"/>
    <col min="7427" max="7427" width="11.42578125" bestFit="1" customWidth="1"/>
    <col min="7428" max="7428" width="23.28515625" customWidth="1"/>
    <col min="7429" max="7429" width="11.42578125" bestFit="1" customWidth="1"/>
    <col min="7658" max="7658" width="5.28515625" customWidth="1"/>
    <col min="7659" max="7659" width="35.28515625" customWidth="1"/>
    <col min="7660" max="7660" width="8.7109375" customWidth="1"/>
    <col min="7661" max="7661" width="10.5703125" customWidth="1"/>
    <col min="7662" max="7662" width="9.85546875" customWidth="1"/>
    <col min="7663" max="7663" width="8.42578125" customWidth="1"/>
    <col min="7664" max="7664" width="8.140625" customWidth="1"/>
    <col min="7665" max="7665" width="9" customWidth="1"/>
    <col min="7666" max="7666" width="8.7109375" customWidth="1"/>
    <col min="7667" max="7668" width="8.85546875" customWidth="1"/>
    <col min="7669" max="7669" width="9" customWidth="1"/>
    <col min="7670" max="7670" width="9.28515625" customWidth="1"/>
    <col min="7671" max="7672" width="8.5703125" customWidth="1"/>
    <col min="7673" max="7673" width="8.42578125" customWidth="1"/>
    <col min="7674" max="7674" width="8.7109375" customWidth="1"/>
    <col min="7675" max="7675" width="8.42578125" customWidth="1"/>
    <col min="7676" max="7676" width="9" customWidth="1"/>
    <col min="7677" max="7680" width="0" hidden="1" customWidth="1"/>
    <col min="7681" max="7681" width="8.7109375" customWidth="1"/>
    <col min="7682" max="7682" width="10" bestFit="1" customWidth="1"/>
    <col min="7683" max="7683" width="11.42578125" bestFit="1" customWidth="1"/>
    <col min="7684" max="7684" width="23.28515625" customWidth="1"/>
    <col min="7685" max="7685" width="11.42578125" bestFit="1" customWidth="1"/>
    <col min="7914" max="7914" width="5.28515625" customWidth="1"/>
    <col min="7915" max="7915" width="35.28515625" customWidth="1"/>
    <col min="7916" max="7916" width="8.7109375" customWidth="1"/>
    <col min="7917" max="7917" width="10.5703125" customWidth="1"/>
    <col min="7918" max="7918" width="9.85546875" customWidth="1"/>
    <col min="7919" max="7919" width="8.42578125" customWidth="1"/>
    <col min="7920" max="7920" width="8.140625" customWidth="1"/>
    <col min="7921" max="7921" width="9" customWidth="1"/>
    <col min="7922" max="7922" width="8.7109375" customWidth="1"/>
    <col min="7923" max="7924" width="8.85546875" customWidth="1"/>
    <col min="7925" max="7925" width="9" customWidth="1"/>
    <col min="7926" max="7926" width="9.28515625" customWidth="1"/>
    <col min="7927" max="7928" width="8.5703125" customWidth="1"/>
    <col min="7929" max="7929" width="8.42578125" customWidth="1"/>
    <col min="7930" max="7930" width="8.7109375" customWidth="1"/>
    <col min="7931" max="7931" width="8.42578125" customWidth="1"/>
    <col min="7932" max="7932" width="9" customWidth="1"/>
    <col min="7933" max="7936" width="0" hidden="1" customWidth="1"/>
    <col min="7937" max="7937" width="8.7109375" customWidth="1"/>
    <col min="7938" max="7938" width="10" bestFit="1" customWidth="1"/>
    <col min="7939" max="7939" width="11.42578125" bestFit="1" customWidth="1"/>
    <col min="7940" max="7940" width="23.28515625" customWidth="1"/>
    <col min="7941" max="7941" width="11.42578125" bestFit="1" customWidth="1"/>
    <col min="8170" max="8170" width="5.28515625" customWidth="1"/>
    <col min="8171" max="8171" width="35.28515625" customWidth="1"/>
    <col min="8172" max="8172" width="8.7109375" customWidth="1"/>
    <col min="8173" max="8173" width="10.5703125" customWidth="1"/>
    <col min="8174" max="8174" width="9.85546875" customWidth="1"/>
    <col min="8175" max="8175" width="8.42578125" customWidth="1"/>
    <col min="8176" max="8176" width="8.140625" customWidth="1"/>
    <col min="8177" max="8177" width="9" customWidth="1"/>
    <col min="8178" max="8178" width="8.7109375" customWidth="1"/>
    <col min="8179" max="8180" width="8.85546875" customWidth="1"/>
    <col min="8181" max="8181" width="9" customWidth="1"/>
    <col min="8182" max="8182" width="9.28515625" customWidth="1"/>
    <col min="8183" max="8184" width="8.5703125" customWidth="1"/>
    <col min="8185" max="8185" width="8.42578125" customWidth="1"/>
    <col min="8186" max="8186" width="8.7109375" customWidth="1"/>
    <col min="8187" max="8187" width="8.42578125" customWidth="1"/>
    <col min="8188" max="8188" width="9" customWidth="1"/>
    <col min="8189" max="8192" width="0" hidden="1" customWidth="1"/>
    <col min="8193" max="8193" width="8.7109375" customWidth="1"/>
    <col min="8194" max="8194" width="10" bestFit="1" customWidth="1"/>
    <col min="8195" max="8195" width="11.42578125" bestFit="1" customWidth="1"/>
    <col min="8196" max="8196" width="23.28515625" customWidth="1"/>
    <col min="8197" max="8197" width="11.42578125" bestFit="1" customWidth="1"/>
    <col min="8426" max="8426" width="5.28515625" customWidth="1"/>
    <col min="8427" max="8427" width="35.28515625" customWidth="1"/>
    <col min="8428" max="8428" width="8.7109375" customWidth="1"/>
    <col min="8429" max="8429" width="10.5703125" customWidth="1"/>
    <col min="8430" max="8430" width="9.85546875" customWidth="1"/>
    <col min="8431" max="8431" width="8.42578125" customWidth="1"/>
    <col min="8432" max="8432" width="8.140625" customWidth="1"/>
    <col min="8433" max="8433" width="9" customWidth="1"/>
    <col min="8434" max="8434" width="8.7109375" customWidth="1"/>
    <col min="8435" max="8436" width="8.85546875" customWidth="1"/>
    <col min="8437" max="8437" width="9" customWidth="1"/>
    <col min="8438" max="8438" width="9.28515625" customWidth="1"/>
    <col min="8439" max="8440" width="8.5703125" customWidth="1"/>
    <col min="8441" max="8441" width="8.42578125" customWidth="1"/>
    <col min="8442" max="8442" width="8.7109375" customWidth="1"/>
    <col min="8443" max="8443" width="8.42578125" customWidth="1"/>
    <col min="8444" max="8444" width="9" customWidth="1"/>
    <col min="8445" max="8448" width="0" hidden="1" customWidth="1"/>
    <col min="8449" max="8449" width="8.7109375" customWidth="1"/>
    <col min="8450" max="8450" width="10" bestFit="1" customWidth="1"/>
    <col min="8451" max="8451" width="11.42578125" bestFit="1" customWidth="1"/>
    <col min="8452" max="8452" width="23.28515625" customWidth="1"/>
    <col min="8453" max="8453" width="11.42578125" bestFit="1" customWidth="1"/>
    <col min="8682" max="8682" width="5.28515625" customWidth="1"/>
    <col min="8683" max="8683" width="35.28515625" customWidth="1"/>
    <col min="8684" max="8684" width="8.7109375" customWidth="1"/>
    <col min="8685" max="8685" width="10.5703125" customWidth="1"/>
    <col min="8686" max="8686" width="9.85546875" customWidth="1"/>
    <col min="8687" max="8687" width="8.42578125" customWidth="1"/>
    <col min="8688" max="8688" width="8.140625" customWidth="1"/>
    <col min="8689" max="8689" width="9" customWidth="1"/>
    <col min="8690" max="8690" width="8.7109375" customWidth="1"/>
    <col min="8691" max="8692" width="8.85546875" customWidth="1"/>
    <col min="8693" max="8693" width="9" customWidth="1"/>
    <col min="8694" max="8694" width="9.28515625" customWidth="1"/>
    <col min="8695" max="8696" width="8.5703125" customWidth="1"/>
    <col min="8697" max="8697" width="8.42578125" customWidth="1"/>
    <col min="8698" max="8698" width="8.7109375" customWidth="1"/>
    <col min="8699" max="8699" width="8.42578125" customWidth="1"/>
    <col min="8700" max="8700" width="9" customWidth="1"/>
    <col min="8701" max="8704" width="0" hidden="1" customWidth="1"/>
    <col min="8705" max="8705" width="8.7109375" customWidth="1"/>
    <col min="8706" max="8706" width="10" bestFit="1" customWidth="1"/>
    <col min="8707" max="8707" width="11.42578125" bestFit="1" customWidth="1"/>
    <col min="8708" max="8708" width="23.28515625" customWidth="1"/>
    <col min="8709" max="8709" width="11.42578125" bestFit="1" customWidth="1"/>
    <col min="8938" max="8938" width="5.28515625" customWidth="1"/>
    <col min="8939" max="8939" width="35.28515625" customWidth="1"/>
    <col min="8940" max="8940" width="8.7109375" customWidth="1"/>
    <col min="8941" max="8941" width="10.5703125" customWidth="1"/>
    <col min="8942" max="8942" width="9.85546875" customWidth="1"/>
    <col min="8943" max="8943" width="8.42578125" customWidth="1"/>
    <col min="8944" max="8944" width="8.140625" customWidth="1"/>
    <col min="8945" max="8945" width="9" customWidth="1"/>
    <col min="8946" max="8946" width="8.7109375" customWidth="1"/>
    <col min="8947" max="8948" width="8.85546875" customWidth="1"/>
    <col min="8949" max="8949" width="9" customWidth="1"/>
    <col min="8950" max="8950" width="9.28515625" customWidth="1"/>
    <col min="8951" max="8952" width="8.5703125" customWidth="1"/>
    <col min="8953" max="8953" width="8.42578125" customWidth="1"/>
    <col min="8954" max="8954" width="8.7109375" customWidth="1"/>
    <col min="8955" max="8955" width="8.42578125" customWidth="1"/>
    <col min="8956" max="8956" width="9" customWidth="1"/>
    <col min="8957" max="8960" width="0" hidden="1" customWidth="1"/>
    <col min="8961" max="8961" width="8.7109375" customWidth="1"/>
    <col min="8962" max="8962" width="10" bestFit="1" customWidth="1"/>
    <col min="8963" max="8963" width="11.42578125" bestFit="1" customWidth="1"/>
    <col min="8964" max="8964" width="23.28515625" customWidth="1"/>
    <col min="8965" max="8965" width="11.42578125" bestFit="1" customWidth="1"/>
    <col min="9194" max="9194" width="5.28515625" customWidth="1"/>
    <col min="9195" max="9195" width="35.28515625" customWidth="1"/>
    <col min="9196" max="9196" width="8.7109375" customWidth="1"/>
    <col min="9197" max="9197" width="10.5703125" customWidth="1"/>
    <col min="9198" max="9198" width="9.85546875" customWidth="1"/>
    <col min="9199" max="9199" width="8.42578125" customWidth="1"/>
    <col min="9200" max="9200" width="8.140625" customWidth="1"/>
    <col min="9201" max="9201" width="9" customWidth="1"/>
    <col min="9202" max="9202" width="8.7109375" customWidth="1"/>
    <col min="9203" max="9204" width="8.85546875" customWidth="1"/>
    <col min="9205" max="9205" width="9" customWidth="1"/>
    <col min="9206" max="9206" width="9.28515625" customWidth="1"/>
    <col min="9207" max="9208" width="8.5703125" customWidth="1"/>
    <col min="9209" max="9209" width="8.42578125" customWidth="1"/>
    <col min="9210" max="9210" width="8.7109375" customWidth="1"/>
    <col min="9211" max="9211" width="8.42578125" customWidth="1"/>
    <col min="9212" max="9212" width="9" customWidth="1"/>
    <col min="9213" max="9216" width="0" hidden="1" customWidth="1"/>
    <col min="9217" max="9217" width="8.7109375" customWidth="1"/>
    <col min="9218" max="9218" width="10" bestFit="1" customWidth="1"/>
    <col min="9219" max="9219" width="11.42578125" bestFit="1" customWidth="1"/>
    <col min="9220" max="9220" width="23.28515625" customWidth="1"/>
    <col min="9221" max="9221" width="11.42578125" bestFit="1" customWidth="1"/>
    <col min="9450" max="9450" width="5.28515625" customWidth="1"/>
    <col min="9451" max="9451" width="35.28515625" customWidth="1"/>
    <col min="9452" max="9452" width="8.7109375" customWidth="1"/>
    <col min="9453" max="9453" width="10.5703125" customWidth="1"/>
    <col min="9454" max="9454" width="9.85546875" customWidth="1"/>
    <col min="9455" max="9455" width="8.42578125" customWidth="1"/>
    <col min="9456" max="9456" width="8.140625" customWidth="1"/>
    <col min="9457" max="9457" width="9" customWidth="1"/>
    <col min="9458" max="9458" width="8.7109375" customWidth="1"/>
    <col min="9459" max="9460" width="8.85546875" customWidth="1"/>
    <col min="9461" max="9461" width="9" customWidth="1"/>
    <col min="9462" max="9462" width="9.28515625" customWidth="1"/>
    <col min="9463" max="9464" width="8.5703125" customWidth="1"/>
    <col min="9465" max="9465" width="8.42578125" customWidth="1"/>
    <col min="9466" max="9466" width="8.7109375" customWidth="1"/>
    <col min="9467" max="9467" width="8.42578125" customWidth="1"/>
    <col min="9468" max="9468" width="9" customWidth="1"/>
    <col min="9469" max="9472" width="0" hidden="1" customWidth="1"/>
    <col min="9473" max="9473" width="8.7109375" customWidth="1"/>
    <col min="9474" max="9474" width="10" bestFit="1" customWidth="1"/>
    <col min="9475" max="9475" width="11.42578125" bestFit="1" customWidth="1"/>
    <col min="9476" max="9476" width="23.28515625" customWidth="1"/>
    <col min="9477" max="9477" width="11.42578125" bestFit="1" customWidth="1"/>
    <col min="9706" max="9706" width="5.28515625" customWidth="1"/>
    <col min="9707" max="9707" width="35.28515625" customWidth="1"/>
    <col min="9708" max="9708" width="8.7109375" customWidth="1"/>
    <col min="9709" max="9709" width="10.5703125" customWidth="1"/>
    <col min="9710" max="9710" width="9.85546875" customWidth="1"/>
    <col min="9711" max="9711" width="8.42578125" customWidth="1"/>
    <col min="9712" max="9712" width="8.140625" customWidth="1"/>
    <col min="9713" max="9713" width="9" customWidth="1"/>
    <col min="9714" max="9714" width="8.7109375" customWidth="1"/>
    <col min="9715" max="9716" width="8.85546875" customWidth="1"/>
    <col min="9717" max="9717" width="9" customWidth="1"/>
    <col min="9718" max="9718" width="9.28515625" customWidth="1"/>
    <col min="9719" max="9720" width="8.5703125" customWidth="1"/>
    <col min="9721" max="9721" width="8.42578125" customWidth="1"/>
    <col min="9722" max="9722" width="8.7109375" customWidth="1"/>
    <col min="9723" max="9723" width="8.42578125" customWidth="1"/>
    <col min="9724" max="9724" width="9" customWidth="1"/>
    <col min="9725" max="9728" width="0" hidden="1" customWidth="1"/>
    <col min="9729" max="9729" width="8.7109375" customWidth="1"/>
    <col min="9730" max="9730" width="10" bestFit="1" customWidth="1"/>
    <col min="9731" max="9731" width="11.42578125" bestFit="1" customWidth="1"/>
    <col min="9732" max="9732" width="23.28515625" customWidth="1"/>
    <col min="9733" max="9733" width="11.42578125" bestFit="1" customWidth="1"/>
    <col min="9962" max="9962" width="5.28515625" customWidth="1"/>
    <col min="9963" max="9963" width="35.28515625" customWidth="1"/>
    <col min="9964" max="9964" width="8.7109375" customWidth="1"/>
    <col min="9965" max="9965" width="10.5703125" customWidth="1"/>
    <col min="9966" max="9966" width="9.85546875" customWidth="1"/>
    <col min="9967" max="9967" width="8.42578125" customWidth="1"/>
    <col min="9968" max="9968" width="8.140625" customWidth="1"/>
    <col min="9969" max="9969" width="9" customWidth="1"/>
    <col min="9970" max="9970" width="8.7109375" customWidth="1"/>
    <col min="9971" max="9972" width="8.85546875" customWidth="1"/>
    <col min="9973" max="9973" width="9" customWidth="1"/>
    <col min="9974" max="9974" width="9.28515625" customWidth="1"/>
    <col min="9975" max="9976" width="8.5703125" customWidth="1"/>
    <col min="9977" max="9977" width="8.42578125" customWidth="1"/>
    <col min="9978" max="9978" width="8.7109375" customWidth="1"/>
    <col min="9979" max="9979" width="8.42578125" customWidth="1"/>
    <col min="9980" max="9980" width="9" customWidth="1"/>
    <col min="9981" max="9984" width="0" hidden="1" customWidth="1"/>
    <col min="9985" max="9985" width="8.7109375" customWidth="1"/>
    <col min="9986" max="9986" width="10" bestFit="1" customWidth="1"/>
    <col min="9987" max="9987" width="11.42578125" bestFit="1" customWidth="1"/>
    <col min="9988" max="9988" width="23.28515625" customWidth="1"/>
    <col min="9989" max="9989" width="11.42578125" bestFit="1" customWidth="1"/>
    <col min="10218" max="10218" width="5.28515625" customWidth="1"/>
    <col min="10219" max="10219" width="35.28515625" customWidth="1"/>
    <col min="10220" max="10220" width="8.7109375" customWidth="1"/>
    <col min="10221" max="10221" width="10.5703125" customWidth="1"/>
    <col min="10222" max="10222" width="9.85546875" customWidth="1"/>
    <col min="10223" max="10223" width="8.42578125" customWidth="1"/>
    <col min="10224" max="10224" width="8.140625" customWidth="1"/>
    <col min="10225" max="10225" width="9" customWidth="1"/>
    <col min="10226" max="10226" width="8.7109375" customWidth="1"/>
    <col min="10227" max="10228" width="8.85546875" customWidth="1"/>
    <col min="10229" max="10229" width="9" customWidth="1"/>
    <col min="10230" max="10230" width="9.28515625" customWidth="1"/>
    <col min="10231" max="10232" width="8.5703125" customWidth="1"/>
    <col min="10233" max="10233" width="8.42578125" customWidth="1"/>
    <col min="10234" max="10234" width="8.7109375" customWidth="1"/>
    <col min="10235" max="10235" width="8.42578125" customWidth="1"/>
    <col min="10236" max="10236" width="9" customWidth="1"/>
    <col min="10237" max="10240" width="0" hidden="1" customWidth="1"/>
    <col min="10241" max="10241" width="8.7109375" customWidth="1"/>
    <col min="10242" max="10242" width="10" bestFit="1" customWidth="1"/>
    <col min="10243" max="10243" width="11.42578125" bestFit="1" customWidth="1"/>
    <col min="10244" max="10244" width="23.28515625" customWidth="1"/>
    <col min="10245" max="10245" width="11.42578125" bestFit="1" customWidth="1"/>
    <col min="10474" max="10474" width="5.28515625" customWidth="1"/>
    <col min="10475" max="10475" width="35.28515625" customWidth="1"/>
    <col min="10476" max="10476" width="8.7109375" customWidth="1"/>
    <col min="10477" max="10477" width="10.5703125" customWidth="1"/>
    <col min="10478" max="10478" width="9.85546875" customWidth="1"/>
    <col min="10479" max="10479" width="8.42578125" customWidth="1"/>
    <col min="10480" max="10480" width="8.140625" customWidth="1"/>
    <col min="10481" max="10481" width="9" customWidth="1"/>
    <col min="10482" max="10482" width="8.7109375" customWidth="1"/>
    <col min="10483" max="10484" width="8.85546875" customWidth="1"/>
    <col min="10485" max="10485" width="9" customWidth="1"/>
    <col min="10486" max="10486" width="9.28515625" customWidth="1"/>
    <col min="10487" max="10488" width="8.5703125" customWidth="1"/>
    <col min="10489" max="10489" width="8.42578125" customWidth="1"/>
    <col min="10490" max="10490" width="8.7109375" customWidth="1"/>
    <col min="10491" max="10491" width="8.42578125" customWidth="1"/>
    <col min="10492" max="10492" width="9" customWidth="1"/>
    <col min="10493" max="10496" width="0" hidden="1" customWidth="1"/>
    <col min="10497" max="10497" width="8.7109375" customWidth="1"/>
    <col min="10498" max="10498" width="10" bestFit="1" customWidth="1"/>
    <col min="10499" max="10499" width="11.42578125" bestFit="1" customWidth="1"/>
    <col min="10500" max="10500" width="23.28515625" customWidth="1"/>
    <col min="10501" max="10501" width="11.42578125" bestFit="1" customWidth="1"/>
    <col min="10730" max="10730" width="5.28515625" customWidth="1"/>
    <col min="10731" max="10731" width="35.28515625" customWidth="1"/>
    <col min="10732" max="10732" width="8.7109375" customWidth="1"/>
    <col min="10733" max="10733" width="10.5703125" customWidth="1"/>
    <col min="10734" max="10734" width="9.85546875" customWidth="1"/>
    <col min="10735" max="10735" width="8.42578125" customWidth="1"/>
    <col min="10736" max="10736" width="8.140625" customWidth="1"/>
    <col min="10737" max="10737" width="9" customWidth="1"/>
    <col min="10738" max="10738" width="8.7109375" customWidth="1"/>
    <col min="10739" max="10740" width="8.85546875" customWidth="1"/>
    <col min="10741" max="10741" width="9" customWidth="1"/>
    <col min="10742" max="10742" width="9.28515625" customWidth="1"/>
    <col min="10743" max="10744" width="8.5703125" customWidth="1"/>
    <col min="10745" max="10745" width="8.42578125" customWidth="1"/>
    <col min="10746" max="10746" width="8.7109375" customWidth="1"/>
    <col min="10747" max="10747" width="8.42578125" customWidth="1"/>
    <col min="10748" max="10748" width="9" customWidth="1"/>
    <col min="10749" max="10752" width="0" hidden="1" customWidth="1"/>
    <col min="10753" max="10753" width="8.7109375" customWidth="1"/>
    <col min="10754" max="10754" width="10" bestFit="1" customWidth="1"/>
    <col min="10755" max="10755" width="11.42578125" bestFit="1" customWidth="1"/>
    <col min="10756" max="10756" width="23.28515625" customWidth="1"/>
    <col min="10757" max="10757" width="11.42578125" bestFit="1" customWidth="1"/>
    <col min="10986" max="10986" width="5.28515625" customWidth="1"/>
    <col min="10987" max="10987" width="35.28515625" customWidth="1"/>
    <col min="10988" max="10988" width="8.7109375" customWidth="1"/>
    <col min="10989" max="10989" width="10.5703125" customWidth="1"/>
    <col min="10990" max="10990" width="9.85546875" customWidth="1"/>
    <col min="10991" max="10991" width="8.42578125" customWidth="1"/>
    <col min="10992" max="10992" width="8.140625" customWidth="1"/>
    <col min="10993" max="10993" width="9" customWidth="1"/>
    <col min="10994" max="10994" width="8.7109375" customWidth="1"/>
    <col min="10995" max="10996" width="8.85546875" customWidth="1"/>
    <col min="10997" max="10997" width="9" customWidth="1"/>
    <col min="10998" max="10998" width="9.28515625" customWidth="1"/>
    <col min="10999" max="11000" width="8.5703125" customWidth="1"/>
    <col min="11001" max="11001" width="8.42578125" customWidth="1"/>
    <col min="11002" max="11002" width="8.7109375" customWidth="1"/>
    <col min="11003" max="11003" width="8.42578125" customWidth="1"/>
    <col min="11004" max="11004" width="9" customWidth="1"/>
    <col min="11005" max="11008" width="0" hidden="1" customWidth="1"/>
    <col min="11009" max="11009" width="8.7109375" customWidth="1"/>
    <col min="11010" max="11010" width="10" bestFit="1" customWidth="1"/>
    <col min="11011" max="11011" width="11.42578125" bestFit="1" customWidth="1"/>
    <col min="11012" max="11012" width="23.28515625" customWidth="1"/>
    <col min="11013" max="11013" width="11.42578125" bestFit="1" customWidth="1"/>
    <col min="11242" max="11242" width="5.28515625" customWidth="1"/>
    <col min="11243" max="11243" width="35.28515625" customWidth="1"/>
    <col min="11244" max="11244" width="8.7109375" customWidth="1"/>
    <col min="11245" max="11245" width="10.5703125" customWidth="1"/>
    <col min="11246" max="11246" width="9.85546875" customWidth="1"/>
    <col min="11247" max="11247" width="8.42578125" customWidth="1"/>
    <col min="11248" max="11248" width="8.140625" customWidth="1"/>
    <col min="11249" max="11249" width="9" customWidth="1"/>
    <col min="11250" max="11250" width="8.7109375" customWidth="1"/>
    <col min="11251" max="11252" width="8.85546875" customWidth="1"/>
    <col min="11253" max="11253" width="9" customWidth="1"/>
    <col min="11254" max="11254" width="9.28515625" customWidth="1"/>
    <col min="11255" max="11256" width="8.5703125" customWidth="1"/>
    <col min="11257" max="11257" width="8.42578125" customWidth="1"/>
    <col min="11258" max="11258" width="8.7109375" customWidth="1"/>
    <col min="11259" max="11259" width="8.42578125" customWidth="1"/>
    <col min="11260" max="11260" width="9" customWidth="1"/>
    <col min="11261" max="11264" width="0" hidden="1" customWidth="1"/>
    <col min="11265" max="11265" width="8.7109375" customWidth="1"/>
    <col min="11266" max="11266" width="10" bestFit="1" customWidth="1"/>
    <col min="11267" max="11267" width="11.42578125" bestFit="1" customWidth="1"/>
    <col min="11268" max="11268" width="23.28515625" customWidth="1"/>
    <col min="11269" max="11269" width="11.42578125" bestFit="1" customWidth="1"/>
    <col min="11498" max="11498" width="5.28515625" customWidth="1"/>
    <col min="11499" max="11499" width="35.28515625" customWidth="1"/>
    <col min="11500" max="11500" width="8.7109375" customWidth="1"/>
    <col min="11501" max="11501" width="10.5703125" customWidth="1"/>
    <col min="11502" max="11502" width="9.85546875" customWidth="1"/>
    <col min="11503" max="11503" width="8.42578125" customWidth="1"/>
    <col min="11504" max="11504" width="8.140625" customWidth="1"/>
    <col min="11505" max="11505" width="9" customWidth="1"/>
    <col min="11506" max="11506" width="8.7109375" customWidth="1"/>
    <col min="11507" max="11508" width="8.85546875" customWidth="1"/>
    <col min="11509" max="11509" width="9" customWidth="1"/>
    <col min="11510" max="11510" width="9.28515625" customWidth="1"/>
    <col min="11511" max="11512" width="8.5703125" customWidth="1"/>
    <col min="11513" max="11513" width="8.42578125" customWidth="1"/>
    <col min="11514" max="11514" width="8.7109375" customWidth="1"/>
    <col min="11515" max="11515" width="8.42578125" customWidth="1"/>
    <col min="11516" max="11516" width="9" customWidth="1"/>
    <col min="11517" max="11520" width="0" hidden="1" customWidth="1"/>
    <col min="11521" max="11521" width="8.7109375" customWidth="1"/>
    <col min="11522" max="11522" width="10" bestFit="1" customWidth="1"/>
    <col min="11523" max="11523" width="11.42578125" bestFit="1" customWidth="1"/>
    <col min="11524" max="11524" width="23.28515625" customWidth="1"/>
    <col min="11525" max="11525" width="11.42578125" bestFit="1" customWidth="1"/>
    <col min="11754" max="11754" width="5.28515625" customWidth="1"/>
    <col min="11755" max="11755" width="35.28515625" customWidth="1"/>
    <col min="11756" max="11756" width="8.7109375" customWidth="1"/>
    <col min="11757" max="11757" width="10.5703125" customWidth="1"/>
    <col min="11758" max="11758" width="9.85546875" customWidth="1"/>
    <col min="11759" max="11759" width="8.42578125" customWidth="1"/>
    <col min="11760" max="11760" width="8.140625" customWidth="1"/>
    <col min="11761" max="11761" width="9" customWidth="1"/>
    <col min="11762" max="11762" width="8.7109375" customWidth="1"/>
    <col min="11763" max="11764" width="8.85546875" customWidth="1"/>
    <col min="11765" max="11765" width="9" customWidth="1"/>
    <col min="11766" max="11766" width="9.28515625" customWidth="1"/>
    <col min="11767" max="11768" width="8.5703125" customWidth="1"/>
    <col min="11769" max="11769" width="8.42578125" customWidth="1"/>
    <col min="11770" max="11770" width="8.7109375" customWidth="1"/>
    <col min="11771" max="11771" width="8.42578125" customWidth="1"/>
    <col min="11772" max="11772" width="9" customWidth="1"/>
    <col min="11773" max="11776" width="0" hidden="1" customWidth="1"/>
    <col min="11777" max="11777" width="8.7109375" customWidth="1"/>
    <col min="11778" max="11778" width="10" bestFit="1" customWidth="1"/>
    <col min="11779" max="11779" width="11.42578125" bestFit="1" customWidth="1"/>
    <col min="11780" max="11780" width="23.28515625" customWidth="1"/>
    <col min="11781" max="11781" width="11.42578125" bestFit="1" customWidth="1"/>
    <col min="12010" max="12010" width="5.28515625" customWidth="1"/>
    <col min="12011" max="12011" width="35.28515625" customWidth="1"/>
    <col min="12012" max="12012" width="8.7109375" customWidth="1"/>
    <col min="12013" max="12013" width="10.5703125" customWidth="1"/>
    <col min="12014" max="12014" width="9.85546875" customWidth="1"/>
    <col min="12015" max="12015" width="8.42578125" customWidth="1"/>
    <col min="12016" max="12016" width="8.140625" customWidth="1"/>
    <col min="12017" max="12017" width="9" customWidth="1"/>
    <col min="12018" max="12018" width="8.7109375" customWidth="1"/>
    <col min="12019" max="12020" width="8.85546875" customWidth="1"/>
    <col min="12021" max="12021" width="9" customWidth="1"/>
    <col min="12022" max="12022" width="9.28515625" customWidth="1"/>
    <col min="12023" max="12024" width="8.5703125" customWidth="1"/>
    <col min="12025" max="12025" width="8.42578125" customWidth="1"/>
    <col min="12026" max="12026" width="8.7109375" customWidth="1"/>
    <col min="12027" max="12027" width="8.42578125" customWidth="1"/>
    <col min="12028" max="12028" width="9" customWidth="1"/>
    <col min="12029" max="12032" width="0" hidden="1" customWidth="1"/>
    <col min="12033" max="12033" width="8.7109375" customWidth="1"/>
    <col min="12034" max="12034" width="10" bestFit="1" customWidth="1"/>
    <col min="12035" max="12035" width="11.42578125" bestFit="1" customWidth="1"/>
    <col min="12036" max="12036" width="23.28515625" customWidth="1"/>
    <col min="12037" max="12037" width="11.42578125" bestFit="1" customWidth="1"/>
    <col min="12266" max="12266" width="5.28515625" customWidth="1"/>
    <col min="12267" max="12267" width="35.28515625" customWidth="1"/>
    <col min="12268" max="12268" width="8.7109375" customWidth="1"/>
    <col min="12269" max="12269" width="10.5703125" customWidth="1"/>
    <col min="12270" max="12270" width="9.85546875" customWidth="1"/>
    <col min="12271" max="12271" width="8.42578125" customWidth="1"/>
    <col min="12272" max="12272" width="8.140625" customWidth="1"/>
    <col min="12273" max="12273" width="9" customWidth="1"/>
    <col min="12274" max="12274" width="8.7109375" customWidth="1"/>
    <col min="12275" max="12276" width="8.85546875" customWidth="1"/>
    <col min="12277" max="12277" width="9" customWidth="1"/>
    <col min="12278" max="12278" width="9.28515625" customWidth="1"/>
    <col min="12279" max="12280" width="8.5703125" customWidth="1"/>
    <col min="12281" max="12281" width="8.42578125" customWidth="1"/>
    <col min="12282" max="12282" width="8.7109375" customWidth="1"/>
    <col min="12283" max="12283" width="8.42578125" customWidth="1"/>
    <col min="12284" max="12284" width="9" customWidth="1"/>
    <col min="12285" max="12288" width="0" hidden="1" customWidth="1"/>
    <col min="12289" max="12289" width="8.7109375" customWidth="1"/>
    <col min="12290" max="12290" width="10" bestFit="1" customWidth="1"/>
    <col min="12291" max="12291" width="11.42578125" bestFit="1" customWidth="1"/>
    <col min="12292" max="12292" width="23.28515625" customWidth="1"/>
    <col min="12293" max="12293" width="11.42578125" bestFit="1" customWidth="1"/>
    <col min="12522" max="12522" width="5.28515625" customWidth="1"/>
    <col min="12523" max="12523" width="35.28515625" customWidth="1"/>
    <col min="12524" max="12524" width="8.7109375" customWidth="1"/>
    <col min="12525" max="12525" width="10.5703125" customWidth="1"/>
    <col min="12526" max="12526" width="9.85546875" customWidth="1"/>
    <col min="12527" max="12527" width="8.42578125" customWidth="1"/>
    <col min="12528" max="12528" width="8.140625" customWidth="1"/>
    <col min="12529" max="12529" width="9" customWidth="1"/>
    <col min="12530" max="12530" width="8.7109375" customWidth="1"/>
    <col min="12531" max="12532" width="8.85546875" customWidth="1"/>
    <col min="12533" max="12533" width="9" customWidth="1"/>
    <col min="12534" max="12534" width="9.28515625" customWidth="1"/>
    <col min="12535" max="12536" width="8.5703125" customWidth="1"/>
    <col min="12537" max="12537" width="8.42578125" customWidth="1"/>
    <col min="12538" max="12538" width="8.7109375" customWidth="1"/>
    <col min="12539" max="12539" width="8.42578125" customWidth="1"/>
    <col min="12540" max="12540" width="9" customWidth="1"/>
    <col min="12541" max="12544" width="0" hidden="1" customWidth="1"/>
    <col min="12545" max="12545" width="8.7109375" customWidth="1"/>
    <col min="12546" max="12546" width="10" bestFit="1" customWidth="1"/>
    <col min="12547" max="12547" width="11.42578125" bestFit="1" customWidth="1"/>
    <col min="12548" max="12548" width="23.28515625" customWidth="1"/>
    <col min="12549" max="12549" width="11.42578125" bestFit="1" customWidth="1"/>
    <col min="12778" max="12778" width="5.28515625" customWidth="1"/>
    <col min="12779" max="12779" width="35.28515625" customWidth="1"/>
    <col min="12780" max="12780" width="8.7109375" customWidth="1"/>
    <col min="12781" max="12781" width="10.5703125" customWidth="1"/>
    <col min="12782" max="12782" width="9.85546875" customWidth="1"/>
    <col min="12783" max="12783" width="8.42578125" customWidth="1"/>
    <col min="12784" max="12784" width="8.140625" customWidth="1"/>
    <col min="12785" max="12785" width="9" customWidth="1"/>
    <col min="12786" max="12786" width="8.7109375" customWidth="1"/>
    <col min="12787" max="12788" width="8.85546875" customWidth="1"/>
    <col min="12789" max="12789" width="9" customWidth="1"/>
    <col min="12790" max="12790" width="9.28515625" customWidth="1"/>
    <col min="12791" max="12792" width="8.5703125" customWidth="1"/>
    <col min="12793" max="12793" width="8.42578125" customWidth="1"/>
    <col min="12794" max="12794" width="8.7109375" customWidth="1"/>
    <col min="12795" max="12795" width="8.42578125" customWidth="1"/>
    <col min="12796" max="12796" width="9" customWidth="1"/>
    <col min="12797" max="12800" width="0" hidden="1" customWidth="1"/>
    <col min="12801" max="12801" width="8.7109375" customWidth="1"/>
    <col min="12802" max="12802" width="10" bestFit="1" customWidth="1"/>
    <col min="12803" max="12803" width="11.42578125" bestFit="1" customWidth="1"/>
    <col min="12804" max="12804" width="23.28515625" customWidth="1"/>
    <col min="12805" max="12805" width="11.42578125" bestFit="1" customWidth="1"/>
    <col min="13034" max="13034" width="5.28515625" customWidth="1"/>
    <col min="13035" max="13035" width="35.28515625" customWidth="1"/>
    <col min="13036" max="13036" width="8.7109375" customWidth="1"/>
    <col min="13037" max="13037" width="10.5703125" customWidth="1"/>
    <col min="13038" max="13038" width="9.85546875" customWidth="1"/>
    <col min="13039" max="13039" width="8.42578125" customWidth="1"/>
    <col min="13040" max="13040" width="8.140625" customWidth="1"/>
    <col min="13041" max="13041" width="9" customWidth="1"/>
    <col min="13042" max="13042" width="8.7109375" customWidth="1"/>
    <col min="13043" max="13044" width="8.85546875" customWidth="1"/>
    <col min="13045" max="13045" width="9" customWidth="1"/>
    <col min="13046" max="13046" width="9.28515625" customWidth="1"/>
    <col min="13047" max="13048" width="8.5703125" customWidth="1"/>
    <col min="13049" max="13049" width="8.42578125" customWidth="1"/>
    <col min="13050" max="13050" width="8.7109375" customWidth="1"/>
    <col min="13051" max="13051" width="8.42578125" customWidth="1"/>
    <col min="13052" max="13052" width="9" customWidth="1"/>
    <col min="13053" max="13056" width="0" hidden="1" customWidth="1"/>
    <col min="13057" max="13057" width="8.7109375" customWidth="1"/>
    <col min="13058" max="13058" width="10" bestFit="1" customWidth="1"/>
    <col min="13059" max="13059" width="11.42578125" bestFit="1" customWidth="1"/>
    <col min="13060" max="13060" width="23.28515625" customWidth="1"/>
    <col min="13061" max="13061" width="11.42578125" bestFit="1" customWidth="1"/>
    <col min="13290" max="13290" width="5.28515625" customWidth="1"/>
    <col min="13291" max="13291" width="35.28515625" customWidth="1"/>
    <col min="13292" max="13292" width="8.7109375" customWidth="1"/>
    <col min="13293" max="13293" width="10.5703125" customWidth="1"/>
    <col min="13294" max="13294" width="9.85546875" customWidth="1"/>
    <col min="13295" max="13295" width="8.42578125" customWidth="1"/>
    <col min="13296" max="13296" width="8.140625" customWidth="1"/>
    <col min="13297" max="13297" width="9" customWidth="1"/>
    <col min="13298" max="13298" width="8.7109375" customWidth="1"/>
    <col min="13299" max="13300" width="8.85546875" customWidth="1"/>
    <col min="13301" max="13301" width="9" customWidth="1"/>
    <col min="13302" max="13302" width="9.28515625" customWidth="1"/>
    <col min="13303" max="13304" width="8.5703125" customWidth="1"/>
    <col min="13305" max="13305" width="8.42578125" customWidth="1"/>
    <col min="13306" max="13306" width="8.7109375" customWidth="1"/>
    <col min="13307" max="13307" width="8.42578125" customWidth="1"/>
    <col min="13308" max="13308" width="9" customWidth="1"/>
    <col min="13309" max="13312" width="0" hidden="1" customWidth="1"/>
    <col min="13313" max="13313" width="8.7109375" customWidth="1"/>
    <col min="13314" max="13314" width="10" bestFit="1" customWidth="1"/>
    <col min="13315" max="13315" width="11.42578125" bestFit="1" customWidth="1"/>
    <col min="13316" max="13316" width="23.28515625" customWidth="1"/>
    <col min="13317" max="13317" width="11.42578125" bestFit="1" customWidth="1"/>
    <col min="13546" max="13546" width="5.28515625" customWidth="1"/>
    <col min="13547" max="13547" width="35.28515625" customWidth="1"/>
    <col min="13548" max="13548" width="8.7109375" customWidth="1"/>
    <col min="13549" max="13549" width="10.5703125" customWidth="1"/>
    <col min="13550" max="13550" width="9.85546875" customWidth="1"/>
    <col min="13551" max="13551" width="8.42578125" customWidth="1"/>
    <col min="13552" max="13552" width="8.140625" customWidth="1"/>
    <col min="13553" max="13553" width="9" customWidth="1"/>
    <col min="13554" max="13554" width="8.7109375" customWidth="1"/>
    <col min="13555" max="13556" width="8.85546875" customWidth="1"/>
    <col min="13557" max="13557" width="9" customWidth="1"/>
    <col min="13558" max="13558" width="9.28515625" customWidth="1"/>
    <col min="13559" max="13560" width="8.5703125" customWidth="1"/>
    <col min="13561" max="13561" width="8.42578125" customWidth="1"/>
    <col min="13562" max="13562" width="8.7109375" customWidth="1"/>
    <col min="13563" max="13563" width="8.42578125" customWidth="1"/>
    <col min="13564" max="13564" width="9" customWidth="1"/>
    <col min="13565" max="13568" width="0" hidden="1" customWidth="1"/>
    <col min="13569" max="13569" width="8.7109375" customWidth="1"/>
    <col min="13570" max="13570" width="10" bestFit="1" customWidth="1"/>
    <col min="13571" max="13571" width="11.42578125" bestFit="1" customWidth="1"/>
    <col min="13572" max="13572" width="23.28515625" customWidth="1"/>
    <col min="13573" max="13573" width="11.42578125" bestFit="1" customWidth="1"/>
    <col min="13802" max="13802" width="5.28515625" customWidth="1"/>
    <col min="13803" max="13803" width="35.28515625" customWidth="1"/>
    <col min="13804" max="13804" width="8.7109375" customWidth="1"/>
    <col min="13805" max="13805" width="10.5703125" customWidth="1"/>
    <col min="13806" max="13806" width="9.85546875" customWidth="1"/>
    <col min="13807" max="13807" width="8.42578125" customWidth="1"/>
    <col min="13808" max="13808" width="8.140625" customWidth="1"/>
    <col min="13809" max="13809" width="9" customWidth="1"/>
    <col min="13810" max="13810" width="8.7109375" customWidth="1"/>
    <col min="13811" max="13812" width="8.85546875" customWidth="1"/>
    <col min="13813" max="13813" width="9" customWidth="1"/>
    <col min="13814" max="13814" width="9.28515625" customWidth="1"/>
    <col min="13815" max="13816" width="8.5703125" customWidth="1"/>
    <col min="13817" max="13817" width="8.42578125" customWidth="1"/>
    <col min="13818" max="13818" width="8.7109375" customWidth="1"/>
    <col min="13819" max="13819" width="8.42578125" customWidth="1"/>
    <col min="13820" max="13820" width="9" customWidth="1"/>
    <col min="13821" max="13824" width="0" hidden="1" customWidth="1"/>
    <col min="13825" max="13825" width="8.7109375" customWidth="1"/>
    <col min="13826" max="13826" width="10" bestFit="1" customWidth="1"/>
    <col min="13827" max="13827" width="11.42578125" bestFit="1" customWidth="1"/>
    <col min="13828" max="13828" width="23.28515625" customWidth="1"/>
    <col min="13829" max="13829" width="11.42578125" bestFit="1" customWidth="1"/>
    <col min="14058" max="14058" width="5.28515625" customWidth="1"/>
    <col min="14059" max="14059" width="35.28515625" customWidth="1"/>
    <col min="14060" max="14060" width="8.7109375" customWidth="1"/>
    <col min="14061" max="14061" width="10.5703125" customWidth="1"/>
    <col min="14062" max="14062" width="9.85546875" customWidth="1"/>
    <col min="14063" max="14063" width="8.42578125" customWidth="1"/>
    <col min="14064" max="14064" width="8.140625" customWidth="1"/>
    <col min="14065" max="14065" width="9" customWidth="1"/>
    <col min="14066" max="14066" width="8.7109375" customWidth="1"/>
    <col min="14067" max="14068" width="8.85546875" customWidth="1"/>
    <col min="14069" max="14069" width="9" customWidth="1"/>
    <col min="14070" max="14070" width="9.28515625" customWidth="1"/>
    <col min="14071" max="14072" width="8.5703125" customWidth="1"/>
    <col min="14073" max="14073" width="8.42578125" customWidth="1"/>
    <col min="14074" max="14074" width="8.7109375" customWidth="1"/>
    <col min="14075" max="14075" width="8.42578125" customWidth="1"/>
    <col min="14076" max="14076" width="9" customWidth="1"/>
    <col min="14077" max="14080" width="0" hidden="1" customWidth="1"/>
    <col min="14081" max="14081" width="8.7109375" customWidth="1"/>
    <col min="14082" max="14082" width="10" bestFit="1" customWidth="1"/>
    <col min="14083" max="14083" width="11.42578125" bestFit="1" customWidth="1"/>
    <col min="14084" max="14084" width="23.28515625" customWidth="1"/>
    <col min="14085" max="14085" width="11.42578125" bestFit="1" customWidth="1"/>
    <col min="14314" max="14314" width="5.28515625" customWidth="1"/>
    <col min="14315" max="14315" width="35.28515625" customWidth="1"/>
    <col min="14316" max="14316" width="8.7109375" customWidth="1"/>
    <col min="14317" max="14317" width="10.5703125" customWidth="1"/>
    <col min="14318" max="14318" width="9.85546875" customWidth="1"/>
    <col min="14319" max="14319" width="8.42578125" customWidth="1"/>
    <col min="14320" max="14320" width="8.140625" customWidth="1"/>
    <col min="14321" max="14321" width="9" customWidth="1"/>
    <col min="14322" max="14322" width="8.7109375" customWidth="1"/>
    <col min="14323" max="14324" width="8.85546875" customWidth="1"/>
    <col min="14325" max="14325" width="9" customWidth="1"/>
    <col min="14326" max="14326" width="9.28515625" customWidth="1"/>
    <col min="14327" max="14328" width="8.5703125" customWidth="1"/>
    <col min="14329" max="14329" width="8.42578125" customWidth="1"/>
    <col min="14330" max="14330" width="8.7109375" customWidth="1"/>
    <col min="14331" max="14331" width="8.42578125" customWidth="1"/>
    <col min="14332" max="14332" width="9" customWidth="1"/>
    <col min="14333" max="14336" width="0" hidden="1" customWidth="1"/>
    <col min="14337" max="14337" width="8.7109375" customWidth="1"/>
    <col min="14338" max="14338" width="10" bestFit="1" customWidth="1"/>
    <col min="14339" max="14339" width="11.42578125" bestFit="1" customWidth="1"/>
    <col min="14340" max="14340" width="23.28515625" customWidth="1"/>
    <col min="14341" max="14341" width="11.42578125" bestFit="1" customWidth="1"/>
    <col min="14570" max="14570" width="5.28515625" customWidth="1"/>
    <col min="14571" max="14571" width="35.28515625" customWidth="1"/>
    <col min="14572" max="14572" width="8.7109375" customWidth="1"/>
    <col min="14573" max="14573" width="10.5703125" customWidth="1"/>
    <col min="14574" max="14574" width="9.85546875" customWidth="1"/>
    <col min="14575" max="14575" width="8.42578125" customWidth="1"/>
    <col min="14576" max="14576" width="8.140625" customWidth="1"/>
    <col min="14577" max="14577" width="9" customWidth="1"/>
    <col min="14578" max="14578" width="8.7109375" customWidth="1"/>
    <col min="14579" max="14580" width="8.85546875" customWidth="1"/>
    <col min="14581" max="14581" width="9" customWidth="1"/>
    <col min="14582" max="14582" width="9.28515625" customWidth="1"/>
    <col min="14583" max="14584" width="8.5703125" customWidth="1"/>
    <col min="14585" max="14585" width="8.42578125" customWidth="1"/>
    <col min="14586" max="14586" width="8.7109375" customWidth="1"/>
    <col min="14587" max="14587" width="8.42578125" customWidth="1"/>
    <col min="14588" max="14588" width="9" customWidth="1"/>
    <col min="14589" max="14592" width="0" hidden="1" customWidth="1"/>
    <col min="14593" max="14593" width="8.7109375" customWidth="1"/>
    <col min="14594" max="14594" width="10" bestFit="1" customWidth="1"/>
    <col min="14595" max="14595" width="11.42578125" bestFit="1" customWidth="1"/>
    <col min="14596" max="14596" width="23.28515625" customWidth="1"/>
    <col min="14597" max="14597" width="11.42578125" bestFit="1" customWidth="1"/>
    <col min="14826" max="14826" width="5.28515625" customWidth="1"/>
    <col min="14827" max="14827" width="35.28515625" customWidth="1"/>
    <col min="14828" max="14828" width="8.7109375" customWidth="1"/>
    <col min="14829" max="14829" width="10.5703125" customWidth="1"/>
    <col min="14830" max="14830" width="9.85546875" customWidth="1"/>
    <col min="14831" max="14831" width="8.42578125" customWidth="1"/>
    <col min="14832" max="14832" width="8.140625" customWidth="1"/>
    <col min="14833" max="14833" width="9" customWidth="1"/>
    <col min="14834" max="14834" width="8.7109375" customWidth="1"/>
    <col min="14835" max="14836" width="8.85546875" customWidth="1"/>
    <col min="14837" max="14837" width="9" customWidth="1"/>
    <col min="14838" max="14838" width="9.28515625" customWidth="1"/>
    <col min="14839" max="14840" width="8.5703125" customWidth="1"/>
    <col min="14841" max="14841" width="8.42578125" customWidth="1"/>
    <col min="14842" max="14842" width="8.7109375" customWidth="1"/>
    <col min="14843" max="14843" width="8.42578125" customWidth="1"/>
    <col min="14844" max="14844" width="9" customWidth="1"/>
    <col min="14845" max="14848" width="0" hidden="1" customWidth="1"/>
    <col min="14849" max="14849" width="8.7109375" customWidth="1"/>
    <col min="14850" max="14850" width="10" bestFit="1" customWidth="1"/>
    <col min="14851" max="14851" width="11.42578125" bestFit="1" customWidth="1"/>
    <col min="14852" max="14852" width="23.28515625" customWidth="1"/>
    <col min="14853" max="14853" width="11.42578125" bestFit="1" customWidth="1"/>
    <col min="15082" max="15082" width="5.28515625" customWidth="1"/>
    <col min="15083" max="15083" width="35.28515625" customWidth="1"/>
    <col min="15084" max="15084" width="8.7109375" customWidth="1"/>
    <col min="15085" max="15085" width="10.5703125" customWidth="1"/>
    <col min="15086" max="15086" width="9.85546875" customWidth="1"/>
    <col min="15087" max="15087" width="8.42578125" customWidth="1"/>
    <col min="15088" max="15088" width="8.140625" customWidth="1"/>
    <col min="15089" max="15089" width="9" customWidth="1"/>
    <col min="15090" max="15090" width="8.7109375" customWidth="1"/>
    <col min="15091" max="15092" width="8.85546875" customWidth="1"/>
    <col min="15093" max="15093" width="9" customWidth="1"/>
    <col min="15094" max="15094" width="9.28515625" customWidth="1"/>
    <col min="15095" max="15096" width="8.5703125" customWidth="1"/>
    <col min="15097" max="15097" width="8.42578125" customWidth="1"/>
    <col min="15098" max="15098" width="8.7109375" customWidth="1"/>
    <col min="15099" max="15099" width="8.42578125" customWidth="1"/>
    <col min="15100" max="15100" width="9" customWidth="1"/>
    <col min="15101" max="15104" width="0" hidden="1" customWidth="1"/>
    <col min="15105" max="15105" width="8.7109375" customWidth="1"/>
    <col min="15106" max="15106" width="10" bestFit="1" customWidth="1"/>
    <col min="15107" max="15107" width="11.42578125" bestFit="1" customWidth="1"/>
    <col min="15108" max="15108" width="23.28515625" customWidth="1"/>
    <col min="15109" max="15109" width="11.42578125" bestFit="1" customWidth="1"/>
    <col min="15338" max="15338" width="5.28515625" customWidth="1"/>
    <col min="15339" max="15339" width="35.28515625" customWidth="1"/>
    <col min="15340" max="15340" width="8.7109375" customWidth="1"/>
    <col min="15341" max="15341" width="10.5703125" customWidth="1"/>
    <col min="15342" max="15342" width="9.85546875" customWidth="1"/>
    <col min="15343" max="15343" width="8.42578125" customWidth="1"/>
    <col min="15344" max="15344" width="8.140625" customWidth="1"/>
    <col min="15345" max="15345" width="9" customWidth="1"/>
    <col min="15346" max="15346" width="8.7109375" customWidth="1"/>
    <col min="15347" max="15348" width="8.85546875" customWidth="1"/>
    <col min="15349" max="15349" width="9" customWidth="1"/>
    <col min="15350" max="15350" width="9.28515625" customWidth="1"/>
    <col min="15351" max="15352" width="8.5703125" customWidth="1"/>
    <col min="15353" max="15353" width="8.42578125" customWidth="1"/>
    <col min="15354" max="15354" width="8.7109375" customWidth="1"/>
    <col min="15355" max="15355" width="8.42578125" customWidth="1"/>
    <col min="15356" max="15356" width="9" customWidth="1"/>
    <col min="15357" max="15360" width="0" hidden="1" customWidth="1"/>
    <col min="15361" max="15361" width="8.7109375" customWidth="1"/>
    <col min="15362" max="15362" width="10" bestFit="1" customWidth="1"/>
    <col min="15363" max="15363" width="11.42578125" bestFit="1" customWidth="1"/>
    <col min="15364" max="15364" width="23.28515625" customWidth="1"/>
    <col min="15365" max="15365" width="11.42578125" bestFit="1" customWidth="1"/>
    <col min="15594" max="15594" width="5.28515625" customWidth="1"/>
    <col min="15595" max="15595" width="35.28515625" customWidth="1"/>
    <col min="15596" max="15596" width="8.7109375" customWidth="1"/>
    <col min="15597" max="15597" width="10.5703125" customWidth="1"/>
    <col min="15598" max="15598" width="9.85546875" customWidth="1"/>
    <col min="15599" max="15599" width="8.42578125" customWidth="1"/>
    <col min="15600" max="15600" width="8.140625" customWidth="1"/>
    <col min="15601" max="15601" width="9" customWidth="1"/>
    <col min="15602" max="15602" width="8.7109375" customWidth="1"/>
    <col min="15603" max="15604" width="8.85546875" customWidth="1"/>
    <col min="15605" max="15605" width="9" customWidth="1"/>
    <col min="15606" max="15606" width="9.28515625" customWidth="1"/>
    <col min="15607" max="15608" width="8.5703125" customWidth="1"/>
    <col min="15609" max="15609" width="8.42578125" customWidth="1"/>
    <col min="15610" max="15610" width="8.7109375" customWidth="1"/>
    <col min="15611" max="15611" width="8.42578125" customWidth="1"/>
    <col min="15612" max="15612" width="9" customWidth="1"/>
    <col min="15613" max="15616" width="0" hidden="1" customWidth="1"/>
    <col min="15617" max="15617" width="8.7109375" customWidth="1"/>
    <col min="15618" max="15618" width="10" bestFit="1" customWidth="1"/>
    <col min="15619" max="15619" width="11.42578125" bestFit="1" customWidth="1"/>
    <col min="15620" max="15620" width="23.28515625" customWidth="1"/>
    <col min="15621" max="15621" width="11.42578125" bestFit="1" customWidth="1"/>
    <col min="15850" max="15850" width="5.28515625" customWidth="1"/>
    <col min="15851" max="15851" width="35.28515625" customWidth="1"/>
    <col min="15852" max="15852" width="8.7109375" customWidth="1"/>
    <col min="15853" max="15853" width="10.5703125" customWidth="1"/>
    <col min="15854" max="15854" width="9.85546875" customWidth="1"/>
    <col min="15855" max="15855" width="8.42578125" customWidth="1"/>
    <col min="15856" max="15856" width="8.140625" customWidth="1"/>
    <col min="15857" max="15857" width="9" customWidth="1"/>
    <col min="15858" max="15858" width="8.7109375" customWidth="1"/>
    <col min="15859" max="15860" width="8.85546875" customWidth="1"/>
    <col min="15861" max="15861" width="9" customWidth="1"/>
    <col min="15862" max="15862" width="9.28515625" customWidth="1"/>
    <col min="15863" max="15864" width="8.5703125" customWidth="1"/>
    <col min="15865" max="15865" width="8.42578125" customWidth="1"/>
    <col min="15866" max="15866" width="8.7109375" customWidth="1"/>
    <col min="15867" max="15867" width="8.42578125" customWidth="1"/>
    <col min="15868" max="15868" width="9" customWidth="1"/>
    <col min="15869" max="15872" width="0" hidden="1" customWidth="1"/>
    <col min="15873" max="15873" width="8.7109375" customWidth="1"/>
    <col min="15874" max="15874" width="10" bestFit="1" customWidth="1"/>
    <col min="15875" max="15875" width="11.42578125" bestFit="1" customWidth="1"/>
    <col min="15876" max="15876" width="23.28515625" customWidth="1"/>
    <col min="15877" max="15877" width="11.42578125" bestFit="1" customWidth="1"/>
    <col min="16106" max="16106" width="5.28515625" customWidth="1"/>
    <col min="16107" max="16107" width="35.28515625" customWidth="1"/>
    <col min="16108" max="16108" width="8.7109375" customWidth="1"/>
    <col min="16109" max="16109" width="10.5703125" customWidth="1"/>
    <col min="16110" max="16110" width="9.85546875" customWidth="1"/>
    <col min="16111" max="16111" width="8.42578125" customWidth="1"/>
    <col min="16112" max="16112" width="8.140625" customWidth="1"/>
    <col min="16113" max="16113" width="9" customWidth="1"/>
    <col min="16114" max="16114" width="8.7109375" customWidth="1"/>
    <col min="16115" max="16116" width="8.85546875" customWidth="1"/>
    <col min="16117" max="16117" width="9" customWidth="1"/>
    <col min="16118" max="16118" width="9.28515625" customWidth="1"/>
    <col min="16119" max="16120" width="8.5703125" customWidth="1"/>
    <col min="16121" max="16121" width="8.42578125" customWidth="1"/>
    <col min="16122" max="16122" width="8.7109375" customWidth="1"/>
    <col min="16123" max="16123" width="8.42578125" customWidth="1"/>
    <col min="16124" max="16124" width="9" customWidth="1"/>
    <col min="16125" max="16128" width="0" hidden="1" customWidth="1"/>
    <col min="16129" max="16129" width="8.7109375" customWidth="1"/>
    <col min="16130" max="16130" width="10" bestFit="1" customWidth="1"/>
    <col min="16131" max="16131" width="11.42578125" bestFit="1" customWidth="1"/>
    <col min="16132" max="16132" width="23.28515625" customWidth="1"/>
    <col min="16133" max="16133" width="11.42578125" bestFit="1" customWidth="1"/>
    <col min="16381" max="16384" width="9.140625" customWidth="1"/>
  </cols>
  <sheetData>
    <row r="1" spans="1:10" ht="15" customHeight="1">
      <c r="A1" s="1803" t="s">
        <v>0</v>
      </c>
      <c r="B1" s="1803"/>
    </row>
    <row r="2" spans="1:10" ht="27" customHeight="1">
      <c r="B2" s="1804" t="s">
        <v>703</v>
      </c>
      <c r="C2" s="1804"/>
      <c r="D2" s="1804"/>
      <c r="E2" s="1804"/>
      <c r="F2" s="1804"/>
      <c r="G2" s="1804"/>
      <c r="H2" s="1804"/>
    </row>
    <row r="3" spans="1:10" ht="19.5" customHeight="1">
      <c r="A3" s="1805" t="s">
        <v>4</v>
      </c>
      <c r="B3" s="1805" t="s">
        <v>5</v>
      </c>
      <c r="C3" s="1807" t="s">
        <v>349</v>
      </c>
      <c r="D3" s="1807" t="s">
        <v>350</v>
      </c>
      <c r="E3" s="1809" t="s">
        <v>351</v>
      </c>
      <c r="F3" s="1809"/>
      <c r="G3" s="1807" t="s">
        <v>352</v>
      </c>
      <c r="H3" s="1809" t="s">
        <v>353</v>
      </c>
      <c r="I3" s="178"/>
    </row>
    <row r="4" spans="1:10" ht="50.25" customHeight="1">
      <c r="A4" s="1806"/>
      <c r="B4" s="1806"/>
      <c r="C4" s="1808"/>
      <c r="D4" s="1808"/>
      <c r="E4" s="822" t="s">
        <v>354</v>
      </c>
      <c r="F4" s="820" t="s">
        <v>355</v>
      </c>
      <c r="G4" s="1808"/>
      <c r="H4" s="1809"/>
      <c r="I4" s="179" t="s">
        <v>356</v>
      </c>
    </row>
    <row r="5" spans="1:10" ht="28.5" customHeight="1">
      <c r="A5" s="823" t="s">
        <v>182</v>
      </c>
      <c r="B5" s="823" t="s">
        <v>183</v>
      </c>
      <c r="C5" s="823" t="s">
        <v>184</v>
      </c>
      <c r="D5" s="824" t="s">
        <v>409</v>
      </c>
      <c r="E5" s="825" t="s">
        <v>186</v>
      </c>
      <c r="F5" s="823" t="s">
        <v>187</v>
      </c>
      <c r="G5" s="823" t="s">
        <v>188</v>
      </c>
      <c r="H5" s="824" t="s">
        <v>189</v>
      </c>
      <c r="I5" s="826"/>
      <c r="J5" s="827"/>
    </row>
    <row r="6" spans="1:10" ht="25.5">
      <c r="A6" s="828">
        <v>1</v>
      </c>
      <c r="B6" s="829" t="s">
        <v>357</v>
      </c>
      <c r="C6" s="828"/>
      <c r="D6" s="830"/>
      <c r="E6" s="830"/>
      <c r="F6" s="830"/>
      <c r="G6" s="830"/>
      <c r="H6" s="822"/>
      <c r="I6" s="181"/>
      <c r="J6"/>
    </row>
    <row r="7" spans="1:10" ht="24.75" customHeight="1">
      <c r="A7" s="828" t="s">
        <v>16</v>
      </c>
      <c r="B7" s="831" t="s">
        <v>17</v>
      </c>
      <c r="C7" s="832"/>
      <c r="D7" s="833"/>
      <c r="E7" s="834"/>
      <c r="F7" s="834"/>
      <c r="G7" s="834"/>
      <c r="H7" s="835"/>
      <c r="I7" s="182"/>
      <c r="J7"/>
    </row>
    <row r="8" spans="1:10" ht="25.5">
      <c r="A8" s="836">
        <v>1</v>
      </c>
      <c r="B8" s="837" t="s">
        <v>751</v>
      </c>
      <c r="C8" s="838">
        <v>50</v>
      </c>
      <c r="D8" s="838"/>
      <c r="E8" s="838">
        <v>50</v>
      </c>
      <c r="F8" s="839" t="s">
        <v>18</v>
      </c>
      <c r="G8" s="836" t="s">
        <v>19</v>
      </c>
      <c r="H8" s="836"/>
      <c r="I8" s="182"/>
      <c r="J8" t="e">
        <f>VLOOKUP(B8,[1]B10.1CH!$B$30:$B$294,1,0)</f>
        <v>#N/A</v>
      </c>
    </row>
    <row r="9" spans="1:10" ht="26.25" customHeight="1">
      <c r="A9" s="840">
        <v>2</v>
      </c>
      <c r="B9" s="841" t="s">
        <v>728</v>
      </c>
      <c r="C9" s="842">
        <v>3</v>
      </c>
      <c r="D9" s="842"/>
      <c r="E9" s="842">
        <v>3</v>
      </c>
      <c r="F9" s="843" t="s">
        <v>18</v>
      </c>
      <c r="G9" s="840" t="s">
        <v>756</v>
      </c>
      <c r="H9" s="840"/>
      <c r="I9" s="181"/>
      <c r="J9"/>
    </row>
    <row r="10" spans="1:10" ht="26.25" customHeight="1">
      <c r="A10" s="840">
        <v>3</v>
      </c>
      <c r="B10" s="841" t="s">
        <v>757</v>
      </c>
      <c r="C10" s="844">
        <v>0.52</v>
      </c>
      <c r="D10" s="842"/>
      <c r="E10" s="842">
        <v>0.52</v>
      </c>
      <c r="F10" s="843" t="s">
        <v>29</v>
      </c>
      <c r="G10" s="840" t="s">
        <v>365</v>
      </c>
      <c r="H10" s="840"/>
      <c r="I10" s="181"/>
      <c r="J10"/>
    </row>
    <row r="11" spans="1:10" ht="26.25" customHeight="1">
      <c r="A11" s="840">
        <v>4</v>
      </c>
      <c r="B11" s="841" t="s">
        <v>685</v>
      </c>
      <c r="C11" s="842">
        <v>0.2</v>
      </c>
      <c r="D11" s="842"/>
      <c r="E11" s="842">
        <v>0.2</v>
      </c>
      <c r="F11" s="843" t="s">
        <v>29</v>
      </c>
      <c r="G11" s="840" t="s">
        <v>57</v>
      </c>
      <c r="H11" s="840"/>
      <c r="I11" s="181"/>
      <c r="J11"/>
    </row>
    <row r="12" spans="1:10" ht="26.25" customHeight="1">
      <c r="A12" s="840">
        <v>5</v>
      </c>
      <c r="B12" s="845" t="s">
        <v>684</v>
      </c>
      <c r="C12" s="842">
        <v>0.1</v>
      </c>
      <c r="D12" s="842"/>
      <c r="E12" s="842">
        <v>0.1</v>
      </c>
      <c r="F12" s="846" t="s">
        <v>29</v>
      </c>
      <c r="G12" s="840" t="s">
        <v>73</v>
      </c>
      <c r="H12" s="840"/>
      <c r="I12" s="182"/>
      <c r="J12" t="e">
        <f>VLOOKUP(B12,[1]B10.1CH!$B$30:$B$294,1,0)</f>
        <v>#N/A</v>
      </c>
    </row>
    <row r="13" spans="1:10" ht="26.25" customHeight="1">
      <c r="A13" s="840">
        <v>6</v>
      </c>
      <c r="B13" s="845" t="s">
        <v>723</v>
      </c>
      <c r="C13" s="842">
        <v>0.1</v>
      </c>
      <c r="D13" s="842"/>
      <c r="E13" s="842">
        <v>0.1</v>
      </c>
      <c r="F13" s="846" t="s">
        <v>29</v>
      </c>
      <c r="G13" s="840" t="s">
        <v>461</v>
      </c>
      <c r="H13" s="840"/>
      <c r="I13" s="182"/>
      <c r="J13" t="e">
        <f>VLOOKUP(B13,[1]B10.1CH!$B$30:$B$294,1,0)</f>
        <v>#N/A</v>
      </c>
    </row>
    <row r="14" spans="1:10" ht="30">
      <c r="A14" s="840">
        <v>7</v>
      </c>
      <c r="B14" s="847" t="s">
        <v>28</v>
      </c>
      <c r="C14" s="848">
        <v>0.3</v>
      </c>
      <c r="D14" s="848">
        <v>0.3</v>
      </c>
      <c r="E14" s="848">
        <v>0</v>
      </c>
      <c r="F14" s="849" t="s">
        <v>29</v>
      </c>
      <c r="G14" s="850" t="s">
        <v>26</v>
      </c>
      <c r="H14" s="850" t="s">
        <v>630</v>
      </c>
      <c r="I14" s="180"/>
      <c r="J14" s="821" t="str">
        <f>VLOOKUP(B14,[1]B10.1CH!$B$30:$B$294,1,0)</f>
        <v>Nhà trực quản giáo, hỏi cung, thăm gặp và tiếp tế tại Công an huyện Ngọc Hồi</v>
      </c>
    </row>
    <row r="15" spans="1:10" ht="27">
      <c r="A15" s="828" t="s">
        <v>30</v>
      </c>
      <c r="B15" s="831" t="s">
        <v>358</v>
      </c>
      <c r="C15" s="851"/>
      <c r="D15" s="833"/>
      <c r="E15" s="834"/>
      <c r="F15" s="834"/>
      <c r="G15" s="834"/>
      <c r="H15" s="835"/>
      <c r="I15" s="852"/>
      <c r="J15" t="e">
        <f>VLOOKUP(B15,[1]B10.1CH!$B$30:$B$294,1,0)</f>
        <v>#N/A</v>
      </c>
    </row>
    <row r="16" spans="1:10" ht="32.25" customHeight="1">
      <c r="A16" s="545" t="s">
        <v>32</v>
      </c>
      <c r="B16" s="544" t="s">
        <v>359</v>
      </c>
      <c r="C16" s="853"/>
      <c r="D16" s="833"/>
      <c r="E16" s="830"/>
      <c r="F16" s="830"/>
      <c r="G16" s="830"/>
      <c r="H16" s="822"/>
      <c r="I16" s="854"/>
      <c r="J16" t="e">
        <f>VLOOKUP(B16,[1]B10.1CH!$B$30:$B$294,1,0)</f>
        <v>#N/A</v>
      </c>
    </row>
    <row r="17" spans="1:10" ht="31.5" customHeight="1">
      <c r="A17" s="545" t="s">
        <v>34</v>
      </c>
      <c r="B17" s="544" t="s">
        <v>360</v>
      </c>
      <c r="C17" s="853"/>
      <c r="D17" s="833"/>
      <c r="E17" s="830"/>
      <c r="F17" s="830"/>
      <c r="G17" s="830"/>
      <c r="H17" s="822"/>
      <c r="I17" s="854"/>
      <c r="J17" t="e">
        <f>VLOOKUP(B17,[1]B10.1CH!$B$30:$B$294,1,0)</f>
        <v>#N/A</v>
      </c>
    </row>
    <row r="18" spans="1:10" ht="23.25" customHeight="1">
      <c r="A18" s="828">
        <v>2</v>
      </c>
      <c r="B18" s="829" t="s">
        <v>361</v>
      </c>
      <c r="C18" s="833"/>
      <c r="D18" s="833"/>
      <c r="E18" s="830"/>
      <c r="F18" s="830"/>
      <c r="G18" s="830"/>
      <c r="H18" s="822"/>
      <c r="I18" s="854"/>
      <c r="J18" t="e">
        <f>VLOOKUP(B18,[1]B10.1CH!$B$30:$B$294,1,0)</f>
        <v>#N/A</v>
      </c>
    </row>
    <row r="19" spans="1:10" ht="31.5" customHeight="1">
      <c r="A19" s="828" t="s">
        <v>223</v>
      </c>
      <c r="B19" s="831" t="s">
        <v>362</v>
      </c>
      <c r="C19" s="851"/>
      <c r="D19" s="833"/>
      <c r="E19" s="834"/>
      <c r="F19" s="834"/>
      <c r="G19" s="834"/>
      <c r="H19" s="835"/>
      <c r="I19" s="854"/>
      <c r="J19" t="e">
        <f>VLOOKUP(B19,[1]B10.1CH!$B$30:$B$294,1,0)</f>
        <v>#N/A</v>
      </c>
    </row>
    <row r="20" spans="1:10" ht="24" customHeight="1">
      <c r="A20" s="855" t="s">
        <v>758</v>
      </c>
      <c r="B20" s="831" t="s">
        <v>759</v>
      </c>
      <c r="C20" s="851"/>
      <c r="D20" s="851"/>
      <c r="E20" s="834"/>
      <c r="F20" s="834"/>
      <c r="G20" s="834"/>
      <c r="H20" s="835"/>
      <c r="I20" s="854"/>
      <c r="J20" s="856"/>
    </row>
    <row r="21" spans="1:10" ht="30" customHeight="1">
      <c r="A21" s="857">
        <v>8</v>
      </c>
      <c r="B21" s="858" t="s">
        <v>688</v>
      </c>
      <c r="C21" s="859">
        <v>2.7</v>
      </c>
      <c r="D21" s="859"/>
      <c r="E21" s="859">
        <v>2.7</v>
      </c>
      <c r="F21" s="860" t="s">
        <v>237</v>
      </c>
      <c r="G21" s="857" t="s">
        <v>24</v>
      </c>
      <c r="H21" s="857" t="s">
        <v>689</v>
      </c>
      <c r="I21" s="861"/>
      <c r="J21" t="e">
        <f>VLOOKUP(B21,[1]B10.1CH!$B$30:$B$294,1,0)</f>
        <v>#N/A</v>
      </c>
    </row>
    <row r="22" spans="1:10" ht="85.5" customHeight="1">
      <c r="A22" s="840">
        <v>9</v>
      </c>
      <c r="B22" s="862" t="s">
        <v>60</v>
      </c>
      <c r="C22" s="863">
        <v>15</v>
      </c>
      <c r="D22" s="863"/>
      <c r="E22" s="863">
        <v>15</v>
      </c>
      <c r="F22" s="840" t="s">
        <v>59</v>
      </c>
      <c r="G22" s="840" t="s">
        <v>175</v>
      </c>
      <c r="H22" s="840" t="s">
        <v>707</v>
      </c>
      <c r="I22" s="181"/>
      <c r="J22" s="821" t="str">
        <f>VLOOKUP(B22,[1]B10.1CH!$B$30:$B$294,1,0)</f>
        <v>Đường lên cột mốc biên giới Việt Nam - Lào - Campuchia</v>
      </c>
    </row>
    <row r="23" spans="1:10" ht="30.75" customHeight="1">
      <c r="A23" s="840">
        <v>10</v>
      </c>
      <c r="B23" s="862" t="s">
        <v>488</v>
      </c>
      <c r="C23" s="863">
        <v>0.5</v>
      </c>
      <c r="D23" s="863"/>
      <c r="E23" s="863">
        <v>0.5</v>
      </c>
      <c r="F23" s="840" t="s">
        <v>59</v>
      </c>
      <c r="G23" s="840" t="s">
        <v>174</v>
      </c>
      <c r="H23" s="840" t="s">
        <v>632</v>
      </c>
      <c r="I23" s="181"/>
      <c r="J23" t="e">
        <f>VLOOKUP(B23,[1]B10.1CH!$B$30:$B$294,1,0)</f>
        <v>#N/A</v>
      </c>
    </row>
    <row r="24" spans="1:10" ht="76.5">
      <c r="A24" s="840">
        <v>11</v>
      </c>
      <c r="B24" s="864" t="s">
        <v>138</v>
      </c>
      <c r="C24" s="842">
        <v>12</v>
      </c>
      <c r="D24" s="863"/>
      <c r="E24" s="863">
        <v>12</v>
      </c>
      <c r="F24" s="865" t="s">
        <v>59</v>
      </c>
      <c r="G24" s="840" t="s">
        <v>635</v>
      </c>
      <c r="H24" s="840" t="s">
        <v>708</v>
      </c>
      <c r="I24" s="181"/>
      <c r="J24" s="821" t="str">
        <f>VLOOKUP(B24,[1]B10.1CH!$B$30:$B$294,1,0)</f>
        <v>Đường trung tâm phía Nam thị trấn Plei Kần</v>
      </c>
    </row>
    <row r="25" spans="1:10" ht="38.25">
      <c r="A25" s="840">
        <v>12</v>
      </c>
      <c r="B25" s="866" t="s">
        <v>139</v>
      </c>
      <c r="C25" s="842">
        <v>2.9</v>
      </c>
      <c r="D25" s="863"/>
      <c r="E25" s="863">
        <v>2.9</v>
      </c>
      <c r="F25" s="867" t="s">
        <v>59</v>
      </c>
      <c r="G25" s="840" t="s">
        <v>24</v>
      </c>
      <c r="H25" s="868" t="s">
        <v>632</v>
      </c>
      <c r="I25" s="181"/>
      <c r="J25" t="e">
        <f>VLOOKUP(B25,[1]B10.1CH!$B$30:$B$294,1,0)</f>
        <v>#N/A</v>
      </c>
    </row>
    <row r="26" spans="1:10" ht="30.75" customHeight="1">
      <c r="A26" s="840">
        <v>13</v>
      </c>
      <c r="B26" s="866" t="s">
        <v>490</v>
      </c>
      <c r="C26" s="842">
        <v>0.05</v>
      </c>
      <c r="D26" s="863"/>
      <c r="E26" s="863">
        <v>0.05</v>
      </c>
      <c r="F26" s="867" t="s">
        <v>59</v>
      </c>
      <c r="G26" s="840" t="s">
        <v>24</v>
      </c>
      <c r="H26" s="868" t="s">
        <v>632</v>
      </c>
      <c r="I26" s="181"/>
      <c r="J26" s="821" t="str">
        <f>VLOOKUP(B26,[1]B10.1CH!$B$30:$B$294,1,0)</f>
        <v>Công trình đường vào chợ xã Pờ Y</v>
      </c>
    </row>
    <row r="27" spans="1:10" ht="170.25" customHeight="1">
      <c r="A27" s="840">
        <v>14</v>
      </c>
      <c r="B27" s="869" t="s">
        <v>491</v>
      </c>
      <c r="C27" s="842">
        <v>19.2</v>
      </c>
      <c r="D27" s="863">
        <v>3.41</v>
      </c>
      <c r="E27" s="863">
        <v>15.79</v>
      </c>
      <c r="F27" s="870" t="s">
        <v>59</v>
      </c>
      <c r="G27" s="840" t="s">
        <v>26</v>
      </c>
      <c r="H27" s="840" t="s">
        <v>760</v>
      </c>
      <c r="I27" s="181"/>
      <c r="J27" t="e">
        <f>VLOOKUP(B27,[1]B10.1CH!$B$30:$B$294,1,0)</f>
        <v>#N/A</v>
      </c>
    </row>
    <row r="28" spans="1:10" ht="29.25" customHeight="1">
      <c r="A28" s="840">
        <v>15</v>
      </c>
      <c r="B28" s="869" t="s">
        <v>137</v>
      </c>
      <c r="C28" s="842">
        <v>1.43</v>
      </c>
      <c r="D28" s="863"/>
      <c r="E28" s="863">
        <v>1.43</v>
      </c>
      <c r="F28" s="870" t="s">
        <v>59</v>
      </c>
      <c r="G28" s="840" t="s">
        <v>635</v>
      </c>
      <c r="H28" s="868" t="s">
        <v>632</v>
      </c>
      <c r="I28" s="181"/>
      <c r="J28" s="821" t="str">
        <f>VLOOKUP(B28,[1]B10.1CH!$B$30:$B$294,1,0)</f>
        <v>Đường Hoàng Thị Loan nối dài</v>
      </c>
    </row>
    <row r="29" spans="1:10" ht="60">
      <c r="A29" s="840">
        <v>16</v>
      </c>
      <c r="B29" s="869" t="s">
        <v>372</v>
      </c>
      <c r="C29" s="842">
        <v>0.3</v>
      </c>
      <c r="D29" s="863"/>
      <c r="E29" s="863">
        <v>0.3</v>
      </c>
      <c r="F29" s="870" t="s">
        <v>59</v>
      </c>
      <c r="G29" s="840" t="s">
        <v>26</v>
      </c>
      <c r="H29" s="868" t="s">
        <v>632</v>
      </c>
      <c r="I29" s="181"/>
      <c r="J29" s="821" t="str">
        <f>VLOOKUP(B29,[1]B10.1CH!$B$30:$B$294,1,0)</f>
        <v>Mở rộng đường bao phía tây thị trấn Plei Kần (điểm đầu giao với đường Nguyễn Văn Linh, điểm cuối giao tại Km0+882,5 đường bao phía Tây)</v>
      </c>
    </row>
    <row r="30" spans="1:10" ht="76.5">
      <c r="A30" s="840">
        <v>17</v>
      </c>
      <c r="B30" s="845" t="s">
        <v>64</v>
      </c>
      <c r="C30" s="842">
        <v>5.25</v>
      </c>
      <c r="D30" s="842"/>
      <c r="E30" s="842">
        <v>5.25</v>
      </c>
      <c r="F30" s="846" t="s">
        <v>59</v>
      </c>
      <c r="G30" s="840" t="s">
        <v>24</v>
      </c>
      <c r="H30" s="840" t="s">
        <v>761</v>
      </c>
      <c r="I30" s="181"/>
      <c r="J30" s="821" t="str">
        <f>VLOOKUP(B30,[1]B10.1CH!$B$30:$B$294,1,0)</f>
        <v>Dự án hỗ trợ phát triển KT-XH dân tộc thiểu số rất ít người Brâu, thôn Đăk Mế - đường giao thông</v>
      </c>
    </row>
    <row r="31" spans="1:10" ht="29.25" customHeight="1">
      <c r="A31" s="840">
        <v>18</v>
      </c>
      <c r="B31" s="866" t="s">
        <v>495</v>
      </c>
      <c r="C31" s="842">
        <v>13</v>
      </c>
      <c r="D31" s="842">
        <v>2.0699999999999998</v>
      </c>
      <c r="E31" s="842">
        <v>10.93</v>
      </c>
      <c r="F31" s="867" t="s">
        <v>59</v>
      </c>
      <c r="G31" s="840" t="s">
        <v>554</v>
      </c>
      <c r="H31" s="840" t="s">
        <v>632</v>
      </c>
      <c r="I31" s="181"/>
      <c r="J31" t="e">
        <f>VLOOKUP(B31,[1]B10.1CH!$B$30:$B$294,1,0)</f>
        <v>#N/A</v>
      </c>
    </row>
    <row r="32" spans="1:10" ht="28.5" customHeight="1">
      <c r="A32" s="840">
        <v>19</v>
      </c>
      <c r="B32" s="866" t="s">
        <v>496</v>
      </c>
      <c r="C32" s="842">
        <v>0.48000000000000004</v>
      </c>
      <c r="D32" s="842">
        <v>0.28000000000000003</v>
      </c>
      <c r="E32" s="842">
        <v>0.2</v>
      </c>
      <c r="F32" s="867" t="s">
        <v>59</v>
      </c>
      <c r="G32" s="840" t="s">
        <v>22</v>
      </c>
      <c r="H32" s="840" t="s">
        <v>632</v>
      </c>
      <c r="I32" s="181"/>
      <c r="J32" t="e">
        <f>VLOOKUP(B32,[1]B10.1CH!$B$30:$B$294,1,0)</f>
        <v>#N/A</v>
      </c>
    </row>
    <row r="33" spans="1:10" ht="76.5">
      <c r="A33" s="840">
        <v>20</v>
      </c>
      <c r="B33" s="862" t="s">
        <v>134</v>
      </c>
      <c r="C33" s="842">
        <v>2.17</v>
      </c>
      <c r="D33" s="863"/>
      <c r="E33" s="863">
        <v>2.17</v>
      </c>
      <c r="F33" s="840" t="s">
        <v>72</v>
      </c>
      <c r="G33" s="840" t="s">
        <v>24</v>
      </c>
      <c r="H33" s="840" t="s">
        <v>710</v>
      </c>
      <c r="I33" s="871"/>
      <c r="J33" s="821" t="str">
        <f>VLOOKUP(B33,[1]B10.1CH!$B$30:$B$294,1,0)</f>
        <v>Dự án hỗ trợ phát triển KT-XH dân tộc thiểu số rất ít người Brâu, thôn Đăk Mế_ công trình thủy lợi</v>
      </c>
    </row>
    <row r="34" spans="1:10" ht="45">
      <c r="A34" s="840">
        <v>21</v>
      </c>
      <c r="B34" s="872" t="s">
        <v>135</v>
      </c>
      <c r="C34" s="842">
        <v>1.5</v>
      </c>
      <c r="D34" s="863"/>
      <c r="E34" s="863">
        <v>1.5</v>
      </c>
      <c r="F34" s="873" t="s">
        <v>72</v>
      </c>
      <c r="G34" s="840" t="s">
        <v>454</v>
      </c>
      <c r="H34" s="868" t="s">
        <v>632</v>
      </c>
      <c r="I34" s="181"/>
      <c r="J34" s="821" t="str">
        <f>VLOOKUP(B34,[1]B10.1CH!$B$30:$B$294,1,0)</f>
        <v>Kênh nhánh cấp 1 thuộc dự án đầu tư xây dựng công trình thủy lợi Đăk Long 1, huyện Ngọc Hồi</v>
      </c>
    </row>
    <row r="35" spans="1:10" ht="25.5">
      <c r="A35" s="840">
        <v>22</v>
      </c>
      <c r="B35" s="862" t="s">
        <v>762</v>
      </c>
      <c r="C35" s="863">
        <v>0.24</v>
      </c>
      <c r="D35" s="863"/>
      <c r="E35" s="863">
        <v>0.24</v>
      </c>
      <c r="F35" s="840" t="s">
        <v>68</v>
      </c>
      <c r="G35" s="840" t="s">
        <v>364</v>
      </c>
      <c r="H35" s="840" t="s">
        <v>763</v>
      </c>
      <c r="I35" s="874"/>
      <c r="J35"/>
    </row>
    <row r="36" spans="1:10">
      <c r="A36" s="840">
        <v>23</v>
      </c>
      <c r="B36" s="869" t="s">
        <v>711</v>
      </c>
      <c r="C36" s="842">
        <v>0.3</v>
      </c>
      <c r="D36" s="842">
        <v>0.3</v>
      </c>
      <c r="E36" s="842"/>
      <c r="F36" s="870" t="s">
        <v>68</v>
      </c>
      <c r="G36" s="840" t="s">
        <v>454</v>
      </c>
      <c r="H36" s="840" t="s">
        <v>632</v>
      </c>
      <c r="I36" s="874"/>
      <c r="J36" s="821" t="str">
        <f>VLOOKUP(B36,[1]B10.1CH!$B$30:$B$294,1,0)</f>
        <v xml:space="preserve">Mở rộng Trường mầm non Giang Lô II </v>
      </c>
    </row>
    <row r="37" spans="1:10" ht="30">
      <c r="A37" s="840">
        <v>24</v>
      </c>
      <c r="B37" s="866" t="s">
        <v>129</v>
      </c>
      <c r="C37" s="842">
        <v>7.03</v>
      </c>
      <c r="D37" s="842">
        <v>1.4</v>
      </c>
      <c r="E37" s="842">
        <v>5.63</v>
      </c>
      <c r="F37" s="867" t="s">
        <v>130</v>
      </c>
      <c r="G37" s="840" t="s">
        <v>55</v>
      </c>
      <c r="H37" s="840" t="s">
        <v>632</v>
      </c>
      <c r="I37" s="181"/>
      <c r="J37" s="821" t="str">
        <f>VLOOKUP(B37,[1]B10.1CH!$B$30:$B$294,1,0)</f>
        <v>Khu liên hợp thể dục thể thao huyện Ngọc Hồi</v>
      </c>
    </row>
    <row r="38" spans="1:10" ht="76.5">
      <c r="A38" s="840">
        <v>25</v>
      </c>
      <c r="B38" s="875" t="s">
        <v>508</v>
      </c>
      <c r="C38" s="863">
        <v>22.65</v>
      </c>
      <c r="D38" s="863"/>
      <c r="E38" s="863">
        <v>22.65</v>
      </c>
      <c r="F38" s="876" t="s">
        <v>52</v>
      </c>
      <c r="G38" s="840" t="s">
        <v>712</v>
      </c>
      <c r="H38" s="840" t="s">
        <v>761</v>
      </c>
      <c r="I38" s="181"/>
      <c r="J38" t="e">
        <f>VLOOKUP(B38,[1]B10.1CH!$B$30:$B$294,1,0)</f>
        <v>#N/A</v>
      </c>
    </row>
    <row r="39" spans="1:10" ht="25.5">
      <c r="A39" s="840">
        <v>26</v>
      </c>
      <c r="B39" s="877" t="s">
        <v>509</v>
      </c>
      <c r="C39" s="842">
        <v>23.68</v>
      </c>
      <c r="D39" s="863"/>
      <c r="E39" s="863">
        <v>23.68</v>
      </c>
      <c r="F39" s="878" t="s">
        <v>52</v>
      </c>
      <c r="G39" s="840" t="s">
        <v>555</v>
      </c>
      <c r="H39" s="868" t="s">
        <v>630</v>
      </c>
      <c r="I39" s="181"/>
      <c r="J39" t="e">
        <f>VLOOKUP(B39,[1]B10.1CH!$B$30:$B$294,1,0)</f>
        <v>#N/A</v>
      </c>
    </row>
    <row r="40" spans="1:10" ht="76.5">
      <c r="A40" s="840">
        <v>27</v>
      </c>
      <c r="B40" s="877" t="s">
        <v>510</v>
      </c>
      <c r="C40" s="842">
        <v>35.57</v>
      </c>
      <c r="D40" s="842"/>
      <c r="E40" s="842">
        <v>35.57</v>
      </c>
      <c r="F40" s="878" t="s">
        <v>52</v>
      </c>
      <c r="G40" s="840" t="s">
        <v>556</v>
      </c>
      <c r="H40" s="840" t="s">
        <v>761</v>
      </c>
      <c r="I40" s="181"/>
      <c r="J40" t="e">
        <f>VLOOKUP(B40,[1]B10.1CH!$B$30:$B$294,1,0)</f>
        <v>#N/A</v>
      </c>
    </row>
    <row r="41" spans="1:10" ht="76.5">
      <c r="A41" s="840">
        <v>28</v>
      </c>
      <c r="B41" s="866" t="s">
        <v>511</v>
      </c>
      <c r="C41" s="842">
        <v>0.08</v>
      </c>
      <c r="D41" s="842"/>
      <c r="E41" s="842">
        <v>0.08</v>
      </c>
      <c r="F41" s="867" t="s">
        <v>52</v>
      </c>
      <c r="G41" s="840" t="s">
        <v>764</v>
      </c>
      <c r="H41" s="840" t="s">
        <v>765</v>
      </c>
      <c r="I41" s="181"/>
      <c r="J41" t="e">
        <f>VLOOKUP(B41,[1]B10.1CH!$B$30:$B$294,1,0)</f>
        <v>#N/A</v>
      </c>
    </row>
    <row r="42" spans="1:10" ht="30">
      <c r="A42" s="840">
        <v>29</v>
      </c>
      <c r="B42" s="866" t="s">
        <v>136</v>
      </c>
      <c r="C42" s="842">
        <v>2.84</v>
      </c>
      <c r="D42" s="842"/>
      <c r="E42" s="842">
        <v>2.84</v>
      </c>
      <c r="F42" s="867" t="s">
        <v>52</v>
      </c>
      <c r="G42" s="840" t="s">
        <v>557</v>
      </c>
      <c r="H42" s="868" t="s">
        <v>632</v>
      </c>
      <c r="I42" s="181"/>
      <c r="J42" s="821" t="str">
        <f>VLOOKUP(B42,[1]B10.1CH!$B$30:$B$294,1,0)</f>
        <v>Dự án nhà máy điện gió Tân Tấn Nhật - Đăk Glei của công ty cổ phần Tân Tấn Nhật.</v>
      </c>
    </row>
    <row r="43" spans="1:10" ht="63.75">
      <c r="A43" s="840">
        <v>30</v>
      </c>
      <c r="B43" s="866" t="s">
        <v>512</v>
      </c>
      <c r="C43" s="842">
        <v>16.64</v>
      </c>
      <c r="D43" s="842"/>
      <c r="E43" s="842">
        <v>16.64</v>
      </c>
      <c r="F43" s="867" t="s">
        <v>52</v>
      </c>
      <c r="G43" s="840" t="s">
        <v>558</v>
      </c>
      <c r="H43" s="868" t="s">
        <v>632</v>
      </c>
      <c r="I43" s="181"/>
      <c r="J43" t="e">
        <f>VLOOKUP(B43,[1]B10.1CH!$B$30:$B$294,1,0)</f>
        <v>#N/A</v>
      </c>
    </row>
    <row r="44" spans="1:10" ht="242.25">
      <c r="A44" s="840">
        <v>31</v>
      </c>
      <c r="B44" s="866" t="s">
        <v>766</v>
      </c>
      <c r="C44" s="842">
        <v>6.8</v>
      </c>
      <c r="D44" s="842"/>
      <c r="E44" s="842">
        <v>6.8</v>
      </c>
      <c r="F44" s="867" t="s">
        <v>77</v>
      </c>
      <c r="G44" s="840" t="s">
        <v>19</v>
      </c>
      <c r="H44" s="840" t="s">
        <v>767</v>
      </c>
      <c r="I44" s="181"/>
      <c r="J44"/>
    </row>
    <row r="45" spans="1:10" ht="30">
      <c r="A45" s="840">
        <v>32</v>
      </c>
      <c r="B45" s="869" t="s">
        <v>371</v>
      </c>
      <c r="C45" s="842">
        <v>3.4</v>
      </c>
      <c r="D45" s="863"/>
      <c r="E45" s="863">
        <v>3.4</v>
      </c>
      <c r="F45" s="870" t="s">
        <v>142</v>
      </c>
      <c r="G45" s="840" t="s">
        <v>26</v>
      </c>
      <c r="H45" s="868" t="s">
        <v>632</v>
      </c>
      <c r="I45" s="854"/>
      <c r="J45" s="821" t="str">
        <f>VLOOKUP(B45,[1]B10.1CH!$B$30:$B$294,1,0)</f>
        <v xml:space="preserve"> Chợ mới thị trấn Plei Kần (thực hiện công tác bồi thường, giải phóng mặt bằng, CSHT)</v>
      </c>
    </row>
    <row r="46" spans="1:10" ht="30">
      <c r="A46" s="840">
        <v>33</v>
      </c>
      <c r="B46" s="869" t="s">
        <v>143</v>
      </c>
      <c r="C46" s="842">
        <v>0.18</v>
      </c>
      <c r="D46" s="842"/>
      <c r="E46" s="842">
        <v>0.18</v>
      </c>
      <c r="F46" s="870" t="s">
        <v>144</v>
      </c>
      <c r="G46" s="840" t="s">
        <v>454</v>
      </c>
      <c r="H46" s="840" t="s">
        <v>632</v>
      </c>
      <c r="I46" s="874"/>
      <c r="J46" s="821" t="str">
        <f>VLOOKUP(B46,[1]B10.1CH!$B$30:$B$294,1,0)</f>
        <v>Trường mầm non Họa Mi chuyển mục đích sang đất khu vui chơi giải trí</v>
      </c>
    </row>
    <row r="47" spans="1:10" ht="30">
      <c r="A47" s="840">
        <v>34</v>
      </c>
      <c r="B47" s="869" t="s">
        <v>146</v>
      </c>
      <c r="C47" s="842">
        <v>0.51</v>
      </c>
      <c r="D47" s="842"/>
      <c r="E47" s="842">
        <v>0.51</v>
      </c>
      <c r="F47" s="870" t="s">
        <v>144</v>
      </c>
      <c r="G47" s="840" t="s">
        <v>454</v>
      </c>
      <c r="H47" s="840" t="s">
        <v>632</v>
      </c>
      <c r="I47" s="874"/>
      <c r="J47" s="821" t="str">
        <f>VLOOKUP(B47,[1]B10.1CH!$B$30:$B$294,1,0)</f>
        <v>Điểm trường tiểu học huyện chuyển mục đích sang đất khu vui chơi giải trí</v>
      </c>
    </row>
    <row r="48" spans="1:10" ht="102">
      <c r="A48" s="840">
        <v>35</v>
      </c>
      <c r="B48" s="866" t="s">
        <v>713</v>
      </c>
      <c r="C48" s="842">
        <v>8</v>
      </c>
      <c r="D48" s="842"/>
      <c r="E48" s="842">
        <v>8</v>
      </c>
      <c r="F48" s="867" t="s">
        <v>49</v>
      </c>
      <c r="G48" s="840" t="s">
        <v>26</v>
      </c>
      <c r="H48" s="840" t="s">
        <v>768</v>
      </c>
      <c r="I48" s="181"/>
      <c r="J48" t="e">
        <f>VLOOKUP(B48,[1]B10.1CH!$B$30:$B$294,1,0)</f>
        <v>#N/A</v>
      </c>
    </row>
    <row r="49" spans="1:10" ht="102">
      <c r="A49" s="840">
        <v>36</v>
      </c>
      <c r="B49" s="879" t="s">
        <v>473</v>
      </c>
      <c r="C49" s="842">
        <v>43</v>
      </c>
      <c r="D49" s="842"/>
      <c r="E49" s="842">
        <v>43</v>
      </c>
      <c r="F49" s="880" t="s">
        <v>49</v>
      </c>
      <c r="G49" s="840" t="s">
        <v>26</v>
      </c>
      <c r="H49" s="840" t="s">
        <v>769</v>
      </c>
      <c r="I49" s="181"/>
      <c r="J49" t="e">
        <f>VLOOKUP(B49,[1]B10.1CH!$B$30:$B$294,1,0)</f>
        <v>#N/A</v>
      </c>
    </row>
    <row r="50" spans="1:10" ht="38.25">
      <c r="A50" s="840">
        <v>37</v>
      </c>
      <c r="B50" s="881" t="s">
        <v>770</v>
      </c>
      <c r="C50" s="882">
        <v>1.03</v>
      </c>
      <c r="D50" s="883">
        <v>0.75</v>
      </c>
      <c r="E50" s="883">
        <v>0.28000000000000003</v>
      </c>
      <c r="F50" s="884" t="s">
        <v>44</v>
      </c>
      <c r="G50" s="885" t="s">
        <v>19</v>
      </c>
      <c r="H50" s="886" t="s">
        <v>632</v>
      </c>
      <c r="I50" s="181"/>
      <c r="J50" t="e">
        <f>VLOOKUP(B50,[1]B10.1CH!$B$30:$B$294,1,0)</f>
        <v>#N/A</v>
      </c>
    </row>
    <row r="51" spans="1:10" ht="31.5" customHeight="1">
      <c r="A51" s="887" t="s">
        <v>771</v>
      </c>
      <c r="B51" s="831" t="s">
        <v>772</v>
      </c>
      <c r="C51" s="888"/>
      <c r="D51" s="887"/>
      <c r="E51" s="835"/>
      <c r="F51" s="887"/>
      <c r="G51" s="887"/>
      <c r="H51" s="887"/>
      <c r="I51" s="290"/>
      <c r="J51" s="889"/>
    </row>
    <row r="52" spans="1:10" ht="27.75" customHeight="1">
      <c r="A52" s="836">
        <v>38</v>
      </c>
      <c r="B52" s="891" t="s">
        <v>475</v>
      </c>
      <c r="C52" s="892">
        <v>17.329999999999998</v>
      </c>
      <c r="D52" s="892"/>
      <c r="E52" s="892">
        <v>17.329999999999998</v>
      </c>
      <c r="F52" s="836" t="s">
        <v>48</v>
      </c>
      <c r="G52" s="836" t="s">
        <v>175</v>
      </c>
      <c r="H52" s="836"/>
      <c r="I52" s="854"/>
      <c r="J52" t="e">
        <f>VLOOKUP(B52,[1]B10.1CH!$B$30:$B$294,1,0)</f>
        <v>#N/A</v>
      </c>
    </row>
    <row r="53" spans="1:10" ht="27.75" customHeight="1">
      <c r="A53" s="840">
        <v>39</v>
      </c>
      <c r="B53" s="845" t="s">
        <v>773</v>
      </c>
      <c r="C53" s="842">
        <v>75</v>
      </c>
      <c r="D53" s="842"/>
      <c r="E53" s="842">
        <v>75</v>
      </c>
      <c r="F53" s="846" t="s">
        <v>128</v>
      </c>
      <c r="G53" s="893" t="s">
        <v>57</v>
      </c>
      <c r="H53" s="840"/>
      <c r="I53" s="854"/>
      <c r="J53" t="e">
        <f>VLOOKUP(B53,[1]B10.1CH!$B$30:$B$294,1,0)</f>
        <v>#N/A</v>
      </c>
    </row>
    <row r="54" spans="1:10" ht="25.5">
      <c r="A54" s="893" t="s">
        <v>774</v>
      </c>
      <c r="B54" s="894" t="s">
        <v>640</v>
      </c>
      <c r="C54" s="895">
        <v>2.2999999999999998</v>
      </c>
      <c r="D54" s="895"/>
      <c r="E54" s="896" t="s">
        <v>775</v>
      </c>
      <c r="F54" s="897" t="s">
        <v>128</v>
      </c>
      <c r="G54" s="893" t="s">
        <v>57</v>
      </c>
      <c r="H54" s="893"/>
      <c r="I54" s="854"/>
      <c r="J54" t="e">
        <f>VLOOKUP(B54,[1]B10.1CH!$B$30:$B$294,1,0)</f>
        <v>#N/A</v>
      </c>
    </row>
    <row r="55" spans="1:10" ht="38.25">
      <c r="A55" s="893" t="s">
        <v>776</v>
      </c>
      <c r="B55" s="894" t="s">
        <v>649</v>
      </c>
      <c r="C55" s="895">
        <v>1.5</v>
      </c>
      <c r="D55" s="895"/>
      <c r="E55" s="896" t="s">
        <v>777</v>
      </c>
      <c r="F55" s="897" t="s">
        <v>128</v>
      </c>
      <c r="G55" s="893" t="s">
        <v>57</v>
      </c>
      <c r="H55" s="893"/>
      <c r="I55" s="854"/>
      <c r="J55" t="e">
        <f>VLOOKUP(B55,[1]B10.1CH!$B$30:$B$294,1,0)</f>
        <v>#N/A</v>
      </c>
    </row>
    <row r="56" spans="1:10" ht="25.5">
      <c r="A56" s="893" t="s">
        <v>778</v>
      </c>
      <c r="B56" s="894" t="s">
        <v>642</v>
      </c>
      <c r="C56" s="895">
        <v>2</v>
      </c>
      <c r="D56" s="895"/>
      <c r="E56" s="896" t="s">
        <v>779</v>
      </c>
      <c r="F56" s="897" t="s">
        <v>128</v>
      </c>
      <c r="G56" s="893" t="s">
        <v>57</v>
      </c>
      <c r="H56" s="893"/>
      <c r="I56" s="854"/>
      <c r="J56" t="e">
        <f>VLOOKUP(B56,[1]B10.1CH!$B$30:$B$294,1,0)</f>
        <v>#N/A</v>
      </c>
    </row>
    <row r="57" spans="1:10" ht="28.5" customHeight="1">
      <c r="A57" s="840">
        <v>40</v>
      </c>
      <c r="B57" s="862" t="s">
        <v>476</v>
      </c>
      <c r="C57" s="863">
        <v>25</v>
      </c>
      <c r="D57" s="863"/>
      <c r="E57" s="863">
        <v>25</v>
      </c>
      <c r="F57" s="840" t="s">
        <v>128</v>
      </c>
      <c r="G57" s="840" t="s">
        <v>175</v>
      </c>
      <c r="H57" s="840"/>
      <c r="I57" s="854"/>
      <c r="J57" t="e">
        <f>VLOOKUP(B57,[1]B10.1CH!$B$30:$B$294,1,0)</f>
        <v>#N/A</v>
      </c>
    </row>
    <row r="58" spans="1:10" ht="28.5" customHeight="1">
      <c r="A58" s="840">
        <v>41</v>
      </c>
      <c r="B58" s="866" t="s">
        <v>780</v>
      </c>
      <c r="C58" s="842">
        <v>19.600000000000001</v>
      </c>
      <c r="D58" s="842"/>
      <c r="E58" s="842">
        <v>19.600000000000001</v>
      </c>
      <c r="F58" s="867" t="s">
        <v>237</v>
      </c>
      <c r="G58" s="840" t="s">
        <v>19</v>
      </c>
      <c r="H58" s="840"/>
      <c r="I58" s="861"/>
      <c r="J58"/>
    </row>
    <row r="59" spans="1:10" ht="43.5" customHeight="1">
      <c r="A59" s="840">
        <v>42</v>
      </c>
      <c r="B59" s="869" t="s">
        <v>493</v>
      </c>
      <c r="C59" s="842">
        <v>5.2</v>
      </c>
      <c r="D59" s="863"/>
      <c r="E59" s="863">
        <v>5.2</v>
      </c>
      <c r="F59" s="870" t="s">
        <v>59</v>
      </c>
      <c r="G59" s="840" t="s">
        <v>26</v>
      </c>
      <c r="H59" s="840"/>
      <c r="I59" s="181"/>
      <c r="J59" t="e">
        <f>VLOOKUP(B59,[1]B10.1CH!$B$30:$B$294,1,0)</f>
        <v>#N/A</v>
      </c>
    </row>
    <row r="60" spans="1:10" ht="28.5" customHeight="1">
      <c r="A60" s="840">
        <v>43</v>
      </c>
      <c r="B60" s="866" t="s">
        <v>720</v>
      </c>
      <c r="C60" s="842">
        <v>0.5</v>
      </c>
      <c r="D60" s="842">
        <v>0.08</v>
      </c>
      <c r="E60" s="842">
        <v>0.42</v>
      </c>
      <c r="F60" s="867" t="s">
        <v>59</v>
      </c>
      <c r="G60" s="840" t="s">
        <v>24</v>
      </c>
      <c r="H60" s="840"/>
      <c r="I60" s="181"/>
      <c r="J60" t="e">
        <f>VLOOKUP(B60,[1]B10.1CH!$B$30:$B$294,1,0)</f>
        <v>#N/A</v>
      </c>
    </row>
    <row r="61" spans="1:10" ht="29.25" customHeight="1">
      <c r="A61" s="840">
        <v>44</v>
      </c>
      <c r="B61" s="862" t="s">
        <v>487</v>
      </c>
      <c r="C61" s="863">
        <v>2</v>
      </c>
      <c r="D61" s="863"/>
      <c r="E61" s="863">
        <v>2</v>
      </c>
      <c r="F61" s="840" t="s">
        <v>59</v>
      </c>
      <c r="G61" s="840" t="s">
        <v>635</v>
      </c>
      <c r="H61" s="840"/>
      <c r="I61" s="871"/>
      <c r="J61" t="e">
        <f>VLOOKUP(B61,[1]B10.1CH!$B$30:$B$294,1,0)</f>
        <v>#N/A</v>
      </c>
    </row>
    <row r="62" spans="1:10" ht="29.25" customHeight="1">
      <c r="A62" s="840">
        <v>45</v>
      </c>
      <c r="B62" s="862" t="s">
        <v>537</v>
      </c>
      <c r="C62" s="863">
        <v>1</v>
      </c>
      <c r="D62" s="863"/>
      <c r="E62" s="863">
        <v>1</v>
      </c>
      <c r="F62" s="867" t="s">
        <v>59</v>
      </c>
      <c r="G62" s="840" t="s">
        <v>24</v>
      </c>
      <c r="H62" s="840"/>
      <c r="I62" s="871"/>
      <c r="J62" t="e">
        <f>VLOOKUP(B62,[1]B10.1CH!$B$30:$B$294,1,0)</f>
        <v>#N/A</v>
      </c>
    </row>
    <row r="63" spans="1:10" ht="38.25">
      <c r="A63" s="840">
        <v>46</v>
      </c>
      <c r="B63" s="862" t="s">
        <v>500</v>
      </c>
      <c r="C63" s="863">
        <v>13.8</v>
      </c>
      <c r="D63" s="863"/>
      <c r="E63" s="863">
        <v>13.8</v>
      </c>
      <c r="F63" s="840" t="s">
        <v>72</v>
      </c>
      <c r="G63" s="840" t="s">
        <v>461</v>
      </c>
      <c r="H63" s="868"/>
      <c r="I63" s="871"/>
      <c r="J63" t="e">
        <f>VLOOKUP(B63,[1]B10.1CH!$B$30:$B$294,1,0)</f>
        <v>#N/A</v>
      </c>
    </row>
    <row r="64" spans="1:10" ht="63.75">
      <c r="A64" s="840">
        <v>47</v>
      </c>
      <c r="B64" s="898" t="s">
        <v>501</v>
      </c>
      <c r="C64" s="863">
        <v>35.200000000000003</v>
      </c>
      <c r="D64" s="863">
        <v>0.34000000000000341</v>
      </c>
      <c r="E64" s="863">
        <v>34.86</v>
      </c>
      <c r="F64" s="899" t="s">
        <v>72</v>
      </c>
      <c r="G64" s="840" t="s">
        <v>364</v>
      </c>
      <c r="H64" s="840" t="s">
        <v>709</v>
      </c>
      <c r="I64" s="871"/>
      <c r="J64" s="821" t="str">
        <f>VLOOKUP(B64,[1]B10.1CH!$B$30:$B$294,1,0)</f>
        <v>Hồ Ia Tun (Dự án Cụm hồ Đắk Rô Gia - Ia Tun)</v>
      </c>
    </row>
    <row r="65" spans="1:10" ht="38.25">
      <c r="A65" s="840">
        <v>48</v>
      </c>
      <c r="B65" s="862" t="s">
        <v>499</v>
      </c>
      <c r="C65" s="863">
        <v>1.83</v>
      </c>
      <c r="D65" s="863">
        <v>1.83</v>
      </c>
      <c r="E65" s="863"/>
      <c r="F65" s="840" t="s">
        <v>72</v>
      </c>
      <c r="G65" s="840" t="s">
        <v>175</v>
      </c>
      <c r="H65" s="840"/>
      <c r="I65" s="874"/>
      <c r="J65" t="e">
        <f>VLOOKUP(B65,[1]B10.1CH!$B$30:$B$294,1,0)</f>
        <v>#N/A</v>
      </c>
    </row>
    <row r="66" spans="1:10">
      <c r="A66" s="840">
        <v>49</v>
      </c>
      <c r="B66" s="862" t="s">
        <v>736</v>
      </c>
      <c r="C66" s="863">
        <v>1.24</v>
      </c>
      <c r="D66" s="863"/>
      <c r="E66" s="863">
        <v>1.24</v>
      </c>
      <c r="F66" s="840" t="s">
        <v>247</v>
      </c>
      <c r="G66" s="840" t="s">
        <v>26</v>
      </c>
      <c r="H66" s="840"/>
      <c r="I66" s="874"/>
      <c r="J66"/>
    </row>
    <row r="67" spans="1:10" ht="38.25">
      <c r="A67" s="840">
        <v>50</v>
      </c>
      <c r="B67" s="862" t="s">
        <v>507</v>
      </c>
      <c r="C67" s="863">
        <v>32.67</v>
      </c>
      <c r="D67" s="863"/>
      <c r="E67" s="863">
        <v>32.67</v>
      </c>
      <c r="F67" s="840" t="s">
        <v>52</v>
      </c>
      <c r="G67" s="840" t="s">
        <v>175</v>
      </c>
      <c r="H67" s="840"/>
      <c r="I67" s="181"/>
      <c r="J67" t="e">
        <f>VLOOKUP(B67,[1]B10.1CH!$B$30:$B$294,1,0)</f>
        <v>#N/A</v>
      </c>
    </row>
    <row r="68" spans="1:10" ht="127.5">
      <c r="A68" s="840">
        <v>51</v>
      </c>
      <c r="B68" s="862" t="s">
        <v>705</v>
      </c>
      <c r="C68" s="900">
        <v>83.3</v>
      </c>
      <c r="D68" s="900"/>
      <c r="E68" s="863">
        <v>83.3</v>
      </c>
      <c r="F68" s="840" t="s">
        <v>52</v>
      </c>
      <c r="G68" s="840" t="s">
        <v>781</v>
      </c>
      <c r="H68" s="840" t="s">
        <v>782</v>
      </c>
      <c r="I68" s="854"/>
      <c r="J68" t="e">
        <f>VLOOKUP(B68,[1]B10.1CH!$B$30:$B$294,1,0)</f>
        <v>#N/A</v>
      </c>
    </row>
    <row r="69" spans="1:10">
      <c r="A69" s="840">
        <v>52</v>
      </c>
      <c r="B69" s="862" t="s">
        <v>783</v>
      </c>
      <c r="C69" s="900">
        <v>2.71</v>
      </c>
      <c r="D69" s="900"/>
      <c r="E69" s="863">
        <v>2.71</v>
      </c>
      <c r="F69" s="840" t="s">
        <v>52</v>
      </c>
      <c r="G69" s="840" t="s">
        <v>26</v>
      </c>
      <c r="H69" s="868"/>
      <c r="I69" s="180"/>
      <c r="J69"/>
    </row>
    <row r="70" spans="1:10" ht="25.5">
      <c r="A70" s="840">
        <v>53</v>
      </c>
      <c r="B70" s="845" t="s">
        <v>784</v>
      </c>
      <c r="C70" s="842">
        <v>5</v>
      </c>
      <c r="D70" s="842"/>
      <c r="E70" s="842">
        <v>5</v>
      </c>
      <c r="F70" s="846" t="s">
        <v>77</v>
      </c>
      <c r="G70" s="840" t="s">
        <v>19</v>
      </c>
      <c r="H70" s="868"/>
      <c r="I70" s="181"/>
      <c r="J70"/>
    </row>
    <row r="71" spans="1:10">
      <c r="A71" s="840">
        <v>54</v>
      </c>
      <c r="B71" s="845" t="s">
        <v>666</v>
      </c>
      <c r="C71" s="842">
        <v>3</v>
      </c>
      <c r="D71" s="842"/>
      <c r="E71" s="842">
        <v>3</v>
      </c>
      <c r="F71" s="846" t="s">
        <v>259</v>
      </c>
      <c r="G71" s="840" t="s">
        <v>667</v>
      </c>
      <c r="H71" s="868"/>
      <c r="I71" s="854"/>
      <c r="J71" t="e">
        <f>VLOOKUP(B71,[1]B10.1CH!$B$30:$B$294,1,0)</f>
        <v>#N/A</v>
      </c>
    </row>
    <row r="72" spans="1:10" ht="25.5">
      <c r="A72" s="840">
        <v>55</v>
      </c>
      <c r="B72" s="862" t="s">
        <v>785</v>
      </c>
      <c r="C72" s="863">
        <v>6</v>
      </c>
      <c r="D72" s="863"/>
      <c r="E72" s="863">
        <v>6</v>
      </c>
      <c r="F72" s="840" t="s">
        <v>49</v>
      </c>
      <c r="G72" s="840" t="s">
        <v>174</v>
      </c>
      <c r="H72" s="868"/>
      <c r="I72" s="854"/>
      <c r="J72"/>
    </row>
    <row r="73" spans="1:10" ht="60">
      <c r="A73" s="840">
        <v>56</v>
      </c>
      <c r="B73" s="869" t="s">
        <v>714</v>
      </c>
      <c r="C73" s="842">
        <v>0.26</v>
      </c>
      <c r="D73" s="863"/>
      <c r="E73" s="863">
        <v>0.26</v>
      </c>
      <c r="F73" s="870" t="s">
        <v>44</v>
      </c>
      <c r="G73" s="840" t="s">
        <v>26</v>
      </c>
      <c r="H73" s="868"/>
      <c r="I73" s="181"/>
      <c r="J73" s="821" t="str">
        <f>VLOOKUP(B73,[1]B10.1CH!$B$30:$B$294,1,0)</f>
        <v>Xây dựng trung tâm VHTT phục vụ công nhân lao động và đoàn viên công đoàn kết hợp xây dựng trụ sở làm việc của liên đoàn lao động huyện Ngọc Hồi</v>
      </c>
    </row>
    <row r="74" spans="1:10">
      <c r="A74" s="840">
        <v>57</v>
      </c>
      <c r="B74" s="901" t="s">
        <v>367</v>
      </c>
      <c r="C74" s="902">
        <v>5</v>
      </c>
      <c r="D74" s="902"/>
      <c r="E74" s="902">
        <v>5</v>
      </c>
      <c r="F74" s="903" t="s">
        <v>76</v>
      </c>
      <c r="G74" s="850" t="s">
        <v>175</v>
      </c>
      <c r="H74" s="850"/>
      <c r="I74" s="181"/>
      <c r="J74" s="821" t="str">
        <f>VLOOKUP(B74,[1]B10.1CH!$B$30:$B$294,1,0)</f>
        <v>Trụ sở cơ quan, doanh nghiệp</v>
      </c>
    </row>
    <row r="75" spans="1:10">
      <c r="A75" s="828" t="s">
        <v>225</v>
      </c>
      <c r="B75" s="831" t="s">
        <v>363</v>
      </c>
      <c r="C75" s="851"/>
      <c r="D75" s="833"/>
      <c r="E75" s="834"/>
      <c r="F75" s="834"/>
      <c r="G75" s="834"/>
      <c r="H75" s="835"/>
      <c r="I75" s="181"/>
      <c r="J75" t="e">
        <f>VLOOKUP(B75,[1]B10.1CH!$B$30:$B$294,1,0)</f>
        <v>#N/A</v>
      </c>
    </row>
    <row r="76" spans="1:10" ht="27">
      <c r="A76" s="828" t="s">
        <v>786</v>
      </c>
      <c r="B76" s="831" t="s">
        <v>759</v>
      </c>
      <c r="C76" s="851"/>
      <c r="D76" s="833"/>
      <c r="E76" s="834"/>
      <c r="F76" s="834"/>
      <c r="G76" s="834"/>
      <c r="H76" s="835"/>
      <c r="I76" s="181"/>
      <c r="J76"/>
    </row>
    <row r="77" spans="1:10" ht="25.5">
      <c r="A77" s="836">
        <v>58</v>
      </c>
      <c r="B77" s="904" t="s">
        <v>702</v>
      </c>
      <c r="C77" s="838">
        <v>17</v>
      </c>
      <c r="D77" s="838">
        <v>17</v>
      </c>
      <c r="E77" s="838"/>
      <c r="F77" s="905" t="s">
        <v>450</v>
      </c>
      <c r="G77" s="836" t="s">
        <v>24</v>
      </c>
      <c r="H77" s="836" t="s">
        <v>630</v>
      </c>
      <c r="I77" s="181"/>
      <c r="J77" t="e">
        <f>VLOOKUP(B77,[1]B10.1CH!$B$30:$B$294,1,0)</f>
        <v>#N/A</v>
      </c>
    </row>
    <row r="78" spans="1:10" ht="25.5">
      <c r="A78" s="1802">
        <v>59</v>
      </c>
      <c r="B78" s="906" t="s">
        <v>672</v>
      </c>
      <c r="C78" s="842">
        <v>20</v>
      </c>
      <c r="D78" s="842">
        <v>20</v>
      </c>
      <c r="E78" s="842"/>
      <c r="F78" s="907" t="s">
        <v>450</v>
      </c>
      <c r="G78" s="840" t="s">
        <v>715</v>
      </c>
      <c r="H78" s="840" t="s">
        <v>630</v>
      </c>
      <c r="I78" s="181"/>
      <c r="J78" t="e">
        <f>VLOOKUP(B78,[1]B10.1CH!$B$30:$B$294,1,0)</f>
        <v>#N/A</v>
      </c>
    </row>
    <row r="79" spans="1:10" ht="25.5">
      <c r="A79" s="1802"/>
      <c r="B79" s="906" t="s">
        <v>671</v>
      </c>
      <c r="C79" s="842">
        <v>20</v>
      </c>
      <c r="D79" s="842">
        <v>20</v>
      </c>
      <c r="E79" s="842"/>
      <c r="F79" s="907" t="s">
        <v>123</v>
      </c>
      <c r="G79" s="840" t="s">
        <v>55</v>
      </c>
      <c r="H79" s="840" t="s">
        <v>630</v>
      </c>
      <c r="I79" s="181"/>
      <c r="J79" t="e">
        <f>VLOOKUP(B79,[1]B10.1CH!$B$30:$B$294,1,0)</f>
        <v>#N/A</v>
      </c>
    </row>
    <row r="80" spans="1:10" ht="25.5">
      <c r="A80" s="840">
        <v>60</v>
      </c>
      <c r="B80" s="869" t="s">
        <v>701</v>
      </c>
      <c r="C80" s="842">
        <v>5.6</v>
      </c>
      <c r="D80" s="842">
        <v>5.6</v>
      </c>
      <c r="E80" s="842"/>
      <c r="F80" s="870" t="s">
        <v>123</v>
      </c>
      <c r="G80" s="840" t="s">
        <v>461</v>
      </c>
      <c r="H80" s="840" t="s">
        <v>630</v>
      </c>
      <c r="I80" s="181"/>
      <c r="J80" t="e">
        <f>VLOOKUP(B80,[1]B10.1CH!$B$30:$B$294,1,0)</f>
        <v>#N/A</v>
      </c>
    </row>
    <row r="81" spans="1:10" ht="29.25" customHeight="1">
      <c r="A81" s="840">
        <v>61</v>
      </c>
      <c r="B81" s="841" t="s">
        <v>654</v>
      </c>
      <c r="C81" s="842">
        <v>1.96</v>
      </c>
      <c r="D81" s="842"/>
      <c r="E81" s="842">
        <v>1.96</v>
      </c>
      <c r="F81" s="843" t="s">
        <v>90</v>
      </c>
      <c r="G81" s="840" t="s">
        <v>57</v>
      </c>
      <c r="H81" s="840" t="s">
        <v>630</v>
      </c>
      <c r="I81" s="181"/>
      <c r="J81" s="821" t="str">
        <f>VLOOKUP(B81,[1]B10.1CH!$B$30:$B$294,1,0)</f>
        <v>Trang trại nông nghiệp tổng hợp SHP của công ty CPĐTTP thương mại SHP</v>
      </c>
    </row>
    <row r="82" spans="1:10" ht="27" customHeight="1">
      <c r="A82" s="840">
        <v>62</v>
      </c>
      <c r="B82" s="908" t="s">
        <v>369</v>
      </c>
      <c r="C82" s="863">
        <v>3.2</v>
      </c>
      <c r="D82" s="863"/>
      <c r="E82" s="863">
        <v>3.2</v>
      </c>
      <c r="F82" s="909" t="s">
        <v>88</v>
      </c>
      <c r="G82" s="840" t="s">
        <v>174</v>
      </c>
      <c r="H82" s="868" t="s">
        <v>632</v>
      </c>
      <c r="J82" s="821" t="str">
        <f>VLOOKUP(B82,[1]B10.1CH!$B$30:$B$294,1,0)</f>
        <v>Khu nhà phố thương mại trung tâm huyện Ngọc Hồi</v>
      </c>
    </row>
    <row r="83" spans="1:10" ht="76.5">
      <c r="A83" s="840">
        <v>63</v>
      </c>
      <c r="B83" s="845" t="s">
        <v>481</v>
      </c>
      <c r="C83" s="842">
        <v>4</v>
      </c>
      <c r="D83" s="842">
        <v>2.2999999999999998</v>
      </c>
      <c r="E83" s="842">
        <v>1.7</v>
      </c>
      <c r="F83" s="846" t="s">
        <v>82</v>
      </c>
      <c r="G83" s="840" t="s">
        <v>57</v>
      </c>
      <c r="H83" s="840" t="s">
        <v>761</v>
      </c>
      <c r="J83" t="e">
        <f>VLOOKUP(B83,[1]B10.1CH!$B$30:$B$294,1,0)</f>
        <v>#N/A</v>
      </c>
    </row>
    <row r="84" spans="1:10" ht="29.25" customHeight="1">
      <c r="A84" s="840">
        <v>64</v>
      </c>
      <c r="B84" s="845" t="s">
        <v>716</v>
      </c>
      <c r="C84" s="842">
        <v>5</v>
      </c>
      <c r="D84" s="842">
        <v>2.41</v>
      </c>
      <c r="E84" s="842">
        <v>2.59</v>
      </c>
      <c r="F84" s="846" t="s">
        <v>82</v>
      </c>
      <c r="G84" s="840" t="s">
        <v>57</v>
      </c>
      <c r="H84" s="840" t="s">
        <v>717</v>
      </c>
      <c r="J84" t="e">
        <f>VLOOKUP(B84,[1]B10.1CH!$B$30:$B$294,1,0)</f>
        <v>#N/A</v>
      </c>
    </row>
    <row r="85" spans="1:10" ht="56.25" customHeight="1">
      <c r="A85" s="840">
        <v>65</v>
      </c>
      <c r="B85" s="845" t="s">
        <v>787</v>
      </c>
      <c r="C85" s="842">
        <v>0.1</v>
      </c>
      <c r="D85" s="842"/>
      <c r="E85" s="842">
        <v>0.1</v>
      </c>
      <c r="F85" s="846" t="s">
        <v>82</v>
      </c>
      <c r="G85" s="840" t="s">
        <v>26</v>
      </c>
      <c r="H85" s="868" t="s">
        <v>630</v>
      </c>
      <c r="J85" t="e">
        <f>VLOOKUP(B85,[1]B10.1CH!$B$30:$B$294,1,0)</f>
        <v>#N/A</v>
      </c>
    </row>
    <row r="86" spans="1:10" ht="38.25">
      <c r="A86" s="840">
        <v>66</v>
      </c>
      <c r="B86" s="866" t="s">
        <v>634</v>
      </c>
      <c r="C86" s="842">
        <v>1</v>
      </c>
      <c r="D86" s="842"/>
      <c r="E86" s="842"/>
      <c r="F86" s="867" t="s">
        <v>82</v>
      </c>
      <c r="G86" s="840" t="s">
        <v>26</v>
      </c>
      <c r="H86" s="840" t="s">
        <v>699</v>
      </c>
      <c r="J86" t="e">
        <f>VLOOKUP(B86,[1]B10.1CH!$B$30:$B$294,1,0)</f>
        <v>#N/A</v>
      </c>
    </row>
    <row r="87" spans="1:10" ht="30" customHeight="1">
      <c r="A87" s="887" t="s">
        <v>788</v>
      </c>
      <c r="B87" s="910" t="s">
        <v>772</v>
      </c>
      <c r="C87" s="911"/>
      <c r="D87" s="911"/>
      <c r="E87" s="911"/>
      <c r="F87" s="912"/>
      <c r="G87" s="887"/>
      <c r="H87" s="887"/>
      <c r="I87" s="290"/>
      <c r="J87" s="890"/>
    </row>
    <row r="88" spans="1:10" ht="29.25" customHeight="1">
      <c r="A88" s="857">
        <v>67</v>
      </c>
      <c r="B88" s="913" t="s">
        <v>695</v>
      </c>
      <c r="C88" s="859">
        <v>13.62</v>
      </c>
      <c r="D88" s="859"/>
      <c r="E88" s="859">
        <v>13.62</v>
      </c>
      <c r="F88" s="914" t="s">
        <v>123</v>
      </c>
      <c r="G88" s="857" t="s">
        <v>19</v>
      </c>
      <c r="H88" s="857"/>
      <c r="I88" s="181"/>
      <c r="J88" t="e">
        <f>VLOOKUP(B88,[1]B10.1CH!$B$30:$B$294,1,0)</f>
        <v>#N/A</v>
      </c>
    </row>
    <row r="89" spans="1:10" ht="29.25" customHeight="1">
      <c r="A89" s="840">
        <v>68</v>
      </c>
      <c r="B89" s="841" t="s">
        <v>655</v>
      </c>
      <c r="C89" s="842">
        <v>1.71</v>
      </c>
      <c r="D89" s="842"/>
      <c r="E89" s="842">
        <f>C89</f>
        <v>1.71</v>
      </c>
      <c r="F89" s="843" t="s">
        <v>90</v>
      </c>
      <c r="G89" s="840" t="s">
        <v>55</v>
      </c>
      <c r="H89" s="840"/>
      <c r="I89" s="181"/>
      <c r="J89" t="e">
        <f>VLOOKUP(B89,[1]B10.1CH!$B$30:$B$294,1,0)</f>
        <v>#N/A</v>
      </c>
    </row>
    <row r="90" spans="1:10" ht="29.25" customHeight="1">
      <c r="A90" s="857">
        <v>69</v>
      </c>
      <c r="B90" s="841" t="s">
        <v>656</v>
      </c>
      <c r="C90" s="842">
        <v>3.25</v>
      </c>
      <c r="D90" s="842"/>
      <c r="E90" s="842">
        <f t="shared" ref="E90:E100" si="0">C90</f>
        <v>3.25</v>
      </c>
      <c r="F90" s="843" t="s">
        <v>90</v>
      </c>
      <c r="G90" s="840" t="s">
        <v>57</v>
      </c>
      <c r="H90" s="840"/>
      <c r="I90" s="181"/>
      <c r="J90" t="e">
        <f>VLOOKUP(B90,[1]B10.1CH!$B$30:$B$294,1,0)</f>
        <v>#N/A</v>
      </c>
    </row>
    <row r="91" spans="1:10" ht="29.25" customHeight="1">
      <c r="A91" s="840">
        <v>70</v>
      </c>
      <c r="B91" s="841" t="s">
        <v>657</v>
      </c>
      <c r="C91" s="842">
        <v>2.41</v>
      </c>
      <c r="D91" s="842"/>
      <c r="E91" s="842">
        <f t="shared" si="0"/>
        <v>2.41</v>
      </c>
      <c r="F91" s="843" t="s">
        <v>90</v>
      </c>
      <c r="G91" s="840" t="s">
        <v>19</v>
      </c>
      <c r="H91" s="840"/>
      <c r="I91" s="181"/>
      <c r="J91" t="e">
        <f>VLOOKUP(B91,[1]B10.1CH!$B$30:$B$294,1,0)</f>
        <v>#N/A</v>
      </c>
    </row>
    <row r="92" spans="1:10" ht="29.25" customHeight="1">
      <c r="A92" s="857">
        <v>71</v>
      </c>
      <c r="B92" s="841" t="s">
        <v>658</v>
      </c>
      <c r="C92" s="842">
        <v>2.57</v>
      </c>
      <c r="D92" s="842"/>
      <c r="E92" s="842">
        <f t="shared" si="0"/>
        <v>2.57</v>
      </c>
      <c r="F92" s="843" t="s">
        <v>90</v>
      </c>
      <c r="G92" s="840" t="s">
        <v>57</v>
      </c>
      <c r="H92" s="840"/>
      <c r="I92" s="181"/>
      <c r="J92" t="e">
        <f>VLOOKUP(B92,[1]B10.1CH!$B$30:$B$294,1,0)</f>
        <v>#N/A</v>
      </c>
    </row>
    <row r="93" spans="1:10" ht="29.25" customHeight="1">
      <c r="A93" s="840">
        <v>72</v>
      </c>
      <c r="B93" s="841" t="s">
        <v>659</v>
      </c>
      <c r="C93" s="842">
        <v>2.57</v>
      </c>
      <c r="D93" s="842"/>
      <c r="E93" s="842">
        <f t="shared" si="0"/>
        <v>2.57</v>
      </c>
      <c r="F93" s="843" t="s">
        <v>90</v>
      </c>
      <c r="G93" s="840" t="s">
        <v>461</v>
      </c>
      <c r="H93" s="840"/>
      <c r="I93" s="181"/>
      <c r="J93" t="e">
        <f>VLOOKUP(B93,[1]B10.1CH!$B$30:$B$294,1,0)</f>
        <v>#N/A</v>
      </c>
    </row>
    <row r="94" spans="1:10" ht="29.25" customHeight="1">
      <c r="A94" s="857">
        <v>73</v>
      </c>
      <c r="B94" s="841" t="s">
        <v>660</v>
      </c>
      <c r="C94" s="842">
        <v>3.6</v>
      </c>
      <c r="D94" s="842"/>
      <c r="E94" s="842">
        <f t="shared" si="0"/>
        <v>3.6</v>
      </c>
      <c r="F94" s="843" t="s">
        <v>90</v>
      </c>
      <c r="G94" s="840" t="s">
        <v>19</v>
      </c>
      <c r="H94" s="840"/>
      <c r="I94" s="181"/>
      <c r="J94" t="e">
        <f>VLOOKUP(B94,[1]B10.1CH!$B$30:$B$294,1,0)</f>
        <v>#N/A</v>
      </c>
    </row>
    <row r="95" spans="1:10" ht="29.25" customHeight="1">
      <c r="A95" s="840">
        <v>74</v>
      </c>
      <c r="B95" s="841" t="s">
        <v>661</v>
      </c>
      <c r="C95" s="842">
        <v>3</v>
      </c>
      <c r="D95" s="842"/>
      <c r="E95" s="842">
        <f t="shared" si="0"/>
        <v>3</v>
      </c>
      <c r="F95" s="843" t="s">
        <v>90</v>
      </c>
      <c r="G95" s="840" t="s">
        <v>57</v>
      </c>
      <c r="H95" s="840"/>
      <c r="I95" s="181"/>
      <c r="J95" t="e">
        <f>VLOOKUP(B95,[1]B10.1CH!$B$30:$B$294,1,0)</f>
        <v>#N/A</v>
      </c>
    </row>
    <row r="96" spans="1:10" ht="27" customHeight="1">
      <c r="A96" s="857">
        <v>75</v>
      </c>
      <c r="B96" s="841" t="s">
        <v>664</v>
      </c>
      <c r="C96" s="842">
        <v>10.3</v>
      </c>
      <c r="D96" s="842"/>
      <c r="E96" s="842">
        <f t="shared" si="0"/>
        <v>10.3</v>
      </c>
      <c r="F96" s="843" t="s">
        <v>90</v>
      </c>
      <c r="G96" s="840" t="s">
        <v>55</v>
      </c>
      <c r="H96" s="840"/>
      <c r="I96" s="181"/>
      <c r="J96" t="e">
        <f>VLOOKUP(B96,[1]B10.1CH!$B$30:$B$294,1,0)</f>
        <v>#N/A</v>
      </c>
    </row>
    <row r="97" spans="1:10">
      <c r="A97" s="840">
        <v>76</v>
      </c>
      <c r="B97" s="841" t="s">
        <v>662</v>
      </c>
      <c r="C97" s="842">
        <v>3</v>
      </c>
      <c r="D97" s="842"/>
      <c r="E97" s="842">
        <f t="shared" si="0"/>
        <v>3</v>
      </c>
      <c r="F97" s="843" t="s">
        <v>90</v>
      </c>
      <c r="G97" s="840" t="s">
        <v>461</v>
      </c>
      <c r="H97" s="840"/>
      <c r="J97" t="e">
        <f>VLOOKUP(B97,[1]B10.1CH!$B$30:$B$294,1,0)</f>
        <v>#N/A</v>
      </c>
    </row>
    <row r="98" spans="1:10">
      <c r="A98" s="857">
        <v>77</v>
      </c>
      <c r="B98" s="841" t="s">
        <v>663</v>
      </c>
      <c r="C98" s="842">
        <v>11.64</v>
      </c>
      <c r="D98" s="842"/>
      <c r="E98" s="842">
        <f t="shared" si="0"/>
        <v>11.64</v>
      </c>
      <c r="F98" s="843" t="s">
        <v>90</v>
      </c>
      <c r="G98" s="840" t="s">
        <v>19</v>
      </c>
      <c r="H98" s="840"/>
      <c r="J98" t="e">
        <f>VLOOKUP(B98,[1]B10.1CH!$B$30:$B$294,1,0)</f>
        <v>#N/A</v>
      </c>
    </row>
    <row r="99" spans="1:10" ht="25.5">
      <c r="A99" s="840">
        <v>78</v>
      </c>
      <c r="B99" s="841" t="s">
        <v>727</v>
      </c>
      <c r="C99" s="842">
        <v>30</v>
      </c>
      <c r="D99" s="842"/>
      <c r="E99" s="842">
        <f t="shared" si="0"/>
        <v>30</v>
      </c>
      <c r="F99" s="843" t="s">
        <v>90</v>
      </c>
      <c r="G99" s="840" t="s">
        <v>680</v>
      </c>
      <c r="H99" s="840"/>
      <c r="J99" t="s">
        <v>789</v>
      </c>
    </row>
    <row r="100" spans="1:10" ht="38.25">
      <c r="A100" s="857">
        <v>79</v>
      </c>
      <c r="B100" s="841" t="s">
        <v>790</v>
      </c>
      <c r="C100" s="842">
        <v>30</v>
      </c>
      <c r="D100" s="842"/>
      <c r="E100" s="842">
        <f t="shared" si="0"/>
        <v>30</v>
      </c>
      <c r="F100" s="843" t="s">
        <v>90</v>
      </c>
      <c r="G100" s="840" t="s">
        <v>19</v>
      </c>
      <c r="H100" s="840"/>
      <c r="J100" t="s">
        <v>789</v>
      </c>
    </row>
    <row r="101" spans="1:10">
      <c r="A101" s="840">
        <v>80</v>
      </c>
      <c r="B101" s="841" t="s">
        <v>791</v>
      </c>
      <c r="C101" s="842">
        <v>0.06</v>
      </c>
      <c r="D101" s="842"/>
      <c r="E101" s="842"/>
      <c r="F101" s="843" t="s">
        <v>88</v>
      </c>
      <c r="G101" s="840" t="s">
        <v>365</v>
      </c>
      <c r="H101" s="840"/>
      <c r="J101"/>
    </row>
    <row r="102" spans="1:10">
      <c r="A102" s="857">
        <v>81</v>
      </c>
      <c r="B102" s="841" t="s">
        <v>792</v>
      </c>
      <c r="C102" s="842">
        <v>0.11</v>
      </c>
      <c r="D102" s="842"/>
      <c r="E102" s="842"/>
      <c r="F102" s="843" t="s">
        <v>88</v>
      </c>
      <c r="G102" s="840" t="s">
        <v>175</v>
      </c>
      <c r="H102" s="840"/>
      <c r="J102"/>
    </row>
    <row r="103" spans="1:10">
      <c r="A103" s="840">
        <v>82</v>
      </c>
      <c r="B103" s="841" t="s">
        <v>793</v>
      </c>
      <c r="C103" s="842">
        <v>0.25</v>
      </c>
      <c r="D103" s="842"/>
      <c r="E103" s="842"/>
      <c r="F103" s="843" t="s">
        <v>88</v>
      </c>
      <c r="G103" s="840" t="s">
        <v>26</v>
      </c>
      <c r="H103" s="840"/>
      <c r="J103"/>
    </row>
    <row r="104" spans="1:10">
      <c r="A104" s="857">
        <v>83</v>
      </c>
      <c r="B104" s="841" t="s">
        <v>794</v>
      </c>
      <c r="C104" s="842">
        <v>0.19</v>
      </c>
      <c r="D104" s="842"/>
      <c r="E104" s="842"/>
      <c r="F104" s="843" t="s">
        <v>88</v>
      </c>
      <c r="G104" s="840" t="s">
        <v>26</v>
      </c>
      <c r="H104" s="840"/>
      <c r="J104"/>
    </row>
    <row r="105" spans="1:10">
      <c r="A105" s="840">
        <v>84</v>
      </c>
      <c r="B105" s="862" t="s">
        <v>467</v>
      </c>
      <c r="C105" s="863">
        <v>0.35</v>
      </c>
      <c r="D105" s="863"/>
      <c r="E105" s="863">
        <v>0.35</v>
      </c>
      <c r="F105" s="840" t="s">
        <v>88</v>
      </c>
      <c r="G105" s="840" t="s">
        <v>365</v>
      </c>
      <c r="H105" s="840"/>
      <c r="J105" t="e">
        <f>VLOOKUP(B105,[1]B10.1CH!$B$30:$B$294,1,0)</f>
        <v>#N/A</v>
      </c>
    </row>
    <row r="106" spans="1:10">
      <c r="A106" s="857">
        <v>85</v>
      </c>
      <c r="B106" s="862" t="s">
        <v>368</v>
      </c>
      <c r="C106" s="863">
        <v>22</v>
      </c>
      <c r="D106" s="863"/>
      <c r="E106" s="863">
        <v>22</v>
      </c>
      <c r="F106" s="840" t="s">
        <v>88</v>
      </c>
      <c r="G106" s="840" t="s">
        <v>175</v>
      </c>
      <c r="H106" s="840"/>
      <c r="J106" s="821" t="str">
        <f>VLOOKUP(B106,[1]B10.1CH!$B$30:$B$294,1,0)</f>
        <v>Công trình thương mại, dịch vụ</v>
      </c>
    </row>
    <row r="107" spans="1:10">
      <c r="A107" s="893" t="s">
        <v>724</v>
      </c>
      <c r="B107" s="915" t="s">
        <v>469</v>
      </c>
      <c r="C107" s="916">
        <v>1.63</v>
      </c>
      <c r="D107" s="916"/>
      <c r="E107" s="917" t="s">
        <v>795</v>
      </c>
      <c r="F107" s="893" t="s">
        <v>88</v>
      </c>
      <c r="G107" s="893" t="s">
        <v>175</v>
      </c>
      <c r="H107" s="893"/>
      <c r="J107" t="e">
        <f>VLOOKUP(B107,[1]B10.1CH!$B$30:$B$294,1,0)</f>
        <v>#N/A</v>
      </c>
    </row>
    <row r="108" spans="1:10" ht="25.5">
      <c r="A108" s="893" t="s">
        <v>725</v>
      </c>
      <c r="B108" s="915" t="s">
        <v>471</v>
      </c>
      <c r="C108" s="916">
        <v>12</v>
      </c>
      <c r="D108" s="916"/>
      <c r="E108" s="917" t="s">
        <v>796</v>
      </c>
      <c r="F108" s="893" t="s">
        <v>88</v>
      </c>
      <c r="G108" s="893" t="s">
        <v>175</v>
      </c>
      <c r="H108" s="893"/>
      <c r="J108" t="e">
        <f>VLOOKUP(B108,[1]B10.1CH!$B$30:$B$294,1,0)</f>
        <v>#N/A</v>
      </c>
    </row>
    <row r="109" spans="1:10" ht="30">
      <c r="A109" s="840">
        <v>86</v>
      </c>
      <c r="B109" s="866" t="s">
        <v>651</v>
      </c>
      <c r="C109" s="842">
        <v>0.2</v>
      </c>
      <c r="D109" s="842"/>
      <c r="E109" s="842">
        <v>0.2</v>
      </c>
      <c r="F109" s="867" t="s">
        <v>82</v>
      </c>
      <c r="G109" s="840" t="s">
        <v>26</v>
      </c>
      <c r="H109" s="840"/>
      <c r="J109" s="821" t="str">
        <f>VLOOKUP(B109,[1]B10.1CH!$B$30:$B$294,1,0)</f>
        <v>Trạm trộn Bê tông tươi (công ty TNHH Chí Thành)</v>
      </c>
    </row>
    <row r="110" spans="1:10" ht="25.5">
      <c r="A110" s="840">
        <v>87</v>
      </c>
      <c r="B110" s="866" t="s">
        <v>644</v>
      </c>
      <c r="C110" s="842">
        <v>3.62</v>
      </c>
      <c r="D110" s="842">
        <v>1.1200000000000001</v>
      </c>
      <c r="E110" s="842">
        <v>2.5</v>
      </c>
      <c r="F110" s="867" t="s">
        <v>82</v>
      </c>
      <c r="G110" s="840" t="s">
        <v>175</v>
      </c>
      <c r="H110" s="840"/>
      <c r="J110" t="s">
        <v>797</v>
      </c>
    </row>
    <row r="111" spans="1:10" ht="38.25">
      <c r="A111" s="840">
        <v>88</v>
      </c>
      <c r="B111" s="866" t="s">
        <v>718</v>
      </c>
      <c r="C111" s="842">
        <v>1.84</v>
      </c>
      <c r="D111" s="842"/>
      <c r="E111" s="842">
        <v>0.24</v>
      </c>
      <c r="F111" s="867" t="s">
        <v>82</v>
      </c>
      <c r="G111" s="840" t="s">
        <v>719</v>
      </c>
      <c r="H111" s="840" t="s">
        <v>798</v>
      </c>
      <c r="J111" t="e">
        <f>VLOOKUP(B111,[1]B10.1CH!$B$30:$B$294,1,0)</f>
        <v>#N/A</v>
      </c>
    </row>
    <row r="112" spans="1:10" ht="25.5">
      <c r="A112" s="840">
        <v>89</v>
      </c>
      <c r="B112" s="866" t="s">
        <v>799</v>
      </c>
      <c r="C112" s="842">
        <v>1</v>
      </c>
      <c r="D112" s="842"/>
      <c r="E112" s="842"/>
      <c r="F112" s="867" t="s">
        <v>82</v>
      </c>
      <c r="G112" s="840" t="s">
        <v>26</v>
      </c>
      <c r="H112" s="840" t="s">
        <v>700</v>
      </c>
      <c r="J112" t="e">
        <f>VLOOKUP(B112,[1]B10.1CH!$B$30:$B$294,1,0)</f>
        <v>#N/A</v>
      </c>
    </row>
    <row r="113" spans="1:10" ht="38.25">
      <c r="A113" s="840">
        <v>90</v>
      </c>
      <c r="B113" s="866" t="s">
        <v>800</v>
      </c>
      <c r="C113" s="842">
        <v>12.3</v>
      </c>
      <c r="D113" s="842"/>
      <c r="E113" s="842">
        <v>12.3</v>
      </c>
      <c r="F113" s="867" t="s">
        <v>82</v>
      </c>
      <c r="G113" s="840" t="s">
        <v>686</v>
      </c>
      <c r="H113" s="840"/>
      <c r="J113" t="e">
        <f>VLOOKUP(B113,[1]B10.1CH!$B$30:$B$294,1,0)</f>
        <v>#N/A</v>
      </c>
    </row>
    <row r="114" spans="1:10" ht="25.5">
      <c r="A114" s="840">
        <v>91</v>
      </c>
      <c r="B114" s="866" t="s">
        <v>801</v>
      </c>
      <c r="C114" s="842">
        <v>1.8</v>
      </c>
      <c r="D114" s="842">
        <v>1.05</v>
      </c>
      <c r="E114" s="842">
        <v>0.75</v>
      </c>
      <c r="F114" s="867" t="s">
        <v>82</v>
      </c>
      <c r="G114" s="840" t="s">
        <v>686</v>
      </c>
      <c r="H114" s="840"/>
      <c r="J114"/>
    </row>
    <row r="115" spans="1:10" ht="25.5">
      <c r="A115" s="840">
        <v>92</v>
      </c>
      <c r="B115" s="862" t="s">
        <v>480</v>
      </c>
      <c r="C115" s="863">
        <v>6.5</v>
      </c>
      <c r="D115" s="863"/>
      <c r="E115" s="863">
        <v>6.5</v>
      </c>
      <c r="F115" s="840" t="s">
        <v>82</v>
      </c>
      <c r="G115" s="840" t="s">
        <v>175</v>
      </c>
      <c r="H115" s="840"/>
      <c r="J115" t="e">
        <f>VLOOKUP(B115,[1]B10.1CH!$B$30:$B$294,1,0)</f>
        <v>#N/A</v>
      </c>
    </row>
    <row r="116" spans="1:10">
      <c r="A116" s="840">
        <v>93</v>
      </c>
      <c r="B116" s="862" t="s">
        <v>696</v>
      </c>
      <c r="C116" s="863">
        <v>4.9000000000000004</v>
      </c>
      <c r="D116" s="863"/>
      <c r="E116" s="863">
        <v>4.9000000000000004</v>
      </c>
      <c r="F116" s="840" t="s">
        <v>82</v>
      </c>
      <c r="G116" s="840" t="s">
        <v>55</v>
      </c>
      <c r="H116" s="840"/>
      <c r="J116" t="e">
        <f>VLOOKUP(B116,[1]B10.1CH!$B$30:$B$294,1,0)</f>
        <v>#N/A</v>
      </c>
    </row>
    <row r="117" spans="1:10">
      <c r="A117" s="840">
        <v>94</v>
      </c>
      <c r="B117" s="862" t="s">
        <v>696</v>
      </c>
      <c r="C117" s="863">
        <v>2.6</v>
      </c>
      <c r="D117" s="863"/>
      <c r="E117" s="863">
        <v>2.6</v>
      </c>
      <c r="F117" s="840" t="s">
        <v>82</v>
      </c>
      <c r="G117" s="840" t="s">
        <v>55</v>
      </c>
      <c r="H117" s="840"/>
      <c r="J117" t="e">
        <f>VLOOKUP(B117,[1]B10.1CH!$B$30:$B$294,1,0)</f>
        <v>#N/A</v>
      </c>
    </row>
    <row r="118" spans="1:10">
      <c r="A118" s="840">
        <v>95</v>
      </c>
      <c r="B118" s="862" t="s">
        <v>697</v>
      </c>
      <c r="C118" s="863">
        <v>3.8</v>
      </c>
      <c r="D118" s="863"/>
      <c r="E118" s="863">
        <v>3.8</v>
      </c>
      <c r="F118" s="840" t="s">
        <v>82</v>
      </c>
      <c r="G118" s="840" t="s">
        <v>24</v>
      </c>
      <c r="H118" s="840"/>
      <c r="J118" t="e">
        <f>VLOOKUP(B118,[1]B10.1CH!$B$30:$B$294,1,0)</f>
        <v>#N/A</v>
      </c>
    </row>
    <row r="119" spans="1:10">
      <c r="A119" s="840">
        <v>96</v>
      </c>
      <c r="B119" s="862" t="s">
        <v>698</v>
      </c>
      <c r="C119" s="863">
        <v>3.5</v>
      </c>
      <c r="D119" s="863"/>
      <c r="E119" s="863">
        <v>3.5</v>
      </c>
      <c r="F119" s="840" t="s">
        <v>82</v>
      </c>
      <c r="G119" s="840" t="s">
        <v>461</v>
      </c>
      <c r="H119" s="840"/>
      <c r="J119" t="e">
        <f>VLOOKUP(B119,[1]B10.1CH!$B$30:$B$294,1,0)</f>
        <v>#N/A</v>
      </c>
    </row>
    <row r="120" spans="1:10" ht="25.5">
      <c r="A120" s="840">
        <v>97</v>
      </c>
      <c r="B120" s="869" t="s">
        <v>528</v>
      </c>
      <c r="C120" s="842">
        <v>1</v>
      </c>
      <c r="D120" s="918"/>
      <c r="E120" s="842">
        <v>1</v>
      </c>
      <c r="F120" s="870" t="s">
        <v>121</v>
      </c>
      <c r="G120" s="840" t="s">
        <v>24</v>
      </c>
      <c r="H120" s="919"/>
      <c r="J120"/>
    </row>
    <row r="121" spans="1:10" ht="25.5">
      <c r="A121" s="840">
        <v>98</v>
      </c>
      <c r="B121" s="869" t="s">
        <v>528</v>
      </c>
      <c r="C121" s="842">
        <v>1.2</v>
      </c>
      <c r="D121" s="842"/>
      <c r="E121" s="842">
        <v>1.2</v>
      </c>
      <c r="F121" s="870" t="s">
        <v>121</v>
      </c>
      <c r="G121" s="840" t="s">
        <v>454</v>
      </c>
      <c r="H121" s="919"/>
      <c r="J121"/>
    </row>
    <row r="122" spans="1:10" ht="25.5">
      <c r="A122" s="840">
        <v>99</v>
      </c>
      <c r="B122" s="869" t="s">
        <v>528</v>
      </c>
      <c r="C122" s="842">
        <v>0.9</v>
      </c>
      <c r="D122" s="842"/>
      <c r="E122" s="842">
        <v>0.9</v>
      </c>
      <c r="F122" s="870" t="s">
        <v>121</v>
      </c>
      <c r="G122" s="840" t="s">
        <v>454</v>
      </c>
      <c r="H122" s="919"/>
      <c r="J122"/>
    </row>
    <row r="123" spans="1:10" ht="25.5">
      <c r="A123" s="840">
        <v>100</v>
      </c>
      <c r="B123" s="869" t="s">
        <v>528</v>
      </c>
      <c r="C123" s="842">
        <v>0.9</v>
      </c>
      <c r="D123" s="920"/>
      <c r="E123" s="842">
        <v>0.9</v>
      </c>
      <c r="F123" s="870" t="s">
        <v>121</v>
      </c>
      <c r="G123" s="840" t="s">
        <v>57</v>
      </c>
      <c r="H123" s="919"/>
      <c r="J123"/>
    </row>
    <row r="124" spans="1:10" ht="25.5">
      <c r="A124" s="840">
        <v>101</v>
      </c>
      <c r="B124" s="869" t="s">
        <v>528</v>
      </c>
      <c r="C124" s="842">
        <v>1</v>
      </c>
      <c r="D124" s="842"/>
      <c r="E124" s="842">
        <v>1</v>
      </c>
      <c r="F124" s="846" t="s">
        <v>121</v>
      </c>
      <c r="G124" s="840" t="s">
        <v>19</v>
      </c>
      <c r="H124" s="919"/>
      <c r="J124"/>
    </row>
    <row r="125" spans="1:10" ht="25.5">
      <c r="A125" s="840">
        <v>102</v>
      </c>
      <c r="B125" s="869" t="s">
        <v>528</v>
      </c>
      <c r="C125" s="842">
        <v>0.8</v>
      </c>
      <c r="D125" s="842"/>
      <c r="E125" s="842">
        <v>0.8</v>
      </c>
      <c r="F125" s="867" t="s">
        <v>121</v>
      </c>
      <c r="G125" s="840" t="s">
        <v>55</v>
      </c>
      <c r="H125" s="919"/>
      <c r="J125"/>
    </row>
    <row r="126" spans="1:10" ht="25.5">
      <c r="A126" s="840">
        <v>103</v>
      </c>
      <c r="B126" s="869" t="s">
        <v>528</v>
      </c>
      <c r="C126" s="842">
        <v>0.9</v>
      </c>
      <c r="D126" s="842"/>
      <c r="E126" s="842">
        <v>0.9</v>
      </c>
      <c r="F126" s="846" t="s">
        <v>121</v>
      </c>
      <c r="G126" s="840" t="s">
        <v>22</v>
      </c>
      <c r="H126" s="919"/>
      <c r="J126"/>
    </row>
    <row r="127" spans="1:10" ht="25.5">
      <c r="A127" s="840">
        <v>104</v>
      </c>
      <c r="B127" s="869" t="s">
        <v>528</v>
      </c>
      <c r="C127" s="842">
        <v>0.5</v>
      </c>
      <c r="D127" s="842"/>
      <c r="E127" s="842">
        <v>0.5</v>
      </c>
      <c r="F127" s="846" t="s">
        <v>121</v>
      </c>
      <c r="G127" s="840" t="s">
        <v>73</v>
      </c>
      <c r="H127" s="919"/>
      <c r="J127"/>
    </row>
    <row r="128" spans="1:10" ht="25.5">
      <c r="A128" s="840">
        <v>105</v>
      </c>
      <c r="B128" s="869" t="s">
        <v>752</v>
      </c>
      <c r="C128" s="882">
        <v>2.4500000000000002</v>
      </c>
      <c r="D128" s="882"/>
      <c r="E128" s="882">
        <v>2.4500000000000002</v>
      </c>
      <c r="F128" s="921" t="s">
        <v>49</v>
      </c>
      <c r="G128" s="885" t="s">
        <v>26</v>
      </c>
      <c r="H128" s="919"/>
      <c r="J128"/>
    </row>
    <row r="129" spans="1:10" ht="27">
      <c r="A129" s="828" t="s">
        <v>227</v>
      </c>
      <c r="B129" s="831" t="s">
        <v>650</v>
      </c>
      <c r="C129" s="851"/>
      <c r="D129" s="833"/>
      <c r="E129" s="834"/>
      <c r="F129" s="834"/>
      <c r="G129" s="834"/>
      <c r="H129" s="835"/>
      <c r="J129" t="e">
        <f>VLOOKUP(B129,[1]B10.1CH!$B$30:$B$294,1,0)</f>
        <v>#N/A</v>
      </c>
    </row>
    <row r="130" spans="1:10" ht="25.5">
      <c r="A130" s="922">
        <v>106</v>
      </c>
      <c r="B130" s="891" t="s">
        <v>531</v>
      </c>
      <c r="C130" s="923">
        <v>0.6</v>
      </c>
      <c r="D130" s="924"/>
      <c r="E130" s="925"/>
      <c r="F130" s="922" t="s">
        <v>49</v>
      </c>
      <c r="G130" s="922" t="s">
        <v>26</v>
      </c>
      <c r="H130" s="922" t="s">
        <v>633</v>
      </c>
      <c r="J130" t="e">
        <f>VLOOKUP(B130,[1]B10.1CH!$B$30:$B$294,1,0)</f>
        <v>#N/A</v>
      </c>
    </row>
    <row r="131" spans="1:10" ht="25.5">
      <c r="A131" s="868">
        <v>107</v>
      </c>
      <c r="B131" s="862" t="s">
        <v>532</v>
      </c>
      <c r="C131" s="863">
        <v>12.7</v>
      </c>
      <c r="D131" s="926"/>
      <c r="E131" s="927"/>
      <c r="F131" s="868" t="s">
        <v>49</v>
      </c>
      <c r="G131" s="868" t="s">
        <v>26</v>
      </c>
      <c r="H131" s="868" t="s">
        <v>633</v>
      </c>
      <c r="J131" t="e">
        <f>VLOOKUP(B131,[1]B10.1CH!$B$30:$B$294,1,0)</f>
        <v>#N/A</v>
      </c>
    </row>
    <row r="132" spans="1:10" ht="30">
      <c r="A132" s="868">
        <v>108</v>
      </c>
      <c r="B132" s="862" t="s">
        <v>533</v>
      </c>
      <c r="C132" s="928">
        <v>0.02</v>
      </c>
      <c r="D132" s="926"/>
      <c r="E132" s="927"/>
      <c r="F132" s="868" t="s">
        <v>49</v>
      </c>
      <c r="G132" s="868" t="s">
        <v>26</v>
      </c>
      <c r="H132" s="868" t="s">
        <v>633</v>
      </c>
      <c r="J132" s="821" t="str">
        <f>VLOOKUP(B132,[1]B10.1CH!$B$30:$B$294,1,0)</f>
        <v>Đấu giá quyền sử dụng lô đất Đường Nguyễn trung trực - Tô Vĩnh Diện</v>
      </c>
    </row>
    <row r="133" spans="1:10" ht="25.5">
      <c r="A133" s="929">
        <v>109</v>
      </c>
      <c r="B133" s="901" t="s">
        <v>534</v>
      </c>
      <c r="C133" s="902">
        <v>0.02</v>
      </c>
      <c r="D133" s="850"/>
      <c r="E133" s="902"/>
      <c r="F133" s="929" t="s">
        <v>49</v>
      </c>
      <c r="G133" s="850" t="s">
        <v>26</v>
      </c>
      <c r="H133" s="929" t="s">
        <v>633</v>
      </c>
    </row>
  </sheetData>
  <autoFilter ref="A7:XFD133"/>
  <mergeCells count="10">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61"/>
  <sheetViews>
    <sheetView showZeros="0" topLeftCell="C37" zoomScaleNormal="100" workbookViewId="0">
      <selection activeCell="P13" sqref="P13"/>
    </sheetView>
  </sheetViews>
  <sheetFormatPr defaultColWidth="9.140625" defaultRowHeight="15"/>
  <cols>
    <col min="1" max="1" width="6.7109375" style="177" customWidth="1"/>
    <col min="2" max="2" width="38.140625" style="670" customWidth="1"/>
    <col min="3" max="3" width="9.5703125" style="669" customWidth="1"/>
    <col min="4" max="5" width="10.85546875" style="669" customWidth="1"/>
    <col min="6" max="6" width="10.85546875" style="670" customWidth="1"/>
    <col min="7" max="7" width="11.5703125" style="681" bestFit="1" customWidth="1"/>
    <col min="8" max="16384" width="9.140625" style="681"/>
  </cols>
  <sheetData>
    <row r="1" spans="1:9" ht="39.75" customHeight="1">
      <c r="A1" s="617" t="s">
        <v>170</v>
      </c>
      <c r="B1" s="618" t="s">
        <v>171</v>
      </c>
      <c r="C1" s="619" t="s">
        <v>6</v>
      </c>
      <c r="D1" s="620" t="s">
        <v>652</v>
      </c>
      <c r="E1" s="620" t="s">
        <v>653</v>
      </c>
      <c r="F1" s="620" t="s">
        <v>407</v>
      </c>
      <c r="I1" s="681" t="s">
        <v>637</v>
      </c>
    </row>
    <row r="2" spans="1:9" ht="15" customHeight="1">
      <c r="A2" s="621" t="s">
        <v>182</v>
      </c>
      <c r="B2" s="621" t="s">
        <v>183</v>
      </c>
      <c r="C2" s="621" t="s">
        <v>184</v>
      </c>
      <c r="D2" s="621"/>
      <c r="E2" s="621" t="s">
        <v>409</v>
      </c>
      <c r="F2" s="621" t="s">
        <v>410</v>
      </c>
    </row>
    <row r="3" spans="1:9" ht="16.5" customHeight="1">
      <c r="A3" s="627"/>
      <c r="B3" s="628" t="s">
        <v>194</v>
      </c>
      <c r="C3" s="629"/>
      <c r="D3" s="749">
        <f>B01CH!D9</f>
        <v>83936.25</v>
      </c>
      <c r="E3" s="630">
        <f>'B6CH '!D9</f>
        <v>83936.249999999985</v>
      </c>
      <c r="F3" s="630"/>
    </row>
    <row r="4" spans="1:9" ht="16.5" customHeight="1">
      <c r="A4" s="631">
        <v>1</v>
      </c>
      <c r="B4" s="632" t="s">
        <v>195</v>
      </c>
      <c r="C4" s="631" t="s">
        <v>196</v>
      </c>
      <c r="D4" s="771">
        <f>B01CH!D10</f>
        <v>77859.62</v>
      </c>
      <c r="E4" s="772">
        <f>'B6CH '!D10</f>
        <v>76944.399999999994</v>
      </c>
      <c r="F4" s="772">
        <f>E4-D4</f>
        <v>-915.22000000000116</v>
      </c>
      <c r="G4" s="682">
        <f>E4/$E$3*100</f>
        <v>91.670047208446888</v>
      </c>
    </row>
    <row r="5" spans="1:9" ht="16.5" customHeight="1">
      <c r="A5" s="633"/>
      <c r="B5" s="634" t="s">
        <v>197</v>
      </c>
      <c r="C5" s="635"/>
      <c r="D5" s="773">
        <f>B01CH!D11</f>
        <v>0</v>
      </c>
      <c r="E5" s="774">
        <f>'B6CH '!D11</f>
        <v>0</v>
      </c>
      <c r="F5" s="774">
        <f t="shared" ref="F5:F57" si="0">E5-D5</f>
        <v>0</v>
      </c>
    </row>
    <row r="6" spans="1:9" ht="16.5" customHeight="1">
      <c r="A6" s="636" t="s">
        <v>16</v>
      </c>
      <c r="B6" s="637" t="s">
        <v>198</v>
      </c>
      <c r="C6" s="636" t="s">
        <v>151</v>
      </c>
      <c r="D6" s="775">
        <f>B01CH!D12</f>
        <v>1703.55</v>
      </c>
      <c r="E6" s="776">
        <f>'B6CH '!D12</f>
        <v>1692.28</v>
      </c>
      <c r="F6" s="776">
        <f t="shared" si="0"/>
        <v>-11.269999999999982</v>
      </c>
    </row>
    <row r="7" spans="1:9" ht="16.5" customHeight="1">
      <c r="A7" s="636"/>
      <c r="B7" s="637" t="s">
        <v>199</v>
      </c>
      <c r="C7" s="636" t="s">
        <v>200</v>
      </c>
      <c r="D7" s="775">
        <f>B01CH!D13</f>
        <v>80.94</v>
      </c>
      <c r="E7" s="776">
        <f>'B6CH '!D13</f>
        <v>80.94</v>
      </c>
      <c r="F7" s="776">
        <f t="shared" si="0"/>
        <v>0</v>
      </c>
    </row>
    <row r="8" spans="1:9" s="673" customFormat="1" ht="16.5" customHeight="1">
      <c r="A8" s="671" t="s">
        <v>30</v>
      </c>
      <c r="B8" s="672" t="s">
        <v>201</v>
      </c>
      <c r="C8" s="671" t="s">
        <v>152</v>
      </c>
      <c r="D8" s="777">
        <f>B01CH!D14</f>
        <v>17360.570000000003</v>
      </c>
      <c r="E8" s="778">
        <f>'B6CH '!D14</f>
        <v>17113.87</v>
      </c>
      <c r="F8" s="778">
        <f t="shared" si="0"/>
        <v>-246.70000000000437</v>
      </c>
    </row>
    <row r="9" spans="1:9" ht="16.5" customHeight="1">
      <c r="A9" s="636" t="s">
        <v>202</v>
      </c>
      <c r="B9" s="637" t="s">
        <v>203</v>
      </c>
      <c r="C9" s="636" t="s">
        <v>123</v>
      </c>
      <c r="D9" s="775">
        <f>B01CH!D15</f>
        <v>19509.97</v>
      </c>
      <c r="E9" s="776">
        <f>'B6CH '!D15</f>
        <v>18926.229999999996</v>
      </c>
      <c r="F9" s="776">
        <f t="shared" si="0"/>
        <v>-583.74000000000524</v>
      </c>
    </row>
    <row r="10" spans="1:9" ht="16.5" customHeight="1">
      <c r="A10" s="636" t="s">
        <v>204</v>
      </c>
      <c r="B10" s="637" t="s">
        <v>205</v>
      </c>
      <c r="C10" s="636" t="s">
        <v>206</v>
      </c>
      <c r="D10" s="775">
        <f>B01CH!D16</f>
        <v>7148.79</v>
      </c>
      <c r="E10" s="776">
        <f>'B6CH '!D16</f>
        <v>7137.13</v>
      </c>
      <c r="F10" s="776">
        <f t="shared" si="0"/>
        <v>-11.659999999999854</v>
      </c>
    </row>
    <row r="11" spans="1:9" ht="16.5" customHeight="1">
      <c r="A11" s="636" t="s">
        <v>207</v>
      </c>
      <c r="B11" s="637" t="s">
        <v>208</v>
      </c>
      <c r="C11" s="636" t="s">
        <v>209</v>
      </c>
      <c r="D11" s="775">
        <f>B01CH!D17</f>
        <v>10732.300000000001</v>
      </c>
      <c r="E11" s="776">
        <f>'B6CH '!D17</f>
        <v>10713.320000000002</v>
      </c>
      <c r="F11" s="776">
        <f t="shared" si="0"/>
        <v>-18.979999999999563</v>
      </c>
    </row>
    <row r="12" spans="1:9" ht="16.5" customHeight="1">
      <c r="A12" s="636" t="s">
        <v>210</v>
      </c>
      <c r="B12" s="637" t="s">
        <v>211</v>
      </c>
      <c r="C12" s="636" t="s">
        <v>153</v>
      </c>
      <c r="D12" s="777">
        <f>B01CH!D18</f>
        <v>20767.919999999998</v>
      </c>
      <c r="E12" s="778">
        <f>'B6CH '!D18</f>
        <v>20675.190000000002</v>
      </c>
      <c r="F12" s="778">
        <f t="shared" si="0"/>
        <v>-92.729999999995925</v>
      </c>
    </row>
    <row r="13" spans="1:9" ht="16.5" customHeight="1">
      <c r="A13" s="636"/>
      <c r="B13" s="637" t="s">
        <v>212</v>
      </c>
      <c r="C13" s="636" t="s">
        <v>213</v>
      </c>
      <c r="D13" s="775">
        <f>B01CH!D19</f>
        <v>17507.98</v>
      </c>
      <c r="E13" s="776">
        <f>'B6CH '!D19</f>
        <v>17507.98</v>
      </c>
      <c r="F13" s="776">
        <f t="shared" si="0"/>
        <v>0</v>
      </c>
    </row>
    <row r="14" spans="1:9" ht="16.5" customHeight="1">
      <c r="A14" s="636" t="s">
        <v>214</v>
      </c>
      <c r="B14" s="637" t="s">
        <v>215</v>
      </c>
      <c r="C14" s="636" t="s">
        <v>154</v>
      </c>
      <c r="D14" s="777">
        <f>B01CH!D20</f>
        <v>607.54</v>
      </c>
      <c r="E14" s="778">
        <f>'B6CH '!D20</f>
        <v>585.80000000000007</v>
      </c>
      <c r="F14" s="778">
        <f t="shared" si="0"/>
        <v>-21.739999999999895</v>
      </c>
    </row>
    <row r="15" spans="1:9" ht="16.5" customHeight="1">
      <c r="A15" s="636" t="s">
        <v>216</v>
      </c>
      <c r="B15" s="637" t="s">
        <v>217</v>
      </c>
      <c r="C15" s="636" t="s">
        <v>218</v>
      </c>
      <c r="D15" s="775">
        <f>B01CH!D21</f>
        <v>0</v>
      </c>
      <c r="E15" s="776">
        <f>'B6CH '!D21</f>
        <v>0</v>
      </c>
      <c r="F15" s="776">
        <f t="shared" si="0"/>
        <v>0</v>
      </c>
    </row>
    <row r="16" spans="1:9" ht="16.5" customHeight="1">
      <c r="A16" s="683" t="s">
        <v>219</v>
      </c>
      <c r="B16" s="684" t="s">
        <v>220</v>
      </c>
      <c r="C16" s="683" t="s">
        <v>90</v>
      </c>
      <c r="D16" s="779">
        <f>B01CH!D22</f>
        <v>28.98</v>
      </c>
      <c r="E16" s="780">
        <f>'B6CH '!D22</f>
        <v>100.57999999999998</v>
      </c>
      <c r="F16" s="780">
        <f t="shared" si="0"/>
        <v>71.59999999999998</v>
      </c>
    </row>
    <row r="17" spans="1:7" ht="16.5" customHeight="1">
      <c r="A17" s="624">
        <v>2</v>
      </c>
      <c r="B17" s="640" t="s">
        <v>221</v>
      </c>
      <c r="C17" s="624" t="s">
        <v>222</v>
      </c>
      <c r="D17" s="781">
        <f>B01CH!D23</f>
        <v>4713.2999999999993</v>
      </c>
      <c r="E17" s="782">
        <f>'B6CH '!D23</f>
        <v>5661.4199999999992</v>
      </c>
      <c r="F17" s="782">
        <f t="shared" si="0"/>
        <v>948.11999999999989</v>
      </c>
      <c r="G17" s="682">
        <f>E17/$E$3*100</f>
        <v>6.7449046151096814</v>
      </c>
    </row>
    <row r="18" spans="1:7" ht="16.5" customHeight="1">
      <c r="A18" s="633"/>
      <c r="B18" s="634" t="s">
        <v>197</v>
      </c>
      <c r="C18" s="624"/>
      <c r="D18" s="781">
        <f>B01CH!D24</f>
        <v>0</v>
      </c>
      <c r="E18" s="782">
        <f>'B6CH '!D24</f>
        <v>0</v>
      </c>
      <c r="F18" s="782">
        <f t="shared" si="0"/>
        <v>0</v>
      </c>
    </row>
    <row r="19" spans="1:7" ht="16.5" customHeight="1">
      <c r="A19" s="636" t="s">
        <v>223</v>
      </c>
      <c r="B19" s="637" t="s">
        <v>224</v>
      </c>
      <c r="C19" s="636" t="s">
        <v>18</v>
      </c>
      <c r="D19" s="775">
        <f>B01CH!D25</f>
        <v>279.52</v>
      </c>
      <c r="E19" s="776">
        <f>'B6CH '!D25</f>
        <v>331.57</v>
      </c>
      <c r="F19" s="776">
        <f t="shared" si="0"/>
        <v>52.050000000000011</v>
      </c>
    </row>
    <row r="20" spans="1:7" ht="16.5" customHeight="1">
      <c r="A20" s="636" t="s">
        <v>225</v>
      </c>
      <c r="B20" s="637" t="s">
        <v>226</v>
      </c>
      <c r="C20" s="636" t="s">
        <v>29</v>
      </c>
      <c r="D20" s="775">
        <f>B01CH!D26</f>
        <v>6.4499999999999993</v>
      </c>
      <c r="E20" s="776">
        <f>'B6CH '!D26</f>
        <v>7.3699999999999992</v>
      </c>
      <c r="F20" s="776">
        <f t="shared" si="0"/>
        <v>0.91999999999999993</v>
      </c>
    </row>
    <row r="21" spans="1:7" ht="16.5" customHeight="1">
      <c r="A21" s="636" t="s">
        <v>227</v>
      </c>
      <c r="B21" s="637" t="s">
        <v>228</v>
      </c>
      <c r="C21" s="636" t="s">
        <v>48</v>
      </c>
      <c r="D21" s="775">
        <f>B01CH!D27</f>
        <v>0</v>
      </c>
      <c r="E21" s="776">
        <f>'B6CH '!D27</f>
        <v>17.329999999999998</v>
      </c>
      <c r="F21" s="776">
        <f t="shared" si="0"/>
        <v>17.329999999999998</v>
      </c>
    </row>
    <row r="22" spans="1:7" ht="16.5" customHeight="1">
      <c r="A22" s="636" t="s">
        <v>229</v>
      </c>
      <c r="B22" s="637" t="s">
        <v>230</v>
      </c>
      <c r="C22" s="636" t="s">
        <v>128</v>
      </c>
      <c r="D22" s="775">
        <f>B01CH!D28</f>
        <v>0</v>
      </c>
      <c r="E22" s="776">
        <f>'B6CH '!D28</f>
        <v>100.00000000000001</v>
      </c>
      <c r="F22" s="776">
        <f t="shared" si="0"/>
        <v>100.00000000000001</v>
      </c>
    </row>
    <row r="23" spans="1:7" ht="16.5" customHeight="1">
      <c r="A23" s="636" t="s">
        <v>231</v>
      </c>
      <c r="B23" s="637" t="s">
        <v>232</v>
      </c>
      <c r="C23" s="636" t="s">
        <v>88</v>
      </c>
      <c r="D23" s="775">
        <f>B01CH!D29</f>
        <v>4.83</v>
      </c>
      <c r="E23" s="776">
        <f>'B6CH '!D29</f>
        <v>96.679999999999993</v>
      </c>
      <c r="F23" s="776">
        <f t="shared" si="0"/>
        <v>91.85</v>
      </c>
    </row>
    <row r="24" spans="1:7" ht="16.5" customHeight="1">
      <c r="A24" s="636" t="s">
        <v>233</v>
      </c>
      <c r="B24" s="637" t="s">
        <v>234</v>
      </c>
      <c r="C24" s="636" t="s">
        <v>87</v>
      </c>
      <c r="D24" s="777">
        <f>B01CH!D30</f>
        <v>96.59</v>
      </c>
      <c r="E24" s="778">
        <f>'B6CH '!D30</f>
        <v>90.88</v>
      </c>
      <c r="F24" s="778">
        <f t="shared" si="0"/>
        <v>-5.710000000000008</v>
      </c>
    </row>
    <row r="25" spans="1:7" ht="16.5" customHeight="1">
      <c r="A25" s="636" t="s">
        <v>235</v>
      </c>
      <c r="B25" s="637" t="s">
        <v>236</v>
      </c>
      <c r="C25" s="636" t="s">
        <v>237</v>
      </c>
      <c r="D25" s="775">
        <f>B01CH!D31</f>
        <v>0</v>
      </c>
      <c r="E25" s="776">
        <f>'B6CH '!D31</f>
        <v>22.3</v>
      </c>
      <c r="F25" s="776">
        <f t="shared" si="0"/>
        <v>22.3</v>
      </c>
    </row>
    <row r="26" spans="1:7" ht="16.5" customHeight="1">
      <c r="A26" s="636" t="s">
        <v>238</v>
      </c>
      <c r="B26" s="637" t="s">
        <v>239</v>
      </c>
      <c r="C26" s="636" t="s">
        <v>82</v>
      </c>
      <c r="D26" s="775">
        <f>B01CH!D32</f>
        <v>97.720000000000013</v>
      </c>
      <c r="E26" s="776">
        <f>'B6CH '!D32</f>
        <v>137.69999999999999</v>
      </c>
      <c r="F26" s="776">
        <f t="shared" si="0"/>
        <v>39.979999999999976</v>
      </c>
    </row>
    <row r="27" spans="1:7" ht="25.5">
      <c r="A27" s="622" t="s">
        <v>240</v>
      </c>
      <c r="B27" s="623" t="s">
        <v>241</v>
      </c>
      <c r="C27" s="624" t="s">
        <v>51</v>
      </c>
      <c r="D27" s="781">
        <f>B01CH!D33</f>
        <v>1897.09</v>
      </c>
      <c r="E27" s="782">
        <f>'B6CH '!D33</f>
        <v>2520.8000000000002</v>
      </c>
      <c r="F27" s="782">
        <f t="shared" si="0"/>
        <v>623.71000000000026</v>
      </c>
    </row>
    <row r="28" spans="1:7" ht="16.5" customHeight="1">
      <c r="A28" s="641"/>
      <c r="B28" s="642" t="s">
        <v>197</v>
      </c>
      <c r="C28" s="641"/>
      <c r="D28" s="783"/>
      <c r="E28" s="784">
        <f>'B6CH '!D34</f>
        <v>0</v>
      </c>
      <c r="F28" s="784">
        <f t="shared" si="0"/>
        <v>0</v>
      </c>
    </row>
    <row r="29" spans="1:7" ht="16.5" customHeight="1">
      <c r="A29" s="641" t="s">
        <v>242</v>
      </c>
      <c r="B29" s="642" t="s">
        <v>243</v>
      </c>
      <c r="C29" s="641" t="s">
        <v>59</v>
      </c>
      <c r="D29" s="783">
        <f>B01CH!D35</f>
        <v>1469.46</v>
      </c>
      <c r="E29" s="784">
        <f>'B6CH '!D35</f>
        <v>1747.34</v>
      </c>
      <c r="F29" s="784">
        <f t="shared" si="0"/>
        <v>277.87999999999988</v>
      </c>
    </row>
    <row r="30" spans="1:7" ht="16.5" customHeight="1">
      <c r="A30" s="641" t="s">
        <v>242</v>
      </c>
      <c r="B30" s="642" t="s">
        <v>244</v>
      </c>
      <c r="C30" s="641" t="s">
        <v>72</v>
      </c>
      <c r="D30" s="783">
        <f>B01CH!D36</f>
        <v>55.21</v>
      </c>
      <c r="E30" s="784">
        <f>'B6CH '!D36</f>
        <v>103.94</v>
      </c>
      <c r="F30" s="784">
        <f t="shared" si="0"/>
        <v>48.73</v>
      </c>
    </row>
    <row r="31" spans="1:7" ht="16.5" customHeight="1">
      <c r="A31" s="641" t="s">
        <v>242</v>
      </c>
      <c r="B31" s="642" t="s">
        <v>245</v>
      </c>
      <c r="C31" s="641" t="s">
        <v>122</v>
      </c>
      <c r="D31" s="783">
        <f>B01CH!D37</f>
        <v>9.9</v>
      </c>
      <c r="E31" s="784">
        <f>'B6CH '!D37</f>
        <v>11.42</v>
      </c>
      <c r="F31" s="784">
        <f t="shared" si="0"/>
        <v>1.5199999999999996</v>
      </c>
    </row>
    <row r="32" spans="1:7" ht="16.5" customHeight="1">
      <c r="A32" s="641" t="s">
        <v>242</v>
      </c>
      <c r="B32" s="642" t="s">
        <v>246</v>
      </c>
      <c r="C32" s="641" t="s">
        <v>247</v>
      </c>
      <c r="D32" s="783">
        <f>B01CH!D38</f>
        <v>4.09</v>
      </c>
      <c r="E32" s="784">
        <f>'B6CH '!D38</f>
        <v>5.3</v>
      </c>
      <c r="F32" s="784">
        <f t="shared" si="0"/>
        <v>1.21</v>
      </c>
    </row>
    <row r="33" spans="1:6" ht="16.5" customHeight="1">
      <c r="A33" s="641" t="s">
        <v>242</v>
      </c>
      <c r="B33" s="642" t="s">
        <v>248</v>
      </c>
      <c r="C33" s="641" t="s">
        <v>68</v>
      </c>
      <c r="D33" s="783">
        <f>B01CH!D39</f>
        <v>44.809999999999995</v>
      </c>
      <c r="E33" s="784">
        <f>'B6CH '!D39</f>
        <v>46.449999999999996</v>
      </c>
      <c r="F33" s="784">
        <f t="shared" si="0"/>
        <v>1.6400000000000006</v>
      </c>
    </row>
    <row r="34" spans="1:6" ht="16.5" customHeight="1">
      <c r="A34" s="641" t="s">
        <v>242</v>
      </c>
      <c r="B34" s="642" t="s">
        <v>249</v>
      </c>
      <c r="C34" s="641" t="s">
        <v>130</v>
      </c>
      <c r="D34" s="783">
        <f>B01CH!D40</f>
        <v>9.0399999999999991</v>
      </c>
      <c r="E34" s="784">
        <f>'B6CH '!D40</f>
        <v>14.67</v>
      </c>
      <c r="F34" s="784">
        <f t="shared" si="0"/>
        <v>5.6300000000000008</v>
      </c>
    </row>
    <row r="35" spans="1:6" ht="16.5" customHeight="1">
      <c r="A35" s="641" t="s">
        <v>242</v>
      </c>
      <c r="B35" s="642" t="s">
        <v>250</v>
      </c>
      <c r="C35" s="641" t="s">
        <v>52</v>
      </c>
      <c r="D35" s="783">
        <f>B01CH!D41</f>
        <v>248.78000000000003</v>
      </c>
      <c r="E35" s="784">
        <f>'B6CH '!D41</f>
        <v>517.68000000000006</v>
      </c>
      <c r="F35" s="784">
        <f t="shared" si="0"/>
        <v>268.90000000000003</v>
      </c>
    </row>
    <row r="36" spans="1:6" ht="16.5" customHeight="1">
      <c r="A36" s="641" t="s">
        <v>242</v>
      </c>
      <c r="B36" s="642" t="s">
        <v>251</v>
      </c>
      <c r="C36" s="641" t="s">
        <v>252</v>
      </c>
      <c r="D36" s="783">
        <f>B01CH!D42</f>
        <v>0.62</v>
      </c>
      <c r="E36" s="784">
        <f>'B6CH '!D42</f>
        <v>0.62</v>
      </c>
      <c r="F36" s="784">
        <f t="shared" si="0"/>
        <v>0</v>
      </c>
    </row>
    <row r="37" spans="1:6" ht="16.5" customHeight="1">
      <c r="A37" s="641" t="s">
        <v>242</v>
      </c>
      <c r="B37" s="642" t="s">
        <v>253</v>
      </c>
      <c r="C37" s="641" t="s">
        <v>254</v>
      </c>
      <c r="D37" s="783">
        <f>B01CH!D43</f>
        <v>0</v>
      </c>
      <c r="E37" s="784">
        <f>'B6CH '!D43</f>
        <v>0</v>
      </c>
      <c r="F37" s="784">
        <f t="shared" si="0"/>
        <v>0</v>
      </c>
    </row>
    <row r="38" spans="1:6" ht="16.5" customHeight="1">
      <c r="A38" s="641" t="s">
        <v>242</v>
      </c>
      <c r="B38" s="642" t="s">
        <v>255</v>
      </c>
      <c r="C38" s="641" t="s">
        <v>256</v>
      </c>
      <c r="D38" s="783">
        <f>B01CH!D44</f>
        <v>0.16</v>
      </c>
      <c r="E38" s="784">
        <f>'B6CH '!D44</f>
        <v>0.16</v>
      </c>
      <c r="F38" s="784">
        <f t="shared" si="0"/>
        <v>0</v>
      </c>
    </row>
    <row r="39" spans="1:6" ht="16.5" customHeight="1">
      <c r="A39" s="641" t="s">
        <v>242</v>
      </c>
      <c r="B39" s="642" t="s">
        <v>257</v>
      </c>
      <c r="C39" s="641" t="s">
        <v>77</v>
      </c>
      <c r="D39" s="783">
        <f>B01CH!D45</f>
        <v>1.28</v>
      </c>
      <c r="E39" s="784">
        <f>'B6CH '!D45</f>
        <v>13.08</v>
      </c>
      <c r="F39" s="784">
        <f t="shared" si="0"/>
        <v>11.8</v>
      </c>
    </row>
    <row r="40" spans="1:6" ht="16.5" customHeight="1">
      <c r="A40" s="641" t="s">
        <v>242</v>
      </c>
      <c r="B40" s="642" t="s">
        <v>258</v>
      </c>
      <c r="C40" s="641" t="s">
        <v>259</v>
      </c>
      <c r="D40" s="783">
        <f>B01CH!D46</f>
        <v>3.05</v>
      </c>
      <c r="E40" s="784">
        <f>'B6CH '!D46</f>
        <v>6.0499999999999989</v>
      </c>
      <c r="F40" s="784">
        <f t="shared" si="0"/>
        <v>2.9999999999999991</v>
      </c>
    </row>
    <row r="41" spans="1:6" ht="16.5" customHeight="1">
      <c r="A41" s="641" t="s">
        <v>242</v>
      </c>
      <c r="B41" s="642" t="s">
        <v>260</v>
      </c>
      <c r="C41" s="641" t="s">
        <v>78</v>
      </c>
      <c r="D41" s="783">
        <f>B01CH!D47</f>
        <v>49.06</v>
      </c>
      <c r="E41" s="784">
        <f>'B6CH '!D47</f>
        <v>49.06</v>
      </c>
      <c r="F41" s="784">
        <f t="shared" si="0"/>
        <v>0</v>
      </c>
    </row>
    <row r="42" spans="1:6" ht="16.5" customHeight="1">
      <c r="A42" s="641" t="s">
        <v>242</v>
      </c>
      <c r="B42" s="642" t="s">
        <v>261</v>
      </c>
      <c r="C42" s="641" t="s">
        <v>262</v>
      </c>
      <c r="D42" s="783">
        <f>B01CH!D48</f>
        <v>0</v>
      </c>
      <c r="E42" s="784">
        <f>'B6CH '!D48</f>
        <v>0</v>
      </c>
      <c r="F42" s="784">
        <f t="shared" si="0"/>
        <v>0</v>
      </c>
    </row>
    <row r="43" spans="1:6" ht="16.5" customHeight="1">
      <c r="A43" s="641" t="s">
        <v>242</v>
      </c>
      <c r="B43" s="642" t="s">
        <v>263</v>
      </c>
      <c r="C43" s="641" t="s">
        <v>264</v>
      </c>
      <c r="D43" s="783">
        <f>B01CH!D49</f>
        <v>0</v>
      </c>
      <c r="E43" s="784">
        <f>'B6CH '!D49</f>
        <v>0</v>
      </c>
      <c r="F43" s="784">
        <f t="shared" si="0"/>
        <v>0</v>
      </c>
    </row>
    <row r="44" spans="1:6" ht="16.5" customHeight="1">
      <c r="A44" s="641" t="s">
        <v>242</v>
      </c>
      <c r="B44" s="642" t="s">
        <v>265</v>
      </c>
      <c r="C44" s="641" t="s">
        <v>142</v>
      </c>
      <c r="D44" s="783">
        <f>B01CH!D50</f>
        <v>1.63</v>
      </c>
      <c r="E44" s="784">
        <f>'B6CH '!D50</f>
        <v>5.0299999999999994</v>
      </c>
      <c r="F44" s="784">
        <f t="shared" si="0"/>
        <v>3.3999999999999995</v>
      </c>
    </row>
    <row r="45" spans="1:6" ht="16.5" customHeight="1">
      <c r="A45" s="636" t="s">
        <v>266</v>
      </c>
      <c r="B45" s="637" t="s">
        <v>267</v>
      </c>
      <c r="C45" s="636" t="s">
        <v>268</v>
      </c>
      <c r="D45" s="775">
        <f>B01CH!D51</f>
        <v>0</v>
      </c>
      <c r="E45" s="776">
        <f>'B6CH '!D51</f>
        <v>0</v>
      </c>
      <c r="F45" s="776">
        <f t="shared" si="0"/>
        <v>0</v>
      </c>
    </row>
    <row r="46" spans="1:6" ht="16.5" customHeight="1">
      <c r="A46" s="636" t="s">
        <v>269</v>
      </c>
      <c r="B46" s="637" t="s">
        <v>270</v>
      </c>
      <c r="C46" s="636" t="s">
        <v>271</v>
      </c>
      <c r="D46" s="775">
        <f>B01CH!D52</f>
        <v>2.68</v>
      </c>
      <c r="E46" s="776">
        <f>'B6CH '!D52</f>
        <v>2.68</v>
      </c>
      <c r="F46" s="776">
        <f t="shared" si="0"/>
        <v>0</v>
      </c>
    </row>
    <row r="47" spans="1:6" ht="16.5" customHeight="1">
      <c r="A47" s="636" t="s">
        <v>272</v>
      </c>
      <c r="B47" s="637" t="s">
        <v>273</v>
      </c>
      <c r="C47" s="636" t="s">
        <v>144</v>
      </c>
      <c r="D47" s="775">
        <f>B01CH!D53</f>
        <v>0.65999999999999992</v>
      </c>
      <c r="E47" s="776">
        <f>'B6CH '!D53</f>
        <v>11.959999999999999</v>
      </c>
      <c r="F47" s="776">
        <f t="shared" si="0"/>
        <v>11.299999999999999</v>
      </c>
    </row>
    <row r="48" spans="1:6" ht="16.5" customHeight="1">
      <c r="A48" s="636" t="s">
        <v>274</v>
      </c>
      <c r="B48" s="637" t="s">
        <v>275</v>
      </c>
      <c r="C48" s="636" t="s">
        <v>121</v>
      </c>
      <c r="D48" s="775">
        <f>B01CH!D54</f>
        <v>610.13999999999987</v>
      </c>
      <c r="E48" s="776">
        <f>'B6CH '!D54</f>
        <v>614.20999999999992</v>
      </c>
      <c r="F48" s="776">
        <f t="shared" si="0"/>
        <v>4.07000000000005</v>
      </c>
    </row>
    <row r="49" spans="1:7" ht="16.5" customHeight="1">
      <c r="A49" s="636" t="s">
        <v>276</v>
      </c>
      <c r="B49" s="637" t="s">
        <v>277</v>
      </c>
      <c r="C49" s="636" t="s">
        <v>49</v>
      </c>
      <c r="D49" s="813">
        <f>B01CH!D55</f>
        <v>183.6</v>
      </c>
      <c r="E49" s="814">
        <f>'B6CH '!D55</f>
        <v>253.47000000000003</v>
      </c>
      <c r="F49" s="814">
        <f t="shared" si="0"/>
        <v>69.870000000000033</v>
      </c>
    </row>
    <row r="50" spans="1:7" ht="16.5" customHeight="1">
      <c r="A50" s="636" t="s">
        <v>278</v>
      </c>
      <c r="B50" s="637" t="s">
        <v>279</v>
      </c>
      <c r="C50" s="636" t="s">
        <v>44</v>
      </c>
      <c r="D50" s="775">
        <f>B01CH!D56</f>
        <v>30.26</v>
      </c>
      <c r="E50" s="776">
        <f>'B6CH '!D56</f>
        <v>27.310000000000006</v>
      </c>
      <c r="F50" s="776">
        <f t="shared" si="0"/>
        <v>-2.9499999999999957</v>
      </c>
    </row>
    <row r="51" spans="1:7" ht="16.5" customHeight="1">
      <c r="A51" s="636" t="s">
        <v>280</v>
      </c>
      <c r="B51" s="637" t="s">
        <v>281</v>
      </c>
      <c r="C51" s="636" t="s">
        <v>76</v>
      </c>
      <c r="D51" s="775">
        <f>B01CH!D57</f>
        <v>6.86</v>
      </c>
      <c r="E51" s="776">
        <f>'B6CH '!D57</f>
        <v>11.860000000000001</v>
      </c>
      <c r="F51" s="776">
        <f t="shared" si="0"/>
        <v>5.0000000000000009</v>
      </c>
    </row>
    <row r="52" spans="1:7" ht="16.5" customHeight="1">
      <c r="A52" s="636" t="s">
        <v>282</v>
      </c>
      <c r="B52" s="637" t="s">
        <v>283</v>
      </c>
      <c r="C52" s="636" t="s">
        <v>284</v>
      </c>
      <c r="D52" s="775">
        <f>B01CH!D58</f>
        <v>0</v>
      </c>
      <c r="E52" s="776">
        <f>'B6CH '!D58</f>
        <v>0</v>
      </c>
      <c r="F52" s="776">
        <f t="shared" si="0"/>
        <v>0</v>
      </c>
    </row>
    <row r="53" spans="1:7" ht="16.5" customHeight="1">
      <c r="A53" s="636" t="s">
        <v>285</v>
      </c>
      <c r="B53" s="637" t="s">
        <v>286</v>
      </c>
      <c r="C53" s="636" t="s">
        <v>287</v>
      </c>
      <c r="D53" s="775">
        <f>B01CH!D59</f>
        <v>0</v>
      </c>
      <c r="E53" s="776">
        <f>'B6CH '!D59</f>
        <v>0</v>
      </c>
      <c r="F53" s="776">
        <f t="shared" si="0"/>
        <v>0</v>
      </c>
    </row>
    <row r="54" spans="1:7" ht="16.5" customHeight="1">
      <c r="A54" s="638" t="s">
        <v>288</v>
      </c>
      <c r="B54" s="643" t="s">
        <v>289</v>
      </c>
      <c r="C54" s="638" t="s">
        <v>155</v>
      </c>
      <c r="D54" s="775">
        <f>B01CH!D60</f>
        <v>1301.26</v>
      </c>
      <c r="E54" s="776">
        <f>'B6CH '!D60</f>
        <v>1226.7</v>
      </c>
      <c r="F54" s="776">
        <f t="shared" si="0"/>
        <v>-74.559999999999945</v>
      </c>
    </row>
    <row r="55" spans="1:7" ht="16.5" customHeight="1">
      <c r="A55" s="638" t="s">
        <v>290</v>
      </c>
      <c r="B55" s="643" t="s">
        <v>291</v>
      </c>
      <c r="C55" s="638" t="s">
        <v>292</v>
      </c>
      <c r="D55" s="775">
        <f>B01CH!D61</f>
        <v>195.19</v>
      </c>
      <c r="E55" s="776">
        <f>'B6CH '!D61</f>
        <v>188.14999999999998</v>
      </c>
      <c r="F55" s="776">
        <f t="shared" si="0"/>
        <v>-7.0400000000000205</v>
      </c>
    </row>
    <row r="56" spans="1:7" ht="16.5" customHeight="1">
      <c r="A56" s="639" t="s">
        <v>293</v>
      </c>
      <c r="B56" s="644" t="s">
        <v>294</v>
      </c>
      <c r="C56" s="639" t="s">
        <v>295</v>
      </c>
      <c r="D56" s="779">
        <f>B01CH!D62</f>
        <v>0.45</v>
      </c>
      <c r="E56" s="780">
        <f>'B6CH '!D62</f>
        <v>0.45</v>
      </c>
      <c r="F56" s="780">
        <f t="shared" si="0"/>
        <v>0</v>
      </c>
    </row>
    <row r="57" spans="1:7" ht="16.5" customHeight="1">
      <c r="A57" s="625" t="s">
        <v>412</v>
      </c>
      <c r="B57" s="626" t="s">
        <v>296</v>
      </c>
      <c r="C57" s="625" t="s">
        <v>156</v>
      </c>
      <c r="D57" s="785">
        <f>B01CH!D63</f>
        <v>1363.3299999999997</v>
      </c>
      <c r="E57" s="786">
        <f>'B6CH '!D63</f>
        <v>1330.4299999999998</v>
      </c>
      <c r="F57" s="786">
        <f t="shared" si="0"/>
        <v>-32.899999999999864</v>
      </c>
      <c r="G57" s="682">
        <f>E57/$E$3*100</f>
        <v>1.5850481764434317</v>
      </c>
    </row>
    <row r="58" spans="1:7">
      <c r="D58" s="787"/>
      <c r="E58" s="787"/>
      <c r="F58" s="788"/>
    </row>
    <row r="59" spans="1:7">
      <c r="D59" s="787"/>
      <c r="E59" s="787"/>
      <c r="F59" s="788"/>
    </row>
    <row r="60" spans="1:7">
      <c r="D60" s="787"/>
      <c r="E60" s="787"/>
      <c r="F60" s="788"/>
    </row>
    <row r="61" spans="1:7">
      <c r="D61" s="787"/>
      <c r="E61" s="787"/>
      <c r="F61" s="788"/>
    </row>
  </sheetData>
  <autoFilter ref="A2:F59"/>
  <pageMargins left="0.55118110236220474" right="0.31496062992125984" top="0.59055118110236227" bottom="0.51181102362204722"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2:O78"/>
  <sheetViews>
    <sheetView topLeftCell="A16" workbookViewId="0">
      <selection activeCell="D21" sqref="D21"/>
    </sheetView>
  </sheetViews>
  <sheetFormatPr defaultRowHeight="15"/>
  <cols>
    <col min="1" max="1" width="2.85546875" style="498" customWidth="1"/>
    <col min="2" max="2" width="22.42578125" style="504" customWidth="1"/>
    <col min="3" max="3" width="7.5703125" style="498" customWidth="1"/>
    <col min="4" max="4" width="6.5703125" style="498" customWidth="1"/>
    <col min="5" max="5" width="8.85546875" style="498" customWidth="1"/>
    <col min="6" max="6" width="8.5703125" style="498" customWidth="1"/>
    <col min="7" max="7" width="10" style="498" customWidth="1"/>
    <col min="8" max="8" width="14.5703125" style="498" customWidth="1"/>
    <col min="9" max="9" width="12.85546875" style="498" customWidth="1"/>
    <col min="10" max="10" width="24.28515625" style="498" customWidth="1"/>
    <col min="11" max="13" width="9.140625" style="498"/>
    <col min="14" max="14" width="9.7109375" style="498" customWidth="1"/>
    <col min="15" max="15" width="13.28515625" style="498" customWidth="1"/>
    <col min="16" max="16" width="14.7109375" style="498" customWidth="1"/>
    <col min="17" max="17" width="16.7109375" style="498" customWidth="1"/>
    <col min="18" max="259" width="9.140625" style="498"/>
    <col min="260" max="260" width="36.28515625" style="498" customWidth="1"/>
    <col min="261" max="261" width="9.140625" style="498"/>
    <col min="262" max="262" width="11.5703125" style="498" bestFit="1" customWidth="1"/>
    <col min="263" max="263" width="10.28515625" style="498" customWidth="1"/>
    <col min="264" max="264" width="19.28515625" style="498" customWidth="1"/>
    <col min="265" max="265" width="17.28515625" style="498" customWidth="1"/>
    <col min="266" max="515" width="9.140625" style="498"/>
    <col min="516" max="516" width="36.28515625" style="498" customWidth="1"/>
    <col min="517" max="517" width="9.140625" style="498"/>
    <col min="518" max="518" width="11.5703125" style="498" bestFit="1" customWidth="1"/>
    <col min="519" max="519" width="10.28515625" style="498" customWidth="1"/>
    <col min="520" max="520" width="19.28515625" style="498" customWidth="1"/>
    <col min="521" max="521" width="17.28515625" style="498" customWidth="1"/>
    <col min="522" max="771" width="9.140625" style="498"/>
    <col min="772" max="772" width="36.28515625" style="498" customWidth="1"/>
    <col min="773" max="773" width="9.140625" style="498"/>
    <col min="774" max="774" width="11.5703125" style="498" bestFit="1" customWidth="1"/>
    <col min="775" max="775" width="10.28515625" style="498" customWidth="1"/>
    <col min="776" max="776" width="19.28515625" style="498" customWidth="1"/>
    <col min="777" max="777" width="17.28515625" style="498" customWidth="1"/>
    <col min="778" max="1027" width="9.140625" style="498"/>
    <col min="1028" max="1028" width="36.28515625" style="498" customWidth="1"/>
    <col min="1029" max="1029" width="9.140625" style="498"/>
    <col min="1030" max="1030" width="11.5703125" style="498" bestFit="1" customWidth="1"/>
    <col min="1031" max="1031" width="10.28515625" style="498" customWidth="1"/>
    <col min="1032" max="1032" width="19.28515625" style="498" customWidth="1"/>
    <col min="1033" max="1033" width="17.28515625" style="498" customWidth="1"/>
    <col min="1034" max="1283" width="9.140625" style="498"/>
    <col min="1284" max="1284" width="36.28515625" style="498" customWidth="1"/>
    <col min="1285" max="1285" width="9.140625" style="498"/>
    <col min="1286" max="1286" width="11.5703125" style="498" bestFit="1" customWidth="1"/>
    <col min="1287" max="1287" width="10.28515625" style="498" customWidth="1"/>
    <col min="1288" max="1288" width="19.28515625" style="498" customWidth="1"/>
    <col min="1289" max="1289" width="17.28515625" style="498" customWidth="1"/>
    <col min="1290" max="1539" width="9.140625" style="498"/>
    <col min="1540" max="1540" width="36.28515625" style="498" customWidth="1"/>
    <col min="1541" max="1541" width="9.140625" style="498"/>
    <col min="1542" max="1542" width="11.5703125" style="498" bestFit="1" customWidth="1"/>
    <col min="1543" max="1543" width="10.28515625" style="498" customWidth="1"/>
    <col min="1544" max="1544" width="19.28515625" style="498" customWidth="1"/>
    <col min="1545" max="1545" width="17.28515625" style="498" customWidth="1"/>
    <col min="1546" max="1795" width="9.140625" style="498"/>
    <col min="1796" max="1796" width="36.28515625" style="498" customWidth="1"/>
    <col min="1797" max="1797" width="9.140625" style="498"/>
    <col min="1798" max="1798" width="11.5703125" style="498" bestFit="1" customWidth="1"/>
    <col min="1799" max="1799" width="10.28515625" style="498" customWidth="1"/>
    <col min="1800" max="1800" width="19.28515625" style="498" customWidth="1"/>
    <col min="1801" max="1801" width="17.28515625" style="498" customWidth="1"/>
    <col min="1802" max="2051" width="9.140625" style="498"/>
    <col min="2052" max="2052" width="36.28515625" style="498" customWidth="1"/>
    <col min="2053" max="2053" width="9.140625" style="498"/>
    <col min="2054" max="2054" width="11.5703125" style="498" bestFit="1" customWidth="1"/>
    <col min="2055" max="2055" width="10.28515625" style="498" customWidth="1"/>
    <col min="2056" max="2056" width="19.28515625" style="498" customWidth="1"/>
    <col min="2057" max="2057" width="17.28515625" style="498" customWidth="1"/>
    <col min="2058" max="2307" width="9.140625" style="498"/>
    <col min="2308" max="2308" width="36.28515625" style="498" customWidth="1"/>
    <col min="2309" max="2309" width="9.140625" style="498"/>
    <col min="2310" max="2310" width="11.5703125" style="498" bestFit="1" customWidth="1"/>
    <col min="2311" max="2311" width="10.28515625" style="498" customWidth="1"/>
    <col min="2312" max="2312" width="19.28515625" style="498" customWidth="1"/>
    <col min="2313" max="2313" width="17.28515625" style="498" customWidth="1"/>
    <col min="2314" max="2563" width="9.140625" style="498"/>
    <col min="2564" max="2564" width="36.28515625" style="498" customWidth="1"/>
    <col min="2565" max="2565" width="9.140625" style="498"/>
    <col min="2566" max="2566" width="11.5703125" style="498" bestFit="1" customWidth="1"/>
    <col min="2567" max="2567" width="10.28515625" style="498" customWidth="1"/>
    <col min="2568" max="2568" width="19.28515625" style="498" customWidth="1"/>
    <col min="2569" max="2569" width="17.28515625" style="498" customWidth="1"/>
    <col min="2570" max="2819" width="9.140625" style="498"/>
    <col min="2820" max="2820" width="36.28515625" style="498" customWidth="1"/>
    <col min="2821" max="2821" width="9.140625" style="498"/>
    <col min="2822" max="2822" width="11.5703125" style="498" bestFit="1" customWidth="1"/>
    <col min="2823" max="2823" width="10.28515625" style="498" customWidth="1"/>
    <col min="2824" max="2824" width="19.28515625" style="498" customWidth="1"/>
    <col min="2825" max="2825" width="17.28515625" style="498" customWidth="1"/>
    <col min="2826" max="3075" width="9.140625" style="498"/>
    <col min="3076" max="3076" width="36.28515625" style="498" customWidth="1"/>
    <col min="3077" max="3077" width="9.140625" style="498"/>
    <col min="3078" max="3078" width="11.5703125" style="498" bestFit="1" customWidth="1"/>
    <col min="3079" max="3079" width="10.28515625" style="498" customWidth="1"/>
    <col min="3080" max="3080" width="19.28515625" style="498" customWidth="1"/>
    <col min="3081" max="3081" width="17.28515625" style="498" customWidth="1"/>
    <col min="3082" max="3331" width="9.140625" style="498"/>
    <col min="3332" max="3332" width="36.28515625" style="498" customWidth="1"/>
    <col min="3333" max="3333" width="9.140625" style="498"/>
    <col min="3334" max="3334" width="11.5703125" style="498" bestFit="1" customWidth="1"/>
    <col min="3335" max="3335" width="10.28515625" style="498" customWidth="1"/>
    <col min="3336" max="3336" width="19.28515625" style="498" customWidth="1"/>
    <col min="3337" max="3337" width="17.28515625" style="498" customWidth="1"/>
    <col min="3338" max="3587" width="9.140625" style="498"/>
    <col min="3588" max="3588" width="36.28515625" style="498" customWidth="1"/>
    <col min="3589" max="3589" width="9.140625" style="498"/>
    <col min="3590" max="3590" width="11.5703125" style="498" bestFit="1" customWidth="1"/>
    <col min="3591" max="3591" width="10.28515625" style="498" customWidth="1"/>
    <col min="3592" max="3592" width="19.28515625" style="498" customWidth="1"/>
    <col min="3593" max="3593" width="17.28515625" style="498" customWidth="1"/>
    <col min="3594" max="3843" width="9.140625" style="498"/>
    <col min="3844" max="3844" width="36.28515625" style="498" customWidth="1"/>
    <col min="3845" max="3845" width="9.140625" style="498"/>
    <col min="3846" max="3846" width="11.5703125" style="498" bestFit="1" customWidth="1"/>
    <col min="3847" max="3847" width="10.28515625" style="498" customWidth="1"/>
    <col min="3848" max="3848" width="19.28515625" style="498" customWidth="1"/>
    <col min="3849" max="3849" width="17.28515625" style="498" customWidth="1"/>
    <col min="3850" max="4099" width="9.140625" style="498"/>
    <col min="4100" max="4100" width="36.28515625" style="498" customWidth="1"/>
    <col min="4101" max="4101" width="9.140625" style="498"/>
    <col min="4102" max="4102" width="11.5703125" style="498" bestFit="1" customWidth="1"/>
    <col min="4103" max="4103" width="10.28515625" style="498" customWidth="1"/>
    <col min="4104" max="4104" width="19.28515625" style="498" customWidth="1"/>
    <col min="4105" max="4105" width="17.28515625" style="498" customWidth="1"/>
    <col min="4106" max="4355" width="9.140625" style="498"/>
    <col min="4356" max="4356" width="36.28515625" style="498" customWidth="1"/>
    <col min="4357" max="4357" width="9.140625" style="498"/>
    <col min="4358" max="4358" width="11.5703125" style="498" bestFit="1" customWidth="1"/>
    <col min="4359" max="4359" width="10.28515625" style="498" customWidth="1"/>
    <col min="4360" max="4360" width="19.28515625" style="498" customWidth="1"/>
    <col min="4361" max="4361" width="17.28515625" style="498" customWidth="1"/>
    <col min="4362" max="4611" width="9.140625" style="498"/>
    <col min="4612" max="4612" width="36.28515625" style="498" customWidth="1"/>
    <col min="4613" max="4613" width="9.140625" style="498"/>
    <col min="4614" max="4614" width="11.5703125" style="498" bestFit="1" customWidth="1"/>
    <col min="4615" max="4615" width="10.28515625" style="498" customWidth="1"/>
    <col min="4616" max="4616" width="19.28515625" style="498" customWidth="1"/>
    <col min="4617" max="4617" width="17.28515625" style="498" customWidth="1"/>
    <col min="4618" max="4867" width="9.140625" style="498"/>
    <col min="4868" max="4868" width="36.28515625" style="498" customWidth="1"/>
    <col min="4869" max="4869" width="9.140625" style="498"/>
    <col min="4870" max="4870" width="11.5703125" style="498" bestFit="1" customWidth="1"/>
    <col min="4871" max="4871" width="10.28515625" style="498" customWidth="1"/>
    <col min="4872" max="4872" width="19.28515625" style="498" customWidth="1"/>
    <col min="4873" max="4873" width="17.28515625" style="498" customWidth="1"/>
    <col min="4874" max="5123" width="9.140625" style="498"/>
    <col min="5124" max="5124" width="36.28515625" style="498" customWidth="1"/>
    <col min="5125" max="5125" width="9.140625" style="498"/>
    <col min="5126" max="5126" width="11.5703125" style="498" bestFit="1" customWidth="1"/>
    <col min="5127" max="5127" width="10.28515625" style="498" customWidth="1"/>
    <col min="5128" max="5128" width="19.28515625" style="498" customWidth="1"/>
    <col min="5129" max="5129" width="17.28515625" style="498" customWidth="1"/>
    <col min="5130" max="5379" width="9.140625" style="498"/>
    <col min="5380" max="5380" width="36.28515625" style="498" customWidth="1"/>
    <col min="5381" max="5381" width="9.140625" style="498"/>
    <col min="5382" max="5382" width="11.5703125" style="498" bestFit="1" customWidth="1"/>
    <col min="5383" max="5383" width="10.28515625" style="498" customWidth="1"/>
    <col min="5384" max="5384" width="19.28515625" style="498" customWidth="1"/>
    <col min="5385" max="5385" width="17.28515625" style="498" customWidth="1"/>
    <col min="5386" max="5635" width="9.140625" style="498"/>
    <col min="5636" max="5636" width="36.28515625" style="498" customWidth="1"/>
    <col min="5637" max="5637" width="9.140625" style="498"/>
    <col min="5638" max="5638" width="11.5703125" style="498" bestFit="1" customWidth="1"/>
    <col min="5639" max="5639" width="10.28515625" style="498" customWidth="1"/>
    <col min="5640" max="5640" width="19.28515625" style="498" customWidth="1"/>
    <col min="5641" max="5641" width="17.28515625" style="498" customWidth="1"/>
    <col min="5642" max="5891" width="9.140625" style="498"/>
    <col min="5892" max="5892" width="36.28515625" style="498" customWidth="1"/>
    <col min="5893" max="5893" width="9.140625" style="498"/>
    <col min="5894" max="5894" width="11.5703125" style="498" bestFit="1" customWidth="1"/>
    <col min="5895" max="5895" width="10.28515625" style="498" customWidth="1"/>
    <col min="5896" max="5896" width="19.28515625" style="498" customWidth="1"/>
    <col min="5897" max="5897" width="17.28515625" style="498" customWidth="1"/>
    <col min="5898" max="6147" width="9.140625" style="498"/>
    <col min="6148" max="6148" width="36.28515625" style="498" customWidth="1"/>
    <col min="6149" max="6149" width="9.140625" style="498"/>
    <col min="6150" max="6150" width="11.5703125" style="498" bestFit="1" customWidth="1"/>
    <col min="6151" max="6151" width="10.28515625" style="498" customWidth="1"/>
    <col min="6152" max="6152" width="19.28515625" style="498" customWidth="1"/>
    <col min="6153" max="6153" width="17.28515625" style="498" customWidth="1"/>
    <col min="6154" max="6403" width="9.140625" style="498"/>
    <col min="6404" max="6404" width="36.28515625" style="498" customWidth="1"/>
    <col min="6405" max="6405" width="9.140625" style="498"/>
    <col min="6406" max="6406" width="11.5703125" style="498" bestFit="1" customWidth="1"/>
    <col min="6407" max="6407" width="10.28515625" style="498" customWidth="1"/>
    <col min="6408" max="6408" width="19.28515625" style="498" customWidth="1"/>
    <col min="6409" max="6409" width="17.28515625" style="498" customWidth="1"/>
    <col min="6410" max="6659" width="9.140625" style="498"/>
    <col min="6660" max="6660" width="36.28515625" style="498" customWidth="1"/>
    <col min="6661" max="6661" width="9.140625" style="498"/>
    <col min="6662" max="6662" width="11.5703125" style="498" bestFit="1" customWidth="1"/>
    <col min="6663" max="6663" width="10.28515625" style="498" customWidth="1"/>
    <col min="6664" max="6664" width="19.28515625" style="498" customWidth="1"/>
    <col min="6665" max="6665" width="17.28515625" style="498" customWidth="1"/>
    <col min="6666" max="6915" width="9.140625" style="498"/>
    <col min="6916" max="6916" width="36.28515625" style="498" customWidth="1"/>
    <col min="6917" max="6917" width="9.140625" style="498"/>
    <col min="6918" max="6918" width="11.5703125" style="498" bestFit="1" customWidth="1"/>
    <col min="6919" max="6919" width="10.28515625" style="498" customWidth="1"/>
    <col min="6920" max="6920" width="19.28515625" style="498" customWidth="1"/>
    <col min="6921" max="6921" width="17.28515625" style="498" customWidth="1"/>
    <col min="6922" max="7171" width="9.140625" style="498"/>
    <col min="7172" max="7172" width="36.28515625" style="498" customWidth="1"/>
    <col min="7173" max="7173" width="9.140625" style="498"/>
    <col min="7174" max="7174" width="11.5703125" style="498" bestFit="1" customWidth="1"/>
    <col min="7175" max="7175" width="10.28515625" style="498" customWidth="1"/>
    <col min="7176" max="7176" width="19.28515625" style="498" customWidth="1"/>
    <col min="7177" max="7177" width="17.28515625" style="498" customWidth="1"/>
    <col min="7178" max="7427" width="9.140625" style="498"/>
    <col min="7428" max="7428" width="36.28515625" style="498" customWidth="1"/>
    <col min="7429" max="7429" width="9.140625" style="498"/>
    <col min="7430" max="7430" width="11.5703125" style="498" bestFit="1" customWidth="1"/>
    <col min="7431" max="7431" width="10.28515625" style="498" customWidth="1"/>
    <col min="7432" max="7432" width="19.28515625" style="498" customWidth="1"/>
    <col min="7433" max="7433" width="17.28515625" style="498" customWidth="1"/>
    <col min="7434" max="7683" width="9.140625" style="498"/>
    <col min="7684" max="7684" width="36.28515625" style="498" customWidth="1"/>
    <col min="7685" max="7685" width="9.140625" style="498"/>
    <col min="7686" max="7686" width="11.5703125" style="498" bestFit="1" customWidth="1"/>
    <col min="7687" max="7687" width="10.28515625" style="498" customWidth="1"/>
    <col min="7688" max="7688" width="19.28515625" style="498" customWidth="1"/>
    <col min="7689" max="7689" width="17.28515625" style="498" customWidth="1"/>
    <col min="7690" max="7939" width="9.140625" style="498"/>
    <col min="7940" max="7940" width="36.28515625" style="498" customWidth="1"/>
    <col min="7941" max="7941" width="9.140625" style="498"/>
    <col min="7942" max="7942" width="11.5703125" style="498" bestFit="1" customWidth="1"/>
    <col min="7943" max="7943" width="10.28515625" style="498" customWidth="1"/>
    <col min="7944" max="7944" width="19.28515625" style="498" customWidth="1"/>
    <col min="7945" max="7945" width="17.28515625" style="498" customWidth="1"/>
    <col min="7946" max="8195" width="9.140625" style="498"/>
    <col min="8196" max="8196" width="36.28515625" style="498" customWidth="1"/>
    <col min="8197" max="8197" width="9.140625" style="498"/>
    <col min="8198" max="8198" width="11.5703125" style="498" bestFit="1" customWidth="1"/>
    <col min="8199" max="8199" width="10.28515625" style="498" customWidth="1"/>
    <col min="8200" max="8200" width="19.28515625" style="498" customWidth="1"/>
    <col min="8201" max="8201" width="17.28515625" style="498" customWidth="1"/>
    <col min="8202" max="8451" width="9.140625" style="498"/>
    <col min="8452" max="8452" width="36.28515625" style="498" customWidth="1"/>
    <col min="8453" max="8453" width="9.140625" style="498"/>
    <col min="8454" max="8454" width="11.5703125" style="498" bestFit="1" customWidth="1"/>
    <col min="8455" max="8455" width="10.28515625" style="498" customWidth="1"/>
    <col min="8456" max="8456" width="19.28515625" style="498" customWidth="1"/>
    <col min="8457" max="8457" width="17.28515625" style="498" customWidth="1"/>
    <col min="8458" max="8707" width="9.140625" style="498"/>
    <col min="8708" max="8708" width="36.28515625" style="498" customWidth="1"/>
    <col min="8709" max="8709" width="9.140625" style="498"/>
    <col min="8710" max="8710" width="11.5703125" style="498" bestFit="1" customWidth="1"/>
    <col min="8711" max="8711" width="10.28515625" style="498" customWidth="1"/>
    <col min="8712" max="8712" width="19.28515625" style="498" customWidth="1"/>
    <col min="8713" max="8713" width="17.28515625" style="498" customWidth="1"/>
    <col min="8714" max="8963" width="9.140625" style="498"/>
    <col min="8964" max="8964" width="36.28515625" style="498" customWidth="1"/>
    <col min="8965" max="8965" width="9.140625" style="498"/>
    <col min="8966" max="8966" width="11.5703125" style="498" bestFit="1" customWidth="1"/>
    <col min="8967" max="8967" width="10.28515625" style="498" customWidth="1"/>
    <col min="8968" max="8968" width="19.28515625" style="498" customWidth="1"/>
    <col min="8969" max="8969" width="17.28515625" style="498" customWidth="1"/>
    <col min="8970" max="9219" width="9.140625" style="498"/>
    <col min="9220" max="9220" width="36.28515625" style="498" customWidth="1"/>
    <col min="9221" max="9221" width="9.140625" style="498"/>
    <col min="9222" max="9222" width="11.5703125" style="498" bestFit="1" customWidth="1"/>
    <col min="9223" max="9223" width="10.28515625" style="498" customWidth="1"/>
    <col min="9224" max="9224" width="19.28515625" style="498" customWidth="1"/>
    <col min="9225" max="9225" width="17.28515625" style="498" customWidth="1"/>
    <col min="9226" max="9475" width="9.140625" style="498"/>
    <col min="9476" max="9476" width="36.28515625" style="498" customWidth="1"/>
    <col min="9477" max="9477" width="9.140625" style="498"/>
    <col min="9478" max="9478" width="11.5703125" style="498" bestFit="1" customWidth="1"/>
    <col min="9479" max="9479" width="10.28515625" style="498" customWidth="1"/>
    <col min="9480" max="9480" width="19.28515625" style="498" customWidth="1"/>
    <col min="9481" max="9481" width="17.28515625" style="498" customWidth="1"/>
    <col min="9482" max="9731" width="9.140625" style="498"/>
    <col min="9732" max="9732" width="36.28515625" style="498" customWidth="1"/>
    <col min="9733" max="9733" width="9.140625" style="498"/>
    <col min="9734" max="9734" width="11.5703125" style="498" bestFit="1" customWidth="1"/>
    <col min="9735" max="9735" width="10.28515625" style="498" customWidth="1"/>
    <col min="9736" max="9736" width="19.28515625" style="498" customWidth="1"/>
    <col min="9737" max="9737" width="17.28515625" style="498" customWidth="1"/>
    <col min="9738" max="9987" width="9.140625" style="498"/>
    <col min="9988" max="9988" width="36.28515625" style="498" customWidth="1"/>
    <col min="9989" max="9989" width="9.140625" style="498"/>
    <col min="9990" max="9990" width="11.5703125" style="498" bestFit="1" customWidth="1"/>
    <col min="9991" max="9991" width="10.28515625" style="498" customWidth="1"/>
    <col min="9992" max="9992" width="19.28515625" style="498" customWidth="1"/>
    <col min="9993" max="9993" width="17.28515625" style="498" customWidth="1"/>
    <col min="9994" max="10243" width="9.140625" style="498"/>
    <col min="10244" max="10244" width="36.28515625" style="498" customWidth="1"/>
    <col min="10245" max="10245" width="9.140625" style="498"/>
    <col min="10246" max="10246" width="11.5703125" style="498" bestFit="1" customWidth="1"/>
    <col min="10247" max="10247" width="10.28515625" style="498" customWidth="1"/>
    <col min="10248" max="10248" width="19.28515625" style="498" customWidth="1"/>
    <col min="10249" max="10249" width="17.28515625" style="498" customWidth="1"/>
    <col min="10250" max="10499" width="9.140625" style="498"/>
    <col min="10500" max="10500" width="36.28515625" style="498" customWidth="1"/>
    <col min="10501" max="10501" width="9.140625" style="498"/>
    <col min="10502" max="10502" width="11.5703125" style="498" bestFit="1" customWidth="1"/>
    <col min="10503" max="10503" width="10.28515625" style="498" customWidth="1"/>
    <col min="10504" max="10504" width="19.28515625" style="498" customWidth="1"/>
    <col min="10505" max="10505" width="17.28515625" style="498" customWidth="1"/>
    <col min="10506" max="10755" width="9.140625" style="498"/>
    <col min="10756" max="10756" width="36.28515625" style="498" customWidth="1"/>
    <col min="10757" max="10757" width="9.140625" style="498"/>
    <col min="10758" max="10758" width="11.5703125" style="498" bestFit="1" customWidth="1"/>
    <col min="10759" max="10759" width="10.28515625" style="498" customWidth="1"/>
    <col min="10760" max="10760" width="19.28515625" style="498" customWidth="1"/>
    <col min="10761" max="10761" width="17.28515625" style="498" customWidth="1"/>
    <col min="10762" max="11011" width="9.140625" style="498"/>
    <col min="11012" max="11012" width="36.28515625" style="498" customWidth="1"/>
    <col min="11013" max="11013" width="9.140625" style="498"/>
    <col min="11014" max="11014" width="11.5703125" style="498" bestFit="1" customWidth="1"/>
    <col min="11015" max="11015" width="10.28515625" style="498" customWidth="1"/>
    <col min="11016" max="11016" width="19.28515625" style="498" customWidth="1"/>
    <col min="11017" max="11017" width="17.28515625" style="498" customWidth="1"/>
    <col min="11018" max="11267" width="9.140625" style="498"/>
    <col min="11268" max="11268" width="36.28515625" style="498" customWidth="1"/>
    <col min="11269" max="11269" width="9.140625" style="498"/>
    <col min="11270" max="11270" width="11.5703125" style="498" bestFit="1" customWidth="1"/>
    <col min="11271" max="11271" width="10.28515625" style="498" customWidth="1"/>
    <col min="11272" max="11272" width="19.28515625" style="498" customWidth="1"/>
    <col min="11273" max="11273" width="17.28515625" style="498" customWidth="1"/>
    <col min="11274" max="11523" width="9.140625" style="498"/>
    <col min="11524" max="11524" width="36.28515625" style="498" customWidth="1"/>
    <col min="11525" max="11525" width="9.140625" style="498"/>
    <col min="11526" max="11526" width="11.5703125" style="498" bestFit="1" customWidth="1"/>
    <col min="11527" max="11527" width="10.28515625" style="498" customWidth="1"/>
    <col min="11528" max="11528" width="19.28515625" style="498" customWidth="1"/>
    <col min="11529" max="11529" width="17.28515625" style="498" customWidth="1"/>
    <col min="11530" max="11779" width="9.140625" style="498"/>
    <col min="11780" max="11780" width="36.28515625" style="498" customWidth="1"/>
    <col min="11781" max="11781" width="9.140625" style="498"/>
    <col min="11782" max="11782" width="11.5703125" style="498" bestFit="1" customWidth="1"/>
    <col min="11783" max="11783" width="10.28515625" style="498" customWidth="1"/>
    <col min="11784" max="11784" width="19.28515625" style="498" customWidth="1"/>
    <col min="11785" max="11785" width="17.28515625" style="498" customWidth="1"/>
    <col min="11786" max="12035" width="9.140625" style="498"/>
    <col min="12036" max="12036" width="36.28515625" style="498" customWidth="1"/>
    <col min="12037" max="12037" width="9.140625" style="498"/>
    <col min="12038" max="12038" width="11.5703125" style="498" bestFit="1" customWidth="1"/>
    <col min="12039" max="12039" width="10.28515625" style="498" customWidth="1"/>
    <col min="12040" max="12040" width="19.28515625" style="498" customWidth="1"/>
    <col min="12041" max="12041" width="17.28515625" style="498" customWidth="1"/>
    <col min="12042" max="12291" width="9.140625" style="498"/>
    <col min="12292" max="12292" width="36.28515625" style="498" customWidth="1"/>
    <col min="12293" max="12293" width="9.140625" style="498"/>
    <col min="12294" max="12294" width="11.5703125" style="498" bestFit="1" customWidth="1"/>
    <col min="12295" max="12295" width="10.28515625" style="498" customWidth="1"/>
    <col min="12296" max="12296" width="19.28515625" style="498" customWidth="1"/>
    <col min="12297" max="12297" width="17.28515625" style="498" customWidth="1"/>
    <col min="12298" max="12547" width="9.140625" style="498"/>
    <col min="12548" max="12548" width="36.28515625" style="498" customWidth="1"/>
    <col min="12549" max="12549" width="9.140625" style="498"/>
    <col min="12550" max="12550" width="11.5703125" style="498" bestFit="1" customWidth="1"/>
    <col min="12551" max="12551" width="10.28515625" style="498" customWidth="1"/>
    <col min="12552" max="12552" width="19.28515625" style="498" customWidth="1"/>
    <col min="12553" max="12553" width="17.28515625" style="498" customWidth="1"/>
    <col min="12554" max="12803" width="9.140625" style="498"/>
    <col min="12804" max="12804" width="36.28515625" style="498" customWidth="1"/>
    <col min="12805" max="12805" width="9.140625" style="498"/>
    <col min="12806" max="12806" width="11.5703125" style="498" bestFit="1" customWidth="1"/>
    <col min="12807" max="12807" width="10.28515625" style="498" customWidth="1"/>
    <col min="12808" max="12808" width="19.28515625" style="498" customWidth="1"/>
    <col min="12809" max="12809" width="17.28515625" style="498" customWidth="1"/>
    <col min="12810" max="13059" width="9.140625" style="498"/>
    <col min="13060" max="13060" width="36.28515625" style="498" customWidth="1"/>
    <col min="13061" max="13061" width="9.140625" style="498"/>
    <col min="13062" max="13062" width="11.5703125" style="498" bestFit="1" customWidth="1"/>
    <col min="13063" max="13063" width="10.28515625" style="498" customWidth="1"/>
    <col min="13064" max="13064" width="19.28515625" style="498" customWidth="1"/>
    <col min="13065" max="13065" width="17.28515625" style="498" customWidth="1"/>
    <col min="13066" max="13315" width="9.140625" style="498"/>
    <col min="13316" max="13316" width="36.28515625" style="498" customWidth="1"/>
    <col min="13317" max="13317" width="9.140625" style="498"/>
    <col min="13318" max="13318" width="11.5703125" style="498" bestFit="1" customWidth="1"/>
    <col min="13319" max="13319" width="10.28515625" style="498" customWidth="1"/>
    <col min="13320" max="13320" width="19.28515625" style="498" customWidth="1"/>
    <col min="13321" max="13321" width="17.28515625" style="498" customWidth="1"/>
    <col min="13322" max="13571" width="9.140625" style="498"/>
    <col min="13572" max="13572" width="36.28515625" style="498" customWidth="1"/>
    <col min="13573" max="13573" width="9.140625" style="498"/>
    <col min="13574" max="13574" width="11.5703125" style="498" bestFit="1" customWidth="1"/>
    <col min="13575" max="13575" width="10.28515625" style="498" customWidth="1"/>
    <col min="13576" max="13576" width="19.28515625" style="498" customWidth="1"/>
    <col min="13577" max="13577" width="17.28515625" style="498" customWidth="1"/>
    <col min="13578" max="13827" width="9.140625" style="498"/>
    <col min="13828" max="13828" width="36.28515625" style="498" customWidth="1"/>
    <col min="13829" max="13829" width="9.140625" style="498"/>
    <col min="13830" max="13830" width="11.5703125" style="498" bestFit="1" customWidth="1"/>
    <col min="13831" max="13831" width="10.28515625" style="498" customWidth="1"/>
    <col min="13832" max="13832" width="19.28515625" style="498" customWidth="1"/>
    <col min="13833" max="13833" width="17.28515625" style="498" customWidth="1"/>
    <col min="13834" max="14083" width="9.140625" style="498"/>
    <col min="14084" max="14084" width="36.28515625" style="498" customWidth="1"/>
    <col min="14085" max="14085" width="9.140625" style="498"/>
    <col min="14086" max="14086" width="11.5703125" style="498" bestFit="1" customWidth="1"/>
    <col min="14087" max="14087" width="10.28515625" style="498" customWidth="1"/>
    <col min="14088" max="14088" width="19.28515625" style="498" customWidth="1"/>
    <col min="14089" max="14089" width="17.28515625" style="498" customWidth="1"/>
    <col min="14090" max="14339" width="9.140625" style="498"/>
    <col min="14340" max="14340" width="36.28515625" style="498" customWidth="1"/>
    <col min="14341" max="14341" width="9.140625" style="498"/>
    <col min="14342" max="14342" width="11.5703125" style="498" bestFit="1" customWidth="1"/>
    <col min="14343" max="14343" width="10.28515625" style="498" customWidth="1"/>
    <col min="14344" max="14344" width="19.28515625" style="498" customWidth="1"/>
    <col min="14345" max="14345" width="17.28515625" style="498" customWidth="1"/>
    <col min="14346" max="14595" width="9.140625" style="498"/>
    <col min="14596" max="14596" width="36.28515625" style="498" customWidth="1"/>
    <col min="14597" max="14597" width="9.140625" style="498"/>
    <col min="14598" max="14598" width="11.5703125" style="498" bestFit="1" customWidth="1"/>
    <col min="14599" max="14599" width="10.28515625" style="498" customWidth="1"/>
    <col min="14600" max="14600" width="19.28515625" style="498" customWidth="1"/>
    <col min="14601" max="14601" width="17.28515625" style="498" customWidth="1"/>
    <col min="14602" max="14851" width="9.140625" style="498"/>
    <col min="14852" max="14852" width="36.28515625" style="498" customWidth="1"/>
    <col min="14853" max="14853" width="9.140625" style="498"/>
    <col min="14854" max="14854" width="11.5703125" style="498" bestFit="1" customWidth="1"/>
    <col min="14855" max="14855" width="10.28515625" style="498" customWidth="1"/>
    <col min="14856" max="14856" width="19.28515625" style="498" customWidth="1"/>
    <col min="14857" max="14857" width="17.28515625" style="498" customWidth="1"/>
    <col min="14858" max="15107" width="9.140625" style="498"/>
    <col min="15108" max="15108" width="36.28515625" style="498" customWidth="1"/>
    <col min="15109" max="15109" width="9.140625" style="498"/>
    <col min="15110" max="15110" width="11.5703125" style="498" bestFit="1" customWidth="1"/>
    <col min="15111" max="15111" width="10.28515625" style="498" customWidth="1"/>
    <col min="15112" max="15112" width="19.28515625" style="498" customWidth="1"/>
    <col min="15113" max="15113" width="17.28515625" style="498" customWidth="1"/>
    <col min="15114" max="15363" width="9.140625" style="498"/>
    <col min="15364" max="15364" width="36.28515625" style="498" customWidth="1"/>
    <col min="15365" max="15365" width="9.140625" style="498"/>
    <col min="15366" max="15366" width="11.5703125" style="498" bestFit="1" customWidth="1"/>
    <col min="15367" max="15367" width="10.28515625" style="498" customWidth="1"/>
    <col min="15368" max="15368" width="19.28515625" style="498" customWidth="1"/>
    <col min="15369" max="15369" width="17.28515625" style="498" customWidth="1"/>
    <col min="15370" max="15619" width="9.140625" style="498"/>
    <col min="15620" max="15620" width="36.28515625" style="498" customWidth="1"/>
    <col min="15621" max="15621" width="9.140625" style="498"/>
    <col min="15622" max="15622" width="11.5703125" style="498" bestFit="1" customWidth="1"/>
    <col min="15623" max="15623" width="10.28515625" style="498" customWidth="1"/>
    <col min="15624" max="15624" width="19.28515625" style="498" customWidth="1"/>
    <col min="15625" max="15625" width="17.28515625" style="498" customWidth="1"/>
    <col min="15626" max="15875" width="9.140625" style="498"/>
    <col min="15876" max="15876" width="36.28515625" style="498" customWidth="1"/>
    <col min="15877" max="15877" width="9.140625" style="498"/>
    <col min="15878" max="15878" width="11.5703125" style="498" bestFit="1" customWidth="1"/>
    <col min="15879" max="15879" width="10.28515625" style="498" customWidth="1"/>
    <col min="15880" max="15880" width="19.28515625" style="498" customWidth="1"/>
    <col min="15881" max="15881" width="17.28515625" style="498" customWidth="1"/>
    <col min="15882" max="16131" width="9.140625" style="498"/>
    <col min="16132" max="16132" width="36.28515625" style="498" customWidth="1"/>
    <col min="16133" max="16133" width="9.140625" style="498"/>
    <col min="16134" max="16134" width="11.5703125" style="498" bestFit="1" customWidth="1"/>
    <col min="16135" max="16135" width="10.28515625" style="498" customWidth="1"/>
    <col min="16136" max="16136" width="19.28515625" style="498" customWidth="1"/>
    <col min="16137" max="16137" width="17.28515625" style="498" customWidth="1"/>
    <col min="16138" max="16384" width="9.140625" style="498"/>
  </cols>
  <sheetData>
    <row r="2" spans="1:11">
      <c r="J2" s="498">
        <v>2706.3</v>
      </c>
      <c r="K2" s="498">
        <f>J2-J3</f>
        <v>1.8500000000003638</v>
      </c>
    </row>
    <row r="3" spans="1:11">
      <c r="J3" s="498">
        <v>2704.45</v>
      </c>
    </row>
    <row r="4" spans="1:11" ht="28.5" customHeight="1">
      <c r="A4" s="1832" t="s">
        <v>4</v>
      </c>
      <c r="B4" s="1796" t="s">
        <v>382</v>
      </c>
      <c r="C4" s="1798" t="s">
        <v>354</v>
      </c>
      <c r="D4" s="1798" t="s">
        <v>746</v>
      </c>
      <c r="E4" s="1798" t="s">
        <v>749</v>
      </c>
      <c r="F4" s="1798" t="s">
        <v>750</v>
      </c>
      <c r="G4" s="1798" t="s">
        <v>747</v>
      </c>
      <c r="H4" s="1798" t="s">
        <v>748</v>
      </c>
      <c r="I4" s="1833" t="s">
        <v>353</v>
      </c>
    </row>
    <row r="5" spans="1:11" ht="40.5" customHeight="1">
      <c r="A5" s="1832"/>
      <c r="B5" s="1797"/>
      <c r="C5" s="1799"/>
      <c r="D5" s="1799"/>
      <c r="E5" s="1799"/>
      <c r="F5" s="1799"/>
      <c r="G5" s="1799"/>
      <c r="H5" s="1799"/>
      <c r="I5" s="1833"/>
    </row>
    <row r="6" spans="1:11" ht="15" customHeight="1">
      <c r="A6" s="436"/>
      <c r="B6" s="505" t="s">
        <v>572</v>
      </c>
      <c r="C6" s="436"/>
      <c r="D6" s="436"/>
      <c r="E6" s="436"/>
      <c r="F6" s="436"/>
      <c r="G6" s="436"/>
      <c r="H6" s="491">
        <f>SUM(H7:H18)</f>
        <v>752723348.33333349</v>
      </c>
      <c r="I6" s="436"/>
    </row>
    <row r="7" spans="1:11" s="499" customFormat="1" ht="21.4" customHeight="1">
      <c r="A7" s="1830">
        <v>1</v>
      </c>
      <c r="B7" s="1831" t="s">
        <v>573</v>
      </c>
      <c r="C7" s="473">
        <f>B7CH!E11</f>
        <v>1.73</v>
      </c>
      <c r="D7" s="474">
        <f>16</f>
        <v>16</v>
      </c>
      <c r="E7" s="474">
        <v>1.6</v>
      </c>
      <c r="F7" s="474">
        <f>D7*E7</f>
        <v>25.6</v>
      </c>
      <c r="G7" s="492">
        <f>F7*10000</f>
        <v>256000</v>
      </c>
      <c r="H7" s="492">
        <f>G7*C7</f>
        <v>442880</v>
      </c>
      <c r="I7" s="475" t="s">
        <v>26</v>
      </c>
    </row>
    <row r="8" spans="1:11" s="500" customFormat="1" ht="21.4" customHeight="1">
      <c r="A8" s="1830"/>
      <c r="B8" s="1831"/>
      <c r="C8" s="476">
        <f>B7CH!D11-B7CH!E11</f>
        <v>9.5399999999999991</v>
      </c>
      <c r="D8" s="477">
        <f>15</f>
        <v>15</v>
      </c>
      <c r="E8" s="477">
        <v>1.6</v>
      </c>
      <c r="F8" s="474">
        <f t="shared" ref="F8:F17" si="0">D8*E8</f>
        <v>24</v>
      </c>
      <c r="G8" s="492">
        <f t="shared" ref="G8:G17" si="1">F8*10000</f>
        <v>240000</v>
      </c>
      <c r="H8" s="493">
        <f>G8*C8</f>
        <v>2289600</v>
      </c>
      <c r="I8" s="478" t="s">
        <v>574</v>
      </c>
    </row>
    <row r="9" spans="1:11" s="499" customFormat="1" ht="21.4" customHeight="1">
      <c r="A9" s="1830">
        <v>2</v>
      </c>
      <c r="B9" s="1831" t="s">
        <v>575</v>
      </c>
      <c r="C9" s="473">
        <f>B7CH!E13</f>
        <v>24.32</v>
      </c>
      <c r="D9" s="474">
        <f>11</f>
        <v>11</v>
      </c>
      <c r="E9" s="474">
        <v>2</v>
      </c>
      <c r="F9" s="474">
        <f t="shared" si="0"/>
        <v>22</v>
      </c>
      <c r="G9" s="492">
        <f t="shared" si="1"/>
        <v>220000</v>
      </c>
      <c r="H9" s="492">
        <f t="shared" ref="H9:H15" si="2">G9*C9</f>
        <v>5350400</v>
      </c>
      <c r="I9" s="475" t="s">
        <v>26</v>
      </c>
    </row>
    <row r="10" spans="1:11" s="499" customFormat="1" ht="21.4" customHeight="1">
      <c r="A10" s="1830"/>
      <c r="B10" s="1831"/>
      <c r="C10" s="473">
        <f>B7CH!D13-B7CH!E13</f>
        <v>214.29999999999998</v>
      </c>
      <c r="D10" s="474">
        <f>10</f>
        <v>10</v>
      </c>
      <c r="E10" s="474">
        <v>1.75</v>
      </c>
      <c r="F10" s="474">
        <f t="shared" si="0"/>
        <v>17.5</v>
      </c>
      <c r="G10" s="492">
        <f t="shared" si="1"/>
        <v>175000</v>
      </c>
      <c r="H10" s="492">
        <f>G10*C10</f>
        <v>37502500</v>
      </c>
      <c r="I10" s="478" t="s">
        <v>574</v>
      </c>
    </row>
    <row r="11" spans="1:11" s="499" customFormat="1" ht="23.65" customHeight="1">
      <c r="A11" s="1830">
        <v>3</v>
      </c>
      <c r="B11" s="1831" t="s">
        <v>576</v>
      </c>
      <c r="C11" s="473">
        <f>B7CH!E14</f>
        <v>183.29999999999995</v>
      </c>
      <c r="D11" s="474">
        <f>10</f>
        <v>10</v>
      </c>
      <c r="E11" s="474">
        <v>2</v>
      </c>
      <c r="F11" s="474">
        <f t="shared" si="0"/>
        <v>20</v>
      </c>
      <c r="G11" s="492">
        <f t="shared" si="1"/>
        <v>200000</v>
      </c>
      <c r="H11" s="492">
        <f>G11*C11</f>
        <v>36659999.999999993</v>
      </c>
      <c r="I11" s="475" t="s">
        <v>26</v>
      </c>
    </row>
    <row r="12" spans="1:11" s="499" customFormat="1" ht="22.15" customHeight="1">
      <c r="A12" s="1830"/>
      <c r="B12" s="1831"/>
      <c r="C12" s="501">
        <f>B7CH!D14-B7CH!E14</f>
        <v>354.70000000000016</v>
      </c>
      <c r="D12" s="474">
        <f>9</f>
        <v>9</v>
      </c>
      <c r="E12" s="474">
        <v>1.75</v>
      </c>
      <c r="F12" s="474">
        <f t="shared" si="0"/>
        <v>15.75</v>
      </c>
      <c r="G12" s="492">
        <f t="shared" si="1"/>
        <v>157500</v>
      </c>
      <c r="H12" s="492">
        <f>G12*C12</f>
        <v>55865250.000000022</v>
      </c>
      <c r="I12" s="478" t="s">
        <v>574</v>
      </c>
      <c r="J12" s="473"/>
    </row>
    <row r="13" spans="1:11" s="499" customFormat="1" ht="30" customHeight="1">
      <c r="A13" s="475">
        <v>4</v>
      </c>
      <c r="B13" s="506" t="s">
        <v>577</v>
      </c>
      <c r="C13" s="473">
        <f>B7CH!D17+B7CH!D15+B7CH!D16</f>
        <v>123.37</v>
      </c>
      <c r="D13" s="474">
        <f>4.5</f>
        <v>4.5</v>
      </c>
      <c r="E13" s="474">
        <v>1.3</v>
      </c>
      <c r="F13" s="474">
        <f t="shared" si="0"/>
        <v>5.8500000000000005</v>
      </c>
      <c r="G13" s="492">
        <f t="shared" si="1"/>
        <v>58500.000000000007</v>
      </c>
      <c r="H13" s="492">
        <f t="shared" si="2"/>
        <v>7217145.0000000009</v>
      </c>
      <c r="I13" s="478" t="s">
        <v>574</v>
      </c>
    </row>
    <row r="14" spans="1:11" s="499" customFormat="1" ht="21" customHeight="1">
      <c r="A14" s="1830">
        <v>5</v>
      </c>
      <c r="B14" s="1831" t="s">
        <v>578</v>
      </c>
      <c r="C14" s="473">
        <f>B7CH!E19</f>
        <v>0.8</v>
      </c>
      <c r="D14" s="474">
        <f>16</f>
        <v>16</v>
      </c>
      <c r="E14" s="474">
        <v>1.75</v>
      </c>
      <c r="F14" s="474">
        <f t="shared" si="0"/>
        <v>28</v>
      </c>
      <c r="G14" s="492">
        <f t="shared" si="1"/>
        <v>280000</v>
      </c>
      <c r="H14" s="492">
        <f t="shared" si="2"/>
        <v>224000</v>
      </c>
      <c r="I14" s="475" t="s">
        <v>26</v>
      </c>
    </row>
    <row r="15" spans="1:11" s="499" customFormat="1" ht="21" customHeight="1">
      <c r="A15" s="1830"/>
      <c r="B15" s="1831"/>
      <c r="C15" s="473">
        <f>B7CH!D19-B7CH!E19</f>
        <v>3.6799999999999997</v>
      </c>
      <c r="D15" s="474">
        <f>14</f>
        <v>14</v>
      </c>
      <c r="E15" s="474">
        <v>1.45</v>
      </c>
      <c r="F15" s="474">
        <f t="shared" si="0"/>
        <v>20.3</v>
      </c>
      <c r="G15" s="492">
        <f t="shared" si="1"/>
        <v>203000</v>
      </c>
      <c r="H15" s="492">
        <f t="shared" si="2"/>
        <v>747040</v>
      </c>
      <c r="I15" s="478" t="s">
        <v>574</v>
      </c>
    </row>
    <row r="16" spans="1:11" s="499" customFormat="1" ht="30">
      <c r="A16" s="475">
        <v>6</v>
      </c>
      <c r="B16" s="506" t="s">
        <v>579</v>
      </c>
      <c r="C16" s="473">
        <f>B8CH!D54</f>
        <v>2.33</v>
      </c>
      <c r="D16" s="474">
        <f>D25</f>
        <v>250</v>
      </c>
      <c r="E16" s="474">
        <v>1.21</v>
      </c>
      <c r="F16" s="474">
        <f t="shared" si="0"/>
        <v>302.5</v>
      </c>
      <c r="G16" s="492">
        <f t="shared" si="1"/>
        <v>3025000</v>
      </c>
      <c r="H16" s="492">
        <f>G16*C16</f>
        <v>7048250</v>
      </c>
      <c r="I16" s="478" t="s">
        <v>574</v>
      </c>
    </row>
    <row r="17" spans="1:15" s="499" customFormat="1" ht="30">
      <c r="A17" s="475">
        <v>7</v>
      </c>
      <c r="B17" s="506" t="s">
        <v>580</v>
      </c>
      <c r="C17" s="473">
        <f>B8CH!D55</f>
        <v>5.9500000000000011</v>
      </c>
      <c r="D17" s="474">
        <f>D24</f>
        <v>650</v>
      </c>
      <c r="E17" s="474">
        <v>1.37</v>
      </c>
      <c r="F17" s="474">
        <f t="shared" si="0"/>
        <v>890.50000000000011</v>
      </c>
      <c r="G17" s="492">
        <f t="shared" si="1"/>
        <v>8905000.0000000019</v>
      </c>
      <c r="H17" s="492">
        <f>G17*C17</f>
        <v>52984750.000000022</v>
      </c>
      <c r="I17" s="475" t="s">
        <v>26</v>
      </c>
    </row>
    <row r="18" spans="1:15" s="499" customFormat="1" ht="30.75" customHeight="1">
      <c r="A18" s="475">
        <v>8</v>
      </c>
      <c r="B18" s="506" t="s">
        <v>581</v>
      </c>
      <c r="C18" s="473">
        <f>SUM(C7:C15)</f>
        <v>915.74</v>
      </c>
      <c r="D18" s="473"/>
      <c r="E18" s="473"/>
      <c r="F18" s="473">
        <f>SUM(F7:F15)/9</f>
        <v>19.888888888888889</v>
      </c>
      <c r="G18" s="492">
        <f>F18*3*10000</f>
        <v>596666.66666666674</v>
      </c>
      <c r="H18" s="492">
        <f>G18*C18</f>
        <v>546391533.33333337</v>
      </c>
      <c r="I18" s="475" t="s">
        <v>582</v>
      </c>
    </row>
    <row r="20" spans="1:15">
      <c r="J20" s="498">
        <v>7</v>
      </c>
    </row>
    <row r="21" spans="1:15" ht="28.5" customHeight="1">
      <c r="A21" s="1832" t="s">
        <v>4</v>
      </c>
      <c r="B21" s="1796" t="s">
        <v>382</v>
      </c>
      <c r="C21" s="1798" t="s">
        <v>354</v>
      </c>
      <c r="D21" s="1798" t="s">
        <v>746</v>
      </c>
      <c r="E21" s="1798" t="s">
        <v>749</v>
      </c>
      <c r="F21" s="1798" t="s">
        <v>750</v>
      </c>
      <c r="G21" s="1798" t="s">
        <v>747</v>
      </c>
      <c r="H21" s="1798" t="s">
        <v>748</v>
      </c>
      <c r="I21" s="1833" t="s">
        <v>353</v>
      </c>
      <c r="O21" s="498" t="s">
        <v>583</v>
      </c>
    </row>
    <row r="22" spans="1:15" ht="30.75" customHeight="1">
      <c r="A22" s="1832"/>
      <c r="B22" s="1797"/>
      <c r="C22" s="1799"/>
      <c r="D22" s="1799"/>
      <c r="E22" s="1799"/>
      <c r="F22" s="1799"/>
      <c r="G22" s="1799"/>
      <c r="H22" s="1799"/>
      <c r="I22" s="1833"/>
      <c r="M22" s="498" t="s">
        <v>584</v>
      </c>
      <c r="N22" s="498">
        <v>395</v>
      </c>
      <c r="O22" s="498">
        <f>SUM(N22:N28)/7</f>
        <v>252.71428571428572</v>
      </c>
    </row>
    <row r="23" spans="1:15" ht="28.5">
      <c r="A23" s="436"/>
      <c r="B23" s="505" t="s">
        <v>585</v>
      </c>
      <c r="C23" s="436"/>
      <c r="D23" s="436"/>
      <c r="E23" s="436"/>
      <c r="F23" s="436"/>
      <c r="G23" s="436"/>
      <c r="H23" s="491">
        <f>SUM(H24:H30)</f>
        <v>1255464820</v>
      </c>
      <c r="I23" s="436"/>
      <c r="M23" s="498" t="s">
        <v>586</v>
      </c>
      <c r="N23" s="498">
        <v>550</v>
      </c>
    </row>
    <row r="24" spans="1:15" s="499" customFormat="1" ht="42.75" customHeight="1">
      <c r="A24" s="475">
        <v>1</v>
      </c>
      <c r="B24" s="506" t="s">
        <v>587</v>
      </c>
      <c r="C24" s="479">
        <f>B13CH!AU62</f>
        <v>75.819999999999993</v>
      </c>
      <c r="D24" s="475">
        <f>650</f>
        <v>650</v>
      </c>
      <c r="E24" s="475">
        <v>1.37</v>
      </c>
      <c r="F24" s="475">
        <f>D24*E24</f>
        <v>890.50000000000011</v>
      </c>
      <c r="G24" s="480">
        <f>F24*10000</f>
        <v>8905000.0000000019</v>
      </c>
      <c r="H24" s="480">
        <f t="shared" ref="H24:H30" si="3">G24*C24</f>
        <v>675177100.00000012</v>
      </c>
      <c r="I24" s="475" t="s">
        <v>26</v>
      </c>
      <c r="M24" s="499" t="s">
        <v>588</v>
      </c>
      <c r="N24" s="499">
        <v>212</v>
      </c>
    </row>
    <row r="25" spans="1:15" s="499" customFormat="1" ht="30">
      <c r="A25" s="475">
        <v>2</v>
      </c>
      <c r="B25" s="506" t="s">
        <v>589</v>
      </c>
      <c r="C25" s="479">
        <f>B13CH!AT62</f>
        <v>6.4</v>
      </c>
      <c r="D25" s="475">
        <f>250</f>
        <v>250</v>
      </c>
      <c r="E25" s="475">
        <v>1.21</v>
      </c>
      <c r="F25" s="475">
        <f t="shared" ref="F25:F30" si="4">D25*E25</f>
        <v>302.5</v>
      </c>
      <c r="G25" s="480">
        <f t="shared" ref="G25:G30" si="5">F25*10000</f>
        <v>3025000</v>
      </c>
      <c r="H25" s="480">
        <f t="shared" si="3"/>
        <v>19360000</v>
      </c>
      <c r="I25" s="475" t="s">
        <v>574</v>
      </c>
      <c r="M25" s="499" t="s">
        <v>590</v>
      </c>
      <c r="N25" s="499">
        <v>242</v>
      </c>
    </row>
    <row r="26" spans="1:15" s="499" customFormat="1" ht="41.25" customHeight="1">
      <c r="A26" s="1828">
        <v>3</v>
      </c>
      <c r="B26" s="1834" t="s">
        <v>591</v>
      </c>
      <c r="C26" s="479">
        <f>danhmuccongtrinh!J49+danhmuccongtrinh!J51+danhmuccongtrinh!J52+danhmuccongtrinh!J55</f>
        <v>13.879999999999999</v>
      </c>
      <c r="D26" s="475">
        <f>D24*0.8</f>
        <v>520</v>
      </c>
      <c r="E26" s="475">
        <v>1.37</v>
      </c>
      <c r="F26" s="475">
        <f t="shared" si="4"/>
        <v>712.40000000000009</v>
      </c>
      <c r="G26" s="480">
        <f t="shared" si="5"/>
        <v>7124000.0000000009</v>
      </c>
      <c r="H26" s="480">
        <f t="shared" si="3"/>
        <v>98881120</v>
      </c>
      <c r="I26" s="475" t="s">
        <v>26</v>
      </c>
      <c r="J26" s="499" t="s">
        <v>592</v>
      </c>
      <c r="K26" s="499">
        <f>D24*0.8*0.01*50</f>
        <v>260</v>
      </c>
      <c r="M26" s="499" t="s">
        <v>593</v>
      </c>
      <c r="N26" s="499">
        <v>200</v>
      </c>
    </row>
    <row r="27" spans="1:15" s="499" customFormat="1" ht="46.5" customHeight="1">
      <c r="A27" s="1829"/>
      <c r="B27" s="1835"/>
      <c r="C27" s="479">
        <f>danhmuccongtrinh!J39+danhmuccongtrinh!J43+danhmuccongtrinh!J45+danhmuccongtrinh!J46+danhmuccongtrinh!J47+danhmuccongtrinh!J48+danhmuccongtrinh!J53+danhmuccongtrinh!J54</f>
        <v>179.57</v>
      </c>
      <c r="D27" s="475">
        <f>D25*0.8</f>
        <v>200</v>
      </c>
      <c r="E27" s="475">
        <v>1.21</v>
      </c>
      <c r="F27" s="475">
        <f t="shared" si="4"/>
        <v>242</v>
      </c>
      <c r="G27" s="480">
        <f t="shared" si="5"/>
        <v>2420000</v>
      </c>
      <c r="H27" s="480">
        <f t="shared" si="3"/>
        <v>434559400</v>
      </c>
      <c r="I27" s="475" t="s">
        <v>574</v>
      </c>
      <c r="K27" s="499">
        <f>D25*0.8*0.01*50</f>
        <v>100</v>
      </c>
      <c r="M27" s="499" t="s">
        <v>594</v>
      </c>
      <c r="N27" s="499">
        <v>100</v>
      </c>
    </row>
    <row r="28" spans="1:15" s="499" customFormat="1" ht="42" customHeight="1">
      <c r="A28" s="475">
        <v>4</v>
      </c>
      <c r="B28" s="506" t="s">
        <v>595</v>
      </c>
      <c r="C28" s="479">
        <f>danhmuccongtrinh!J75+danhmuccongtrinh!J76</f>
        <v>22.3</v>
      </c>
      <c r="D28" s="475">
        <f>40</f>
        <v>40</v>
      </c>
      <c r="E28" s="475">
        <v>1.1000000000000001</v>
      </c>
      <c r="F28" s="475">
        <f t="shared" si="4"/>
        <v>44</v>
      </c>
      <c r="G28" s="480">
        <f t="shared" si="5"/>
        <v>440000</v>
      </c>
      <c r="H28" s="480">
        <f t="shared" si="3"/>
        <v>9812000</v>
      </c>
      <c r="I28" s="475" t="s">
        <v>574</v>
      </c>
      <c r="M28" s="499" t="s">
        <v>74</v>
      </c>
      <c r="N28" s="499">
        <v>70</v>
      </c>
    </row>
    <row r="29" spans="1:15" s="499" customFormat="1" ht="24" customHeight="1">
      <c r="A29" s="1828">
        <v>5</v>
      </c>
      <c r="B29" s="1834" t="s">
        <v>596</v>
      </c>
      <c r="C29" s="479">
        <f>danhmuccongtrinh!J63+danhmuccongtrinh!J65</f>
        <v>0.30000000000000004</v>
      </c>
      <c r="D29" s="475">
        <f>60</f>
        <v>60</v>
      </c>
      <c r="E29" s="475">
        <v>1.2</v>
      </c>
      <c r="F29" s="475">
        <f t="shared" si="4"/>
        <v>72</v>
      </c>
      <c r="G29" s="480">
        <f t="shared" si="5"/>
        <v>720000</v>
      </c>
      <c r="H29" s="480">
        <f t="shared" si="3"/>
        <v>216000.00000000003</v>
      </c>
      <c r="I29" s="475" t="s">
        <v>26</v>
      </c>
      <c r="J29" s="1828" t="s">
        <v>597</v>
      </c>
      <c r="K29" s="499">
        <f>60*0.5*0.01*50</f>
        <v>15</v>
      </c>
    </row>
    <row r="30" spans="1:15" ht="24" customHeight="1">
      <c r="A30" s="1829"/>
      <c r="B30" s="1835"/>
      <c r="C30" s="479">
        <f>B13CH!Y62-thuchi!C29</f>
        <v>39.68</v>
      </c>
      <c r="D30" s="475">
        <f>40</f>
        <v>40</v>
      </c>
      <c r="E30" s="475">
        <v>1.1000000000000001</v>
      </c>
      <c r="F30" s="475">
        <f t="shared" si="4"/>
        <v>44</v>
      </c>
      <c r="G30" s="480">
        <f t="shared" si="5"/>
        <v>440000</v>
      </c>
      <c r="H30" s="480">
        <f t="shared" si="3"/>
        <v>17459200</v>
      </c>
      <c r="I30" s="475" t="s">
        <v>574</v>
      </c>
      <c r="J30" s="1829"/>
      <c r="K30" s="498">
        <f>40*0.5*0.01*50</f>
        <v>10</v>
      </c>
    </row>
    <row r="32" spans="1:15" s="502" customFormat="1" ht="23.25" customHeight="1">
      <c r="B32" s="507"/>
      <c r="H32" s="503">
        <f>H23-H6</f>
        <v>502741471.66666651</v>
      </c>
    </row>
    <row r="33" spans="1:7" s="502" customFormat="1" ht="34.15" customHeight="1">
      <c r="B33" s="507"/>
    </row>
    <row r="34" spans="1:7" s="502" customFormat="1" ht="13.5" thickBot="1">
      <c r="A34" s="502" t="s">
        <v>598</v>
      </c>
      <c r="B34" s="507"/>
    </row>
    <row r="35" spans="1:7" s="502" customFormat="1" ht="31.5">
      <c r="A35" s="1820" t="s">
        <v>4</v>
      </c>
      <c r="B35" s="1822" t="s">
        <v>5</v>
      </c>
      <c r="C35" s="481" t="s">
        <v>570</v>
      </c>
      <c r="D35" s="481" t="s">
        <v>599</v>
      </c>
      <c r="E35" s="481"/>
      <c r="F35" s="481"/>
      <c r="G35" s="481" t="s">
        <v>571</v>
      </c>
    </row>
    <row r="36" spans="1:7" s="502" customFormat="1" ht="40.15" customHeight="1" thickBot="1">
      <c r="A36" s="1821"/>
      <c r="B36" s="1823"/>
      <c r="C36" s="482" t="s">
        <v>600</v>
      </c>
      <c r="D36" s="482" t="s">
        <v>601</v>
      </c>
      <c r="E36" s="482"/>
      <c r="F36" s="482"/>
      <c r="G36" s="482" t="s">
        <v>602</v>
      </c>
    </row>
    <row r="37" spans="1:7" s="502" customFormat="1" ht="31.5">
      <c r="A37" s="1820" t="s">
        <v>4</v>
      </c>
      <c r="B37" s="1822" t="s">
        <v>5</v>
      </c>
      <c r="C37" s="483" t="s">
        <v>570</v>
      </c>
      <c r="D37" s="483" t="s">
        <v>599</v>
      </c>
      <c r="E37" s="483"/>
      <c r="F37" s="483"/>
      <c r="G37" s="483" t="s">
        <v>571</v>
      </c>
    </row>
    <row r="38" spans="1:7" ht="32.25" thickBot="1">
      <c r="A38" s="1824"/>
      <c r="B38" s="1825"/>
      <c r="C38" s="482" t="s">
        <v>600</v>
      </c>
      <c r="D38" s="482" t="s">
        <v>601</v>
      </c>
      <c r="E38" s="482"/>
      <c r="F38" s="482"/>
      <c r="G38" s="482" t="s">
        <v>602</v>
      </c>
    </row>
    <row r="39" spans="1:7" ht="52.9" customHeight="1" thickBot="1">
      <c r="A39" s="484" t="s">
        <v>157</v>
      </c>
      <c r="B39" s="508" t="s">
        <v>603</v>
      </c>
      <c r="C39" s="494"/>
      <c r="D39" s="494"/>
      <c r="E39" s="494"/>
      <c r="F39" s="494"/>
      <c r="G39" s="495">
        <v>453872200000</v>
      </c>
    </row>
    <row r="40" spans="1:7" ht="31.9" customHeight="1" thickBot="1">
      <c r="A40" s="484">
        <v>1</v>
      </c>
      <c r="B40" s="509" t="s">
        <v>604</v>
      </c>
      <c r="C40" s="485">
        <v>713.47</v>
      </c>
      <c r="D40" s="494"/>
      <c r="E40" s="494"/>
      <c r="F40" s="494"/>
      <c r="G40" s="495">
        <v>453872200000</v>
      </c>
    </row>
    <row r="41" spans="1:7" ht="126">
      <c r="A41" s="1826">
        <v>1.1000000000000001</v>
      </c>
      <c r="B41" s="1827" t="s">
        <v>174</v>
      </c>
      <c r="C41" s="1818">
        <v>2.4900000000000002</v>
      </c>
      <c r="D41" s="486" t="s">
        <v>605</v>
      </c>
      <c r="E41" s="486"/>
      <c r="F41" s="486"/>
      <c r="G41" s="1819">
        <v>2191200000</v>
      </c>
    </row>
    <row r="42" spans="1:7" ht="33" customHeight="1" thickBot="1">
      <c r="A42" s="1811"/>
      <c r="B42" s="1813"/>
      <c r="C42" s="1815"/>
      <c r="D42" s="487" t="s">
        <v>606</v>
      </c>
      <c r="E42" s="486"/>
      <c r="F42" s="486"/>
      <c r="G42" s="1817"/>
    </row>
    <row r="43" spans="1:7" ht="126">
      <c r="A43" s="1810">
        <v>1.2</v>
      </c>
      <c r="B43" s="1812" t="s">
        <v>607</v>
      </c>
      <c r="C43" s="1814">
        <v>693.22</v>
      </c>
      <c r="D43" s="486" t="s">
        <v>608</v>
      </c>
      <c r="E43" s="486"/>
      <c r="F43" s="486"/>
      <c r="G43" s="1816">
        <v>443660800000</v>
      </c>
    </row>
    <row r="44" spans="1:7" ht="48" thickBot="1">
      <c r="A44" s="1811"/>
      <c r="B44" s="1813"/>
      <c r="C44" s="1815"/>
      <c r="D44" s="487" t="s">
        <v>609</v>
      </c>
      <c r="E44" s="486"/>
      <c r="F44" s="486"/>
      <c r="G44" s="1817"/>
    </row>
    <row r="45" spans="1:7" ht="110.25">
      <c r="A45" s="1810">
        <v>1.3</v>
      </c>
      <c r="B45" s="1812" t="s">
        <v>461</v>
      </c>
      <c r="C45" s="1814"/>
      <c r="D45" s="486" t="s">
        <v>610</v>
      </c>
      <c r="E45" s="486"/>
      <c r="F45" s="486"/>
      <c r="G45" s="1814" t="s">
        <v>611</v>
      </c>
    </row>
    <row r="46" spans="1:7" ht="48" thickBot="1">
      <c r="A46" s="1811"/>
      <c r="B46" s="1813"/>
      <c r="C46" s="1815"/>
      <c r="D46" s="487" t="s">
        <v>612</v>
      </c>
      <c r="E46" s="486"/>
      <c r="F46" s="486"/>
      <c r="G46" s="1815"/>
    </row>
    <row r="47" spans="1:7" ht="126">
      <c r="A47" s="1810">
        <v>1.4</v>
      </c>
      <c r="B47" s="1812" t="s">
        <v>177</v>
      </c>
      <c r="C47" s="1814">
        <v>10</v>
      </c>
      <c r="D47" s="486" t="s">
        <v>613</v>
      </c>
      <c r="E47" s="486"/>
      <c r="F47" s="486"/>
      <c r="G47" s="1816">
        <v>5600000000</v>
      </c>
    </row>
    <row r="48" spans="1:7" ht="48" thickBot="1">
      <c r="A48" s="1811"/>
      <c r="B48" s="1813"/>
      <c r="C48" s="1815"/>
      <c r="D48" s="487" t="s">
        <v>614</v>
      </c>
      <c r="E48" s="486"/>
      <c r="F48" s="486"/>
      <c r="G48" s="1817"/>
    </row>
    <row r="49" spans="1:8" ht="110.25">
      <c r="A49" s="1810">
        <v>1.5</v>
      </c>
      <c r="B49" s="1812" t="s">
        <v>178</v>
      </c>
      <c r="C49" s="1814">
        <v>5.0999999999999996</v>
      </c>
      <c r="D49" s="486" t="s">
        <v>615</v>
      </c>
      <c r="E49" s="486"/>
      <c r="F49" s="486"/>
      <c r="G49" s="1816">
        <v>1530000000</v>
      </c>
    </row>
    <row r="50" spans="1:8" ht="48" thickBot="1">
      <c r="A50" s="1811"/>
      <c r="B50" s="1813"/>
      <c r="C50" s="1815"/>
      <c r="D50" s="487" t="s">
        <v>616</v>
      </c>
      <c r="E50" s="486"/>
      <c r="F50" s="486"/>
      <c r="G50" s="1817"/>
    </row>
    <row r="51" spans="1:8" ht="110.25">
      <c r="A51" s="1810">
        <v>1.6</v>
      </c>
      <c r="B51" s="1812" t="s">
        <v>179</v>
      </c>
      <c r="C51" s="1814">
        <v>0.5</v>
      </c>
      <c r="D51" s="486" t="s">
        <v>610</v>
      </c>
      <c r="E51" s="486"/>
      <c r="F51" s="486"/>
      <c r="G51" s="1816">
        <v>140000000</v>
      </c>
    </row>
    <row r="52" spans="1:8" ht="48" thickBot="1">
      <c r="A52" s="1811"/>
      <c r="B52" s="1813"/>
      <c r="C52" s="1815"/>
      <c r="D52" s="487" t="s">
        <v>612</v>
      </c>
      <c r="E52" s="486"/>
      <c r="F52" s="486"/>
      <c r="G52" s="1817"/>
    </row>
    <row r="53" spans="1:8" ht="110.25">
      <c r="A53" s="1810">
        <v>1.7</v>
      </c>
      <c r="B53" s="1812" t="s">
        <v>180</v>
      </c>
      <c r="C53" s="1814">
        <v>0.27</v>
      </c>
      <c r="D53" s="486" t="s">
        <v>615</v>
      </c>
      <c r="E53" s="486"/>
      <c r="F53" s="486"/>
      <c r="G53" s="1816">
        <v>81000000</v>
      </c>
    </row>
    <row r="54" spans="1:8" ht="48" thickBot="1">
      <c r="A54" s="1811"/>
      <c r="B54" s="1813"/>
      <c r="C54" s="1815"/>
      <c r="D54" s="487" t="s">
        <v>616</v>
      </c>
      <c r="E54" s="486"/>
      <c r="F54" s="486"/>
      <c r="G54" s="1817"/>
    </row>
    <row r="55" spans="1:8" ht="110.25">
      <c r="A55" s="1810">
        <v>1.8</v>
      </c>
      <c r="B55" s="1812" t="s">
        <v>181</v>
      </c>
      <c r="C55" s="1814">
        <v>2.39</v>
      </c>
      <c r="D55" s="486" t="s">
        <v>610</v>
      </c>
      <c r="E55" s="486"/>
      <c r="F55" s="486"/>
      <c r="G55" s="1816">
        <v>669200000</v>
      </c>
      <c r="H55" s="498">
        <f>700000000*0.8*50</f>
        <v>28000000000</v>
      </c>
    </row>
    <row r="56" spans="1:8" ht="48" thickBot="1">
      <c r="A56" s="1811"/>
      <c r="B56" s="1813"/>
      <c r="C56" s="1815"/>
      <c r="D56" s="487" t="s">
        <v>612</v>
      </c>
      <c r="E56" s="486"/>
      <c r="F56" s="486"/>
      <c r="G56" s="1817"/>
    </row>
    <row r="57" spans="1:8" ht="16.5" thickBot="1">
      <c r="A57" s="484" t="s">
        <v>158</v>
      </c>
      <c r="B57" s="508" t="s">
        <v>617</v>
      </c>
      <c r="C57" s="494"/>
      <c r="D57" s="494"/>
      <c r="E57" s="494"/>
      <c r="F57" s="494"/>
      <c r="G57" s="495">
        <v>555578750000</v>
      </c>
    </row>
    <row r="58" spans="1:8" ht="48" thickBot="1">
      <c r="A58" s="484">
        <v>1</v>
      </c>
      <c r="B58" s="509" t="s">
        <v>618</v>
      </c>
      <c r="C58" s="485">
        <v>407.25</v>
      </c>
      <c r="D58" s="494"/>
      <c r="E58" s="494"/>
      <c r="F58" s="494"/>
      <c r="G58" s="485">
        <v>41242100000</v>
      </c>
    </row>
    <row r="59" spans="1:8" ht="16.5" thickBot="1">
      <c r="A59" s="496"/>
      <c r="B59" s="510" t="s">
        <v>174</v>
      </c>
      <c r="C59" s="488">
        <v>51.71</v>
      </c>
      <c r="D59" s="489">
        <v>110000000</v>
      </c>
      <c r="E59" s="489"/>
      <c r="F59" s="489"/>
      <c r="G59" s="489">
        <v>5688100000</v>
      </c>
    </row>
    <row r="60" spans="1:8" ht="16.5" thickBot="1">
      <c r="A60" s="496"/>
      <c r="B60" s="510" t="s">
        <v>574</v>
      </c>
      <c r="C60" s="488">
        <v>355.54</v>
      </c>
      <c r="D60" s="489">
        <v>100000000</v>
      </c>
      <c r="E60" s="489"/>
      <c r="F60" s="489"/>
      <c r="G60" s="489">
        <v>35554000000</v>
      </c>
    </row>
    <row r="61" spans="1:8" ht="48" thickBot="1">
      <c r="A61" s="484">
        <v>2</v>
      </c>
      <c r="B61" s="509" t="s">
        <v>619</v>
      </c>
      <c r="C61" s="485">
        <v>2.9</v>
      </c>
      <c r="D61" s="494"/>
      <c r="E61" s="494"/>
      <c r="F61" s="494"/>
      <c r="G61" s="495">
        <v>428200000</v>
      </c>
    </row>
    <row r="62" spans="1:8" ht="16.5" thickBot="1">
      <c r="A62" s="496"/>
      <c r="B62" s="510" t="s">
        <v>174</v>
      </c>
      <c r="C62" s="488">
        <v>1.1100000000000001</v>
      </c>
      <c r="D62" s="489">
        <v>160000000</v>
      </c>
      <c r="E62" s="489"/>
      <c r="F62" s="489"/>
      <c r="G62" s="489">
        <v>177600000</v>
      </c>
    </row>
    <row r="63" spans="1:8" ht="16.5" thickBot="1">
      <c r="A63" s="496"/>
      <c r="B63" s="510" t="s">
        <v>574</v>
      </c>
      <c r="C63" s="488">
        <v>1.79</v>
      </c>
      <c r="D63" s="489">
        <v>140000000</v>
      </c>
      <c r="E63" s="489"/>
      <c r="F63" s="489"/>
      <c r="G63" s="489">
        <v>250600000</v>
      </c>
    </row>
    <row r="64" spans="1:8" ht="48" thickBot="1">
      <c r="A64" s="484">
        <v>3</v>
      </c>
      <c r="B64" s="509" t="s">
        <v>620</v>
      </c>
      <c r="C64" s="485">
        <v>763.22</v>
      </c>
      <c r="D64" s="494"/>
      <c r="E64" s="494"/>
      <c r="F64" s="494"/>
      <c r="G64" s="495">
        <v>70523400000</v>
      </c>
    </row>
    <row r="65" spans="1:7" ht="16.5" thickBot="1">
      <c r="A65" s="496"/>
      <c r="B65" s="510" t="s">
        <v>174</v>
      </c>
      <c r="C65" s="488">
        <v>183.36</v>
      </c>
      <c r="D65" s="489">
        <v>100000000</v>
      </c>
      <c r="E65" s="489"/>
      <c r="F65" s="489"/>
      <c r="G65" s="489">
        <v>18336000000</v>
      </c>
    </row>
    <row r="66" spans="1:7" ht="16.5" thickBot="1">
      <c r="A66" s="496"/>
      <c r="B66" s="510" t="s">
        <v>574</v>
      </c>
      <c r="C66" s="488">
        <v>579.86</v>
      </c>
      <c r="D66" s="489">
        <v>90000000</v>
      </c>
      <c r="E66" s="489"/>
      <c r="F66" s="489"/>
      <c r="G66" s="489">
        <v>52187400000</v>
      </c>
    </row>
    <row r="67" spans="1:7" ht="32.25" thickBot="1">
      <c r="A67" s="484">
        <v>4</v>
      </c>
      <c r="B67" s="509" t="s">
        <v>621</v>
      </c>
      <c r="C67" s="485">
        <v>65.69</v>
      </c>
      <c r="D67" s="494"/>
      <c r="E67" s="494"/>
      <c r="F67" s="494"/>
      <c r="G67" s="495">
        <v>15127200000</v>
      </c>
    </row>
    <row r="68" spans="1:7" ht="16.5" thickBot="1">
      <c r="A68" s="496"/>
      <c r="B68" s="510" t="s">
        <v>174</v>
      </c>
      <c r="C68" s="488">
        <v>1.85</v>
      </c>
      <c r="D68" s="489">
        <v>240000000</v>
      </c>
      <c r="E68" s="489"/>
      <c r="F68" s="489"/>
      <c r="G68" s="489">
        <v>444000000</v>
      </c>
    </row>
    <row r="69" spans="1:7" ht="16.5" thickBot="1">
      <c r="A69" s="496"/>
      <c r="B69" s="510" t="s">
        <v>574</v>
      </c>
      <c r="C69" s="488">
        <v>63.84</v>
      </c>
      <c r="D69" s="489">
        <v>230000000</v>
      </c>
      <c r="E69" s="489"/>
      <c r="F69" s="489"/>
      <c r="G69" s="489">
        <v>14683200000</v>
      </c>
    </row>
    <row r="70" spans="1:7" ht="48" thickBot="1">
      <c r="A70" s="484">
        <v>5</v>
      </c>
      <c r="B70" s="509" t="s">
        <v>622</v>
      </c>
      <c r="C70" s="485">
        <v>50.78</v>
      </c>
      <c r="D70" s="494"/>
      <c r="E70" s="494"/>
      <c r="F70" s="494"/>
      <c r="G70" s="495">
        <v>2285100000</v>
      </c>
    </row>
    <row r="71" spans="1:7" ht="16.5" thickBot="1">
      <c r="A71" s="496"/>
      <c r="B71" s="510" t="s">
        <v>174</v>
      </c>
      <c r="C71" s="494"/>
      <c r="D71" s="494"/>
      <c r="E71" s="494"/>
      <c r="F71" s="494"/>
      <c r="G71" s="494"/>
    </row>
    <row r="72" spans="1:7" ht="16.5" thickBot="1">
      <c r="A72" s="496"/>
      <c r="B72" s="510" t="s">
        <v>574</v>
      </c>
      <c r="C72" s="488">
        <v>50.78</v>
      </c>
      <c r="D72" s="489">
        <v>45000000</v>
      </c>
      <c r="E72" s="489"/>
      <c r="F72" s="489"/>
      <c r="G72" s="489">
        <v>2285100000</v>
      </c>
    </row>
    <row r="73" spans="1:7" ht="63.75" thickBot="1">
      <c r="A73" s="484">
        <v>6</v>
      </c>
      <c r="B73" s="509" t="s">
        <v>623</v>
      </c>
      <c r="C73" s="490">
        <v>1239.06</v>
      </c>
      <c r="D73" s="489">
        <v>337500000</v>
      </c>
      <c r="E73" s="489"/>
      <c r="F73" s="489"/>
      <c r="G73" s="497">
        <v>418182750000</v>
      </c>
    </row>
    <row r="74" spans="1:7" ht="32.25" thickBot="1">
      <c r="A74" s="484">
        <v>7</v>
      </c>
      <c r="B74" s="509" t="s">
        <v>624</v>
      </c>
      <c r="C74" s="485">
        <v>0.18</v>
      </c>
      <c r="D74" s="494"/>
      <c r="E74" s="494"/>
      <c r="F74" s="494"/>
      <c r="G74" s="495">
        <v>288000000</v>
      </c>
    </row>
    <row r="75" spans="1:7" ht="16.5" thickBot="1">
      <c r="A75" s="496"/>
      <c r="B75" s="510" t="s">
        <v>625</v>
      </c>
      <c r="C75" s="488">
        <v>0.18</v>
      </c>
      <c r="D75" s="489">
        <v>1600000000</v>
      </c>
      <c r="E75" s="489"/>
      <c r="F75" s="489"/>
      <c r="G75" s="489">
        <v>288000000</v>
      </c>
    </row>
    <row r="76" spans="1:7" ht="32.25" thickBot="1">
      <c r="A76" s="484">
        <v>8</v>
      </c>
      <c r="B76" s="509" t="s">
        <v>626</v>
      </c>
      <c r="C76" s="485">
        <v>3.41</v>
      </c>
      <c r="D76" s="494"/>
      <c r="E76" s="494"/>
      <c r="F76" s="494"/>
      <c r="G76" s="495">
        <v>7502000000</v>
      </c>
    </row>
    <row r="77" spans="1:7" ht="16.5" thickBot="1">
      <c r="A77" s="496"/>
      <c r="B77" s="510" t="s">
        <v>174</v>
      </c>
      <c r="C77" s="488">
        <v>3.41</v>
      </c>
      <c r="D77" s="489">
        <v>2200000000</v>
      </c>
      <c r="E77" s="489"/>
      <c r="F77" s="489"/>
      <c r="G77" s="489">
        <v>7502000000</v>
      </c>
    </row>
    <row r="78" spans="1:7" ht="16.5" thickBot="1">
      <c r="A78" s="496"/>
      <c r="B78" s="508" t="s">
        <v>627</v>
      </c>
      <c r="C78" s="494"/>
      <c r="D78" s="494"/>
      <c r="E78" s="494"/>
      <c r="F78" s="494"/>
      <c r="G78" s="495">
        <v>-101706550000</v>
      </c>
    </row>
  </sheetData>
  <mergeCells count="67">
    <mergeCell ref="G21:G22"/>
    <mergeCell ref="H21:H22"/>
    <mergeCell ref="F4:F5"/>
    <mergeCell ref="A9:A10"/>
    <mergeCell ref="B9:B10"/>
    <mergeCell ref="A4:A5"/>
    <mergeCell ref="B4:B5"/>
    <mergeCell ref="I4:I5"/>
    <mergeCell ref="A7:A8"/>
    <mergeCell ref="B7:B8"/>
    <mergeCell ref="C4:C5"/>
    <mergeCell ref="D4:D5"/>
    <mergeCell ref="E4:E5"/>
    <mergeCell ref="G4:G5"/>
    <mergeCell ref="H4:H5"/>
    <mergeCell ref="J29:J30"/>
    <mergeCell ref="A11:A12"/>
    <mergeCell ref="B11:B12"/>
    <mergeCell ref="A14:A15"/>
    <mergeCell ref="B14:B15"/>
    <mergeCell ref="A21:A22"/>
    <mergeCell ref="B21:B22"/>
    <mergeCell ref="I21:I22"/>
    <mergeCell ref="A26:A27"/>
    <mergeCell ref="B26:B27"/>
    <mergeCell ref="A29:A30"/>
    <mergeCell ref="B29:B30"/>
    <mergeCell ref="C21:C22"/>
    <mergeCell ref="D21:D22"/>
    <mergeCell ref="E21:E22"/>
    <mergeCell ref="F21:F22"/>
    <mergeCell ref="A35:A36"/>
    <mergeCell ref="B35:B36"/>
    <mergeCell ref="A37:A38"/>
    <mergeCell ref="B37:B38"/>
    <mergeCell ref="A41:A42"/>
    <mergeCell ref="B41:B42"/>
    <mergeCell ref="C41:C42"/>
    <mergeCell ref="G41:G42"/>
    <mergeCell ref="A43:A44"/>
    <mergeCell ref="B43:B44"/>
    <mergeCell ref="C43:C44"/>
    <mergeCell ref="G43:G44"/>
    <mergeCell ref="A45:A46"/>
    <mergeCell ref="B45:B46"/>
    <mergeCell ref="C45:C46"/>
    <mergeCell ref="G45:G46"/>
    <mergeCell ref="A47:A48"/>
    <mergeCell ref="B47:B48"/>
    <mergeCell ref="C47:C48"/>
    <mergeCell ref="G47:G48"/>
    <mergeCell ref="A49:A50"/>
    <mergeCell ref="B49:B50"/>
    <mergeCell ref="C49:C50"/>
    <mergeCell ref="G49:G50"/>
    <mergeCell ref="A51:A52"/>
    <mergeCell ref="B51:B52"/>
    <mergeCell ref="C51:C52"/>
    <mergeCell ref="G51:G52"/>
    <mergeCell ref="A53:A54"/>
    <mergeCell ref="B53:B54"/>
    <mergeCell ref="C53:C54"/>
    <mergeCell ref="G53:G54"/>
    <mergeCell ref="A55:A56"/>
    <mergeCell ref="B55:B56"/>
    <mergeCell ref="C55:C56"/>
    <mergeCell ref="G55:G5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61"/>
  <sheetViews>
    <sheetView showZeros="0" topLeftCell="A41" zoomScaleNormal="100" workbookViewId="0">
      <selection activeCell="J49" sqref="J49"/>
    </sheetView>
  </sheetViews>
  <sheetFormatPr defaultColWidth="9.140625" defaultRowHeight="15"/>
  <cols>
    <col min="1" max="1" width="6.28515625" style="149" customWidth="1"/>
    <col min="2" max="2" width="41.42578125" style="104" customWidth="1"/>
    <col min="3" max="3" width="6.7109375" style="150" customWidth="1"/>
    <col min="4" max="4" width="8.7109375" style="150" hidden="1" customWidth="1"/>
    <col min="5" max="5" width="10.85546875" style="150" customWidth="1"/>
    <col min="6" max="6" width="10.85546875" style="149" customWidth="1"/>
    <col min="7" max="7" width="11" style="104" customWidth="1"/>
  </cols>
  <sheetData>
    <row r="1" spans="1:8">
      <c r="A1" s="1763" t="s">
        <v>401</v>
      </c>
      <c r="B1" s="1763"/>
    </row>
    <row r="2" spans="1:8" ht="18" customHeight="1">
      <c r="A2" s="104"/>
      <c r="B2" s="1743" t="s">
        <v>402</v>
      </c>
      <c r="C2" s="1743"/>
      <c r="D2" s="1743"/>
      <c r="E2" s="1743"/>
      <c r="F2" s="1743"/>
      <c r="G2" s="1743"/>
    </row>
    <row r="3" spans="1:8" ht="14.25" customHeight="1">
      <c r="A3" s="103"/>
      <c r="B3" s="1764" t="s">
        <v>403</v>
      </c>
      <c r="C3" s="1764"/>
      <c r="D3" s="1764"/>
      <c r="E3" s="1764"/>
      <c r="F3" s="1764"/>
      <c r="G3" s="1764"/>
    </row>
    <row r="4" spans="1:8" ht="27.75" customHeight="1">
      <c r="A4" s="227"/>
      <c r="B4" s="1765" t="s">
        <v>414</v>
      </c>
      <c r="C4" s="1765"/>
      <c r="D4" s="1765"/>
      <c r="E4" s="1765"/>
      <c r="F4" s="1765"/>
      <c r="G4" s="1765"/>
    </row>
    <row r="5" spans="1:8" ht="48.75" customHeight="1">
      <c r="A5" s="549" t="s">
        <v>170</v>
      </c>
      <c r="B5" s="549" t="s">
        <v>171</v>
      </c>
      <c r="C5" s="553" t="s">
        <v>6</v>
      </c>
      <c r="D5" s="551"/>
      <c r="E5" s="550" t="s">
        <v>638</v>
      </c>
      <c r="F5" s="550" t="s">
        <v>637</v>
      </c>
      <c r="G5" s="552" t="s">
        <v>407</v>
      </c>
    </row>
    <row r="6" spans="1:8" ht="15" customHeight="1">
      <c r="A6" s="554" t="s">
        <v>182</v>
      </c>
      <c r="B6" s="554" t="s">
        <v>183</v>
      </c>
      <c r="C6" s="554" t="s">
        <v>184</v>
      </c>
      <c r="D6" s="554"/>
      <c r="E6" s="554" t="s">
        <v>409</v>
      </c>
      <c r="F6" s="554" t="s">
        <v>186</v>
      </c>
      <c r="G6" s="554" t="s">
        <v>410</v>
      </c>
    </row>
    <row r="7" spans="1:8" ht="15" customHeight="1">
      <c r="A7" s="555"/>
      <c r="B7" s="556" t="s">
        <v>194</v>
      </c>
      <c r="C7" s="557"/>
      <c r="D7" s="558">
        <v>20536.240000000002</v>
      </c>
      <c r="E7" s="559">
        <v>83936.25</v>
      </c>
      <c r="F7" s="559">
        <f>B01CH!D9</f>
        <v>83936.25</v>
      </c>
      <c r="G7" s="559"/>
    </row>
    <row r="8" spans="1:8" ht="15" customHeight="1">
      <c r="A8" s="560">
        <v>1</v>
      </c>
      <c r="B8" s="561" t="s">
        <v>195</v>
      </c>
      <c r="C8" s="562" t="s">
        <v>196</v>
      </c>
      <c r="D8" s="563" t="e">
        <f>VLOOKUP(C8,#REF!,2,0)</f>
        <v>#REF!</v>
      </c>
      <c r="E8" s="564">
        <f>VLOOKUP(C8, B01CH!$C$10:$D$63,2,0)</f>
        <v>77859.62</v>
      </c>
      <c r="F8" s="564">
        <f>VLOOKUP(C8,'B6CH '!$C$10:$D$63,2,0)</f>
        <v>76944.399999999994</v>
      </c>
      <c r="G8" s="564">
        <f t="shared" ref="G8:G61" si="0">F8-E8</f>
        <v>-915.22000000000116</v>
      </c>
      <c r="H8" s="234">
        <f>F8/$F$7*100</f>
        <v>91.670047208446874</v>
      </c>
    </row>
    <row r="9" spans="1:8" ht="15" customHeight="1">
      <c r="A9" s="565"/>
      <c r="B9" s="566" t="s">
        <v>197</v>
      </c>
      <c r="C9" s="567"/>
      <c r="D9" s="563"/>
      <c r="E9" s="568"/>
      <c r="F9" s="568"/>
      <c r="G9" s="568"/>
    </row>
    <row r="10" spans="1:8" ht="15" customHeight="1">
      <c r="A10" s="569" t="s">
        <v>16</v>
      </c>
      <c r="B10" s="570" t="s">
        <v>198</v>
      </c>
      <c r="C10" s="571" t="s">
        <v>151</v>
      </c>
      <c r="D10" s="563" t="e">
        <f>VLOOKUP(C10,#REF!,2,0)</f>
        <v>#REF!</v>
      </c>
      <c r="E10" s="572">
        <f>VLOOKUP(C10, B01CH!$C$10:$D$63,2,0)</f>
        <v>1703.55</v>
      </c>
      <c r="F10" s="572">
        <f>VLOOKUP(C10,'B6CH '!$C$10:$D$63,2,0)</f>
        <v>1692.28</v>
      </c>
      <c r="G10" s="572">
        <f t="shared" si="0"/>
        <v>-11.269999999999982</v>
      </c>
    </row>
    <row r="11" spans="1:8" ht="15" customHeight="1">
      <c r="A11" s="569"/>
      <c r="B11" s="570" t="s">
        <v>199</v>
      </c>
      <c r="C11" s="571" t="s">
        <v>200</v>
      </c>
      <c r="D11" s="563" t="e">
        <f>VLOOKUP(C11,#REF!,2,0)</f>
        <v>#REF!</v>
      </c>
      <c r="E11" s="572">
        <f>VLOOKUP(C11, B01CH!$C$10:$D$63,2,0)</f>
        <v>80.94</v>
      </c>
      <c r="F11" s="572">
        <f>VLOOKUP(C11,'B6CH '!$C$10:$D$63,2,0)</f>
        <v>80.94</v>
      </c>
      <c r="G11" s="572">
        <f t="shared" si="0"/>
        <v>0</v>
      </c>
    </row>
    <row r="12" spans="1:8" ht="15" customHeight="1">
      <c r="A12" s="569" t="s">
        <v>30</v>
      </c>
      <c r="B12" s="570" t="s">
        <v>201</v>
      </c>
      <c r="C12" s="571" t="s">
        <v>152</v>
      </c>
      <c r="D12" s="563">
        <v>3823.87</v>
      </c>
      <c r="E12" s="572">
        <f>VLOOKUP(C12, B01CH!$C$10:$D$63,2,0)</f>
        <v>17360.570000000003</v>
      </c>
      <c r="F12" s="572">
        <f>VLOOKUP(C12,'B6CH '!$C$10:$D$63,2,0)</f>
        <v>17113.87</v>
      </c>
      <c r="G12" s="572">
        <f t="shared" si="0"/>
        <v>-246.70000000000437</v>
      </c>
    </row>
    <row r="13" spans="1:8" ht="15" customHeight="1">
      <c r="A13" s="569" t="s">
        <v>202</v>
      </c>
      <c r="B13" s="570" t="s">
        <v>203</v>
      </c>
      <c r="C13" s="571" t="s">
        <v>123</v>
      </c>
      <c r="D13" s="563" t="e">
        <f>VLOOKUP(C13,#REF!,2,0)</f>
        <v>#REF!</v>
      </c>
      <c r="E13" s="572">
        <f>VLOOKUP(C13, B01CH!$C$10:$D$63,2,0)</f>
        <v>19509.97</v>
      </c>
      <c r="F13" s="572">
        <f>VLOOKUP(C13,'B6CH '!$C$10:$D$63,2,0)</f>
        <v>18926.229999999996</v>
      </c>
      <c r="G13" s="572">
        <f t="shared" si="0"/>
        <v>-583.74000000000524</v>
      </c>
    </row>
    <row r="14" spans="1:8" ht="15" customHeight="1">
      <c r="A14" s="569" t="s">
        <v>204</v>
      </c>
      <c r="B14" s="570" t="s">
        <v>205</v>
      </c>
      <c r="C14" s="571" t="s">
        <v>206</v>
      </c>
      <c r="D14" s="563" t="e">
        <f>VLOOKUP(C14,#REF!,2,0)</f>
        <v>#REF!</v>
      </c>
      <c r="E14" s="572">
        <f>VLOOKUP(C14, B01CH!$C$10:$D$63,2,0)</f>
        <v>7148.79</v>
      </c>
      <c r="F14" s="572">
        <f>VLOOKUP(C14,'B6CH '!$C$10:$D$63,2,0)</f>
        <v>7137.13</v>
      </c>
      <c r="G14" s="572">
        <f t="shared" si="0"/>
        <v>-11.659999999999854</v>
      </c>
    </row>
    <row r="15" spans="1:8" ht="15" customHeight="1">
      <c r="A15" s="569" t="s">
        <v>207</v>
      </c>
      <c r="B15" s="570" t="s">
        <v>208</v>
      </c>
      <c r="C15" s="571" t="s">
        <v>209</v>
      </c>
      <c r="D15" s="563" t="e">
        <f>VLOOKUP(C15,#REF!,2,0)</f>
        <v>#REF!</v>
      </c>
      <c r="E15" s="572">
        <f>VLOOKUP(C15, B01CH!$C$10:$D$63,2,0)</f>
        <v>10732.300000000001</v>
      </c>
      <c r="F15" s="572">
        <f>VLOOKUP(C15,'B6CH '!$C$10:$D$63,2,0)</f>
        <v>10713.320000000002</v>
      </c>
      <c r="G15" s="572">
        <f t="shared" si="0"/>
        <v>-18.979999999999563</v>
      </c>
    </row>
    <row r="16" spans="1:8" ht="15" customHeight="1">
      <c r="A16" s="569" t="s">
        <v>210</v>
      </c>
      <c r="B16" s="570" t="s">
        <v>211</v>
      </c>
      <c r="C16" s="571" t="s">
        <v>153</v>
      </c>
      <c r="D16" s="563" t="e">
        <f>VLOOKUP(C16,#REF!,2,0)</f>
        <v>#REF!</v>
      </c>
      <c r="E16" s="572">
        <f>VLOOKUP(C16, B01CH!$C$10:$D$63,2,0)</f>
        <v>20767.919999999998</v>
      </c>
      <c r="F16" s="572">
        <f>VLOOKUP(C16,'B6CH '!$C$10:$D$63,2,0)</f>
        <v>20675.190000000002</v>
      </c>
      <c r="G16" s="572">
        <f t="shared" si="0"/>
        <v>-92.729999999995925</v>
      </c>
    </row>
    <row r="17" spans="1:8" ht="30">
      <c r="A17" s="569"/>
      <c r="B17" s="573" t="s">
        <v>212</v>
      </c>
      <c r="C17" s="571" t="s">
        <v>213</v>
      </c>
      <c r="D17" s="563"/>
      <c r="E17" s="572">
        <f>VLOOKUP(C17, B01CH!$C$10:$D$63,2,0)</f>
        <v>17507.98</v>
      </c>
      <c r="F17" s="572">
        <f>VLOOKUP(C17,'B6CH '!$C$10:$D$63,2,0)</f>
        <v>17507.98</v>
      </c>
      <c r="G17" s="572">
        <f t="shared" si="0"/>
        <v>0</v>
      </c>
    </row>
    <row r="18" spans="1:8" ht="15" customHeight="1">
      <c r="A18" s="569" t="s">
        <v>214</v>
      </c>
      <c r="B18" s="570" t="s">
        <v>215</v>
      </c>
      <c r="C18" s="571" t="s">
        <v>154</v>
      </c>
      <c r="D18" s="563" t="e">
        <f>VLOOKUP(C18,#REF!,2,0)</f>
        <v>#REF!</v>
      </c>
      <c r="E18" s="572">
        <f>VLOOKUP(C18, B01CH!$C$10:$D$63,2,0)</f>
        <v>607.54</v>
      </c>
      <c r="F18" s="572">
        <f>VLOOKUP(C18,'B6CH '!$C$10:$D$63,2,0)</f>
        <v>585.80000000000007</v>
      </c>
      <c r="G18" s="572">
        <f t="shared" si="0"/>
        <v>-21.739999999999895</v>
      </c>
    </row>
    <row r="19" spans="1:8" ht="15" customHeight="1">
      <c r="A19" s="569" t="s">
        <v>216</v>
      </c>
      <c r="B19" s="570" t="s">
        <v>217</v>
      </c>
      <c r="C19" s="571" t="s">
        <v>218</v>
      </c>
      <c r="D19" s="563" t="e">
        <f>VLOOKUP(C19,#REF!,2,0)</f>
        <v>#REF!</v>
      </c>
      <c r="E19" s="572">
        <f>VLOOKUP(C19, B01CH!$C$10:$D$63,2,0)</f>
        <v>0</v>
      </c>
      <c r="F19" s="572">
        <f>VLOOKUP(C19,'B6CH '!$C$10:$D$63,2,0)</f>
        <v>0</v>
      </c>
      <c r="G19" s="572">
        <f t="shared" si="0"/>
        <v>0</v>
      </c>
    </row>
    <row r="20" spans="1:8" ht="15" customHeight="1">
      <c r="A20" s="574" t="s">
        <v>219</v>
      </c>
      <c r="B20" s="575" t="s">
        <v>220</v>
      </c>
      <c r="C20" s="576" t="s">
        <v>90</v>
      </c>
      <c r="D20" s="563" t="e">
        <f>VLOOKUP(C20,#REF!,2,0)</f>
        <v>#REF!</v>
      </c>
      <c r="E20" s="577">
        <f>VLOOKUP(C20, B01CH!$C$10:$D$63,2,0)</f>
        <v>28.98</v>
      </c>
      <c r="F20" s="577">
        <f>VLOOKUP(C20,'B6CH '!$C$10:$D$63,2,0)</f>
        <v>100.57999999999998</v>
      </c>
      <c r="G20" s="577">
        <f t="shared" si="0"/>
        <v>71.59999999999998</v>
      </c>
    </row>
    <row r="21" spans="1:8" ht="15" customHeight="1">
      <c r="A21" s="578">
        <v>2</v>
      </c>
      <c r="B21" s="579" t="s">
        <v>221</v>
      </c>
      <c r="C21" s="580" t="s">
        <v>222</v>
      </c>
      <c r="D21" s="563" t="e">
        <f>VLOOKUP(C21,#REF!,2,0)</f>
        <v>#REF!</v>
      </c>
      <c r="E21" s="581">
        <f>VLOOKUP(C21, B01CH!$C$10:$D$63,2,0)</f>
        <v>4713.2999999999993</v>
      </c>
      <c r="F21" s="581">
        <f>VLOOKUP(C21,'B6CH '!$C$10:$D$63,2,0)</f>
        <v>5661.4199999999992</v>
      </c>
      <c r="G21" s="581">
        <f t="shared" si="0"/>
        <v>948.11999999999989</v>
      </c>
      <c r="H21" s="234">
        <f>F21/$F$7*100</f>
        <v>6.7449046151096796</v>
      </c>
    </row>
    <row r="22" spans="1:8" ht="15" customHeight="1">
      <c r="A22" s="565"/>
      <c r="B22" s="566" t="s">
        <v>197</v>
      </c>
      <c r="C22" s="580"/>
      <c r="D22" s="563"/>
      <c r="E22" s="581"/>
      <c r="F22" s="581"/>
      <c r="G22" s="581"/>
    </row>
    <row r="23" spans="1:8" ht="15" customHeight="1">
      <c r="A23" s="569" t="s">
        <v>223</v>
      </c>
      <c r="B23" s="570" t="s">
        <v>224</v>
      </c>
      <c r="C23" s="571" t="s">
        <v>18</v>
      </c>
      <c r="D23" s="563" t="e">
        <f>VLOOKUP(C23,#REF!,2,0)</f>
        <v>#REF!</v>
      </c>
      <c r="E23" s="572">
        <f>VLOOKUP(C23, B01CH!$C$10:$D$63,2,0)</f>
        <v>279.52</v>
      </c>
      <c r="F23" s="572">
        <f>VLOOKUP(C23,'B6CH '!$C$10:$D$63,2,0)</f>
        <v>331.57</v>
      </c>
      <c r="G23" s="572">
        <f t="shared" si="0"/>
        <v>52.050000000000011</v>
      </c>
    </row>
    <row r="24" spans="1:8" ht="15" customHeight="1">
      <c r="A24" s="569" t="s">
        <v>225</v>
      </c>
      <c r="B24" s="570" t="s">
        <v>226</v>
      </c>
      <c r="C24" s="571" t="s">
        <v>29</v>
      </c>
      <c r="D24" s="563" t="e">
        <f>VLOOKUP(C24,#REF!,2,0)</f>
        <v>#REF!</v>
      </c>
      <c r="E24" s="572">
        <f>VLOOKUP(C24, B01CH!$C$10:$D$63,2,0)</f>
        <v>6.4499999999999993</v>
      </c>
      <c r="F24" s="572">
        <f>VLOOKUP(C24,'B6CH '!$C$10:$D$63,2,0)</f>
        <v>7.3699999999999992</v>
      </c>
      <c r="G24" s="572">
        <f t="shared" si="0"/>
        <v>0.91999999999999993</v>
      </c>
    </row>
    <row r="25" spans="1:8" ht="15" customHeight="1">
      <c r="A25" s="569" t="s">
        <v>227</v>
      </c>
      <c r="B25" s="570" t="s">
        <v>228</v>
      </c>
      <c r="C25" s="571" t="s">
        <v>48</v>
      </c>
      <c r="D25" s="563"/>
      <c r="E25" s="572">
        <f>VLOOKUP(C25, B01CH!$C$10:$D$63,2,0)</f>
        <v>0</v>
      </c>
      <c r="F25" s="572">
        <f>VLOOKUP(C25,'B6CH '!$C$10:$D$63,2,0)</f>
        <v>17.329999999999998</v>
      </c>
      <c r="G25" s="572">
        <f t="shared" si="0"/>
        <v>17.329999999999998</v>
      </c>
    </row>
    <row r="26" spans="1:8" ht="15" customHeight="1">
      <c r="A26" s="569" t="s">
        <v>229</v>
      </c>
      <c r="B26" s="570" t="s">
        <v>230</v>
      </c>
      <c r="C26" s="571" t="s">
        <v>128</v>
      </c>
      <c r="D26" s="563" t="e">
        <f>VLOOKUP(C26,#REF!,2,0)</f>
        <v>#REF!</v>
      </c>
      <c r="E26" s="572">
        <f>VLOOKUP(C26, B01CH!$C$10:$D$63,2,0)</f>
        <v>0</v>
      </c>
      <c r="F26" s="572">
        <f>VLOOKUP(C26,'B6CH '!$C$10:$D$63,2,0)</f>
        <v>100.00000000000001</v>
      </c>
      <c r="G26" s="572">
        <f t="shared" si="0"/>
        <v>100.00000000000001</v>
      </c>
    </row>
    <row r="27" spans="1:8" ht="15" customHeight="1">
      <c r="A27" s="569" t="s">
        <v>231</v>
      </c>
      <c r="B27" s="570" t="s">
        <v>232</v>
      </c>
      <c r="C27" s="571" t="s">
        <v>88</v>
      </c>
      <c r="D27" s="563">
        <v>84.32</v>
      </c>
      <c r="E27" s="572">
        <f>VLOOKUP(C27, B01CH!$C$10:$D$63,2,0)</f>
        <v>4.83</v>
      </c>
      <c r="F27" s="572">
        <f>VLOOKUP(C27,'B6CH '!$C$10:$D$63,2,0)</f>
        <v>96.679999999999993</v>
      </c>
      <c r="G27" s="572">
        <f t="shared" si="0"/>
        <v>91.85</v>
      </c>
    </row>
    <row r="28" spans="1:8" ht="15" customHeight="1">
      <c r="A28" s="569" t="s">
        <v>233</v>
      </c>
      <c r="B28" s="570" t="s">
        <v>234</v>
      </c>
      <c r="C28" s="571" t="s">
        <v>87</v>
      </c>
      <c r="D28" s="563">
        <v>56.21</v>
      </c>
      <c r="E28" s="572">
        <f>VLOOKUP(C28, B01CH!$C$10:$D$63,2,0)</f>
        <v>96.59</v>
      </c>
      <c r="F28" s="572">
        <f>VLOOKUP(C28,'B6CH '!$C$10:$D$63,2,0)</f>
        <v>90.88</v>
      </c>
      <c r="G28" s="572">
        <f t="shared" si="0"/>
        <v>-5.710000000000008</v>
      </c>
    </row>
    <row r="29" spans="1:8" ht="15" customHeight="1">
      <c r="A29" s="569" t="s">
        <v>235</v>
      </c>
      <c r="B29" s="570" t="s">
        <v>236</v>
      </c>
      <c r="C29" s="571" t="s">
        <v>237</v>
      </c>
      <c r="D29" s="563" t="e">
        <f>VLOOKUP(C29,#REF!,2,0)</f>
        <v>#REF!</v>
      </c>
      <c r="E29" s="572">
        <f>VLOOKUP(C29, B01CH!$C$10:$D$63,2,0)</f>
        <v>0</v>
      </c>
      <c r="F29" s="572">
        <f>VLOOKUP(C29,'B6CH '!$C$10:$D$63,2,0)</f>
        <v>22.3</v>
      </c>
      <c r="G29" s="572">
        <f t="shared" si="0"/>
        <v>22.3</v>
      </c>
    </row>
    <row r="30" spans="1:8" ht="15" customHeight="1">
      <c r="A30" s="569" t="s">
        <v>238</v>
      </c>
      <c r="B30" s="570" t="s">
        <v>239</v>
      </c>
      <c r="C30" s="571" t="s">
        <v>82</v>
      </c>
      <c r="D30" s="563" t="e">
        <f>VLOOKUP(C30,#REF!,2,0)</f>
        <v>#REF!</v>
      </c>
      <c r="E30" s="572">
        <f>VLOOKUP(C30, B01CH!$C$10:$D$63,2,0)</f>
        <v>97.720000000000013</v>
      </c>
      <c r="F30" s="572">
        <f>VLOOKUP(C30,'B6CH '!$C$10:$D$63,2,0)</f>
        <v>137.69999999999999</v>
      </c>
      <c r="G30" s="572">
        <f t="shared" si="0"/>
        <v>39.979999999999976</v>
      </c>
    </row>
    <row r="31" spans="1:8" ht="27.75" customHeight="1">
      <c r="A31" s="582" t="s">
        <v>240</v>
      </c>
      <c r="B31" s="583" t="s">
        <v>241</v>
      </c>
      <c r="C31" s="580" t="s">
        <v>51</v>
      </c>
      <c r="D31" s="581" t="e">
        <f>SUM(D33:D48)</f>
        <v>#REF!</v>
      </c>
      <c r="E31" s="581">
        <f>VLOOKUP(C31, B01CH!$C$10:$D$63,2,0)</f>
        <v>1897.09</v>
      </c>
      <c r="F31" s="581">
        <f>VLOOKUP(C31,'B6CH '!$C$10:$D$63,2,0)</f>
        <v>2520.8000000000002</v>
      </c>
      <c r="G31" s="581">
        <f t="shared" si="0"/>
        <v>623.71000000000026</v>
      </c>
    </row>
    <row r="32" spans="1:8" ht="15" customHeight="1">
      <c r="A32" s="584"/>
      <c r="B32" s="585" t="s">
        <v>197</v>
      </c>
      <c r="C32" s="586"/>
      <c r="D32" s="563"/>
      <c r="E32" s="587"/>
      <c r="F32" s="587"/>
      <c r="G32" s="587"/>
    </row>
    <row r="33" spans="1:7" ht="15" customHeight="1">
      <c r="A33" s="584" t="s">
        <v>242</v>
      </c>
      <c r="B33" s="585" t="s">
        <v>243</v>
      </c>
      <c r="C33" s="586" t="s">
        <v>59</v>
      </c>
      <c r="D33" s="563" t="e">
        <f>VLOOKUP(C33,#REF!,2,0)</f>
        <v>#REF!</v>
      </c>
      <c r="E33" s="587">
        <f>VLOOKUP(C33, B01CH!$C$10:$D$63,2,0)</f>
        <v>1469.46</v>
      </c>
      <c r="F33" s="587">
        <f>VLOOKUP(C33,'B6CH '!$C$10:$D$63,2,0)</f>
        <v>1747.34</v>
      </c>
      <c r="G33" s="587">
        <f t="shared" si="0"/>
        <v>277.87999999999988</v>
      </c>
    </row>
    <row r="34" spans="1:7" ht="15" customHeight="1">
      <c r="A34" s="584" t="s">
        <v>242</v>
      </c>
      <c r="B34" s="585" t="s">
        <v>244</v>
      </c>
      <c r="C34" s="586" t="s">
        <v>72</v>
      </c>
      <c r="D34" s="563" t="e">
        <f>VLOOKUP(C34,#REF!,2,0)</f>
        <v>#REF!</v>
      </c>
      <c r="E34" s="587">
        <f>VLOOKUP(C34, B01CH!$C$10:$D$63,2,0)</f>
        <v>55.21</v>
      </c>
      <c r="F34" s="587">
        <f>VLOOKUP(C34,'B6CH '!$C$10:$D$63,2,0)</f>
        <v>103.94</v>
      </c>
      <c r="G34" s="587">
        <f t="shared" si="0"/>
        <v>48.73</v>
      </c>
    </row>
    <row r="35" spans="1:7" ht="15" customHeight="1">
      <c r="A35" s="584" t="s">
        <v>242</v>
      </c>
      <c r="B35" s="585" t="s">
        <v>245</v>
      </c>
      <c r="C35" s="586" t="s">
        <v>122</v>
      </c>
      <c r="D35" s="563" t="e">
        <f>VLOOKUP(C35,#REF!,2,0)</f>
        <v>#REF!</v>
      </c>
      <c r="E35" s="587">
        <f>VLOOKUP(C35, B01CH!$C$10:$D$63,2,0)</f>
        <v>9.9</v>
      </c>
      <c r="F35" s="587">
        <f>VLOOKUP(C35,'B6CH '!$C$10:$D$63,2,0)</f>
        <v>11.42</v>
      </c>
      <c r="G35" s="587">
        <f t="shared" si="0"/>
        <v>1.5199999999999996</v>
      </c>
    </row>
    <row r="36" spans="1:7" ht="15" customHeight="1">
      <c r="A36" s="584" t="s">
        <v>242</v>
      </c>
      <c r="B36" s="585" t="s">
        <v>246</v>
      </c>
      <c r="C36" s="586" t="s">
        <v>247</v>
      </c>
      <c r="D36" s="563" t="e">
        <f>VLOOKUP(C36,#REF!,2,0)</f>
        <v>#REF!</v>
      </c>
      <c r="E36" s="587">
        <f>VLOOKUP(C36, B01CH!$C$10:$D$63,2,0)</f>
        <v>4.09</v>
      </c>
      <c r="F36" s="587">
        <f>VLOOKUP(C36,'B6CH '!$C$10:$D$63,2,0)</f>
        <v>5.3</v>
      </c>
      <c r="G36" s="587">
        <f t="shared" si="0"/>
        <v>1.21</v>
      </c>
    </row>
    <row r="37" spans="1:7" ht="15" customHeight="1">
      <c r="A37" s="584" t="s">
        <v>242</v>
      </c>
      <c r="B37" s="585" t="s">
        <v>248</v>
      </c>
      <c r="C37" s="586" t="s">
        <v>68</v>
      </c>
      <c r="D37" s="563" t="e">
        <f>VLOOKUP(C37,#REF!,2,0)</f>
        <v>#REF!</v>
      </c>
      <c r="E37" s="587">
        <f>VLOOKUP(C37, B01CH!$C$10:$D$63,2,0)</f>
        <v>44.809999999999995</v>
      </c>
      <c r="F37" s="587">
        <f>VLOOKUP(C37,'B6CH '!$C$10:$D$63,2,0)</f>
        <v>46.449999999999996</v>
      </c>
      <c r="G37" s="587">
        <f t="shared" si="0"/>
        <v>1.6400000000000006</v>
      </c>
    </row>
    <row r="38" spans="1:7" ht="15" customHeight="1">
      <c r="A38" s="584" t="s">
        <v>242</v>
      </c>
      <c r="B38" s="585" t="s">
        <v>249</v>
      </c>
      <c r="C38" s="586" t="s">
        <v>130</v>
      </c>
      <c r="D38" s="563" t="e">
        <f>VLOOKUP(C38,#REF!,2,0)</f>
        <v>#REF!</v>
      </c>
      <c r="E38" s="587">
        <f>VLOOKUP(C38, B01CH!$C$10:$D$63,2,0)</f>
        <v>9.0399999999999991</v>
      </c>
      <c r="F38" s="587">
        <f>VLOOKUP(C38,'B6CH '!$C$10:$D$63,2,0)</f>
        <v>14.67</v>
      </c>
      <c r="G38" s="587">
        <f t="shared" si="0"/>
        <v>5.6300000000000008</v>
      </c>
    </row>
    <row r="39" spans="1:7" ht="15" customHeight="1">
      <c r="A39" s="584" t="s">
        <v>242</v>
      </c>
      <c r="B39" s="585" t="s">
        <v>250</v>
      </c>
      <c r="C39" s="586" t="s">
        <v>52</v>
      </c>
      <c r="D39" s="563" t="e">
        <f>VLOOKUP(C39,#REF!,2,0)</f>
        <v>#REF!</v>
      </c>
      <c r="E39" s="587">
        <f>VLOOKUP(C39, B01CH!$C$10:$D$63,2,0)</f>
        <v>248.78000000000003</v>
      </c>
      <c r="F39" s="587">
        <f>VLOOKUP(C39,'B6CH '!$C$10:$D$63,2,0)</f>
        <v>517.68000000000006</v>
      </c>
      <c r="G39" s="587">
        <f t="shared" si="0"/>
        <v>268.90000000000003</v>
      </c>
    </row>
    <row r="40" spans="1:7" ht="15" customHeight="1">
      <c r="A40" s="584" t="s">
        <v>242</v>
      </c>
      <c r="B40" s="585" t="s">
        <v>251</v>
      </c>
      <c r="C40" s="586" t="s">
        <v>252</v>
      </c>
      <c r="D40" s="563" t="e">
        <f>VLOOKUP(C40,#REF!,2,0)</f>
        <v>#REF!</v>
      </c>
      <c r="E40" s="587">
        <f>VLOOKUP(C40, B01CH!$C$10:$D$63,2,0)</f>
        <v>0.62</v>
      </c>
      <c r="F40" s="587">
        <f>VLOOKUP(C40,'B6CH '!$C$10:$D$63,2,0)</f>
        <v>0.62</v>
      </c>
      <c r="G40" s="587">
        <f t="shared" si="0"/>
        <v>0</v>
      </c>
    </row>
    <row r="41" spans="1:7" ht="15" customHeight="1">
      <c r="A41" s="584" t="s">
        <v>242</v>
      </c>
      <c r="B41" s="585" t="s">
        <v>253</v>
      </c>
      <c r="C41" s="586" t="s">
        <v>254</v>
      </c>
      <c r="D41" s="563"/>
      <c r="E41" s="587">
        <f>VLOOKUP(C41, B01CH!$C$10:$D$63,2,0)</f>
        <v>0</v>
      </c>
      <c r="F41" s="587">
        <f>VLOOKUP(C41,'B6CH '!$C$10:$D$63,2,0)</f>
        <v>0</v>
      </c>
      <c r="G41" s="587">
        <f t="shared" si="0"/>
        <v>0</v>
      </c>
    </row>
    <row r="42" spans="1:7" ht="15" customHeight="1">
      <c r="A42" s="584" t="s">
        <v>242</v>
      </c>
      <c r="B42" s="585" t="s">
        <v>255</v>
      </c>
      <c r="C42" s="586" t="s">
        <v>256</v>
      </c>
      <c r="D42" s="563" t="e">
        <f>VLOOKUP(C42,#REF!,2,0)</f>
        <v>#REF!</v>
      </c>
      <c r="E42" s="587">
        <f>VLOOKUP(C42, B01CH!$C$10:$D$63,2,0)</f>
        <v>0.16</v>
      </c>
      <c r="F42" s="587">
        <f>VLOOKUP(C42,'B6CH '!$C$10:$D$63,2,0)</f>
        <v>0.16</v>
      </c>
      <c r="G42" s="587">
        <f t="shared" si="0"/>
        <v>0</v>
      </c>
    </row>
    <row r="43" spans="1:7" ht="15" customHeight="1">
      <c r="A43" s="584" t="s">
        <v>242</v>
      </c>
      <c r="B43" s="585" t="s">
        <v>257</v>
      </c>
      <c r="C43" s="586" t="s">
        <v>77</v>
      </c>
      <c r="D43" s="563" t="e">
        <f>VLOOKUP(C43,#REF!,2,0)</f>
        <v>#REF!</v>
      </c>
      <c r="E43" s="587">
        <f>VLOOKUP(C43, B01CH!$C$10:$D$63,2,0)</f>
        <v>1.28</v>
      </c>
      <c r="F43" s="587">
        <f>VLOOKUP(C43,'B6CH '!$C$10:$D$63,2,0)</f>
        <v>13.08</v>
      </c>
      <c r="G43" s="587">
        <f t="shared" si="0"/>
        <v>11.8</v>
      </c>
    </row>
    <row r="44" spans="1:7" ht="15" customHeight="1">
      <c r="A44" s="584" t="s">
        <v>242</v>
      </c>
      <c r="B44" s="585" t="s">
        <v>258</v>
      </c>
      <c r="C44" s="586" t="s">
        <v>259</v>
      </c>
      <c r="D44" s="563">
        <v>10.71</v>
      </c>
      <c r="E44" s="587">
        <f>VLOOKUP(C44, B01CH!$C$10:$D$63,2,0)</f>
        <v>3.05</v>
      </c>
      <c r="F44" s="587">
        <f>VLOOKUP(C44,'B6CH '!$C$10:$D$63,2,0)</f>
        <v>6.0499999999999989</v>
      </c>
      <c r="G44" s="587">
        <f t="shared" si="0"/>
        <v>2.9999999999999991</v>
      </c>
    </row>
    <row r="45" spans="1:7" ht="15" customHeight="1">
      <c r="A45" s="584" t="s">
        <v>242</v>
      </c>
      <c r="B45" s="585" t="s">
        <v>260</v>
      </c>
      <c r="C45" s="586" t="s">
        <v>78</v>
      </c>
      <c r="D45" s="563" t="e">
        <f>VLOOKUP(C45,#REF!,2,0)</f>
        <v>#REF!</v>
      </c>
      <c r="E45" s="587">
        <f>VLOOKUP(C45, B01CH!$C$10:$D$63,2,0)</f>
        <v>49.06</v>
      </c>
      <c r="F45" s="587">
        <f>VLOOKUP(C45,'B6CH '!$C$10:$D$63,2,0)</f>
        <v>49.06</v>
      </c>
      <c r="G45" s="587">
        <f t="shared" si="0"/>
        <v>0</v>
      </c>
    </row>
    <row r="46" spans="1:7" ht="15" customHeight="1">
      <c r="A46" s="584" t="s">
        <v>242</v>
      </c>
      <c r="B46" s="585" t="s">
        <v>261</v>
      </c>
      <c r="C46" s="586" t="s">
        <v>262</v>
      </c>
      <c r="D46" s="563" t="e">
        <f>VLOOKUP(C46,#REF!,2,0)</f>
        <v>#REF!</v>
      </c>
      <c r="E46" s="587">
        <f>VLOOKUP(C46, B01CH!$C$10:$D$63,2,0)</f>
        <v>0</v>
      </c>
      <c r="F46" s="587">
        <f>VLOOKUP(C46,'B6CH '!$C$10:$D$63,2,0)</f>
        <v>0</v>
      </c>
      <c r="G46" s="587">
        <f t="shared" si="0"/>
        <v>0</v>
      </c>
    </row>
    <row r="47" spans="1:7" ht="15" customHeight="1">
      <c r="A47" s="584" t="s">
        <v>242</v>
      </c>
      <c r="B47" s="585" t="s">
        <v>263</v>
      </c>
      <c r="C47" s="586" t="s">
        <v>264</v>
      </c>
      <c r="D47" s="563" t="e">
        <f>VLOOKUP(C47,#REF!,2,0)</f>
        <v>#REF!</v>
      </c>
      <c r="E47" s="587">
        <f>VLOOKUP(C47, B01CH!$C$10:$D$63,2,0)</f>
        <v>0</v>
      </c>
      <c r="F47" s="587">
        <f>VLOOKUP(C47,'B6CH '!$C$10:$D$63,2,0)</f>
        <v>0</v>
      </c>
      <c r="G47" s="587">
        <f t="shared" si="0"/>
        <v>0</v>
      </c>
    </row>
    <row r="48" spans="1:7" ht="15" customHeight="1">
      <c r="A48" s="584" t="s">
        <v>242</v>
      </c>
      <c r="B48" s="585" t="s">
        <v>265</v>
      </c>
      <c r="C48" s="586" t="s">
        <v>142</v>
      </c>
      <c r="D48" s="563" t="e">
        <f>VLOOKUP(C48,#REF!,2,0)</f>
        <v>#REF!</v>
      </c>
      <c r="E48" s="587">
        <f>VLOOKUP(C48, B01CH!$C$10:$D$63,2,0)</f>
        <v>1.63</v>
      </c>
      <c r="F48" s="587">
        <f>VLOOKUP(C48,'B6CH '!$C$10:$D$63,2,0)</f>
        <v>5.0299999999999994</v>
      </c>
      <c r="G48" s="587">
        <f t="shared" si="0"/>
        <v>3.3999999999999995</v>
      </c>
    </row>
    <row r="49" spans="1:8" ht="15" customHeight="1">
      <c r="A49" s="569" t="s">
        <v>266</v>
      </c>
      <c r="B49" s="570" t="s">
        <v>267</v>
      </c>
      <c r="C49" s="571" t="s">
        <v>268</v>
      </c>
      <c r="D49" s="563"/>
      <c r="E49" s="572">
        <f>VLOOKUP(C49, B01CH!$C$10:$D$63,2,0)</f>
        <v>0</v>
      </c>
      <c r="F49" s="572">
        <f>VLOOKUP(C49,'B6CH '!$C$10:$D$63,2,0)</f>
        <v>0</v>
      </c>
      <c r="G49" s="572">
        <f t="shared" si="0"/>
        <v>0</v>
      </c>
    </row>
    <row r="50" spans="1:8" ht="15" customHeight="1">
      <c r="A50" s="569" t="s">
        <v>269</v>
      </c>
      <c r="B50" s="570" t="s">
        <v>270</v>
      </c>
      <c r="C50" s="571" t="s">
        <v>271</v>
      </c>
      <c r="D50" s="563"/>
      <c r="E50" s="572">
        <f>VLOOKUP(C50, B01CH!$C$10:$D$63,2,0)</f>
        <v>2.68</v>
      </c>
      <c r="F50" s="572">
        <f>VLOOKUP(C50,'B6CH '!$C$10:$D$63,2,0)</f>
        <v>2.68</v>
      </c>
      <c r="G50" s="572">
        <f t="shared" si="0"/>
        <v>0</v>
      </c>
    </row>
    <row r="51" spans="1:8" ht="15" customHeight="1">
      <c r="A51" s="569" t="s">
        <v>272</v>
      </c>
      <c r="B51" s="570" t="s">
        <v>273</v>
      </c>
      <c r="C51" s="571" t="s">
        <v>144</v>
      </c>
      <c r="D51" s="563"/>
      <c r="E51" s="572">
        <f>VLOOKUP(C51, B01CH!$C$10:$D$63,2,0)</f>
        <v>0.65999999999999992</v>
      </c>
      <c r="F51" s="572">
        <f>VLOOKUP(C51,'B6CH '!$C$10:$D$63,2,0)</f>
        <v>11.959999999999999</v>
      </c>
      <c r="G51" s="572">
        <f t="shared" si="0"/>
        <v>11.299999999999999</v>
      </c>
    </row>
    <row r="52" spans="1:8" ht="15" customHeight="1">
      <c r="A52" s="569" t="s">
        <v>274</v>
      </c>
      <c r="B52" s="570" t="s">
        <v>275</v>
      </c>
      <c r="C52" s="571" t="s">
        <v>121</v>
      </c>
      <c r="D52" s="563" t="e">
        <f>VLOOKUP(C52,#REF!,2,0)</f>
        <v>#REF!</v>
      </c>
      <c r="E52" s="572">
        <f>VLOOKUP(C52, B01CH!$C$10:$D$63,2,0)</f>
        <v>610.13999999999987</v>
      </c>
      <c r="F52" s="572">
        <f>VLOOKUP(C52,'B6CH '!$C$10:$D$63,2,0)</f>
        <v>614.20999999999992</v>
      </c>
      <c r="G52" s="572">
        <f t="shared" si="0"/>
        <v>4.07000000000005</v>
      </c>
    </row>
    <row r="53" spans="1:8" ht="15" customHeight="1">
      <c r="A53" s="569" t="s">
        <v>276</v>
      </c>
      <c r="B53" s="570" t="s">
        <v>277</v>
      </c>
      <c r="C53" s="571" t="s">
        <v>49</v>
      </c>
      <c r="D53" s="563" t="e">
        <f>VLOOKUP(C53,#REF!,2,0)</f>
        <v>#REF!</v>
      </c>
      <c r="E53" s="572">
        <f>VLOOKUP(C53, B01CH!$C$10:$D$63,2,0)</f>
        <v>183.6</v>
      </c>
      <c r="F53" s="572">
        <f>VLOOKUP(C53,'B6CH '!$C$10:$D$63,2,0)</f>
        <v>253.47000000000003</v>
      </c>
      <c r="G53" s="572">
        <f t="shared" si="0"/>
        <v>69.870000000000033</v>
      </c>
    </row>
    <row r="54" spans="1:8" ht="15" customHeight="1">
      <c r="A54" s="569" t="s">
        <v>278</v>
      </c>
      <c r="B54" s="570" t="s">
        <v>279</v>
      </c>
      <c r="C54" s="571" t="s">
        <v>44</v>
      </c>
      <c r="D54" s="563">
        <v>12.009999999999998</v>
      </c>
      <c r="E54" s="572">
        <f>VLOOKUP(C54, B01CH!$C$10:$D$63,2,0)</f>
        <v>30.26</v>
      </c>
      <c r="F54" s="572">
        <f>VLOOKUP(C54,'B6CH '!$C$10:$D$63,2,0)</f>
        <v>27.310000000000006</v>
      </c>
      <c r="G54" s="572">
        <f t="shared" si="0"/>
        <v>-2.9499999999999957</v>
      </c>
    </row>
    <row r="55" spans="1:8" ht="15" customHeight="1">
      <c r="A55" s="569" t="s">
        <v>280</v>
      </c>
      <c r="B55" s="570" t="s">
        <v>281</v>
      </c>
      <c r="C55" s="571" t="s">
        <v>76</v>
      </c>
      <c r="D55" s="563"/>
      <c r="E55" s="572">
        <f>VLOOKUP(C55, B01CH!$C$10:$D$63,2,0)</f>
        <v>6.86</v>
      </c>
      <c r="F55" s="572">
        <f>VLOOKUP(C55,'B6CH '!$C$10:$D$63,2,0)</f>
        <v>11.860000000000001</v>
      </c>
      <c r="G55" s="572">
        <f t="shared" si="0"/>
        <v>5.0000000000000009</v>
      </c>
    </row>
    <row r="56" spans="1:8" ht="15" customHeight="1">
      <c r="A56" s="569" t="s">
        <v>282</v>
      </c>
      <c r="B56" s="570" t="s">
        <v>283</v>
      </c>
      <c r="C56" s="571" t="s">
        <v>284</v>
      </c>
      <c r="D56" s="563"/>
      <c r="E56" s="572">
        <f>VLOOKUP(C56, B01CH!$C$10:$D$63,2,0)</f>
        <v>0</v>
      </c>
      <c r="F56" s="572">
        <f>VLOOKUP(C56,'B6CH '!$C$10:$D$63,2,0)</f>
        <v>0</v>
      </c>
      <c r="G56" s="572">
        <f t="shared" si="0"/>
        <v>0</v>
      </c>
    </row>
    <row r="57" spans="1:8" ht="15" customHeight="1">
      <c r="A57" s="569" t="s">
        <v>285</v>
      </c>
      <c r="B57" s="570" t="s">
        <v>286</v>
      </c>
      <c r="C57" s="571" t="s">
        <v>287</v>
      </c>
      <c r="D57" s="563">
        <v>7.25</v>
      </c>
      <c r="E57" s="572">
        <f>VLOOKUP(C57, B01CH!$C$10:$D$63,2,0)</f>
        <v>0</v>
      </c>
      <c r="F57" s="572">
        <f>VLOOKUP(C57,'B6CH '!$C$10:$D$63,2,0)</f>
        <v>0</v>
      </c>
      <c r="G57" s="572">
        <f t="shared" si="0"/>
        <v>0</v>
      </c>
    </row>
    <row r="58" spans="1:8" ht="15" customHeight="1">
      <c r="A58" s="588" t="s">
        <v>288</v>
      </c>
      <c r="B58" s="589" t="s">
        <v>289</v>
      </c>
      <c r="C58" s="572" t="s">
        <v>155</v>
      </c>
      <c r="D58" s="563">
        <v>714.65</v>
      </c>
      <c r="E58" s="572">
        <f>VLOOKUP(C58, B01CH!$C$10:$D$63,2,0)</f>
        <v>1301.26</v>
      </c>
      <c r="F58" s="572">
        <f>VLOOKUP(C58,'B6CH '!$C$10:$D$63,2,0)</f>
        <v>1226.7</v>
      </c>
      <c r="G58" s="572">
        <f t="shared" si="0"/>
        <v>-74.559999999999945</v>
      </c>
    </row>
    <row r="59" spans="1:8" ht="15" customHeight="1">
      <c r="A59" s="588" t="s">
        <v>290</v>
      </c>
      <c r="B59" s="589" t="s">
        <v>291</v>
      </c>
      <c r="C59" s="572" t="s">
        <v>292</v>
      </c>
      <c r="D59" s="563">
        <v>35.5</v>
      </c>
      <c r="E59" s="572">
        <f>VLOOKUP(C59, B01CH!$C$10:$D$63,2,0)</f>
        <v>195.19</v>
      </c>
      <c r="F59" s="572">
        <f>VLOOKUP(C59,'B6CH '!$C$10:$D$63,2,0)</f>
        <v>188.14999999999998</v>
      </c>
      <c r="G59" s="572">
        <f t="shared" si="0"/>
        <v>-7.0400000000000205</v>
      </c>
    </row>
    <row r="60" spans="1:8" ht="18.75" customHeight="1">
      <c r="A60" s="590" t="s">
        <v>293</v>
      </c>
      <c r="B60" s="591" t="s">
        <v>294</v>
      </c>
      <c r="C60" s="577" t="s">
        <v>295</v>
      </c>
      <c r="D60" s="563" t="e">
        <f>VLOOKUP(C60,#REF!,2,0)</f>
        <v>#REF!</v>
      </c>
      <c r="E60" s="577">
        <f>VLOOKUP(C60, B01CH!$C$10:$D$63,2,0)</f>
        <v>0.45</v>
      </c>
      <c r="F60" s="577">
        <f>VLOOKUP(C60,'B6CH '!$C$10:$D$63,2,0)</f>
        <v>0.45</v>
      </c>
      <c r="G60" s="577">
        <f t="shared" si="0"/>
        <v>0</v>
      </c>
    </row>
    <row r="61" spans="1:8" ht="20.25" customHeight="1">
      <c r="A61" s="592" t="s">
        <v>412</v>
      </c>
      <c r="B61" s="593" t="s">
        <v>296</v>
      </c>
      <c r="C61" s="592" t="s">
        <v>156</v>
      </c>
      <c r="D61" s="594" t="e">
        <f>VLOOKUP(C61,#REF!,2,0)</f>
        <v>#REF!</v>
      </c>
      <c r="E61" s="592">
        <f>VLOOKUP(C61, B01CH!$C$10:$D$63,2,0)</f>
        <v>1363.3299999999997</v>
      </c>
      <c r="F61" s="592">
        <f>VLOOKUP(C61,'B6CH '!$C$10:$D$63,2,0)</f>
        <v>1330.4299999999998</v>
      </c>
      <c r="G61" s="592">
        <f t="shared" si="0"/>
        <v>-32.899999999999864</v>
      </c>
      <c r="H61" s="234">
        <f>F61/$F$7*100</f>
        <v>1.5850481764434314</v>
      </c>
    </row>
  </sheetData>
  <autoFilter ref="A6:G63"/>
  <mergeCells count="4">
    <mergeCell ref="A1:B1"/>
    <mergeCell ref="B2:G2"/>
    <mergeCell ref="B3:G3"/>
    <mergeCell ref="B4:G4"/>
  </mergeCells>
  <pageMargins left="0.55118110236220474" right="0.31496062992125984" top="0.59055118110236227" bottom="0.51181102362204722"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M86"/>
  <sheetViews>
    <sheetView showZeros="0" topLeftCell="A22" zoomScaleNormal="100" workbookViewId="0">
      <selection activeCell="P41" sqref="P41"/>
    </sheetView>
  </sheetViews>
  <sheetFormatPr defaultRowHeight="12.75"/>
  <cols>
    <col min="1" max="1" width="6" style="149" customWidth="1"/>
    <col min="2" max="2" width="33.140625" style="104" customWidth="1"/>
    <col min="3" max="3" width="9" style="150" customWidth="1"/>
    <col min="4" max="4" width="9" style="149" customWidth="1"/>
    <col min="5" max="5" width="10.140625" style="151" hidden="1" customWidth="1"/>
    <col min="6" max="7" width="10.140625" style="149" hidden="1" customWidth="1"/>
    <col min="8" max="8" width="10.140625" style="511" hidden="1" customWidth="1"/>
    <col min="9" max="9" width="9.85546875" style="149" hidden="1" customWidth="1"/>
    <col min="10" max="10" width="10.140625" style="149" hidden="1" customWidth="1"/>
    <col min="11" max="11" width="10.140625" style="271" hidden="1" customWidth="1"/>
    <col min="12" max="12" width="10.140625" style="149" hidden="1" customWidth="1"/>
    <col min="13" max="14" width="8.28515625" style="149" hidden="1" customWidth="1"/>
    <col min="15" max="15" width="9.140625" style="104" hidden="1" customWidth="1"/>
    <col min="16" max="18" width="9.140625" style="104" customWidth="1"/>
    <col min="19" max="19" width="8.7109375" style="104" customWidth="1"/>
    <col min="20" max="20" width="10" style="104" customWidth="1"/>
    <col min="21" max="21" width="11.42578125" style="104" customWidth="1"/>
    <col min="22" max="22" width="23.28515625" style="104" customWidth="1"/>
    <col min="23" max="23" width="11.42578125" style="104" customWidth="1"/>
    <col min="24" max="25" width="9.140625" style="104" customWidth="1"/>
    <col min="26" max="251" width="9.140625" style="104"/>
    <col min="252" max="252" width="5.28515625" style="104" customWidth="1"/>
    <col min="253" max="253" width="35.28515625" style="104" customWidth="1"/>
    <col min="254" max="254" width="8.7109375" style="104" customWidth="1"/>
    <col min="255" max="255" width="10.5703125" style="104" customWidth="1"/>
    <col min="256" max="256" width="9.85546875" style="104" customWidth="1"/>
    <col min="257" max="257" width="8.42578125" style="104" customWidth="1"/>
    <col min="258" max="258" width="8.140625" style="104" customWidth="1"/>
    <col min="259" max="259" width="9" style="104" customWidth="1"/>
    <col min="260" max="260" width="8.7109375" style="104" customWidth="1"/>
    <col min="261" max="262" width="8.85546875" style="104" customWidth="1"/>
    <col min="263" max="263" width="9" style="104" customWidth="1"/>
    <col min="264" max="264" width="9.28515625" style="104" customWidth="1"/>
    <col min="265" max="266" width="8.5703125" style="104" customWidth="1"/>
    <col min="267" max="267" width="8.42578125" style="104" customWidth="1"/>
    <col min="268" max="268" width="8.7109375" style="104" customWidth="1"/>
    <col min="269" max="269" width="8.42578125" style="104" customWidth="1"/>
    <col min="270" max="270" width="9" style="104" customWidth="1"/>
    <col min="271" max="274" width="0" style="104" hidden="1" customWidth="1"/>
    <col min="275" max="275" width="8.7109375" style="104" customWidth="1"/>
    <col min="276" max="276" width="10" style="104" bestFit="1" customWidth="1"/>
    <col min="277" max="277" width="11.42578125" style="104" bestFit="1" customWidth="1"/>
    <col min="278" max="278" width="23.28515625" style="104" customWidth="1"/>
    <col min="279" max="279" width="11.42578125" style="104" bestFit="1" customWidth="1"/>
    <col min="280" max="507" width="9.140625" style="104"/>
    <col min="508" max="508" width="5.28515625" style="104" customWidth="1"/>
    <col min="509" max="509" width="35.28515625" style="104" customWidth="1"/>
    <col min="510" max="510" width="8.7109375" style="104" customWidth="1"/>
    <col min="511" max="511" width="10.5703125" style="104" customWidth="1"/>
    <col min="512" max="512" width="9.85546875" style="104" customWidth="1"/>
    <col min="513" max="513" width="8.42578125" style="104" customWidth="1"/>
    <col min="514" max="514" width="8.140625" style="104" customWidth="1"/>
    <col min="515" max="515" width="9" style="104" customWidth="1"/>
    <col min="516" max="516" width="8.7109375" style="104" customWidth="1"/>
    <col min="517" max="518" width="8.85546875" style="104" customWidth="1"/>
    <col min="519" max="519" width="9" style="104" customWidth="1"/>
    <col min="520" max="520" width="9.28515625" style="104" customWidth="1"/>
    <col min="521" max="522" width="8.5703125" style="104" customWidth="1"/>
    <col min="523" max="523" width="8.42578125" style="104" customWidth="1"/>
    <col min="524" max="524" width="8.7109375" style="104" customWidth="1"/>
    <col min="525" max="525" width="8.42578125" style="104" customWidth="1"/>
    <col min="526" max="526" width="9" style="104" customWidth="1"/>
    <col min="527" max="530" width="0" style="104" hidden="1" customWidth="1"/>
    <col min="531" max="531" width="8.7109375" style="104" customWidth="1"/>
    <col min="532" max="532" width="10" style="104" bestFit="1" customWidth="1"/>
    <col min="533" max="533" width="11.42578125" style="104" bestFit="1" customWidth="1"/>
    <col min="534" max="534" width="23.28515625" style="104" customWidth="1"/>
    <col min="535" max="535" width="11.42578125" style="104" bestFit="1" customWidth="1"/>
    <col min="536" max="763" width="9.140625" style="104"/>
    <col min="764" max="764" width="5.28515625" style="104" customWidth="1"/>
    <col min="765" max="765" width="35.28515625" style="104" customWidth="1"/>
    <col min="766" max="766" width="8.7109375" style="104" customWidth="1"/>
    <col min="767" max="767" width="10.5703125" style="104" customWidth="1"/>
    <col min="768" max="768" width="9.85546875" style="104" customWidth="1"/>
    <col min="769" max="769" width="8.42578125" style="104" customWidth="1"/>
    <col min="770" max="770" width="8.140625" style="104" customWidth="1"/>
    <col min="771" max="771" width="9" style="104" customWidth="1"/>
    <col min="772" max="772" width="8.7109375" style="104" customWidth="1"/>
    <col min="773" max="774" width="8.85546875" style="104" customWidth="1"/>
    <col min="775" max="775" width="9" style="104" customWidth="1"/>
    <col min="776" max="776" width="9.28515625" style="104" customWidth="1"/>
    <col min="777" max="778" width="8.5703125" style="104" customWidth="1"/>
    <col min="779" max="779" width="8.42578125" style="104" customWidth="1"/>
    <col min="780" max="780" width="8.7109375" style="104" customWidth="1"/>
    <col min="781" max="781" width="8.42578125" style="104" customWidth="1"/>
    <col min="782" max="782" width="9" style="104" customWidth="1"/>
    <col min="783" max="786" width="0" style="104" hidden="1" customWidth="1"/>
    <col min="787" max="787" width="8.7109375" style="104" customWidth="1"/>
    <col min="788" max="788" width="10" style="104" bestFit="1" customWidth="1"/>
    <col min="789" max="789" width="11.42578125" style="104" bestFit="1" customWidth="1"/>
    <col min="790" max="790" width="23.28515625" style="104" customWidth="1"/>
    <col min="791" max="791" width="11.42578125" style="104" bestFit="1" customWidth="1"/>
    <col min="792" max="1019" width="9.140625" style="104"/>
    <col min="1020" max="1020" width="5.28515625" style="104" customWidth="1"/>
    <col min="1021" max="1021" width="35.28515625" style="104" customWidth="1"/>
    <col min="1022" max="1022" width="8.7109375" style="104" customWidth="1"/>
    <col min="1023" max="1023" width="10.5703125" style="104" customWidth="1"/>
    <col min="1024" max="1024" width="9.85546875" style="104" customWidth="1"/>
    <col min="1025" max="1025" width="8.42578125" style="104" customWidth="1"/>
    <col min="1026" max="1026" width="8.140625" style="104" customWidth="1"/>
    <col min="1027" max="1027" width="9" style="104" customWidth="1"/>
    <col min="1028" max="1028" width="8.7109375" style="104" customWidth="1"/>
    <col min="1029" max="1030" width="8.85546875" style="104" customWidth="1"/>
    <col min="1031" max="1031" width="9" style="104" customWidth="1"/>
    <col min="1032" max="1032" width="9.28515625" style="104" customWidth="1"/>
    <col min="1033" max="1034" width="8.5703125" style="104" customWidth="1"/>
    <col min="1035" max="1035" width="8.42578125" style="104" customWidth="1"/>
    <col min="1036" max="1036" width="8.7109375" style="104" customWidth="1"/>
    <col min="1037" max="1037" width="8.42578125" style="104" customWidth="1"/>
    <col min="1038" max="1038" width="9" style="104" customWidth="1"/>
    <col min="1039" max="1042" width="0" style="104" hidden="1" customWidth="1"/>
    <col min="1043" max="1043" width="8.7109375" style="104" customWidth="1"/>
    <col min="1044" max="1044" width="10" style="104" bestFit="1" customWidth="1"/>
    <col min="1045" max="1045" width="11.42578125" style="104" bestFit="1" customWidth="1"/>
    <col min="1046" max="1046" width="23.28515625" style="104" customWidth="1"/>
    <col min="1047" max="1047" width="11.42578125" style="104" bestFit="1" customWidth="1"/>
    <col min="1048" max="1275" width="9.140625" style="104"/>
    <col min="1276" max="1276" width="5.28515625" style="104" customWidth="1"/>
    <col min="1277" max="1277" width="35.28515625" style="104" customWidth="1"/>
    <col min="1278" max="1278" width="8.7109375" style="104" customWidth="1"/>
    <col min="1279" max="1279" width="10.5703125" style="104" customWidth="1"/>
    <col min="1280" max="1280" width="9.85546875" style="104" customWidth="1"/>
    <col min="1281" max="1281" width="8.42578125" style="104" customWidth="1"/>
    <col min="1282" max="1282" width="8.140625" style="104" customWidth="1"/>
    <col min="1283" max="1283" width="9" style="104" customWidth="1"/>
    <col min="1284" max="1284" width="8.7109375" style="104" customWidth="1"/>
    <col min="1285" max="1286" width="8.85546875" style="104" customWidth="1"/>
    <col min="1287" max="1287" width="9" style="104" customWidth="1"/>
    <col min="1288" max="1288" width="9.28515625" style="104" customWidth="1"/>
    <col min="1289" max="1290" width="8.5703125" style="104" customWidth="1"/>
    <col min="1291" max="1291" width="8.42578125" style="104" customWidth="1"/>
    <col min="1292" max="1292" width="8.7109375" style="104" customWidth="1"/>
    <col min="1293" max="1293" width="8.42578125" style="104" customWidth="1"/>
    <col min="1294" max="1294" width="9" style="104" customWidth="1"/>
    <col min="1295" max="1298" width="0" style="104" hidden="1" customWidth="1"/>
    <col min="1299" max="1299" width="8.7109375" style="104" customWidth="1"/>
    <col min="1300" max="1300" width="10" style="104" bestFit="1" customWidth="1"/>
    <col min="1301" max="1301" width="11.42578125" style="104" bestFit="1" customWidth="1"/>
    <col min="1302" max="1302" width="23.28515625" style="104" customWidth="1"/>
    <col min="1303" max="1303" width="11.42578125" style="104" bestFit="1" customWidth="1"/>
    <col min="1304" max="1531" width="9.140625" style="104"/>
    <col min="1532" max="1532" width="5.28515625" style="104" customWidth="1"/>
    <col min="1533" max="1533" width="35.28515625" style="104" customWidth="1"/>
    <col min="1534" max="1534" width="8.7109375" style="104" customWidth="1"/>
    <col min="1535" max="1535" width="10.5703125" style="104" customWidth="1"/>
    <col min="1536" max="1536" width="9.85546875" style="104" customWidth="1"/>
    <col min="1537" max="1537" width="8.42578125" style="104" customWidth="1"/>
    <col min="1538" max="1538" width="8.140625" style="104" customWidth="1"/>
    <col min="1539" max="1539" width="9" style="104" customWidth="1"/>
    <col min="1540" max="1540" width="8.7109375" style="104" customWidth="1"/>
    <col min="1541" max="1542" width="8.85546875" style="104" customWidth="1"/>
    <col min="1543" max="1543" width="9" style="104" customWidth="1"/>
    <col min="1544" max="1544" width="9.28515625" style="104" customWidth="1"/>
    <col min="1545" max="1546" width="8.5703125" style="104" customWidth="1"/>
    <col min="1547" max="1547" width="8.42578125" style="104" customWidth="1"/>
    <col min="1548" max="1548" width="8.7109375" style="104" customWidth="1"/>
    <col min="1549" max="1549" width="8.42578125" style="104" customWidth="1"/>
    <col min="1550" max="1550" width="9" style="104" customWidth="1"/>
    <col min="1551" max="1554" width="0" style="104" hidden="1" customWidth="1"/>
    <col min="1555" max="1555" width="8.7109375" style="104" customWidth="1"/>
    <col min="1556" max="1556" width="10" style="104" bestFit="1" customWidth="1"/>
    <col min="1557" max="1557" width="11.42578125" style="104" bestFit="1" customWidth="1"/>
    <col min="1558" max="1558" width="23.28515625" style="104" customWidth="1"/>
    <col min="1559" max="1559" width="11.42578125" style="104" bestFit="1" customWidth="1"/>
    <col min="1560" max="1787" width="9.140625" style="104"/>
    <col min="1788" max="1788" width="5.28515625" style="104" customWidth="1"/>
    <col min="1789" max="1789" width="35.28515625" style="104" customWidth="1"/>
    <col min="1790" max="1790" width="8.7109375" style="104" customWidth="1"/>
    <col min="1791" max="1791" width="10.5703125" style="104" customWidth="1"/>
    <col min="1792" max="1792" width="9.85546875" style="104" customWidth="1"/>
    <col min="1793" max="1793" width="8.42578125" style="104" customWidth="1"/>
    <col min="1794" max="1794" width="8.140625" style="104" customWidth="1"/>
    <col min="1795" max="1795" width="9" style="104" customWidth="1"/>
    <col min="1796" max="1796" width="8.7109375" style="104" customWidth="1"/>
    <col min="1797" max="1798" width="8.85546875" style="104" customWidth="1"/>
    <col min="1799" max="1799" width="9" style="104" customWidth="1"/>
    <col min="1800" max="1800" width="9.28515625" style="104" customWidth="1"/>
    <col min="1801" max="1802" width="8.5703125" style="104" customWidth="1"/>
    <col min="1803" max="1803" width="8.42578125" style="104" customWidth="1"/>
    <col min="1804" max="1804" width="8.7109375" style="104" customWidth="1"/>
    <col min="1805" max="1805" width="8.42578125" style="104" customWidth="1"/>
    <col min="1806" max="1806" width="9" style="104" customWidth="1"/>
    <col min="1807" max="1810" width="0" style="104" hidden="1" customWidth="1"/>
    <col min="1811" max="1811" width="8.7109375" style="104" customWidth="1"/>
    <col min="1812" max="1812" width="10" style="104" bestFit="1" customWidth="1"/>
    <col min="1813" max="1813" width="11.42578125" style="104" bestFit="1" customWidth="1"/>
    <col min="1814" max="1814" width="23.28515625" style="104" customWidth="1"/>
    <col min="1815" max="1815" width="11.42578125" style="104" bestFit="1" customWidth="1"/>
    <col min="1816" max="2043" width="9.140625" style="104"/>
    <col min="2044" max="2044" width="5.28515625" style="104" customWidth="1"/>
    <col min="2045" max="2045" width="35.28515625" style="104" customWidth="1"/>
    <col min="2046" max="2046" width="8.7109375" style="104" customWidth="1"/>
    <col min="2047" max="2047" width="10.5703125" style="104" customWidth="1"/>
    <col min="2048" max="2048" width="9.85546875" style="104" customWidth="1"/>
    <col min="2049" max="2049" width="8.42578125" style="104" customWidth="1"/>
    <col min="2050" max="2050" width="8.140625" style="104" customWidth="1"/>
    <col min="2051" max="2051" width="9" style="104" customWidth="1"/>
    <col min="2052" max="2052" width="8.7109375" style="104" customWidth="1"/>
    <col min="2053" max="2054" width="8.85546875" style="104" customWidth="1"/>
    <col min="2055" max="2055" width="9" style="104" customWidth="1"/>
    <col min="2056" max="2056" width="9.28515625" style="104" customWidth="1"/>
    <col min="2057" max="2058" width="8.5703125" style="104" customWidth="1"/>
    <col min="2059" max="2059" width="8.42578125" style="104" customWidth="1"/>
    <col min="2060" max="2060" width="8.7109375" style="104" customWidth="1"/>
    <col min="2061" max="2061" width="8.42578125" style="104" customWidth="1"/>
    <col min="2062" max="2062" width="9" style="104" customWidth="1"/>
    <col min="2063" max="2066" width="0" style="104" hidden="1" customWidth="1"/>
    <col min="2067" max="2067" width="8.7109375" style="104" customWidth="1"/>
    <col min="2068" max="2068" width="10" style="104" bestFit="1" customWidth="1"/>
    <col min="2069" max="2069" width="11.42578125" style="104" bestFit="1" customWidth="1"/>
    <col min="2070" max="2070" width="23.28515625" style="104" customWidth="1"/>
    <col min="2071" max="2071" width="11.42578125" style="104" bestFit="1" customWidth="1"/>
    <col min="2072" max="2299" width="9.140625" style="104"/>
    <col min="2300" max="2300" width="5.28515625" style="104" customWidth="1"/>
    <col min="2301" max="2301" width="35.28515625" style="104" customWidth="1"/>
    <col min="2302" max="2302" width="8.7109375" style="104" customWidth="1"/>
    <col min="2303" max="2303" width="10.5703125" style="104" customWidth="1"/>
    <col min="2304" max="2304" width="9.85546875" style="104" customWidth="1"/>
    <col min="2305" max="2305" width="8.42578125" style="104" customWidth="1"/>
    <col min="2306" max="2306" width="8.140625" style="104" customWidth="1"/>
    <col min="2307" max="2307" width="9" style="104" customWidth="1"/>
    <col min="2308" max="2308" width="8.7109375" style="104" customWidth="1"/>
    <col min="2309" max="2310" width="8.85546875" style="104" customWidth="1"/>
    <col min="2311" max="2311" width="9" style="104" customWidth="1"/>
    <col min="2312" max="2312" width="9.28515625" style="104" customWidth="1"/>
    <col min="2313" max="2314" width="8.5703125" style="104" customWidth="1"/>
    <col min="2315" max="2315" width="8.42578125" style="104" customWidth="1"/>
    <col min="2316" max="2316" width="8.7109375" style="104" customWidth="1"/>
    <col min="2317" max="2317" width="8.42578125" style="104" customWidth="1"/>
    <col min="2318" max="2318" width="9" style="104" customWidth="1"/>
    <col min="2319" max="2322" width="0" style="104" hidden="1" customWidth="1"/>
    <col min="2323" max="2323" width="8.7109375" style="104" customWidth="1"/>
    <col min="2324" max="2324" width="10" style="104" bestFit="1" customWidth="1"/>
    <col min="2325" max="2325" width="11.42578125" style="104" bestFit="1" customWidth="1"/>
    <col min="2326" max="2326" width="23.28515625" style="104" customWidth="1"/>
    <col min="2327" max="2327" width="11.42578125" style="104" bestFit="1" customWidth="1"/>
    <col min="2328" max="2555" width="9.140625" style="104"/>
    <col min="2556" max="2556" width="5.28515625" style="104" customWidth="1"/>
    <col min="2557" max="2557" width="35.28515625" style="104" customWidth="1"/>
    <col min="2558" max="2558" width="8.7109375" style="104" customWidth="1"/>
    <col min="2559" max="2559" width="10.5703125" style="104" customWidth="1"/>
    <col min="2560" max="2560" width="9.85546875" style="104" customWidth="1"/>
    <col min="2561" max="2561" width="8.42578125" style="104" customWidth="1"/>
    <col min="2562" max="2562" width="8.140625" style="104" customWidth="1"/>
    <col min="2563" max="2563" width="9" style="104" customWidth="1"/>
    <col min="2564" max="2564" width="8.7109375" style="104" customWidth="1"/>
    <col min="2565" max="2566" width="8.85546875" style="104" customWidth="1"/>
    <col min="2567" max="2567" width="9" style="104" customWidth="1"/>
    <col min="2568" max="2568" width="9.28515625" style="104" customWidth="1"/>
    <col min="2569" max="2570" width="8.5703125" style="104" customWidth="1"/>
    <col min="2571" max="2571" width="8.42578125" style="104" customWidth="1"/>
    <col min="2572" max="2572" width="8.7109375" style="104" customWidth="1"/>
    <col min="2573" max="2573" width="8.42578125" style="104" customWidth="1"/>
    <col min="2574" max="2574" width="9" style="104" customWidth="1"/>
    <col min="2575" max="2578" width="0" style="104" hidden="1" customWidth="1"/>
    <col min="2579" max="2579" width="8.7109375" style="104" customWidth="1"/>
    <col min="2580" max="2580" width="10" style="104" bestFit="1" customWidth="1"/>
    <col min="2581" max="2581" width="11.42578125" style="104" bestFit="1" customWidth="1"/>
    <col min="2582" max="2582" width="23.28515625" style="104" customWidth="1"/>
    <col min="2583" max="2583" width="11.42578125" style="104" bestFit="1" customWidth="1"/>
    <col min="2584" max="2811" width="9.140625" style="104"/>
    <col min="2812" max="2812" width="5.28515625" style="104" customWidth="1"/>
    <col min="2813" max="2813" width="35.28515625" style="104" customWidth="1"/>
    <col min="2814" max="2814" width="8.7109375" style="104" customWidth="1"/>
    <col min="2815" max="2815" width="10.5703125" style="104" customWidth="1"/>
    <col min="2816" max="2816" width="9.85546875" style="104" customWidth="1"/>
    <col min="2817" max="2817" width="8.42578125" style="104" customWidth="1"/>
    <col min="2818" max="2818" width="8.140625" style="104" customWidth="1"/>
    <col min="2819" max="2819" width="9" style="104" customWidth="1"/>
    <col min="2820" max="2820" width="8.7109375" style="104" customWidth="1"/>
    <col min="2821" max="2822" width="8.85546875" style="104" customWidth="1"/>
    <col min="2823" max="2823" width="9" style="104" customWidth="1"/>
    <col min="2824" max="2824" width="9.28515625" style="104" customWidth="1"/>
    <col min="2825" max="2826" width="8.5703125" style="104" customWidth="1"/>
    <col min="2827" max="2827" width="8.42578125" style="104" customWidth="1"/>
    <col min="2828" max="2828" width="8.7109375" style="104" customWidth="1"/>
    <col min="2829" max="2829" width="8.42578125" style="104" customWidth="1"/>
    <col min="2830" max="2830" width="9" style="104" customWidth="1"/>
    <col min="2831" max="2834" width="0" style="104" hidden="1" customWidth="1"/>
    <col min="2835" max="2835" width="8.7109375" style="104" customWidth="1"/>
    <col min="2836" max="2836" width="10" style="104" bestFit="1" customWidth="1"/>
    <col min="2837" max="2837" width="11.42578125" style="104" bestFit="1" customWidth="1"/>
    <col min="2838" max="2838" width="23.28515625" style="104" customWidth="1"/>
    <col min="2839" max="2839" width="11.42578125" style="104" bestFit="1" customWidth="1"/>
    <col min="2840" max="3067" width="9.140625" style="104"/>
    <col min="3068" max="3068" width="5.28515625" style="104" customWidth="1"/>
    <col min="3069" max="3069" width="35.28515625" style="104" customWidth="1"/>
    <col min="3070" max="3070" width="8.7109375" style="104" customWidth="1"/>
    <col min="3071" max="3071" width="10.5703125" style="104" customWidth="1"/>
    <col min="3072" max="3072" width="9.85546875" style="104" customWidth="1"/>
    <col min="3073" max="3073" width="8.42578125" style="104" customWidth="1"/>
    <col min="3074" max="3074" width="8.140625" style="104" customWidth="1"/>
    <col min="3075" max="3075" width="9" style="104" customWidth="1"/>
    <col min="3076" max="3076" width="8.7109375" style="104" customWidth="1"/>
    <col min="3077" max="3078" width="8.85546875" style="104" customWidth="1"/>
    <col min="3079" max="3079" width="9" style="104" customWidth="1"/>
    <col min="3080" max="3080" width="9.28515625" style="104" customWidth="1"/>
    <col min="3081" max="3082" width="8.5703125" style="104" customWidth="1"/>
    <col min="3083" max="3083" width="8.42578125" style="104" customWidth="1"/>
    <col min="3084" max="3084" width="8.7109375" style="104" customWidth="1"/>
    <col min="3085" max="3085" width="8.42578125" style="104" customWidth="1"/>
    <col min="3086" max="3086" width="9" style="104" customWidth="1"/>
    <col min="3087" max="3090" width="0" style="104" hidden="1" customWidth="1"/>
    <col min="3091" max="3091" width="8.7109375" style="104" customWidth="1"/>
    <col min="3092" max="3092" width="10" style="104" bestFit="1" customWidth="1"/>
    <col min="3093" max="3093" width="11.42578125" style="104" bestFit="1" customWidth="1"/>
    <col min="3094" max="3094" width="23.28515625" style="104" customWidth="1"/>
    <col min="3095" max="3095" width="11.42578125" style="104" bestFit="1" customWidth="1"/>
    <col min="3096" max="3323" width="9.140625" style="104"/>
    <col min="3324" max="3324" width="5.28515625" style="104" customWidth="1"/>
    <col min="3325" max="3325" width="35.28515625" style="104" customWidth="1"/>
    <col min="3326" max="3326" width="8.7109375" style="104" customWidth="1"/>
    <col min="3327" max="3327" width="10.5703125" style="104" customWidth="1"/>
    <col min="3328" max="3328" width="9.85546875" style="104" customWidth="1"/>
    <col min="3329" max="3329" width="8.42578125" style="104" customWidth="1"/>
    <col min="3330" max="3330" width="8.140625" style="104" customWidth="1"/>
    <col min="3331" max="3331" width="9" style="104" customWidth="1"/>
    <col min="3332" max="3332" width="8.7109375" style="104" customWidth="1"/>
    <col min="3333" max="3334" width="8.85546875" style="104" customWidth="1"/>
    <col min="3335" max="3335" width="9" style="104" customWidth="1"/>
    <col min="3336" max="3336" width="9.28515625" style="104" customWidth="1"/>
    <col min="3337" max="3338" width="8.5703125" style="104" customWidth="1"/>
    <col min="3339" max="3339" width="8.42578125" style="104" customWidth="1"/>
    <col min="3340" max="3340" width="8.7109375" style="104" customWidth="1"/>
    <col min="3341" max="3341" width="8.42578125" style="104" customWidth="1"/>
    <col min="3342" max="3342" width="9" style="104" customWidth="1"/>
    <col min="3343" max="3346" width="0" style="104" hidden="1" customWidth="1"/>
    <col min="3347" max="3347" width="8.7109375" style="104" customWidth="1"/>
    <col min="3348" max="3348" width="10" style="104" bestFit="1" customWidth="1"/>
    <col min="3349" max="3349" width="11.42578125" style="104" bestFit="1" customWidth="1"/>
    <col min="3350" max="3350" width="23.28515625" style="104" customWidth="1"/>
    <col min="3351" max="3351" width="11.42578125" style="104" bestFit="1" customWidth="1"/>
    <col min="3352" max="3579" width="9.140625" style="104"/>
    <col min="3580" max="3580" width="5.28515625" style="104" customWidth="1"/>
    <col min="3581" max="3581" width="35.28515625" style="104" customWidth="1"/>
    <col min="3582" max="3582" width="8.7109375" style="104" customWidth="1"/>
    <col min="3583" max="3583" width="10.5703125" style="104" customWidth="1"/>
    <col min="3584" max="3584" width="9.85546875" style="104" customWidth="1"/>
    <col min="3585" max="3585" width="8.42578125" style="104" customWidth="1"/>
    <col min="3586" max="3586" width="8.140625" style="104" customWidth="1"/>
    <col min="3587" max="3587" width="9" style="104" customWidth="1"/>
    <col min="3588" max="3588" width="8.7109375" style="104" customWidth="1"/>
    <col min="3589" max="3590" width="8.85546875" style="104" customWidth="1"/>
    <col min="3591" max="3591" width="9" style="104" customWidth="1"/>
    <col min="3592" max="3592" width="9.28515625" style="104" customWidth="1"/>
    <col min="3593" max="3594" width="8.5703125" style="104" customWidth="1"/>
    <col min="3595" max="3595" width="8.42578125" style="104" customWidth="1"/>
    <col min="3596" max="3596" width="8.7109375" style="104" customWidth="1"/>
    <col min="3597" max="3597" width="8.42578125" style="104" customWidth="1"/>
    <col min="3598" max="3598" width="9" style="104" customWidth="1"/>
    <col min="3599" max="3602" width="0" style="104" hidden="1" customWidth="1"/>
    <col min="3603" max="3603" width="8.7109375" style="104" customWidth="1"/>
    <col min="3604" max="3604" width="10" style="104" bestFit="1" customWidth="1"/>
    <col min="3605" max="3605" width="11.42578125" style="104" bestFit="1" customWidth="1"/>
    <col min="3606" max="3606" width="23.28515625" style="104" customWidth="1"/>
    <col min="3607" max="3607" width="11.42578125" style="104" bestFit="1" customWidth="1"/>
    <col min="3608" max="3835" width="9.140625" style="104"/>
    <col min="3836" max="3836" width="5.28515625" style="104" customWidth="1"/>
    <col min="3837" max="3837" width="35.28515625" style="104" customWidth="1"/>
    <col min="3838" max="3838" width="8.7109375" style="104" customWidth="1"/>
    <col min="3839" max="3839" width="10.5703125" style="104" customWidth="1"/>
    <col min="3840" max="3840" width="9.85546875" style="104" customWidth="1"/>
    <col min="3841" max="3841" width="8.42578125" style="104" customWidth="1"/>
    <col min="3842" max="3842" width="8.140625" style="104" customWidth="1"/>
    <col min="3843" max="3843" width="9" style="104" customWidth="1"/>
    <col min="3844" max="3844" width="8.7109375" style="104" customWidth="1"/>
    <col min="3845" max="3846" width="8.85546875" style="104" customWidth="1"/>
    <col min="3847" max="3847" width="9" style="104" customWidth="1"/>
    <col min="3848" max="3848" width="9.28515625" style="104" customWidth="1"/>
    <col min="3849" max="3850" width="8.5703125" style="104" customWidth="1"/>
    <col min="3851" max="3851" width="8.42578125" style="104" customWidth="1"/>
    <col min="3852" max="3852" width="8.7109375" style="104" customWidth="1"/>
    <col min="3853" max="3853" width="8.42578125" style="104" customWidth="1"/>
    <col min="3854" max="3854" width="9" style="104" customWidth="1"/>
    <col min="3855" max="3858" width="0" style="104" hidden="1" customWidth="1"/>
    <col min="3859" max="3859" width="8.7109375" style="104" customWidth="1"/>
    <col min="3860" max="3860" width="10" style="104" bestFit="1" customWidth="1"/>
    <col min="3861" max="3861" width="11.42578125" style="104" bestFit="1" customWidth="1"/>
    <col min="3862" max="3862" width="23.28515625" style="104" customWidth="1"/>
    <col min="3863" max="3863" width="11.42578125" style="104" bestFit="1" customWidth="1"/>
    <col min="3864" max="4091" width="9.140625" style="104"/>
    <col min="4092" max="4092" width="5.28515625" style="104" customWidth="1"/>
    <col min="4093" max="4093" width="35.28515625" style="104" customWidth="1"/>
    <col min="4094" max="4094" width="8.7109375" style="104" customWidth="1"/>
    <col min="4095" max="4095" width="10.5703125" style="104" customWidth="1"/>
    <col min="4096" max="4096" width="9.85546875" style="104" customWidth="1"/>
    <col min="4097" max="4097" width="8.42578125" style="104" customWidth="1"/>
    <col min="4098" max="4098" width="8.140625" style="104" customWidth="1"/>
    <col min="4099" max="4099" width="9" style="104" customWidth="1"/>
    <col min="4100" max="4100" width="8.7109375" style="104" customWidth="1"/>
    <col min="4101" max="4102" width="8.85546875" style="104" customWidth="1"/>
    <col min="4103" max="4103" width="9" style="104" customWidth="1"/>
    <col min="4104" max="4104" width="9.28515625" style="104" customWidth="1"/>
    <col min="4105" max="4106" width="8.5703125" style="104" customWidth="1"/>
    <col min="4107" max="4107" width="8.42578125" style="104" customWidth="1"/>
    <col min="4108" max="4108" width="8.7109375" style="104" customWidth="1"/>
    <col min="4109" max="4109" width="8.42578125" style="104" customWidth="1"/>
    <col min="4110" max="4110" width="9" style="104" customWidth="1"/>
    <col min="4111" max="4114" width="0" style="104" hidden="1" customWidth="1"/>
    <col min="4115" max="4115" width="8.7109375" style="104" customWidth="1"/>
    <col min="4116" max="4116" width="10" style="104" bestFit="1" customWidth="1"/>
    <col min="4117" max="4117" width="11.42578125" style="104" bestFit="1" customWidth="1"/>
    <col min="4118" max="4118" width="23.28515625" style="104" customWidth="1"/>
    <col min="4119" max="4119" width="11.42578125" style="104" bestFit="1" customWidth="1"/>
    <col min="4120" max="4347" width="9.140625" style="104"/>
    <col min="4348" max="4348" width="5.28515625" style="104" customWidth="1"/>
    <col min="4349" max="4349" width="35.28515625" style="104" customWidth="1"/>
    <col min="4350" max="4350" width="8.7109375" style="104" customWidth="1"/>
    <col min="4351" max="4351" width="10.5703125" style="104" customWidth="1"/>
    <col min="4352" max="4352" width="9.85546875" style="104" customWidth="1"/>
    <col min="4353" max="4353" width="8.42578125" style="104" customWidth="1"/>
    <col min="4354" max="4354" width="8.140625" style="104" customWidth="1"/>
    <col min="4355" max="4355" width="9" style="104" customWidth="1"/>
    <col min="4356" max="4356" width="8.7109375" style="104" customWidth="1"/>
    <col min="4357" max="4358" width="8.85546875" style="104" customWidth="1"/>
    <col min="4359" max="4359" width="9" style="104" customWidth="1"/>
    <col min="4360" max="4360" width="9.28515625" style="104" customWidth="1"/>
    <col min="4361" max="4362" width="8.5703125" style="104" customWidth="1"/>
    <col min="4363" max="4363" width="8.42578125" style="104" customWidth="1"/>
    <col min="4364" max="4364" width="8.7109375" style="104" customWidth="1"/>
    <col min="4365" max="4365" width="8.42578125" style="104" customWidth="1"/>
    <col min="4366" max="4366" width="9" style="104" customWidth="1"/>
    <col min="4367" max="4370" width="0" style="104" hidden="1" customWidth="1"/>
    <col min="4371" max="4371" width="8.7109375" style="104" customWidth="1"/>
    <col min="4372" max="4372" width="10" style="104" bestFit="1" customWidth="1"/>
    <col min="4373" max="4373" width="11.42578125" style="104" bestFit="1" customWidth="1"/>
    <col min="4374" max="4374" width="23.28515625" style="104" customWidth="1"/>
    <col min="4375" max="4375" width="11.42578125" style="104" bestFit="1" customWidth="1"/>
    <col min="4376" max="4603" width="9.140625" style="104"/>
    <col min="4604" max="4604" width="5.28515625" style="104" customWidth="1"/>
    <col min="4605" max="4605" width="35.28515625" style="104" customWidth="1"/>
    <col min="4606" max="4606" width="8.7109375" style="104" customWidth="1"/>
    <col min="4607" max="4607" width="10.5703125" style="104" customWidth="1"/>
    <col min="4608" max="4608" width="9.85546875" style="104" customWidth="1"/>
    <col min="4609" max="4609" width="8.42578125" style="104" customWidth="1"/>
    <col min="4610" max="4610" width="8.140625" style="104" customWidth="1"/>
    <col min="4611" max="4611" width="9" style="104" customWidth="1"/>
    <col min="4612" max="4612" width="8.7109375" style="104" customWidth="1"/>
    <col min="4613" max="4614" width="8.85546875" style="104" customWidth="1"/>
    <col min="4615" max="4615" width="9" style="104" customWidth="1"/>
    <col min="4616" max="4616" width="9.28515625" style="104" customWidth="1"/>
    <col min="4617" max="4618" width="8.5703125" style="104" customWidth="1"/>
    <col min="4619" max="4619" width="8.42578125" style="104" customWidth="1"/>
    <col min="4620" max="4620" width="8.7109375" style="104" customWidth="1"/>
    <col min="4621" max="4621" width="8.42578125" style="104" customWidth="1"/>
    <col min="4622" max="4622" width="9" style="104" customWidth="1"/>
    <col min="4623" max="4626" width="0" style="104" hidden="1" customWidth="1"/>
    <col min="4627" max="4627" width="8.7109375" style="104" customWidth="1"/>
    <col min="4628" max="4628" width="10" style="104" bestFit="1" customWidth="1"/>
    <col min="4629" max="4629" width="11.42578125" style="104" bestFit="1" customWidth="1"/>
    <col min="4630" max="4630" width="23.28515625" style="104" customWidth="1"/>
    <col min="4631" max="4631" width="11.42578125" style="104" bestFit="1" customWidth="1"/>
    <col min="4632" max="4859" width="9.140625" style="104"/>
    <col min="4860" max="4860" width="5.28515625" style="104" customWidth="1"/>
    <col min="4861" max="4861" width="35.28515625" style="104" customWidth="1"/>
    <col min="4862" max="4862" width="8.7109375" style="104" customWidth="1"/>
    <col min="4863" max="4863" width="10.5703125" style="104" customWidth="1"/>
    <col min="4864" max="4864" width="9.85546875" style="104" customWidth="1"/>
    <col min="4865" max="4865" width="8.42578125" style="104" customWidth="1"/>
    <col min="4866" max="4866" width="8.140625" style="104" customWidth="1"/>
    <col min="4867" max="4867" width="9" style="104" customWidth="1"/>
    <col min="4868" max="4868" width="8.7109375" style="104" customWidth="1"/>
    <col min="4869" max="4870" width="8.85546875" style="104" customWidth="1"/>
    <col min="4871" max="4871" width="9" style="104" customWidth="1"/>
    <col min="4872" max="4872" width="9.28515625" style="104" customWidth="1"/>
    <col min="4873" max="4874" width="8.5703125" style="104" customWidth="1"/>
    <col min="4875" max="4875" width="8.42578125" style="104" customWidth="1"/>
    <col min="4876" max="4876" width="8.7109375" style="104" customWidth="1"/>
    <col min="4877" max="4877" width="8.42578125" style="104" customWidth="1"/>
    <col min="4878" max="4878" width="9" style="104" customWidth="1"/>
    <col min="4879" max="4882" width="0" style="104" hidden="1" customWidth="1"/>
    <col min="4883" max="4883" width="8.7109375" style="104" customWidth="1"/>
    <col min="4884" max="4884" width="10" style="104" bestFit="1" customWidth="1"/>
    <col min="4885" max="4885" width="11.42578125" style="104" bestFit="1" customWidth="1"/>
    <col min="4886" max="4886" width="23.28515625" style="104" customWidth="1"/>
    <col min="4887" max="4887" width="11.42578125" style="104" bestFit="1" customWidth="1"/>
    <col min="4888" max="5115" width="9.140625" style="104"/>
    <col min="5116" max="5116" width="5.28515625" style="104" customWidth="1"/>
    <col min="5117" max="5117" width="35.28515625" style="104" customWidth="1"/>
    <col min="5118" max="5118" width="8.7109375" style="104" customWidth="1"/>
    <col min="5119" max="5119" width="10.5703125" style="104" customWidth="1"/>
    <col min="5120" max="5120" width="9.85546875" style="104" customWidth="1"/>
    <col min="5121" max="5121" width="8.42578125" style="104" customWidth="1"/>
    <col min="5122" max="5122" width="8.140625" style="104" customWidth="1"/>
    <col min="5123" max="5123" width="9" style="104" customWidth="1"/>
    <col min="5124" max="5124" width="8.7109375" style="104" customWidth="1"/>
    <col min="5125" max="5126" width="8.85546875" style="104" customWidth="1"/>
    <col min="5127" max="5127" width="9" style="104" customWidth="1"/>
    <col min="5128" max="5128" width="9.28515625" style="104" customWidth="1"/>
    <col min="5129" max="5130" width="8.5703125" style="104" customWidth="1"/>
    <col min="5131" max="5131" width="8.42578125" style="104" customWidth="1"/>
    <col min="5132" max="5132" width="8.7109375" style="104" customWidth="1"/>
    <col min="5133" max="5133" width="8.42578125" style="104" customWidth="1"/>
    <col min="5134" max="5134" width="9" style="104" customWidth="1"/>
    <col min="5135" max="5138" width="0" style="104" hidden="1" customWidth="1"/>
    <col min="5139" max="5139" width="8.7109375" style="104" customWidth="1"/>
    <col min="5140" max="5140" width="10" style="104" bestFit="1" customWidth="1"/>
    <col min="5141" max="5141" width="11.42578125" style="104" bestFit="1" customWidth="1"/>
    <col min="5142" max="5142" width="23.28515625" style="104" customWidth="1"/>
    <col min="5143" max="5143" width="11.42578125" style="104" bestFit="1" customWidth="1"/>
    <col min="5144" max="5371" width="9.140625" style="104"/>
    <col min="5372" max="5372" width="5.28515625" style="104" customWidth="1"/>
    <col min="5373" max="5373" width="35.28515625" style="104" customWidth="1"/>
    <col min="5374" max="5374" width="8.7109375" style="104" customWidth="1"/>
    <col min="5375" max="5375" width="10.5703125" style="104" customWidth="1"/>
    <col min="5376" max="5376" width="9.85546875" style="104" customWidth="1"/>
    <col min="5377" max="5377" width="8.42578125" style="104" customWidth="1"/>
    <col min="5378" max="5378" width="8.140625" style="104" customWidth="1"/>
    <col min="5379" max="5379" width="9" style="104" customWidth="1"/>
    <col min="5380" max="5380" width="8.7109375" style="104" customWidth="1"/>
    <col min="5381" max="5382" width="8.85546875" style="104" customWidth="1"/>
    <col min="5383" max="5383" width="9" style="104" customWidth="1"/>
    <col min="5384" max="5384" width="9.28515625" style="104" customWidth="1"/>
    <col min="5385" max="5386" width="8.5703125" style="104" customWidth="1"/>
    <col min="5387" max="5387" width="8.42578125" style="104" customWidth="1"/>
    <col min="5388" max="5388" width="8.7109375" style="104" customWidth="1"/>
    <col min="5389" max="5389" width="8.42578125" style="104" customWidth="1"/>
    <col min="5390" max="5390" width="9" style="104" customWidth="1"/>
    <col min="5391" max="5394" width="0" style="104" hidden="1" customWidth="1"/>
    <col min="5395" max="5395" width="8.7109375" style="104" customWidth="1"/>
    <col min="5396" max="5396" width="10" style="104" bestFit="1" customWidth="1"/>
    <col min="5397" max="5397" width="11.42578125" style="104" bestFit="1" customWidth="1"/>
    <col min="5398" max="5398" width="23.28515625" style="104" customWidth="1"/>
    <col min="5399" max="5399" width="11.42578125" style="104" bestFit="1" customWidth="1"/>
    <col min="5400" max="5627" width="9.140625" style="104"/>
    <col min="5628" max="5628" width="5.28515625" style="104" customWidth="1"/>
    <col min="5629" max="5629" width="35.28515625" style="104" customWidth="1"/>
    <col min="5630" max="5630" width="8.7109375" style="104" customWidth="1"/>
    <col min="5631" max="5631" width="10.5703125" style="104" customWidth="1"/>
    <col min="5632" max="5632" width="9.85546875" style="104" customWidth="1"/>
    <col min="5633" max="5633" width="8.42578125" style="104" customWidth="1"/>
    <col min="5634" max="5634" width="8.140625" style="104" customWidth="1"/>
    <col min="5635" max="5635" width="9" style="104" customWidth="1"/>
    <col min="5636" max="5636" width="8.7109375" style="104" customWidth="1"/>
    <col min="5637" max="5638" width="8.85546875" style="104" customWidth="1"/>
    <col min="5639" max="5639" width="9" style="104" customWidth="1"/>
    <col min="5640" max="5640" width="9.28515625" style="104" customWidth="1"/>
    <col min="5641" max="5642" width="8.5703125" style="104" customWidth="1"/>
    <col min="5643" max="5643" width="8.42578125" style="104" customWidth="1"/>
    <col min="5644" max="5644" width="8.7109375" style="104" customWidth="1"/>
    <col min="5645" max="5645" width="8.42578125" style="104" customWidth="1"/>
    <col min="5646" max="5646" width="9" style="104" customWidth="1"/>
    <col min="5647" max="5650" width="0" style="104" hidden="1" customWidth="1"/>
    <col min="5651" max="5651" width="8.7109375" style="104" customWidth="1"/>
    <col min="5652" max="5652" width="10" style="104" bestFit="1" customWidth="1"/>
    <col min="5653" max="5653" width="11.42578125" style="104" bestFit="1" customWidth="1"/>
    <col min="5654" max="5654" width="23.28515625" style="104" customWidth="1"/>
    <col min="5655" max="5655" width="11.42578125" style="104" bestFit="1" customWidth="1"/>
    <col min="5656" max="5883" width="9.140625" style="104"/>
    <col min="5884" max="5884" width="5.28515625" style="104" customWidth="1"/>
    <col min="5885" max="5885" width="35.28515625" style="104" customWidth="1"/>
    <col min="5886" max="5886" width="8.7109375" style="104" customWidth="1"/>
    <col min="5887" max="5887" width="10.5703125" style="104" customWidth="1"/>
    <col min="5888" max="5888" width="9.85546875" style="104" customWidth="1"/>
    <col min="5889" max="5889" width="8.42578125" style="104" customWidth="1"/>
    <col min="5890" max="5890" width="8.140625" style="104" customWidth="1"/>
    <col min="5891" max="5891" width="9" style="104" customWidth="1"/>
    <col min="5892" max="5892" width="8.7109375" style="104" customWidth="1"/>
    <col min="5893" max="5894" width="8.85546875" style="104" customWidth="1"/>
    <col min="5895" max="5895" width="9" style="104" customWidth="1"/>
    <col min="5896" max="5896" width="9.28515625" style="104" customWidth="1"/>
    <col min="5897" max="5898" width="8.5703125" style="104" customWidth="1"/>
    <col min="5899" max="5899" width="8.42578125" style="104" customWidth="1"/>
    <col min="5900" max="5900" width="8.7109375" style="104" customWidth="1"/>
    <col min="5901" max="5901" width="8.42578125" style="104" customWidth="1"/>
    <col min="5902" max="5902" width="9" style="104" customWidth="1"/>
    <col min="5903" max="5906" width="0" style="104" hidden="1" customWidth="1"/>
    <col min="5907" max="5907" width="8.7109375" style="104" customWidth="1"/>
    <col min="5908" max="5908" width="10" style="104" bestFit="1" customWidth="1"/>
    <col min="5909" max="5909" width="11.42578125" style="104" bestFit="1" customWidth="1"/>
    <col min="5910" max="5910" width="23.28515625" style="104" customWidth="1"/>
    <col min="5911" max="5911" width="11.42578125" style="104" bestFit="1" customWidth="1"/>
    <col min="5912" max="6139" width="9.140625" style="104"/>
    <col min="6140" max="6140" width="5.28515625" style="104" customWidth="1"/>
    <col min="6141" max="6141" width="35.28515625" style="104" customWidth="1"/>
    <col min="6142" max="6142" width="8.7109375" style="104" customWidth="1"/>
    <col min="6143" max="6143" width="10.5703125" style="104" customWidth="1"/>
    <col min="6144" max="6144" width="9.85546875" style="104" customWidth="1"/>
    <col min="6145" max="6145" width="8.42578125" style="104" customWidth="1"/>
    <col min="6146" max="6146" width="8.140625" style="104" customWidth="1"/>
    <col min="6147" max="6147" width="9" style="104" customWidth="1"/>
    <col min="6148" max="6148" width="8.7109375" style="104" customWidth="1"/>
    <col min="6149" max="6150" width="8.85546875" style="104" customWidth="1"/>
    <col min="6151" max="6151" width="9" style="104" customWidth="1"/>
    <col min="6152" max="6152" width="9.28515625" style="104" customWidth="1"/>
    <col min="6153" max="6154" width="8.5703125" style="104" customWidth="1"/>
    <col min="6155" max="6155" width="8.42578125" style="104" customWidth="1"/>
    <col min="6156" max="6156" width="8.7109375" style="104" customWidth="1"/>
    <col min="6157" max="6157" width="8.42578125" style="104" customWidth="1"/>
    <col min="6158" max="6158" width="9" style="104" customWidth="1"/>
    <col min="6159" max="6162" width="0" style="104" hidden="1" customWidth="1"/>
    <col min="6163" max="6163" width="8.7109375" style="104" customWidth="1"/>
    <col min="6164" max="6164" width="10" style="104" bestFit="1" customWidth="1"/>
    <col min="6165" max="6165" width="11.42578125" style="104" bestFit="1" customWidth="1"/>
    <col min="6166" max="6166" width="23.28515625" style="104" customWidth="1"/>
    <col min="6167" max="6167" width="11.42578125" style="104" bestFit="1" customWidth="1"/>
    <col min="6168" max="6395" width="9.140625" style="104"/>
    <col min="6396" max="6396" width="5.28515625" style="104" customWidth="1"/>
    <col min="6397" max="6397" width="35.28515625" style="104" customWidth="1"/>
    <col min="6398" max="6398" width="8.7109375" style="104" customWidth="1"/>
    <col min="6399" max="6399" width="10.5703125" style="104" customWidth="1"/>
    <col min="6400" max="6400" width="9.85546875" style="104" customWidth="1"/>
    <col min="6401" max="6401" width="8.42578125" style="104" customWidth="1"/>
    <col min="6402" max="6402" width="8.140625" style="104" customWidth="1"/>
    <col min="6403" max="6403" width="9" style="104" customWidth="1"/>
    <col min="6404" max="6404" width="8.7109375" style="104" customWidth="1"/>
    <col min="6405" max="6406" width="8.85546875" style="104" customWidth="1"/>
    <col min="6407" max="6407" width="9" style="104" customWidth="1"/>
    <col min="6408" max="6408" width="9.28515625" style="104" customWidth="1"/>
    <col min="6409" max="6410" width="8.5703125" style="104" customWidth="1"/>
    <col min="6411" max="6411" width="8.42578125" style="104" customWidth="1"/>
    <col min="6412" max="6412" width="8.7109375" style="104" customWidth="1"/>
    <col min="6413" max="6413" width="8.42578125" style="104" customWidth="1"/>
    <col min="6414" max="6414" width="9" style="104" customWidth="1"/>
    <col min="6415" max="6418" width="0" style="104" hidden="1" customWidth="1"/>
    <col min="6419" max="6419" width="8.7109375" style="104" customWidth="1"/>
    <col min="6420" max="6420" width="10" style="104" bestFit="1" customWidth="1"/>
    <col min="6421" max="6421" width="11.42578125" style="104" bestFit="1" customWidth="1"/>
    <col min="6422" max="6422" width="23.28515625" style="104" customWidth="1"/>
    <col min="6423" max="6423" width="11.42578125" style="104" bestFit="1" customWidth="1"/>
    <col min="6424" max="6651" width="9.140625" style="104"/>
    <col min="6652" max="6652" width="5.28515625" style="104" customWidth="1"/>
    <col min="6653" max="6653" width="35.28515625" style="104" customWidth="1"/>
    <col min="6654" max="6654" width="8.7109375" style="104" customWidth="1"/>
    <col min="6655" max="6655" width="10.5703125" style="104" customWidth="1"/>
    <col min="6656" max="6656" width="9.85546875" style="104" customWidth="1"/>
    <col min="6657" max="6657" width="8.42578125" style="104" customWidth="1"/>
    <col min="6658" max="6658" width="8.140625" style="104" customWidth="1"/>
    <col min="6659" max="6659" width="9" style="104" customWidth="1"/>
    <col min="6660" max="6660" width="8.7109375" style="104" customWidth="1"/>
    <col min="6661" max="6662" width="8.85546875" style="104" customWidth="1"/>
    <col min="6663" max="6663" width="9" style="104" customWidth="1"/>
    <col min="6664" max="6664" width="9.28515625" style="104" customWidth="1"/>
    <col min="6665" max="6666" width="8.5703125" style="104" customWidth="1"/>
    <col min="6667" max="6667" width="8.42578125" style="104" customWidth="1"/>
    <col min="6668" max="6668" width="8.7109375" style="104" customWidth="1"/>
    <col min="6669" max="6669" width="8.42578125" style="104" customWidth="1"/>
    <col min="6670" max="6670" width="9" style="104" customWidth="1"/>
    <col min="6671" max="6674" width="0" style="104" hidden="1" customWidth="1"/>
    <col min="6675" max="6675" width="8.7109375" style="104" customWidth="1"/>
    <col min="6676" max="6676" width="10" style="104" bestFit="1" customWidth="1"/>
    <col min="6677" max="6677" width="11.42578125" style="104" bestFit="1" customWidth="1"/>
    <col min="6678" max="6678" width="23.28515625" style="104" customWidth="1"/>
    <col min="6679" max="6679" width="11.42578125" style="104" bestFit="1" customWidth="1"/>
    <col min="6680" max="6907" width="9.140625" style="104"/>
    <col min="6908" max="6908" width="5.28515625" style="104" customWidth="1"/>
    <col min="6909" max="6909" width="35.28515625" style="104" customWidth="1"/>
    <col min="6910" max="6910" width="8.7109375" style="104" customWidth="1"/>
    <col min="6911" max="6911" width="10.5703125" style="104" customWidth="1"/>
    <col min="6912" max="6912" width="9.85546875" style="104" customWidth="1"/>
    <col min="6913" max="6913" width="8.42578125" style="104" customWidth="1"/>
    <col min="6914" max="6914" width="8.140625" style="104" customWidth="1"/>
    <col min="6915" max="6915" width="9" style="104" customWidth="1"/>
    <col min="6916" max="6916" width="8.7109375" style="104" customWidth="1"/>
    <col min="6917" max="6918" width="8.85546875" style="104" customWidth="1"/>
    <col min="6919" max="6919" width="9" style="104" customWidth="1"/>
    <col min="6920" max="6920" width="9.28515625" style="104" customWidth="1"/>
    <col min="6921" max="6922" width="8.5703125" style="104" customWidth="1"/>
    <col min="6923" max="6923" width="8.42578125" style="104" customWidth="1"/>
    <col min="6924" max="6924" width="8.7109375" style="104" customWidth="1"/>
    <col min="6925" max="6925" width="8.42578125" style="104" customWidth="1"/>
    <col min="6926" max="6926" width="9" style="104" customWidth="1"/>
    <col min="6927" max="6930" width="0" style="104" hidden="1" customWidth="1"/>
    <col min="6931" max="6931" width="8.7109375" style="104" customWidth="1"/>
    <col min="6932" max="6932" width="10" style="104" bestFit="1" customWidth="1"/>
    <col min="6933" max="6933" width="11.42578125" style="104" bestFit="1" customWidth="1"/>
    <col min="6934" max="6934" width="23.28515625" style="104" customWidth="1"/>
    <col min="6935" max="6935" width="11.42578125" style="104" bestFit="1" customWidth="1"/>
    <col min="6936" max="7163" width="9.140625" style="104"/>
    <col min="7164" max="7164" width="5.28515625" style="104" customWidth="1"/>
    <col min="7165" max="7165" width="35.28515625" style="104" customWidth="1"/>
    <col min="7166" max="7166" width="8.7109375" style="104" customWidth="1"/>
    <col min="7167" max="7167" width="10.5703125" style="104" customWidth="1"/>
    <col min="7168" max="7168" width="9.85546875" style="104" customWidth="1"/>
    <col min="7169" max="7169" width="8.42578125" style="104" customWidth="1"/>
    <col min="7170" max="7170" width="8.140625" style="104" customWidth="1"/>
    <col min="7171" max="7171" width="9" style="104" customWidth="1"/>
    <col min="7172" max="7172" width="8.7109375" style="104" customWidth="1"/>
    <col min="7173" max="7174" width="8.85546875" style="104" customWidth="1"/>
    <col min="7175" max="7175" width="9" style="104" customWidth="1"/>
    <col min="7176" max="7176" width="9.28515625" style="104" customWidth="1"/>
    <col min="7177" max="7178" width="8.5703125" style="104" customWidth="1"/>
    <col min="7179" max="7179" width="8.42578125" style="104" customWidth="1"/>
    <col min="7180" max="7180" width="8.7109375" style="104" customWidth="1"/>
    <col min="7181" max="7181" width="8.42578125" style="104" customWidth="1"/>
    <col min="7182" max="7182" width="9" style="104" customWidth="1"/>
    <col min="7183" max="7186" width="0" style="104" hidden="1" customWidth="1"/>
    <col min="7187" max="7187" width="8.7109375" style="104" customWidth="1"/>
    <col min="7188" max="7188" width="10" style="104" bestFit="1" customWidth="1"/>
    <col min="7189" max="7189" width="11.42578125" style="104" bestFit="1" customWidth="1"/>
    <col min="7190" max="7190" width="23.28515625" style="104" customWidth="1"/>
    <col min="7191" max="7191" width="11.42578125" style="104" bestFit="1" customWidth="1"/>
    <col min="7192" max="7419" width="9.140625" style="104"/>
    <col min="7420" max="7420" width="5.28515625" style="104" customWidth="1"/>
    <col min="7421" max="7421" width="35.28515625" style="104" customWidth="1"/>
    <col min="7422" max="7422" width="8.7109375" style="104" customWidth="1"/>
    <col min="7423" max="7423" width="10.5703125" style="104" customWidth="1"/>
    <col min="7424" max="7424" width="9.85546875" style="104" customWidth="1"/>
    <col min="7425" max="7425" width="8.42578125" style="104" customWidth="1"/>
    <col min="7426" max="7426" width="8.140625" style="104" customWidth="1"/>
    <col min="7427" max="7427" width="9" style="104" customWidth="1"/>
    <col min="7428" max="7428" width="8.7109375" style="104" customWidth="1"/>
    <col min="7429" max="7430" width="8.85546875" style="104" customWidth="1"/>
    <col min="7431" max="7431" width="9" style="104" customWidth="1"/>
    <col min="7432" max="7432" width="9.28515625" style="104" customWidth="1"/>
    <col min="7433" max="7434" width="8.5703125" style="104" customWidth="1"/>
    <col min="7435" max="7435" width="8.42578125" style="104" customWidth="1"/>
    <col min="7436" max="7436" width="8.7109375" style="104" customWidth="1"/>
    <col min="7437" max="7437" width="8.42578125" style="104" customWidth="1"/>
    <col min="7438" max="7438" width="9" style="104" customWidth="1"/>
    <col min="7439" max="7442" width="0" style="104" hidden="1" customWidth="1"/>
    <col min="7443" max="7443" width="8.7109375" style="104" customWidth="1"/>
    <col min="7444" max="7444" width="10" style="104" bestFit="1" customWidth="1"/>
    <col min="7445" max="7445" width="11.42578125" style="104" bestFit="1" customWidth="1"/>
    <col min="7446" max="7446" width="23.28515625" style="104" customWidth="1"/>
    <col min="7447" max="7447" width="11.42578125" style="104" bestFit="1" customWidth="1"/>
    <col min="7448" max="7675" width="9.140625" style="104"/>
    <col min="7676" max="7676" width="5.28515625" style="104" customWidth="1"/>
    <col min="7677" max="7677" width="35.28515625" style="104" customWidth="1"/>
    <col min="7678" max="7678" width="8.7109375" style="104" customWidth="1"/>
    <col min="7679" max="7679" width="10.5703125" style="104" customWidth="1"/>
    <col min="7680" max="7680" width="9.85546875" style="104" customWidth="1"/>
    <col min="7681" max="7681" width="8.42578125" style="104" customWidth="1"/>
    <col min="7682" max="7682" width="8.140625" style="104" customWidth="1"/>
    <col min="7683" max="7683" width="9" style="104" customWidth="1"/>
    <col min="7684" max="7684" width="8.7109375" style="104" customWidth="1"/>
    <col min="7685" max="7686" width="8.85546875" style="104" customWidth="1"/>
    <col min="7687" max="7687" width="9" style="104" customWidth="1"/>
    <col min="7688" max="7688" width="9.28515625" style="104" customWidth="1"/>
    <col min="7689" max="7690" width="8.5703125" style="104" customWidth="1"/>
    <col min="7691" max="7691" width="8.42578125" style="104" customWidth="1"/>
    <col min="7692" max="7692" width="8.7109375" style="104" customWidth="1"/>
    <col min="7693" max="7693" width="8.42578125" style="104" customWidth="1"/>
    <col min="7694" max="7694" width="9" style="104" customWidth="1"/>
    <col min="7695" max="7698" width="0" style="104" hidden="1" customWidth="1"/>
    <col min="7699" max="7699" width="8.7109375" style="104" customWidth="1"/>
    <col min="7700" max="7700" width="10" style="104" bestFit="1" customWidth="1"/>
    <col min="7701" max="7701" width="11.42578125" style="104" bestFit="1" customWidth="1"/>
    <col min="7702" max="7702" width="23.28515625" style="104" customWidth="1"/>
    <col min="7703" max="7703" width="11.42578125" style="104" bestFit="1" customWidth="1"/>
    <col min="7704" max="7931" width="9.140625" style="104"/>
    <col min="7932" max="7932" width="5.28515625" style="104" customWidth="1"/>
    <col min="7933" max="7933" width="35.28515625" style="104" customWidth="1"/>
    <col min="7934" max="7934" width="8.7109375" style="104" customWidth="1"/>
    <col min="7935" max="7935" width="10.5703125" style="104" customWidth="1"/>
    <col min="7936" max="7936" width="9.85546875" style="104" customWidth="1"/>
    <col min="7937" max="7937" width="8.42578125" style="104" customWidth="1"/>
    <col min="7938" max="7938" width="8.140625" style="104" customWidth="1"/>
    <col min="7939" max="7939" width="9" style="104" customWidth="1"/>
    <col min="7940" max="7940" width="8.7109375" style="104" customWidth="1"/>
    <col min="7941" max="7942" width="8.85546875" style="104" customWidth="1"/>
    <col min="7943" max="7943" width="9" style="104" customWidth="1"/>
    <col min="7944" max="7944" width="9.28515625" style="104" customWidth="1"/>
    <col min="7945" max="7946" width="8.5703125" style="104" customWidth="1"/>
    <col min="7947" max="7947" width="8.42578125" style="104" customWidth="1"/>
    <col min="7948" max="7948" width="8.7109375" style="104" customWidth="1"/>
    <col min="7949" max="7949" width="8.42578125" style="104" customWidth="1"/>
    <col min="7950" max="7950" width="9" style="104" customWidth="1"/>
    <col min="7951" max="7954" width="0" style="104" hidden="1" customWidth="1"/>
    <col min="7955" max="7955" width="8.7109375" style="104" customWidth="1"/>
    <col min="7956" max="7956" width="10" style="104" bestFit="1" customWidth="1"/>
    <col min="7957" max="7957" width="11.42578125" style="104" bestFit="1" customWidth="1"/>
    <col min="7958" max="7958" width="23.28515625" style="104" customWidth="1"/>
    <col min="7959" max="7959" width="11.42578125" style="104" bestFit="1" customWidth="1"/>
    <col min="7960" max="8187" width="9.140625" style="104"/>
    <col min="8188" max="8188" width="5.28515625" style="104" customWidth="1"/>
    <col min="8189" max="8189" width="35.28515625" style="104" customWidth="1"/>
    <col min="8190" max="8190" width="8.7109375" style="104" customWidth="1"/>
    <col min="8191" max="8191" width="10.5703125" style="104" customWidth="1"/>
    <col min="8192" max="8192" width="9.85546875" style="104" customWidth="1"/>
    <col min="8193" max="8193" width="8.42578125" style="104" customWidth="1"/>
    <col min="8194" max="8194" width="8.140625" style="104" customWidth="1"/>
    <col min="8195" max="8195" width="9" style="104" customWidth="1"/>
    <col min="8196" max="8196" width="8.7109375" style="104" customWidth="1"/>
    <col min="8197" max="8198" width="8.85546875" style="104" customWidth="1"/>
    <col min="8199" max="8199" width="9" style="104" customWidth="1"/>
    <col min="8200" max="8200" width="9.28515625" style="104" customWidth="1"/>
    <col min="8201" max="8202" width="8.5703125" style="104" customWidth="1"/>
    <col min="8203" max="8203" width="8.42578125" style="104" customWidth="1"/>
    <col min="8204" max="8204" width="8.7109375" style="104" customWidth="1"/>
    <col min="8205" max="8205" width="8.42578125" style="104" customWidth="1"/>
    <col min="8206" max="8206" width="9" style="104" customWidth="1"/>
    <col min="8207" max="8210" width="0" style="104" hidden="1" customWidth="1"/>
    <col min="8211" max="8211" width="8.7109375" style="104" customWidth="1"/>
    <col min="8212" max="8212" width="10" style="104" bestFit="1" customWidth="1"/>
    <col min="8213" max="8213" width="11.42578125" style="104" bestFit="1" customWidth="1"/>
    <col min="8214" max="8214" width="23.28515625" style="104" customWidth="1"/>
    <col min="8215" max="8215" width="11.42578125" style="104" bestFit="1" customWidth="1"/>
    <col min="8216" max="8443" width="9.140625" style="104"/>
    <col min="8444" max="8444" width="5.28515625" style="104" customWidth="1"/>
    <col min="8445" max="8445" width="35.28515625" style="104" customWidth="1"/>
    <col min="8446" max="8446" width="8.7109375" style="104" customWidth="1"/>
    <col min="8447" max="8447" width="10.5703125" style="104" customWidth="1"/>
    <col min="8448" max="8448" width="9.85546875" style="104" customWidth="1"/>
    <col min="8449" max="8449" width="8.42578125" style="104" customWidth="1"/>
    <col min="8450" max="8450" width="8.140625" style="104" customWidth="1"/>
    <col min="8451" max="8451" width="9" style="104" customWidth="1"/>
    <col min="8452" max="8452" width="8.7109375" style="104" customWidth="1"/>
    <col min="8453" max="8454" width="8.85546875" style="104" customWidth="1"/>
    <col min="8455" max="8455" width="9" style="104" customWidth="1"/>
    <col min="8456" max="8456" width="9.28515625" style="104" customWidth="1"/>
    <col min="8457" max="8458" width="8.5703125" style="104" customWidth="1"/>
    <col min="8459" max="8459" width="8.42578125" style="104" customWidth="1"/>
    <col min="8460" max="8460" width="8.7109375" style="104" customWidth="1"/>
    <col min="8461" max="8461" width="8.42578125" style="104" customWidth="1"/>
    <col min="8462" max="8462" width="9" style="104" customWidth="1"/>
    <col min="8463" max="8466" width="0" style="104" hidden="1" customWidth="1"/>
    <col min="8467" max="8467" width="8.7109375" style="104" customWidth="1"/>
    <col min="8468" max="8468" width="10" style="104" bestFit="1" customWidth="1"/>
    <col min="8469" max="8469" width="11.42578125" style="104" bestFit="1" customWidth="1"/>
    <col min="8470" max="8470" width="23.28515625" style="104" customWidth="1"/>
    <col min="8471" max="8471" width="11.42578125" style="104" bestFit="1" customWidth="1"/>
    <col min="8472" max="8699" width="9.140625" style="104"/>
    <col min="8700" max="8700" width="5.28515625" style="104" customWidth="1"/>
    <col min="8701" max="8701" width="35.28515625" style="104" customWidth="1"/>
    <col min="8702" max="8702" width="8.7109375" style="104" customWidth="1"/>
    <col min="8703" max="8703" width="10.5703125" style="104" customWidth="1"/>
    <col min="8704" max="8704" width="9.85546875" style="104" customWidth="1"/>
    <col min="8705" max="8705" width="8.42578125" style="104" customWidth="1"/>
    <col min="8706" max="8706" width="8.140625" style="104" customWidth="1"/>
    <col min="8707" max="8707" width="9" style="104" customWidth="1"/>
    <col min="8708" max="8708" width="8.7109375" style="104" customWidth="1"/>
    <col min="8709" max="8710" width="8.85546875" style="104" customWidth="1"/>
    <col min="8711" max="8711" width="9" style="104" customWidth="1"/>
    <col min="8712" max="8712" width="9.28515625" style="104" customWidth="1"/>
    <col min="8713" max="8714" width="8.5703125" style="104" customWidth="1"/>
    <col min="8715" max="8715" width="8.42578125" style="104" customWidth="1"/>
    <col min="8716" max="8716" width="8.7109375" style="104" customWidth="1"/>
    <col min="8717" max="8717" width="8.42578125" style="104" customWidth="1"/>
    <col min="8718" max="8718" width="9" style="104" customWidth="1"/>
    <col min="8719" max="8722" width="0" style="104" hidden="1" customWidth="1"/>
    <col min="8723" max="8723" width="8.7109375" style="104" customWidth="1"/>
    <col min="8724" max="8724" width="10" style="104" bestFit="1" customWidth="1"/>
    <col min="8725" max="8725" width="11.42578125" style="104" bestFit="1" customWidth="1"/>
    <col min="8726" max="8726" width="23.28515625" style="104" customWidth="1"/>
    <col min="8727" max="8727" width="11.42578125" style="104" bestFit="1" customWidth="1"/>
    <col min="8728" max="8955" width="9.140625" style="104"/>
    <col min="8956" max="8956" width="5.28515625" style="104" customWidth="1"/>
    <col min="8957" max="8957" width="35.28515625" style="104" customWidth="1"/>
    <col min="8958" max="8958" width="8.7109375" style="104" customWidth="1"/>
    <col min="8959" max="8959" width="10.5703125" style="104" customWidth="1"/>
    <col min="8960" max="8960" width="9.85546875" style="104" customWidth="1"/>
    <col min="8961" max="8961" width="8.42578125" style="104" customWidth="1"/>
    <col min="8962" max="8962" width="8.140625" style="104" customWidth="1"/>
    <col min="8963" max="8963" width="9" style="104" customWidth="1"/>
    <col min="8964" max="8964" width="8.7109375" style="104" customWidth="1"/>
    <col min="8965" max="8966" width="8.85546875" style="104" customWidth="1"/>
    <col min="8967" max="8967" width="9" style="104" customWidth="1"/>
    <col min="8968" max="8968" width="9.28515625" style="104" customWidth="1"/>
    <col min="8969" max="8970" width="8.5703125" style="104" customWidth="1"/>
    <col min="8971" max="8971" width="8.42578125" style="104" customWidth="1"/>
    <col min="8972" max="8972" width="8.7109375" style="104" customWidth="1"/>
    <col min="8973" max="8973" width="8.42578125" style="104" customWidth="1"/>
    <col min="8974" max="8974" width="9" style="104" customWidth="1"/>
    <col min="8975" max="8978" width="0" style="104" hidden="1" customWidth="1"/>
    <col min="8979" max="8979" width="8.7109375" style="104" customWidth="1"/>
    <col min="8980" max="8980" width="10" style="104" bestFit="1" customWidth="1"/>
    <col min="8981" max="8981" width="11.42578125" style="104" bestFit="1" customWidth="1"/>
    <col min="8982" max="8982" width="23.28515625" style="104" customWidth="1"/>
    <col min="8983" max="8983" width="11.42578125" style="104" bestFit="1" customWidth="1"/>
    <col min="8984" max="9211" width="9.140625" style="104"/>
    <col min="9212" max="9212" width="5.28515625" style="104" customWidth="1"/>
    <col min="9213" max="9213" width="35.28515625" style="104" customWidth="1"/>
    <col min="9214" max="9214" width="8.7109375" style="104" customWidth="1"/>
    <col min="9215" max="9215" width="10.5703125" style="104" customWidth="1"/>
    <col min="9216" max="9216" width="9.85546875" style="104" customWidth="1"/>
    <col min="9217" max="9217" width="8.42578125" style="104" customWidth="1"/>
    <col min="9218" max="9218" width="8.140625" style="104" customWidth="1"/>
    <col min="9219" max="9219" width="9" style="104" customWidth="1"/>
    <col min="9220" max="9220" width="8.7109375" style="104" customWidth="1"/>
    <col min="9221" max="9222" width="8.85546875" style="104" customWidth="1"/>
    <col min="9223" max="9223" width="9" style="104" customWidth="1"/>
    <col min="9224" max="9224" width="9.28515625" style="104" customWidth="1"/>
    <col min="9225" max="9226" width="8.5703125" style="104" customWidth="1"/>
    <col min="9227" max="9227" width="8.42578125" style="104" customWidth="1"/>
    <col min="9228" max="9228" width="8.7109375" style="104" customWidth="1"/>
    <col min="9229" max="9229" width="8.42578125" style="104" customWidth="1"/>
    <col min="9230" max="9230" width="9" style="104" customWidth="1"/>
    <col min="9231" max="9234" width="0" style="104" hidden="1" customWidth="1"/>
    <col min="9235" max="9235" width="8.7109375" style="104" customWidth="1"/>
    <col min="9236" max="9236" width="10" style="104" bestFit="1" customWidth="1"/>
    <col min="9237" max="9237" width="11.42578125" style="104" bestFit="1" customWidth="1"/>
    <col min="9238" max="9238" width="23.28515625" style="104" customWidth="1"/>
    <col min="9239" max="9239" width="11.42578125" style="104" bestFit="1" customWidth="1"/>
    <col min="9240" max="9467" width="9.140625" style="104"/>
    <col min="9468" max="9468" width="5.28515625" style="104" customWidth="1"/>
    <col min="9469" max="9469" width="35.28515625" style="104" customWidth="1"/>
    <col min="9470" max="9470" width="8.7109375" style="104" customWidth="1"/>
    <col min="9471" max="9471" width="10.5703125" style="104" customWidth="1"/>
    <col min="9472" max="9472" width="9.85546875" style="104" customWidth="1"/>
    <col min="9473" max="9473" width="8.42578125" style="104" customWidth="1"/>
    <col min="9474" max="9474" width="8.140625" style="104" customWidth="1"/>
    <col min="9475" max="9475" width="9" style="104" customWidth="1"/>
    <col min="9476" max="9476" width="8.7109375" style="104" customWidth="1"/>
    <col min="9477" max="9478" width="8.85546875" style="104" customWidth="1"/>
    <col min="9479" max="9479" width="9" style="104" customWidth="1"/>
    <col min="9480" max="9480" width="9.28515625" style="104" customWidth="1"/>
    <col min="9481" max="9482" width="8.5703125" style="104" customWidth="1"/>
    <col min="9483" max="9483" width="8.42578125" style="104" customWidth="1"/>
    <col min="9484" max="9484" width="8.7109375" style="104" customWidth="1"/>
    <col min="9485" max="9485" width="8.42578125" style="104" customWidth="1"/>
    <col min="9486" max="9486" width="9" style="104" customWidth="1"/>
    <col min="9487" max="9490" width="0" style="104" hidden="1" customWidth="1"/>
    <col min="9491" max="9491" width="8.7109375" style="104" customWidth="1"/>
    <col min="9492" max="9492" width="10" style="104" bestFit="1" customWidth="1"/>
    <col min="9493" max="9493" width="11.42578125" style="104" bestFit="1" customWidth="1"/>
    <col min="9494" max="9494" width="23.28515625" style="104" customWidth="1"/>
    <col min="9495" max="9495" width="11.42578125" style="104" bestFit="1" customWidth="1"/>
    <col min="9496" max="9723" width="9.140625" style="104"/>
    <col min="9724" max="9724" width="5.28515625" style="104" customWidth="1"/>
    <col min="9725" max="9725" width="35.28515625" style="104" customWidth="1"/>
    <col min="9726" max="9726" width="8.7109375" style="104" customWidth="1"/>
    <col min="9727" max="9727" width="10.5703125" style="104" customWidth="1"/>
    <col min="9728" max="9728" width="9.85546875" style="104" customWidth="1"/>
    <col min="9729" max="9729" width="8.42578125" style="104" customWidth="1"/>
    <col min="9730" max="9730" width="8.140625" style="104" customWidth="1"/>
    <col min="9731" max="9731" width="9" style="104" customWidth="1"/>
    <col min="9732" max="9732" width="8.7109375" style="104" customWidth="1"/>
    <col min="9733" max="9734" width="8.85546875" style="104" customWidth="1"/>
    <col min="9735" max="9735" width="9" style="104" customWidth="1"/>
    <col min="9736" max="9736" width="9.28515625" style="104" customWidth="1"/>
    <col min="9737" max="9738" width="8.5703125" style="104" customWidth="1"/>
    <col min="9739" max="9739" width="8.42578125" style="104" customWidth="1"/>
    <col min="9740" max="9740" width="8.7109375" style="104" customWidth="1"/>
    <col min="9741" max="9741" width="8.42578125" style="104" customWidth="1"/>
    <col min="9742" max="9742" width="9" style="104" customWidth="1"/>
    <col min="9743" max="9746" width="0" style="104" hidden="1" customWidth="1"/>
    <col min="9747" max="9747" width="8.7109375" style="104" customWidth="1"/>
    <col min="9748" max="9748" width="10" style="104" bestFit="1" customWidth="1"/>
    <col min="9749" max="9749" width="11.42578125" style="104" bestFit="1" customWidth="1"/>
    <col min="9750" max="9750" width="23.28515625" style="104" customWidth="1"/>
    <col min="9751" max="9751" width="11.42578125" style="104" bestFit="1" customWidth="1"/>
    <col min="9752" max="9979" width="9.140625" style="104"/>
    <col min="9980" max="9980" width="5.28515625" style="104" customWidth="1"/>
    <col min="9981" max="9981" width="35.28515625" style="104" customWidth="1"/>
    <col min="9982" max="9982" width="8.7109375" style="104" customWidth="1"/>
    <col min="9983" max="9983" width="10.5703125" style="104" customWidth="1"/>
    <col min="9984" max="9984" width="9.85546875" style="104" customWidth="1"/>
    <col min="9985" max="9985" width="8.42578125" style="104" customWidth="1"/>
    <col min="9986" max="9986" width="8.140625" style="104" customWidth="1"/>
    <col min="9987" max="9987" width="9" style="104" customWidth="1"/>
    <col min="9988" max="9988" width="8.7109375" style="104" customWidth="1"/>
    <col min="9989" max="9990" width="8.85546875" style="104" customWidth="1"/>
    <col min="9991" max="9991" width="9" style="104" customWidth="1"/>
    <col min="9992" max="9992" width="9.28515625" style="104" customWidth="1"/>
    <col min="9993" max="9994" width="8.5703125" style="104" customWidth="1"/>
    <col min="9995" max="9995" width="8.42578125" style="104" customWidth="1"/>
    <col min="9996" max="9996" width="8.7109375" style="104" customWidth="1"/>
    <col min="9997" max="9997" width="8.42578125" style="104" customWidth="1"/>
    <col min="9998" max="9998" width="9" style="104" customWidth="1"/>
    <col min="9999" max="10002" width="0" style="104" hidden="1" customWidth="1"/>
    <col min="10003" max="10003" width="8.7109375" style="104" customWidth="1"/>
    <col min="10004" max="10004" width="10" style="104" bestFit="1" customWidth="1"/>
    <col min="10005" max="10005" width="11.42578125" style="104" bestFit="1" customWidth="1"/>
    <col min="10006" max="10006" width="23.28515625" style="104" customWidth="1"/>
    <col min="10007" max="10007" width="11.42578125" style="104" bestFit="1" customWidth="1"/>
    <col min="10008" max="10235" width="9.140625" style="104"/>
    <col min="10236" max="10236" width="5.28515625" style="104" customWidth="1"/>
    <col min="10237" max="10237" width="35.28515625" style="104" customWidth="1"/>
    <col min="10238" max="10238" width="8.7109375" style="104" customWidth="1"/>
    <col min="10239" max="10239" width="10.5703125" style="104" customWidth="1"/>
    <col min="10240" max="10240" width="9.85546875" style="104" customWidth="1"/>
    <col min="10241" max="10241" width="8.42578125" style="104" customWidth="1"/>
    <col min="10242" max="10242" width="8.140625" style="104" customWidth="1"/>
    <col min="10243" max="10243" width="9" style="104" customWidth="1"/>
    <col min="10244" max="10244" width="8.7109375" style="104" customWidth="1"/>
    <col min="10245" max="10246" width="8.85546875" style="104" customWidth="1"/>
    <col min="10247" max="10247" width="9" style="104" customWidth="1"/>
    <col min="10248" max="10248" width="9.28515625" style="104" customWidth="1"/>
    <col min="10249" max="10250" width="8.5703125" style="104" customWidth="1"/>
    <col min="10251" max="10251" width="8.42578125" style="104" customWidth="1"/>
    <col min="10252" max="10252" width="8.7109375" style="104" customWidth="1"/>
    <col min="10253" max="10253" width="8.42578125" style="104" customWidth="1"/>
    <col min="10254" max="10254" width="9" style="104" customWidth="1"/>
    <col min="10255" max="10258" width="0" style="104" hidden="1" customWidth="1"/>
    <col min="10259" max="10259" width="8.7109375" style="104" customWidth="1"/>
    <col min="10260" max="10260" width="10" style="104" bestFit="1" customWidth="1"/>
    <col min="10261" max="10261" width="11.42578125" style="104" bestFit="1" customWidth="1"/>
    <col min="10262" max="10262" width="23.28515625" style="104" customWidth="1"/>
    <col min="10263" max="10263" width="11.42578125" style="104" bestFit="1" customWidth="1"/>
    <col min="10264" max="10491" width="9.140625" style="104"/>
    <col min="10492" max="10492" width="5.28515625" style="104" customWidth="1"/>
    <col min="10493" max="10493" width="35.28515625" style="104" customWidth="1"/>
    <col min="10494" max="10494" width="8.7109375" style="104" customWidth="1"/>
    <col min="10495" max="10495" width="10.5703125" style="104" customWidth="1"/>
    <col min="10496" max="10496" width="9.85546875" style="104" customWidth="1"/>
    <col min="10497" max="10497" width="8.42578125" style="104" customWidth="1"/>
    <col min="10498" max="10498" width="8.140625" style="104" customWidth="1"/>
    <col min="10499" max="10499" width="9" style="104" customWidth="1"/>
    <col min="10500" max="10500" width="8.7109375" style="104" customWidth="1"/>
    <col min="10501" max="10502" width="8.85546875" style="104" customWidth="1"/>
    <col min="10503" max="10503" width="9" style="104" customWidth="1"/>
    <col min="10504" max="10504" width="9.28515625" style="104" customWidth="1"/>
    <col min="10505" max="10506" width="8.5703125" style="104" customWidth="1"/>
    <col min="10507" max="10507" width="8.42578125" style="104" customWidth="1"/>
    <col min="10508" max="10508" width="8.7109375" style="104" customWidth="1"/>
    <col min="10509" max="10509" width="8.42578125" style="104" customWidth="1"/>
    <col min="10510" max="10510" width="9" style="104" customWidth="1"/>
    <col min="10511" max="10514" width="0" style="104" hidden="1" customWidth="1"/>
    <col min="10515" max="10515" width="8.7109375" style="104" customWidth="1"/>
    <col min="10516" max="10516" width="10" style="104" bestFit="1" customWidth="1"/>
    <col min="10517" max="10517" width="11.42578125" style="104" bestFit="1" customWidth="1"/>
    <col min="10518" max="10518" width="23.28515625" style="104" customWidth="1"/>
    <col min="10519" max="10519" width="11.42578125" style="104" bestFit="1" customWidth="1"/>
    <col min="10520" max="10747" width="9.140625" style="104"/>
    <col min="10748" max="10748" width="5.28515625" style="104" customWidth="1"/>
    <col min="10749" max="10749" width="35.28515625" style="104" customWidth="1"/>
    <col min="10750" max="10750" width="8.7109375" style="104" customWidth="1"/>
    <col min="10751" max="10751" width="10.5703125" style="104" customWidth="1"/>
    <col min="10752" max="10752" width="9.85546875" style="104" customWidth="1"/>
    <col min="10753" max="10753" width="8.42578125" style="104" customWidth="1"/>
    <col min="10754" max="10754" width="8.140625" style="104" customWidth="1"/>
    <col min="10755" max="10755" width="9" style="104" customWidth="1"/>
    <col min="10756" max="10756" width="8.7109375" style="104" customWidth="1"/>
    <col min="10757" max="10758" width="8.85546875" style="104" customWidth="1"/>
    <col min="10759" max="10759" width="9" style="104" customWidth="1"/>
    <col min="10760" max="10760" width="9.28515625" style="104" customWidth="1"/>
    <col min="10761" max="10762" width="8.5703125" style="104" customWidth="1"/>
    <col min="10763" max="10763" width="8.42578125" style="104" customWidth="1"/>
    <col min="10764" max="10764" width="8.7109375" style="104" customWidth="1"/>
    <col min="10765" max="10765" width="8.42578125" style="104" customWidth="1"/>
    <col min="10766" max="10766" width="9" style="104" customWidth="1"/>
    <col min="10767" max="10770" width="0" style="104" hidden="1" customWidth="1"/>
    <col min="10771" max="10771" width="8.7109375" style="104" customWidth="1"/>
    <col min="10772" max="10772" width="10" style="104" bestFit="1" customWidth="1"/>
    <col min="10773" max="10773" width="11.42578125" style="104" bestFit="1" customWidth="1"/>
    <col min="10774" max="10774" width="23.28515625" style="104" customWidth="1"/>
    <col min="10775" max="10775" width="11.42578125" style="104" bestFit="1" customWidth="1"/>
    <col min="10776" max="11003" width="9.140625" style="104"/>
    <col min="11004" max="11004" width="5.28515625" style="104" customWidth="1"/>
    <col min="11005" max="11005" width="35.28515625" style="104" customWidth="1"/>
    <col min="11006" max="11006" width="8.7109375" style="104" customWidth="1"/>
    <col min="11007" max="11007" width="10.5703125" style="104" customWidth="1"/>
    <col min="11008" max="11008" width="9.85546875" style="104" customWidth="1"/>
    <col min="11009" max="11009" width="8.42578125" style="104" customWidth="1"/>
    <col min="11010" max="11010" width="8.140625" style="104" customWidth="1"/>
    <col min="11011" max="11011" width="9" style="104" customWidth="1"/>
    <col min="11012" max="11012" width="8.7109375" style="104" customWidth="1"/>
    <col min="11013" max="11014" width="8.85546875" style="104" customWidth="1"/>
    <col min="11015" max="11015" width="9" style="104" customWidth="1"/>
    <col min="11016" max="11016" width="9.28515625" style="104" customWidth="1"/>
    <col min="11017" max="11018" width="8.5703125" style="104" customWidth="1"/>
    <col min="11019" max="11019" width="8.42578125" style="104" customWidth="1"/>
    <col min="11020" max="11020" width="8.7109375" style="104" customWidth="1"/>
    <col min="11021" max="11021" width="8.42578125" style="104" customWidth="1"/>
    <col min="11022" max="11022" width="9" style="104" customWidth="1"/>
    <col min="11023" max="11026" width="0" style="104" hidden="1" customWidth="1"/>
    <col min="11027" max="11027" width="8.7109375" style="104" customWidth="1"/>
    <col min="11028" max="11028" width="10" style="104" bestFit="1" customWidth="1"/>
    <col min="11029" max="11029" width="11.42578125" style="104" bestFit="1" customWidth="1"/>
    <col min="11030" max="11030" width="23.28515625" style="104" customWidth="1"/>
    <col min="11031" max="11031" width="11.42578125" style="104" bestFit="1" customWidth="1"/>
    <col min="11032" max="11259" width="9.140625" style="104"/>
    <col min="11260" max="11260" width="5.28515625" style="104" customWidth="1"/>
    <col min="11261" max="11261" width="35.28515625" style="104" customWidth="1"/>
    <col min="11262" max="11262" width="8.7109375" style="104" customWidth="1"/>
    <col min="11263" max="11263" width="10.5703125" style="104" customWidth="1"/>
    <col min="11264" max="11264" width="9.85546875" style="104" customWidth="1"/>
    <col min="11265" max="11265" width="8.42578125" style="104" customWidth="1"/>
    <col min="11266" max="11266" width="8.140625" style="104" customWidth="1"/>
    <col min="11267" max="11267" width="9" style="104" customWidth="1"/>
    <col min="11268" max="11268" width="8.7109375" style="104" customWidth="1"/>
    <col min="11269" max="11270" width="8.85546875" style="104" customWidth="1"/>
    <col min="11271" max="11271" width="9" style="104" customWidth="1"/>
    <col min="11272" max="11272" width="9.28515625" style="104" customWidth="1"/>
    <col min="11273" max="11274" width="8.5703125" style="104" customWidth="1"/>
    <col min="11275" max="11275" width="8.42578125" style="104" customWidth="1"/>
    <col min="11276" max="11276" width="8.7109375" style="104" customWidth="1"/>
    <col min="11277" max="11277" width="8.42578125" style="104" customWidth="1"/>
    <col min="11278" max="11278" width="9" style="104" customWidth="1"/>
    <col min="11279" max="11282" width="0" style="104" hidden="1" customWidth="1"/>
    <col min="11283" max="11283" width="8.7109375" style="104" customWidth="1"/>
    <col min="11284" max="11284" width="10" style="104" bestFit="1" customWidth="1"/>
    <col min="11285" max="11285" width="11.42578125" style="104" bestFit="1" customWidth="1"/>
    <col min="11286" max="11286" width="23.28515625" style="104" customWidth="1"/>
    <col min="11287" max="11287" width="11.42578125" style="104" bestFit="1" customWidth="1"/>
    <col min="11288" max="11515" width="9.140625" style="104"/>
    <col min="11516" max="11516" width="5.28515625" style="104" customWidth="1"/>
    <col min="11517" max="11517" width="35.28515625" style="104" customWidth="1"/>
    <col min="11518" max="11518" width="8.7109375" style="104" customWidth="1"/>
    <col min="11519" max="11519" width="10.5703125" style="104" customWidth="1"/>
    <col min="11520" max="11520" width="9.85546875" style="104" customWidth="1"/>
    <col min="11521" max="11521" width="8.42578125" style="104" customWidth="1"/>
    <col min="11522" max="11522" width="8.140625" style="104" customWidth="1"/>
    <col min="11523" max="11523" width="9" style="104" customWidth="1"/>
    <col min="11524" max="11524" width="8.7109375" style="104" customWidth="1"/>
    <col min="11525" max="11526" width="8.85546875" style="104" customWidth="1"/>
    <col min="11527" max="11527" width="9" style="104" customWidth="1"/>
    <col min="11528" max="11528" width="9.28515625" style="104" customWidth="1"/>
    <col min="11529" max="11530" width="8.5703125" style="104" customWidth="1"/>
    <col min="11531" max="11531" width="8.42578125" style="104" customWidth="1"/>
    <col min="11532" max="11532" width="8.7109375" style="104" customWidth="1"/>
    <col min="11533" max="11533" width="8.42578125" style="104" customWidth="1"/>
    <col min="11534" max="11534" width="9" style="104" customWidth="1"/>
    <col min="11535" max="11538" width="0" style="104" hidden="1" customWidth="1"/>
    <col min="11539" max="11539" width="8.7109375" style="104" customWidth="1"/>
    <col min="11540" max="11540" width="10" style="104" bestFit="1" customWidth="1"/>
    <col min="11541" max="11541" width="11.42578125" style="104" bestFit="1" customWidth="1"/>
    <col min="11542" max="11542" width="23.28515625" style="104" customWidth="1"/>
    <col min="11543" max="11543" width="11.42578125" style="104" bestFit="1" customWidth="1"/>
    <col min="11544" max="11771" width="9.140625" style="104"/>
    <col min="11772" max="11772" width="5.28515625" style="104" customWidth="1"/>
    <col min="11773" max="11773" width="35.28515625" style="104" customWidth="1"/>
    <col min="11774" max="11774" width="8.7109375" style="104" customWidth="1"/>
    <col min="11775" max="11775" width="10.5703125" style="104" customWidth="1"/>
    <col min="11776" max="11776" width="9.85546875" style="104" customWidth="1"/>
    <col min="11777" max="11777" width="8.42578125" style="104" customWidth="1"/>
    <col min="11778" max="11778" width="8.140625" style="104" customWidth="1"/>
    <col min="11779" max="11779" width="9" style="104" customWidth="1"/>
    <col min="11780" max="11780" width="8.7109375" style="104" customWidth="1"/>
    <col min="11781" max="11782" width="8.85546875" style="104" customWidth="1"/>
    <col min="11783" max="11783" width="9" style="104" customWidth="1"/>
    <col min="11784" max="11784" width="9.28515625" style="104" customWidth="1"/>
    <col min="11785" max="11786" width="8.5703125" style="104" customWidth="1"/>
    <col min="11787" max="11787" width="8.42578125" style="104" customWidth="1"/>
    <col min="11788" max="11788" width="8.7109375" style="104" customWidth="1"/>
    <col min="11789" max="11789" width="8.42578125" style="104" customWidth="1"/>
    <col min="11790" max="11790" width="9" style="104" customWidth="1"/>
    <col min="11791" max="11794" width="0" style="104" hidden="1" customWidth="1"/>
    <col min="11795" max="11795" width="8.7109375" style="104" customWidth="1"/>
    <col min="11796" max="11796" width="10" style="104" bestFit="1" customWidth="1"/>
    <col min="11797" max="11797" width="11.42578125" style="104" bestFit="1" customWidth="1"/>
    <col min="11798" max="11798" width="23.28515625" style="104" customWidth="1"/>
    <col min="11799" max="11799" width="11.42578125" style="104" bestFit="1" customWidth="1"/>
    <col min="11800" max="12027" width="9.140625" style="104"/>
    <col min="12028" max="12028" width="5.28515625" style="104" customWidth="1"/>
    <col min="12029" max="12029" width="35.28515625" style="104" customWidth="1"/>
    <col min="12030" max="12030" width="8.7109375" style="104" customWidth="1"/>
    <col min="12031" max="12031" width="10.5703125" style="104" customWidth="1"/>
    <col min="12032" max="12032" width="9.85546875" style="104" customWidth="1"/>
    <col min="12033" max="12033" width="8.42578125" style="104" customWidth="1"/>
    <col min="12034" max="12034" width="8.140625" style="104" customWidth="1"/>
    <col min="12035" max="12035" width="9" style="104" customWidth="1"/>
    <col min="12036" max="12036" width="8.7109375" style="104" customWidth="1"/>
    <col min="12037" max="12038" width="8.85546875" style="104" customWidth="1"/>
    <col min="12039" max="12039" width="9" style="104" customWidth="1"/>
    <col min="12040" max="12040" width="9.28515625" style="104" customWidth="1"/>
    <col min="12041" max="12042" width="8.5703125" style="104" customWidth="1"/>
    <col min="12043" max="12043" width="8.42578125" style="104" customWidth="1"/>
    <col min="12044" max="12044" width="8.7109375" style="104" customWidth="1"/>
    <col min="12045" max="12045" width="8.42578125" style="104" customWidth="1"/>
    <col min="12046" max="12046" width="9" style="104" customWidth="1"/>
    <col min="12047" max="12050" width="0" style="104" hidden="1" customWidth="1"/>
    <col min="12051" max="12051" width="8.7109375" style="104" customWidth="1"/>
    <col min="12052" max="12052" width="10" style="104" bestFit="1" customWidth="1"/>
    <col min="12053" max="12053" width="11.42578125" style="104" bestFit="1" customWidth="1"/>
    <col min="12054" max="12054" width="23.28515625" style="104" customWidth="1"/>
    <col min="12055" max="12055" width="11.42578125" style="104" bestFit="1" customWidth="1"/>
    <col min="12056" max="12283" width="9.140625" style="104"/>
    <col min="12284" max="12284" width="5.28515625" style="104" customWidth="1"/>
    <col min="12285" max="12285" width="35.28515625" style="104" customWidth="1"/>
    <col min="12286" max="12286" width="8.7109375" style="104" customWidth="1"/>
    <col min="12287" max="12287" width="10.5703125" style="104" customWidth="1"/>
    <col min="12288" max="12288" width="9.85546875" style="104" customWidth="1"/>
    <col min="12289" max="12289" width="8.42578125" style="104" customWidth="1"/>
    <col min="12290" max="12290" width="8.140625" style="104" customWidth="1"/>
    <col min="12291" max="12291" width="9" style="104" customWidth="1"/>
    <col min="12292" max="12292" width="8.7109375" style="104" customWidth="1"/>
    <col min="12293" max="12294" width="8.85546875" style="104" customWidth="1"/>
    <col min="12295" max="12295" width="9" style="104" customWidth="1"/>
    <col min="12296" max="12296" width="9.28515625" style="104" customWidth="1"/>
    <col min="12297" max="12298" width="8.5703125" style="104" customWidth="1"/>
    <col min="12299" max="12299" width="8.42578125" style="104" customWidth="1"/>
    <col min="12300" max="12300" width="8.7109375" style="104" customWidth="1"/>
    <col min="12301" max="12301" width="8.42578125" style="104" customWidth="1"/>
    <col min="12302" max="12302" width="9" style="104" customWidth="1"/>
    <col min="12303" max="12306" width="0" style="104" hidden="1" customWidth="1"/>
    <col min="12307" max="12307" width="8.7109375" style="104" customWidth="1"/>
    <col min="12308" max="12308" width="10" style="104" bestFit="1" customWidth="1"/>
    <col min="12309" max="12309" width="11.42578125" style="104" bestFit="1" customWidth="1"/>
    <col min="12310" max="12310" width="23.28515625" style="104" customWidth="1"/>
    <col min="12311" max="12311" width="11.42578125" style="104" bestFit="1" customWidth="1"/>
    <col min="12312" max="12539" width="9.140625" style="104"/>
    <col min="12540" max="12540" width="5.28515625" style="104" customWidth="1"/>
    <col min="12541" max="12541" width="35.28515625" style="104" customWidth="1"/>
    <col min="12542" max="12542" width="8.7109375" style="104" customWidth="1"/>
    <col min="12543" max="12543" width="10.5703125" style="104" customWidth="1"/>
    <col min="12544" max="12544" width="9.85546875" style="104" customWidth="1"/>
    <col min="12545" max="12545" width="8.42578125" style="104" customWidth="1"/>
    <col min="12546" max="12546" width="8.140625" style="104" customWidth="1"/>
    <col min="12547" max="12547" width="9" style="104" customWidth="1"/>
    <col min="12548" max="12548" width="8.7109375" style="104" customWidth="1"/>
    <col min="12549" max="12550" width="8.85546875" style="104" customWidth="1"/>
    <col min="12551" max="12551" width="9" style="104" customWidth="1"/>
    <col min="12552" max="12552" width="9.28515625" style="104" customWidth="1"/>
    <col min="12553" max="12554" width="8.5703125" style="104" customWidth="1"/>
    <col min="12555" max="12555" width="8.42578125" style="104" customWidth="1"/>
    <col min="12556" max="12556" width="8.7109375" style="104" customWidth="1"/>
    <col min="12557" max="12557" width="8.42578125" style="104" customWidth="1"/>
    <col min="12558" max="12558" width="9" style="104" customWidth="1"/>
    <col min="12559" max="12562" width="0" style="104" hidden="1" customWidth="1"/>
    <col min="12563" max="12563" width="8.7109375" style="104" customWidth="1"/>
    <col min="12564" max="12564" width="10" style="104" bestFit="1" customWidth="1"/>
    <col min="12565" max="12565" width="11.42578125" style="104" bestFit="1" customWidth="1"/>
    <col min="12566" max="12566" width="23.28515625" style="104" customWidth="1"/>
    <col min="12567" max="12567" width="11.42578125" style="104" bestFit="1" customWidth="1"/>
    <col min="12568" max="12795" width="9.140625" style="104"/>
    <col min="12796" max="12796" width="5.28515625" style="104" customWidth="1"/>
    <col min="12797" max="12797" width="35.28515625" style="104" customWidth="1"/>
    <col min="12798" max="12798" width="8.7109375" style="104" customWidth="1"/>
    <col min="12799" max="12799" width="10.5703125" style="104" customWidth="1"/>
    <col min="12800" max="12800" width="9.85546875" style="104" customWidth="1"/>
    <col min="12801" max="12801" width="8.42578125" style="104" customWidth="1"/>
    <col min="12802" max="12802" width="8.140625" style="104" customWidth="1"/>
    <col min="12803" max="12803" width="9" style="104" customWidth="1"/>
    <col min="12804" max="12804" width="8.7109375" style="104" customWidth="1"/>
    <col min="12805" max="12806" width="8.85546875" style="104" customWidth="1"/>
    <col min="12807" max="12807" width="9" style="104" customWidth="1"/>
    <col min="12808" max="12808" width="9.28515625" style="104" customWidth="1"/>
    <col min="12809" max="12810" width="8.5703125" style="104" customWidth="1"/>
    <col min="12811" max="12811" width="8.42578125" style="104" customWidth="1"/>
    <col min="12812" max="12812" width="8.7109375" style="104" customWidth="1"/>
    <col min="12813" max="12813" width="8.42578125" style="104" customWidth="1"/>
    <col min="12814" max="12814" width="9" style="104" customWidth="1"/>
    <col min="12815" max="12818" width="0" style="104" hidden="1" customWidth="1"/>
    <col min="12819" max="12819" width="8.7109375" style="104" customWidth="1"/>
    <col min="12820" max="12820" width="10" style="104" bestFit="1" customWidth="1"/>
    <col min="12821" max="12821" width="11.42578125" style="104" bestFit="1" customWidth="1"/>
    <col min="12822" max="12822" width="23.28515625" style="104" customWidth="1"/>
    <col min="12823" max="12823" width="11.42578125" style="104" bestFit="1" customWidth="1"/>
    <col min="12824" max="13051" width="9.140625" style="104"/>
    <col min="13052" max="13052" width="5.28515625" style="104" customWidth="1"/>
    <col min="13053" max="13053" width="35.28515625" style="104" customWidth="1"/>
    <col min="13054" max="13054" width="8.7109375" style="104" customWidth="1"/>
    <col min="13055" max="13055" width="10.5703125" style="104" customWidth="1"/>
    <col min="13056" max="13056" width="9.85546875" style="104" customWidth="1"/>
    <col min="13057" max="13057" width="8.42578125" style="104" customWidth="1"/>
    <col min="13058" max="13058" width="8.140625" style="104" customWidth="1"/>
    <col min="13059" max="13059" width="9" style="104" customWidth="1"/>
    <col min="13060" max="13060" width="8.7109375" style="104" customWidth="1"/>
    <col min="13061" max="13062" width="8.85546875" style="104" customWidth="1"/>
    <col min="13063" max="13063" width="9" style="104" customWidth="1"/>
    <col min="13064" max="13064" width="9.28515625" style="104" customWidth="1"/>
    <col min="13065" max="13066" width="8.5703125" style="104" customWidth="1"/>
    <col min="13067" max="13067" width="8.42578125" style="104" customWidth="1"/>
    <col min="13068" max="13068" width="8.7109375" style="104" customWidth="1"/>
    <col min="13069" max="13069" width="8.42578125" style="104" customWidth="1"/>
    <col min="13070" max="13070" width="9" style="104" customWidth="1"/>
    <col min="13071" max="13074" width="0" style="104" hidden="1" customWidth="1"/>
    <col min="13075" max="13075" width="8.7109375" style="104" customWidth="1"/>
    <col min="13076" max="13076" width="10" style="104" bestFit="1" customWidth="1"/>
    <col min="13077" max="13077" width="11.42578125" style="104" bestFit="1" customWidth="1"/>
    <col min="13078" max="13078" width="23.28515625" style="104" customWidth="1"/>
    <col min="13079" max="13079" width="11.42578125" style="104" bestFit="1" customWidth="1"/>
    <col min="13080" max="13307" width="9.140625" style="104"/>
    <col min="13308" max="13308" width="5.28515625" style="104" customWidth="1"/>
    <col min="13309" max="13309" width="35.28515625" style="104" customWidth="1"/>
    <col min="13310" max="13310" width="8.7109375" style="104" customWidth="1"/>
    <col min="13311" max="13311" width="10.5703125" style="104" customWidth="1"/>
    <col min="13312" max="13312" width="9.85546875" style="104" customWidth="1"/>
    <col min="13313" max="13313" width="8.42578125" style="104" customWidth="1"/>
    <col min="13314" max="13314" width="8.140625" style="104" customWidth="1"/>
    <col min="13315" max="13315" width="9" style="104" customWidth="1"/>
    <col min="13316" max="13316" width="8.7109375" style="104" customWidth="1"/>
    <col min="13317" max="13318" width="8.85546875" style="104" customWidth="1"/>
    <col min="13319" max="13319" width="9" style="104" customWidth="1"/>
    <col min="13320" max="13320" width="9.28515625" style="104" customWidth="1"/>
    <col min="13321" max="13322" width="8.5703125" style="104" customWidth="1"/>
    <col min="13323" max="13323" width="8.42578125" style="104" customWidth="1"/>
    <col min="13324" max="13324" width="8.7109375" style="104" customWidth="1"/>
    <col min="13325" max="13325" width="8.42578125" style="104" customWidth="1"/>
    <col min="13326" max="13326" width="9" style="104" customWidth="1"/>
    <col min="13327" max="13330" width="0" style="104" hidden="1" customWidth="1"/>
    <col min="13331" max="13331" width="8.7109375" style="104" customWidth="1"/>
    <col min="13332" max="13332" width="10" style="104" bestFit="1" customWidth="1"/>
    <col min="13333" max="13333" width="11.42578125" style="104" bestFit="1" customWidth="1"/>
    <col min="13334" max="13334" width="23.28515625" style="104" customWidth="1"/>
    <col min="13335" max="13335" width="11.42578125" style="104" bestFit="1" customWidth="1"/>
    <col min="13336" max="13563" width="9.140625" style="104"/>
    <col min="13564" max="13564" width="5.28515625" style="104" customWidth="1"/>
    <col min="13565" max="13565" width="35.28515625" style="104" customWidth="1"/>
    <col min="13566" max="13566" width="8.7109375" style="104" customWidth="1"/>
    <col min="13567" max="13567" width="10.5703125" style="104" customWidth="1"/>
    <col min="13568" max="13568" width="9.85546875" style="104" customWidth="1"/>
    <col min="13569" max="13569" width="8.42578125" style="104" customWidth="1"/>
    <col min="13570" max="13570" width="8.140625" style="104" customWidth="1"/>
    <col min="13571" max="13571" width="9" style="104" customWidth="1"/>
    <col min="13572" max="13572" width="8.7109375" style="104" customWidth="1"/>
    <col min="13573" max="13574" width="8.85546875" style="104" customWidth="1"/>
    <col min="13575" max="13575" width="9" style="104" customWidth="1"/>
    <col min="13576" max="13576" width="9.28515625" style="104" customWidth="1"/>
    <col min="13577" max="13578" width="8.5703125" style="104" customWidth="1"/>
    <col min="13579" max="13579" width="8.42578125" style="104" customWidth="1"/>
    <col min="13580" max="13580" width="8.7109375" style="104" customWidth="1"/>
    <col min="13581" max="13581" width="8.42578125" style="104" customWidth="1"/>
    <col min="13582" max="13582" width="9" style="104" customWidth="1"/>
    <col min="13583" max="13586" width="0" style="104" hidden="1" customWidth="1"/>
    <col min="13587" max="13587" width="8.7109375" style="104" customWidth="1"/>
    <col min="13588" max="13588" width="10" style="104" bestFit="1" customWidth="1"/>
    <col min="13589" max="13589" width="11.42578125" style="104" bestFit="1" customWidth="1"/>
    <col min="13590" max="13590" width="23.28515625" style="104" customWidth="1"/>
    <col min="13591" max="13591" width="11.42578125" style="104" bestFit="1" customWidth="1"/>
    <col min="13592" max="13819" width="9.140625" style="104"/>
    <col min="13820" max="13820" width="5.28515625" style="104" customWidth="1"/>
    <col min="13821" max="13821" width="35.28515625" style="104" customWidth="1"/>
    <col min="13822" max="13822" width="8.7109375" style="104" customWidth="1"/>
    <col min="13823" max="13823" width="10.5703125" style="104" customWidth="1"/>
    <col min="13824" max="13824" width="9.85546875" style="104" customWidth="1"/>
    <col min="13825" max="13825" width="8.42578125" style="104" customWidth="1"/>
    <col min="13826" max="13826" width="8.140625" style="104" customWidth="1"/>
    <col min="13827" max="13827" width="9" style="104" customWidth="1"/>
    <col min="13828" max="13828" width="8.7109375" style="104" customWidth="1"/>
    <col min="13829" max="13830" width="8.85546875" style="104" customWidth="1"/>
    <col min="13831" max="13831" width="9" style="104" customWidth="1"/>
    <col min="13832" max="13832" width="9.28515625" style="104" customWidth="1"/>
    <col min="13833" max="13834" width="8.5703125" style="104" customWidth="1"/>
    <col min="13835" max="13835" width="8.42578125" style="104" customWidth="1"/>
    <col min="13836" max="13836" width="8.7109375" style="104" customWidth="1"/>
    <col min="13837" max="13837" width="8.42578125" style="104" customWidth="1"/>
    <col min="13838" max="13838" width="9" style="104" customWidth="1"/>
    <col min="13839" max="13842" width="0" style="104" hidden="1" customWidth="1"/>
    <col min="13843" max="13843" width="8.7109375" style="104" customWidth="1"/>
    <col min="13844" max="13844" width="10" style="104" bestFit="1" customWidth="1"/>
    <col min="13845" max="13845" width="11.42578125" style="104" bestFit="1" customWidth="1"/>
    <col min="13846" max="13846" width="23.28515625" style="104" customWidth="1"/>
    <col min="13847" max="13847" width="11.42578125" style="104" bestFit="1" customWidth="1"/>
    <col min="13848" max="14075" width="9.140625" style="104"/>
    <col min="14076" max="14076" width="5.28515625" style="104" customWidth="1"/>
    <col min="14077" max="14077" width="35.28515625" style="104" customWidth="1"/>
    <col min="14078" max="14078" width="8.7109375" style="104" customWidth="1"/>
    <col min="14079" max="14079" width="10.5703125" style="104" customWidth="1"/>
    <col min="14080" max="14080" width="9.85546875" style="104" customWidth="1"/>
    <col min="14081" max="14081" width="8.42578125" style="104" customWidth="1"/>
    <col min="14082" max="14082" width="8.140625" style="104" customWidth="1"/>
    <col min="14083" max="14083" width="9" style="104" customWidth="1"/>
    <col min="14084" max="14084" width="8.7109375" style="104" customWidth="1"/>
    <col min="14085" max="14086" width="8.85546875" style="104" customWidth="1"/>
    <col min="14087" max="14087" width="9" style="104" customWidth="1"/>
    <col min="14088" max="14088" width="9.28515625" style="104" customWidth="1"/>
    <col min="14089" max="14090" width="8.5703125" style="104" customWidth="1"/>
    <col min="14091" max="14091" width="8.42578125" style="104" customWidth="1"/>
    <col min="14092" max="14092" width="8.7109375" style="104" customWidth="1"/>
    <col min="14093" max="14093" width="8.42578125" style="104" customWidth="1"/>
    <col min="14094" max="14094" width="9" style="104" customWidth="1"/>
    <col min="14095" max="14098" width="0" style="104" hidden="1" customWidth="1"/>
    <col min="14099" max="14099" width="8.7109375" style="104" customWidth="1"/>
    <col min="14100" max="14100" width="10" style="104" bestFit="1" customWidth="1"/>
    <col min="14101" max="14101" width="11.42578125" style="104" bestFit="1" customWidth="1"/>
    <col min="14102" max="14102" width="23.28515625" style="104" customWidth="1"/>
    <col min="14103" max="14103" width="11.42578125" style="104" bestFit="1" customWidth="1"/>
    <col min="14104" max="14331" width="9.140625" style="104"/>
    <col min="14332" max="14332" width="5.28515625" style="104" customWidth="1"/>
    <col min="14333" max="14333" width="35.28515625" style="104" customWidth="1"/>
    <col min="14334" max="14334" width="8.7109375" style="104" customWidth="1"/>
    <col min="14335" max="14335" width="10.5703125" style="104" customWidth="1"/>
    <col min="14336" max="14336" width="9.85546875" style="104" customWidth="1"/>
    <col min="14337" max="14337" width="8.42578125" style="104" customWidth="1"/>
    <col min="14338" max="14338" width="8.140625" style="104" customWidth="1"/>
    <col min="14339" max="14339" width="9" style="104" customWidth="1"/>
    <col min="14340" max="14340" width="8.7109375" style="104" customWidth="1"/>
    <col min="14341" max="14342" width="8.85546875" style="104" customWidth="1"/>
    <col min="14343" max="14343" width="9" style="104" customWidth="1"/>
    <col min="14344" max="14344" width="9.28515625" style="104" customWidth="1"/>
    <col min="14345" max="14346" width="8.5703125" style="104" customWidth="1"/>
    <col min="14347" max="14347" width="8.42578125" style="104" customWidth="1"/>
    <col min="14348" max="14348" width="8.7109375" style="104" customWidth="1"/>
    <col min="14349" max="14349" width="8.42578125" style="104" customWidth="1"/>
    <col min="14350" max="14350" width="9" style="104" customWidth="1"/>
    <col min="14351" max="14354" width="0" style="104" hidden="1" customWidth="1"/>
    <col min="14355" max="14355" width="8.7109375" style="104" customWidth="1"/>
    <col min="14356" max="14356" width="10" style="104" bestFit="1" customWidth="1"/>
    <col min="14357" max="14357" width="11.42578125" style="104" bestFit="1" customWidth="1"/>
    <col min="14358" max="14358" width="23.28515625" style="104" customWidth="1"/>
    <col min="14359" max="14359" width="11.42578125" style="104" bestFit="1" customWidth="1"/>
    <col min="14360" max="14587" width="9.140625" style="104"/>
    <col min="14588" max="14588" width="5.28515625" style="104" customWidth="1"/>
    <col min="14589" max="14589" width="35.28515625" style="104" customWidth="1"/>
    <col min="14590" max="14590" width="8.7109375" style="104" customWidth="1"/>
    <col min="14591" max="14591" width="10.5703125" style="104" customWidth="1"/>
    <col min="14592" max="14592" width="9.85546875" style="104" customWidth="1"/>
    <col min="14593" max="14593" width="8.42578125" style="104" customWidth="1"/>
    <col min="14594" max="14594" width="8.140625" style="104" customWidth="1"/>
    <col min="14595" max="14595" width="9" style="104" customWidth="1"/>
    <col min="14596" max="14596" width="8.7109375" style="104" customWidth="1"/>
    <col min="14597" max="14598" width="8.85546875" style="104" customWidth="1"/>
    <col min="14599" max="14599" width="9" style="104" customWidth="1"/>
    <col min="14600" max="14600" width="9.28515625" style="104" customWidth="1"/>
    <col min="14601" max="14602" width="8.5703125" style="104" customWidth="1"/>
    <col min="14603" max="14603" width="8.42578125" style="104" customWidth="1"/>
    <col min="14604" max="14604" width="8.7109375" style="104" customWidth="1"/>
    <col min="14605" max="14605" width="8.42578125" style="104" customWidth="1"/>
    <col min="14606" max="14606" width="9" style="104" customWidth="1"/>
    <col min="14607" max="14610" width="0" style="104" hidden="1" customWidth="1"/>
    <col min="14611" max="14611" width="8.7109375" style="104" customWidth="1"/>
    <col min="14612" max="14612" width="10" style="104" bestFit="1" customWidth="1"/>
    <col min="14613" max="14613" width="11.42578125" style="104" bestFit="1" customWidth="1"/>
    <col min="14614" max="14614" width="23.28515625" style="104" customWidth="1"/>
    <col min="14615" max="14615" width="11.42578125" style="104" bestFit="1" customWidth="1"/>
    <col min="14616" max="14843" width="9.140625" style="104"/>
    <col min="14844" max="14844" width="5.28515625" style="104" customWidth="1"/>
    <col min="14845" max="14845" width="35.28515625" style="104" customWidth="1"/>
    <col min="14846" max="14846" width="8.7109375" style="104" customWidth="1"/>
    <col min="14847" max="14847" width="10.5703125" style="104" customWidth="1"/>
    <col min="14848" max="14848" width="9.85546875" style="104" customWidth="1"/>
    <col min="14849" max="14849" width="8.42578125" style="104" customWidth="1"/>
    <col min="14850" max="14850" width="8.140625" style="104" customWidth="1"/>
    <col min="14851" max="14851" width="9" style="104" customWidth="1"/>
    <col min="14852" max="14852" width="8.7109375" style="104" customWidth="1"/>
    <col min="14853" max="14854" width="8.85546875" style="104" customWidth="1"/>
    <col min="14855" max="14855" width="9" style="104" customWidth="1"/>
    <col min="14856" max="14856" width="9.28515625" style="104" customWidth="1"/>
    <col min="14857" max="14858" width="8.5703125" style="104" customWidth="1"/>
    <col min="14859" max="14859" width="8.42578125" style="104" customWidth="1"/>
    <col min="14860" max="14860" width="8.7109375" style="104" customWidth="1"/>
    <col min="14861" max="14861" width="8.42578125" style="104" customWidth="1"/>
    <col min="14862" max="14862" width="9" style="104" customWidth="1"/>
    <col min="14863" max="14866" width="0" style="104" hidden="1" customWidth="1"/>
    <col min="14867" max="14867" width="8.7109375" style="104" customWidth="1"/>
    <col min="14868" max="14868" width="10" style="104" bestFit="1" customWidth="1"/>
    <col min="14869" max="14869" width="11.42578125" style="104" bestFit="1" customWidth="1"/>
    <col min="14870" max="14870" width="23.28515625" style="104" customWidth="1"/>
    <col min="14871" max="14871" width="11.42578125" style="104" bestFit="1" customWidth="1"/>
    <col min="14872" max="15099" width="9.140625" style="104"/>
    <col min="15100" max="15100" width="5.28515625" style="104" customWidth="1"/>
    <col min="15101" max="15101" width="35.28515625" style="104" customWidth="1"/>
    <col min="15102" max="15102" width="8.7109375" style="104" customWidth="1"/>
    <col min="15103" max="15103" width="10.5703125" style="104" customWidth="1"/>
    <col min="15104" max="15104" width="9.85546875" style="104" customWidth="1"/>
    <col min="15105" max="15105" width="8.42578125" style="104" customWidth="1"/>
    <col min="15106" max="15106" width="8.140625" style="104" customWidth="1"/>
    <col min="15107" max="15107" width="9" style="104" customWidth="1"/>
    <col min="15108" max="15108" width="8.7109375" style="104" customWidth="1"/>
    <col min="15109" max="15110" width="8.85546875" style="104" customWidth="1"/>
    <col min="15111" max="15111" width="9" style="104" customWidth="1"/>
    <col min="15112" max="15112" width="9.28515625" style="104" customWidth="1"/>
    <col min="15113" max="15114" width="8.5703125" style="104" customWidth="1"/>
    <col min="15115" max="15115" width="8.42578125" style="104" customWidth="1"/>
    <col min="15116" max="15116" width="8.7109375" style="104" customWidth="1"/>
    <col min="15117" max="15117" width="8.42578125" style="104" customWidth="1"/>
    <col min="15118" max="15118" width="9" style="104" customWidth="1"/>
    <col min="15119" max="15122" width="0" style="104" hidden="1" customWidth="1"/>
    <col min="15123" max="15123" width="8.7109375" style="104" customWidth="1"/>
    <col min="15124" max="15124" width="10" style="104" bestFit="1" customWidth="1"/>
    <col min="15125" max="15125" width="11.42578125" style="104" bestFit="1" customWidth="1"/>
    <col min="15126" max="15126" width="23.28515625" style="104" customWidth="1"/>
    <col min="15127" max="15127" width="11.42578125" style="104" bestFit="1" customWidth="1"/>
    <col min="15128" max="15355" width="9.140625" style="104"/>
    <col min="15356" max="15356" width="5.28515625" style="104" customWidth="1"/>
    <col min="15357" max="15357" width="35.28515625" style="104" customWidth="1"/>
    <col min="15358" max="15358" width="8.7109375" style="104" customWidth="1"/>
    <col min="15359" max="15359" width="10.5703125" style="104" customWidth="1"/>
    <col min="15360" max="15360" width="9.85546875" style="104" customWidth="1"/>
    <col min="15361" max="15361" width="8.42578125" style="104" customWidth="1"/>
    <col min="15362" max="15362" width="8.140625" style="104" customWidth="1"/>
    <col min="15363" max="15363" width="9" style="104" customWidth="1"/>
    <col min="15364" max="15364" width="8.7109375" style="104" customWidth="1"/>
    <col min="15365" max="15366" width="8.85546875" style="104" customWidth="1"/>
    <col min="15367" max="15367" width="9" style="104" customWidth="1"/>
    <col min="15368" max="15368" width="9.28515625" style="104" customWidth="1"/>
    <col min="15369" max="15370" width="8.5703125" style="104" customWidth="1"/>
    <col min="15371" max="15371" width="8.42578125" style="104" customWidth="1"/>
    <col min="15372" max="15372" width="8.7109375" style="104" customWidth="1"/>
    <col min="15373" max="15373" width="8.42578125" style="104" customWidth="1"/>
    <col min="15374" max="15374" width="9" style="104" customWidth="1"/>
    <col min="15375" max="15378" width="0" style="104" hidden="1" customWidth="1"/>
    <col min="15379" max="15379" width="8.7109375" style="104" customWidth="1"/>
    <col min="15380" max="15380" width="10" style="104" bestFit="1" customWidth="1"/>
    <col min="15381" max="15381" width="11.42578125" style="104" bestFit="1" customWidth="1"/>
    <col min="15382" max="15382" width="23.28515625" style="104" customWidth="1"/>
    <col min="15383" max="15383" width="11.42578125" style="104" bestFit="1" customWidth="1"/>
    <col min="15384" max="15611" width="9.140625" style="104"/>
    <col min="15612" max="15612" width="5.28515625" style="104" customWidth="1"/>
    <col min="15613" max="15613" width="35.28515625" style="104" customWidth="1"/>
    <col min="15614" max="15614" width="8.7109375" style="104" customWidth="1"/>
    <col min="15615" max="15615" width="10.5703125" style="104" customWidth="1"/>
    <col min="15616" max="15616" width="9.85546875" style="104" customWidth="1"/>
    <col min="15617" max="15617" width="8.42578125" style="104" customWidth="1"/>
    <col min="15618" max="15618" width="8.140625" style="104" customWidth="1"/>
    <col min="15619" max="15619" width="9" style="104" customWidth="1"/>
    <col min="15620" max="15620" width="8.7109375" style="104" customWidth="1"/>
    <col min="15621" max="15622" width="8.85546875" style="104" customWidth="1"/>
    <col min="15623" max="15623" width="9" style="104" customWidth="1"/>
    <col min="15624" max="15624" width="9.28515625" style="104" customWidth="1"/>
    <col min="15625" max="15626" width="8.5703125" style="104" customWidth="1"/>
    <col min="15627" max="15627" width="8.42578125" style="104" customWidth="1"/>
    <col min="15628" max="15628" width="8.7109375" style="104" customWidth="1"/>
    <col min="15629" max="15629" width="8.42578125" style="104" customWidth="1"/>
    <col min="15630" max="15630" width="9" style="104" customWidth="1"/>
    <col min="15631" max="15634" width="0" style="104" hidden="1" customWidth="1"/>
    <col min="15635" max="15635" width="8.7109375" style="104" customWidth="1"/>
    <col min="15636" max="15636" width="10" style="104" bestFit="1" customWidth="1"/>
    <col min="15637" max="15637" width="11.42578125" style="104" bestFit="1" customWidth="1"/>
    <col min="15638" max="15638" width="23.28515625" style="104" customWidth="1"/>
    <col min="15639" max="15639" width="11.42578125" style="104" bestFit="1" customWidth="1"/>
    <col min="15640" max="15867" width="9.140625" style="104"/>
    <col min="15868" max="15868" width="5.28515625" style="104" customWidth="1"/>
    <col min="15869" max="15869" width="35.28515625" style="104" customWidth="1"/>
    <col min="15870" max="15870" width="8.7109375" style="104" customWidth="1"/>
    <col min="15871" max="15871" width="10.5703125" style="104" customWidth="1"/>
    <col min="15872" max="15872" width="9.85546875" style="104" customWidth="1"/>
    <col min="15873" max="15873" width="8.42578125" style="104" customWidth="1"/>
    <col min="15874" max="15874" width="8.140625" style="104" customWidth="1"/>
    <col min="15875" max="15875" width="9" style="104" customWidth="1"/>
    <col min="15876" max="15876" width="8.7109375" style="104" customWidth="1"/>
    <col min="15877" max="15878" width="8.85546875" style="104" customWidth="1"/>
    <col min="15879" max="15879" width="9" style="104" customWidth="1"/>
    <col min="15880" max="15880" width="9.28515625" style="104" customWidth="1"/>
    <col min="15881" max="15882" width="8.5703125" style="104" customWidth="1"/>
    <col min="15883" max="15883" width="8.42578125" style="104" customWidth="1"/>
    <col min="15884" max="15884" width="8.7109375" style="104" customWidth="1"/>
    <col min="15885" max="15885" width="8.42578125" style="104" customWidth="1"/>
    <col min="15886" max="15886" width="9" style="104" customWidth="1"/>
    <col min="15887" max="15890" width="0" style="104" hidden="1" customWidth="1"/>
    <col min="15891" max="15891" width="8.7109375" style="104" customWidth="1"/>
    <col min="15892" max="15892" width="10" style="104" bestFit="1" customWidth="1"/>
    <col min="15893" max="15893" width="11.42578125" style="104" bestFit="1" customWidth="1"/>
    <col min="15894" max="15894" width="23.28515625" style="104" customWidth="1"/>
    <col min="15895" max="15895" width="11.42578125" style="104" bestFit="1" customWidth="1"/>
    <col min="15896" max="16123" width="9.140625" style="104"/>
    <col min="16124" max="16124" width="5.28515625" style="104" customWidth="1"/>
    <col min="16125" max="16125" width="35.28515625" style="104" customWidth="1"/>
    <col min="16126" max="16126" width="8.7109375" style="104" customWidth="1"/>
    <col min="16127" max="16127" width="10.5703125" style="104" customWidth="1"/>
    <col min="16128" max="16128" width="9.85546875" style="104" customWidth="1"/>
    <col min="16129" max="16129" width="8.42578125" style="104" customWidth="1"/>
    <col min="16130" max="16130" width="8.140625" style="104" customWidth="1"/>
    <col min="16131" max="16131" width="9" style="104" customWidth="1"/>
    <col min="16132" max="16132" width="8.7109375" style="104" customWidth="1"/>
    <col min="16133" max="16134" width="8.85546875" style="104" customWidth="1"/>
    <col min="16135" max="16135" width="9" style="104" customWidth="1"/>
    <col min="16136" max="16136" width="9.28515625" style="104" customWidth="1"/>
    <col min="16137" max="16138" width="8.5703125" style="104" customWidth="1"/>
    <col min="16139" max="16139" width="8.42578125" style="104" customWidth="1"/>
    <col min="16140" max="16140" width="8.7109375" style="104" customWidth="1"/>
    <col min="16141" max="16141" width="8.42578125" style="104" customWidth="1"/>
    <col min="16142" max="16142" width="9" style="104" customWidth="1"/>
    <col min="16143" max="16146" width="0" style="104" hidden="1" customWidth="1"/>
    <col min="16147" max="16147" width="8.7109375" style="104" customWidth="1"/>
    <col min="16148" max="16148" width="10" style="104" bestFit="1" customWidth="1"/>
    <col min="16149" max="16149" width="11.42578125" style="104" bestFit="1" customWidth="1"/>
    <col min="16150" max="16150" width="23.28515625" style="104" customWidth="1"/>
    <col min="16151" max="16151" width="11.42578125" style="104" bestFit="1" customWidth="1"/>
    <col min="16152" max="16384" width="9.140625" style="104"/>
  </cols>
  <sheetData>
    <row r="1" spans="1:39">
      <c r="B1" s="438" t="s">
        <v>297</v>
      </c>
    </row>
    <row r="2" spans="1:39" ht="18" customHeight="1">
      <c r="A2" s="1743" t="s">
        <v>402</v>
      </c>
      <c r="B2" s="1743"/>
      <c r="C2" s="1743"/>
      <c r="D2" s="1743"/>
      <c r="E2" s="1743"/>
      <c r="F2" s="1743"/>
      <c r="G2" s="1743"/>
      <c r="H2" s="1743"/>
      <c r="I2" s="1743"/>
      <c r="J2" s="1743"/>
      <c r="K2" s="1743"/>
      <c r="L2" s="1743"/>
      <c r="M2" s="272"/>
      <c r="N2" s="272"/>
      <c r="S2" s="273"/>
    </row>
    <row r="3" spans="1:39" ht="14.25" customHeight="1">
      <c r="A3" s="1764" t="s">
        <v>403</v>
      </c>
      <c r="B3" s="1764"/>
      <c r="C3" s="1764"/>
      <c r="D3" s="1764"/>
      <c r="E3" s="1764"/>
      <c r="F3" s="1764"/>
      <c r="G3" s="1764"/>
      <c r="H3" s="1764"/>
      <c r="I3" s="1764"/>
      <c r="J3" s="1764"/>
      <c r="K3" s="1764"/>
      <c r="L3" s="1764"/>
      <c r="M3" s="272"/>
      <c r="N3" s="272"/>
      <c r="S3" s="274"/>
    </row>
    <row r="4" spans="1:39" s="109" customFormat="1" ht="24.75" customHeight="1">
      <c r="A4" s="1744" t="s">
        <v>441</v>
      </c>
      <c r="B4" s="1744"/>
      <c r="C4" s="1744"/>
      <c r="D4" s="1744"/>
      <c r="E4" s="1744"/>
      <c r="F4" s="1744"/>
      <c r="G4" s="1744"/>
      <c r="H4" s="1744"/>
      <c r="I4" s="1744"/>
      <c r="J4" s="1744"/>
      <c r="K4" s="1744"/>
      <c r="L4" s="1744"/>
      <c r="M4" s="275"/>
      <c r="N4" s="275"/>
      <c r="S4" s="276"/>
    </row>
    <row r="5" spans="1:39" s="112" customFormat="1" ht="17.25" customHeight="1">
      <c r="A5" s="103"/>
      <c r="B5" s="110"/>
      <c r="C5" s="110"/>
      <c r="D5" s="111"/>
      <c r="E5" s="111"/>
      <c r="F5" s="111"/>
      <c r="G5" s="111"/>
      <c r="H5" s="512"/>
      <c r="I5" s="111"/>
      <c r="J5" s="111"/>
      <c r="K5" s="1771" t="s">
        <v>3</v>
      </c>
      <c r="L5" s="1771"/>
      <c r="M5" s="113"/>
      <c r="N5" s="113"/>
      <c r="O5" s="139"/>
    </row>
    <row r="6" spans="1:39" s="115" customFormat="1" ht="21.75" customHeight="1">
      <c r="A6" s="1766" t="s">
        <v>170</v>
      </c>
      <c r="B6" s="1766" t="s">
        <v>171</v>
      </c>
      <c r="C6" s="1766" t="s">
        <v>6</v>
      </c>
      <c r="D6" s="1759" t="s">
        <v>172</v>
      </c>
      <c r="E6" s="1772" t="s">
        <v>173</v>
      </c>
      <c r="F6" s="1772"/>
      <c r="G6" s="1772"/>
      <c r="H6" s="1772"/>
      <c r="I6" s="1772"/>
      <c r="J6" s="1772"/>
      <c r="K6" s="1772"/>
      <c r="L6" s="1772"/>
      <c r="M6" s="114"/>
      <c r="N6" s="114"/>
      <c r="O6" s="187"/>
    </row>
    <row r="7" spans="1:39" s="118" customFormat="1" ht="51" customHeight="1">
      <c r="A7" s="1768"/>
      <c r="B7" s="1768"/>
      <c r="C7" s="1768"/>
      <c r="D7" s="1760"/>
      <c r="E7" s="437" t="s">
        <v>174</v>
      </c>
      <c r="F7" s="437" t="s">
        <v>175</v>
      </c>
      <c r="G7" s="437" t="s">
        <v>176</v>
      </c>
      <c r="H7" s="513" t="s">
        <v>177</v>
      </c>
      <c r="I7" s="437" t="s">
        <v>178</v>
      </c>
      <c r="J7" s="437" t="s">
        <v>179</v>
      </c>
      <c r="K7" s="437" t="s">
        <v>180</v>
      </c>
      <c r="L7" s="437" t="s">
        <v>181</v>
      </c>
      <c r="M7" s="271"/>
      <c r="N7" s="271"/>
      <c r="O7" s="277"/>
      <c r="P7" s="538" t="s">
        <v>629</v>
      </c>
      <c r="Q7" s="117"/>
      <c r="R7" s="117"/>
      <c r="S7" s="117"/>
      <c r="T7" s="117"/>
      <c r="U7" s="117"/>
      <c r="V7" s="117"/>
      <c r="W7" s="117"/>
      <c r="X7" s="117"/>
      <c r="Y7" s="117"/>
      <c r="Z7" s="117"/>
      <c r="AA7" s="117"/>
      <c r="AB7" s="117"/>
      <c r="AC7" s="117"/>
      <c r="AD7" s="117"/>
      <c r="AE7" s="117"/>
      <c r="AF7" s="117"/>
      <c r="AG7" s="117"/>
      <c r="AH7" s="117"/>
      <c r="AI7" s="117"/>
      <c r="AJ7" s="117"/>
      <c r="AK7" s="117"/>
      <c r="AL7" s="117"/>
      <c r="AM7" s="117"/>
    </row>
    <row r="8" spans="1:39" s="281" customFormat="1" ht="21" customHeight="1">
      <c r="A8" s="278" t="s">
        <v>182</v>
      </c>
      <c r="B8" s="278" t="s">
        <v>183</v>
      </c>
      <c r="C8" s="278" t="s">
        <v>184</v>
      </c>
      <c r="D8" s="279" t="s">
        <v>427</v>
      </c>
      <c r="E8" s="278" t="s">
        <v>188</v>
      </c>
      <c r="F8" s="278" t="s">
        <v>189</v>
      </c>
      <c r="G8" s="278" t="s">
        <v>190</v>
      </c>
      <c r="H8" s="514" t="s">
        <v>191</v>
      </c>
      <c r="I8" s="278" t="s">
        <v>192</v>
      </c>
      <c r="J8" s="278" t="s">
        <v>193</v>
      </c>
      <c r="K8" s="280" t="s">
        <v>428</v>
      </c>
      <c r="L8" s="278" t="s">
        <v>429</v>
      </c>
      <c r="M8" s="121"/>
      <c r="N8" s="121"/>
    </row>
    <row r="9" spans="1:39" s="127" customFormat="1" ht="14.25" customHeight="1">
      <c r="A9" s="192"/>
      <c r="B9" s="282" t="s">
        <v>194</v>
      </c>
      <c r="C9" s="192"/>
      <c r="D9" s="382">
        <f>'B6CH '!D9</f>
        <v>83936.249999999985</v>
      </c>
      <c r="E9" s="382" t="e">
        <f t="shared" ref="E9:L9" si="0">E10+E23+E63</f>
        <v>#REF!</v>
      </c>
      <c r="F9" s="382" t="e">
        <f t="shared" si="0"/>
        <v>#REF!</v>
      </c>
      <c r="G9" s="382" t="e">
        <f t="shared" si="0"/>
        <v>#REF!</v>
      </c>
      <c r="H9" s="515" t="e">
        <f t="shared" si="0"/>
        <v>#REF!</v>
      </c>
      <c r="I9" s="382" t="e">
        <f t="shared" si="0"/>
        <v>#REF!</v>
      </c>
      <c r="J9" s="382" t="e">
        <f t="shared" si="0"/>
        <v>#REF!</v>
      </c>
      <c r="K9" s="382">
        <f t="shared" si="0"/>
        <v>8648.6899999999987</v>
      </c>
      <c r="L9" s="382" t="e">
        <f t="shared" si="0"/>
        <v>#REF!</v>
      </c>
      <c r="M9" s="216" t="e">
        <f>SUM(E9:L9)</f>
        <v>#REF!</v>
      </c>
      <c r="N9" s="216" t="e">
        <f>D9-M9</f>
        <v>#REF!</v>
      </c>
      <c r="P9" s="537">
        <f>B01CH!D9</f>
        <v>83936.25</v>
      </c>
      <c r="Q9" s="537">
        <f>D9-P9</f>
        <v>0</v>
      </c>
      <c r="S9" s="210"/>
    </row>
    <row r="10" spans="1:39" s="112" customFormat="1" ht="14.25" customHeight="1">
      <c r="A10" s="201">
        <v>1</v>
      </c>
      <c r="B10" s="200" t="s">
        <v>195</v>
      </c>
      <c r="C10" s="201" t="s">
        <v>196</v>
      </c>
      <c r="D10" s="382">
        <f>'B6CH '!D10</f>
        <v>76944.399999999994</v>
      </c>
      <c r="E10" s="383" t="e">
        <f t="shared" ref="E10:L10" si="1">E12+E14+E15+E16+E17+E18+E20+E21+E22</f>
        <v>#REF!</v>
      </c>
      <c r="F10" s="383" t="e">
        <f t="shared" si="1"/>
        <v>#REF!</v>
      </c>
      <c r="G10" s="383" t="e">
        <f t="shared" si="1"/>
        <v>#REF!</v>
      </c>
      <c r="H10" s="516" t="e">
        <f t="shared" si="1"/>
        <v>#REF!</v>
      </c>
      <c r="I10" s="383" t="e">
        <f t="shared" si="1"/>
        <v>#REF!</v>
      </c>
      <c r="J10" s="383" t="e">
        <f t="shared" si="1"/>
        <v>#REF!</v>
      </c>
      <c r="K10" s="383">
        <f t="shared" si="1"/>
        <v>8194.14</v>
      </c>
      <c r="L10" s="383" t="e">
        <f t="shared" si="1"/>
        <v>#REF!</v>
      </c>
      <c r="M10" s="216" t="e">
        <f t="shared" ref="M10:M63" si="2">SUM(E10:L10)</f>
        <v>#REF!</v>
      </c>
      <c r="N10" s="216" t="e">
        <f t="shared" ref="N10:N73" si="3">D10-M10</f>
        <v>#REF!</v>
      </c>
      <c r="O10" s="210"/>
      <c r="P10" s="537">
        <f>B01CH!D10</f>
        <v>77859.62</v>
      </c>
      <c r="Q10" s="537">
        <f t="shared" ref="Q10:Q63" si="4">D10-P10</f>
        <v>-915.22000000000116</v>
      </c>
      <c r="S10" s="211"/>
    </row>
    <row r="11" spans="1:39" s="136" customFormat="1" ht="14.25" customHeight="1">
      <c r="A11" s="201"/>
      <c r="B11" s="283" t="s">
        <v>197</v>
      </c>
      <c r="C11" s="207"/>
      <c r="D11" s="382">
        <f>'B6CH '!D11</f>
        <v>0</v>
      </c>
      <c r="E11" s="207">
        <f>B01CH!E11</f>
        <v>0</v>
      </c>
      <c r="F11" s="207">
        <f>B01CH!F11</f>
        <v>0</v>
      </c>
      <c r="G11" s="207">
        <f>B01CH!G11</f>
        <v>0</v>
      </c>
      <c r="H11" s="517">
        <f>B01CH!H11</f>
        <v>0</v>
      </c>
      <c r="I11" s="207">
        <f>B01CH!I11</f>
        <v>0</v>
      </c>
      <c r="J11" s="207">
        <f>B01CH!J11</f>
        <v>0</v>
      </c>
      <c r="K11" s="207">
        <f>B01CH!K11</f>
        <v>0</v>
      </c>
      <c r="L11" s="207">
        <f>B01CH!L11</f>
        <v>0</v>
      </c>
      <c r="M11" s="216">
        <f t="shared" si="2"/>
        <v>0</v>
      </c>
      <c r="N11" s="216">
        <f t="shared" si="3"/>
        <v>0</v>
      </c>
      <c r="O11" s="210"/>
      <c r="P11" s="537">
        <f>B01CH!D11</f>
        <v>0</v>
      </c>
      <c r="Q11" s="537">
        <f t="shared" si="4"/>
        <v>0</v>
      </c>
      <c r="S11" s="211"/>
      <c r="U11" s="112"/>
      <c r="Z11" s="112"/>
    </row>
    <row r="12" spans="1:39" s="139" customFormat="1" ht="14.25" customHeight="1">
      <c r="A12" s="215" t="s">
        <v>16</v>
      </c>
      <c r="B12" s="284" t="s">
        <v>430</v>
      </c>
      <c r="C12" s="215" t="s">
        <v>151</v>
      </c>
      <c r="D12" s="382">
        <f>'B6CH '!D12</f>
        <v>1692.28</v>
      </c>
      <c r="E12" s="285" t="e">
        <f>B01CH!E12-danhmuccongtrinh!#REF!-danhmuccongtrinh!L83</f>
        <v>#REF!</v>
      </c>
      <c r="F12" s="380">
        <f>B01CH!F12-danhmuccongtrinh!L10-danhmuccongtrinh!L46-danhmuccongtrinh!L116</f>
        <v>181.67999999999998</v>
      </c>
      <c r="G12" s="380" t="e">
        <f>B01CH!G12-danhmuccongtrinh!#REF!-danhmuccongtrinh!#REF!-danhmuccongtrinh!L114-danhmuccongtrinh!L117-danhmuccongtrinh!#REF!-danhmuccongtrinh!#REF!</f>
        <v>#REF!</v>
      </c>
      <c r="H12" s="518">
        <f>B01CH!H12-danhmuccongtrinh!L6-danhmuccongtrinh!L16</f>
        <v>163.33000000000001</v>
      </c>
      <c r="I12" s="215">
        <f>B01CH!I12</f>
        <v>201.32</v>
      </c>
      <c r="J12" s="215">
        <f>B01CH!J12</f>
        <v>451.75</v>
      </c>
      <c r="K12" s="215">
        <f>B01CH!K12</f>
        <v>357.5</v>
      </c>
      <c r="L12" s="380" t="e">
        <f>B01CH!L12-danhmuccongtrinh!#REF!-danhmuccongtrinh!L115-danhmuccongtrinh!#REF!</f>
        <v>#REF!</v>
      </c>
      <c r="M12" s="216" t="e">
        <f t="shared" si="2"/>
        <v>#REF!</v>
      </c>
      <c r="N12" s="216" t="e">
        <f t="shared" si="3"/>
        <v>#REF!</v>
      </c>
      <c r="O12" s="210"/>
      <c r="P12" s="537">
        <f>B01CH!D12</f>
        <v>1703.55</v>
      </c>
      <c r="Q12" s="537">
        <f t="shared" si="4"/>
        <v>-11.269999999999982</v>
      </c>
      <c r="S12" s="219"/>
      <c r="U12" s="112"/>
      <c r="Z12" s="112"/>
    </row>
    <row r="13" spans="1:39" s="112" customFormat="1" ht="14.25" customHeight="1">
      <c r="A13" s="212"/>
      <c r="B13" s="213" t="s">
        <v>199</v>
      </c>
      <c r="C13" s="212" t="s">
        <v>200</v>
      </c>
      <c r="D13" s="382">
        <f>'B6CH '!D13</f>
        <v>80.94</v>
      </c>
      <c r="E13" s="212">
        <f>B01CH!E13</f>
        <v>0</v>
      </c>
      <c r="F13" s="212">
        <f>B01CH!F13</f>
        <v>0</v>
      </c>
      <c r="G13" s="212">
        <f>B01CH!G13</f>
        <v>0</v>
      </c>
      <c r="H13" s="519">
        <f>B01CH!H13</f>
        <v>0</v>
      </c>
      <c r="I13" s="212">
        <f>B01CH!I13</f>
        <v>0</v>
      </c>
      <c r="J13" s="212">
        <f>B01CH!J13</f>
        <v>80.94</v>
      </c>
      <c r="K13" s="212">
        <f>B01CH!K13</f>
        <v>0</v>
      </c>
      <c r="L13" s="212">
        <f>B01CH!L13</f>
        <v>0</v>
      </c>
      <c r="M13" s="216">
        <f t="shared" si="2"/>
        <v>80.94</v>
      </c>
      <c r="N13" s="216">
        <f t="shared" si="3"/>
        <v>0</v>
      </c>
      <c r="O13" s="210"/>
      <c r="P13" s="537">
        <f>B01CH!D13</f>
        <v>80.94</v>
      </c>
      <c r="Q13" s="537">
        <f t="shared" si="4"/>
        <v>0</v>
      </c>
      <c r="S13" s="211"/>
    </row>
    <row r="14" spans="1:39" s="112" customFormat="1" ht="14.25" customHeight="1">
      <c r="A14" s="212" t="s">
        <v>30</v>
      </c>
      <c r="B14" s="213" t="s">
        <v>431</v>
      </c>
      <c r="C14" s="212" t="s">
        <v>152</v>
      </c>
      <c r="D14" s="382">
        <f>'B6CH '!D14</f>
        <v>17113.87</v>
      </c>
      <c r="E14" s="222" t="e">
        <f>B01CH!E14-danhmuccongtrinh!#REF!-danhmuccongtrinh!M63-danhmuccongtrinh!#REF!-danhmuccongtrinh!M79-danhmuccongtrinh!M80-danhmuccongtrinh!M83-danhmuccongtrinh!#REF!-danhmuccongtrinh!#REF!-danhmuccongtrinh!M86-danhmuccongtrinh!#REF!-danhmuccongtrinh!M136-danhmuccongtrinh!M186-danhmuccongtrinh!#REF!-danhmuccongtrinh!#REF!</f>
        <v>#REF!</v>
      </c>
      <c r="F14" s="222" t="e">
        <f>B01CH!F14+danhmuccongtrinh!J10-danhmuccongtrinh!M48-danhmuccongtrinh!M58-danhmuccongtrinh!#REF!-danhmuccongtrinh!M81-danhmuccongtrinh!M87-danhmuccongtrinh!M116-danhmuccongtrinh!M176</f>
        <v>#REF!</v>
      </c>
      <c r="G14" s="222" t="e">
        <f>B01CH!G14-danhmuccongtrinh!#REF!-danhmuccongtrinh!M114-danhmuccongtrinh!#REF!-danhmuccongtrinh!M146-danhmuccongtrinh!M177</f>
        <v>#REF!</v>
      </c>
      <c r="H14" s="520" t="e">
        <f>B01CH!H14+danhmuccongtrinh!J6-danhmuccongtrinh!M134-danhmuccongtrinh!M144-danhmuccongtrinh!#REF!-danhmuccongtrinh!M96</f>
        <v>#REF!</v>
      </c>
      <c r="I14" s="379" t="e">
        <f>B01CH!I14-danhmuccongtrinh!#REF!-danhmuccongtrinh!M88-danhmuccongtrinh!M141-danhmuccongtrinh!M178</f>
        <v>#REF!</v>
      </c>
      <c r="J14" s="379" t="e">
        <f>B01CH!J14-danhmuccongtrinh!#REF!-danhmuccongtrinh!M143-danhmuccongtrinh!M179</f>
        <v>#REF!</v>
      </c>
      <c r="K14" s="379">
        <f>B01CH!K14-danhmuccongtrinh!M90-danhmuccongtrinh!M140-danhmuccongtrinh!M142-danhmuccongtrinh!M180</f>
        <v>2350.2799999999997</v>
      </c>
      <c r="L14" s="379" t="e">
        <f>B01CH!L14-danhmuccongtrinh!#REF!-danhmuccongtrinh!#REF!-danhmuccongtrinh!M89-danhmuccongtrinh!M115-danhmuccongtrinh!M145-danhmuccongtrinh!#REF!-danhmuccongtrinh!M181</f>
        <v>#REF!</v>
      </c>
      <c r="M14" s="216" t="e">
        <f t="shared" si="2"/>
        <v>#REF!</v>
      </c>
      <c r="N14" s="216" t="e">
        <f t="shared" si="3"/>
        <v>#REF!</v>
      </c>
      <c r="O14" s="210"/>
      <c r="P14" s="537">
        <f>B01CH!D14</f>
        <v>17360.570000000003</v>
      </c>
      <c r="Q14" s="537">
        <f t="shared" si="4"/>
        <v>-246.70000000000437</v>
      </c>
      <c r="S14" s="211"/>
    </row>
    <row r="15" spans="1:39" s="112" customFormat="1" ht="14.25" customHeight="1">
      <c r="A15" s="212" t="s">
        <v>202</v>
      </c>
      <c r="B15" s="213" t="s">
        <v>203</v>
      </c>
      <c r="C15" s="212" t="s">
        <v>123</v>
      </c>
      <c r="D15" s="382">
        <f>'B6CH '!D15</f>
        <v>18926.229999999996</v>
      </c>
      <c r="E15" s="379" t="e">
        <f>B01CH!E15-danhmuccongtrinh!#REF!-danhmuccongtrinh!#REF!-danhmuccongtrinh!#REF!-danhmuccongtrinh!N55-danhmuccongtrinh!N65-danhmuccongtrinh!N79-danhmuccongtrinh!N80-danhmuccongtrinh!N83-danhmuccongtrinh!N84-danhmuccongtrinh!#REF!-danhmuccongtrinh!#REF!-danhmuccongtrinh!N86-danhmuccongtrinh!#REF!-danhmuccongtrinh!#REF!-danhmuccongtrinh!N91-danhmuccongtrinh!N92-danhmuccongtrinh!N93-danhmuccongtrinh!#REF!-danhmuccongtrinh!N136-danhmuccongtrinh!N139-danhmuccongtrinh!N165-danhmuccongtrinh!#REF!-danhmuccongtrinh!#REF!-danhmuccongtrinh!N174-danhmuccongtrinh!#REF!-danhmuccongtrinh!N186-danhmuccongtrinh!N187-danhmuccongtrinh!N188-danhmuccongtrinh!#REF!-danhmuccongtrinh!#REF!-danhmuccongtrinh!N94</f>
        <v>#REF!</v>
      </c>
      <c r="F15" s="222" t="e">
        <f>B01CH!F15-danhmuccongtrinh!N46-danhmuccongtrinh!N47-danhmuccongtrinh!N48-danhmuccongtrinh!N57-danhmuccongtrinh!N58-danhmuccongtrinh!N60-danhmuccongtrinh!N61-danhmuccongtrinh!N78-danhmuccongtrinh!#REF!-danhmuccongtrinh!#REF!-danhmuccongtrinh!N81-danhmuccongtrinh!N82-danhmuccongtrinh!N87-danhmuccongtrinh!N116-danhmuccongtrinh!N132-danhmuccongtrinh!N163-danhmuccongtrinh!N176-danhmuccongtrinh!#REF!</f>
        <v>#REF!</v>
      </c>
      <c r="G15" s="379" t="e">
        <f>B01CH!G15+danhmuccongtrinh!#REF!-danhmuccongtrinh!#REF!-danhmuccongtrinh!#REF!-danhmuccongtrinh!N114-danhmuccongtrinh!#REF!-danhmuccongtrinh!N117-danhmuccongtrinh!#REF!-danhmuccongtrinh!N146-danhmuccongtrinh!#REF!-danhmuccongtrinh!N177</f>
        <v>#REF!</v>
      </c>
      <c r="H15" s="520" t="e">
        <f>B01CH!H15+danhmuccongtrinh!J16-danhmuccongtrinh!#REF!-danhmuccongtrinh!N130-danhmuccongtrinh!N134-danhmuccongtrinh!N144-danhmuccongtrinh!#REF!-danhmuccongtrinh!N95-danhmuccongtrinh!N96-danhmuccongtrinh!N97</f>
        <v>#REF!</v>
      </c>
      <c r="I15" s="379" t="e">
        <f>B01CH!I15-danhmuccongtrinh!N21-danhmuccongtrinh!#REF!-danhmuccongtrinh!N88-danhmuccongtrinh!N141-danhmuccongtrinh!N178</f>
        <v>#REF!</v>
      </c>
      <c r="J15" s="379">
        <f>B01CH!J15-danhmuccongtrinh!N137-danhmuccongtrinh!N143-danhmuccongtrinh!N158-danhmuccongtrinh!N160-danhmuccongtrinh!N179-danhmuccongtrinh!N200-danhmuccongtrinh!N167</f>
        <v>4775.72</v>
      </c>
      <c r="K15" s="222">
        <f>B01CH!K15-danhmuccongtrinh!N45-danhmuccongtrinh!N90-danhmuccongtrinh!N140-danhmuccongtrinh!N142-danhmuccongtrinh!N180</f>
        <v>1466.57</v>
      </c>
      <c r="L15" s="379" t="e">
        <f>B01CH!L15-danhmuccongtrinh!#REF!-danhmuccongtrinh!N89-danhmuccongtrinh!N145-danhmuccongtrinh!#REF!-danhmuccongtrinh!N181</f>
        <v>#REF!</v>
      </c>
      <c r="M15" s="216" t="e">
        <f t="shared" si="2"/>
        <v>#REF!</v>
      </c>
      <c r="N15" s="216" t="e">
        <f t="shared" si="3"/>
        <v>#REF!</v>
      </c>
      <c r="O15" s="210"/>
      <c r="P15" s="537">
        <f>B01CH!D15</f>
        <v>19509.97</v>
      </c>
      <c r="Q15" s="537">
        <f t="shared" si="4"/>
        <v>-583.74000000000524</v>
      </c>
      <c r="S15" s="211"/>
    </row>
    <row r="16" spans="1:39" s="112" customFormat="1" ht="14.25" customHeight="1">
      <c r="A16" s="212" t="s">
        <v>204</v>
      </c>
      <c r="B16" s="213" t="s">
        <v>432</v>
      </c>
      <c r="C16" s="212" t="s">
        <v>206</v>
      </c>
      <c r="D16" s="515">
        <f>'B6CH '!D16</f>
        <v>7137.13</v>
      </c>
      <c r="E16" s="519">
        <f>B01CH!E16</f>
        <v>0</v>
      </c>
      <c r="F16" s="521">
        <f>B01CH!F16-danhmuccongtrinh!Q78</f>
        <v>163.46</v>
      </c>
      <c r="G16" s="519">
        <f>B01CH!G16</f>
        <v>0</v>
      </c>
      <c r="H16" s="519">
        <f>B01CH!H16</f>
        <v>0</v>
      </c>
      <c r="I16" s="519">
        <f>B01CH!I16</f>
        <v>0</v>
      </c>
      <c r="J16" s="519">
        <f>B01CH!J16</f>
        <v>0</v>
      </c>
      <c r="K16" s="519">
        <f>B01CH!K16</f>
        <v>0</v>
      </c>
      <c r="L16" s="521">
        <f>B01CH!L16-danhmuccongtrinh!Q115</f>
        <v>6973.67</v>
      </c>
      <c r="M16" s="539">
        <f t="shared" si="2"/>
        <v>7137.13</v>
      </c>
      <c r="N16" s="539">
        <f t="shared" si="3"/>
        <v>0</v>
      </c>
      <c r="O16" s="540"/>
      <c r="P16" s="541">
        <f>B01CH!D16</f>
        <v>7148.79</v>
      </c>
      <c r="Q16" s="541">
        <f t="shared" si="4"/>
        <v>-11.659999999999854</v>
      </c>
      <c r="S16" s="211"/>
    </row>
    <row r="17" spans="1:26" s="112" customFormat="1" ht="15" customHeight="1">
      <c r="A17" s="212" t="s">
        <v>207</v>
      </c>
      <c r="B17" s="213" t="s">
        <v>433</v>
      </c>
      <c r="C17" s="212" t="s">
        <v>209</v>
      </c>
      <c r="D17" s="382">
        <f>'B6CH '!D17</f>
        <v>10713.320000000002</v>
      </c>
      <c r="E17" s="212">
        <f>B01CH!E17</f>
        <v>0</v>
      </c>
      <c r="F17" s="212">
        <f>B01CH!F17</f>
        <v>1030.19</v>
      </c>
      <c r="G17" s="212">
        <f>B01CH!G17</f>
        <v>9565.51</v>
      </c>
      <c r="H17" s="519">
        <f>B01CH!H17</f>
        <v>0</v>
      </c>
      <c r="I17" s="212">
        <f>B01CH!I17</f>
        <v>0</v>
      </c>
      <c r="J17" s="212">
        <f>B01CH!J17</f>
        <v>136.59</v>
      </c>
      <c r="K17" s="212">
        <f>B01CH!K17</f>
        <v>0</v>
      </c>
      <c r="L17" s="212">
        <f>B01CH!L17</f>
        <v>0</v>
      </c>
      <c r="M17" s="216">
        <f t="shared" si="2"/>
        <v>10732.29</v>
      </c>
      <c r="N17" s="216">
        <f t="shared" si="3"/>
        <v>-18.969999999999345</v>
      </c>
      <c r="O17" s="210"/>
      <c r="P17" s="537">
        <f>B01CH!D17</f>
        <v>10732.300000000001</v>
      </c>
      <c r="Q17" s="537">
        <f t="shared" si="4"/>
        <v>-18.979999999999563</v>
      </c>
      <c r="S17" s="211"/>
    </row>
    <row r="18" spans="1:26" s="139" customFormat="1" ht="14.25" customHeight="1">
      <c r="A18" s="212" t="s">
        <v>210</v>
      </c>
      <c r="B18" s="213" t="s">
        <v>434</v>
      </c>
      <c r="C18" s="212" t="s">
        <v>153</v>
      </c>
      <c r="D18" s="515">
        <f>'B6CH '!D18</f>
        <v>20675.190000000002</v>
      </c>
      <c r="E18" s="521">
        <f>B01CH!E18-danhmuccongtrinh!O85</f>
        <v>17.8</v>
      </c>
      <c r="F18" s="521" t="e">
        <f>B01CH!F18-danhmuccongtrinh!O46-danhmuccongtrinh!#REF!</f>
        <v>#REF!</v>
      </c>
      <c r="G18" s="521" t="e">
        <f>B01CH!G18-danhmuccongtrinh!#REF!</f>
        <v>#REF!</v>
      </c>
      <c r="H18" s="521">
        <f>B01CH!H18-danhmuccongtrinh!O134-danhmuccongtrinh!O135</f>
        <v>5111.7300000000005</v>
      </c>
      <c r="I18" s="519">
        <f>B01CH!I18</f>
        <v>5289.03</v>
      </c>
      <c r="J18" s="519">
        <f>B01CH!J18</f>
        <v>1316.73</v>
      </c>
      <c r="K18" s="519">
        <f>B01CH!K18</f>
        <v>4004.44</v>
      </c>
      <c r="L18" s="520">
        <f>B01CH!L18-danhmuccongtrinh!O89-danhmuccongtrinh!O115</f>
        <v>3599.33</v>
      </c>
      <c r="M18" s="539" t="e">
        <f t="shared" si="2"/>
        <v>#REF!</v>
      </c>
      <c r="N18" s="539" t="e">
        <f t="shared" si="3"/>
        <v>#REF!</v>
      </c>
      <c r="O18" s="540"/>
      <c r="P18" s="541">
        <f>B01CH!D18</f>
        <v>20767.919999999998</v>
      </c>
      <c r="Q18" s="537">
        <f t="shared" si="4"/>
        <v>-92.729999999995925</v>
      </c>
      <c r="S18" s="211"/>
      <c r="U18" s="112"/>
      <c r="Z18" s="112"/>
    </row>
    <row r="19" spans="1:26" s="139" customFormat="1" ht="14.25" customHeight="1">
      <c r="A19" s="212"/>
      <c r="B19" s="213" t="s">
        <v>212</v>
      </c>
      <c r="C19" s="212" t="s">
        <v>213</v>
      </c>
      <c r="D19" s="382">
        <f>'B6CH '!D19</f>
        <v>17507.98</v>
      </c>
      <c r="E19" s="212">
        <f>B01CH!E19</f>
        <v>0</v>
      </c>
      <c r="F19" s="212">
        <f>B01CH!F19</f>
        <v>916.41</v>
      </c>
      <c r="G19" s="212">
        <f>B01CH!G19</f>
        <v>480.23</v>
      </c>
      <c r="H19" s="519">
        <f>B01CH!H19</f>
        <v>5046.7</v>
      </c>
      <c r="I19" s="212">
        <f>B01CH!I19</f>
        <v>5289.03</v>
      </c>
      <c r="J19" s="212">
        <f>B01CH!J19</f>
        <v>0</v>
      </c>
      <c r="K19" s="212">
        <f>B01CH!K19</f>
        <v>3900.65</v>
      </c>
      <c r="L19" s="212">
        <f>B01CH!L19</f>
        <v>1874.96</v>
      </c>
      <c r="M19" s="216">
        <f t="shared" si="2"/>
        <v>17507.98</v>
      </c>
      <c r="N19" s="216">
        <f t="shared" si="3"/>
        <v>0</v>
      </c>
      <c r="O19" s="210"/>
      <c r="P19" s="537">
        <f>B01CH!D19</f>
        <v>17507.98</v>
      </c>
      <c r="Q19" s="537">
        <f t="shared" si="4"/>
        <v>0</v>
      </c>
      <c r="S19" s="211"/>
      <c r="U19" s="112"/>
      <c r="Z19" s="112"/>
    </row>
    <row r="20" spans="1:26" s="139" customFormat="1" ht="14.25" customHeight="1">
      <c r="A20" s="215" t="s">
        <v>214</v>
      </c>
      <c r="B20" s="284" t="s">
        <v>215</v>
      </c>
      <c r="C20" s="215" t="s">
        <v>154</v>
      </c>
      <c r="D20" s="382">
        <f>'B6CH '!D20</f>
        <v>585.80000000000007</v>
      </c>
      <c r="E20" s="285">
        <f>B01CH!E20-danhmuccongtrinh!R83-danhmuccongtrinh!R86-danhmuccongtrinh!R80</f>
        <v>84.460000000000008</v>
      </c>
      <c r="F20" s="285">
        <f>B01CH!F20-danhmuccongtrinh!R46</f>
        <v>95.95</v>
      </c>
      <c r="G20" s="285">
        <f>B01CH!G20-danhmuccongtrinh!R117</f>
        <v>45.73</v>
      </c>
      <c r="H20" s="522">
        <f>B01CH!H20</f>
        <v>133.47</v>
      </c>
      <c r="I20" s="215">
        <f>B01CH!I20</f>
        <v>22.27</v>
      </c>
      <c r="J20" s="215">
        <f>B01CH!J20</f>
        <v>196.46</v>
      </c>
      <c r="K20" s="215">
        <f>B01CH!K20</f>
        <v>13.5</v>
      </c>
      <c r="L20" s="215">
        <f>B01CH!L20</f>
        <v>14.65</v>
      </c>
      <c r="M20" s="216">
        <f t="shared" si="2"/>
        <v>606.49</v>
      </c>
      <c r="N20" s="216">
        <f t="shared" si="3"/>
        <v>-20.689999999999941</v>
      </c>
      <c r="O20" s="210"/>
      <c r="P20" s="537">
        <f>B01CH!D20</f>
        <v>607.54</v>
      </c>
      <c r="Q20" s="537">
        <f t="shared" si="4"/>
        <v>-21.739999999999895</v>
      </c>
      <c r="S20" s="211"/>
      <c r="U20" s="112"/>
      <c r="Z20" s="112"/>
    </row>
    <row r="21" spans="1:26" s="139" customFormat="1" ht="14.25" customHeight="1">
      <c r="A21" s="215" t="s">
        <v>216</v>
      </c>
      <c r="B21" s="284" t="s">
        <v>217</v>
      </c>
      <c r="C21" s="215" t="s">
        <v>218</v>
      </c>
      <c r="D21" s="382">
        <f>'B6CH '!D21</f>
        <v>0</v>
      </c>
      <c r="E21" s="215">
        <f>B01CH!E21</f>
        <v>0</v>
      </c>
      <c r="F21" s="215">
        <f>B01CH!F21</f>
        <v>0</v>
      </c>
      <c r="G21" s="215">
        <f>B01CH!G21</f>
        <v>0</v>
      </c>
      <c r="H21" s="522">
        <f>B01CH!H21</f>
        <v>0</v>
      </c>
      <c r="I21" s="215">
        <f>B01CH!I21</f>
        <v>0</v>
      </c>
      <c r="J21" s="215">
        <f>B01CH!J21</f>
        <v>0</v>
      </c>
      <c r="K21" s="215">
        <f>B01CH!K21</f>
        <v>0</v>
      </c>
      <c r="L21" s="215">
        <f>B01CH!L21</f>
        <v>0</v>
      </c>
      <c r="M21" s="216">
        <f t="shared" si="2"/>
        <v>0</v>
      </c>
      <c r="N21" s="216">
        <f t="shared" si="3"/>
        <v>0</v>
      </c>
      <c r="O21" s="210"/>
      <c r="P21" s="537">
        <f>B01CH!D21</f>
        <v>0</v>
      </c>
      <c r="Q21" s="537">
        <f t="shared" si="4"/>
        <v>0</v>
      </c>
      <c r="S21" s="211"/>
      <c r="U21" s="112"/>
      <c r="Z21" s="112"/>
    </row>
    <row r="22" spans="1:26" s="127" customFormat="1" ht="14.25" customHeight="1">
      <c r="A22" s="215" t="s">
        <v>219</v>
      </c>
      <c r="B22" s="284" t="s">
        <v>220</v>
      </c>
      <c r="C22" s="215" t="s">
        <v>90</v>
      </c>
      <c r="D22" s="515">
        <f>'B6CH '!D22</f>
        <v>100.57999999999998</v>
      </c>
      <c r="E22" s="524">
        <f>B01CH!E22</f>
        <v>0</v>
      </c>
      <c r="F22" s="523">
        <f>B01CH!F22</f>
        <v>0</v>
      </c>
      <c r="G22" s="524">
        <f>B01CH!G22</f>
        <v>2.57</v>
      </c>
      <c r="H22" s="524">
        <f>B01CH!H22</f>
        <v>7.04</v>
      </c>
      <c r="I22" s="523">
        <f>B01CH!I22+danhmuccongtrinh!J21</f>
        <v>8.82</v>
      </c>
      <c r="J22" s="524">
        <f>B01CH!J22</f>
        <v>7.3500000000000005</v>
      </c>
      <c r="K22" s="524">
        <f>B01CH!K22</f>
        <v>1.85</v>
      </c>
      <c r="L22" s="524">
        <f>B01CH!L22</f>
        <v>1.35</v>
      </c>
      <c r="M22" s="539">
        <f t="shared" si="2"/>
        <v>28.980000000000004</v>
      </c>
      <c r="N22" s="539">
        <f t="shared" si="3"/>
        <v>71.59999999999998</v>
      </c>
      <c r="O22" s="540"/>
      <c r="P22" s="541">
        <f>B01CH!D22</f>
        <v>28.98</v>
      </c>
      <c r="Q22" s="541">
        <f t="shared" si="4"/>
        <v>71.59999999999998</v>
      </c>
      <c r="S22" s="211"/>
      <c r="U22" s="112"/>
      <c r="Z22" s="112"/>
    </row>
    <row r="23" spans="1:26" s="127" customFormat="1" ht="14.25" customHeight="1">
      <c r="A23" s="199">
        <v>2</v>
      </c>
      <c r="B23" s="286" t="s">
        <v>221</v>
      </c>
      <c r="C23" s="199" t="s">
        <v>222</v>
      </c>
      <c r="D23" s="382">
        <f>'B6CH '!D23</f>
        <v>5661.4199999999992</v>
      </c>
      <c r="E23" s="384" t="e">
        <f t="shared" ref="E23:L23" si="5">E25+E26+E27+E28+E29+E30+E31+E32+E33+E51+E52+E53+E54+E55+E56+E57+E58+E59+E60+E61+E62</f>
        <v>#REF!</v>
      </c>
      <c r="F23" s="384" t="e">
        <f t="shared" si="5"/>
        <v>#REF!</v>
      </c>
      <c r="G23" s="384" t="e">
        <f t="shared" si="5"/>
        <v>#REF!</v>
      </c>
      <c r="H23" s="523" t="e">
        <f t="shared" si="5"/>
        <v>#REF!</v>
      </c>
      <c r="I23" s="384" t="e">
        <f t="shared" si="5"/>
        <v>#REF!</v>
      </c>
      <c r="J23" s="384" t="e">
        <f t="shared" si="5"/>
        <v>#REF!</v>
      </c>
      <c r="K23" s="384">
        <f t="shared" si="5"/>
        <v>411.46999999999991</v>
      </c>
      <c r="L23" s="384" t="e">
        <f t="shared" si="5"/>
        <v>#REF!</v>
      </c>
      <c r="M23" s="216" t="e">
        <f t="shared" si="2"/>
        <v>#REF!</v>
      </c>
      <c r="N23" s="216" t="e">
        <f t="shared" si="3"/>
        <v>#REF!</v>
      </c>
      <c r="O23" s="210"/>
      <c r="P23" s="537">
        <f>B01CH!D23</f>
        <v>4713.2999999999993</v>
      </c>
      <c r="Q23" s="537">
        <f t="shared" si="4"/>
        <v>948.11999999999989</v>
      </c>
      <c r="S23" s="210"/>
      <c r="T23" s="112"/>
      <c r="U23" s="112"/>
      <c r="Z23" s="112"/>
    </row>
    <row r="24" spans="1:26" s="127" customFormat="1" ht="14.25" customHeight="1">
      <c r="A24" s="199"/>
      <c r="B24" s="283" t="s">
        <v>197</v>
      </c>
      <c r="C24" s="199"/>
      <c r="D24" s="382">
        <f>'B6CH '!D24</f>
        <v>0</v>
      </c>
      <c r="E24" s="199">
        <f>B01CH!E24</f>
        <v>0</v>
      </c>
      <c r="F24" s="199">
        <f>B01CH!F24</f>
        <v>0</v>
      </c>
      <c r="G24" s="199">
        <f>B01CH!G24</f>
        <v>0</v>
      </c>
      <c r="H24" s="524">
        <f>B01CH!H24</f>
        <v>0</v>
      </c>
      <c r="I24" s="199">
        <f>B01CH!I24</f>
        <v>0</v>
      </c>
      <c r="J24" s="199">
        <f>B01CH!J24</f>
        <v>0</v>
      </c>
      <c r="K24" s="199">
        <f>B01CH!K24</f>
        <v>0</v>
      </c>
      <c r="L24" s="199">
        <f>B01CH!L24</f>
        <v>0</v>
      </c>
      <c r="M24" s="216">
        <f t="shared" si="2"/>
        <v>0</v>
      </c>
      <c r="N24" s="216">
        <f t="shared" si="3"/>
        <v>0</v>
      </c>
      <c r="O24" s="210"/>
      <c r="P24" s="537">
        <f>B01CH!D24</f>
        <v>0</v>
      </c>
      <c r="Q24" s="537">
        <f t="shared" si="4"/>
        <v>0</v>
      </c>
      <c r="S24" s="211"/>
      <c r="U24" s="112"/>
      <c r="Z24" s="112"/>
    </row>
    <row r="25" spans="1:26" s="112" customFormat="1" ht="14.25" customHeight="1">
      <c r="A25" s="212" t="s">
        <v>223</v>
      </c>
      <c r="B25" s="213" t="s">
        <v>435</v>
      </c>
      <c r="C25" s="212" t="s">
        <v>18</v>
      </c>
      <c r="D25" s="515">
        <f>'B6CH '!D25</f>
        <v>331.57</v>
      </c>
      <c r="E25" s="521">
        <f>B01CH!E25-danhmuccongtrinh!AU80</f>
        <v>25.470000000000002</v>
      </c>
      <c r="F25" s="519">
        <f>B01CH!F25</f>
        <v>31.47</v>
      </c>
      <c r="G25" s="519">
        <f>B01CH!G25</f>
        <v>136.81</v>
      </c>
      <c r="H25" s="519">
        <f>B01CH!H25</f>
        <v>59.12</v>
      </c>
      <c r="I25" s="519">
        <f>B01CH!I25</f>
        <v>0</v>
      </c>
      <c r="J25" s="519">
        <f>B01CH!J25</f>
        <v>21.48</v>
      </c>
      <c r="K25" s="519">
        <f>B01CH!K25</f>
        <v>4.53</v>
      </c>
      <c r="L25" s="519">
        <f>B01CH!L25</f>
        <v>0</v>
      </c>
      <c r="M25" s="539">
        <f t="shared" si="2"/>
        <v>278.88</v>
      </c>
      <c r="N25" s="539">
        <f t="shared" si="3"/>
        <v>52.69</v>
      </c>
      <c r="O25" s="540"/>
      <c r="P25" s="541">
        <f>B01CH!D25</f>
        <v>279.52</v>
      </c>
      <c r="Q25" s="541">
        <f t="shared" si="4"/>
        <v>52.050000000000011</v>
      </c>
      <c r="S25" s="211"/>
    </row>
    <row r="26" spans="1:26" s="112" customFormat="1" ht="14.25" customHeight="1">
      <c r="A26" s="212" t="s">
        <v>225</v>
      </c>
      <c r="B26" s="213" t="s">
        <v>436</v>
      </c>
      <c r="C26" s="212" t="s">
        <v>29</v>
      </c>
      <c r="D26" s="515">
        <f>'B6CH '!D26</f>
        <v>7.3699999999999992</v>
      </c>
      <c r="E26" s="519">
        <f>B01CH!E26</f>
        <v>3.79</v>
      </c>
      <c r="F26" s="519">
        <f>B01CH!F26</f>
        <v>0.39</v>
      </c>
      <c r="G26" s="519">
        <f>B01CH!G26</f>
        <v>0</v>
      </c>
      <c r="H26" s="519">
        <f>B01CH!H26</f>
        <v>0</v>
      </c>
      <c r="I26" s="519">
        <f>B01CH!I26</f>
        <v>0</v>
      </c>
      <c r="J26" s="519">
        <f>B01CH!J26</f>
        <v>0</v>
      </c>
      <c r="K26" s="519">
        <f>B01CH!K26</f>
        <v>2.27</v>
      </c>
      <c r="L26" s="519">
        <f>B01CH!L26</f>
        <v>0</v>
      </c>
      <c r="M26" s="539">
        <f t="shared" si="2"/>
        <v>6.4499999999999993</v>
      </c>
      <c r="N26" s="539">
        <f t="shared" si="3"/>
        <v>0.91999999999999993</v>
      </c>
      <c r="O26" s="540"/>
      <c r="P26" s="541">
        <f>B01CH!D26</f>
        <v>6.4499999999999993</v>
      </c>
      <c r="Q26" s="537">
        <f t="shared" si="4"/>
        <v>0.91999999999999993</v>
      </c>
      <c r="S26" s="211"/>
    </row>
    <row r="27" spans="1:26" s="112" customFormat="1" ht="14.25" customHeight="1">
      <c r="A27" s="212" t="s">
        <v>227</v>
      </c>
      <c r="B27" s="213" t="s">
        <v>228</v>
      </c>
      <c r="C27" s="212" t="s">
        <v>48</v>
      </c>
      <c r="D27" s="382">
        <f>'B6CH '!D27</f>
        <v>17.329999999999998</v>
      </c>
      <c r="E27" s="212">
        <f>B01CH!E27</f>
        <v>0</v>
      </c>
      <c r="F27" s="212">
        <f>B01CH!F27</f>
        <v>0</v>
      </c>
      <c r="G27" s="212">
        <f>B01CH!G27</f>
        <v>0</v>
      </c>
      <c r="H27" s="519">
        <f>B01CH!H27</f>
        <v>0</v>
      </c>
      <c r="I27" s="212">
        <f>B01CH!I27</f>
        <v>0</v>
      </c>
      <c r="J27" s="212">
        <f>B01CH!J27</f>
        <v>0</v>
      </c>
      <c r="K27" s="212">
        <f>B01CH!K27</f>
        <v>0</v>
      </c>
      <c r="L27" s="212">
        <f>B01CH!L27</f>
        <v>0</v>
      </c>
      <c r="M27" s="216">
        <f t="shared" si="2"/>
        <v>0</v>
      </c>
      <c r="N27" s="216">
        <f t="shared" si="3"/>
        <v>17.329999999999998</v>
      </c>
      <c r="O27" s="210"/>
      <c r="P27" s="537">
        <f>B01CH!D27</f>
        <v>0</v>
      </c>
      <c r="Q27" s="537">
        <f t="shared" si="4"/>
        <v>17.329999999999998</v>
      </c>
      <c r="S27" s="211"/>
    </row>
    <row r="28" spans="1:26" s="112" customFormat="1" ht="14.25" customHeight="1">
      <c r="A28" s="212" t="s">
        <v>229</v>
      </c>
      <c r="B28" s="213" t="s">
        <v>230</v>
      </c>
      <c r="C28" s="212" t="s">
        <v>128</v>
      </c>
      <c r="D28" s="382">
        <f>'B6CH '!D28</f>
        <v>100.00000000000001</v>
      </c>
      <c r="E28" s="379" t="e">
        <f>B01CH!E28+danhmuccongtrinh!#REF!</f>
        <v>#REF!</v>
      </c>
      <c r="F28" s="212">
        <f>B01CH!F28</f>
        <v>0</v>
      </c>
      <c r="G28" s="212">
        <f>B01CH!G28</f>
        <v>0</v>
      </c>
      <c r="H28" s="520" t="e">
        <f>B01CH!H28+danhmuccongtrinh!#REF!</f>
        <v>#REF!</v>
      </c>
      <c r="I28" s="212">
        <f>B01CH!I28</f>
        <v>0</v>
      </c>
      <c r="J28" s="212">
        <f>B01CH!J28</f>
        <v>0</v>
      </c>
      <c r="K28" s="212">
        <f>B01CH!K28</f>
        <v>0</v>
      </c>
      <c r="L28" s="212">
        <f>B01CH!L28</f>
        <v>0</v>
      </c>
      <c r="M28" s="216" t="e">
        <f t="shared" si="2"/>
        <v>#REF!</v>
      </c>
      <c r="N28" s="216" t="e">
        <f t="shared" si="3"/>
        <v>#REF!</v>
      </c>
      <c r="O28" s="210"/>
      <c r="P28" s="537">
        <f>B01CH!D28</f>
        <v>0</v>
      </c>
      <c r="Q28" s="537">
        <f t="shared" si="4"/>
        <v>100.00000000000001</v>
      </c>
      <c r="S28" s="211"/>
    </row>
    <row r="29" spans="1:26" s="112" customFormat="1" ht="14.25" customHeight="1">
      <c r="A29" s="212" t="s">
        <v>231</v>
      </c>
      <c r="B29" s="213" t="s">
        <v>232</v>
      </c>
      <c r="C29" s="212" t="s">
        <v>88</v>
      </c>
      <c r="D29" s="515">
        <f>'B6CH '!D29</f>
        <v>96.679999999999993</v>
      </c>
      <c r="E29" s="520" t="e">
        <f>B01CH!E29+danhmuccongtrinh!J49+danhmuccongtrinh!#REF!+danhmuccongtrinh!#REF!+danhmuccongtrinh!J55</f>
        <v>#REF!</v>
      </c>
      <c r="F29" s="520">
        <f>B01CH!F29+danhmuccongtrinh!J46+danhmuccongtrinh!J47+danhmuccongtrinh!J48-danhmuccongtrinh!V58</f>
        <v>25.19</v>
      </c>
      <c r="G29" s="519">
        <f>B01CH!G29</f>
        <v>0.11</v>
      </c>
      <c r="H29" s="519">
        <f>B01CH!H29</f>
        <v>0</v>
      </c>
      <c r="I29" s="519">
        <f>B01CH!I29</f>
        <v>0</v>
      </c>
      <c r="J29" s="519">
        <f>B01CH!J29</f>
        <v>0</v>
      </c>
      <c r="K29" s="520">
        <f>B01CH!K29+danhmuccongtrinh!J45</f>
        <v>0.35</v>
      </c>
      <c r="L29" s="519">
        <f>B01CH!L29</f>
        <v>0</v>
      </c>
      <c r="M29" s="539" t="e">
        <f t="shared" si="2"/>
        <v>#REF!</v>
      </c>
      <c r="N29" s="539" t="e">
        <f t="shared" si="3"/>
        <v>#REF!</v>
      </c>
      <c r="O29" s="540"/>
      <c r="P29" s="541">
        <f>B01CH!D29</f>
        <v>4.83</v>
      </c>
      <c r="Q29" s="541">
        <f t="shared" si="4"/>
        <v>91.85</v>
      </c>
      <c r="S29" s="211"/>
    </row>
    <row r="30" spans="1:26" s="112" customFormat="1" ht="14.25" customHeight="1">
      <c r="A30" s="212" t="s">
        <v>233</v>
      </c>
      <c r="B30" s="213" t="s">
        <v>234</v>
      </c>
      <c r="C30" s="212" t="s">
        <v>87</v>
      </c>
      <c r="D30" s="515">
        <f>'B6CH '!D30</f>
        <v>90.88</v>
      </c>
      <c r="E30" s="521" t="e">
        <f>B01CH!E30-danhmuccongtrinh!#REF!-danhmuccongtrinh!W49</f>
        <v>#REF!</v>
      </c>
      <c r="F30" s="520">
        <f>B01CH!F30+danhmuccongtrinh!J57+danhmuccongtrinh!J58-danhmuccongtrinh!W46-danhmuccongtrinh!W58</f>
        <v>23.080000000000002</v>
      </c>
      <c r="G30" s="519">
        <f>B01CH!G30</f>
        <v>0.36</v>
      </c>
      <c r="H30" s="520" t="e">
        <f>B01CH!H30-danhmuccongtrinh!#REF!</f>
        <v>#REF!</v>
      </c>
      <c r="I30" s="519">
        <f>B01CH!I30</f>
        <v>52.18</v>
      </c>
      <c r="J30" s="519">
        <f>B01CH!J30</f>
        <v>5.18</v>
      </c>
      <c r="K30" s="519">
        <f>B01CH!K30</f>
        <v>0.08</v>
      </c>
      <c r="L30" s="519">
        <f>B01CH!L30</f>
        <v>0</v>
      </c>
      <c r="M30" s="539" t="e">
        <f t="shared" si="2"/>
        <v>#REF!</v>
      </c>
      <c r="N30" s="539" t="e">
        <f t="shared" si="3"/>
        <v>#REF!</v>
      </c>
      <c r="O30" s="540"/>
      <c r="P30" s="541">
        <f>B01CH!D30</f>
        <v>96.59</v>
      </c>
      <c r="Q30" s="541">
        <f t="shared" si="4"/>
        <v>-5.710000000000008</v>
      </c>
      <c r="S30" s="211"/>
    </row>
    <row r="31" spans="1:26" s="112" customFormat="1" ht="14.25" customHeight="1">
      <c r="A31" s="212" t="s">
        <v>235</v>
      </c>
      <c r="B31" s="213" t="s">
        <v>236</v>
      </c>
      <c r="C31" s="212" t="s">
        <v>237</v>
      </c>
      <c r="D31" s="382">
        <f>'B6CH '!D31</f>
        <v>22.3</v>
      </c>
      <c r="E31" s="212">
        <f>B01CH!E31</f>
        <v>0</v>
      </c>
      <c r="F31" s="212">
        <f>B01CH!F31</f>
        <v>0</v>
      </c>
      <c r="G31" s="212">
        <f>B01CH!G31</f>
        <v>0</v>
      </c>
      <c r="H31" s="519">
        <f>B01CH!H31</f>
        <v>0</v>
      </c>
      <c r="I31" s="212">
        <f>B01CH!I31</f>
        <v>0</v>
      </c>
      <c r="J31" s="212">
        <f>B01CH!J31</f>
        <v>0</v>
      </c>
      <c r="K31" s="212">
        <f>B01CH!K31</f>
        <v>0</v>
      </c>
      <c r="L31" s="212">
        <f>B01CH!L31</f>
        <v>0</v>
      </c>
      <c r="M31" s="216">
        <f t="shared" si="2"/>
        <v>0</v>
      </c>
      <c r="N31" s="216">
        <f t="shared" si="3"/>
        <v>22.3</v>
      </c>
      <c r="O31" s="210"/>
      <c r="P31" s="537">
        <f>B01CH!D31</f>
        <v>0</v>
      </c>
      <c r="Q31" s="537">
        <f t="shared" si="4"/>
        <v>22.3</v>
      </c>
      <c r="S31" s="211"/>
    </row>
    <row r="32" spans="1:26" s="112" customFormat="1" ht="14.25" customHeight="1">
      <c r="A32" s="212" t="s">
        <v>238</v>
      </c>
      <c r="B32" s="213" t="s">
        <v>239</v>
      </c>
      <c r="C32" s="212" t="s">
        <v>82</v>
      </c>
      <c r="D32" s="515">
        <f>'B6CH '!D32</f>
        <v>137.69999999999999</v>
      </c>
      <c r="E32" s="520" t="e">
        <f>B01CH!E32+danhmuccongtrinh!J63+danhmuccongtrinh!J64+danhmuccongtrinh!#REF!+danhmuccongtrinh!J65</f>
        <v>#REF!</v>
      </c>
      <c r="F32" s="520">
        <f>B01CH!F32+danhmuccongtrinh!J60+danhmuccongtrinh!J61</f>
        <v>7.62</v>
      </c>
      <c r="G32" s="519">
        <f>B01CH!G32</f>
        <v>1.4</v>
      </c>
      <c r="H32" s="519">
        <f>B01CH!H32</f>
        <v>0</v>
      </c>
      <c r="I32" s="520" t="e">
        <f>B01CH!I32+danhmuccongtrinh!#REF!+danhmuccongtrinh!J62</f>
        <v>#REF!</v>
      </c>
      <c r="J32" s="519">
        <f>B01CH!J32</f>
        <v>0</v>
      </c>
      <c r="K32" s="519">
        <f>B01CH!K32</f>
        <v>2.86</v>
      </c>
      <c r="L32" s="520" t="e">
        <f>B01CH!L32+danhmuccongtrinh!#REF!</f>
        <v>#REF!</v>
      </c>
      <c r="M32" s="539" t="e">
        <f t="shared" si="2"/>
        <v>#REF!</v>
      </c>
      <c r="N32" s="539" t="e">
        <f t="shared" si="3"/>
        <v>#REF!</v>
      </c>
      <c r="O32" s="540"/>
      <c r="P32" s="541">
        <f>B01CH!D32</f>
        <v>97.720000000000013</v>
      </c>
      <c r="Q32" s="541">
        <f t="shared" si="4"/>
        <v>39.979999999999976</v>
      </c>
      <c r="S32" s="211"/>
    </row>
    <row r="33" spans="1:26" s="127" customFormat="1" ht="24">
      <c r="A33" s="199" t="s">
        <v>240</v>
      </c>
      <c r="B33" s="263" t="s">
        <v>241</v>
      </c>
      <c r="C33" s="199" t="s">
        <v>51</v>
      </c>
      <c r="D33" s="515">
        <f>'B6CH '!D33</f>
        <v>2520.8000000000002</v>
      </c>
      <c r="E33" s="523" t="e">
        <f t="shared" ref="E33:L33" si="6">SUM(E35:E50)</f>
        <v>#REF!</v>
      </c>
      <c r="F33" s="523" t="e">
        <f t="shared" si="6"/>
        <v>#REF!</v>
      </c>
      <c r="G33" s="523" t="e">
        <f t="shared" si="6"/>
        <v>#REF!</v>
      </c>
      <c r="H33" s="523">
        <f t="shared" si="6"/>
        <v>393.84999999999997</v>
      </c>
      <c r="I33" s="523">
        <f t="shared" si="6"/>
        <v>186.3</v>
      </c>
      <c r="J33" s="523" t="e">
        <f t="shared" si="6"/>
        <v>#REF!</v>
      </c>
      <c r="K33" s="523">
        <f t="shared" si="6"/>
        <v>205.92999999999998</v>
      </c>
      <c r="L33" s="523" t="e">
        <f t="shared" si="6"/>
        <v>#REF!</v>
      </c>
      <c r="M33" s="539" t="e">
        <f t="shared" si="2"/>
        <v>#REF!</v>
      </c>
      <c r="N33" s="539" t="e">
        <f t="shared" si="3"/>
        <v>#REF!</v>
      </c>
      <c r="O33" s="540"/>
      <c r="P33" s="541">
        <f>B01CH!D33</f>
        <v>1897.09</v>
      </c>
      <c r="Q33" s="541">
        <f t="shared" si="4"/>
        <v>623.71000000000026</v>
      </c>
      <c r="S33" s="210"/>
      <c r="U33" s="112"/>
      <c r="V33" s="210"/>
      <c r="X33" s="210"/>
      <c r="Z33" s="112"/>
    </row>
    <row r="34" spans="1:26" s="112" customFormat="1" ht="14.25" customHeight="1">
      <c r="A34" s="212"/>
      <c r="B34" s="283" t="s">
        <v>197</v>
      </c>
      <c r="C34" s="287"/>
      <c r="D34" s="382">
        <f>'B6CH '!D34</f>
        <v>0</v>
      </c>
      <c r="E34" s="287">
        <f>B01CH!E34</f>
        <v>0</v>
      </c>
      <c r="F34" s="287">
        <f>B01CH!F34</f>
        <v>0</v>
      </c>
      <c r="G34" s="287">
        <f>B01CH!G34</f>
        <v>0</v>
      </c>
      <c r="H34" s="525">
        <f>B01CH!H34</f>
        <v>0</v>
      </c>
      <c r="I34" s="287">
        <f>B01CH!I34</f>
        <v>0</v>
      </c>
      <c r="J34" s="287">
        <f>B01CH!J34</f>
        <v>0</v>
      </c>
      <c r="K34" s="287">
        <f>B01CH!K34</f>
        <v>0</v>
      </c>
      <c r="L34" s="287">
        <f>B01CH!L34</f>
        <v>0</v>
      </c>
      <c r="M34" s="216">
        <f t="shared" si="2"/>
        <v>0</v>
      </c>
      <c r="N34" s="216">
        <f t="shared" si="3"/>
        <v>0</v>
      </c>
      <c r="O34" s="210"/>
      <c r="P34" s="537">
        <f>B01CH!D34</f>
        <v>0</v>
      </c>
      <c r="Q34" s="537">
        <f t="shared" si="4"/>
        <v>0</v>
      </c>
      <c r="S34" s="211"/>
    </row>
    <row r="35" spans="1:26" s="112" customFormat="1" ht="14.25" customHeight="1">
      <c r="A35" s="221" t="s">
        <v>242</v>
      </c>
      <c r="B35" s="283" t="s">
        <v>243</v>
      </c>
      <c r="C35" s="287" t="s">
        <v>59</v>
      </c>
      <c r="D35" s="382">
        <f>'B6CH '!D35</f>
        <v>1747.34</v>
      </c>
      <c r="E35" s="381" t="e">
        <f>B01CH!E35+danhmuccongtrinh!J79+danhmuccongtrinh!J80+danhmuccongtrinh!J83+danhmuccongtrinh!J84+danhmuccongtrinh!J85+danhmuccongtrinh!#REF!+danhmuccongtrinh!#REF!+danhmuccongtrinh!J86+danhmuccongtrinh!#REF!+danhmuccongtrinh!#REF!+danhmuccongtrinh!J91+danhmuccongtrinh!J92+danhmuccongtrinh!J93-danhmuccongtrinh!#REF!-danhmuccongtrinh!Y80-danhmuccongtrinh!Y165+danhmuccongtrinh!J94</f>
        <v>#REF!</v>
      </c>
      <c r="F35" s="381" t="e">
        <f>B01CH!F35+danhmuccongtrinh!J78+danhmuccongtrinh!#REF!+danhmuccongtrinh!#REF!+danhmuccongtrinh!J81+danhmuccongtrinh!J82+danhmuccongtrinh!J87</f>
        <v>#REF!</v>
      </c>
      <c r="G35" s="381" t="e">
        <f>B01CH!G35+danhmuccongtrinh!#REF!+danhmuccongtrinh!#REF!-danhmuccongtrinh!Y114-danhmuccongtrinh!#REF!</f>
        <v>#REF!</v>
      </c>
      <c r="H35" s="526">
        <f>B01CH!H35+danhmuccongtrinh!J95+danhmuccongtrinh!J96+danhmuccongtrinh!J97</f>
        <v>283.34000000000003</v>
      </c>
      <c r="I35" s="381">
        <f>B01CH!I35+danhmuccongtrinh!J88</f>
        <v>117.04</v>
      </c>
      <c r="J35" s="381" t="e">
        <f>B01CH!J35+danhmuccongtrinh!#REF!</f>
        <v>#REF!</v>
      </c>
      <c r="K35" s="381">
        <f>B01CH!K35+danhmuccongtrinh!J90</f>
        <v>154.36999999999998</v>
      </c>
      <c r="L35" s="381" t="e">
        <f>B01CH!L35+danhmuccongtrinh!#REF!+danhmuccongtrinh!J89</f>
        <v>#REF!</v>
      </c>
      <c r="M35" s="216" t="e">
        <f t="shared" si="2"/>
        <v>#REF!</v>
      </c>
      <c r="N35" s="216" t="e">
        <f t="shared" si="3"/>
        <v>#REF!</v>
      </c>
      <c r="O35" s="210"/>
      <c r="P35" s="537">
        <f>B01CH!D35</f>
        <v>1469.46</v>
      </c>
      <c r="Q35" s="537">
        <f t="shared" si="4"/>
        <v>277.87999999999988</v>
      </c>
      <c r="S35" s="211"/>
    </row>
    <row r="36" spans="1:26" s="112" customFormat="1" ht="14.25" customHeight="1">
      <c r="A36" s="221" t="s">
        <v>242</v>
      </c>
      <c r="B36" s="283" t="s">
        <v>244</v>
      </c>
      <c r="C36" s="287" t="s">
        <v>72</v>
      </c>
      <c r="D36" s="382">
        <f>'B6CH '!D36</f>
        <v>103.94</v>
      </c>
      <c r="E36" s="287">
        <f>B01CH!E36</f>
        <v>0</v>
      </c>
      <c r="F36" s="381">
        <f>B01CH!F36+danhmuccongtrinh!J113+danhmuccongtrinh!J116</f>
        <v>10.5</v>
      </c>
      <c r="G36" s="381" t="e">
        <f>B01CH!G36+danhmuccongtrinh!J114+danhmuccongtrinh!#REF!+danhmuccongtrinh!J117</f>
        <v>#REF!</v>
      </c>
      <c r="H36" s="525">
        <f>B01CH!H36</f>
        <v>9.4499999999999993</v>
      </c>
      <c r="I36" s="287">
        <f>B01CH!I36</f>
        <v>2.27</v>
      </c>
      <c r="J36" s="287">
        <f>B01CH!J36</f>
        <v>2.86</v>
      </c>
      <c r="K36" s="287">
        <f>B01CH!K36</f>
        <v>0</v>
      </c>
      <c r="L36" s="381" t="e">
        <f>B01CH!L36+danhmuccongtrinh!J115-danhmuccongtrinh!#REF!-danhmuccongtrinh!#REF!</f>
        <v>#REF!</v>
      </c>
      <c r="M36" s="216" t="e">
        <f t="shared" si="2"/>
        <v>#REF!</v>
      </c>
      <c r="N36" s="216" t="e">
        <f t="shared" si="3"/>
        <v>#REF!</v>
      </c>
      <c r="O36" s="210"/>
      <c r="P36" s="537">
        <f>B01CH!D36</f>
        <v>55.21</v>
      </c>
      <c r="Q36" s="537">
        <f t="shared" si="4"/>
        <v>48.73</v>
      </c>
      <c r="S36" s="211"/>
    </row>
    <row r="37" spans="1:26" s="112" customFormat="1" ht="14.25" customHeight="1">
      <c r="A37" s="221" t="s">
        <v>242</v>
      </c>
      <c r="B37" s="283" t="s">
        <v>245</v>
      </c>
      <c r="C37" s="287" t="s">
        <v>122</v>
      </c>
      <c r="D37" s="382">
        <f>'B6CH '!D37</f>
        <v>11.42</v>
      </c>
      <c r="E37" s="287">
        <f>B01CH!E37</f>
        <v>4.3899999999999997</v>
      </c>
      <c r="F37" s="287">
        <f>B01CH!F37</f>
        <v>0.55000000000000004</v>
      </c>
      <c r="G37" s="287">
        <f>B01CH!G37</f>
        <v>0.79</v>
      </c>
      <c r="H37" s="525">
        <f>B01CH!H37</f>
        <v>2.2999999999999998</v>
      </c>
      <c r="I37" s="287">
        <f>B01CH!I37</f>
        <v>0</v>
      </c>
      <c r="J37" s="287">
        <f>B01CH!J37</f>
        <v>0</v>
      </c>
      <c r="K37" s="287">
        <f>B01CH!K37</f>
        <v>1.38</v>
      </c>
      <c r="L37" s="287">
        <f>B01CH!L37</f>
        <v>0.48</v>
      </c>
      <c r="M37" s="216">
        <f t="shared" si="2"/>
        <v>9.89</v>
      </c>
      <c r="N37" s="216">
        <f t="shared" si="3"/>
        <v>1.5299999999999994</v>
      </c>
      <c r="O37" s="210"/>
      <c r="P37" s="537">
        <f>B01CH!D37</f>
        <v>9.9</v>
      </c>
      <c r="Q37" s="537">
        <f t="shared" si="4"/>
        <v>1.5199999999999996</v>
      </c>
      <c r="S37" s="211"/>
    </row>
    <row r="38" spans="1:26" s="112" customFormat="1" ht="14.25" customHeight="1">
      <c r="A38" s="221" t="s">
        <v>242</v>
      </c>
      <c r="B38" s="283" t="s">
        <v>246</v>
      </c>
      <c r="C38" s="287" t="s">
        <v>247</v>
      </c>
      <c r="D38" s="382">
        <f>'B6CH '!D38</f>
        <v>5.3</v>
      </c>
      <c r="E38" s="287">
        <f>B01CH!E38</f>
        <v>2.93</v>
      </c>
      <c r="F38" s="287">
        <f>B01CH!F38</f>
        <v>0.13</v>
      </c>
      <c r="G38" s="287">
        <f>B01CH!G38</f>
        <v>0.24</v>
      </c>
      <c r="H38" s="525">
        <f>B01CH!H38</f>
        <v>0.08</v>
      </c>
      <c r="I38" s="287">
        <f>B01CH!I38</f>
        <v>0</v>
      </c>
      <c r="J38" s="287">
        <f>B01CH!J38</f>
        <v>0</v>
      </c>
      <c r="K38" s="386">
        <f>B01CH!K38-danhmuccongtrinh!AB45</f>
        <v>0.39</v>
      </c>
      <c r="L38" s="287">
        <f>B01CH!L38</f>
        <v>0.3</v>
      </c>
      <c r="M38" s="216">
        <f t="shared" si="2"/>
        <v>4.07</v>
      </c>
      <c r="N38" s="216">
        <f t="shared" si="3"/>
        <v>1.2299999999999995</v>
      </c>
      <c r="O38" s="210"/>
      <c r="P38" s="537">
        <f>B01CH!D38</f>
        <v>4.09</v>
      </c>
      <c r="Q38" s="537">
        <f t="shared" si="4"/>
        <v>1.21</v>
      </c>
      <c r="S38" s="211"/>
    </row>
    <row r="39" spans="1:26" s="112" customFormat="1" ht="14.25" customHeight="1">
      <c r="A39" s="221" t="s">
        <v>242</v>
      </c>
      <c r="B39" s="283" t="s">
        <v>248</v>
      </c>
      <c r="C39" s="287" t="s">
        <v>68</v>
      </c>
      <c r="D39" s="382">
        <f>'B6CH '!D39</f>
        <v>46.449999999999996</v>
      </c>
      <c r="E39" s="386" t="e">
        <f>B01CH!E39-danhmuccongtrinh!AC49-danhmuccongtrinh!#REF!</f>
        <v>#REF!</v>
      </c>
      <c r="F39" s="287">
        <f>B01CH!F39</f>
        <v>5.68</v>
      </c>
      <c r="G39" s="381" t="e">
        <f>B01CH!G39-danhmuccongtrinh!#REF!-danhmuccongtrinh!#REF!-danhmuccongtrinh!AC170</f>
        <v>#REF!</v>
      </c>
      <c r="H39" s="525">
        <f>B01CH!H39</f>
        <v>3.54</v>
      </c>
      <c r="I39" s="287">
        <f>B01CH!I39</f>
        <v>2.95</v>
      </c>
      <c r="J39" s="287">
        <f>B01CH!J39</f>
        <v>5.0599999999999996</v>
      </c>
      <c r="K39" s="386">
        <f>B01CH!K39-danhmuccongtrinh!AC45</f>
        <v>6.46</v>
      </c>
      <c r="L39" s="287">
        <f>B01CH!L39</f>
        <v>3.56</v>
      </c>
      <c r="M39" s="216" t="e">
        <f t="shared" si="2"/>
        <v>#REF!</v>
      </c>
      <c r="N39" s="216" t="e">
        <f t="shared" si="3"/>
        <v>#REF!</v>
      </c>
      <c r="O39" s="210"/>
      <c r="P39" s="537">
        <f>B01CH!D39</f>
        <v>44.809999999999995</v>
      </c>
      <c r="Q39" s="537">
        <f t="shared" si="4"/>
        <v>1.6400000000000006</v>
      </c>
      <c r="S39" s="211"/>
    </row>
    <row r="40" spans="1:26" s="112" customFormat="1" ht="14.25" customHeight="1">
      <c r="A40" s="221" t="s">
        <v>242</v>
      </c>
      <c r="B40" s="283" t="s">
        <v>249</v>
      </c>
      <c r="C40" s="287" t="s">
        <v>130</v>
      </c>
      <c r="D40" s="382">
        <f>'B6CH '!D40</f>
        <v>14.67</v>
      </c>
      <c r="E40" s="381" t="e">
        <f>B01CH!E40+danhmuccongtrinh!#REF!</f>
        <v>#REF!</v>
      </c>
      <c r="F40" s="287">
        <f>B01CH!F40</f>
        <v>0</v>
      </c>
      <c r="G40" s="381" t="e">
        <f>B01CH!G40+danhmuccongtrinh!#REF!</f>
        <v>#REF!</v>
      </c>
      <c r="H40" s="526">
        <f>B01CH!H40+danhmuccongtrinh!J130</f>
        <v>7.0299999999999994</v>
      </c>
      <c r="I40" s="287">
        <f>B01CH!I40</f>
        <v>3.37</v>
      </c>
      <c r="J40" s="287">
        <f>B01CH!J40</f>
        <v>1.97</v>
      </c>
      <c r="K40" s="287">
        <f>B01CH!K40</f>
        <v>1.81</v>
      </c>
      <c r="L40" s="287">
        <f>B01CH!L40</f>
        <v>0.37</v>
      </c>
      <c r="M40" s="216" t="e">
        <f t="shared" si="2"/>
        <v>#REF!</v>
      </c>
      <c r="N40" s="216" t="e">
        <f t="shared" si="3"/>
        <v>#REF!</v>
      </c>
      <c r="O40" s="210"/>
      <c r="P40" s="537">
        <f>B01CH!D40</f>
        <v>9.0399999999999991</v>
      </c>
      <c r="Q40" s="537">
        <f t="shared" si="4"/>
        <v>5.6300000000000008</v>
      </c>
      <c r="S40" s="211"/>
    </row>
    <row r="41" spans="1:26" s="112" customFormat="1" ht="14.25" customHeight="1">
      <c r="A41" s="221" t="s">
        <v>242</v>
      </c>
      <c r="B41" s="283" t="s">
        <v>250</v>
      </c>
      <c r="C41" s="287" t="s">
        <v>52</v>
      </c>
      <c r="D41" s="382">
        <f>'B6CH '!D41</f>
        <v>517.68000000000006</v>
      </c>
      <c r="E41" s="381">
        <f>B01CH!E41+danhmuccongtrinh!J136+danhmuccongtrinh!J139</f>
        <v>105.41</v>
      </c>
      <c r="F41" s="381">
        <f>B01CH!F41+danhmuccongtrinh!J132</f>
        <v>34.870000000000005</v>
      </c>
      <c r="G41" s="381">
        <f>B01CH!G41+danhmuccongtrinh!J146</f>
        <v>3.35</v>
      </c>
      <c r="H41" s="526">
        <f>B01CH!H41+danhmuccongtrinh!J134+danhmuccongtrinh!J135+danhmuccongtrinh!J144</f>
        <v>78.919999999999987</v>
      </c>
      <c r="I41" s="381">
        <f>B01CH!I41+danhmuccongtrinh!J138+danhmuccongtrinh!J141</f>
        <v>54.850000000000009</v>
      </c>
      <c r="J41" s="381">
        <f>B01CH!J41+danhmuccongtrinh!J137+danhmuccongtrinh!J143</f>
        <v>52.410000000000004</v>
      </c>
      <c r="K41" s="381">
        <f>B01CH!K41+danhmuccongtrinh!J140+danhmuccongtrinh!J142</f>
        <v>36.630000000000003</v>
      </c>
      <c r="L41" s="381">
        <f>B01CH!L41+danhmuccongtrinh!J145</f>
        <v>14.16</v>
      </c>
      <c r="M41" s="216">
        <f t="shared" si="2"/>
        <v>380.6</v>
      </c>
      <c r="N41" s="216">
        <f t="shared" si="3"/>
        <v>137.08000000000004</v>
      </c>
      <c r="O41" s="210"/>
      <c r="P41" s="537">
        <f>B01CH!D41</f>
        <v>248.78000000000003</v>
      </c>
      <c r="Q41" s="537">
        <f t="shared" si="4"/>
        <v>268.90000000000003</v>
      </c>
      <c r="S41" s="211"/>
    </row>
    <row r="42" spans="1:26" s="112" customFormat="1" ht="14.25" customHeight="1">
      <c r="A42" s="221" t="s">
        <v>242</v>
      </c>
      <c r="B42" s="283" t="s">
        <v>251</v>
      </c>
      <c r="C42" s="287" t="s">
        <v>252</v>
      </c>
      <c r="D42" s="382">
        <f>'B6CH '!D42</f>
        <v>0.62</v>
      </c>
      <c r="E42" s="287">
        <f>B01CH!E42</f>
        <v>0</v>
      </c>
      <c r="F42" s="287">
        <f>B01CH!F42</f>
        <v>0.46</v>
      </c>
      <c r="G42" s="287">
        <f>B01CH!G42</f>
        <v>0</v>
      </c>
      <c r="H42" s="525">
        <f>B01CH!H42</f>
        <v>0</v>
      </c>
      <c r="I42" s="287">
        <f>B01CH!I42</f>
        <v>0</v>
      </c>
      <c r="J42" s="381">
        <f>B01CH!J42+danhmuccongtrinh!J158</f>
        <v>0</v>
      </c>
      <c r="K42" s="287">
        <f>B01CH!K42</f>
        <v>0.16</v>
      </c>
      <c r="L42" s="287">
        <f>B01CH!L42</f>
        <v>0</v>
      </c>
      <c r="M42" s="216">
        <f t="shared" si="2"/>
        <v>0.62</v>
      </c>
      <c r="N42" s="216">
        <f t="shared" si="3"/>
        <v>0</v>
      </c>
      <c r="O42" s="210"/>
      <c r="P42" s="537">
        <f>B01CH!D42</f>
        <v>0.62</v>
      </c>
      <c r="Q42" s="537">
        <f t="shared" si="4"/>
        <v>0</v>
      </c>
      <c r="S42" s="211"/>
    </row>
    <row r="43" spans="1:26" s="112" customFormat="1" ht="14.25" customHeight="1">
      <c r="A43" s="221" t="s">
        <v>242</v>
      </c>
      <c r="B43" s="283" t="s">
        <v>253</v>
      </c>
      <c r="C43" s="287" t="s">
        <v>254</v>
      </c>
      <c r="D43" s="382">
        <f>'B6CH '!D43</f>
        <v>0</v>
      </c>
      <c r="E43" s="287">
        <f>B01CH!E43</f>
        <v>0</v>
      </c>
      <c r="F43" s="287">
        <f>B01CH!F43</f>
        <v>0</v>
      </c>
      <c r="G43" s="287">
        <f>B01CH!G43</f>
        <v>0</v>
      </c>
      <c r="H43" s="525">
        <f>B01CH!H43</f>
        <v>0</v>
      </c>
      <c r="I43" s="287">
        <f>B01CH!I43</f>
        <v>0</v>
      </c>
      <c r="J43" s="287">
        <f>B01CH!J43</f>
        <v>0</v>
      </c>
      <c r="K43" s="287">
        <f>B01CH!K43</f>
        <v>0</v>
      </c>
      <c r="L43" s="287">
        <f>B01CH!L43</f>
        <v>0</v>
      </c>
      <c r="M43" s="216">
        <f t="shared" si="2"/>
        <v>0</v>
      </c>
      <c r="N43" s="216">
        <f t="shared" si="3"/>
        <v>0</v>
      </c>
      <c r="O43" s="210"/>
      <c r="P43" s="537">
        <f>B01CH!D43</f>
        <v>0</v>
      </c>
      <c r="Q43" s="537">
        <f t="shared" si="4"/>
        <v>0</v>
      </c>
      <c r="S43" s="211"/>
    </row>
    <row r="44" spans="1:26" s="112" customFormat="1" ht="14.25" customHeight="1">
      <c r="A44" s="221" t="s">
        <v>242</v>
      </c>
      <c r="B44" s="283" t="s">
        <v>255</v>
      </c>
      <c r="C44" s="287" t="s">
        <v>256</v>
      </c>
      <c r="D44" s="382">
        <f>'B6CH '!D44</f>
        <v>0.16</v>
      </c>
      <c r="E44" s="287">
        <f>B01CH!E44</f>
        <v>0</v>
      </c>
      <c r="F44" s="287">
        <f>B01CH!F44</f>
        <v>0</v>
      </c>
      <c r="G44" s="287">
        <f>B01CH!G44</f>
        <v>0</v>
      </c>
      <c r="H44" s="525">
        <f>B01CH!H44</f>
        <v>0.11</v>
      </c>
      <c r="I44" s="287">
        <f>B01CH!I44</f>
        <v>0</v>
      </c>
      <c r="J44" s="287">
        <f>B01CH!J44</f>
        <v>0</v>
      </c>
      <c r="K44" s="287">
        <f>B01CH!K44</f>
        <v>0.05</v>
      </c>
      <c r="L44" s="287">
        <f>B01CH!L44</f>
        <v>0</v>
      </c>
      <c r="M44" s="216">
        <f t="shared" si="2"/>
        <v>0.16</v>
      </c>
      <c r="N44" s="216">
        <f t="shared" si="3"/>
        <v>0</v>
      </c>
      <c r="O44" s="210"/>
      <c r="P44" s="537">
        <f>B01CH!D44</f>
        <v>0.16</v>
      </c>
      <c r="Q44" s="537">
        <f t="shared" si="4"/>
        <v>0</v>
      </c>
      <c r="S44" s="211"/>
    </row>
    <row r="45" spans="1:26" s="112" customFormat="1" ht="14.25" customHeight="1">
      <c r="A45" s="221" t="s">
        <v>242</v>
      </c>
      <c r="B45" s="283" t="s">
        <v>257</v>
      </c>
      <c r="C45" s="287" t="s">
        <v>77</v>
      </c>
      <c r="D45" s="382">
        <f>'B6CH '!D45</f>
        <v>13.08</v>
      </c>
      <c r="E45" s="287">
        <f>B01CH!E45</f>
        <v>0</v>
      </c>
      <c r="F45" s="287">
        <f>B01CH!F45</f>
        <v>0</v>
      </c>
      <c r="G45" s="287">
        <f>B01CH!G45</f>
        <v>0</v>
      </c>
      <c r="H45" s="525">
        <f>B01CH!H45</f>
        <v>0</v>
      </c>
      <c r="I45" s="287">
        <f>B01CH!I45</f>
        <v>0</v>
      </c>
      <c r="J45" s="381">
        <f>B01CH!J45+danhmuccongtrinh!J160</f>
        <v>8.08</v>
      </c>
      <c r="K45" s="287">
        <f>B01CH!K45</f>
        <v>0</v>
      </c>
      <c r="L45" s="287">
        <f>B01CH!L45</f>
        <v>0</v>
      </c>
      <c r="M45" s="216">
        <f t="shared" si="2"/>
        <v>8.08</v>
      </c>
      <c r="N45" s="216">
        <f t="shared" si="3"/>
        <v>5</v>
      </c>
      <c r="O45" s="210"/>
      <c r="P45" s="537">
        <f>B01CH!D45</f>
        <v>1.28</v>
      </c>
      <c r="Q45" s="537">
        <f t="shared" si="4"/>
        <v>11.8</v>
      </c>
      <c r="S45" s="211"/>
    </row>
    <row r="46" spans="1:26" s="112" customFormat="1" ht="14.25" customHeight="1">
      <c r="A46" s="221" t="s">
        <v>242</v>
      </c>
      <c r="B46" s="283" t="s">
        <v>258</v>
      </c>
      <c r="C46" s="287" t="s">
        <v>259</v>
      </c>
      <c r="D46" s="382">
        <f>'B6CH '!D46</f>
        <v>6.0499999999999989</v>
      </c>
      <c r="E46" s="287">
        <f>B01CH!E46</f>
        <v>1.44</v>
      </c>
      <c r="F46" s="287">
        <f>B01CH!F46</f>
        <v>0</v>
      </c>
      <c r="G46" s="287">
        <f>B01CH!G46</f>
        <v>0</v>
      </c>
      <c r="H46" s="525">
        <f>B01CH!H46</f>
        <v>1.19</v>
      </c>
      <c r="I46" s="287">
        <f>B01CH!I46</f>
        <v>0</v>
      </c>
      <c r="J46" s="287">
        <f>B01CH!J46</f>
        <v>0</v>
      </c>
      <c r="K46" s="287">
        <f>B01CH!K46</f>
        <v>0</v>
      </c>
      <c r="L46" s="287">
        <f>B01CH!L46</f>
        <v>0.42</v>
      </c>
      <c r="M46" s="216">
        <f t="shared" si="2"/>
        <v>3.05</v>
      </c>
      <c r="N46" s="216">
        <f t="shared" si="3"/>
        <v>2.9999999999999991</v>
      </c>
      <c r="O46" s="210"/>
      <c r="P46" s="537">
        <f>B01CH!D46</f>
        <v>3.05</v>
      </c>
      <c r="Q46" s="537">
        <f t="shared" si="4"/>
        <v>2.9999999999999991</v>
      </c>
      <c r="S46" s="211"/>
    </row>
    <row r="47" spans="1:26" s="112" customFormat="1" ht="14.25" customHeight="1">
      <c r="A47" s="221" t="s">
        <v>242</v>
      </c>
      <c r="B47" s="283" t="s">
        <v>260</v>
      </c>
      <c r="C47" s="287" t="s">
        <v>78</v>
      </c>
      <c r="D47" s="382">
        <f>'B6CH '!D47</f>
        <v>49.06</v>
      </c>
      <c r="E47" s="386" t="e">
        <f>B01CH!E47-danhmuccongtrinh!#REF!</f>
        <v>#REF!</v>
      </c>
      <c r="F47" s="381">
        <f>B01CH!F47+danhmuccongtrinh!J163</f>
        <v>5.03</v>
      </c>
      <c r="G47" s="287">
        <f>B01CH!G47</f>
        <v>7.52</v>
      </c>
      <c r="H47" s="525">
        <f>B01CH!H47</f>
        <v>7.89</v>
      </c>
      <c r="I47" s="287">
        <f>B01CH!I47</f>
        <v>5.82</v>
      </c>
      <c r="J47" s="287">
        <f>B01CH!J47</f>
        <v>2.71</v>
      </c>
      <c r="K47" s="287">
        <f>B01CH!K47</f>
        <v>3.83</v>
      </c>
      <c r="L47" s="287">
        <f>B01CH!L47</f>
        <v>8.15</v>
      </c>
      <c r="M47" s="216" t="e">
        <f t="shared" si="2"/>
        <v>#REF!</v>
      </c>
      <c r="N47" s="216" t="e">
        <f t="shared" si="3"/>
        <v>#REF!</v>
      </c>
      <c r="O47" s="210"/>
      <c r="P47" s="537">
        <f>B01CH!D47</f>
        <v>49.06</v>
      </c>
      <c r="Q47" s="537">
        <f t="shared" si="4"/>
        <v>0</v>
      </c>
      <c r="S47" s="211"/>
    </row>
    <row r="48" spans="1:26" s="112" customFormat="1" ht="14.25" customHeight="1">
      <c r="A48" s="221" t="s">
        <v>242</v>
      </c>
      <c r="B48" s="283" t="s">
        <v>261</v>
      </c>
      <c r="C48" s="287" t="s">
        <v>262</v>
      </c>
      <c r="D48" s="382">
        <f>'B6CH '!D48</f>
        <v>0</v>
      </c>
      <c r="E48" s="287">
        <f>B01CH!E48</f>
        <v>0</v>
      </c>
      <c r="F48" s="287">
        <f>B01CH!F48</f>
        <v>0</v>
      </c>
      <c r="G48" s="287">
        <f>B01CH!G48</f>
        <v>0</v>
      </c>
      <c r="H48" s="525">
        <f>B01CH!H48</f>
        <v>0</v>
      </c>
      <c r="I48" s="287">
        <f>B01CH!I48</f>
        <v>0</v>
      </c>
      <c r="J48" s="287">
        <f>B01CH!J48</f>
        <v>0</v>
      </c>
      <c r="K48" s="287">
        <f>B01CH!K48</f>
        <v>0</v>
      </c>
      <c r="L48" s="287">
        <f>B01CH!L48</f>
        <v>0</v>
      </c>
      <c r="M48" s="216">
        <f t="shared" si="2"/>
        <v>0</v>
      </c>
      <c r="N48" s="216">
        <f t="shared" si="3"/>
        <v>0</v>
      </c>
      <c r="O48" s="210"/>
      <c r="P48" s="537">
        <f>B01CH!D48</f>
        <v>0</v>
      </c>
      <c r="Q48" s="537">
        <f t="shared" si="4"/>
        <v>0</v>
      </c>
      <c r="S48" s="211"/>
    </row>
    <row r="49" spans="1:26" s="112" customFormat="1" ht="14.25" customHeight="1">
      <c r="A49" s="221" t="s">
        <v>242</v>
      </c>
      <c r="B49" s="283" t="s">
        <v>263</v>
      </c>
      <c r="C49" s="287" t="s">
        <v>264</v>
      </c>
      <c r="D49" s="382">
        <f>'B6CH '!D49</f>
        <v>0</v>
      </c>
      <c r="E49" s="287">
        <f>B01CH!E49</f>
        <v>0</v>
      </c>
      <c r="F49" s="287">
        <f>B01CH!F49</f>
        <v>0</v>
      </c>
      <c r="G49" s="287">
        <f>B01CH!G49</f>
        <v>0</v>
      </c>
      <c r="H49" s="525">
        <f>B01CH!H49</f>
        <v>0</v>
      </c>
      <c r="I49" s="287">
        <f>B01CH!I49</f>
        <v>0</v>
      </c>
      <c r="J49" s="287">
        <f>B01CH!J49</f>
        <v>0</v>
      </c>
      <c r="K49" s="287">
        <f>B01CH!K49</f>
        <v>0</v>
      </c>
      <c r="L49" s="287">
        <f>B01CH!L49</f>
        <v>0</v>
      </c>
      <c r="M49" s="216">
        <f t="shared" si="2"/>
        <v>0</v>
      </c>
      <c r="N49" s="216">
        <f t="shared" si="3"/>
        <v>0</v>
      </c>
      <c r="O49" s="210"/>
      <c r="P49" s="537">
        <f>B01CH!D49</f>
        <v>0</v>
      </c>
      <c r="Q49" s="537">
        <f t="shared" si="4"/>
        <v>0</v>
      </c>
      <c r="S49" s="211"/>
    </row>
    <row r="50" spans="1:26" s="112" customFormat="1" ht="14.25" customHeight="1">
      <c r="A50" s="221" t="s">
        <v>242</v>
      </c>
      <c r="B50" s="283" t="s">
        <v>265</v>
      </c>
      <c r="C50" s="287" t="s">
        <v>142</v>
      </c>
      <c r="D50" s="382">
        <f>'B6CH '!D50</f>
        <v>5.0299999999999994</v>
      </c>
      <c r="E50" s="381">
        <f>B01CH!E50+danhmuccongtrinh!J165</f>
        <v>4.01</v>
      </c>
      <c r="F50" s="287">
        <f>B01CH!F50</f>
        <v>0.17</v>
      </c>
      <c r="G50" s="287">
        <f>B01CH!G50</f>
        <v>0</v>
      </c>
      <c r="H50" s="525">
        <f>B01CH!H50</f>
        <v>0</v>
      </c>
      <c r="I50" s="287">
        <f>B01CH!I50</f>
        <v>0</v>
      </c>
      <c r="J50" s="287">
        <f>B01CH!J50</f>
        <v>0</v>
      </c>
      <c r="K50" s="287">
        <f>B01CH!K50</f>
        <v>0.85</v>
      </c>
      <c r="L50" s="287">
        <f>B01CH!L50</f>
        <v>0</v>
      </c>
      <c r="M50" s="216">
        <f t="shared" si="2"/>
        <v>5.0299999999999994</v>
      </c>
      <c r="N50" s="216">
        <f t="shared" si="3"/>
        <v>0</v>
      </c>
      <c r="O50" s="210"/>
      <c r="P50" s="537">
        <f>B01CH!D50</f>
        <v>1.63</v>
      </c>
      <c r="Q50" s="537">
        <f t="shared" si="4"/>
        <v>3.3999999999999995</v>
      </c>
      <c r="S50" s="211"/>
    </row>
    <row r="51" spans="1:26" s="112" customFormat="1" ht="14.25" customHeight="1">
      <c r="A51" s="222" t="s">
        <v>266</v>
      </c>
      <c r="B51" s="284" t="s">
        <v>267</v>
      </c>
      <c r="C51" s="215" t="s">
        <v>268</v>
      </c>
      <c r="D51" s="382">
        <f>'B6CH '!D51</f>
        <v>0</v>
      </c>
      <c r="E51" s="215">
        <f>B01CH!E51</f>
        <v>0</v>
      </c>
      <c r="F51" s="215">
        <f>B01CH!F51</f>
        <v>0</v>
      </c>
      <c r="G51" s="215">
        <f>B01CH!G51</f>
        <v>0</v>
      </c>
      <c r="H51" s="522">
        <f>B01CH!H51</f>
        <v>0</v>
      </c>
      <c r="I51" s="215">
        <f>B01CH!I51</f>
        <v>0</v>
      </c>
      <c r="J51" s="215">
        <f>B01CH!J51</f>
        <v>0</v>
      </c>
      <c r="K51" s="215">
        <f>B01CH!K51</f>
        <v>0</v>
      </c>
      <c r="L51" s="215">
        <f>B01CH!L51</f>
        <v>0</v>
      </c>
      <c r="M51" s="216">
        <f t="shared" si="2"/>
        <v>0</v>
      </c>
      <c r="N51" s="216">
        <f t="shared" si="3"/>
        <v>0</v>
      </c>
      <c r="O51" s="210"/>
      <c r="P51" s="537">
        <f>B01CH!D51</f>
        <v>0</v>
      </c>
      <c r="Q51" s="537">
        <f t="shared" si="4"/>
        <v>0</v>
      </c>
      <c r="S51" s="211"/>
    </row>
    <row r="52" spans="1:26" s="112" customFormat="1" ht="14.25" customHeight="1">
      <c r="A52" s="212" t="s">
        <v>269</v>
      </c>
      <c r="B52" s="213" t="s">
        <v>270</v>
      </c>
      <c r="C52" s="215" t="s">
        <v>271</v>
      </c>
      <c r="D52" s="515">
        <f>'B6CH '!D52</f>
        <v>2.68</v>
      </c>
      <c r="E52" s="522">
        <f>B01CH!E52</f>
        <v>1.08</v>
      </c>
      <c r="F52" s="522">
        <f>B01CH!F52</f>
        <v>0.35</v>
      </c>
      <c r="G52" s="522">
        <f>B01CH!G52</f>
        <v>0</v>
      </c>
      <c r="H52" s="522">
        <f>B01CH!H52</f>
        <v>0</v>
      </c>
      <c r="I52" s="522">
        <f>B01CH!I52</f>
        <v>0.08</v>
      </c>
      <c r="J52" s="518">
        <f>B01CH!J52+danhmuccongtrinh!J167</f>
        <v>0.94</v>
      </c>
      <c r="K52" s="522">
        <f>B01CH!K52</f>
        <v>0.23</v>
      </c>
      <c r="L52" s="522">
        <f>B01CH!L52</f>
        <v>0</v>
      </c>
      <c r="M52" s="539">
        <f t="shared" si="2"/>
        <v>2.68</v>
      </c>
      <c r="N52" s="539">
        <f t="shared" si="3"/>
        <v>0</v>
      </c>
      <c r="O52" s="540"/>
      <c r="P52" s="541">
        <f>B01CH!D52</f>
        <v>2.68</v>
      </c>
      <c r="Q52" s="541">
        <f t="shared" si="4"/>
        <v>0</v>
      </c>
      <c r="S52" s="211"/>
    </row>
    <row r="53" spans="1:26" s="112" customFormat="1" ht="14.25" customHeight="1">
      <c r="A53" s="212" t="s">
        <v>272</v>
      </c>
      <c r="B53" s="213" t="s">
        <v>273</v>
      </c>
      <c r="C53" s="215" t="s">
        <v>144</v>
      </c>
      <c r="D53" s="515">
        <f>'B6CH '!D53</f>
        <v>11.959999999999999</v>
      </c>
      <c r="E53" s="518" t="e">
        <f>B01CH!E53+danhmuccongtrinh!#REF!+danhmuccongtrinh!#REF!+danhmuccongtrinh!#REF!+danhmuccongtrinh!J174</f>
        <v>#REF!</v>
      </c>
      <c r="F53" s="522">
        <f>B01CH!F53</f>
        <v>0</v>
      </c>
      <c r="G53" s="518" t="e">
        <f>B01CH!G53+danhmuccongtrinh!#REF!+danhmuccongtrinh!#REF!+danhmuccongtrinh!J170</f>
        <v>#REF!</v>
      </c>
      <c r="H53" s="522">
        <f>B01CH!H53</f>
        <v>0</v>
      </c>
      <c r="I53" s="522">
        <f>B01CH!I53</f>
        <v>0</v>
      </c>
      <c r="J53" s="522">
        <f>B01CH!J53</f>
        <v>0</v>
      </c>
      <c r="K53" s="522">
        <f>B01CH!K53</f>
        <v>0</v>
      </c>
      <c r="L53" s="522">
        <f>B01CH!L53</f>
        <v>0</v>
      </c>
      <c r="M53" s="539" t="e">
        <f t="shared" si="2"/>
        <v>#REF!</v>
      </c>
      <c r="N53" s="539" t="e">
        <f t="shared" si="3"/>
        <v>#REF!</v>
      </c>
      <c r="O53" s="540"/>
      <c r="P53" s="541">
        <f>B01CH!D53</f>
        <v>0.65999999999999992</v>
      </c>
      <c r="Q53" s="541">
        <f t="shared" si="4"/>
        <v>11.299999999999999</v>
      </c>
      <c r="S53" s="211"/>
    </row>
    <row r="54" spans="1:26" s="112" customFormat="1" ht="14.25" customHeight="1">
      <c r="A54" s="212" t="s">
        <v>274</v>
      </c>
      <c r="B54" s="213" t="s">
        <v>437</v>
      </c>
      <c r="C54" s="215" t="s">
        <v>121</v>
      </c>
      <c r="D54" s="382">
        <f>'B6CH '!D54</f>
        <v>614.20999999999992</v>
      </c>
      <c r="E54" s="215">
        <f>B01CH!E54</f>
        <v>0</v>
      </c>
      <c r="F54" s="380" t="e">
        <f>B01CH!F54+danhmuccongtrinh!J176-danhmuccongtrinh!AL46-danhmuccongtrinh!AL82-danhmuccongtrinh!#REF!</f>
        <v>#REF!</v>
      </c>
      <c r="G54" s="380" t="e">
        <f>B01CH!G54+danhmuccongtrinh!#REF!+danhmuccongtrinh!#REF!+danhmuccongtrinh!J177-danhmuccongtrinh!#REF!</f>
        <v>#REF!</v>
      </c>
      <c r="H54" s="518" t="e">
        <f>B01CH!H54+danhmuccongtrinh!#REF!-danhmuccongtrinh!#REF!</f>
        <v>#REF!</v>
      </c>
      <c r="I54" s="380">
        <f>B01CH!I54+danhmuccongtrinh!J178</f>
        <v>45.36</v>
      </c>
      <c r="J54" s="380">
        <f>B01CH!J54+danhmuccongtrinh!J179-danhmuccongtrinh!AL167</f>
        <v>78.23</v>
      </c>
      <c r="K54" s="380">
        <f>B01CH!K54+danhmuccongtrinh!J180</f>
        <v>44.68</v>
      </c>
      <c r="L54" s="380" t="e">
        <f>B01CH!L54+danhmuccongtrinh!#REF!+danhmuccongtrinh!J181</f>
        <v>#REF!</v>
      </c>
      <c r="M54" s="216" t="e">
        <f t="shared" si="2"/>
        <v>#REF!</v>
      </c>
      <c r="N54" s="216" t="e">
        <f t="shared" si="3"/>
        <v>#REF!</v>
      </c>
      <c r="O54" s="210"/>
      <c r="P54" s="537">
        <f>B01CH!D54</f>
        <v>610.13999999999987</v>
      </c>
      <c r="Q54" s="537">
        <f t="shared" si="4"/>
        <v>4.07000000000005</v>
      </c>
      <c r="S54" s="211"/>
    </row>
    <row r="55" spans="1:26" s="112" customFormat="1" ht="14.25" customHeight="1">
      <c r="A55" s="212" t="s">
        <v>276</v>
      </c>
      <c r="B55" s="213" t="s">
        <v>438</v>
      </c>
      <c r="C55" s="215" t="s">
        <v>49</v>
      </c>
      <c r="D55" s="515">
        <f>'B6CH '!D55</f>
        <v>253.47000000000003</v>
      </c>
      <c r="E55" s="518" t="e">
        <f>B01CH!E55+danhmuccongtrinh!#REF!+danhmuccongtrinh!J186+danhmuccongtrinh!J187+danhmuccongtrinh!J188+danhmuccongtrinh!#REF!-danhmuccongtrinh!#REF!-danhmuccongtrinh!AK49-danhmuccongtrinh!AK79-danhmuccongtrinh!AK80-danhmuccongtrinh!AK83-danhmuccongtrinh!#REF!-danhmuccongtrinh!AK86-danhmuccongtrinh!#REF!-danhmuccongtrinh!AK165</f>
        <v>#REF!</v>
      </c>
      <c r="F55" s="522">
        <f>B01CH!F55</f>
        <v>0</v>
      </c>
      <c r="G55" s="522">
        <f>B01CH!G55</f>
        <v>0</v>
      </c>
      <c r="H55" s="522">
        <f>B01CH!H55</f>
        <v>0</v>
      </c>
      <c r="I55" s="522">
        <f>B01CH!I55</f>
        <v>0</v>
      </c>
      <c r="J55" s="522">
        <f>B01CH!J55</f>
        <v>0</v>
      </c>
      <c r="K55" s="522">
        <f>B01CH!K55</f>
        <v>0</v>
      </c>
      <c r="L55" s="522">
        <f>B01CH!L55</f>
        <v>0</v>
      </c>
      <c r="M55" s="539" t="e">
        <f t="shared" si="2"/>
        <v>#REF!</v>
      </c>
      <c r="N55" s="539" t="e">
        <f t="shared" si="3"/>
        <v>#REF!</v>
      </c>
      <c r="O55" s="540"/>
      <c r="P55" s="541">
        <f>B01CH!D55</f>
        <v>183.6</v>
      </c>
      <c r="Q55" s="541">
        <f t="shared" si="4"/>
        <v>69.870000000000033</v>
      </c>
      <c r="S55" s="211"/>
    </row>
    <row r="56" spans="1:26" s="112" customFormat="1" ht="14.25" customHeight="1">
      <c r="A56" s="212" t="s">
        <v>278</v>
      </c>
      <c r="B56" s="213" t="s">
        <v>439</v>
      </c>
      <c r="C56" s="215" t="s">
        <v>44</v>
      </c>
      <c r="D56" s="382">
        <f>'B6CH '!D56</f>
        <v>27.310000000000006</v>
      </c>
      <c r="E56" s="285" t="e">
        <f>B01CH!E56-danhmuccongtrinh!AM49-danhmuccongtrinh!#REF!</f>
        <v>#REF!</v>
      </c>
      <c r="F56" s="380" t="e">
        <f>B01CH!F56+danhmuccongtrinh!#REF!+danhmuccongtrinh!#REF!</f>
        <v>#REF!</v>
      </c>
      <c r="G56" s="215">
        <f>B01CH!G56</f>
        <v>0.6</v>
      </c>
      <c r="H56" s="522" t="e">
        <f>B01CH!H56-danhmuccongtrinh!#REF!</f>
        <v>#REF!</v>
      </c>
      <c r="I56" s="215">
        <f>B01CH!I56</f>
        <v>0.69</v>
      </c>
      <c r="J56" s="380">
        <f>B01CH!J56+danhmuccongtrinh!J200</f>
        <v>1.73</v>
      </c>
      <c r="K56" s="285">
        <f>B01CH!K56-danhmuccongtrinh!AM45</f>
        <v>2.12</v>
      </c>
      <c r="L56" s="215">
        <f>B01CH!L56</f>
        <v>0.71</v>
      </c>
      <c r="M56" s="216" t="e">
        <f t="shared" si="2"/>
        <v>#REF!</v>
      </c>
      <c r="N56" s="216" t="e">
        <f t="shared" si="3"/>
        <v>#REF!</v>
      </c>
      <c r="O56" s="210"/>
      <c r="P56" s="537">
        <f>B01CH!D56</f>
        <v>30.26</v>
      </c>
      <c r="Q56" s="537">
        <f t="shared" si="4"/>
        <v>-2.9499999999999957</v>
      </c>
      <c r="S56" s="211"/>
    </row>
    <row r="57" spans="1:26" s="112" customFormat="1" ht="14.25" customHeight="1">
      <c r="A57" s="212" t="s">
        <v>280</v>
      </c>
      <c r="B57" s="213" t="s">
        <v>281</v>
      </c>
      <c r="C57" s="215" t="s">
        <v>76</v>
      </c>
      <c r="D57" s="382">
        <f>'B6CH '!D57</f>
        <v>11.860000000000001</v>
      </c>
      <c r="E57" s="380" t="e">
        <f>B01CH!E57+danhmuccongtrinh!#REF!</f>
        <v>#REF!</v>
      </c>
      <c r="F57" s="215">
        <f>B01CH!F57</f>
        <v>1.77</v>
      </c>
      <c r="G57" s="215">
        <f>B01CH!G57</f>
        <v>0.33</v>
      </c>
      <c r="H57" s="522">
        <f>B01CH!H57</f>
        <v>0</v>
      </c>
      <c r="I57" s="215">
        <f>B01CH!I57</f>
        <v>1.82</v>
      </c>
      <c r="J57" s="215">
        <f>B01CH!J57</f>
        <v>0</v>
      </c>
      <c r="K57" s="215">
        <f>B01CH!K57</f>
        <v>0.25</v>
      </c>
      <c r="L57" s="215">
        <f>B01CH!L57</f>
        <v>0.22</v>
      </c>
      <c r="M57" s="216" t="e">
        <f t="shared" si="2"/>
        <v>#REF!</v>
      </c>
      <c r="N57" s="216" t="e">
        <f t="shared" si="3"/>
        <v>#REF!</v>
      </c>
      <c r="O57" s="210"/>
      <c r="P57" s="537">
        <f>B01CH!D57</f>
        <v>6.86</v>
      </c>
      <c r="Q57" s="537">
        <f t="shared" si="4"/>
        <v>5.0000000000000009</v>
      </c>
      <c r="S57" s="211"/>
    </row>
    <row r="58" spans="1:26" s="112" customFormat="1" ht="14.25" customHeight="1">
      <c r="A58" s="212" t="s">
        <v>282</v>
      </c>
      <c r="B58" s="213" t="s">
        <v>283</v>
      </c>
      <c r="C58" s="215" t="s">
        <v>284</v>
      </c>
      <c r="D58" s="382">
        <f>'B6CH '!D58</f>
        <v>0</v>
      </c>
      <c r="E58" s="215">
        <f>B01CH!E58</f>
        <v>0</v>
      </c>
      <c r="F58" s="215">
        <f>B01CH!F58</f>
        <v>0</v>
      </c>
      <c r="G58" s="215">
        <f>B01CH!G58</f>
        <v>0</v>
      </c>
      <c r="H58" s="522">
        <f>B01CH!H58</f>
        <v>0</v>
      </c>
      <c r="I58" s="215">
        <f>B01CH!I58</f>
        <v>0</v>
      </c>
      <c r="J58" s="215">
        <f>B01CH!J58</f>
        <v>0</v>
      </c>
      <c r="K58" s="215">
        <f>B01CH!K58</f>
        <v>0</v>
      </c>
      <c r="L58" s="215">
        <f>B01CH!L58</f>
        <v>0</v>
      </c>
      <c r="M58" s="216">
        <f t="shared" si="2"/>
        <v>0</v>
      </c>
      <c r="N58" s="216">
        <f t="shared" si="3"/>
        <v>0</v>
      </c>
      <c r="O58" s="210"/>
      <c r="P58" s="537">
        <f>B01CH!D58</f>
        <v>0</v>
      </c>
      <c r="Q58" s="537">
        <f t="shared" si="4"/>
        <v>0</v>
      </c>
      <c r="S58" s="211"/>
    </row>
    <row r="59" spans="1:26" s="112" customFormat="1" ht="14.25" customHeight="1">
      <c r="A59" s="212" t="s">
        <v>285</v>
      </c>
      <c r="B59" s="213" t="s">
        <v>440</v>
      </c>
      <c r="C59" s="215" t="s">
        <v>287</v>
      </c>
      <c r="D59" s="382">
        <f>'B6CH '!D59</f>
        <v>0</v>
      </c>
      <c r="E59" s="215">
        <f>B01CH!E59</f>
        <v>0</v>
      </c>
      <c r="F59" s="215">
        <f>B01CH!F59</f>
        <v>0</v>
      </c>
      <c r="G59" s="215">
        <f>B01CH!G59</f>
        <v>0</v>
      </c>
      <c r="H59" s="522">
        <f>B01CH!H59</f>
        <v>0</v>
      </c>
      <c r="I59" s="215">
        <f>B01CH!I59</f>
        <v>0</v>
      </c>
      <c r="J59" s="215">
        <f>B01CH!J59</f>
        <v>0</v>
      </c>
      <c r="K59" s="215">
        <f>B01CH!K59</f>
        <v>0</v>
      </c>
      <c r="L59" s="215">
        <f>B01CH!L59</f>
        <v>0</v>
      </c>
      <c r="M59" s="216">
        <f t="shared" si="2"/>
        <v>0</v>
      </c>
      <c r="N59" s="216">
        <f t="shared" si="3"/>
        <v>0</v>
      </c>
      <c r="O59" s="210"/>
      <c r="P59" s="537">
        <f>B01CH!D59</f>
        <v>0</v>
      </c>
      <c r="Q59" s="537">
        <f t="shared" si="4"/>
        <v>0</v>
      </c>
      <c r="S59" s="211"/>
    </row>
    <row r="60" spans="1:26" s="112" customFormat="1" ht="14.25" customHeight="1">
      <c r="A60" s="222" t="s">
        <v>288</v>
      </c>
      <c r="B60" s="223" t="s">
        <v>289</v>
      </c>
      <c r="C60" s="285" t="s">
        <v>155</v>
      </c>
      <c r="D60" s="382">
        <f>'B6CH '!D60</f>
        <v>1226.7</v>
      </c>
      <c r="E60" s="285">
        <f>B01CH!E60-danhmuccongtrinh!AO64-danhmuccongtrinh!AO80-danhmuccongtrinh!AO83-danhmuccongtrinh!AO86-danhmuccongtrinh!AO136</f>
        <v>36.619999999999997</v>
      </c>
      <c r="F60" s="285">
        <f>B01CH!F60</f>
        <v>29.16</v>
      </c>
      <c r="G60" s="285">
        <f>B01CH!G60-danhmuccongtrinh!AO114</f>
        <v>233.65</v>
      </c>
      <c r="H60" s="527">
        <f>B01CH!H60-danhmuccongtrinh!AO135</f>
        <v>128.46</v>
      </c>
      <c r="I60" s="285" t="e">
        <f>B01CH!I60-danhmuccongtrinh!#REF!-danhmuccongtrinh!AO62-danhmuccongtrinh!AO88-danhmuccongtrinh!AO138</f>
        <v>#REF!</v>
      </c>
      <c r="J60" s="285">
        <f>B01CH!J60-danhmuccongtrinh!AO137</f>
        <v>144.77000000000001</v>
      </c>
      <c r="K60" s="285">
        <f>B01CH!K60</f>
        <v>148.16999999999999</v>
      </c>
      <c r="L60" s="285" t="e">
        <f>B01CH!L60-danhmuccongtrinh!#REF!</f>
        <v>#REF!</v>
      </c>
      <c r="M60" s="216" t="e">
        <f t="shared" si="2"/>
        <v>#REF!</v>
      </c>
      <c r="N60" s="216" t="e">
        <f t="shared" si="3"/>
        <v>#REF!</v>
      </c>
      <c r="O60" s="210"/>
      <c r="P60" s="537">
        <f>B01CH!D60</f>
        <v>1301.26</v>
      </c>
      <c r="Q60" s="537">
        <f t="shared" si="4"/>
        <v>-74.559999999999945</v>
      </c>
      <c r="S60" s="211"/>
    </row>
    <row r="61" spans="1:26" s="112" customFormat="1" ht="14.25" customHeight="1">
      <c r="A61" s="222" t="s">
        <v>290</v>
      </c>
      <c r="B61" s="223" t="s">
        <v>291</v>
      </c>
      <c r="C61" s="285" t="s">
        <v>292</v>
      </c>
      <c r="D61" s="382">
        <f>'B6CH '!D61</f>
        <v>188.14999999999998</v>
      </c>
      <c r="E61" s="285">
        <f>B01CH!E61-danhmuccongtrinh!AP86</f>
        <v>3.96</v>
      </c>
      <c r="F61" s="285">
        <f>B01CH!F61-danhmuccongtrinh!AP46-danhmuccongtrinh!AP113</f>
        <v>66.98</v>
      </c>
      <c r="G61" s="285">
        <f>B01CH!G61</f>
        <v>51.4</v>
      </c>
      <c r="H61" s="527">
        <f>B01CH!H61</f>
        <v>10.87</v>
      </c>
      <c r="I61" s="285">
        <f>B01CH!I61</f>
        <v>20.190000000000001</v>
      </c>
      <c r="J61" s="285">
        <f>B01CH!J61</f>
        <v>40.58</v>
      </c>
      <c r="K61" s="285">
        <f>B01CH!K61</f>
        <v>0</v>
      </c>
      <c r="L61" s="285">
        <f>B01CH!L61</f>
        <v>0.56000000000000005</v>
      </c>
      <c r="M61" s="216">
        <f t="shared" si="2"/>
        <v>194.54000000000002</v>
      </c>
      <c r="N61" s="216">
        <f t="shared" si="3"/>
        <v>-6.3900000000000432</v>
      </c>
      <c r="O61" s="210"/>
      <c r="P61" s="537">
        <f>B01CH!D61</f>
        <v>195.19</v>
      </c>
      <c r="Q61" s="537">
        <f t="shared" si="4"/>
        <v>-7.0400000000000205</v>
      </c>
      <c r="S61" s="211"/>
    </row>
    <row r="62" spans="1:26" s="136" customFormat="1" ht="14.25" customHeight="1">
      <c r="A62" s="222" t="s">
        <v>293</v>
      </c>
      <c r="B62" s="223" t="s">
        <v>294</v>
      </c>
      <c r="C62" s="285" t="s">
        <v>295</v>
      </c>
      <c r="D62" s="382">
        <f>'B6CH '!D62</f>
        <v>0.45</v>
      </c>
      <c r="E62" s="285">
        <f>B01CH!E62</f>
        <v>0</v>
      </c>
      <c r="F62" s="285">
        <f>B01CH!F62</f>
        <v>0.45</v>
      </c>
      <c r="G62" s="285">
        <f>B01CH!G62</f>
        <v>0</v>
      </c>
      <c r="H62" s="527">
        <f>B01CH!H62</f>
        <v>0</v>
      </c>
      <c r="I62" s="285">
        <f>B01CH!I62</f>
        <v>0</v>
      </c>
      <c r="J62" s="285">
        <f>B01CH!J62</f>
        <v>0</v>
      </c>
      <c r="K62" s="285">
        <f>B01CH!K62</f>
        <v>0</v>
      </c>
      <c r="L62" s="285">
        <f>B01CH!L62</f>
        <v>0</v>
      </c>
      <c r="M62" s="216">
        <f t="shared" si="2"/>
        <v>0.45</v>
      </c>
      <c r="N62" s="216">
        <f t="shared" si="3"/>
        <v>0</v>
      </c>
      <c r="O62" s="210"/>
      <c r="P62" s="537">
        <f>B01CH!D62</f>
        <v>0.45</v>
      </c>
      <c r="Q62" s="537">
        <f t="shared" si="4"/>
        <v>0</v>
      </c>
      <c r="S62" s="211"/>
      <c r="U62" s="112"/>
      <c r="Z62" s="112"/>
    </row>
    <row r="63" spans="1:26" s="127" customFormat="1" ht="14.25" customHeight="1">
      <c r="A63" s="268">
        <v>3</v>
      </c>
      <c r="B63" s="269" t="s">
        <v>296</v>
      </c>
      <c r="C63" s="270" t="s">
        <v>156</v>
      </c>
      <c r="D63" s="382">
        <f>'B6CH '!D63</f>
        <v>1330.4299999999998</v>
      </c>
      <c r="E63" s="270">
        <f>B01CH!E63</f>
        <v>3.91</v>
      </c>
      <c r="F63" s="270" t="e">
        <f>B01CH!F63-danhmuccongtrinh!AQ46-danhmuccongtrinh!AQ58-danhmuccongtrinh!AQ78-danhmuccongtrinh!#REF!-danhmuccongtrinh!AQ81-danhmuccongtrinh!AQ116</f>
        <v>#REF!</v>
      </c>
      <c r="G63" s="270">
        <f>B01CH!G63-danhmuccongtrinh!AQ114</f>
        <v>261.08</v>
      </c>
      <c r="H63" s="528">
        <f>B01CH!H63</f>
        <v>9.18</v>
      </c>
      <c r="I63" s="270" t="e">
        <f>B01CH!I63-danhmuccongtrinh!#REF!-danhmuccongtrinh!AQ62-danhmuccongtrinh!AQ138</f>
        <v>#REF!</v>
      </c>
      <c r="J63" s="270">
        <f>B01CH!J63</f>
        <v>279.61</v>
      </c>
      <c r="K63" s="270">
        <f>B01CH!K63</f>
        <v>43.08</v>
      </c>
      <c r="L63" s="270">
        <f>B01CH!L63-danhmuccongtrinh!AQ89</f>
        <v>114.9</v>
      </c>
      <c r="M63" s="216" t="e">
        <f t="shared" si="2"/>
        <v>#REF!</v>
      </c>
      <c r="N63" s="216" t="e">
        <f t="shared" si="3"/>
        <v>#REF!</v>
      </c>
      <c r="O63" s="210"/>
      <c r="P63" s="537">
        <f>B01CH!D63</f>
        <v>1363.3299999999997</v>
      </c>
      <c r="Q63" s="537">
        <f t="shared" si="4"/>
        <v>-32.899999999999864</v>
      </c>
      <c r="S63" s="210"/>
      <c r="T63" s="112"/>
      <c r="U63" s="112"/>
      <c r="Z63" s="112"/>
    </row>
    <row r="64" spans="1:26" s="288" customFormat="1" ht="12">
      <c r="A64" s="255" t="s">
        <v>158</v>
      </c>
      <c r="B64" s="256" t="s">
        <v>415</v>
      </c>
      <c r="C64" s="257"/>
      <c r="D64" s="255"/>
      <c r="E64" s="255"/>
      <c r="F64" s="255"/>
      <c r="G64" s="255"/>
      <c r="H64" s="529"/>
      <c r="I64" s="255"/>
      <c r="J64" s="255"/>
      <c r="K64" s="255"/>
      <c r="L64" s="255"/>
      <c r="M64" s="216"/>
      <c r="N64" s="216">
        <f t="shared" si="3"/>
        <v>0</v>
      </c>
      <c r="O64" s="210"/>
      <c r="Z64" s="112"/>
    </row>
    <row r="65" spans="1:15" s="290" customFormat="1" ht="13.5">
      <c r="A65" s="258">
        <v>1</v>
      </c>
      <c r="B65" s="259" t="s">
        <v>416</v>
      </c>
      <c r="C65" s="260" t="s">
        <v>305</v>
      </c>
      <c r="D65" s="289"/>
      <c r="E65" s="289"/>
      <c r="F65" s="289"/>
      <c r="G65" s="289"/>
      <c r="H65" s="530"/>
      <c r="I65" s="289"/>
      <c r="J65" s="289"/>
      <c r="K65" s="289"/>
      <c r="L65" s="289"/>
      <c r="M65" s="216"/>
      <c r="N65" s="216">
        <f t="shared" si="3"/>
        <v>0</v>
      </c>
      <c r="O65" s="210"/>
    </row>
    <row r="66" spans="1:15" s="290" customFormat="1" ht="13.5">
      <c r="A66" s="258">
        <v>2</v>
      </c>
      <c r="B66" s="259" t="s">
        <v>384</v>
      </c>
      <c r="C66" s="260" t="s">
        <v>306</v>
      </c>
      <c r="D66" s="291" t="e">
        <f>SUM(E66:L66)</f>
        <v>#REF!</v>
      </c>
      <c r="E66" s="260"/>
      <c r="F66" s="291" t="e">
        <f>135.24+danhmuccongtrinh!E46+danhmuccongtrinh!E47+danhmuccongtrinh!E48+danhmuccongtrinh!E57+danhmuccongtrinh!E58+danhmuccongtrinh!E60+danhmuccongtrinh!E61+danhmuccongtrinh!E78+danhmuccongtrinh!#REF!+danhmuccongtrinh!#REF!+danhmuccongtrinh!E81+danhmuccongtrinh!E113+danhmuccongtrinh!E132+danhmuccongtrinh!#REF!</f>
        <v>#REF!</v>
      </c>
      <c r="G66" s="260"/>
      <c r="H66" s="531"/>
      <c r="I66" s="260"/>
      <c r="J66" s="260"/>
      <c r="K66" s="260"/>
      <c r="L66" s="260"/>
      <c r="M66" s="216"/>
      <c r="N66" s="216" t="e">
        <f t="shared" si="3"/>
        <v>#REF!</v>
      </c>
      <c r="O66" s="210"/>
    </row>
    <row r="67" spans="1:15" s="290" customFormat="1" ht="13.5">
      <c r="A67" s="258">
        <v>3</v>
      </c>
      <c r="B67" s="259" t="s">
        <v>385</v>
      </c>
      <c r="C67" s="260" t="s">
        <v>307</v>
      </c>
      <c r="D67" s="291" t="e">
        <f>SUM(E67:L67)</f>
        <v>#REF!</v>
      </c>
      <c r="E67" s="291" t="e">
        <f>E9</f>
        <v>#REF!</v>
      </c>
      <c r="F67" s="291"/>
      <c r="G67" s="289"/>
      <c r="H67" s="530"/>
      <c r="I67" s="289"/>
      <c r="J67" s="289"/>
      <c r="K67" s="289"/>
      <c r="L67" s="289"/>
      <c r="M67" s="216"/>
      <c r="N67" s="216" t="e">
        <f t="shared" si="3"/>
        <v>#REF!</v>
      </c>
      <c r="O67" s="210"/>
    </row>
    <row r="68" spans="1:15" s="290" customFormat="1" ht="36">
      <c r="A68" s="258">
        <v>4</v>
      </c>
      <c r="B68" s="261" t="s">
        <v>386</v>
      </c>
      <c r="C68" s="262" t="s">
        <v>417</v>
      </c>
      <c r="D68" s="291" t="e">
        <f t="shared" ref="D68:D77" si="7">SUM(E68:L68)</f>
        <v>#REF!</v>
      </c>
      <c r="E68" s="292" t="e">
        <f>E13+E15</f>
        <v>#REF!</v>
      </c>
      <c r="F68" s="292" t="e">
        <f t="shared" ref="F68:L68" si="8">F13+F15</f>
        <v>#REF!</v>
      </c>
      <c r="G68" s="292" t="e">
        <f t="shared" si="8"/>
        <v>#REF!</v>
      </c>
      <c r="H68" s="532" t="e">
        <f t="shared" si="8"/>
        <v>#REF!</v>
      </c>
      <c r="I68" s="292" t="e">
        <f t="shared" si="8"/>
        <v>#REF!</v>
      </c>
      <c r="J68" s="292">
        <f t="shared" si="8"/>
        <v>4856.66</v>
      </c>
      <c r="K68" s="292">
        <f t="shared" si="8"/>
        <v>1466.57</v>
      </c>
      <c r="L68" s="292" t="e">
        <f t="shared" si="8"/>
        <v>#REF!</v>
      </c>
      <c r="M68" s="216"/>
      <c r="N68" s="216" t="e">
        <f t="shared" si="3"/>
        <v>#REF!</v>
      </c>
      <c r="O68" s="210"/>
    </row>
    <row r="69" spans="1:15" s="290" customFormat="1" ht="24">
      <c r="A69" s="258">
        <v>5</v>
      </c>
      <c r="B69" s="261" t="s">
        <v>387</v>
      </c>
      <c r="C69" s="262" t="s">
        <v>418</v>
      </c>
      <c r="D69" s="291" t="e">
        <f t="shared" si="7"/>
        <v>#REF!</v>
      </c>
      <c r="E69" s="292">
        <f>E16+E17+E18</f>
        <v>17.8</v>
      </c>
      <c r="F69" s="292" t="e">
        <f t="shared" ref="F69:L69" si="9">F16+F17+F18</f>
        <v>#REF!</v>
      </c>
      <c r="G69" s="292" t="e">
        <f t="shared" si="9"/>
        <v>#REF!</v>
      </c>
      <c r="H69" s="532">
        <f t="shared" si="9"/>
        <v>5111.7300000000005</v>
      </c>
      <c r="I69" s="292">
        <f t="shared" si="9"/>
        <v>5289.03</v>
      </c>
      <c r="J69" s="292">
        <f t="shared" si="9"/>
        <v>1453.32</v>
      </c>
      <c r="K69" s="292">
        <f t="shared" si="9"/>
        <v>4004.44</v>
      </c>
      <c r="L69" s="292">
        <f t="shared" si="9"/>
        <v>10573</v>
      </c>
      <c r="M69" s="216"/>
      <c r="N69" s="216" t="e">
        <f t="shared" si="3"/>
        <v>#REF!</v>
      </c>
    </row>
    <row r="70" spans="1:15" s="290" customFormat="1" ht="13.5">
      <c r="A70" s="258">
        <v>6</v>
      </c>
      <c r="B70" s="261" t="s">
        <v>388</v>
      </c>
      <c r="C70" s="262" t="s">
        <v>419</v>
      </c>
      <c r="D70" s="291">
        <f t="shared" si="7"/>
        <v>0</v>
      </c>
      <c r="E70" s="262"/>
      <c r="F70" s="262"/>
      <c r="G70" s="262"/>
      <c r="H70" s="533"/>
      <c r="I70" s="262"/>
      <c r="J70" s="262"/>
      <c r="K70" s="262"/>
      <c r="L70" s="262"/>
      <c r="M70" s="216"/>
      <c r="N70" s="216">
        <f t="shared" si="3"/>
        <v>0</v>
      </c>
    </row>
    <row r="71" spans="1:15" s="290" customFormat="1" ht="24">
      <c r="A71" s="258">
        <v>7</v>
      </c>
      <c r="B71" s="261" t="s">
        <v>389</v>
      </c>
      <c r="C71" s="262" t="s">
        <v>420</v>
      </c>
      <c r="D71" s="291"/>
      <c r="E71" s="426"/>
      <c r="F71" s="426"/>
      <c r="G71" s="426"/>
      <c r="H71" s="534"/>
      <c r="I71" s="426"/>
      <c r="J71" s="426"/>
      <c r="K71" s="426"/>
      <c r="L71" s="426"/>
      <c r="M71" s="216"/>
      <c r="N71" s="216">
        <f t="shared" si="3"/>
        <v>0</v>
      </c>
    </row>
    <row r="72" spans="1:15" s="290" customFormat="1" ht="24">
      <c r="A72" s="258">
        <v>8</v>
      </c>
      <c r="B72" s="261" t="s">
        <v>390</v>
      </c>
      <c r="C72" s="262" t="s">
        <v>421</v>
      </c>
      <c r="D72" s="291" t="e">
        <f t="shared" si="7"/>
        <v>#REF!</v>
      </c>
      <c r="E72" s="292" t="e">
        <f>E27+E28</f>
        <v>#REF!</v>
      </c>
      <c r="F72" s="292">
        <f t="shared" ref="F72:L72" si="10">F27+F28</f>
        <v>0</v>
      </c>
      <c r="G72" s="292">
        <f t="shared" si="10"/>
        <v>0</v>
      </c>
      <c r="H72" s="532" t="e">
        <f t="shared" si="10"/>
        <v>#REF!</v>
      </c>
      <c r="I72" s="292">
        <f t="shared" si="10"/>
        <v>0</v>
      </c>
      <c r="J72" s="292">
        <f t="shared" si="10"/>
        <v>0</v>
      </c>
      <c r="K72" s="292">
        <f t="shared" si="10"/>
        <v>0</v>
      </c>
      <c r="L72" s="292">
        <f t="shared" si="10"/>
        <v>0</v>
      </c>
      <c r="M72" s="216"/>
      <c r="N72" s="216" t="e">
        <f t="shared" si="3"/>
        <v>#REF!</v>
      </c>
    </row>
    <row r="73" spans="1:15" s="290" customFormat="1" ht="13.5">
      <c r="A73" s="258">
        <v>9</v>
      </c>
      <c r="B73" s="261" t="s">
        <v>391</v>
      </c>
      <c r="C73" s="262" t="s">
        <v>422</v>
      </c>
      <c r="D73" s="291">
        <f t="shared" si="7"/>
        <v>0</v>
      </c>
      <c r="E73" s="262"/>
      <c r="F73" s="262"/>
      <c r="G73" s="262"/>
      <c r="H73" s="533"/>
      <c r="I73" s="262"/>
      <c r="J73" s="262"/>
      <c r="K73" s="262"/>
      <c r="L73" s="262"/>
      <c r="M73" s="216"/>
      <c r="N73" s="216">
        <f t="shared" si="3"/>
        <v>0</v>
      </c>
    </row>
    <row r="74" spans="1:15" s="290" customFormat="1" ht="13.5">
      <c r="A74" s="258">
        <v>10</v>
      </c>
      <c r="B74" s="261" t="s">
        <v>393</v>
      </c>
      <c r="C74" s="262" t="s">
        <v>423</v>
      </c>
      <c r="D74" s="291">
        <f t="shared" si="7"/>
        <v>25.650000000000002</v>
      </c>
      <c r="E74" s="262"/>
      <c r="F74" s="426">
        <f>F29</f>
        <v>25.19</v>
      </c>
      <c r="G74" s="426">
        <f t="shared" ref="G74:L74" si="11">G29</f>
        <v>0.11</v>
      </c>
      <c r="H74" s="534">
        <f t="shared" si="11"/>
        <v>0</v>
      </c>
      <c r="I74" s="426">
        <f t="shared" si="11"/>
        <v>0</v>
      </c>
      <c r="J74" s="426">
        <f t="shared" si="11"/>
        <v>0</v>
      </c>
      <c r="K74" s="426">
        <f t="shared" si="11"/>
        <v>0.35</v>
      </c>
      <c r="L74" s="426">
        <f t="shared" si="11"/>
        <v>0</v>
      </c>
      <c r="M74" s="216"/>
      <c r="N74" s="216">
        <f t="shared" ref="N74:N77" si="12">D74-M74</f>
        <v>25.650000000000002</v>
      </c>
    </row>
    <row r="75" spans="1:15" s="290" customFormat="1" ht="13.5">
      <c r="A75" s="258">
        <v>11</v>
      </c>
      <c r="B75" s="261" t="s">
        <v>392</v>
      </c>
      <c r="C75" s="262" t="s">
        <v>424</v>
      </c>
      <c r="D75" s="291" t="e">
        <f t="shared" si="7"/>
        <v>#REF!</v>
      </c>
      <c r="E75" s="292" t="e">
        <f>E29+E55</f>
        <v>#REF!</v>
      </c>
      <c r="F75" s="292"/>
      <c r="G75" s="262"/>
      <c r="H75" s="533"/>
      <c r="I75" s="262"/>
      <c r="J75" s="262"/>
      <c r="K75" s="262"/>
      <c r="L75" s="262"/>
      <c r="M75" s="216"/>
      <c r="N75" s="216" t="e">
        <f t="shared" si="12"/>
        <v>#REF!</v>
      </c>
    </row>
    <row r="76" spans="1:15" s="274" customFormat="1">
      <c r="A76" s="255">
        <v>12</v>
      </c>
      <c r="B76" s="263" t="s">
        <v>394</v>
      </c>
      <c r="C76" s="264" t="s">
        <v>425</v>
      </c>
      <c r="D76" s="262" t="e">
        <f t="shared" si="7"/>
        <v>#REF!</v>
      </c>
      <c r="E76" s="262"/>
      <c r="F76" s="426">
        <f>402.55+danhmuccongtrinh!J176</f>
        <v>403.55</v>
      </c>
      <c r="G76" s="426" t="e">
        <f>230.15+danhmuccongtrinh!#REF!+danhmuccongtrinh!#REF!+danhmuccongtrinh!J177</f>
        <v>#REF!</v>
      </c>
      <c r="H76" s="533">
        <f>315.56+0.82</f>
        <v>316.38</v>
      </c>
      <c r="I76" s="426">
        <f>175.6+danhmuccongtrinh!J178</f>
        <v>176.5</v>
      </c>
      <c r="J76" s="426">
        <f>234.05+danhmuccongtrinh!J179</f>
        <v>235.05</v>
      </c>
      <c r="K76" s="426">
        <f>156.14+danhmuccongtrinh!J180</f>
        <v>157.04</v>
      </c>
      <c r="L76" s="426" t="e">
        <f>201.45+danhmuccongtrinh!#REF!+danhmuccongtrinh!J181</f>
        <v>#REF!</v>
      </c>
      <c r="M76" s="216"/>
      <c r="N76" s="216" t="e">
        <f t="shared" si="12"/>
        <v>#REF!</v>
      </c>
    </row>
    <row r="77" spans="1:15" s="290" customFormat="1" ht="24">
      <c r="A77" s="265">
        <v>13</v>
      </c>
      <c r="B77" s="266" t="s">
        <v>395</v>
      </c>
      <c r="C77" s="267" t="s">
        <v>426</v>
      </c>
      <c r="D77" s="267" t="e">
        <f t="shared" si="7"/>
        <v>#REF!</v>
      </c>
      <c r="E77" s="293" t="e">
        <f>E30</f>
        <v>#REF!</v>
      </c>
      <c r="F77" s="293">
        <f t="shared" ref="F77:L77" si="13">F30</f>
        <v>23.080000000000002</v>
      </c>
      <c r="G77" s="293">
        <f t="shared" si="13"/>
        <v>0.36</v>
      </c>
      <c r="H77" s="535" t="e">
        <f t="shared" si="13"/>
        <v>#REF!</v>
      </c>
      <c r="I77" s="293">
        <f t="shared" si="13"/>
        <v>52.18</v>
      </c>
      <c r="J77" s="293">
        <f t="shared" si="13"/>
        <v>5.18</v>
      </c>
      <c r="K77" s="293">
        <f t="shared" si="13"/>
        <v>0.08</v>
      </c>
      <c r="L77" s="293">
        <f t="shared" si="13"/>
        <v>0</v>
      </c>
      <c r="M77" s="216"/>
      <c r="N77" s="216" t="e">
        <f t="shared" si="12"/>
        <v>#REF!</v>
      </c>
    </row>
    <row r="78" spans="1:15">
      <c r="B78" s="183"/>
    </row>
    <row r="83" spans="3:14">
      <c r="C83" s="104"/>
      <c r="D83" s="104"/>
      <c r="E83" s="104"/>
      <c r="F83" s="104"/>
      <c r="G83" s="104"/>
      <c r="H83" s="536"/>
      <c r="I83" s="104"/>
      <c r="J83" s="104"/>
      <c r="K83" s="104"/>
      <c r="L83" s="104"/>
      <c r="M83" s="104"/>
      <c r="N83" s="104"/>
    </row>
    <row r="84" spans="3:14" ht="12.75" customHeight="1">
      <c r="C84" s="104"/>
      <c r="D84" s="104"/>
      <c r="E84" s="104"/>
      <c r="F84" s="104"/>
      <c r="G84" s="104"/>
      <c r="H84" s="536"/>
      <c r="I84" s="104"/>
      <c r="J84" s="104"/>
      <c r="K84" s="104"/>
      <c r="L84" s="104"/>
      <c r="M84" s="104"/>
      <c r="N84" s="104"/>
    </row>
    <row r="85" spans="3:14">
      <c r="C85" s="104"/>
      <c r="D85" s="104"/>
      <c r="E85" s="104"/>
      <c r="F85" s="104"/>
      <c r="G85" s="104"/>
      <c r="H85" s="536"/>
      <c r="I85" s="104"/>
      <c r="J85" s="104"/>
      <c r="K85" s="104"/>
      <c r="L85" s="104"/>
      <c r="M85" s="104"/>
      <c r="N85" s="104"/>
    </row>
    <row r="86" spans="3:14">
      <c r="C86" s="104"/>
      <c r="D86" s="104"/>
      <c r="E86" s="104"/>
      <c r="F86" s="104"/>
      <c r="G86" s="104"/>
      <c r="H86" s="536"/>
      <c r="I86" s="104"/>
      <c r="J86" s="104"/>
      <c r="K86" s="104"/>
      <c r="L86" s="104"/>
      <c r="M86" s="104"/>
      <c r="N86" s="104"/>
    </row>
  </sheetData>
  <autoFilter ref="A8:WWE77"/>
  <mergeCells count="9">
    <mergeCell ref="A2:L2"/>
    <mergeCell ref="A3:L3"/>
    <mergeCell ref="A4:L4"/>
    <mergeCell ref="K5:L5"/>
    <mergeCell ref="A6:A7"/>
    <mergeCell ref="B6:B7"/>
    <mergeCell ref="C6:C7"/>
    <mergeCell ref="D6:D7"/>
    <mergeCell ref="E6:L6"/>
  </mergeCells>
  <pageMargins left="0.51181102362204722" right="0.31496062992125984" top="0.55118110236220474" bottom="0.47244094488188981" header="0.31496062992125984" footer="0.31496062992125984"/>
  <pageSetup paperSize="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44"/>
  <sheetViews>
    <sheetView topLeftCell="A10" workbookViewId="0">
      <selection activeCell="J9" sqref="J8:J9"/>
    </sheetView>
  </sheetViews>
  <sheetFormatPr defaultRowHeight="15"/>
  <cols>
    <col min="4" max="4" width="11.7109375" customWidth="1"/>
    <col min="5" max="5" width="12.140625" customWidth="1"/>
    <col min="6" max="6" width="11.42578125" bestFit="1" customWidth="1"/>
    <col min="7" max="7" width="12" bestFit="1" customWidth="1"/>
  </cols>
  <sheetData>
    <row r="1" spans="1:8" ht="30.75" customHeight="1">
      <c r="A1" s="1836" t="s">
        <v>559</v>
      </c>
      <c r="B1" s="1836" t="s">
        <v>171</v>
      </c>
      <c r="C1" s="1836" t="s">
        <v>6</v>
      </c>
      <c r="D1" s="1836" t="s">
        <v>560</v>
      </c>
      <c r="E1" s="1839" t="s">
        <v>561</v>
      </c>
      <c r="F1" s="1840"/>
      <c r="G1" s="1841"/>
      <c r="H1" s="439"/>
    </row>
    <row r="2" spans="1:8">
      <c r="A2" s="1837"/>
      <c r="B2" s="1837"/>
      <c r="C2" s="1837"/>
      <c r="D2" s="1837"/>
      <c r="E2" s="1842"/>
      <c r="F2" s="1843"/>
      <c r="G2" s="1844"/>
      <c r="H2" s="439"/>
    </row>
    <row r="3" spans="1:8" ht="15.75" thickBot="1">
      <c r="A3" s="1837"/>
      <c r="B3" s="1837"/>
      <c r="C3" s="1837"/>
      <c r="D3" s="1837"/>
      <c r="E3" s="1845"/>
      <c r="F3" s="1846"/>
      <c r="G3" s="1847"/>
      <c r="H3" s="439"/>
    </row>
    <row r="4" spans="1:8" ht="30.75" customHeight="1" thickBot="1">
      <c r="A4" s="1837"/>
      <c r="B4" s="1837"/>
      <c r="C4" s="1837"/>
      <c r="D4" s="1837"/>
      <c r="E4" s="1836" t="s">
        <v>562</v>
      </c>
      <c r="F4" s="1848" t="s">
        <v>406</v>
      </c>
      <c r="G4" s="1849"/>
      <c r="H4" s="439"/>
    </row>
    <row r="5" spans="1:8" ht="32.25" thickBot="1">
      <c r="A5" s="1838"/>
      <c r="B5" s="1838"/>
      <c r="C5" s="1838"/>
      <c r="D5" s="1838"/>
      <c r="E5" s="1838"/>
      <c r="F5" s="441" t="s">
        <v>563</v>
      </c>
      <c r="G5" s="440" t="s">
        <v>564</v>
      </c>
      <c r="H5" s="439"/>
    </row>
    <row r="6" spans="1:8" ht="32.25" thickBot="1">
      <c r="A6" s="442">
        <v>-1</v>
      </c>
      <c r="B6" s="443">
        <v>-2</v>
      </c>
      <c r="C6" s="443">
        <v>-3</v>
      </c>
      <c r="D6" s="444">
        <v>-4</v>
      </c>
      <c r="E6" s="443">
        <v>-5</v>
      </c>
      <c r="F6" s="443" t="s">
        <v>410</v>
      </c>
      <c r="G6" s="444" t="s">
        <v>411</v>
      </c>
      <c r="H6" s="439"/>
    </row>
    <row r="7" spans="1:8" ht="57">
      <c r="A7" s="465"/>
      <c r="B7" s="445" t="s">
        <v>565</v>
      </c>
      <c r="C7" s="466"/>
      <c r="D7" s="468">
        <v>83936.25</v>
      </c>
      <c r="E7" s="468">
        <v>83936.25</v>
      </c>
      <c r="F7" s="469"/>
      <c r="G7" s="469"/>
      <c r="H7" s="439"/>
    </row>
    <row r="8" spans="1:8" ht="42.75">
      <c r="A8" s="446">
        <v>1</v>
      </c>
      <c r="B8" s="445" t="s">
        <v>195</v>
      </c>
      <c r="C8" s="447" t="s">
        <v>196</v>
      </c>
      <c r="D8" s="458">
        <f>VLOOKUP(C8,'B2CH '!$C$10:$G$63,3,0)</f>
        <v>77859.62</v>
      </c>
      <c r="E8" s="458">
        <f>VLOOKUP(C8,'B2CH '!$C$10:$G$63,4,0)</f>
        <v>679.57210000000487</v>
      </c>
      <c r="F8" s="458">
        <f>VLOOKUP(C8,'B2CH '!$C$10:$G$63,5,0)</f>
        <v>100.88050230401582</v>
      </c>
      <c r="G8" s="458" t="e">
        <f>VLOOKUP(C8,'B2CH '!$C$10:$G$63,6,0)</f>
        <v>#REF!</v>
      </c>
      <c r="H8" s="439"/>
    </row>
    <row r="9" spans="1:8" ht="30">
      <c r="A9" s="465"/>
      <c r="B9" s="448" t="s">
        <v>197</v>
      </c>
      <c r="C9" s="467"/>
      <c r="D9" s="470"/>
      <c r="E9" s="470"/>
      <c r="F9" s="470"/>
      <c r="G9" s="470"/>
      <c r="H9" s="439"/>
    </row>
    <row r="10" spans="1:8" ht="30">
      <c r="A10" s="446" t="s">
        <v>16</v>
      </c>
      <c r="B10" s="449" t="s">
        <v>300</v>
      </c>
      <c r="C10" s="450" t="s">
        <v>151</v>
      </c>
      <c r="D10" s="459">
        <f>VLOOKUP(C10,'B2CH '!$C$10:$G$63,3,0)</f>
        <v>1703.55</v>
      </c>
      <c r="E10" s="459">
        <f>VLOOKUP(C10,'B2CH '!$C$10:$G$63,4,0)</f>
        <v>12.549999999999955</v>
      </c>
      <c r="F10" s="459">
        <f>VLOOKUP(C10,'B2CH '!$C$10:$G$63,5,0)</f>
        <v>100.74216439976344</v>
      </c>
      <c r="G10" s="459" t="e">
        <f>VLOOKUP(C10,'B2CH '!$C$10:$G$63,6,0)</f>
        <v>#REF!</v>
      </c>
      <c r="H10" s="439"/>
    </row>
    <row r="11" spans="1:8" ht="75">
      <c r="A11" s="465"/>
      <c r="B11" s="449" t="s">
        <v>199</v>
      </c>
      <c r="C11" s="450" t="s">
        <v>200</v>
      </c>
      <c r="D11" s="459">
        <f>VLOOKUP(C11,'B2CH '!$C$10:$G$63,3,0)</f>
        <v>80.94</v>
      </c>
      <c r="E11" s="459">
        <f>VLOOKUP(C11,'B2CH '!$C$10:$G$63,4,0)</f>
        <v>0</v>
      </c>
      <c r="F11" s="459">
        <f>VLOOKUP(C11,'B2CH '!$C$10:$G$63,5,0)</f>
        <v>100</v>
      </c>
      <c r="G11" s="459" t="e">
        <f>VLOOKUP(C11,'B2CH '!$C$10:$G$63,6,0)</f>
        <v>#REF!</v>
      </c>
      <c r="H11" s="439"/>
    </row>
    <row r="12" spans="1:8" ht="60">
      <c r="A12" s="446" t="s">
        <v>30</v>
      </c>
      <c r="B12" s="449" t="s">
        <v>201</v>
      </c>
      <c r="C12" s="450" t="s">
        <v>152</v>
      </c>
      <c r="D12" s="459">
        <f>VLOOKUP(C12,'B2CH '!$C$10:$G$63,3,0)</f>
        <v>17360.570000000003</v>
      </c>
      <c r="E12" s="459">
        <f>VLOOKUP(C12,'B2CH '!$C$10:$G$63,4,0)</f>
        <v>175.5</v>
      </c>
      <c r="F12" s="459">
        <f>VLOOKUP(C12,'B2CH '!$C$10:$G$63,5,0)</f>
        <v>101.02123529319344</v>
      </c>
      <c r="G12" s="459" t="e">
        <f>VLOOKUP(C12,'B2CH '!$C$10:$G$63,6,0)</f>
        <v>#REF!</v>
      </c>
      <c r="H12" s="439"/>
    </row>
    <row r="13" spans="1:8" ht="60">
      <c r="A13" s="446" t="s">
        <v>202</v>
      </c>
      <c r="B13" s="449" t="s">
        <v>203</v>
      </c>
      <c r="C13" s="450" t="s">
        <v>123</v>
      </c>
      <c r="D13" s="459">
        <f>VLOOKUP(C13,'B2CH '!$C$10:$G$63,3,0)</f>
        <v>19509.97</v>
      </c>
      <c r="E13" s="459">
        <f>VLOOKUP(C13,'B2CH '!$C$10:$G$63,4,0)</f>
        <v>456.33000000000175</v>
      </c>
      <c r="F13" s="459">
        <f>VLOOKUP(C13,'B2CH '!$C$10:$G$63,5,0)</f>
        <v>102.39497544826082</v>
      </c>
      <c r="G13" s="459" t="e">
        <f>VLOOKUP(C13,'B2CH '!$C$10:$G$63,6,0)</f>
        <v>#REF!</v>
      </c>
      <c r="H13" s="439"/>
    </row>
    <row r="14" spans="1:8" ht="30">
      <c r="A14" s="446" t="s">
        <v>204</v>
      </c>
      <c r="B14" s="449" t="s">
        <v>205</v>
      </c>
      <c r="C14" s="450" t="s">
        <v>206</v>
      </c>
      <c r="D14" s="459">
        <f>VLOOKUP(C14,'B2CH '!$C$10:$G$63,3,0)</f>
        <v>7148.79</v>
      </c>
      <c r="E14" s="459">
        <f>VLOOKUP(C14,'B2CH '!$C$10:$G$63,4,0)</f>
        <v>11.659999999999854</v>
      </c>
      <c r="F14" s="459">
        <f>VLOOKUP(C14,'B2CH '!$C$10:$G$63,5,0)</f>
        <v>100.16337099086047</v>
      </c>
      <c r="G14" s="459" t="e">
        <f>VLOOKUP(C14,'B2CH '!$C$10:$G$63,6,0)</f>
        <v>#REF!</v>
      </c>
      <c r="H14" s="439"/>
    </row>
    <row r="15" spans="1:8" ht="30">
      <c r="A15" s="446" t="s">
        <v>207</v>
      </c>
      <c r="B15" s="449" t="s">
        <v>208</v>
      </c>
      <c r="C15" s="450" t="s">
        <v>209</v>
      </c>
      <c r="D15" s="459">
        <f>VLOOKUP(C15,'B2CH '!$C$10:$G$63,3,0)</f>
        <v>10732.300000000001</v>
      </c>
      <c r="E15" s="459">
        <f>VLOOKUP(C15,'B2CH '!$C$10:$G$63,4,0)</f>
        <v>3.0000000000002185</v>
      </c>
      <c r="F15" s="459">
        <f>VLOOKUP(C15,'B2CH '!$C$10:$G$63,5,0)</f>
        <v>100.0280540464467</v>
      </c>
      <c r="G15" s="459" t="e">
        <f>VLOOKUP(C15,'B2CH '!$C$10:$G$63,6,0)</f>
        <v>#REF!</v>
      </c>
      <c r="H15" s="439"/>
    </row>
    <row r="16" spans="1:8" ht="30">
      <c r="A16" s="446" t="s">
        <v>210</v>
      </c>
      <c r="B16" s="449" t="s">
        <v>211</v>
      </c>
      <c r="C16" s="450" t="s">
        <v>153</v>
      </c>
      <c r="D16" s="459">
        <f>VLOOKUP(C16,'B2CH '!$C$10:$G$63,3,0)</f>
        <v>20767.919999999998</v>
      </c>
      <c r="E16" s="459">
        <f>VLOOKUP(C16,'B2CH '!$C$10:$G$63,4,0)</f>
        <v>87.385099999995873</v>
      </c>
      <c r="F16" s="459">
        <f>VLOOKUP(C16,'B2CH '!$C$10:$G$63,5,0)</f>
        <v>100.42254758120399</v>
      </c>
      <c r="G16" s="459" t="e">
        <f>VLOOKUP(C16,'B2CH '!$C$10:$G$63,6,0)</f>
        <v>#REF!</v>
      </c>
      <c r="H16" s="439"/>
    </row>
    <row r="17" spans="1:8" ht="90">
      <c r="A17" s="465"/>
      <c r="B17" s="449" t="s">
        <v>212</v>
      </c>
      <c r="C17" s="450" t="s">
        <v>213</v>
      </c>
      <c r="D17" s="459">
        <f>VLOOKUP(C17,'B2CH '!$C$10:$G$63,3,0)</f>
        <v>17507.98</v>
      </c>
      <c r="E17" s="459">
        <f>VLOOKUP(C17,'B2CH '!$C$10:$G$63,4,0)</f>
        <v>-3.0000000006111804E-3</v>
      </c>
      <c r="F17" s="459">
        <f>VLOOKUP(C17,'B2CH '!$C$10:$G$63,5,0)</f>
        <v>0</v>
      </c>
      <c r="G17" s="459" t="e">
        <f>VLOOKUP(C17,'B2CH '!$C$10:$G$63,6,0)</f>
        <v>#REF!</v>
      </c>
      <c r="H17" s="439"/>
    </row>
    <row r="18" spans="1:8" ht="45">
      <c r="A18" s="446" t="s">
        <v>214</v>
      </c>
      <c r="B18" s="449" t="s">
        <v>215</v>
      </c>
      <c r="C18" s="450" t="s">
        <v>154</v>
      </c>
      <c r="D18" s="459">
        <f>VLOOKUP(C18,'B2CH '!$C$10:$G$63,3,0)</f>
        <v>607.54</v>
      </c>
      <c r="E18" s="459">
        <f>VLOOKUP(C18,'B2CH '!$C$10:$G$63,4,0)</f>
        <v>20.057000000000016</v>
      </c>
      <c r="F18" s="459">
        <f>VLOOKUP(C18,'B2CH '!$C$10:$G$63,5,0)</f>
        <v>103.41405623652089</v>
      </c>
      <c r="G18" s="459" t="e">
        <f>VLOOKUP(C18,'B2CH '!$C$10:$G$63,6,0)</f>
        <v>#REF!</v>
      </c>
      <c r="H18" s="439"/>
    </row>
    <row r="19" spans="1:8" ht="30">
      <c r="A19" s="446" t="s">
        <v>216</v>
      </c>
      <c r="B19" s="449" t="s">
        <v>217</v>
      </c>
      <c r="C19" s="450" t="s">
        <v>218</v>
      </c>
      <c r="D19" s="459"/>
      <c r="E19" s="459"/>
      <c r="F19" s="459"/>
      <c r="G19" s="459"/>
      <c r="H19" s="439"/>
    </row>
    <row r="20" spans="1:8" ht="60">
      <c r="A20" s="446" t="s">
        <v>219</v>
      </c>
      <c r="B20" s="449" t="s">
        <v>220</v>
      </c>
      <c r="C20" s="450" t="s">
        <v>90</v>
      </c>
      <c r="D20" s="459">
        <f>VLOOKUP(C20,'B2CH '!$C$10:$G$63,3,0)</f>
        <v>28.98</v>
      </c>
      <c r="E20" s="459">
        <f>VLOOKUP(C20,'B2CH '!$C$10:$G$63,4,0)</f>
        <v>-86.92</v>
      </c>
      <c r="F20" s="459">
        <f>VLOOKUP(C20,'B2CH '!$C$10:$G$63,5,0)</f>
        <v>25.004314063848142</v>
      </c>
      <c r="G20" s="459" t="e">
        <f>VLOOKUP(C20,'B2CH '!$C$10:$G$63,6,0)</f>
        <v>#REF!</v>
      </c>
      <c r="H20" s="439"/>
    </row>
    <row r="21" spans="1:8" ht="42.75">
      <c r="A21" s="451">
        <v>2</v>
      </c>
      <c r="B21" s="445" t="s">
        <v>221</v>
      </c>
      <c r="C21" s="452" t="s">
        <v>222</v>
      </c>
      <c r="D21" s="460">
        <f>VLOOKUP(C21,'B2CH '!$C$10:$G$63,3,0)</f>
        <v>4713.2999999999993</v>
      </c>
      <c r="E21" s="460">
        <f>VLOOKUP(C21,'B2CH '!$C$10:$G$63,4,0)</f>
        <v>-707.32999999999993</v>
      </c>
      <c r="F21" s="460">
        <f>VLOOKUP(C21,'B2CH '!$C$10:$G$63,5,0)</f>
        <v>86.951147744819323</v>
      </c>
      <c r="G21" s="460" t="e">
        <f>VLOOKUP(C21,'B2CH '!$C$10:$G$63,6,0)</f>
        <v>#REF!</v>
      </c>
      <c r="H21" s="439"/>
    </row>
    <row r="22" spans="1:8" ht="30">
      <c r="A22" s="465"/>
      <c r="B22" s="448" t="s">
        <v>197</v>
      </c>
      <c r="C22" s="467"/>
      <c r="D22" s="470"/>
      <c r="E22" s="470"/>
      <c r="F22" s="470"/>
      <c r="G22" s="470"/>
      <c r="H22" s="439"/>
    </row>
    <row r="23" spans="1:8" ht="45">
      <c r="A23" s="446" t="s">
        <v>223</v>
      </c>
      <c r="B23" s="449" t="s">
        <v>224</v>
      </c>
      <c r="C23" s="450" t="s">
        <v>18</v>
      </c>
      <c r="D23" s="459">
        <f>VLOOKUP(C23,'B2CH '!$C$10:$G$63,3,0)</f>
        <v>279.52</v>
      </c>
      <c r="E23" s="459">
        <f>VLOOKUP(C23,'B2CH '!$C$10:$G$63,4,0)</f>
        <v>-52.050000000000011</v>
      </c>
      <c r="F23" s="459">
        <f>VLOOKUP(C23,'B2CH '!$C$10:$G$63,5,0)</f>
        <v>84.301957354404806</v>
      </c>
      <c r="G23" s="459" t="e">
        <f>VLOOKUP(C23,'B2CH '!$C$10:$G$63,6,0)</f>
        <v>#REF!</v>
      </c>
      <c r="H23" s="439"/>
    </row>
    <row r="24" spans="1:8" ht="30.75" thickBot="1">
      <c r="A24" s="453" t="s">
        <v>225</v>
      </c>
      <c r="B24" s="454" t="s">
        <v>226</v>
      </c>
      <c r="C24" s="455" t="s">
        <v>29</v>
      </c>
      <c r="D24" s="461">
        <f>VLOOKUP(C24,'B2CH '!$C$10:$G$63,3,0)</f>
        <v>6.4499999999999993</v>
      </c>
      <c r="E24" s="461">
        <f>VLOOKUP(C24,'B2CH '!$C$10:$G$63,4,0)</f>
        <v>-0.91999999999999993</v>
      </c>
      <c r="F24" s="461">
        <f>VLOOKUP(C24,'B2CH '!$C$10:$G$63,5,0)</f>
        <v>87.516960651289011</v>
      </c>
      <c r="G24" s="461" t="e">
        <f>VLOOKUP(C24,'B2CH '!$C$10:$G$63,6,0)</f>
        <v>#REF!</v>
      </c>
      <c r="H24" s="439"/>
    </row>
    <row r="25" spans="1:8" ht="45">
      <c r="A25" s="446" t="s">
        <v>227</v>
      </c>
      <c r="B25" s="449" t="s">
        <v>228</v>
      </c>
      <c r="C25" s="450" t="s">
        <v>48</v>
      </c>
      <c r="D25" s="459"/>
      <c r="E25" s="459"/>
      <c r="F25" s="459"/>
      <c r="G25" s="459"/>
      <c r="H25" s="439"/>
    </row>
    <row r="26" spans="1:8" ht="45">
      <c r="A26" s="446" t="s">
        <v>229</v>
      </c>
      <c r="B26" s="449" t="s">
        <v>230</v>
      </c>
      <c r="C26" s="450" t="s">
        <v>128</v>
      </c>
      <c r="D26" s="459">
        <f>VLOOKUP(C26,'B2CH '!$C$10:$G$63,3,0)</f>
        <v>0</v>
      </c>
      <c r="E26" s="459">
        <f>VLOOKUP(C26,'B2CH '!$C$10:$G$63,4,0)</f>
        <v>-100.00000000000001</v>
      </c>
      <c r="F26" s="459">
        <f>VLOOKUP(C26,'B2CH '!$C$10:$G$63,5,0)</f>
        <v>0</v>
      </c>
      <c r="G26" s="459" t="e">
        <f>VLOOKUP(C26,'B2CH '!$C$10:$G$63,6,0)</f>
        <v>#REF!</v>
      </c>
      <c r="H26" s="439"/>
    </row>
    <row r="27" spans="1:8" ht="60">
      <c r="A27" s="446" t="s">
        <v>231</v>
      </c>
      <c r="B27" s="449" t="s">
        <v>232</v>
      </c>
      <c r="C27" s="450" t="s">
        <v>88</v>
      </c>
      <c r="D27" s="459">
        <f>VLOOKUP(C27,'B2CH '!$C$10:$G$63,3,0)</f>
        <v>4.83</v>
      </c>
      <c r="E27" s="459">
        <f>VLOOKUP(C27,'B2CH '!$C$10:$G$63,4,0)</f>
        <v>-27.949999999999996</v>
      </c>
      <c r="F27" s="459">
        <f>VLOOKUP(C27,'B2CH '!$C$10:$G$63,5,0)</f>
        <v>14.734594264795611</v>
      </c>
      <c r="G27" s="459" t="e">
        <f>VLOOKUP(C27,'B2CH '!$C$10:$G$63,6,0)</f>
        <v>#REF!</v>
      </c>
      <c r="H27" s="439"/>
    </row>
    <row r="28" spans="1:8" ht="75">
      <c r="A28" s="446" t="s">
        <v>233</v>
      </c>
      <c r="B28" s="449" t="s">
        <v>234</v>
      </c>
      <c r="C28" s="450" t="s">
        <v>87</v>
      </c>
      <c r="D28" s="459">
        <f>VLOOKUP(C28,'B2CH '!$C$10:$G$63,3,0)</f>
        <v>96.59</v>
      </c>
      <c r="E28" s="459">
        <f>VLOOKUP(C28,'B2CH '!$C$10:$G$63,4,0)</f>
        <v>8.25</v>
      </c>
      <c r="F28" s="459">
        <f>VLOOKUP(C28,'B2CH '!$C$10:$G$63,5,0)</f>
        <v>109.33891781752321</v>
      </c>
      <c r="G28" s="459" t="e">
        <f>VLOOKUP(C28,'B2CH '!$C$10:$G$63,6,0)</f>
        <v>#REF!</v>
      </c>
      <c r="H28" s="439"/>
    </row>
    <row r="29" spans="1:8" ht="90">
      <c r="A29" s="446" t="s">
        <v>235</v>
      </c>
      <c r="B29" s="449" t="s">
        <v>236</v>
      </c>
      <c r="C29" s="450" t="s">
        <v>237</v>
      </c>
      <c r="D29" s="459"/>
      <c r="E29" s="459"/>
      <c r="F29" s="459"/>
      <c r="G29" s="459"/>
      <c r="H29" s="439"/>
    </row>
    <row r="30" spans="1:8" ht="90">
      <c r="A30" s="446" t="s">
        <v>238</v>
      </c>
      <c r="B30" s="449" t="s">
        <v>239</v>
      </c>
      <c r="C30" s="450" t="s">
        <v>82</v>
      </c>
      <c r="D30" s="459">
        <f>VLOOKUP(C30,'B2CH '!$C$10:$G$63,3,0)</f>
        <v>97.720000000000013</v>
      </c>
      <c r="E30" s="459">
        <f>VLOOKUP(C30,'B2CH '!$C$10:$G$63,4,0)</f>
        <v>-42.309999999999988</v>
      </c>
      <c r="F30" s="459">
        <f>VLOOKUP(C30,'B2CH '!$C$10:$G$63,5,0)</f>
        <v>69.785046061558248</v>
      </c>
      <c r="G30" s="459" t="e">
        <f>VLOOKUP(C30,'B2CH '!$C$10:$G$63,6,0)</f>
        <v>#REF!</v>
      </c>
      <c r="H30" s="439"/>
    </row>
    <row r="31" spans="1:8" ht="156.75">
      <c r="A31" s="446" t="s">
        <v>240</v>
      </c>
      <c r="B31" s="445" t="s">
        <v>241</v>
      </c>
      <c r="C31" s="452" t="s">
        <v>51</v>
      </c>
      <c r="D31" s="460">
        <f>VLOOKUP(C31,'B2CH '!$C$10:$G$63,3,0)</f>
        <v>1897.09</v>
      </c>
      <c r="E31" s="460">
        <f>VLOOKUP(C31,'B2CH '!$C$10:$G$63,4,0)</f>
        <v>-482.72000000000048</v>
      </c>
      <c r="F31" s="460">
        <f>VLOOKUP(C31,'B2CH '!$C$10:$G$63,5,0)</f>
        <v>79.716027750114492</v>
      </c>
      <c r="G31" s="460" t="e">
        <f>VLOOKUP(C31,'B2CH '!$C$10:$G$63,6,0)</f>
        <v>#REF!</v>
      </c>
      <c r="H31" s="439"/>
    </row>
    <row r="32" spans="1:8" ht="60">
      <c r="A32" s="446" t="s">
        <v>266</v>
      </c>
      <c r="B32" s="449" t="s">
        <v>267</v>
      </c>
      <c r="C32" s="450" t="s">
        <v>268</v>
      </c>
      <c r="D32" s="459"/>
      <c r="E32" s="459"/>
      <c r="F32" s="459"/>
      <c r="G32" s="459"/>
      <c r="H32" s="439"/>
    </row>
    <row r="33" spans="1:8" ht="60">
      <c r="A33" s="446" t="s">
        <v>269</v>
      </c>
      <c r="B33" s="449" t="s">
        <v>270</v>
      </c>
      <c r="C33" s="450" t="s">
        <v>271</v>
      </c>
      <c r="D33" s="459">
        <f>VLOOKUP(C33,'B2CH '!$C$10:$G$63,3,0)</f>
        <v>2.68</v>
      </c>
      <c r="E33" s="459">
        <f>VLOOKUP(C33,'B2CH '!$C$10:$G$63,4,0)</f>
        <v>0</v>
      </c>
      <c r="F33" s="459">
        <f>VLOOKUP(C33,'B2CH '!$C$10:$G$63,5,0)</f>
        <v>100</v>
      </c>
      <c r="G33" s="459" t="e">
        <f>VLOOKUP(C33,'B2CH '!$C$10:$G$63,6,0)</f>
        <v>#REF!</v>
      </c>
      <c r="H33" s="439"/>
    </row>
    <row r="34" spans="1:8" ht="75">
      <c r="A34" s="446" t="s">
        <v>272</v>
      </c>
      <c r="B34" s="449" t="s">
        <v>273</v>
      </c>
      <c r="C34" s="450" t="s">
        <v>144</v>
      </c>
      <c r="D34" s="459">
        <f>VLOOKUP(C34,'B2CH '!$C$10:$G$63,3,0)</f>
        <v>0.65999999999999992</v>
      </c>
      <c r="E34" s="459">
        <f>VLOOKUP(C34,'B2CH '!$C$10:$G$63,4,0)</f>
        <v>-3.51</v>
      </c>
      <c r="F34" s="459">
        <f>VLOOKUP(C34,'B2CH '!$C$10:$G$63,5,0)</f>
        <v>15.827338129496402</v>
      </c>
      <c r="G34" s="459" t="e">
        <f>VLOOKUP(C34,'B2CH '!$C$10:$G$63,6,0)</f>
        <v>#REF!</v>
      </c>
      <c r="H34" s="439"/>
    </row>
    <row r="35" spans="1:8" ht="30">
      <c r="A35" s="446" t="s">
        <v>274</v>
      </c>
      <c r="B35" s="449" t="s">
        <v>275</v>
      </c>
      <c r="C35" s="450" t="s">
        <v>121</v>
      </c>
      <c r="D35" s="459">
        <f>VLOOKUP(C35,'B2CH '!$C$10:$G$63,3,0)</f>
        <v>610.13999999999987</v>
      </c>
      <c r="E35" s="459">
        <f>VLOOKUP(C35,'B2CH '!$C$10:$G$63,4,0)</f>
        <v>-12.970000000000027</v>
      </c>
      <c r="F35" s="459">
        <f>VLOOKUP(C35,'B2CH '!$C$10:$G$63,5,0)</f>
        <v>97.918505560815902</v>
      </c>
      <c r="G35" s="459" t="e">
        <f>VLOOKUP(C35,'B2CH '!$C$10:$G$63,6,0)</f>
        <v>#REF!</v>
      </c>
      <c r="H35" s="439"/>
    </row>
    <row r="36" spans="1:8" ht="30">
      <c r="A36" s="446" t="s">
        <v>276</v>
      </c>
      <c r="B36" s="449" t="s">
        <v>277</v>
      </c>
      <c r="C36" s="450" t="s">
        <v>49</v>
      </c>
      <c r="D36" s="459">
        <f>VLOOKUP(C36,'B2CH '!$C$10:$G$63,3,0)</f>
        <v>183.6</v>
      </c>
      <c r="E36" s="459">
        <f>VLOOKUP(C36,'B2CH '!$C$10:$G$63,4,0)</f>
        <v>-28.429999999999978</v>
      </c>
      <c r="F36" s="459">
        <f>VLOOKUP(C36,'B2CH '!$C$10:$G$63,5,0)</f>
        <v>86.591520067914928</v>
      </c>
      <c r="G36" s="459" t="e">
        <f>VLOOKUP(C36,'B2CH '!$C$10:$G$63,6,0)</f>
        <v>#REF!</v>
      </c>
      <c r="H36" s="439"/>
    </row>
    <row r="37" spans="1:8" ht="60">
      <c r="A37" s="446" t="s">
        <v>278</v>
      </c>
      <c r="B37" s="449" t="s">
        <v>303</v>
      </c>
      <c r="C37" s="450" t="s">
        <v>44</v>
      </c>
      <c r="D37" s="459">
        <f>VLOOKUP(C37,'B2CH '!$C$10:$G$63,3,0)</f>
        <v>30.26</v>
      </c>
      <c r="E37" s="459">
        <f>VLOOKUP(C37,'B2CH '!$C$10:$G$63,4,0)</f>
        <v>1.0199999999999996</v>
      </c>
      <c r="F37" s="459">
        <f>VLOOKUP(C37,'B2CH '!$C$10:$G$63,5,0)</f>
        <v>103.48837209302326</v>
      </c>
      <c r="G37" s="459" t="e">
        <f>VLOOKUP(C37,'B2CH '!$C$10:$G$63,6,0)</f>
        <v>#REF!</v>
      </c>
      <c r="H37" s="439"/>
    </row>
    <row r="38" spans="1:8" ht="75">
      <c r="A38" s="446" t="s">
        <v>280</v>
      </c>
      <c r="B38" s="449" t="s">
        <v>281</v>
      </c>
      <c r="C38" s="450" t="s">
        <v>76</v>
      </c>
      <c r="D38" s="459">
        <f>VLOOKUP(C38,'B2CH '!$C$10:$G$63,3,0)</f>
        <v>6.86</v>
      </c>
      <c r="E38" s="459">
        <f>VLOOKUP(C38,'B2CH '!$C$10:$G$63,4,0)</f>
        <v>-4.9899999999999993</v>
      </c>
      <c r="F38" s="459">
        <f>VLOOKUP(C38,'B2CH '!$C$10:$G$63,5,0)</f>
        <v>57.890295358649787</v>
      </c>
      <c r="G38" s="459" t="e">
        <f>VLOOKUP(C38,'B2CH '!$C$10:$G$63,6,0)</f>
        <v>#REF!</v>
      </c>
      <c r="H38" s="439"/>
    </row>
    <row r="39" spans="1:8" ht="60">
      <c r="A39" s="446" t="s">
        <v>282</v>
      </c>
      <c r="B39" s="449" t="s">
        <v>283</v>
      </c>
      <c r="C39" s="450" t="s">
        <v>284</v>
      </c>
      <c r="D39" s="459"/>
      <c r="E39" s="459"/>
      <c r="F39" s="459"/>
      <c r="G39" s="459"/>
      <c r="H39" s="439"/>
    </row>
    <row r="40" spans="1:8" ht="30">
      <c r="A40" s="446" t="s">
        <v>285</v>
      </c>
      <c r="B40" s="449" t="s">
        <v>286</v>
      </c>
      <c r="C40" s="450" t="s">
        <v>287</v>
      </c>
      <c r="D40" s="459"/>
      <c r="E40" s="459"/>
      <c r="F40" s="459"/>
      <c r="G40" s="459"/>
      <c r="H40" s="439"/>
    </row>
    <row r="41" spans="1:8" ht="75">
      <c r="A41" s="446" t="s">
        <v>288</v>
      </c>
      <c r="B41" s="449" t="s">
        <v>289</v>
      </c>
      <c r="C41" s="450" t="s">
        <v>155</v>
      </c>
      <c r="D41" s="459">
        <f>VLOOKUP(C41,'B2CH '!$C$10:$G$63,3,0)</f>
        <v>1301.26</v>
      </c>
      <c r="E41" s="459">
        <f>VLOOKUP(C41,'B2CH '!$C$10:$G$63,4,0)</f>
        <v>78.240000000000009</v>
      </c>
      <c r="F41" s="459">
        <f>VLOOKUP(C41,'B2CH '!$C$10:$G$63,5,0)</f>
        <v>106.39727886706677</v>
      </c>
      <c r="G41" s="459" t="e">
        <f>VLOOKUP(C41,'B2CH '!$C$10:$G$63,6,0)</f>
        <v>#REF!</v>
      </c>
      <c r="H41" s="439"/>
    </row>
    <row r="42" spans="1:8" ht="75">
      <c r="A42" s="446" t="s">
        <v>290</v>
      </c>
      <c r="B42" s="449" t="s">
        <v>291</v>
      </c>
      <c r="C42" s="450" t="s">
        <v>292</v>
      </c>
      <c r="D42" s="459">
        <f>VLOOKUP(C42,'B2CH '!$C$10:$G$63,3,0)</f>
        <v>195.19</v>
      </c>
      <c r="E42" s="459">
        <f>VLOOKUP(C42,'B2CH '!$C$10:$G$63,4,0)</f>
        <v>0.63999999999998636</v>
      </c>
      <c r="F42" s="459">
        <f>VLOOKUP(C42,'B2CH '!$C$10:$G$63,5,0)</f>
        <v>100.32896427653559</v>
      </c>
      <c r="G42" s="459" t="e">
        <f>VLOOKUP(C42,'B2CH '!$C$10:$G$63,6,0)</f>
        <v>#REF!</v>
      </c>
      <c r="H42" s="439"/>
    </row>
    <row r="43" spans="1:8" ht="60">
      <c r="A43" s="446" t="s">
        <v>293</v>
      </c>
      <c r="B43" s="449" t="s">
        <v>294</v>
      </c>
      <c r="C43" s="450" t="s">
        <v>295</v>
      </c>
      <c r="D43" s="459">
        <f>VLOOKUP(C43,'B2CH '!$C$10:$G$63,3,0)</f>
        <v>0.45</v>
      </c>
      <c r="E43" s="459">
        <f>VLOOKUP(C43,'B2CH '!$C$10:$G$63,4,0)</f>
        <v>0</v>
      </c>
      <c r="F43" s="459">
        <f>VLOOKUP(C43,'B2CH '!$C$10:$G$63,5,0)</f>
        <v>100</v>
      </c>
      <c r="G43" s="459" t="e">
        <f>VLOOKUP(C43,'B2CH '!$C$10:$G$63,6,0)</f>
        <v>#REF!</v>
      </c>
      <c r="H43" s="439"/>
    </row>
    <row r="44" spans="1:8" ht="43.5" thickBot="1">
      <c r="A44" s="453" t="s">
        <v>412</v>
      </c>
      <c r="B44" s="456" t="s">
        <v>304</v>
      </c>
      <c r="C44" s="457" t="s">
        <v>156</v>
      </c>
      <c r="D44" s="462">
        <f>VLOOKUP(C44,'B2CH '!$C$10:$G$63,3,0)</f>
        <v>1363.3299999999997</v>
      </c>
      <c r="E44" s="462">
        <f>VLOOKUP(C44,'B2CH '!$C$10:$G$63,4,0)</f>
        <v>27.759999999999764</v>
      </c>
      <c r="F44" s="462">
        <f>VLOOKUP(C44,'B2CH '!$C$10:$G$63,5,0)</f>
        <v>102.07851329394938</v>
      </c>
      <c r="G44" s="462" t="e">
        <f>VLOOKUP(C44,'B2CH '!$C$10:$G$63,6,0)</f>
        <v>#REF!</v>
      </c>
      <c r="H44" s="439"/>
    </row>
  </sheetData>
  <autoFilter ref="A6:H44"/>
  <mergeCells count="7">
    <mergeCell ref="A1:A5"/>
    <mergeCell ref="B1:B5"/>
    <mergeCell ref="C1:C5"/>
    <mergeCell ref="D1:D5"/>
    <mergeCell ref="E1:G3"/>
    <mergeCell ref="E4:E5"/>
    <mergeCell ref="F4:G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BJ71"/>
  <sheetViews>
    <sheetView showZeros="0" zoomScaleNormal="100" workbookViewId="0">
      <pane xSplit="3" ySplit="8" topLeftCell="D42" activePane="bottomRight" state="frozen"/>
      <selection activeCell="S16" sqref="S16"/>
      <selection pane="topRight" activeCell="S16" sqref="S16"/>
      <selection pane="bottomLeft" activeCell="S16" sqref="S16"/>
      <selection pane="bottomRight" activeCell="S16" sqref="S16"/>
    </sheetView>
  </sheetViews>
  <sheetFormatPr defaultRowHeight="12.75"/>
  <cols>
    <col min="1" max="1" width="5.28515625" style="149" customWidth="1"/>
    <col min="2" max="2" width="34.42578125" style="104" customWidth="1"/>
    <col min="3" max="3" width="6.28515625" style="150" customWidth="1"/>
    <col min="4" max="5" width="5.85546875" style="150" customWidth="1"/>
    <col min="6" max="6" width="6.140625" style="150" customWidth="1"/>
    <col min="7" max="7" width="6.42578125" style="150" customWidth="1"/>
    <col min="8" max="8" width="9" style="150" customWidth="1"/>
    <col min="9" max="9" width="6.7109375" style="150" customWidth="1"/>
    <col min="10" max="10" width="8.5703125" style="150" customWidth="1"/>
    <col min="11" max="11" width="6.140625" style="150" customWidth="1"/>
    <col min="12" max="12" width="8" style="149" customWidth="1"/>
    <col min="13" max="13" width="6.140625" style="151" customWidth="1"/>
    <col min="14" max="25" width="6.5703125" style="149" customWidth="1"/>
    <col min="26" max="26" width="8.42578125" style="149" customWidth="1"/>
    <col min="27" max="27" width="6.5703125" style="149" customWidth="1"/>
    <col min="28" max="28" width="7.85546875" style="149" customWidth="1"/>
    <col min="29" max="29" width="6.5703125" style="149" customWidth="1"/>
    <col min="30" max="36" width="6.85546875" style="149" hidden="1" customWidth="1"/>
    <col min="37" max="37" width="8.28515625" style="149" hidden="1" customWidth="1"/>
    <col min="38" max="41" width="9.140625" style="104" hidden="1" customWidth="1"/>
    <col min="42" max="42" width="8.7109375" style="104" hidden="1" customWidth="1"/>
    <col min="43" max="43" width="10" style="104" hidden="1" customWidth="1"/>
    <col min="44" max="44" width="11.42578125" style="104" hidden="1" customWidth="1"/>
    <col min="45" max="45" width="23.28515625" style="104" hidden="1" customWidth="1"/>
    <col min="46" max="46" width="11.42578125" style="104" hidden="1" customWidth="1"/>
    <col min="47" max="51" width="0" style="104" hidden="1" customWidth="1"/>
    <col min="52" max="274" width="9.140625" style="104"/>
    <col min="275" max="275" width="5.28515625" style="104" customWidth="1"/>
    <col min="276" max="276" width="35.28515625" style="104" customWidth="1"/>
    <col min="277" max="277" width="8.7109375" style="104" customWidth="1"/>
    <col min="278" max="278" width="10.5703125" style="104" customWidth="1"/>
    <col min="279" max="279" width="9.85546875" style="104" customWidth="1"/>
    <col min="280" max="280" width="8.42578125" style="104" customWidth="1"/>
    <col min="281" max="281" width="8.140625" style="104" customWidth="1"/>
    <col min="282" max="282" width="9" style="104" customWidth="1"/>
    <col min="283" max="283" width="8.7109375" style="104" customWidth="1"/>
    <col min="284" max="285" width="8.85546875" style="104" customWidth="1"/>
    <col min="286" max="286" width="9" style="104" customWidth="1"/>
    <col min="287" max="287" width="9.28515625" style="104" customWidth="1"/>
    <col min="288" max="289" width="8.5703125" style="104" customWidth="1"/>
    <col min="290" max="290" width="8.42578125" style="104" customWidth="1"/>
    <col min="291" max="291" width="8.7109375" style="104" customWidth="1"/>
    <col min="292" max="292" width="8.42578125" style="104" customWidth="1"/>
    <col min="293" max="293" width="9" style="104" customWidth="1"/>
    <col min="294" max="297" width="0" style="104" hidden="1" customWidth="1"/>
    <col min="298" max="298" width="8.7109375" style="104" customWidth="1"/>
    <col min="299" max="299" width="10" style="104" bestFit="1" customWidth="1"/>
    <col min="300" max="300" width="11.42578125" style="104" bestFit="1" customWidth="1"/>
    <col min="301" max="301" width="23.28515625" style="104" customWidth="1"/>
    <col min="302" max="302" width="11.42578125" style="104" bestFit="1" customWidth="1"/>
    <col min="303" max="530" width="9.140625" style="104"/>
    <col min="531" max="531" width="5.28515625" style="104" customWidth="1"/>
    <col min="532" max="532" width="35.28515625" style="104" customWidth="1"/>
    <col min="533" max="533" width="8.7109375" style="104" customWidth="1"/>
    <col min="534" max="534" width="10.5703125" style="104" customWidth="1"/>
    <col min="535" max="535" width="9.85546875" style="104" customWidth="1"/>
    <col min="536" max="536" width="8.42578125" style="104" customWidth="1"/>
    <col min="537" max="537" width="8.140625" style="104" customWidth="1"/>
    <col min="538" max="538" width="9" style="104" customWidth="1"/>
    <col min="539" max="539" width="8.7109375" style="104" customWidth="1"/>
    <col min="540" max="541" width="8.85546875" style="104" customWidth="1"/>
    <col min="542" max="542" width="9" style="104" customWidth="1"/>
    <col min="543" max="543" width="9.28515625" style="104" customWidth="1"/>
    <col min="544" max="545" width="8.5703125" style="104" customWidth="1"/>
    <col min="546" max="546" width="8.42578125" style="104" customWidth="1"/>
    <col min="547" max="547" width="8.7109375" style="104" customWidth="1"/>
    <col min="548" max="548" width="8.42578125" style="104" customWidth="1"/>
    <col min="549" max="549" width="9" style="104" customWidth="1"/>
    <col min="550" max="553" width="0" style="104" hidden="1" customWidth="1"/>
    <col min="554" max="554" width="8.7109375" style="104" customWidth="1"/>
    <col min="555" max="555" width="10" style="104" bestFit="1" customWidth="1"/>
    <col min="556" max="556" width="11.42578125" style="104" bestFit="1" customWidth="1"/>
    <col min="557" max="557" width="23.28515625" style="104" customWidth="1"/>
    <col min="558" max="558" width="11.42578125" style="104" bestFit="1" customWidth="1"/>
    <col min="559" max="786" width="9.140625" style="104"/>
    <col min="787" max="787" width="5.28515625" style="104" customWidth="1"/>
    <col min="788" max="788" width="35.28515625" style="104" customWidth="1"/>
    <col min="789" max="789" width="8.7109375" style="104" customWidth="1"/>
    <col min="790" max="790" width="10.5703125" style="104" customWidth="1"/>
    <col min="791" max="791" width="9.85546875" style="104" customWidth="1"/>
    <col min="792" max="792" width="8.42578125" style="104" customWidth="1"/>
    <col min="793" max="793" width="8.140625" style="104" customWidth="1"/>
    <col min="794" max="794" width="9" style="104" customWidth="1"/>
    <col min="795" max="795" width="8.7109375" style="104" customWidth="1"/>
    <col min="796" max="797" width="8.85546875" style="104" customWidth="1"/>
    <col min="798" max="798" width="9" style="104" customWidth="1"/>
    <col min="799" max="799" width="9.28515625" style="104" customWidth="1"/>
    <col min="800" max="801" width="8.5703125" style="104" customWidth="1"/>
    <col min="802" max="802" width="8.42578125" style="104" customWidth="1"/>
    <col min="803" max="803" width="8.7109375" style="104" customWidth="1"/>
    <col min="804" max="804" width="8.42578125" style="104" customWidth="1"/>
    <col min="805" max="805" width="9" style="104" customWidth="1"/>
    <col min="806" max="809" width="0" style="104" hidden="1" customWidth="1"/>
    <col min="810" max="810" width="8.7109375" style="104" customWidth="1"/>
    <col min="811" max="811" width="10" style="104" bestFit="1" customWidth="1"/>
    <col min="812" max="812" width="11.42578125" style="104" bestFit="1" customWidth="1"/>
    <col min="813" max="813" width="23.28515625" style="104" customWidth="1"/>
    <col min="814" max="814" width="11.42578125" style="104" bestFit="1" customWidth="1"/>
    <col min="815" max="1042" width="9.140625" style="104"/>
    <col min="1043" max="1043" width="5.28515625" style="104" customWidth="1"/>
    <col min="1044" max="1044" width="35.28515625" style="104" customWidth="1"/>
    <col min="1045" max="1045" width="8.7109375" style="104" customWidth="1"/>
    <col min="1046" max="1046" width="10.5703125" style="104" customWidth="1"/>
    <col min="1047" max="1047" width="9.85546875" style="104" customWidth="1"/>
    <col min="1048" max="1048" width="8.42578125" style="104" customWidth="1"/>
    <col min="1049" max="1049" width="8.140625" style="104" customWidth="1"/>
    <col min="1050" max="1050" width="9" style="104" customWidth="1"/>
    <col min="1051" max="1051" width="8.7109375" style="104" customWidth="1"/>
    <col min="1052" max="1053" width="8.85546875" style="104" customWidth="1"/>
    <col min="1054" max="1054" width="9" style="104" customWidth="1"/>
    <col min="1055" max="1055" width="9.28515625" style="104" customWidth="1"/>
    <col min="1056" max="1057" width="8.5703125" style="104" customWidth="1"/>
    <col min="1058" max="1058" width="8.42578125" style="104" customWidth="1"/>
    <col min="1059" max="1059" width="8.7109375" style="104" customWidth="1"/>
    <col min="1060" max="1060" width="8.42578125" style="104" customWidth="1"/>
    <col min="1061" max="1061" width="9" style="104" customWidth="1"/>
    <col min="1062" max="1065" width="0" style="104" hidden="1" customWidth="1"/>
    <col min="1066" max="1066" width="8.7109375" style="104" customWidth="1"/>
    <col min="1067" max="1067" width="10" style="104" bestFit="1" customWidth="1"/>
    <col min="1068" max="1068" width="11.42578125" style="104" bestFit="1" customWidth="1"/>
    <col min="1069" max="1069" width="23.28515625" style="104" customWidth="1"/>
    <col min="1070" max="1070" width="11.42578125" style="104" bestFit="1" customWidth="1"/>
    <col min="1071" max="1298" width="9.140625" style="104"/>
    <col min="1299" max="1299" width="5.28515625" style="104" customWidth="1"/>
    <col min="1300" max="1300" width="35.28515625" style="104" customWidth="1"/>
    <col min="1301" max="1301" width="8.7109375" style="104" customWidth="1"/>
    <col min="1302" max="1302" width="10.5703125" style="104" customWidth="1"/>
    <col min="1303" max="1303" width="9.85546875" style="104" customWidth="1"/>
    <col min="1304" max="1304" width="8.42578125" style="104" customWidth="1"/>
    <col min="1305" max="1305" width="8.140625" style="104" customWidth="1"/>
    <col min="1306" max="1306" width="9" style="104" customWidth="1"/>
    <col min="1307" max="1307" width="8.7109375" style="104" customWidth="1"/>
    <col min="1308" max="1309" width="8.85546875" style="104" customWidth="1"/>
    <col min="1310" max="1310" width="9" style="104" customWidth="1"/>
    <col min="1311" max="1311" width="9.28515625" style="104" customWidth="1"/>
    <col min="1312" max="1313" width="8.5703125" style="104" customWidth="1"/>
    <col min="1314" max="1314" width="8.42578125" style="104" customWidth="1"/>
    <col min="1315" max="1315" width="8.7109375" style="104" customWidth="1"/>
    <col min="1316" max="1316" width="8.42578125" style="104" customWidth="1"/>
    <col min="1317" max="1317" width="9" style="104" customWidth="1"/>
    <col min="1318" max="1321" width="0" style="104" hidden="1" customWidth="1"/>
    <col min="1322" max="1322" width="8.7109375" style="104" customWidth="1"/>
    <col min="1323" max="1323" width="10" style="104" bestFit="1" customWidth="1"/>
    <col min="1324" max="1324" width="11.42578125" style="104" bestFit="1" customWidth="1"/>
    <col min="1325" max="1325" width="23.28515625" style="104" customWidth="1"/>
    <col min="1326" max="1326" width="11.42578125" style="104" bestFit="1" customWidth="1"/>
    <col min="1327" max="1554" width="9.140625" style="104"/>
    <col min="1555" max="1555" width="5.28515625" style="104" customWidth="1"/>
    <col min="1556" max="1556" width="35.28515625" style="104" customWidth="1"/>
    <col min="1557" max="1557" width="8.7109375" style="104" customWidth="1"/>
    <col min="1558" max="1558" width="10.5703125" style="104" customWidth="1"/>
    <col min="1559" max="1559" width="9.85546875" style="104" customWidth="1"/>
    <col min="1560" max="1560" width="8.42578125" style="104" customWidth="1"/>
    <col min="1561" max="1561" width="8.140625" style="104" customWidth="1"/>
    <col min="1562" max="1562" width="9" style="104" customWidth="1"/>
    <col min="1563" max="1563" width="8.7109375" style="104" customWidth="1"/>
    <col min="1564" max="1565" width="8.85546875" style="104" customWidth="1"/>
    <col min="1566" max="1566" width="9" style="104" customWidth="1"/>
    <col min="1567" max="1567" width="9.28515625" style="104" customWidth="1"/>
    <col min="1568" max="1569" width="8.5703125" style="104" customWidth="1"/>
    <col min="1570" max="1570" width="8.42578125" style="104" customWidth="1"/>
    <col min="1571" max="1571" width="8.7109375" style="104" customWidth="1"/>
    <col min="1572" max="1572" width="8.42578125" style="104" customWidth="1"/>
    <col min="1573" max="1573" width="9" style="104" customWidth="1"/>
    <col min="1574" max="1577" width="0" style="104" hidden="1" customWidth="1"/>
    <col min="1578" max="1578" width="8.7109375" style="104" customWidth="1"/>
    <col min="1579" max="1579" width="10" style="104" bestFit="1" customWidth="1"/>
    <col min="1580" max="1580" width="11.42578125" style="104" bestFit="1" customWidth="1"/>
    <col min="1581" max="1581" width="23.28515625" style="104" customWidth="1"/>
    <col min="1582" max="1582" width="11.42578125" style="104" bestFit="1" customWidth="1"/>
    <col min="1583" max="1810" width="9.140625" style="104"/>
    <col min="1811" max="1811" width="5.28515625" style="104" customWidth="1"/>
    <col min="1812" max="1812" width="35.28515625" style="104" customWidth="1"/>
    <col min="1813" max="1813" width="8.7109375" style="104" customWidth="1"/>
    <col min="1814" max="1814" width="10.5703125" style="104" customWidth="1"/>
    <col min="1815" max="1815" width="9.85546875" style="104" customWidth="1"/>
    <col min="1816" max="1816" width="8.42578125" style="104" customWidth="1"/>
    <col min="1817" max="1817" width="8.140625" style="104" customWidth="1"/>
    <col min="1818" max="1818" width="9" style="104" customWidth="1"/>
    <col min="1819" max="1819" width="8.7109375" style="104" customWidth="1"/>
    <col min="1820" max="1821" width="8.85546875" style="104" customWidth="1"/>
    <col min="1822" max="1822" width="9" style="104" customWidth="1"/>
    <col min="1823" max="1823" width="9.28515625" style="104" customWidth="1"/>
    <col min="1824" max="1825" width="8.5703125" style="104" customWidth="1"/>
    <col min="1826" max="1826" width="8.42578125" style="104" customWidth="1"/>
    <col min="1827" max="1827" width="8.7109375" style="104" customWidth="1"/>
    <col min="1828" max="1828" width="8.42578125" style="104" customWidth="1"/>
    <col min="1829" max="1829" width="9" style="104" customWidth="1"/>
    <col min="1830" max="1833" width="0" style="104" hidden="1" customWidth="1"/>
    <col min="1834" max="1834" width="8.7109375" style="104" customWidth="1"/>
    <col min="1835" max="1835" width="10" style="104" bestFit="1" customWidth="1"/>
    <col min="1836" max="1836" width="11.42578125" style="104" bestFit="1" customWidth="1"/>
    <col min="1837" max="1837" width="23.28515625" style="104" customWidth="1"/>
    <col min="1838" max="1838" width="11.42578125" style="104" bestFit="1" customWidth="1"/>
    <col min="1839" max="2066" width="9.140625" style="104"/>
    <col min="2067" max="2067" width="5.28515625" style="104" customWidth="1"/>
    <col min="2068" max="2068" width="35.28515625" style="104" customWidth="1"/>
    <col min="2069" max="2069" width="8.7109375" style="104" customWidth="1"/>
    <col min="2070" max="2070" width="10.5703125" style="104" customWidth="1"/>
    <col min="2071" max="2071" width="9.85546875" style="104" customWidth="1"/>
    <col min="2072" max="2072" width="8.42578125" style="104" customWidth="1"/>
    <col min="2073" max="2073" width="8.140625" style="104" customWidth="1"/>
    <col min="2074" max="2074" width="9" style="104" customWidth="1"/>
    <col min="2075" max="2075" width="8.7109375" style="104" customWidth="1"/>
    <col min="2076" max="2077" width="8.85546875" style="104" customWidth="1"/>
    <col min="2078" max="2078" width="9" style="104" customWidth="1"/>
    <col min="2079" max="2079" width="9.28515625" style="104" customWidth="1"/>
    <col min="2080" max="2081" width="8.5703125" style="104" customWidth="1"/>
    <col min="2082" max="2082" width="8.42578125" style="104" customWidth="1"/>
    <col min="2083" max="2083" width="8.7109375" style="104" customWidth="1"/>
    <col min="2084" max="2084" width="8.42578125" style="104" customWidth="1"/>
    <col min="2085" max="2085" width="9" style="104" customWidth="1"/>
    <col min="2086" max="2089" width="0" style="104" hidden="1" customWidth="1"/>
    <col min="2090" max="2090" width="8.7109375" style="104" customWidth="1"/>
    <col min="2091" max="2091" width="10" style="104" bestFit="1" customWidth="1"/>
    <col min="2092" max="2092" width="11.42578125" style="104" bestFit="1" customWidth="1"/>
    <col min="2093" max="2093" width="23.28515625" style="104" customWidth="1"/>
    <col min="2094" max="2094" width="11.42578125" style="104" bestFit="1" customWidth="1"/>
    <col min="2095" max="2322" width="9.140625" style="104"/>
    <col min="2323" max="2323" width="5.28515625" style="104" customWidth="1"/>
    <col min="2324" max="2324" width="35.28515625" style="104" customWidth="1"/>
    <col min="2325" max="2325" width="8.7109375" style="104" customWidth="1"/>
    <col min="2326" max="2326" width="10.5703125" style="104" customWidth="1"/>
    <col min="2327" max="2327" width="9.85546875" style="104" customWidth="1"/>
    <col min="2328" max="2328" width="8.42578125" style="104" customWidth="1"/>
    <col min="2329" max="2329" width="8.140625" style="104" customWidth="1"/>
    <col min="2330" max="2330" width="9" style="104" customWidth="1"/>
    <col min="2331" max="2331" width="8.7109375" style="104" customWidth="1"/>
    <col min="2332" max="2333" width="8.85546875" style="104" customWidth="1"/>
    <col min="2334" max="2334" width="9" style="104" customWidth="1"/>
    <col min="2335" max="2335" width="9.28515625" style="104" customWidth="1"/>
    <col min="2336" max="2337" width="8.5703125" style="104" customWidth="1"/>
    <col min="2338" max="2338" width="8.42578125" style="104" customWidth="1"/>
    <col min="2339" max="2339" width="8.7109375" style="104" customWidth="1"/>
    <col min="2340" max="2340" width="8.42578125" style="104" customWidth="1"/>
    <col min="2341" max="2341" width="9" style="104" customWidth="1"/>
    <col min="2342" max="2345" width="0" style="104" hidden="1" customWidth="1"/>
    <col min="2346" max="2346" width="8.7109375" style="104" customWidth="1"/>
    <col min="2347" max="2347" width="10" style="104" bestFit="1" customWidth="1"/>
    <col min="2348" max="2348" width="11.42578125" style="104" bestFit="1" customWidth="1"/>
    <col min="2349" max="2349" width="23.28515625" style="104" customWidth="1"/>
    <col min="2350" max="2350" width="11.42578125" style="104" bestFit="1" customWidth="1"/>
    <col min="2351" max="2578" width="9.140625" style="104"/>
    <col min="2579" max="2579" width="5.28515625" style="104" customWidth="1"/>
    <col min="2580" max="2580" width="35.28515625" style="104" customWidth="1"/>
    <col min="2581" max="2581" width="8.7109375" style="104" customWidth="1"/>
    <col min="2582" max="2582" width="10.5703125" style="104" customWidth="1"/>
    <col min="2583" max="2583" width="9.85546875" style="104" customWidth="1"/>
    <col min="2584" max="2584" width="8.42578125" style="104" customWidth="1"/>
    <col min="2585" max="2585" width="8.140625" style="104" customWidth="1"/>
    <col min="2586" max="2586" width="9" style="104" customWidth="1"/>
    <col min="2587" max="2587" width="8.7109375" style="104" customWidth="1"/>
    <col min="2588" max="2589" width="8.85546875" style="104" customWidth="1"/>
    <col min="2590" max="2590" width="9" style="104" customWidth="1"/>
    <col min="2591" max="2591" width="9.28515625" style="104" customWidth="1"/>
    <col min="2592" max="2593" width="8.5703125" style="104" customWidth="1"/>
    <col min="2594" max="2594" width="8.42578125" style="104" customWidth="1"/>
    <col min="2595" max="2595" width="8.7109375" style="104" customWidth="1"/>
    <col min="2596" max="2596" width="8.42578125" style="104" customWidth="1"/>
    <col min="2597" max="2597" width="9" style="104" customWidth="1"/>
    <col min="2598" max="2601" width="0" style="104" hidden="1" customWidth="1"/>
    <col min="2602" max="2602" width="8.7109375" style="104" customWidth="1"/>
    <col min="2603" max="2603" width="10" style="104" bestFit="1" customWidth="1"/>
    <col min="2604" max="2604" width="11.42578125" style="104" bestFit="1" customWidth="1"/>
    <col min="2605" max="2605" width="23.28515625" style="104" customWidth="1"/>
    <col min="2606" max="2606" width="11.42578125" style="104" bestFit="1" customWidth="1"/>
    <col min="2607" max="2834" width="9.140625" style="104"/>
    <col min="2835" max="2835" width="5.28515625" style="104" customWidth="1"/>
    <col min="2836" max="2836" width="35.28515625" style="104" customWidth="1"/>
    <col min="2837" max="2837" width="8.7109375" style="104" customWidth="1"/>
    <col min="2838" max="2838" width="10.5703125" style="104" customWidth="1"/>
    <col min="2839" max="2839" width="9.85546875" style="104" customWidth="1"/>
    <col min="2840" max="2840" width="8.42578125" style="104" customWidth="1"/>
    <col min="2841" max="2841" width="8.140625" style="104" customWidth="1"/>
    <col min="2842" max="2842" width="9" style="104" customWidth="1"/>
    <col min="2843" max="2843" width="8.7109375" style="104" customWidth="1"/>
    <col min="2844" max="2845" width="8.85546875" style="104" customWidth="1"/>
    <col min="2846" max="2846" width="9" style="104" customWidth="1"/>
    <col min="2847" max="2847" width="9.28515625" style="104" customWidth="1"/>
    <col min="2848" max="2849" width="8.5703125" style="104" customWidth="1"/>
    <col min="2850" max="2850" width="8.42578125" style="104" customWidth="1"/>
    <col min="2851" max="2851" width="8.7109375" style="104" customWidth="1"/>
    <col min="2852" max="2852" width="8.42578125" style="104" customWidth="1"/>
    <col min="2853" max="2853" width="9" style="104" customWidth="1"/>
    <col min="2854" max="2857" width="0" style="104" hidden="1" customWidth="1"/>
    <col min="2858" max="2858" width="8.7109375" style="104" customWidth="1"/>
    <col min="2859" max="2859" width="10" style="104" bestFit="1" customWidth="1"/>
    <col min="2860" max="2860" width="11.42578125" style="104" bestFit="1" customWidth="1"/>
    <col min="2861" max="2861" width="23.28515625" style="104" customWidth="1"/>
    <col min="2862" max="2862" width="11.42578125" style="104" bestFit="1" customWidth="1"/>
    <col min="2863" max="3090" width="9.140625" style="104"/>
    <col min="3091" max="3091" width="5.28515625" style="104" customWidth="1"/>
    <col min="3092" max="3092" width="35.28515625" style="104" customWidth="1"/>
    <col min="3093" max="3093" width="8.7109375" style="104" customWidth="1"/>
    <col min="3094" max="3094" width="10.5703125" style="104" customWidth="1"/>
    <col min="3095" max="3095" width="9.85546875" style="104" customWidth="1"/>
    <col min="3096" max="3096" width="8.42578125" style="104" customWidth="1"/>
    <col min="3097" max="3097" width="8.140625" style="104" customWidth="1"/>
    <col min="3098" max="3098" width="9" style="104" customWidth="1"/>
    <col min="3099" max="3099" width="8.7109375" style="104" customWidth="1"/>
    <col min="3100" max="3101" width="8.85546875" style="104" customWidth="1"/>
    <col min="3102" max="3102" width="9" style="104" customWidth="1"/>
    <col min="3103" max="3103" width="9.28515625" style="104" customWidth="1"/>
    <col min="3104" max="3105" width="8.5703125" style="104" customWidth="1"/>
    <col min="3106" max="3106" width="8.42578125" style="104" customWidth="1"/>
    <col min="3107" max="3107" width="8.7109375" style="104" customWidth="1"/>
    <col min="3108" max="3108" width="8.42578125" style="104" customWidth="1"/>
    <col min="3109" max="3109" width="9" style="104" customWidth="1"/>
    <col min="3110" max="3113" width="0" style="104" hidden="1" customWidth="1"/>
    <col min="3114" max="3114" width="8.7109375" style="104" customWidth="1"/>
    <col min="3115" max="3115" width="10" style="104" bestFit="1" customWidth="1"/>
    <col min="3116" max="3116" width="11.42578125" style="104" bestFit="1" customWidth="1"/>
    <col min="3117" max="3117" width="23.28515625" style="104" customWidth="1"/>
    <col min="3118" max="3118" width="11.42578125" style="104" bestFit="1" customWidth="1"/>
    <col min="3119" max="3346" width="9.140625" style="104"/>
    <col min="3347" max="3347" width="5.28515625" style="104" customWidth="1"/>
    <col min="3348" max="3348" width="35.28515625" style="104" customWidth="1"/>
    <col min="3349" max="3349" width="8.7109375" style="104" customWidth="1"/>
    <col min="3350" max="3350" width="10.5703125" style="104" customWidth="1"/>
    <col min="3351" max="3351" width="9.85546875" style="104" customWidth="1"/>
    <col min="3352" max="3352" width="8.42578125" style="104" customWidth="1"/>
    <col min="3353" max="3353" width="8.140625" style="104" customWidth="1"/>
    <col min="3354" max="3354" width="9" style="104" customWidth="1"/>
    <col min="3355" max="3355" width="8.7109375" style="104" customWidth="1"/>
    <col min="3356" max="3357" width="8.85546875" style="104" customWidth="1"/>
    <col min="3358" max="3358" width="9" style="104" customWidth="1"/>
    <col min="3359" max="3359" width="9.28515625" style="104" customWidth="1"/>
    <col min="3360" max="3361" width="8.5703125" style="104" customWidth="1"/>
    <col min="3362" max="3362" width="8.42578125" style="104" customWidth="1"/>
    <col min="3363" max="3363" width="8.7109375" style="104" customWidth="1"/>
    <col min="3364" max="3364" width="8.42578125" style="104" customWidth="1"/>
    <col min="3365" max="3365" width="9" style="104" customWidth="1"/>
    <col min="3366" max="3369" width="0" style="104" hidden="1" customWidth="1"/>
    <col min="3370" max="3370" width="8.7109375" style="104" customWidth="1"/>
    <col min="3371" max="3371" width="10" style="104" bestFit="1" customWidth="1"/>
    <col min="3372" max="3372" width="11.42578125" style="104" bestFit="1" customWidth="1"/>
    <col min="3373" max="3373" width="23.28515625" style="104" customWidth="1"/>
    <col min="3374" max="3374" width="11.42578125" style="104" bestFit="1" customWidth="1"/>
    <col min="3375" max="3602" width="9.140625" style="104"/>
    <col min="3603" max="3603" width="5.28515625" style="104" customWidth="1"/>
    <col min="3604" max="3604" width="35.28515625" style="104" customWidth="1"/>
    <col min="3605" max="3605" width="8.7109375" style="104" customWidth="1"/>
    <col min="3606" max="3606" width="10.5703125" style="104" customWidth="1"/>
    <col min="3607" max="3607" width="9.85546875" style="104" customWidth="1"/>
    <col min="3608" max="3608" width="8.42578125" style="104" customWidth="1"/>
    <col min="3609" max="3609" width="8.140625" style="104" customWidth="1"/>
    <col min="3610" max="3610" width="9" style="104" customWidth="1"/>
    <col min="3611" max="3611" width="8.7109375" style="104" customWidth="1"/>
    <col min="3612" max="3613" width="8.85546875" style="104" customWidth="1"/>
    <col min="3614" max="3614" width="9" style="104" customWidth="1"/>
    <col min="3615" max="3615" width="9.28515625" style="104" customWidth="1"/>
    <col min="3616" max="3617" width="8.5703125" style="104" customWidth="1"/>
    <col min="3618" max="3618" width="8.42578125" style="104" customWidth="1"/>
    <col min="3619" max="3619" width="8.7109375" style="104" customWidth="1"/>
    <col min="3620" max="3620" width="8.42578125" style="104" customWidth="1"/>
    <col min="3621" max="3621" width="9" style="104" customWidth="1"/>
    <col min="3622" max="3625" width="0" style="104" hidden="1" customWidth="1"/>
    <col min="3626" max="3626" width="8.7109375" style="104" customWidth="1"/>
    <col min="3627" max="3627" width="10" style="104" bestFit="1" customWidth="1"/>
    <col min="3628" max="3628" width="11.42578125" style="104" bestFit="1" customWidth="1"/>
    <col min="3629" max="3629" width="23.28515625" style="104" customWidth="1"/>
    <col min="3630" max="3630" width="11.42578125" style="104" bestFit="1" customWidth="1"/>
    <col min="3631" max="3858" width="9.140625" style="104"/>
    <col min="3859" max="3859" width="5.28515625" style="104" customWidth="1"/>
    <col min="3860" max="3860" width="35.28515625" style="104" customWidth="1"/>
    <col min="3861" max="3861" width="8.7109375" style="104" customWidth="1"/>
    <col min="3862" max="3862" width="10.5703125" style="104" customWidth="1"/>
    <col min="3863" max="3863" width="9.85546875" style="104" customWidth="1"/>
    <col min="3864" max="3864" width="8.42578125" style="104" customWidth="1"/>
    <col min="3865" max="3865" width="8.140625" style="104" customWidth="1"/>
    <col min="3866" max="3866" width="9" style="104" customWidth="1"/>
    <col min="3867" max="3867" width="8.7109375" style="104" customWidth="1"/>
    <col min="3868" max="3869" width="8.85546875" style="104" customWidth="1"/>
    <col min="3870" max="3870" width="9" style="104" customWidth="1"/>
    <col min="3871" max="3871" width="9.28515625" style="104" customWidth="1"/>
    <col min="3872" max="3873" width="8.5703125" style="104" customWidth="1"/>
    <col min="3874" max="3874" width="8.42578125" style="104" customWidth="1"/>
    <col min="3875" max="3875" width="8.7109375" style="104" customWidth="1"/>
    <col min="3876" max="3876" width="8.42578125" style="104" customWidth="1"/>
    <col min="3877" max="3877" width="9" style="104" customWidth="1"/>
    <col min="3878" max="3881" width="0" style="104" hidden="1" customWidth="1"/>
    <col min="3882" max="3882" width="8.7109375" style="104" customWidth="1"/>
    <col min="3883" max="3883" width="10" style="104" bestFit="1" customWidth="1"/>
    <col min="3884" max="3884" width="11.42578125" style="104" bestFit="1" customWidth="1"/>
    <col min="3885" max="3885" width="23.28515625" style="104" customWidth="1"/>
    <col min="3886" max="3886" width="11.42578125" style="104" bestFit="1" customWidth="1"/>
    <col min="3887" max="4114" width="9.140625" style="104"/>
    <col min="4115" max="4115" width="5.28515625" style="104" customWidth="1"/>
    <col min="4116" max="4116" width="35.28515625" style="104" customWidth="1"/>
    <col min="4117" max="4117" width="8.7109375" style="104" customWidth="1"/>
    <col min="4118" max="4118" width="10.5703125" style="104" customWidth="1"/>
    <col min="4119" max="4119" width="9.85546875" style="104" customWidth="1"/>
    <col min="4120" max="4120" width="8.42578125" style="104" customWidth="1"/>
    <col min="4121" max="4121" width="8.140625" style="104" customWidth="1"/>
    <col min="4122" max="4122" width="9" style="104" customWidth="1"/>
    <col min="4123" max="4123" width="8.7109375" style="104" customWidth="1"/>
    <col min="4124" max="4125" width="8.85546875" style="104" customWidth="1"/>
    <col min="4126" max="4126" width="9" style="104" customWidth="1"/>
    <col min="4127" max="4127" width="9.28515625" style="104" customWidth="1"/>
    <col min="4128" max="4129" width="8.5703125" style="104" customWidth="1"/>
    <col min="4130" max="4130" width="8.42578125" style="104" customWidth="1"/>
    <col min="4131" max="4131" width="8.7109375" style="104" customWidth="1"/>
    <col min="4132" max="4132" width="8.42578125" style="104" customWidth="1"/>
    <col min="4133" max="4133" width="9" style="104" customWidth="1"/>
    <col min="4134" max="4137" width="0" style="104" hidden="1" customWidth="1"/>
    <col min="4138" max="4138" width="8.7109375" style="104" customWidth="1"/>
    <col min="4139" max="4139" width="10" style="104" bestFit="1" customWidth="1"/>
    <col min="4140" max="4140" width="11.42578125" style="104" bestFit="1" customWidth="1"/>
    <col min="4141" max="4141" width="23.28515625" style="104" customWidth="1"/>
    <col min="4142" max="4142" width="11.42578125" style="104" bestFit="1" customWidth="1"/>
    <col min="4143" max="4370" width="9.140625" style="104"/>
    <col min="4371" max="4371" width="5.28515625" style="104" customWidth="1"/>
    <col min="4372" max="4372" width="35.28515625" style="104" customWidth="1"/>
    <col min="4373" max="4373" width="8.7109375" style="104" customWidth="1"/>
    <col min="4374" max="4374" width="10.5703125" style="104" customWidth="1"/>
    <col min="4375" max="4375" width="9.85546875" style="104" customWidth="1"/>
    <col min="4376" max="4376" width="8.42578125" style="104" customWidth="1"/>
    <col min="4377" max="4377" width="8.140625" style="104" customWidth="1"/>
    <col min="4378" max="4378" width="9" style="104" customWidth="1"/>
    <col min="4379" max="4379" width="8.7109375" style="104" customWidth="1"/>
    <col min="4380" max="4381" width="8.85546875" style="104" customWidth="1"/>
    <col min="4382" max="4382" width="9" style="104" customWidth="1"/>
    <col min="4383" max="4383" width="9.28515625" style="104" customWidth="1"/>
    <col min="4384" max="4385" width="8.5703125" style="104" customWidth="1"/>
    <col min="4386" max="4386" width="8.42578125" style="104" customWidth="1"/>
    <col min="4387" max="4387" width="8.7109375" style="104" customWidth="1"/>
    <col min="4388" max="4388" width="8.42578125" style="104" customWidth="1"/>
    <col min="4389" max="4389" width="9" style="104" customWidth="1"/>
    <col min="4390" max="4393" width="0" style="104" hidden="1" customWidth="1"/>
    <col min="4394" max="4394" width="8.7109375" style="104" customWidth="1"/>
    <col min="4395" max="4395" width="10" style="104" bestFit="1" customWidth="1"/>
    <col min="4396" max="4396" width="11.42578125" style="104" bestFit="1" customWidth="1"/>
    <col min="4397" max="4397" width="23.28515625" style="104" customWidth="1"/>
    <col min="4398" max="4398" width="11.42578125" style="104" bestFit="1" customWidth="1"/>
    <col min="4399" max="4626" width="9.140625" style="104"/>
    <col min="4627" max="4627" width="5.28515625" style="104" customWidth="1"/>
    <col min="4628" max="4628" width="35.28515625" style="104" customWidth="1"/>
    <col min="4629" max="4629" width="8.7109375" style="104" customWidth="1"/>
    <col min="4630" max="4630" width="10.5703125" style="104" customWidth="1"/>
    <col min="4631" max="4631" width="9.85546875" style="104" customWidth="1"/>
    <col min="4632" max="4632" width="8.42578125" style="104" customWidth="1"/>
    <col min="4633" max="4633" width="8.140625" style="104" customWidth="1"/>
    <col min="4634" max="4634" width="9" style="104" customWidth="1"/>
    <col min="4635" max="4635" width="8.7109375" style="104" customWidth="1"/>
    <col min="4636" max="4637" width="8.85546875" style="104" customWidth="1"/>
    <col min="4638" max="4638" width="9" style="104" customWidth="1"/>
    <col min="4639" max="4639" width="9.28515625" style="104" customWidth="1"/>
    <col min="4640" max="4641" width="8.5703125" style="104" customWidth="1"/>
    <col min="4642" max="4642" width="8.42578125" style="104" customWidth="1"/>
    <col min="4643" max="4643" width="8.7109375" style="104" customWidth="1"/>
    <col min="4644" max="4644" width="8.42578125" style="104" customWidth="1"/>
    <col min="4645" max="4645" width="9" style="104" customWidth="1"/>
    <col min="4646" max="4649" width="0" style="104" hidden="1" customWidth="1"/>
    <col min="4650" max="4650" width="8.7109375" style="104" customWidth="1"/>
    <col min="4651" max="4651" width="10" style="104" bestFit="1" customWidth="1"/>
    <col min="4652" max="4652" width="11.42578125" style="104" bestFit="1" customWidth="1"/>
    <col min="4653" max="4653" width="23.28515625" style="104" customWidth="1"/>
    <col min="4654" max="4654" width="11.42578125" style="104" bestFit="1" customWidth="1"/>
    <col min="4655" max="4882" width="9.140625" style="104"/>
    <col min="4883" max="4883" width="5.28515625" style="104" customWidth="1"/>
    <col min="4884" max="4884" width="35.28515625" style="104" customWidth="1"/>
    <col min="4885" max="4885" width="8.7109375" style="104" customWidth="1"/>
    <col min="4886" max="4886" width="10.5703125" style="104" customWidth="1"/>
    <col min="4887" max="4887" width="9.85546875" style="104" customWidth="1"/>
    <col min="4888" max="4888" width="8.42578125" style="104" customWidth="1"/>
    <col min="4889" max="4889" width="8.140625" style="104" customWidth="1"/>
    <col min="4890" max="4890" width="9" style="104" customWidth="1"/>
    <col min="4891" max="4891" width="8.7109375" style="104" customWidth="1"/>
    <col min="4892" max="4893" width="8.85546875" style="104" customWidth="1"/>
    <col min="4894" max="4894" width="9" style="104" customWidth="1"/>
    <col min="4895" max="4895" width="9.28515625" style="104" customWidth="1"/>
    <col min="4896" max="4897" width="8.5703125" style="104" customWidth="1"/>
    <col min="4898" max="4898" width="8.42578125" style="104" customWidth="1"/>
    <col min="4899" max="4899" width="8.7109375" style="104" customWidth="1"/>
    <col min="4900" max="4900" width="8.42578125" style="104" customWidth="1"/>
    <col min="4901" max="4901" width="9" style="104" customWidth="1"/>
    <col min="4902" max="4905" width="0" style="104" hidden="1" customWidth="1"/>
    <col min="4906" max="4906" width="8.7109375" style="104" customWidth="1"/>
    <col min="4907" max="4907" width="10" style="104" bestFit="1" customWidth="1"/>
    <col min="4908" max="4908" width="11.42578125" style="104" bestFit="1" customWidth="1"/>
    <col min="4909" max="4909" width="23.28515625" style="104" customWidth="1"/>
    <col min="4910" max="4910" width="11.42578125" style="104" bestFit="1" customWidth="1"/>
    <col min="4911" max="5138" width="9.140625" style="104"/>
    <col min="5139" max="5139" width="5.28515625" style="104" customWidth="1"/>
    <col min="5140" max="5140" width="35.28515625" style="104" customWidth="1"/>
    <col min="5141" max="5141" width="8.7109375" style="104" customWidth="1"/>
    <col min="5142" max="5142" width="10.5703125" style="104" customWidth="1"/>
    <col min="5143" max="5143" width="9.85546875" style="104" customWidth="1"/>
    <col min="5144" max="5144" width="8.42578125" style="104" customWidth="1"/>
    <col min="5145" max="5145" width="8.140625" style="104" customWidth="1"/>
    <col min="5146" max="5146" width="9" style="104" customWidth="1"/>
    <col min="5147" max="5147" width="8.7109375" style="104" customWidth="1"/>
    <col min="5148" max="5149" width="8.85546875" style="104" customWidth="1"/>
    <col min="5150" max="5150" width="9" style="104" customWidth="1"/>
    <col min="5151" max="5151" width="9.28515625" style="104" customWidth="1"/>
    <col min="5152" max="5153" width="8.5703125" style="104" customWidth="1"/>
    <col min="5154" max="5154" width="8.42578125" style="104" customWidth="1"/>
    <col min="5155" max="5155" width="8.7109375" style="104" customWidth="1"/>
    <col min="5156" max="5156" width="8.42578125" style="104" customWidth="1"/>
    <col min="5157" max="5157" width="9" style="104" customWidth="1"/>
    <col min="5158" max="5161" width="0" style="104" hidden="1" customWidth="1"/>
    <col min="5162" max="5162" width="8.7109375" style="104" customWidth="1"/>
    <col min="5163" max="5163" width="10" style="104" bestFit="1" customWidth="1"/>
    <col min="5164" max="5164" width="11.42578125" style="104" bestFit="1" customWidth="1"/>
    <col min="5165" max="5165" width="23.28515625" style="104" customWidth="1"/>
    <col min="5166" max="5166" width="11.42578125" style="104" bestFit="1" customWidth="1"/>
    <col min="5167" max="5394" width="9.140625" style="104"/>
    <col min="5395" max="5395" width="5.28515625" style="104" customWidth="1"/>
    <col min="5396" max="5396" width="35.28515625" style="104" customWidth="1"/>
    <col min="5397" max="5397" width="8.7109375" style="104" customWidth="1"/>
    <col min="5398" max="5398" width="10.5703125" style="104" customWidth="1"/>
    <col min="5399" max="5399" width="9.85546875" style="104" customWidth="1"/>
    <col min="5400" max="5400" width="8.42578125" style="104" customWidth="1"/>
    <col min="5401" max="5401" width="8.140625" style="104" customWidth="1"/>
    <col min="5402" max="5402" width="9" style="104" customWidth="1"/>
    <col min="5403" max="5403" width="8.7109375" style="104" customWidth="1"/>
    <col min="5404" max="5405" width="8.85546875" style="104" customWidth="1"/>
    <col min="5406" max="5406" width="9" style="104" customWidth="1"/>
    <col min="5407" max="5407" width="9.28515625" style="104" customWidth="1"/>
    <col min="5408" max="5409" width="8.5703125" style="104" customWidth="1"/>
    <col min="5410" max="5410" width="8.42578125" style="104" customWidth="1"/>
    <col min="5411" max="5411" width="8.7109375" style="104" customWidth="1"/>
    <col min="5412" max="5412" width="8.42578125" style="104" customWidth="1"/>
    <col min="5413" max="5413" width="9" style="104" customWidth="1"/>
    <col min="5414" max="5417" width="0" style="104" hidden="1" customWidth="1"/>
    <col min="5418" max="5418" width="8.7109375" style="104" customWidth="1"/>
    <col min="5419" max="5419" width="10" style="104" bestFit="1" customWidth="1"/>
    <col min="5420" max="5420" width="11.42578125" style="104" bestFit="1" customWidth="1"/>
    <col min="5421" max="5421" width="23.28515625" style="104" customWidth="1"/>
    <col min="5422" max="5422" width="11.42578125" style="104" bestFit="1" customWidth="1"/>
    <col min="5423" max="5650" width="9.140625" style="104"/>
    <col min="5651" max="5651" width="5.28515625" style="104" customWidth="1"/>
    <col min="5652" max="5652" width="35.28515625" style="104" customWidth="1"/>
    <col min="5653" max="5653" width="8.7109375" style="104" customWidth="1"/>
    <col min="5654" max="5654" width="10.5703125" style="104" customWidth="1"/>
    <col min="5655" max="5655" width="9.85546875" style="104" customWidth="1"/>
    <col min="5656" max="5656" width="8.42578125" style="104" customWidth="1"/>
    <col min="5657" max="5657" width="8.140625" style="104" customWidth="1"/>
    <col min="5658" max="5658" width="9" style="104" customWidth="1"/>
    <col min="5659" max="5659" width="8.7109375" style="104" customWidth="1"/>
    <col min="5660" max="5661" width="8.85546875" style="104" customWidth="1"/>
    <col min="5662" max="5662" width="9" style="104" customWidth="1"/>
    <col min="5663" max="5663" width="9.28515625" style="104" customWidth="1"/>
    <col min="5664" max="5665" width="8.5703125" style="104" customWidth="1"/>
    <col min="5666" max="5666" width="8.42578125" style="104" customWidth="1"/>
    <col min="5667" max="5667" width="8.7109375" style="104" customWidth="1"/>
    <col min="5668" max="5668" width="8.42578125" style="104" customWidth="1"/>
    <col min="5669" max="5669" width="9" style="104" customWidth="1"/>
    <col min="5670" max="5673" width="0" style="104" hidden="1" customWidth="1"/>
    <col min="5674" max="5674" width="8.7109375" style="104" customWidth="1"/>
    <col min="5675" max="5675" width="10" style="104" bestFit="1" customWidth="1"/>
    <col min="5676" max="5676" width="11.42578125" style="104" bestFit="1" customWidth="1"/>
    <col min="5677" max="5677" width="23.28515625" style="104" customWidth="1"/>
    <col min="5678" max="5678" width="11.42578125" style="104" bestFit="1" customWidth="1"/>
    <col min="5679" max="5906" width="9.140625" style="104"/>
    <col min="5907" max="5907" width="5.28515625" style="104" customWidth="1"/>
    <col min="5908" max="5908" width="35.28515625" style="104" customWidth="1"/>
    <col min="5909" max="5909" width="8.7109375" style="104" customWidth="1"/>
    <col min="5910" max="5910" width="10.5703125" style="104" customWidth="1"/>
    <col min="5911" max="5911" width="9.85546875" style="104" customWidth="1"/>
    <col min="5912" max="5912" width="8.42578125" style="104" customWidth="1"/>
    <col min="5913" max="5913" width="8.140625" style="104" customWidth="1"/>
    <col min="5914" max="5914" width="9" style="104" customWidth="1"/>
    <col min="5915" max="5915" width="8.7109375" style="104" customWidth="1"/>
    <col min="5916" max="5917" width="8.85546875" style="104" customWidth="1"/>
    <col min="5918" max="5918" width="9" style="104" customWidth="1"/>
    <col min="5919" max="5919" width="9.28515625" style="104" customWidth="1"/>
    <col min="5920" max="5921" width="8.5703125" style="104" customWidth="1"/>
    <col min="5922" max="5922" width="8.42578125" style="104" customWidth="1"/>
    <col min="5923" max="5923" width="8.7109375" style="104" customWidth="1"/>
    <col min="5924" max="5924" width="8.42578125" style="104" customWidth="1"/>
    <col min="5925" max="5925" width="9" style="104" customWidth="1"/>
    <col min="5926" max="5929" width="0" style="104" hidden="1" customWidth="1"/>
    <col min="5930" max="5930" width="8.7109375" style="104" customWidth="1"/>
    <col min="5931" max="5931" width="10" style="104" bestFit="1" customWidth="1"/>
    <col min="5932" max="5932" width="11.42578125" style="104" bestFit="1" customWidth="1"/>
    <col min="5933" max="5933" width="23.28515625" style="104" customWidth="1"/>
    <col min="5934" max="5934" width="11.42578125" style="104" bestFit="1" customWidth="1"/>
    <col min="5935" max="6162" width="9.140625" style="104"/>
    <col min="6163" max="6163" width="5.28515625" style="104" customWidth="1"/>
    <col min="6164" max="6164" width="35.28515625" style="104" customWidth="1"/>
    <col min="6165" max="6165" width="8.7109375" style="104" customWidth="1"/>
    <col min="6166" max="6166" width="10.5703125" style="104" customWidth="1"/>
    <col min="6167" max="6167" width="9.85546875" style="104" customWidth="1"/>
    <col min="6168" max="6168" width="8.42578125" style="104" customWidth="1"/>
    <col min="6169" max="6169" width="8.140625" style="104" customWidth="1"/>
    <col min="6170" max="6170" width="9" style="104" customWidth="1"/>
    <col min="6171" max="6171" width="8.7109375" style="104" customWidth="1"/>
    <col min="6172" max="6173" width="8.85546875" style="104" customWidth="1"/>
    <col min="6174" max="6174" width="9" style="104" customWidth="1"/>
    <col min="6175" max="6175" width="9.28515625" style="104" customWidth="1"/>
    <col min="6176" max="6177" width="8.5703125" style="104" customWidth="1"/>
    <col min="6178" max="6178" width="8.42578125" style="104" customWidth="1"/>
    <col min="6179" max="6179" width="8.7109375" style="104" customWidth="1"/>
    <col min="6180" max="6180" width="8.42578125" style="104" customWidth="1"/>
    <col min="6181" max="6181" width="9" style="104" customWidth="1"/>
    <col min="6182" max="6185" width="0" style="104" hidden="1" customWidth="1"/>
    <col min="6186" max="6186" width="8.7109375" style="104" customWidth="1"/>
    <col min="6187" max="6187" width="10" style="104" bestFit="1" customWidth="1"/>
    <col min="6188" max="6188" width="11.42578125" style="104" bestFit="1" customWidth="1"/>
    <col min="6189" max="6189" width="23.28515625" style="104" customWidth="1"/>
    <col min="6190" max="6190" width="11.42578125" style="104" bestFit="1" customWidth="1"/>
    <col min="6191" max="6418" width="9.140625" style="104"/>
    <col min="6419" max="6419" width="5.28515625" style="104" customWidth="1"/>
    <col min="6420" max="6420" width="35.28515625" style="104" customWidth="1"/>
    <col min="6421" max="6421" width="8.7109375" style="104" customWidth="1"/>
    <col min="6422" max="6422" width="10.5703125" style="104" customWidth="1"/>
    <col min="6423" max="6423" width="9.85546875" style="104" customWidth="1"/>
    <col min="6424" max="6424" width="8.42578125" style="104" customWidth="1"/>
    <col min="6425" max="6425" width="8.140625" style="104" customWidth="1"/>
    <col min="6426" max="6426" width="9" style="104" customWidth="1"/>
    <col min="6427" max="6427" width="8.7109375" style="104" customWidth="1"/>
    <col min="6428" max="6429" width="8.85546875" style="104" customWidth="1"/>
    <col min="6430" max="6430" width="9" style="104" customWidth="1"/>
    <col min="6431" max="6431" width="9.28515625" style="104" customWidth="1"/>
    <col min="6432" max="6433" width="8.5703125" style="104" customWidth="1"/>
    <col min="6434" max="6434" width="8.42578125" style="104" customWidth="1"/>
    <col min="6435" max="6435" width="8.7109375" style="104" customWidth="1"/>
    <col min="6436" max="6436" width="8.42578125" style="104" customWidth="1"/>
    <col min="6437" max="6437" width="9" style="104" customWidth="1"/>
    <col min="6438" max="6441" width="0" style="104" hidden="1" customWidth="1"/>
    <col min="6442" max="6442" width="8.7109375" style="104" customWidth="1"/>
    <col min="6443" max="6443" width="10" style="104" bestFit="1" customWidth="1"/>
    <col min="6444" max="6444" width="11.42578125" style="104" bestFit="1" customWidth="1"/>
    <col min="6445" max="6445" width="23.28515625" style="104" customWidth="1"/>
    <col min="6446" max="6446" width="11.42578125" style="104" bestFit="1" customWidth="1"/>
    <col min="6447" max="6674" width="9.140625" style="104"/>
    <col min="6675" max="6675" width="5.28515625" style="104" customWidth="1"/>
    <col min="6676" max="6676" width="35.28515625" style="104" customWidth="1"/>
    <col min="6677" max="6677" width="8.7109375" style="104" customWidth="1"/>
    <col min="6678" max="6678" width="10.5703125" style="104" customWidth="1"/>
    <col min="6679" max="6679" width="9.85546875" style="104" customWidth="1"/>
    <col min="6680" max="6680" width="8.42578125" style="104" customWidth="1"/>
    <col min="6681" max="6681" width="8.140625" style="104" customWidth="1"/>
    <col min="6682" max="6682" width="9" style="104" customWidth="1"/>
    <col min="6683" max="6683" width="8.7109375" style="104" customWidth="1"/>
    <col min="6684" max="6685" width="8.85546875" style="104" customWidth="1"/>
    <col min="6686" max="6686" width="9" style="104" customWidth="1"/>
    <col min="6687" max="6687" width="9.28515625" style="104" customWidth="1"/>
    <col min="6688" max="6689" width="8.5703125" style="104" customWidth="1"/>
    <col min="6690" max="6690" width="8.42578125" style="104" customWidth="1"/>
    <col min="6691" max="6691" width="8.7109375" style="104" customWidth="1"/>
    <col min="6692" max="6692" width="8.42578125" style="104" customWidth="1"/>
    <col min="6693" max="6693" width="9" style="104" customWidth="1"/>
    <col min="6694" max="6697" width="0" style="104" hidden="1" customWidth="1"/>
    <col min="6698" max="6698" width="8.7109375" style="104" customWidth="1"/>
    <col min="6699" max="6699" width="10" style="104" bestFit="1" customWidth="1"/>
    <col min="6700" max="6700" width="11.42578125" style="104" bestFit="1" customWidth="1"/>
    <col min="6701" max="6701" width="23.28515625" style="104" customWidth="1"/>
    <col min="6702" max="6702" width="11.42578125" style="104" bestFit="1" customWidth="1"/>
    <col min="6703" max="6930" width="9.140625" style="104"/>
    <col min="6931" max="6931" width="5.28515625" style="104" customWidth="1"/>
    <col min="6932" max="6932" width="35.28515625" style="104" customWidth="1"/>
    <col min="6933" max="6933" width="8.7109375" style="104" customWidth="1"/>
    <col min="6934" max="6934" width="10.5703125" style="104" customWidth="1"/>
    <col min="6935" max="6935" width="9.85546875" style="104" customWidth="1"/>
    <col min="6936" max="6936" width="8.42578125" style="104" customWidth="1"/>
    <col min="6937" max="6937" width="8.140625" style="104" customWidth="1"/>
    <col min="6938" max="6938" width="9" style="104" customWidth="1"/>
    <col min="6939" max="6939" width="8.7109375" style="104" customWidth="1"/>
    <col min="6940" max="6941" width="8.85546875" style="104" customWidth="1"/>
    <col min="6942" max="6942" width="9" style="104" customWidth="1"/>
    <col min="6943" max="6943" width="9.28515625" style="104" customWidth="1"/>
    <col min="6944" max="6945" width="8.5703125" style="104" customWidth="1"/>
    <col min="6946" max="6946" width="8.42578125" style="104" customWidth="1"/>
    <col min="6947" max="6947" width="8.7109375" style="104" customWidth="1"/>
    <col min="6948" max="6948" width="8.42578125" style="104" customWidth="1"/>
    <col min="6949" max="6949" width="9" style="104" customWidth="1"/>
    <col min="6950" max="6953" width="0" style="104" hidden="1" customWidth="1"/>
    <col min="6954" max="6954" width="8.7109375" style="104" customWidth="1"/>
    <col min="6955" max="6955" width="10" style="104" bestFit="1" customWidth="1"/>
    <col min="6956" max="6956" width="11.42578125" style="104" bestFit="1" customWidth="1"/>
    <col min="6957" max="6957" width="23.28515625" style="104" customWidth="1"/>
    <col min="6958" max="6958" width="11.42578125" style="104" bestFit="1" customWidth="1"/>
    <col min="6959" max="7186" width="9.140625" style="104"/>
    <col min="7187" max="7187" width="5.28515625" style="104" customWidth="1"/>
    <col min="7188" max="7188" width="35.28515625" style="104" customWidth="1"/>
    <col min="7189" max="7189" width="8.7109375" style="104" customWidth="1"/>
    <col min="7190" max="7190" width="10.5703125" style="104" customWidth="1"/>
    <col min="7191" max="7191" width="9.85546875" style="104" customWidth="1"/>
    <col min="7192" max="7192" width="8.42578125" style="104" customWidth="1"/>
    <col min="7193" max="7193" width="8.140625" style="104" customWidth="1"/>
    <col min="7194" max="7194" width="9" style="104" customWidth="1"/>
    <col min="7195" max="7195" width="8.7109375" style="104" customWidth="1"/>
    <col min="7196" max="7197" width="8.85546875" style="104" customWidth="1"/>
    <col min="7198" max="7198" width="9" style="104" customWidth="1"/>
    <col min="7199" max="7199" width="9.28515625" style="104" customWidth="1"/>
    <col min="7200" max="7201" width="8.5703125" style="104" customWidth="1"/>
    <col min="7202" max="7202" width="8.42578125" style="104" customWidth="1"/>
    <col min="7203" max="7203" width="8.7109375" style="104" customWidth="1"/>
    <col min="7204" max="7204" width="8.42578125" style="104" customWidth="1"/>
    <col min="7205" max="7205" width="9" style="104" customWidth="1"/>
    <col min="7206" max="7209" width="0" style="104" hidden="1" customWidth="1"/>
    <col min="7210" max="7210" width="8.7109375" style="104" customWidth="1"/>
    <col min="7211" max="7211" width="10" style="104" bestFit="1" customWidth="1"/>
    <col min="7212" max="7212" width="11.42578125" style="104" bestFit="1" customWidth="1"/>
    <col min="7213" max="7213" width="23.28515625" style="104" customWidth="1"/>
    <col min="7214" max="7214" width="11.42578125" style="104" bestFit="1" customWidth="1"/>
    <col min="7215" max="7442" width="9.140625" style="104"/>
    <col min="7443" max="7443" width="5.28515625" style="104" customWidth="1"/>
    <col min="7444" max="7444" width="35.28515625" style="104" customWidth="1"/>
    <col min="7445" max="7445" width="8.7109375" style="104" customWidth="1"/>
    <col min="7446" max="7446" width="10.5703125" style="104" customWidth="1"/>
    <col min="7447" max="7447" width="9.85546875" style="104" customWidth="1"/>
    <col min="7448" max="7448" width="8.42578125" style="104" customWidth="1"/>
    <col min="7449" max="7449" width="8.140625" style="104" customWidth="1"/>
    <col min="7450" max="7450" width="9" style="104" customWidth="1"/>
    <col min="7451" max="7451" width="8.7109375" style="104" customWidth="1"/>
    <col min="7452" max="7453" width="8.85546875" style="104" customWidth="1"/>
    <col min="7454" max="7454" width="9" style="104" customWidth="1"/>
    <col min="7455" max="7455" width="9.28515625" style="104" customWidth="1"/>
    <col min="7456" max="7457" width="8.5703125" style="104" customWidth="1"/>
    <col min="7458" max="7458" width="8.42578125" style="104" customWidth="1"/>
    <col min="7459" max="7459" width="8.7109375" style="104" customWidth="1"/>
    <col min="7460" max="7460" width="8.42578125" style="104" customWidth="1"/>
    <col min="7461" max="7461" width="9" style="104" customWidth="1"/>
    <col min="7462" max="7465" width="0" style="104" hidden="1" customWidth="1"/>
    <col min="7466" max="7466" width="8.7109375" style="104" customWidth="1"/>
    <col min="7467" max="7467" width="10" style="104" bestFit="1" customWidth="1"/>
    <col min="7468" max="7468" width="11.42578125" style="104" bestFit="1" customWidth="1"/>
    <col min="7469" max="7469" width="23.28515625" style="104" customWidth="1"/>
    <col min="7470" max="7470" width="11.42578125" style="104" bestFit="1" customWidth="1"/>
    <col min="7471" max="7698" width="9.140625" style="104"/>
    <col min="7699" max="7699" width="5.28515625" style="104" customWidth="1"/>
    <col min="7700" max="7700" width="35.28515625" style="104" customWidth="1"/>
    <col min="7701" max="7701" width="8.7109375" style="104" customWidth="1"/>
    <col min="7702" max="7702" width="10.5703125" style="104" customWidth="1"/>
    <col min="7703" max="7703" width="9.85546875" style="104" customWidth="1"/>
    <col min="7704" max="7704" width="8.42578125" style="104" customWidth="1"/>
    <col min="7705" max="7705" width="8.140625" style="104" customWidth="1"/>
    <col min="7706" max="7706" width="9" style="104" customWidth="1"/>
    <col min="7707" max="7707" width="8.7109375" style="104" customWidth="1"/>
    <col min="7708" max="7709" width="8.85546875" style="104" customWidth="1"/>
    <col min="7710" max="7710" width="9" style="104" customWidth="1"/>
    <col min="7711" max="7711" width="9.28515625" style="104" customWidth="1"/>
    <col min="7712" max="7713" width="8.5703125" style="104" customWidth="1"/>
    <col min="7714" max="7714" width="8.42578125" style="104" customWidth="1"/>
    <col min="7715" max="7715" width="8.7109375" style="104" customWidth="1"/>
    <col min="7716" max="7716" width="8.42578125" style="104" customWidth="1"/>
    <col min="7717" max="7717" width="9" style="104" customWidth="1"/>
    <col min="7718" max="7721" width="0" style="104" hidden="1" customWidth="1"/>
    <col min="7722" max="7722" width="8.7109375" style="104" customWidth="1"/>
    <col min="7723" max="7723" width="10" style="104" bestFit="1" customWidth="1"/>
    <col min="7724" max="7724" width="11.42578125" style="104" bestFit="1" customWidth="1"/>
    <col min="7725" max="7725" width="23.28515625" style="104" customWidth="1"/>
    <col min="7726" max="7726" width="11.42578125" style="104" bestFit="1" customWidth="1"/>
    <col min="7727" max="7954" width="9.140625" style="104"/>
    <col min="7955" max="7955" width="5.28515625" style="104" customWidth="1"/>
    <col min="7956" max="7956" width="35.28515625" style="104" customWidth="1"/>
    <col min="7957" max="7957" width="8.7109375" style="104" customWidth="1"/>
    <col min="7958" max="7958" width="10.5703125" style="104" customWidth="1"/>
    <col min="7959" max="7959" width="9.85546875" style="104" customWidth="1"/>
    <col min="7960" max="7960" width="8.42578125" style="104" customWidth="1"/>
    <col min="7961" max="7961" width="8.140625" style="104" customWidth="1"/>
    <col min="7962" max="7962" width="9" style="104" customWidth="1"/>
    <col min="7963" max="7963" width="8.7109375" style="104" customWidth="1"/>
    <col min="7964" max="7965" width="8.85546875" style="104" customWidth="1"/>
    <col min="7966" max="7966" width="9" style="104" customWidth="1"/>
    <col min="7967" max="7967" width="9.28515625" style="104" customWidth="1"/>
    <col min="7968" max="7969" width="8.5703125" style="104" customWidth="1"/>
    <col min="7970" max="7970" width="8.42578125" style="104" customWidth="1"/>
    <col min="7971" max="7971" width="8.7109375" style="104" customWidth="1"/>
    <col min="7972" max="7972" width="8.42578125" style="104" customWidth="1"/>
    <col min="7973" max="7973" width="9" style="104" customWidth="1"/>
    <col min="7974" max="7977" width="0" style="104" hidden="1" customWidth="1"/>
    <col min="7978" max="7978" width="8.7109375" style="104" customWidth="1"/>
    <col min="7979" max="7979" width="10" style="104" bestFit="1" customWidth="1"/>
    <col min="7980" max="7980" width="11.42578125" style="104" bestFit="1" customWidth="1"/>
    <col min="7981" max="7981" width="23.28515625" style="104" customWidth="1"/>
    <col min="7982" max="7982" width="11.42578125" style="104" bestFit="1" customWidth="1"/>
    <col min="7983" max="8210" width="9.140625" style="104"/>
    <col min="8211" max="8211" width="5.28515625" style="104" customWidth="1"/>
    <col min="8212" max="8212" width="35.28515625" style="104" customWidth="1"/>
    <col min="8213" max="8213" width="8.7109375" style="104" customWidth="1"/>
    <col min="8214" max="8214" width="10.5703125" style="104" customWidth="1"/>
    <col min="8215" max="8215" width="9.85546875" style="104" customWidth="1"/>
    <col min="8216" max="8216" width="8.42578125" style="104" customWidth="1"/>
    <col min="8217" max="8217" width="8.140625" style="104" customWidth="1"/>
    <col min="8218" max="8218" width="9" style="104" customWidth="1"/>
    <col min="8219" max="8219" width="8.7109375" style="104" customWidth="1"/>
    <col min="8220" max="8221" width="8.85546875" style="104" customWidth="1"/>
    <col min="8222" max="8222" width="9" style="104" customWidth="1"/>
    <col min="8223" max="8223" width="9.28515625" style="104" customWidth="1"/>
    <col min="8224" max="8225" width="8.5703125" style="104" customWidth="1"/>
    <col min="8226" max="8226" width="8.42578125" style="104" customWidth="1"/>
    <col min="8227" max="8227" width="8.7109375" style="104" customWidth="1"/>
    <col min="8228" max="8228" width="8.42578125" style="104" customWidth="1"/>
    <col min="8229" max="8229" width="9" style="104" customWidth="1"/>
    <col min="8230" max="8233" width="0" style="104" hidden="1" customWidth="1"/>
    <col min="8234" max="8234" width="8.7109375" style="104" customWidth="1"/>
    <col min="8235" max="8235" width="10" style="104" bestFit="1" customWidth="1"/>
    <col min="8236" max="8236" width="11.42578125" style="104" bestFit="1" customWidth="1"/>
    <col min="8237" max="8237" width="23.28515625" style="104" customWidth="1"/>
    <col min="8238" max="8238" width="11.42578125" style="104" bestFit="1" customWidth="1"/>
    <col min="8239" max="8466" width="9.140625" style="104"/>
    <col min="8467" max="8467" width="5.28515625" style="104" customWidth="1"/>
    <col min="8468" max="8468" width="35.28515625" style="104" customWidth="1"/>
    <col min="8469" max="8469" width="8.7109375" style="104" customWidth="1"/>
    <col min="8470" max="8470" width="10.5703125" style="104" customWidth="1"/>
    <col min="8471" max="8471" width="9.85546875" style="104" customWidth="1"/>
    <col min="8472" max="8472" width="8.42578125" style="104" customWidth="1"/>
    <col min="8473" max="8473" width="8.140625" style="104" customWidth="1"/>
    <col min="8474" max="8474" width="9" style="104" customWidth="1"/>
    <col min="8475" max="8475" width="8.7109375" style="104" customWidth="1"/>
    <col min="8476" max="8477" width="8.85546875" style="104" customWidth="1"/>
    <col min="8478" max="8478" width="9" style="104" customWidth="1"/>
    <col min="8479" max="8479" width="9.28515625" style="104" customWidth="1"/>
    <col min="8480" max="8481" width="8.5703125" style="104" customWidth="1"/>
    <col min="8482" max="8482" width="8.42578125" style="104" customWidth="1"/>
    <col min="8483" max="8483" width="8.7109375" style="104" customWidth="1"/>
    <col min="8484" max="8484" width="8.42578125" style="104" customWidth="1"/>
    <col min="8485" max="8485" width="9" style="104" customWidth="1"/>
    <col min="8486" max="8489" width="0" style="104" hidden="1" customWidth="1"/>
    <col min="8490" max="8490" width="8.7109375" style="104" customWidth="1"/>
    <col min="8491" max="8491" width="10" style="104" bestFit="1" customWidth="1"/>
    <col min="8492" max="8492" width="11.42578125" style="104" bestFit="1" customWidth="1"/>
    <col min="8493" max="8493" width="23.28515625" style="104" customWidth="1"/>
    <col min="8494" max="8494" width="11.42578125" style="104" bestFit="1" customWidth="1"/>
    <col min="8495" max="8722" width="9.140625" style="104"/>
    <col min="8723" max="8723" width="5.28515625" style="104" customWidth="1"/>
    <col min="8724" max="8724" width="35.28515625" style="104" customWidth="1"/>
    <col min="8725" max="8725" width="8.7109375" style="104" customWidth="1"/>
    <col min="8726" max="8726" width="10.5703125" style="104" customWidth="1"/>
    <col min="8727" max="8727" width="9.85546875" style="104" customWidth="1"/>
    <col min="8728" max="8728" width="8.42578125" style="104" customWidth="1"/>
    <col min="8729" max="8729" width="8.140625" style="104" customWidth="1"/>
    <col min="8730" max="8730" width="9" style="104" customWidth="1"/>
    <col min="8731" max="8731" width="8.7109375" style="104" customWidth="1"/>
    <col min="8732" max="8733" width="8.85546875" style="104" customWidth="1"/>
    <col min="8734" max="8734" width="9" style="104" customWidth="1"/>
    <col min="8735" max="8735" width="9.28515625" style="104" customWidth="1"/>
    <col min="8736" max="8737" width="8.5703125" style="104" customWidth="1"/>
    <col min="8738" max="8738" width="8.42578125" style="104" customWidth="1"/>
    <col min="8739" max="8739" width="8.7109375" style="104" customWidth="1"/>
    <col min="8740" max="8740" width="8.42578125" style="104" customWidth="1"/>
    <col min="8741" max="8741" width="9" style="104" customWidth="1"/>
    <col min="8742" max="8745" width="0" style="104" hidden="1" customWidth="1"/>
    <col min="8746" max="8746" width="8.7109375" style="104" customWidth="1"/>
    <col min="8747" max="8747" width="10" style="104" bestFit="1" customWidth="1"/>
    <col min="8748" max="8748" width="11.42578125" style="104" bestFit="1" customWidth="1"/>
    <col min="8749" max="8749" width="23.28515625" style="104" customWidth="1"/>
    <col min="8750" max="8750" width="11.42578125" style="104" bestFit="1" customWidth="1"/>
    <col min="8751" max="8978" width="9.140625" style="104"/>
    <col min="8979" max="8979" width="5.28515625" style="104" customWidth="1"/>
    <col min="8980" max="8980" width="35.28515625" style="104" customWidth="1"/>
    <col min="8981" max="8981" width="8.7109375" style="104" customWidth="1"/>
    <col min="8982" max="8982" width="10.5703125" style="104" customWidth="1"/>
    <col min="8983" max="8983" width="9.85546875" style="104" customWidth="1"/>
    <col min="8984" max="8984" width="8.42578125" style="104" customWidth="1"/>
    <col min="8985" max="8985" width="8.140625" style="104" customWidth="1"/>
    <col min="8986" max="8986" width="9" style="104" customWidth="1"/>
    <col min="8987" max="8987" width="8.7109375" style="104" customWidth="1"/>
    <col min="8988" max="8989" width="8.85546875" style="104" customWidth="1"/>
    <col min="8990" max="8990" width="9" style="104" customWidth="1"/>
    <col min="8991" max="8991" width="9.28515625" style="104" customWidth="1"/>
    <col min="8992" max="8993" width="8.5703125" style="104" customWidth="1"/>
    <col min="8994" max="8994" width="8.42578125" style="104" customWidth="1"/>
    <col min="8995" max="8995" width="8.7109375" style="104" customWidth="1"/>
    <col min="8996" max="8996" width="8.42578125" style="104" customWidth="1"/>
    <col min="8997" max="8997" width="9" style="104" customWidth="1"/>
    <col min="8998" max="9001" width="0" style="104" hidden="1" customWidth="1"/>
    <col min="9002" max="9002" width="8.7109375" style="104" customWidth="1"/>
    <col min="9003" max="9003" width="10" style="104" bestFit="1" customWidth="1"/>
    <col min="9004" max="9004" width="11.42578125" style="104" bestFit="1" customWidth="1"/>
    <col min="9005" max="9005" width="23.28515625" style="104" customWidth="1"/>
    <col min="9006" max="9006" width="11.42578125" style="104" bestFit="1" customWidth="1"/>
    <col min="9007" max="9234" width="9.140625" style="104"/>
    <col min="9235" max="9235" width="5.28515625" style="104" customWidth="1"/>
    <col min="9236" max="9236" width="35.28515625" style="104" customWidth="1"/>
    <col min="9237" max="9237" width="8.7109375" style="104" customWidth="1"/>
    <col min="9238" max="9238" width="10.5703125" style="104" customWidth="1"/>
    <col min="9239" max="9239" width="9.85546875" style="104" customWidth="1"/>
    <col min="9240" max="9240" width="8.42578125" style="104" customWidth="1"/>
    <col min="9241" max="9241" width="8.140625" style="104" customWidth="1"/>
    <col min="9242" max="9242" width="9" style="104" customWidth="1"/>
    <col min="9243" max="9243" width="8.7109375" style="104" customWidth="1"/>
    <col min="9244" max="9245" width="8.85546875" style="104" customWidth="1"/>
    <col min="9246" max="9246" width="9" style="104" customWidth="1"/>
    <col min="9247" max="9247" width="9.28515625" style="104" customWidth="1"/>
    <col min="9248" max="9249" width="8.5703125" style="104" customWidth="1"/>
    <col min="9250" max="9250" width="8.42578125" style="104" customWidth="1"/>
    <col min="9251" max="9251" width="8.7109375" style="104" customWidth="1"/>
    <col min="9252" max="9252" width="8.42578125" style="104" customWidth="1"/>
    <col min="9253" max="9253" width="9" style="104" customWidth="1"/>
    <col min="9254" max="9257" width="0" style="104" hidden="1" customWidth="1"/>
    <col min="9258" max="9258" width="8.7109375" style="104" customWidth="1"/>
    <col min="9259" max="9259" width="10" style="104" bestFit="1" customWidth="1"/>
    <col min="9260" max="9260" width="11.42578125" style="104" bestFit="1" customWidth="1"/>
    <col min="9261" max="9261" width="23.28515625" style="104" customWidth="1"/>
    <col min="9262" max="9262" width="11.42578125" style="104" bestFit="1" customWidth="1"/>
    <col min="9263" max="9490" width="9.140625" style="104"/>
    <col min="9491" max="9491" width="5.28515625" style="104" customWidth="1"/>
    <col min="9492" max="9492" width="35.28515625" style="104" customWidth="1"/>
    <col min="9493" max="9493" width="8.7109375" style="104" customWidth="1"/>
    <col min="9494" max="9494" width="10.5703125" style="104" customWidth="1"/>
    <col min="9495" max="9495" width="9.85546875" style="104" customWidth="1"/>
    <col min="9496" max="9496" width="8.42578125" style="104" customWidth="1"/>
    <col min="9497" max="9497" width="8.140625" style="104" customWidth="1"/>
    <col min="9498" max="9498" width="9" style="104" customWidth="1"/>
    <col min="9499" max="9499" width="8.7109375" style="104" customWidth="1"/>
    <col min="9500" max="9501" width="8.85546875" style="104" customWidth="1"/>
    <col min="9502" max="9502" width="9" style="104" customWidth="1"/>
    <col min="9503" max="9503" width="9.28515625" style="104" customWidth="1"/>
    <col min="9504" max="9505" width="8.5703125" style="104" customWidth="1"/>
    <col min="9506" max="9506" width="8.42578125" style="104" customWidth="1"/>
    <col min="9507" max="9507" width="8.7109375" style="104" customWidth="1"/>
    <col min="9508" max="9508" width="8.42578125" style="104" customWidth="1"/>
    <col min="9509" max="9509" width="9" style="104" customWidth="1"/>
    <col min="9510" max="9513" width="0" style="104" hidden="1" customWidth="1"/>
    <col min="9514" max="9514" width="8.7109375" style="104" customWidth="1"/>
    <col min="9515" max="9515" width="10" style="104" bestFit="1" customWidth="1"/>
    <col min="9516" max="9516" width="11.42578125" style="104" bestFit="1" customWidth="1"/>
    <col min="9517" max="9517" width="23.28515625" style="104" customWidth="1"/>
    <col min="9518" max="9518" width="11.42578125" style="104" bestFit="1" customWidth="1"/>
    <col min="9519" max="9746" width="9.140625" style="104"/>
    <col min="9747" max="9747" width="5.28515625" style="104" customWidth="1"/>
    <col min="9748" max="9748" width="35.28515625" style="104" customWidth="1"/>
    <col min="9749" max="9749" width="8.7109375" style="104" customWidth="1"/>
    <col min="9750" max="9750" width="10.5703125" style="104" customWidth="1"/>
    <col min="9751" max="9751" width="9.85546875" style="104" customWidth="1"/>
    <col min="9752" max="9752" width="8.42578125" style="104" customWidth="1"/>
    <col min="9753" max="9753" width="8.140625" style="104" customWidth="1"/>
    <col min="9754" max="9754" width="9" style="104" customWidth="1"/>
    <col min="9755" max="9755" width="8.7109375" style="104" customWidth="1"/>
    <col min="9756" max="9757" width="8.85546875" style="104" customWidth="1"/>
    <col min="9758" max="9758" width="9" style="104" customWidth="1"/>
    <col min="9759" max="9759" width="9.28515625" style="104" customWidth="1"/>
    <col min="9760" max="9761" width="8.5703125" style="104" customWidth="1"/>
    <col min="9762" max="9762" width="8.42578125" style="104" customWidth="1"/>
    <col min="9763" max="9763" width="8.7109375" style="104" customWidth="1"/>
    <col min="9764" max="9764" width="8.42578125" style="104" customWidth="1"/>
    <col min="9765" max="9765" width="9" style="104" customWidth="1"/>
    <col min="9766" max="9769" width="0" style="104" hidden="1" customWidth="1"/>
    <col min="9770" max="9770" width="8.7109375" style="104" customWidth="1"/>
    <col min="9771" max="9771" width="10" style="104" bestFit="1" customWidth="1"/>
    <col min="9772" max="9772" width="11.42578125" style="104" bestFit="1" customWidth="1"/>
    <col min="9773" max="9773" width="23.28515625" style="104" customWidth="1"/>
    <col min="9774" max="9774" width="11.42578125" style="104" bestFit="1" customWidth="1"/>
    <col min="9775" max="10002" width="9.140625" style="104"/>
    <col min="10003" max="10003" width="5.28515625" style="104" customWidth="1"/>
    <col min="10004" max="10004" width="35.28515625" style="104" customWidth="1"/>
    <col min="10005" max="10005" width="8.7109375" style="104" customWidth="1"/>
    <col min="10006" max="10006" width="10.5703125" style="104" customWidth="1"/>
    <col min="10007" max="10007" width="9.85546875" style="104" customWidth="1"/>
    <col min="10008" max="10008" width="8.42578125" style="104" customWidth="1"/>
    <col min="10009" max="10009" width="8.140625" style="104" customWidth="1"/>
    <col min="10010" max="10010" width="9" style="104" customWidth="1"/>
    <col min="10011" max="10011" width="8.7109375" style="104" customWidth="1"/>
    <col min="10012" max="10013" width="8.85546875" style="104" customWidth="1"/>
    <col min="10014" max="10014" width="9" style="104" customWidth="1"/>
    <col min="10015" max="10015" width="9.28515625" style="104" customWidth="1"/>
    <col min="10016" max="10017" width="8.5703125" style="104" customWidth="1"/>
    <col min="10018" max="10018" width="8.42578125" style="104" customWidth="1"/>
    <col min="10019" max="10019" width="8.7109375" style="104" customWidth="1"/>
    <col min="10020" max="10020" width="8.42578125" style="104" customWidth="1"/>
    <col min="10021" max="10021" width="9" style="104" customWidth="1"/>
    <col min="10022" max="10025" width="0" style="104" hidden="1" customWidth="1"/>
    <col min="10026" max="10026" width="8.7109375" style="104" customWidth="1"/>
    <col min="10027" max="10027" width="10" style="104" bestFit="1" customWidth="1"/>
    <col min="10028" max="10028" width="11.42578125" style="104" bestFit="1" customWidth="1"/>
    <col min="10029" max="10029" width="23.28515625" style="104" customWidth="1"/>
    <col min="10030" max="10030" width="11.42578125" style="104" bestFit="1" customWidth="1"/>
    <col min="10031" max="10258" width="9.140625" style="104"/>
    <col min="10259" max="10259" width="5.28515625" style="104" customWidth="1"/>
    <col min="10260" max="10260" width="35.28515625" style="104" customWidth="1"/>
    <col min="10261" max="10261" width="8.7109375" style="104" customWidth="1"/>
    <col min="10262" max="10262" width="10.5703125" style="104" customWidth="1"/>
    <col min="10263" max="10263" width="9.85546875" style="104" customWidth="1"/>
    <col min="10264" max="10264" width="8.42578125" style="104" customWidth="1"/>
    <col min="10265" max="10265" width="8.140625" style="104" customWidth="1"/>
    <col min="10266" max="10266" width="9" style="104" customWidth="1"/>
    <col min="10267" max="10267" width="8.7109375" style="104" customWidth="1"/>
    <col min="10268" max="10269" width="8.85546875" style="104" customWidth="1"/>
    <col min="10270" max="10270" width="9" style="104" customWidth="1"/>
    <col min="10271" max="10271" width="9.28515625" style="104" customWidth="1"/>
    <col min="10272" max="10273" width="8.5703125" style="104" customWidth="1"/>
    <col min="10274" max="10274" width="8.42578125" style="104" customWidth="1"/>
    <col min="10275" max="10275" width="8.7109375" style="104" customWidth="1"/>
    <col min="10276" max="10276" width="8.42578125" style="104" customWidth="1"/>
    <col min="10277" max="10277" width="9" style="104" customWidth="1"/>
    <col min="10278" max="10281" width="0" style="104" hidden="1" customWidth="1"/>
    <col min="10282" max="10282" width="8.7109375" style="104" customWidth="1"/>
    <col min="10283" max="10283" width="10" style="104" bestFit="1" customWidth="1"/>
    <col min="10284" max="10284" width="11.42578125" style="104" bestFit="1" customWidth="1"/>
    <col min="10285" max="10285" width="23.28515625" style="104" customWidth="1"/>
    <col min="10286" max="10286" width="11.42578125" style="104" bestFit="1" customWidth="1"/>
    <col min="10287" max="10514" width="9.140625" style="104"/>
    <col min="10515" max="10515" width="5.28515625" style="104" customWidth="1"/>
    <col min="10516" max="10516" width="35.28515625" style="104" customWidth="1"/>
    <col min="10517" max="10517" width="8.7109375" style="104" customWidth="1"/>
    <col min="10518" max="10518" width="10.5703125" style="104" customWidth="1"/>
    <col min="10519" max="10519" width="9.85546875" style="104" customWidth="1"/>
    <col min="10520" max="10520" width="8.42578125" style="104" customWidth="1"/>
    <col min="10521" max="10521" width="8.140625" style="104" customWidth="1"/>
    <col min="10522" max="10522" width="9" style="104" customWidth="1"/>
    <col min="10523" max="10523" width="8.7109375" style="104" customWidth="1"/>
    <col min="10524" max="10525" width="8.85546875" style="104" customWidth="1"/>
    <col min="10526" max="10526" width="9" style="104" customWidth="1"/>
    <col min="10527" max="10527" width="9.28515625" style="104" customWidth="1"/>
    <col min="10528" max="10529" width="8.5703125" style="104" customWidth="1"/>
    <col min="10530" max="10530" width="8.42578125" style="104" customWidth="1"/>
    <col min="10531" max="10531" width="8.7109375" style="104" customWidth="1"/>
    <col min="10532" max="10532" width="8.42578125" style="104" customWidth="1"/>
    <col min="10533" max="10533" width="9" style="104" customWidth="1"/>
    <col min="10534" max="10537" width="0" style="104" hidden="1" customWidth="1"/>
    <col min="10538" max="10538" width="8.7109375" style="104" customWidth="1"/>
    <col min="10539" max="10539" width="10" style="104" bestFit="1" customWidth="1"/>
    <col min="10540" max="10540" width="11.42578125" style="104" bestFit="1" customWidth="1"/>
    <col min="10541" max="10541" width="23.28515625" style="104" customWidth="1"/>
    <col min="10542" max="10542" width="11.42578125" style="104" bestFit="1" customWidth="1"/>
    <col min="10543" max="10770" width="9.140625" style="104"/>
    <col min="10771" max="10771" width="5.28515625" style="104" customWidth="1"/>
    <col min="10772" max="10772" width="35.28515625" style="104" customWidth="1"/>
    <col min="10773" max="10773" width="8.7109375" style="104" customWidth="1"/>
    <col min="10774" max="10774" width="10.5703125" style="104" customWidth="1"/>
    <col min="10775" max="10775" width="9.85546875" style="104" customWidth="1"/>
    <col min="10776" max="10776" width="8.42578125" style="104" customWidth="1"/>
    <col min="10777" max="10777" width="8.140625" style="104" customWidth="1"/>
    <col min="10778" max="10778" width="9" style="104" customWidth="1"/>
    <col min="10779" max="10779" width="8.7109375" style="104" customWidth="1"/>
    <col min="10780" max="10781" width="8.85546875" style="104" customWidth="1"/>
    <col min="10782" max="10782" width="9" style="104" customWidth="1"/>
    <col min="10783" max="10783" width="9.28515625" style="104" customWidth="1"/>
    <col min="10784" max="10785" width="8.5703125" style="104" customWidth="1"/>
    <col min="10786" max="10786" width="8.42578125" style="104" customWidth="1"/>
    <col min="10787" max="10787" width="8.7109375" style="104" customWidth="1"/>
    <col min="10788" max="10788" width="8.42578125" style="104" customWidth="1"/>
    <col min="10789" max="10789" width="9" style="104" customWidth="1"/>
    <col min="10790" max="10793" width="0" style="104" hidden="1" customWidth="1"/>
    <col min="10794" max="10794" width="8.7109375" style="104" customWidth="1"/>
    <col min="10795" max="10795" width="10" style="104" bestFit="1" customWidth="1"/>
    <col min="10796" max="10796" width="11.42578125" style="104" bestFit="1" customWidth="1"/>
    <col min="10797" max="10797" width="23.28515625" style="104" customWidth="1"/>
    <col min="10798" max="10798" width="11.42578125" style="104" bestFit="1" customWidth="1"/>
    <col min="10799" max="11026" width="9.140625" style="104"/>
    <col min="11027" max="11027" width="5.28515625" style="104" customWidth="1"/>
    <col min="11028" max="11028" width="35.28515625" style="104" customWidth="1"/>
    <col min="11029" max="11029" width="8.7109375" style="104" customWidth="1"/>
    <col min="11030" max="11030" width="10.5703125" style="104" customWidth="1"/>
    <col min="11031" max="11031" width="9.85546875" style="104" customWidth="1"/>
    <col min="11032" max="11032" width="8.42578125" style="104" customWidth="1"/>
    <col min="11033" max="11033" width="8.140625" style="104" customWidth="1"/>
    <col min="11034" max="11034" width="9" style="104" customWidth="1"/>
    <col min="11035" max="11035" width="8.7109375" style="104" customWidth="1"/>
    <col min="11036" max="11037" width="8.85546875" style="104" customWidth="1"/>
    <col min="11038" max="11038" width="9" style="104" customWidth="1"/>
    <col min="11039" max="11039" width="9.28515625" style="104" customWidth="1"/>
    <col min="11040" max="11041" width="8.5703125" style="104" customWidth="1"/>
    <col min="11042" max="11042" width="8.42578125" style="104" customWidth="1"/>
    <col min="11043" max="11043" width="8.7109375" style="104" customWidth="1"/>
    <col min="11044" max="11044" width="8.42578125" style="104" customWidth="1"/>
    <col min="11045" max="11045" width="9" style="104" customWidth="1"/>
    <col min="11046" max="11049" width="0" style="104" hidden="1" customWidth="1"/>
    <col min="11050" max="11050" width="8.7109375" style="104" customWidth="1"/>
    <col min="11051" max="11051" width="10" style="104" bestFit="1" customWidth="1"/>
    <col min="11052" max="11052" width="11.42578125" style="104" bestFit="1" customWidth="1"/>
    <col min="11053" max="11053" width="23.28515625" style="104" customWidth="1"/>
    <col min="11054" max="11054" width="11.42578125" style="104" bestFit="1" customWidth="1"/>
    <col min="11055" max="11282" width="9.140625" style="104"/>
    <col min="11283" max="11283" width="5.28515625" style="104" customWidth="1"/>
    <col min="11284" max="11284" width="35.28515625" style="104" customWidth="1"/>
    <col min="11285" max="11285" width="8.7109375" style="104" customWidth="1"/>
    <col min="11286" max="11286" width="10.5703125" style="104" customWidth="1"/>
    <col min="11287" max="11287" width="9.85546875" style="104" customWidth="1"/>
    <col min="11288" max="11288" width="8.42578125" style="104" customWidth="1"/>
    <col min="11289" max="11289" width="8.140625" style="104" customWidth="1"/>
    <col min="11290" max="11290" width="9" style="104" customWidth="1"/>
    <col min="11291" max="11291" width="8.7109375" style="104" customWidth="1"/>
    <col min="11292" max="11293" width="8.85546875" style="104" customWidth="1"/>
    <col min="11294" max="11294" width="9" style="104" customWidth="1"/>
    <col min="11295" max="11295" width="9.28515625" style="104" customWidth="1"/>
    <col min="11296" max="11297" width="8.5703125" style="104" customWidth="1"/>
    <col min="11298" max="11298" width="8.42578125" style="104" customWidth="1"/>
    <col min="11299" max="11299" width="8.7109375" style="104" customWidth="1"/>
    <col min="11300" max="11300" width="8.42578125" style="104" customWidth="1"/>
    <col min="11301" max="11301" width="9" style="104" customWidth="1"/>
    <col min="11302" max="11305" width="0" style="104" hidden="1" customWidth="1"/>
    <col min="11306" max="11306" width="8.7109375" style="104" customWidth="1"/>
    <col min="11307" max="11307" width="10" style="104" bestFit="1" customWidth="1"/>
    <col min="11308" max="11308" width="11.42578125" style="104" bestFit="1" customWidth="1"/>
    <col min="11309" max="11309" width="23.28515625" style="104" customWidth="1"/>
    <col min="11310" max="11310" width="11.42578125" style="104" bestFit="1" customWidth="1"/>
    <col min="11311" max="11538" width="9.140625" style="104"/>
    <col min="11539" max="11539" width="5.28515625" style="104" customWidth="1"/>
    <col min="11540" max="11540" width="35.28515625" style="104" customWidth="1"/>
    <col min="11541" max="11541" width="8.7109375" style="104" customWidth="1"/>
    <col min="11542" max="11542" width="10.5703125" style="104" customWidth="1"/>
    <col min="11543" max="11543" width="9.85546875" style="104" customWidth="1"/>
    <col min="11544" max="11544" width="8.42578125" style="104" customWidth="1"/>
    <col min="11545" max="11545" width="8.140625" style="104" customWidth="1"/>
    <col min="11546" max="11546" width="9" style="104" customWidth="1"/>
    <col min="11547" max="11547" width="8.7109375" style="104" customWidth="1"/>
    <col min="11548" max="11549" width="8.85546875" style="104" customWidth="1"/>
    <col min="11550" max="11550" width="9" style="104" customWidth="1"/>
    <col min="11551" max="11551" width="9.28515625" style="104" customWidth="1"/>
    <col min="11552" max="11553" width="8.5703125" style="104" customWidth="1"/>
    <col min="11554" max="11554" width="8.42578125" style="104" customWidth="1"/>
    <col min="11555" max="11555" width="8.7109375" style="104" customWidth="1"/>
    <col min="11556" max="11556" width="8.42578125" style="104" customWidth="1"/>
    <col min="11557" max="11557" width="9" style="104" customWidth="1"/>
    <col min="11558" max="11561" width="0" style="104" hidden="1" customWidth="1"/>
    <col min="11562" max="11562" width="8.7109375" style="104" customWidth="1"/>
    <col min="11563" max="11563" width="10" style="104" bestFit="1" customWidth="1"/>
    <col min="11564" max="11564" width="11.42578125" style="104" bestFit="1" customWidth="1"/>
    <col min="11565" max="11565" width="23.28515625" style="104" customWidth="1"/>
    <col min="11566" max="11566" width="11.42578125" style="104" bestFit="1" customWidth="1"/>
    <col min="11567" max="11794" width="9.140625" style="104"/>
    <col min="11795" max="11795" width="5.28515625" style="104" customWidth="1"/>
    <col min="11796" max="11796" width="35.28515625" style="104" customWidth="1"/>
    <col min="11797" max="11797" width="8.7109375" style="104" customWidth="1"/>
    <col min="11798" max="11798" width="10.5703125" style="104" customWidth="1"/>
    <col min="11799" max="11799" width="9.85546875" style="104" customWidth="1"/>
    <col min="11800" max="11800" width="8.42578125" style="104" customWidth="1"/>
    <col min="11801" max="11801" width="8.140625" style="104" customWidth="1"/>
    <col min="11802" max="11802" width="9" style="104" customWidth="1"/>
    <col min="11803" max="11803" width="8.7109375" style="104" customWidth="1"/>
    <col min="11804" max="11805" width="8.85546875" style="104" customWidth="1"/>
    <col min="11806" max="11806" width="9" style="104" customWidth="1"/>
    <col min="11807" max="11807" width="9.28515625" style="104" customWidth="1"/>
    <col min="11808" max="11809" width="8.5703125" style="104" customWidth="1"/>
    <col min="11810" max="11810" width="8.42578125" style="104" customWidth="1"/>
    <col min="11811" max="11811" width="8.7109375" style="104" customWidth="1"/>
    <col min="11812" max="11812" width="8.42578125" style="104" customWidth="1"/>
    <col min="11813" max="11813" width="9" style="104" customWidth="1"/>
    <col min="11814" max="11817" width="0" style="104" hidden="1" customWidth="1"/>
    <col min="11818" max="11818" width="8.7109375" style="104" customWidth="1"/>
    <col min="11819" max="11819" width="10" style="104" bestFit="1" customWidth="1"/>
    <col min="11820" max="11820" width="11.42578125" style="104" bestFit="1" customWidth="1"/>
    <col min="11821" max="11821" width="23.28515625" style="104" customWidth="1"/>
    <col min="11822" max="11822" width="11.42578125" style="104" bestFit="1" customWidth="1"/>
    <col min="11823" max="12050" width="9.140625" style="104"/>
    <col min="12051" max="12051" width="5.28515625" style="104" customWidth="1"/>
    <col min="12052" max="12052" width="35.28515625" style="104" customWidth="1"/>
    <col min="12053" max="12053" width="8.7109375" style="104" customWidth="1"/>
    <col min="12054" max="12054" width="10.5703125" style="104" customWidth="1"/>
    <col min="12055" max="12055" width="9.85546875" style="104" customWidth="1"/>
    <col min="12056" max="12056" width="8.42578125" style="104" customWidth="1"/>
    <col min="12057" max="12057" width="8.140625" style="104" customWidth="1"/>
    <col min="12058" max="12058" width="9" style="104" customWidth="1"/>
    <col min="12059" max="12059" width="8.7109375" style="104" customWidth="1"/>
    <col min="12060" max="12061" width="8.85546875" style="104" customWidth="1"/>
    <col min="12062" max="12062" width="9" style="104" customWidth="1"/>
    <col min="12063" max="12063" width="9.28515625" style="104" customWidth="1"/>
    <col min="12064" max="12065" width="8.5703125" style="104" customWidth="1"/>
    <col min="12066" max="12066" width="8.42578125" style="104" customWidth="1"/>
    <col min="12067" max="12067" width="8.7109375" style="104" customWidth="1"/>
    <col min="12068" max="12068" width="8.42578125" style="104" customWidth="1"/>
    <col min="12069" max="12069" width="9" style="104" customWidth="1"/>
    <col min="12070" max="12073" width="0" style="104" hidden="1" customWidth="1"/>
    <col min="12074" max="12074" width="8.7109375" style="104" customWidth="1"/>
    <col min="12075" max="12075" width="10" style="104" bestFit="1" customWidth="1"/>
    <col min="12076" max="12076" width="11.42578125" style="104" bestFit="1" customWidth="1"/>
    <col min="12077" max="12077" width="23.28515625" style="104" customWidth="1"/>
    <col min="12078" max="12078" width="11.42578125" style="104" bestFit="1" customWidth="1"/>
    <col min="12079" max="12306" width="9.140625" style="104"/>
    <col min="12307" max="12307" width="5.28515625" style="104" customWidth="1"/>
    <col min="12308" max="12308" width="35.28515625" style="104" customWidth="1"/>
    <col min="12309" max="12309" width="8.7109375" style="104" customWidth="1"/>
    <col min="12310" max="12310" width="10.5703125" style="104" customWidth="1"/>
    <col min="12311" max="12311" width="9.85546875" style="104" customWidth="1"/>
    <col min="12312" max="12312" width="8.42578125" style="104" customWidth="1"/>
    <col min="12313" max="12313" width="8.140625" style="104" customWidth="1"/>
    <col min="12314" max="12314" width="9" style="104" customWidth="1"/>
    <col min="12315" max="12315" width="8.7109375" style="104" customWidth="1"/>
    <col min="12316" max="12317" width="8.85546875" style="104" customWidth="1"/>
    <col min="12318" max="12318" width="9" style="104" customWidth="1"/>
    <col min="12319" max="12319" width="9.28515625" style="104" customWidth="1"/>
    <col min="12320" max="12321" width="8.5703125" style="104" customWidth="1"/>
    <col min="12322" max="12322" width="8.42578125" style="104" customWidth="1"/>
    <col min="12323" max="12323" width="8.7109375" style="104" customWidth="1"/>
    <col min="12324" max="12324" width="8.42578125" style="104" customWidth="1"/>
    <col min="12325" max="12325" width="9" style="104" customWidth="1"/>
    <col min="12326" max="12329" width="0" style="104" hidden="1" customWidth="1"/>
    <col min="12330" max="12330" width="8.7109375" style="104" customWidth="1"/>
    <col min="12331" max="12331" width="10" style="104" bestFit="1" customWidth="1"/>
    <col min="12332" max="12332" width="11.42578125" style="104" bestFit="1" customWidth="1"/>
    <col min="12333" max="12333" width="23.28515625" style="104" customWidth="1"/>
    <col min="12334" max="12334" width="11.42578125" style="104" bestFit="1" customWidth="1"/>
    <col min="12335" max="12562" width="9.140625" style="104"/>
    <col min="12563" max="12563" width="5.28515625" style="104" customWidth="1"/>
    <col min="12564" max="12564" width="35.28515625" style="104" customWidth="1"/>
    <col min="12565" max="12565" width="8.7109375" style="104" customWidth="1"/>
    <col min="12566" max="12566" width="10.5703125" style="104" customWidth="1"/>
    <col min="12567" max="12567" width="9.85546875" style="104" customWidth="1"/>
    <col min="12568" max="12568" width="8.42578125" style="104" customWidth="1"/>
    <col min="12569" max="12569" width="8.140625" style="104" customWidth="1"/>
    <col min="12570" max="12570" width="9" style="104" customWidth="1"/>
    <col min="12571" max="12571" width="8.7109375" style="104" customWidth="1"/>
    <col min="12572" max="12573" width="8.85546875" style="104" customWidth="1"/>
    <col min="12574" max="12574" width="9" style="104" customWidth="1"/>
    <col min="12575" max="12575" width="9.28515625" style="104" customWidth="1"/>
    <col min="12576" max="12577" width="8.5703125" style="104" customWidth="1"/>
    <col min="12578" max="12578" width="8.42578125" style="104" customWidth="1"/>
    <col min="12579" max="12579" width="8.7109375" style="104" customWidth="1"/>
    <col min="12580" max="12580" width="8.42578125" style="104" customWidth="1"/>
    <col min="12581" max="12581" width="9" style="104" customWidth="1"/>
    <col min="12582" max="12585" width="0" style="104" hidden="1" customWidth="1"/>
    <col min="12586" max="12586" width="8.7109375" style="104" customWidth="1"/>
    <col min="12587" max="12587" width="10" style="104" bestFit="1" customWidth="1"/>
    <col min="12588" max="12588" width="11.42578125" style="104" bestFit="1" customWidth="1"/>
    <col min="12589" max="12589" width="23.28515625" style="104" customWidth="1"/>
    <col min="12590" max="12590" width="11.42578125" style="104" bestFit="1" customWidth="1"/>
    <col min="12591" max="12818" width="9.140625" style="104"/>
    <col min="12819" max="12819" width="5.28515625" style="104" customWidth="1"/>
    <col min="12820" max="12820" width="35.28515625" style="104" customWidth="1"/>
    <col min="12821" max="12821" width="8.7109375" style="104" customWidth="1"/>
    <col min="12822" max="12822" width="10.5703125" style="104" customWidth="1"/>
    <col min="12823" max="12823" width="9.85546875" style="104" customWidth="1"/>
    <col min="12824" max="12824" width="8.42578125" style="104" customWidth="1"/>
    <col min="12825" max="12825" width="8.140625" style="104" customWidth="1"/>
    <col min="12826" max="12826" width="9" style="104" customWidth="1"/>
    <col min="12827" max="12827" width="8.7109375" style="104" customWidth="1"/>
    <col min="12828" max="12829" width="8.85546875" style="104" customWidth="1"/>
    <col min="12830" max="12830" width="9" style="104" customWidth="1"/>
    <col min="12831" max="12831" width="9.28515625" style="104" customWidth="1"/>
    <col min="12832" max="12833" width="8.5703125" style="104" customWidth="1"/>
    <col min="12834" max="12834" width="8.42578125" style="104" customWidth="1"/>
    <col min="12835" max="12835" width="8.7109375" style="104" customWidth="1"/>
    <col min="12836" max="12836" width="8.42578125" style="104" customWidth="1"/>
    <col min="12837" max="12837" width="9" style="104" customWidth="1"/>
    <col min="12838" max="12841" width="0" style="104" hidden="1" customWidth="1"/>
    <col min="12842" max="12842" width="8.7109375" style="104" customWidth="1"/>
    <col min="12843" max="12843" width="10" style="104" bestFit="1" customWidth="1"/>
    <col min="12844" max="12844" width="11.42578125" style="104" bestFit="1" customWidth="1"/>
    <col min="12845" max="12845" width="23.28515625" style="104" customWidth="1"/>
    <col min="12846" max="12846" width="11.42578125" style="104" bestFit="1" customWidth="1"/>
    <col min="12847" max="13074" width="9.140625" style="104"/>
    <col min="13075" max="13075" width="5.28515625" style="104" customWidth="1"/>
    <col min="13076" max="13076" width="35.28515625" style="104" customWidth="1"/>
    <col min="13077" max="13077" width="8.7109375" style="104" customWidth="1"/>
    <col min="13078" max="13078" width="10.5703125" style="104" customWidth="1"/>
    <col min="13079" max="13079" width="9.85546875" style="104" customWidth="1"/>
    <col min="13080" max="13080" width="8.42578125" style="104" customWidth="1"/>
    <col min="13081" max="13081" width="8.140625" style="104" customWidth="1"/>
    <col min="13082" max="13082" width="9" style="104" customWidth="1"/>
    <col min="13083" max="13083" width="8.7109375" style="104" customWidth="1"/>
    <col min="13084" max="13085" width="8.85546875" style="104" customWidth="1"/>
    <col min="13086" max="13086" width="9" style="104" customWidth="1"/>
    <col min="13087" max="13087" width="9.28515625" style="104" customWidth="1"/>
    <col min="13088" max="13089" width="8.5703125" style="104" customWidth="1"/>
    <col min="13090" max="13090" width="8.42578125" style="104" customWidth="1"/>
    <col min="13091" max="13091" width="8.7109375" style="104" customWidth="1"/>
    <col min="13092" max="13092" width="8.42578125" style="104" customWidth="1"/>
    <col min="13093" max="13093" width="9" style="104" customWidth="1"/>
    <col min="13094" max="13097" width="0" style="104" hidden="1" customWidth="1"/>
    <col min="13098" max="13098" width="8.7109375" style="104" customWidth="1"/>
    <col min="13099" max="13099" width="10" style="104" bestFit="1" customWidth="1"/>
    <col min="13100" max="13100" width="11.42578125" style="104" bestFit="1" customWidth="1"/>
    <col min="13101" max="13101" width="23.28515625" style="104" customWidth="1"/>
    <col min="13102" max="13102" width="11.42578125" style="104" bestFit="1" customWidth="1"/>
    <col min="13103" max="13330" width="9.140625" style="104"/>
    <col min="13331" max="13331" width="5.28515625" style="104" customWidth="1"/>
    <col min="13332" max="13332" width="35.28515625" style="104" customWidth="1"/>
    <col min="13333" max="13333" width="8.7109375" style="104" customWidth="1"/>
    <col min="13334" max="13334" width="10.5703125" style="104" customWidth="1"/>
    <col min="13335" max="13335" width="9.85546875" style="104" customWidth="1"/>
    <col min="13336" max="13336" width="8.42578125" style="104" customWidth="1"/>
    <col min="13337" max="13337" width="8.140625" style="104" customWidth="1"/>
    <col min="13338" max="13338" width="9" style="104" customWidth="1"/>
    <col min="13339" max="13339" width="8.7109375" style="104" customWidth="1"/>
    <col min="13340" max="13341" width="8.85546875" style="104" customWidth="1"/>
    <col min="13342" max="13342" width="9" style="104" customWidth="1"/>
    <col min="13343" max="13343" width="9.28515625" style="104" customWidth="1"/>
    <col min="13344" max="13345" width="8.5703125" style="104" customWidth="1"/>
    <col min="13346" max="13346" width="8.42578125" style="104" customWidth="1"/>
    <col min="13347" max="13347" width="8.7109375" style="104" customWidth="1"/>
    <col min="13348" max="13348" width="8.42578125" style="104" customWidth="1"/>
    <col min="13349" max="13349" width="9" style="104" customWidth="1"/>
    <col min="13350" max="13353" width="0" style="104" hidden="1" customWidth="1"/>
    <col min="13354" max="13354" width="8.7109375" style="104" customWidth="1"/>
    <col min="13355" max="13355" width="10" style="104" bestFit="1" customWidth="1"/>
    <col min="13356" max="13356" width="11.42578125" style="104" bestFit="1" customWidth="1"/>
    <col min="13357" max="13357" width="23.28515625" style="104" customWidth="1"/>
    <col min="13358" max="13358" width="11.42578125" style="104" bestFit="1" customWidth="1"/>
    <col min="13359" max="13586" width="9.140625" style="104"/>
    <col min="13587" max="13587" width="5.28515625" style="104" customWidth="1"/>
    <col min="13588" max="13588" width="35.28515625" style="104" customWidth="1"/>
    <col min="13589" max="13589" width="8.7109375" style="104" customWidth="1"/>
    <col min="13590" max="13590" width="10.5703125" style="104" customWidth="1"/>
    <col min="13591" max="13591" width="9.85546875" style="104" customWidth="1"/>
    <col min="13592" max="13592" width="8.42578125" style="104" customWidth="1"/>
    <col min="13593" max="13593" width="8.140625" style="104" customWidth="1"/>
    <col min="13594" max="13594" width="9" style="104" customWidth="1"/>
    <col min="13595" max="13595" width="8.7109375" style="104" customWidth="1"/>
    <col min="13596" max="13597" width="8.85546875" style="104" customWidth="1"/>
    <col min="13598" max="13598" width="9" style="104" customWidth="1"/>
    <col min="13599" max="13599" width="9.28515625" style="104" customWidth="1"/>
    <col min="13600" max="13601" width="8.5703125" style="104" customWidth="1"/>
    <col min="13602" max="13602" width="8.42578125" style="104" customWidth="1"/>
    <col min="13603" max="13603" width="8.7109375" style="104" customWidth="1"/>
    <col min="13604" max="13604" width="8.42578125" style="104" customWidth="1"/>
    <col min="13605" max="13605" width="9" style="104" customWidth="1"/>
    <col min="13606" max="13609" width="0" style="104" hidden="1" customWidth="1"/>
    <col min="13610" max="13610" width="8.7109375" style="104" customWidth="1"/>
    <col min="13611" max="13611" width="10" style="104" bestFit="1" customWidth="1"/>
    <col min="13612" max="13612" width="11.42578125" style="104" bestFit="1" customWidth="1"/>
    <col min="13613" max="13613" width="23.28515625" style="104" customWidth="1"/>
    <col min="13614" max="13614" width="11.42578125" style="104" bestFit="1" customWidth="1"/>
    <col min="13615" max="13842" width="9.140625" style="104"/>
    <col min="13843" max="13843" width="5.28515625" style="104" customWidth="1"/>
    <col min="13844" max="13844" width="35.28515625" style="104" customWidth="1"/>
    <col min="13845" max="13845" width="8.7109375" style="104" customWidth="1"/>
    <col min="13846" max="13846" width="10.5703125" style="104" customWidth="1"/>
    <col min="13847" max="13847" width="9.85546875" style="104" customWidth="1"/>
    <col min="13848" max="13848" width="8.42578125" style="104" customWidth="1"/>
    <col min="13849" max="13849" width="8.140625" style="104" customWidth="1"/>
    <col min="13850" max="13850" width="9" style="104" customWidth="1"/>
    <col min="13851" max="13851" width="8.7109375" style="104" customWidth="1"/>
    <col min="13852" max="13853" width="8.85546875" style="104" customWidth="1"/>
    <col min="13854" max="13854" width="9" style="104" customWidth="1"/>
    <col min="13855" max="13855" width="9.28515625" style="104" customWidth="1"/>
    <col min="13856" max="13857" width="8.5703125" style="104" customWidth="1"/>
    <col min="13858" max="13858" width="8.42578125" style="104" customWidth="1"/>
    <col min="13859" max="13859" width="8.7109375" style="104" customWidth="1"/>
    <col min="13860" max="13860" width="8.42578125" style="104" customWidth="1"/>
    <col min="13861" max="13861" width="9" style="104" customWidth="1"/>
    <col min="13862" max="13865" width="0" style="104" hidden="1" customWidth="1"/>
    <col min="13866" max="13866" width="8.7109375" style="104" customWidth="1"/>
    <col min="13867" max="13867" width="10" style="104" bestFit="1" customWidth="1"/>
    <col min="13868" max="13868" width="11.42578125" style="104" bestFit="1" customWidth="1"/>
    <col min="13869" max="13869" width="23.28515625" style="104" customWidth="1"/>
    <col min="13870" max="13870" width="11.42578125" style="104" bestFit="1" customWidth="1"/>
    <col min="13871" max="14098" width="9.140625" style="104"/>
    <col min="14099" max="14099" width="5.28515625" style="104" customWidth="1"/>
    <col min="14100" max="14100" width="35.28515625" style="104" customWidth="1"/>
    <col min="14101" max="14101" width="8.7109375" style="104" customWidth="1"/>
    <col min="14102" max="14102" width="10.5703125" style="104" customWidth="1"/>
    <col min="14103" max="14103" width="9.85546875" style="104" customWidth="1"/>
    <col min="14104" max="14104" width="8.42578125" style="104" customWidth="1"/>
    <col min="14105" max="14105" width="8.140625" style="104" customWidth="1"/>
    <col min="14106" max="14106" width="9" style="104" customWidth="1"/>
    <col min="14107" max="14107" width="8.7109375" style="104" customWidth="1"/>
    <col min="14108" max="14109" width="8.85546875" style="104" customWidth="1"/>
    <col min="14110" max="14110" width="9" style="104" customWidth="1"/>
    <col min="14111" max="14111" width="9.28515625" style="104" customWidth="1"/>
    <col min="14112" max="14113" width="8.5703125" style="104" customWidth="1"/>
    <col min="14114" max="14114" width="8.42578125" style="104" customWidth="1"/>
    <col min="14115" max="14115" width="8.7109375" style="104" customWidth="1"/>
    <col min="14116" max="14116" width="8.42578125" style="104" customWidth="1"/>
    <col min="14117" max="14117" width="9" style="104" customWidth="1"/>
    <col min="14118" max="14121" width="0" style="104" hidden="1" customWidth="1"/>
    <col min="14122" max="14122" width="8.7109375" style="104" customWidth="1"/>
    <col min="14123" max="14123" width="10" style="104" bestFit="1" customWidth="1"/>
    <col min="14124" max="14124" width="11.42578125" style="104" bestFit="1" customWidth="1"/>
    <col min="14125" max="14125" width="23.28515625" style="104" customWidth="1"/>
    <col min="14126" max="14126" width="11.42578125" style="104" bestFit="1" customWidth="1"/>
    <col min="14127" max="14354" width="9.140625" style="104"/>
    <col min="14355" max="14355" width="5.28515625" style="104" customWidth="1"/>
    <col min="14356" max="14356" width="35.28515625" style="104" customWidth="1"/>
    <col min="14357" max="14357" width="8.7109375" style="104" customWidth="1"/>
    <col min="14358" max="14358" width="10.5703125" style="104" customWidth="1"/>
    <col min="14359" max="14359" width="9.85546875" style="104" customWidth="1"/>
    <col min="14360" max="14360" width="8.42578125" style="104" customWidth="1"/>
    <col min="14361" max="14361" width="8.140625" style="104" customWidth="1"/>
    <col min="14362" max="14362" width="9" style="104" customWidth="1"/>
    <col min="14363" max="14363" width="8.7109375" style="104" customWidth="1"/>
    <col min="14364" max="14365" width="8.85546875" style="104" customWidth="1"/>
    <col min="14366" max="14366" width="9" style="104" customWidth="1"/>
    <col min="14367" max="14367" width="9.28515625" style="104" customWidth="1"/>
    <col min="14368" max="14369" width="8.5703125" style="104" customWidth="1"/>
    <col min="14370" max="14370" width="8.42578125" style="104" customWidth="1"/>
    <col min="14371" max="14371" width="8.7109375" style="104" customWidth="1"/>
    <col min="14372" max="14372" width="8.42578125" style="104" customWidth="1"/>
    <col min="14373" max="14373" width="9" style="104" customWidth="1"/>
    <col min="14374" max="14377" width="0" style="104" hidden="1" customWidth="1"/>
    <col min="14378" max="14378" width="8.7109375" style="104" customWidth="1"/>
    <col min="14379" max="14379" width="10" style="104" bestFit="1" customWidth="1"/>
    <col min="14380" max="14380" width="11.42578125" style="104" bestFit="1" customWidth="1"/>
    <col min="14381" max="14381" width="23.28515625" style="104" customWidth="1"/>
    <col min="14382" max="14382" width="11.42578125" style="104" bestFit="1" customWidth="1"/>
    <col min="14383" max="14610" width="9.140625" style="104"/>
    <col min="14611" max="14611" width="5.28515625" style="104" customWidth="1"/>
    <col min="14612" max="14612" width="35.28515625" style="104" customWidth="1"/>
    <col min="14613" max="14613" width="8.7109375" style="104" customWidth="1"/>
    <col min="14614" max="14614" width="10.5703125" style="104" customWidth="1"/>
    <col min="14615" max="14615" width="9.85546875" style="104" customWidth="1"/>
    <col min="14616" max="14616" width="8.42578125" style="104" customWidth="1"/>
    <col min="14617" max="14617" width="8.140625" style="104" customWidth="1"/>
    <col min="14618" max="14618" width="9" style="104" customWidth="1"/>
    <col min="14619" max="14619" width="8.7109375" style="104" customWidth="1"/>
    <col min="14620" max="14621" width="8.85546875" style="104" customWidth="1"/>
    <col min="14622" max="14622" width="9" style="104" customWidth="1"/>
    <col min="14623" max="14623" width="9.28515625" style="104" customWidth="1"/>
    <col min="14624" max="14625" width="8.5703125" style="104" customWidth="1"/>
    <col min="14626" max="14626" width="8.42578125" style="104" customWidth="1"/>
    <col min="14627" max="14627" width="8.7109375" style="104" customWidth="1"/>
    <col min="14628" max="14628" width="8.42578125" style="104" customWidth="1"/>
    <col min="14629" max="14629" width="9" style="104" customWidth="1"/>
    <col min="14630" max="14633" width="0" style="104" hidden="1" customWidth="1"/>
    <col min="14634" max="14634" width="8.7109375" style="104" customWidth="1"/>
    <col min="14635" max="14635" width="10" style="104" bestFit="1" customWidth="1"/>
    <col min="14636" max="14636" width="11.42578125" style="104" bestFit="1" customWidth="1"/>
    <col min="14637" max="14637" width="23.28515625" style="104" customWidth="1"/>
    <col min="14638" max="14638" width="11.42578125" style="104" bestFit="1" customWidth="1"/>
    <col min="14639" max="14866" width="9.140625" style="104"/>
    <col min="14867" max="14867" width="5.28515625" style="104" customWidth="1"/>
    <col min="14868" max="14868" width="35.28515625" style="104" customWidth="1"/>
    <col min="14869" max="14869" width="8.7109375" style="104" customWidth="1"/>
    <col min="14870" max="14870" width="10.5703125" style="104" customWidth="1"/>
    <col min="14871" max="14871" width="9.85546875" style="104" customWidth="1"/>
    <col min="14872" max="14872" width="8.42578125" style="104" customWidth="1"/>
    <col min="14873" max="14873" width="8.140625" style="104" customWidth="1"/>
    <col min="14874" max="14874" width="9" style="104" customWidth="1"/>
    <col min="14875" max="14875" width="8.7109375" style="104" customWidth="1"/>
    <col min="14876" max="14877" width="8.85546875" style="104" customWidth="1"/>
    <col min="14878" max="14878" width="9" style="104" customWidth="1"/>
    <col min="14879" max="14879" width="9.28515625" style="104" customWidth="1"/>
    <col min="14880" max="14881" width="8.5703125" style="104" customWidth="1"/>
    <col min="14882" max="14882" width="8.42578125" style="104" customWidth="1"/>
    <col min="14883" max="14883" width="8.7109375" style="104" customWidth="1"/>
    <col min="14884" max="14884" width="8.42578125" style="104" customWidth="1"/>
    <col min="14885" max="14885" width="9" style="104" customWidth="1"/>
    <col min="14886" max="14889" width="0" style="104" hidden="1" customWidth="1"/>
    <col min="14890" max="14890" width="8.7109375" style="104" customWidth="1"/>
    <col min="14891" max="14891" width="10" style="104" bestFit="1" customWidth="1"/>
    <col min="14892" max="14892" width="11.42578125" style="104" bestFit="1" customWidth="1"/>
    <col min="14893" max="14893" width="23.28515625" style="104" customWidth="1"/>
    <col min="14894" max="14894" width="11.42578125" style="104" bestFit="1" customWidth="1"/>
    <col min="14895" max="15122" width="9.140625" style="104"/>
    <col min="15123" max="15123" width="5.28515625" style="104" customWidth="1"/>
    <col min="15124" max="15124" width="35.28515625" style="104" customWidth="1"/>
    <col min="15125" max="15125" width="8.7109375" style="104" customWidth="1"/>
    <col min="15126" max="15126" width="10.5703125" style="104" customWidth="1"/>
    <col min="15127" max="15127" width="9.85546875" style="104" customWidth="1"/>
    <col min="15128" max="15128" width="8.42578125" style="104" customWidth="1"/>
    <col min="15129" max="15129" width="8.140625" style="104" customWidth="1"/>
    <col min="15130" max="15130" width="9" style="104" customWidth="1"/>
    <col min="15131" max="15131" width="8.7109375" style="104" customWidth="1"/>
    <col min="15132" max="15133" width="8.85546875" style="104" customWidth="1"/>
    <col min="15134" max="15134" width="9" style="104" customWidth="1"/>
    <col min="15135" max="15135" width="9.28515625" style="104" customWidth="1"/>
    <col min="15136" max="15137" width="8.5703125" style="104" customWidth="1"/>
    <col min="15138" max="15138" width="8.42578125" style="104" customWidth="1"/>
    <col min="15139" max="15139" width="8.7109375" style="104" customWidth="1"/>
    <col min="15140" max="15140" width="8.42578125" style="104" customWidth="1"/>
    <col min="15141" max="15141" width="9" style="104" customWidth="1"/>
    <col min="15142" max="15145" width="0" style="104" hidden="1" customWidth="1"/>
    <col min="15146" max="15146" width="8.7109375" style="104" customWidth="1"/>
    <col min="15147" max="15147" width="10" style="104" bestFit="1" customWidth="1"/>
    <col min="15148" max="15148" width="11.42578125" style="104" bestFit="1" customWidth="1"/>
    <col min="15149" max="15149" width="23.28515625" style="104" customWidth="1"/>
    <col min="15150" max="15150" width="11.42578125" style="104" bestFit="1" customWidth="1"/>
    <col min="15151" max="15378" width="9.140625" style="104"/>
    <col min="15379" max="15379" width="5.28515625" style="104" customWidth="1"/>
    <col min="15380" max="15380" width="35.28515625" style="104" customWidth="1"/>
    <col min="15381" max="15381" width="8.7109375" style="104" customWidth="1"/>
    <col min="15382" max="15382" width="10.5703125" style="104" customWidth="1"/>
    <col min="15383" max="15383" width="9.85546875" style="104" customWidth="1"/>
    <col min="15384" max="15384" width="8.42578125" style="104" customWidth="1"/>
    <col min="15385" max="15385" width="8.140625" style="104" customWidth="1"/>
    <col min="15386" max="15386" width="9" style="104" customWidth="1"/>
    <col min="15387" max="15387" width="8.7109375" style="104" customWidth="1"/>
    <col min="15388" max="15389" width="8.85546875" style="104" customWidth="1"/>
    <col min="15390" max="15390" width="9" style="104" customWidth="1"/>
    <col min="15391" max="15391" width="9.28515625" style="104" customWidth="1"/>
    <col min="15392" max="15393" width="8.5703125" style="104" customWidth="1"/>
    <col min="15394" max="15394" width="8.42578125" style="104" customWidth="1"/>
    <col min="15395" max="15395" width="8.7109375" style="104" customWidth="1"/>
    <col min="15396" max="15396" width="8.42578125" style="104" customWidth="1"/>
    <col min="15397" max="15397" width="9" style="104" customWidth="1"/>
    <col min="15398" max="15401" width="0" style="104" hidden="1" customWidth="1"/>
    <col min="15402" max="15402" width="8.7109375" style="104" customWidth="1"/>
    <col min="15403" max="15403" width="10" style="104" bestFit="1" customWidth="1"/>
    <col min="15404" max="15404" width="11.42578125" style="104" bestFit="1" customWidth="1"/>
    <col min="15405" max="15405" width="23.28515625" style="104" customWidth="1"/>
    <col min="15406" max="15406" width="11.42578125" style="104" bestFit="1" customWidth="1"/>
    <col min="15407" max="15634" width="9.140625" style="104"/>
    <col min="15635" max="15635" width="5.28515625" style="104" customWidth="1"/>
    <col min="15636" max="15636" width="35.28515625" style="104" customWidth="1"/>
    <col min="15637" max="15637" width="8.7109375" style="104" customWidth="1"/>
    <col min="15638" max="15638" width="10.5703125" style="104" customWidth="1"/>
    <col min="15639" max="15639" width="9.85546875" style="104" customWidth="1"/>
    <col min="15640" max="15640" width="8.42578125" style="104" customWidth="1"/>
    <col min="15641" max="15641" width="8.140625" style="104" customWidth="1"/>
    <col min="15642" max="15642" width="9" style="104" customWidth="1"/>
    <col min="15643" max="15643" width="8.7109375" style="104" customWidth="1"/>
    <col min="15644" max="15645" width="8.85546875" style="104" customWidth="1"/>
    <col min="15646" max="15646" width="9" style="104" customWidth="1"/>
    <col min="15647" max="15647" width="9.28515625" style="104" customWidth="1"/>
    <col min="15648" max="15649" width="8.5703125" style="104" customWidth="1"/>
    <col min="15650" max="15650" width="8.42578125" style="104" customWidth="1"/>
    <col min="15651" max="15651" width="8.7109375" style="104" customWidth="1"/>
    <col min="15652" max="15652" width="8.42578125" style="104" customWidth="1"/>
    <col min="15653" max="15653" width="9" style="104" customWidth="1"/>
    <col min="15654" max="15657" width="0" style="104" hidden="1" customWidth="1"/>
    <col min="15658" max="15658" width="8.7109375" style="104" customWidth="1"/>
    <col min="15659" max="15659" width="10" style="104" bestFit="1" customWidth="1"/>
    <col min="15660" max="15660" width="11.42578125" style="104" bestFit="1" customWidth="1"/>
    <col min="15661" max="15661" width="23.28515625" style="104" customWidth="1"/>
    <col min="15662" max="15662" width="11.42578125" style="104" bestFit="1" customWidth="1"/>
    <col min="15663" max="15890" width="9.140625" style="104"/>
    <col min="15891" max="15891" width="5.28515625" style="104" customWidth="1"/>
    <col min="15892" max="15892" width="35.28515625" style="104" customWidth="1"/>
    <col min="15893" max="15893" width="8.7109375" style="104" customWidth="1"/>
    <col min="15894" max="15894" width="10.5703125" style="104" customWidth="1"/>
    <col min="15895" max="15895" width="9.85546875" style="104" customWidth="1"/>
    <col min="15896" max="15896" width="8.42578125" style="104" customWidth="1"/>
    <col min="15897" max="15897" width="8.140625" style="104" customWidth="1"/>
    <col min="15898" max="15898" width="9" style="104" customWidth="1"/>
    <col min="15899" max="15899" width="8.7109375" style="104" customWidth="1"/>
    <col min="15900" max="15901" width="8.85546875" style="104" customWidth="1"/>
    <col min="15902" max="15902" width="9" style="104" customWidth="1"/>
    <col min="15903" max="15903" width="9.28515625" style="104" customWidth="1"/>
    <col min="15904" max="15905" width="8.5703125" style="104" customWidth="1"/>
    <col min="15906" max="15906" width="8.42578125" style="104" customWidth="1"/>
    <col min="15907" max="15907" width="8.7109375" style="104" customWidth="1"/>
    <col min="15908" max="15908" width="8.42578125" style="104" customWidth="1"/>
    <col min="15909" max="15909" width="9" style="104" customWidth="1"/>
    <col min="15910" max="15913" width="0" style="104" hidden="1" customWidth="1"/>
    <col min="15914" max="15914" width="8.7109375" style="104" customWidth="1"/>
    <col min="15915" max="15915" width="10" style="104" bestFit="1" customWidth="1"/>
    <col min="15916" max="15916" width="11.42578125" style="104" bestFit="1" customWidth="1"/>
    <col min="15917" max="15917" width="23.28515625" style="104" customWidth="1"/>
    <col min="15918" max="15918" width="11.42578125" style="104" bestFit="1" customWidth="1"/>
    <col min="15919" max="16146" width="9.140625" style="104"/>
    <col min="16147" max="16147" width="5.28515625" style="104" customWidth="1"/>
    <col min="16148" max="16148" width="35.28515625" style="104" customWidth="1"/>
    <col min="16149" max="16149" width="8.7109375" style="104" customWidth="1"/>
    <col min="16150" max="16150" width="10.5703125" style="104" customWidth="1"/>
    <col min="16151" max="16151" width="9.85546875" style="104" customWidth="1"/>
    <col min="16152" max="16152" width="8.42578125" style="104" customWidth="1"/>
    <col min="16153" max="16153" width="8.140625" style="104" customWidth="1"/>
    <col min="16154" max="16154" width="9" style="104" customWidth="1"/>
    <col min="16155" max="16155" width="8.7109375" style="104" customWidth="1"/>
    <col min="16156" max="16157" width="8.85546875" style="104" customWidth="1"/>
    <col min="16158" max="16158" width="9" style="104" customWidth="1"/>
    <col min="16159" max="16159" width="9.28515625" style="104" customWidth="1"/>
    <col min="16160" max="16161" width="8.5703125" style="104" customWidth="1"/>
    <col min="16162" max="16162" width="8.42578125" style="104" customWidth="1"/>
    <col min="16163" max="16163" width="8.7109375" style="104" customWidth="1"/>
    <col min="16164" max="16164" width="8.42578125" style="104" customWidth="1"/>
    <col min="16165" max="16165" width="9" style="104" customWidth="1"/>
    <col min="16166" max="16169" width="0" style="104" hidden="1" customWidth="1"/>
    <col min="16170" max="16170" width="8.7109375" style="104" customWidth="1"/>
    <col min="16171" max="16171" width="10" style="104" bestFit="1" customWidth="1"/>
    <col min="16172" max="16172" width="11.42578125" style="104" bestFit="1" customWidth="1"/>
    <col min="16173" max="16173" width="23.28515625" style="104" customWidth="1"/>
    <col min="16174" max="16174" width="11.42578125" style="104" bestFit="1" customWidth="1"/>
    <col min="16175" max="16384" width="9.140625" style="104"/>
  </cols>
  <sheetData>
    <row r="1" spans="1:62" ht="15" customHeight="1">
      <c r="A1" s="1852" t="s">
        <v>380</v>
      </c>
      <c r="B1" s="1852"/>
      <c r="C1" s="438"/>
    </row>
    <row r="2" spans="1:62" ht="24.6" customHeight="1">
      <c r="A2" s="1765" t="s">
        <v>381</v>
      </c>
      <c r="B2" s="1765"/>
      <c r="C2" s="1765"/>
      <c r="D2" s="1765"/>
      <c r="E2" s="1765"/>
      <c r="F2" s="1765"/>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84"/>
      <c r="AE2" s="184"/>
      <c r="AF2" s="184"/>
      <c r="AG2" s="184"/>
      <c r="AH2" s="184"/>
      <c r="AI2" s="184"/>
      <c r="AJ2" s="184"/>
      <c r="AK2" s="184"/>
      <c r="AP2" s="185"/>
    </row>
    <row r="3" spans="1:62" ht="21.6" hidden="1" customHeight="1">
      <c r="A3" s="1239"/>
      <c r="B3" s="1239"/>
      <c r="C3" s="1239"/>
      <c r="D3" s="1239"/>
      <c r="E3" s="1239"/>
      <c r="F3" s="1239"/>
      <c r="G3" s="1239"/>
      <c r="H3" s="186">
        <v>0</v>
      </c>
      <c r="I3" s="186"/>
      <c r="J3" s="186">
        <v>-11600.21</v>
      </c>
      <c r="K3" s="186"/>
      <c r="L3" s="186">
        <v>-975.18000000000029</v>
      </c>
      <c r="M3" s="186"/>
      <c r="N3" s="186">
        <v>0</v>
      </c>
      <c r="O3" s="186">
        <v>0</v>
      </c>
      <c r="P3" s="186">
        <v>0</v>
      </c>
      <c r="Q3" s="186">
        <v>0</v>
      </c>
      <c r="R3" s="186">
        <v>-1634.8600000000001</v>
      </c>
      <c r="S3" s="186"/>
      <c r="T3" s="186">
        <v>0</v>
      </c>
      <c r="U3" s="186">
        <v>0</v>
      </c>
      <c r="V3" s="186">
        <v>-217.68000000000006</v>
      </c>
      <c r="W3" s="186"/>
      <c r="X3" s="186">
        <v>29.17</v>
      </c>
      <c r="Y3" s="186"/>
      <c r="Z3" s="186">
        <v>918.43</v>
      </c>
      <c r="AA3" s="186"/>
      <c r="AB3" s="186">
        <v>-301.95</v>
      </c>
      <c r="AC3" s="1239"/>
      <c r="AD3" s="184"/>
      <c r="AE3" s="184"/>
      <c r="AF3" s="184"/>
      <c r="AG3" s="184"/>
      <c r="AH3" s="184"/>
      <c r="AI3" s="184"/>
      <c r="AJ3" s="184"/>
      <c r="AK3" s="184"/>
      <c r="AP3" s="185"/>
    </row>
    <row r="4" spans="1:62" ht="21.6" hidden="1" customHeight="1">
      <c r="A4" s="1239"/>
      <c r="B4" s="1239"/>
      <c r="C4" s="1239"/>
      <c r="D4" s="1239"/>
      <c r="E4" s="1239"/>
      <c r="F4" s="1239"/>
      <c r="G4" s="1239"/>
      <c r="H4" s="186">
        <v>2510.63</v>
      </c>
      <c r="I4" s="1239"/>
      <c r="J4" s="186">
        <v>15357.389999999998</v>
      </c>
      <c r="K4" s="1239"/>
      <c r="L4" s="186">
        <v>39500.82</v>
      </c>
      <c r="M4" s="1239"/>
      <c r="N4" s="1239"/>
      <c r="O4" s="1239"/>
      <c r="P4" s="1239"/>
      <c r="Q4" s="1239"/>
      <c r="R4" s="186">
        <v>1752.19</v>
      </c>
      <c r="S4" s="1239"/>
      <c r="T4" s="1239"/>
      <c r="U4" s="1239"/>
      <c r="V4" s="186">
        <v>307.38000000000005</v>
      </c>
      <c r="W4" s="1239"/>
      <c r="X4" s="186">
        <v>48.25</v>
      </c>
      <c r="Y4" s="1239"/>
      <c r="Z4" s="186">
        <v>803.6</v>
      </c>
      <c r="AA4" s="1239"/>
      <c r="AB4" s="186">
        <v>392.37</v>
      </c>
      <c r="AC4" s="1239"/>
      <c r="AD4" s="184"/>
      <c r="AE4" s="184"/>
      <c r="AF4" s="184"/>
      <c r="AG4" s="184"/>
      <c r="AH4" s="184"/>
      <c r="AI4" s="184"/>
      <c r="AJ4" s="184"/>
      <c r="AK4" s="184"/>
      <c r="AP4" s="185"/>
    </row>
    <row r="5" spans="1:62" ht="21.6" customHeight="1">
      <c r="A5" s="1239"/>
      <c r="B5" s="1239"/>
      <c r="C5" s="1239"/>
      <c r="D5" s="1239"/>
      <c r="E5" s="1239"/>
      <c r="F5" s="1239"/>
      <c r="G5" s="1239"/>
      <c r="H5" s="186"/>
      <c r="I5" s="1239"/>
      <c r="J5" s="186"/>
      <c r="K5" s="1239"/>
      <c r="L5" s="186"/>
      <c r="M5" s="1239"/>
      <c r="N5" s="1239"/>
      <c r="O5" s="1239"/>
      <c r="P5" s="1239"/>
      <c r="Q5" s="1239"/>
      <c r="R5" s="186"/>
      <c r="S5" s="1239"/>
      <c r="T5" s="1239"/>
      <c r="U5" s="1239"/>
      <c r="V5" s="186"/>
      <c r="W5" s="1239"/>
      <c r="X5" s="186"/>
      <c r="Y5" s="1239"/>
      <c r="Z5" s="186"/>
      <c r="AA5" s="1239"/>
      <c r="AB5" s="186"/>
      <c r="AC5" s="1239"/>
      <c r="AD5" s="184"/>
      <c r="AE5" s="184"/>
      <c r="AF5" s="184"/>
      <c r="AG5" s="184"/>
      <c r="AH5" s="184"/>
      <c r="AI5" s="184"/>
      <c r="AJ5" s="184"/>
      <c r="AK5" s="184"/>
      <c r="AP5" s="185"/>
    </row>
    <row r="6" spans="1:62" s="115" customFormat="1" ht="102.75" customHeight="1">
      <c r="A6" s="1766" t="s">
        <v>170</v>
      </c>
      <c r="B6" s="1766" t="s">
        <v>382</v>
      </c>
      <c r="C6" s="1766" t="s">
        <v>6</v>
      </c>
      <c r="D6" s="1850" t="s">
        <v>383</v>
      </c>
      <c r="E6" s="1851"/>
      <c r="F6" s="1761" t="s">
        <v>384</v>
      </c>
      <c r="G6" s="1762"/>
      <c r="H6" s="1761" t="s">
        <v>385</v>
      </c>
      <c r="I6" s="1762"/>
      <c r="J6" s="1850" t="s">
        <v>386</v>
      </c>
      <c r="K6" s="1851"/>
      <c r="L6" s="1772" t="s">
        <v>387</v>
      </c>
      <c r="M6" s="1772"/>
      <c r="N6" s="1772" t="s">
        <v>388</v>
      </c>
      <c r="O6" s="1772"/>
      <c r="P6" s="1772" t="s">
        <v>389</v>
      </c>
      <c r="Q6" s="1772"/>
      <c r="R6" s="1772" t="s">
        <v>390</v>
      </c>
      <c r="S6" s="1772"/>
      <c r="T6" s="1772" t="s">
        <v>391</v>
      </c>
      <c r="U6" s="1772"/>
      <c r="V6" s="1772" t="s">
        <v>392</v>
      </c>
      <c r="W6" s="1772"/>
      <c r="X6" s="1850" t="s">
        <v>393</v>
      </c>
      <c r="Y6" s="1851"/>
      <c r="Z6" s="1772" t="s">
        <v>394</v>
      </c>
      <c r="AA6" s="1772"/>
      <c r="AB6" s="1772" t="s">
        <v>395</v>
      </c>
      <c r="AC6" s="1772"/>
      <c r="AD6" s="114"/>
      <c r="AE6" s="114"/>
      <c r="AF6" s="114"/>
      <c r="AG6" s="114"/>
      <c r="AH6" s="114"/>
      <c r="AI6" s="114"/>
      <c r="AJ6" s="114"/>
      <c r="AK6" s="114"/>
      <c r="AL6" s="187"/>
    </row>
    <row r="7" spans="1:62" s="136" customFormat="1" ht="24" customHeight="1">
      <c r="A7" s="1768"/>
      <c r="B7" s="1768"/>
      <c r="C7" s="1768"/>
      <c r="D7" s="188" t="s">
        <v>354</v>
      </c>
      <c r="E7" s="188" t="s">
        <v>396</v>
      </c>
      <c r="F7" s="189" t="s">
        <v>354</v>
      </c>
      <c r="G7" s="189" t="s">
        <v>396</v>
      </c>
      <c r="H7" s="189" t="s">
        <v>354</v>
      </c>
      <c r="I7" s="189" t="s">
        <v>396</v>
      </c>
      <c r="J7" s="189" t="s">
        <v>354</v>
      </c>
      <c r="K7" s="189" t="s">
        <v>396</v>
      </c>
      <c r="L7" s="189" t="s">
        <v>354</v>
      </c>
      <c r="M7" s="189" t="s">
        <v>396</v>
      </c>
      <c r="N7" s="189" t="s">
        <v>354</v>
      </c>
      <c r="O7" s="189" t="s">
        <v>396</v>
      </c>
      <c r="P7" s="189" t="s">
        <v>354</v>
      </c>
      <c r="Q7" s="189" t="s">
        <v>396</v>
      </c>
      <c r="R7" s="189" t="s">
        <v>354</v>
      </c>
      <c r="S7" s="189" t="s">
        <v>396</v>
      </c>
      <c r="T7" s="189" t="s">
        <v>354</v>
      </c>
      <c r="U7" s="189" t="s">
        <v>396</v>
      </c>
      <c r="V7" s="189" t="s">
        <v>354</v>
      </c>
      <c r="W7" s="189" t="s">
        <v>396</v>
      </c>
      <c r="X7" s="189" t="s">
        <v>354</v>
      </c>
      <c r="Y7" s="189" t="s">
        <v>396</v>
      </c>
      <c r="Z7" s="189" t="s">
        <v>354</v>
      </c>
      <c r="AA7" s="189" t="s">
        <v>396</v>
      </c>
      <c r="AB7" s="189" t="s">
        <v>354</v>
      </c>
      <c r="AC7" s="189" t="s">
        <v>396</v>
      </c>
      <c r="AD7" s="190"/>
      <c r="AE7" s="190" t="s">
        <v>397</v>
      </c>
      <c r="AF7" s="190"/>
      <c r="AG7" s="190"/>
      <c r="AH7" s="190"/>
      <c r="AI7" s="190"/>
      <c r="AJ7" s="190"/>
      <c r="AK7" s="191"/>
      <c r="AL7" s="127"/>
    </row>
    <row r="8" spans="1:62" s="197" customFormat="1" ht="14.25" customHeight="1">
      <c r="A8" s="192"/>
      <c r="B8" s="193"/>
      <c r="C8" s="194"/>
      <c r="D8" s="427"/>
      <c r="E8" s="427"/>
      <c r="F8" s="427">
        <v>386.86000000000007</v>
      </c>
      <c r="G8" s="427">
        <v>100</v>
      </c>
      <c r="H8" s="427">
        <v>2510.63</v>
      </c>
      <c r="I8" s="427">
        <v>100</v>
      </c>
      <c r="J8" s="427">
        <v>3757.1799999999994</v>
      </c>
      <c r="K8" s="427">
        <v>100</v>
      </c>
      <c r="L8" s="427">
        <v>38525.64</v>
      </c>
      <c r="M8" s="427">
        <v>100</v>
      </c>
      <c r="N8" s="427"/>
      <c r="O8" s="427"/>
      <c r="P8" s="427"/>
      <c r="Q8" s="427"/>
      <c r="R8" s="427">
        <v>117.33000000000001</v>
      </c>
      <c r="S8" s="427">
        <v>100</v>
      </c>
      <c r="T8" s="427"/>
      <c r="U8" s="427"/>
      <c r="V8" s="427">
        <v>89.699999999999989</v>
      </c>
      <c r="W8" s="427">
        <v>100</v>
      </c>
      <c r="X8" s="427">
        <v>77.42</v>
      </c>
      <c r="Y8" s="427">
        <v>100</v>
      </c>
      <c r="Z8" s="427">
        <v>1722.03</v>
      </c>
      <c r="AA8" s="427">
        <v>100</v>
      </c>
      <c r="AB8" s="427">
        <v>90.420000000000016</v>
      </c>
      <c r="AC8" s="427">
        <v>100</v>
      </c>
      <c r="AD8" s="195"/>
      <c r="AE8" s="195"/>
      <c r="AF8" s="195"/>
      <c r="AG8" s="195"/>
      <c r="AH8" s="195"/>
      <c r="AI8" s="195"/>
      <c r="AJ8" s="195"/>
      <c r="AK8" s="196"/>
      <c r="AP8" s="198">
        <v>2696.9</v>
      </c>
      <c r="AY8" s="1578"/>
      <c r="AZ8" s="127"/>
      <c r="BA8" s="127"/>
      <c r="BB8" s="210"/>
      <c r="BC8" s="127"/>
      <c r="BD8" s="127"/>
      <c r="BE8" s="127"/>
      <c r="BF8" s="127"/>
      <c r="BG8" s="127"/>
      <c r="BH8" s="127"/>
      <c r="BI8" s="127"/>
      <c r="BJ8" s="1580"/>
    </row>
    <row r="9" spans="1:62" s="205" customFormat="1" ht="14.25" customHeight="1">
      <c r="A9" s="199">
        <v>1</v>
      </c>
      <c r="B9" s="200" t="s">
        <v>195</v>
      </c>
      <c r="C9" s="201" t="s">
        <v>196</v>
      </c>
      <c r="D9" s="428"/>
      <c r="E9" s="428"/>
      <c r="F9" s="428">
        <v>87.37</v>
      </c>
      <c r="G9" s="428">
        <v>22.58439745644419</v>
      </c>
      <c r="H9" s="428">
        <v>1738.3299999999997</v>
      </c>
      <c r="I9" s="428">
        <v>69.238796636700727</v>
      </c>
      <c r="J9" s="428">
        <v>3757.1799999999994</v>
      </c>
      <c r="K9" s="428">
        <v>100</v>
      </c>
      <c r="L9" s="428">
        <v>38525.64</v>
      </c>
      <c r="M9" s="428">
        <v>100</v>
      </c>
      <c r="N9" s="428"/>
      <c r="O9" s="428"/>
      <c r="P9" s="428"/>
      <c r="Q9" s="428"/>
      <c r="R9" s="428"/>
      <c r="S9" s="428"/>
      <c r="T9" s="428"/>
      <c r="U9" s="428"/>
      <c r="V9" s="428"/>
      <c r="W9" s="428"/>
      <c r="X9" s="428"/>
      <c r="Y9" s="428"/>
      <c r="Z9" s="428">
        <v>1049.25</v>
      </c>
      <c r="AA9" s="428">
        <v>60.930994233549939</v>
      </c>
      <c r="AB9" s="428"/>
      <c r="AC9" s="428"/>
      <c r="AD9" s="202"/>
      <c r="AE9" s="202">
        <v>2741.15</v>
      </c>
      <c r="AF9" s="202"/>
      <c r="AG9" s="202"/>
      <c r="AH9" s="202"/>
      <c r="AI9" s="202"/>
      <c r="AJ9" s="202"/>
      <c r="AK9" s="203"/>
      <c r="AL9" s="204"/>
      <c r="AM9" s="204"/>
      <c r="AN9" s="204"/>
      <c r="AP9" s="204">
        <v>1210.1809942335499</v>
      </c>
      <c r="AY9" s="1579"/>
      <c r="AZ9" s="127"/>
      <c r="BA9" s="127"/>
      <c r="BB9" s="127"/>
      <c r="BC9" s="127"/>
      <c r="BD9" s="127"/>
      <c r="BE9" s="127"/>
      <c r="BF9" s="127"/>
      <c r="BG9" s="127"/>
      <c r="BH9" s="127"/>
      <c r="BI9" s="127"/>
      <c r="BJ9" s="1581"/>
    </row>
    <row r="10" spans="1:62" s="136" customFormat="1" ht="14.25" customHeight="1">
      <c r="A10" s="201"/>
      <c r="B10" s="206" t="s">
        <v>197</v>
      </c>
      <c r="C10" s="207"/>
      <c r="D10" s="429"/>
      <c r="E10" s="429"/>
      <c r="F10" s="429"/>
      <c r="G10" s="429">
        <v>0</v>
      </c>
      <c r="H10" s="429">
        <v>0</v>
      </c>
      <c r="I10" s="429">
        <v>0</v>
      </c>
      <c r="J10" s="429"/>
      <c r="K10" s="429"/>
      <c r="L10" s="429"/>
      <c r="M10" s="429">
        <v>0</v>
      </c>
      <c r="N10" s="429"/>
      <c r="O10" s="429"/>
      <c r="P10" s="429"/>
      <c r="Q10" s="429"/>
      <c r="R10" s="429"/>
      <c r="S10" s="429"/>
      <c r="T10" s="429"/>
      <c r="U10" s="429"/>
      <c r="V10" s="429"/>
      <c r="W10" s="429"/>
      <c r="X10" s="429"/>
      <c r="Y10" s="429"/>
      <c r="Z10" s="429"/>
      <c r="AA10" s="429">
        <v>0</v>
      </c>
      <c r="AB10" s="429"/>
      <c r="AC10" s="429"/>
      <c r="AD10" s="208"/>
      <c r="AE10" s="202"/>
      <c r="AF10" s="208"/>
      <c r="AG10" s="208"/>
      <c r="AH10" s="208"/>
      <c r="AI10" s="208"/>
      <c r="AJ10" s="208"/>
      <c r="AK10" s="209"/>
      <c r="AL10" s="210"/>
      <c r="AM10" s="211"/>
      <c r="AP10" s="211">
        <v>0</v>
      </c>
    </row>
    <row r="11" spans="1:62" s="112" customFormat="1" ht="14.25" customHeight="1">
      <c r="A11" s="212" t="s">
        <v>16</v>
      </c>
      <c r="B11" s="213" t="s">
        <v>198</v>
      </c>
      <c r="C11" s="212" t="s">
        <v>151</v>
      </c>
      <c r="D11" s="222"/>
      <c r="E11" s="222"/>
      <c r="F11" s="222"/>
      <c r="G11" s="222">
        <v>0</v>
      </c>
      <c r="H11" s="222">
        <v>60.650000000000006</v>
      </c>
      <c r="I11" s="222">
        <v>2.4157283231698816</v>
      </c>
      <c r="J11" s="222"/>
      <c r="K11" s="222">
        <v>0</v>
      </c>
      <c r="L11" s="222"/>
      <c r="M11" s="222">
        <v>0</v>
      </c>
      <c r="N11" s="222"/>
      <c r="O11" s="222"/>
      <c r="P11" s="222"/>
      <c r="Q11" s="222"/>
      <c r="R11" s="222"/>
      <c r="S11" s="222"/>
      <c r="T11" s="222"/>
      <c r="U11" s="222"/>
      <c r="V11" s="222"/>
      <c r="W11" s="222"/>
      <c r="X11" s="222"/>
      <c r="Y11" s="222"/>
      <c r="Z11" s="222">
        <v>2.67</v>
      </c>
      <c r="AA11" s="222">
        <v>0.15504956359645303</v>
      </c>
      <c r="AB11" s="222"/>
      <c r="AC11" s="222"/>
      <c r="AD11" s="208"/>
      <c r="AE11" s="202">
        <v>87.69</v>
      </c>
      <c r="AF11" s="208"/>
      <c r="AG11" s="208"/>
      <c r="AH11" s="208"/>
      <c r="AI11" s="208"/>
      <c r="AJ11" s="208"/>
      <c r="AK11" s="209"/>
      <c r="AL11" s="210"/>
      <c r="AM11" s="211"/>
      <c r="AN11" s="214"/>
      <c r="AP11" s="211">
        <v>2.825049563596453</v>
      </c>
    </row>
    <row r="12" spans="1:62" s="112" customFormat="1" ht="14.25" customHeight="1">
      <c r="A12" s="212"/>
      <c r="B12" s="213" t="s">
        <v>199</v>
      </c>
      <c r="C12" s="212" t="s">
        <v>200</v>
      </c>
      <c r="D12" s="222"/>
      <c r="E12" s="222"/>
      <c r="F12" s="222"/>
      <c r="G12" s="222">
        <v>0</v>
      </c>
      <c r="H12" s="222">
        <v>0</v>
      </c>
      <c r="I12" s="222">
        <v>0</v>
      </c>
      <c r="J12" s="222"/>
      <c r="K12" s="222"/>
      <c r="L12" s="222"/>
      <c r="M12" s="222">
        <v>0</v>
      </c>
      <c r="N12" s="222"/>
      <c r="O12" s="222"/>
      <c r="P12" s="222"/>
      <c r="Q12" s="222"/>
      <c r="R12" s="222"/>
      <c r="S12" s="222"/>
      <c r="T12" s="222"/>
      <c r="U12" s="222"/>
      <c r="V12" s="222"/>
      <c r="W12" s="222"/>
      <c r="X12" s="222"/>
      <c r="Y12" s="222"/>
      <c r="Z12" s="222"/>
      <c r="AA12" s="222">
        <v>0</v>
      </c>
      <c r="AB12" s="222"/>
      <c r="AC12" s="222"/>
      <c r="AD12" s="208"/>
      <c r="AE12" s="202"/>
      <c r="AF12" s="208"/>
      <c r="AG12" s="208"/>
      <c r="AH12" s="208"/>
      <c r="AI12" s="208"/>
      <c r="AJ12" s="208"/>
      <c r="AK12" s="209"/>
      <c r="AL12" s="210"/>
      <c r="AM12" s="211"/>
      <c r="AN12" s="214"/>
      <c r="AP12" s="211">
        <v>0</v>
      </c>
    </row>
    <row r="13" spans="1:62" s="112" customFormat="1" ht="14.25" customHeight="1">
      <c r="A13" s="212" t="s">
        <v>30</v>
      </c>
      <c r="B13" s="213" t="s">
        <v>201</v>
      </c>
      <c r="C13" s="212" t="s">
        <v>152</v>
      </c>
      <c r="D13" s="222"/>
      <c r="E13" s="222"/>
      <c r="F13" s="222">
        <v>9.07</v>
      </c>
      <c r="G13" s="222">
        <v>2.3445173964741763</v>
      </c>
      <c r="H13" s="222">
        <v>270.48999999999995</v>
      </c>
      <c r="I13" s="222">
        <v>10.773789845576607</v>
      </c>
      <c r="J13" s="222"/>
      <c r="K13" s="222">
        <v>0</v>
      </c>
      <c r="L13" s="222"/>
      <c r="M13" s="222">
        <v>0</v>
      </c>
      <c r="N13" s="222"/>
      <c r="O13" s="222"/>
      <c r="P13" s="222"/>
      <c r="Q13" s="222"/>
      <c r="R13" s="222"/>
      <c r="S13" s="222"/>
      <c r="T13" s="222"/>
      <c r="U13" s="222"/>
      <c r="V13" s="222"/>
      <c r="W13" s="222"/>
      <c r="X13" s="222"/>
      <c r="Y13" s="222"/>
      <c r="Z13" s="222">
        <v>341.63</v>
      </c>
      <c r="AA13" s="222">
        <v>19.838794910657771</v>
      </c>
      <c r="AB13" s="222"/>
      <c r="AC13" s="222"/>
      <c r="AD13" s="208"/>
      <c r="AE13" s="202">
        <v>2573.31</v>
      </c>
      <c r="AF13" s="208"/>
      <c r="AG13" s="208"/>
      <c r="AH13" s="208"/>
      <c r="AI13" s="208"/>
      <c r="AJ13" s="208"/>
      <c r="AK13" s="209"/>
      <c r="AL13" s="210"/>
      <c r="AM13" s="211"/>
      <c r="AN13" s="214"/>
      <c r="AP13" s="211">
        <v>361.46879491065778</v>
      </c>
      <c r="AZ13" s="214"/>
    </row>
    <row r="14" spans="1:62" s="112" customFormat="1" ht="14.25" customHeight="1">
      <c r="A14" s="212" t="s">
        <v>202</v>
      </c>
      <c r="B14" s="213" t="s">
        <v>203</v>
      </c>
      <c r="C14" s="212" t="s">
        <v>123</v>
      </c>
      <c r="D14" s="222"/>
      <c r="E14" s="222"/>
      <c r="F14" s="222">
        <v>53.98</v>
      </c>
      <c r="G14" s="222">
        <v>13.953368143514448</v>
      </c>
      <c r="H14" s="222">
        <v>1304.9299999999998</v>
      </c>
      <c r="I14" s="222">
        <v>51.976197209465347</v>
      </c>
      <c r="J14" s="222">
        <v>3757.1799999999994</v>
      </c>
      <c r="K14" s="222">
        <v>100</v>
      </c>
      <c r="L14" s="222"/>
      <c r="M14" s="222">
        <v>0</v>
      </c>
      <c r="N14" s="222"/>
      <c r="O14" s="222"/>
      <c r="P14" s="222"/>
      <c r="Q14" s="222"/>
      <c r="R14" s="222"/>
      <c r="S14" s="222"/>
      <c r="T14" s="222"/>
      <c r="U14" s="222"/>
      <c r="V14" s="222"/>
      <c r="W14" s="222"/>
      <c r="X14" s="222"/>
      <c r="Y14" s="222"/>
      <c r="Z14" s="222">
        <v>703.89</v>
      </c>
      <c r="AA14" s="222">
        <v>40.875594501837945</v>
      </c>
      <c r="AB14" s="222"/>
      <c r="AC14" s="222"/>
      <c r="AD14" s="208"/>
      <c r="AE14" s="202">
        <v>79.209999999999994</v>
      </c>
      <c r="AF14" s="208"/>
      <c r="AG14" s="208"/>
      <c r="AH14" s="208"/>
      <c r="AI14" s="208"/>
      <c r="AJ14" s="208"/>
      <c r="AK14" s="209"/>
      <c r="AL14" s="210"/>
      <c r="AM14" s="211"/>
      <c r="AN14" s="214"/>
      <c r="AP14" s="211">
        <v>744.76559450183788</v>
      </c>
    </row>
    <row r="15" spans="1:62" s="112" customFormat="1" ht="14.25" customHeight="1">
      <c r="A15" s="212" t="s">
        <v>204</v>
      </c>
      <c r="B15" s="213" t="s">
        <v>205</v>
      </c>
      <c r="C15" s="212" t="s">
        <v>206</v>
      </c>
      <c r="D15" s="222"/>
      <c r="E15" s="222"/>
      <c r="F15" s="222"/>
      <c r="G15" s="222">
        <v>0</v>
      </c>
      <c r="H15" s="222">
        <v>0</v>
      </c>
      <c r="I15" s="222">
        <v>0</v>
      </c>
      <c r="J15" s="222"/>
      <c r="K15" s="222"/>
      <c r="L15" s="222">
        <v>7137.13</v>
      </c>
      <c r="M15" s="222">
        <v>18.525662390034274</v>
      </c>
      <c r="N15" s="222"/>
      <c r="O15" s="222"/>
      <c r="P15" s="222"/>
      <c r="Q15" s="222"/>
      <c r="R15" s="222"/>
      <c r="S15" s="222"/>
      <c r="T15" s="222"/>
      <c r="U15" s="222"/>
      <c r="V15" s="222"/>
      <c r="W15" s="222"/>
      <c r="X15" s="222"/>
      <c r="Y15" s="222"/>
      <c r="Z15" s="222"/>
      <c r="AA15" s="222">
        <v>0</v>
      </c>
      <c r="AB15" s="222"/>
      <c r="AC15" s="222"/>
      <c r="AD15" s="208"/>
      <c r="AE15" s="202"/>
      <c r="AF15" s="208"/>
      <c r="AG15" s="208"/>
      <c r="AH15" s="208"/>
      <c r="AI15" s="208"/>
      <c r="AJ15" s="208"/>
      <c r="AK15" s="209"/>
      <c r="AL15" s="210"/>
      <c r="AM15" s="211"/>
      <c r="AN15" s="214"/>
      <c r="AP15" s="211">
        <v>18.525662390034274</v>
      </c>
    </row>
    <row r="16" spans="1:62" s="112" customFormat="1" ht="14.25" customHeight="1">
      <c r="A16" s="212" t="s">
        <v>207</v>
      </c>
      <c r="B16" s="213" t="s">
        <v>208</v>
      </c>
      <c r="C16" s="212" t="s">
        <v>209</v>
      </c>
      <c r="D16" s="222"/>
      <c r="E16" s="222"/>
      <c r="F16" s="222"/>
      <c r="G16" s="222">
        <v>0</v>
      </c>
      <c r="H16" s="222">
        <v>0</v>
      </c>
      <c r="I16" s="222">
        <v>0</v>
      </c>
      <c r="J16" s="222"/>
      <c r="K16" s="222"/>
      <c r="L16" s="222">
        <v>10713.320000000002</v>
      </c>
      <c r="M16" s="222">
        <v>27.808285598889469</v>
      </c>
      <c r="N16" s="222"/>
      <c r="O16" s="222"/>
      <c r="P16" s="222"/>
      <c r="Q16" s="222"/>
      <c r="R16" s="222"/>
      <c r="S16" s="222"/>
      <c r="T16" s="222"/>
      <c r="U16" s="222"/>
      <c r="V16" s="222"/>
      <c r="W16" s="222"/>
      <c r="X16" s="222"/>
      <c r="Y16" s="222"/>
      <c r="Z16" s="222"/>
      <c r="AA16" s="222">
        <v>0</v>
      </c>
      <c r="AB16" s="222"/>
      <c r="AC16" s="222"/>
      <c r="AD16" s="208"/>
      <c r="AE16" s="202"/>
      <c r="AF16" s="208"/>
      <c r="AG16" s="208"/>
      <c r="AH16" s="208"/>
      <c r="AI16" s="208"/>
      <c r="AJ16" s="208"/>
      <c r="AK16" s="209"/>
      <c r="AL16" s="210"/>
      <c r="AM16" s="211"/>
      <c r="AN16" s="214"/>
      <c r="AP16" s="211">
        <v>27.808285598889469</v>
      </c>
    </row>
    <row r="17" spans="1:52" s="139" customFormat="1" ht="14.25" customHeight="1">
      <c r="A17" s="212" t="s">
        <v>210</v>
      </c>
      <c r="B17" s="213" t="s">
        <v>211</v>
      </c>
      <c r="C17" s="212" t="s">
        <v>153</v>
      </c>
      <c r="D17" s="222"/>
      <c r="E17" s="222"/>
      <c r="F17" s="222">
        <v>24.32</v>
      </c>
      <c r="G17" s="222">
        <v>6.2865119164555647</v>
      </c>
      <c r="H17" s="222">
        <v>17.8</v>
      </c>
      <c r="I17" s="222">
        <v>0.70898539410426864</v>
      </c>
      <c r="J17" s="222"/>
      <c r="K17" s="222"/>
      <c r="L17" s="222">
        <v>20675.190000000002</v>
      </c>
      <c r="M17" s="222">
        <v>53.666052011076268</v>
      </c>
      <c r="N17" s="222"/>
      <c r="O17" s="222"/>
      <c r="P17" s="222"/>
      <c r="Q17" s="222"/>
      <c r="R17" s="222"/>
      <c r="S17" s="222"/>
      <c r="T17" s="222"/>
      <c r="U17" s="222"/>
      <c r="V17" s="222"/>
      <c r="W17" s="222"/>
      <c r="X17" s="222"/>
      <c r="Y17" s="222"/>
      <c r="Z17" s="222"/>
      <c r="AA17" s="222">
        <v>0</v>
      </c>
      <c r="AB17" s="222"/>
      <c r="AC17" s="222"/>
      <c r="AD17" s="208"/>
      <c r="AE17" s="202">
        <v>0.35</v>
      </c>
      <c r="AF17" s="208"/>
      <c r="AG17" s="208"/>
      <c r="AH17" s="208"/>
      <c r="AI17" s="208"/>
      <c r="AJ17" s="208"/>
      <c r="AK17" s="209"/>
      <c r="AL17" s="210"/>
      <c r="AM17" s="211"/>
      <c r="AN17" s="214"/>
      <c r="AP17" s="211">
        <v>53.666052011076268</v>
      </c>
    </row>
    <row r="18" spans="1:52" s="139" customFormat="1" ht="14.25" customHeight="1">
      <c r="A18" s="212"/>
      <c r="B18" s="213" t="s">
        <v>212</v>
      </c>
      <c r="C18" s="212" t="s">
        <v>213</v>
      </c>
      <c r="D18" s="222"/>
      <c r="E18" s="222"/>
      <c r="F18" s="222"/>
      <c r="G18" s="222">
        <v>0</v>
      </c>
      <c r="H18" s="222">
        <v>0</v>
      </c>
      <c r="I18" s="222">
        <v>0</v>
      </c>
      <c r="J18" s="222"/>
      <c r="K18" s="222"/>
      <c r="L18" s="222"/>
      <c r="M18" s="222"/>
      <c r="N18" s="222"/>
      <c r="O18" s="222"/>
      <c r="P18" s="222"/>
      <c r="Q18" s="222"/>
      <c r="R18" s="222"/>
      <c r="S18" s="222"/>
      <c r="T18" s="222"/>
      <c r="U18" s="222"/>
      <c r="V18" s="222"/>
      <c r="W18" s="222"/>
      <c r="X18" s="222"/>
      <c r="Y18" s="222"/>
      <c r="Z18" s="222"/>
      <c r="AA18" s="222">
        <v>0</v>
      </c>
      <c r="AB18" s="222"/>
      <c r="AC18" s="222"/>
      <c r="AD18" s="208"/>
      <c r="AE18" s="202"/>
      <c r="AF18" s="208"/>
      <c r="AG18" s="208"/>
      <c r="AH18" s="208"/>
      <c r="AI18" s="208"/>
      <c r="AJ18" s="208"/>
      <c r="AK18" s="209"/>
      <c r="AL18" s="210"/>
      <c r="AM18" s="211"/>
      <c r="AN18" s="214"/>
      <c r="AP18" s="211">
        <v>0</v>
      </c>
    </row>
    <row r="19" spans="1:52" s="139" customFormat="1" ht="14.25" customHeight="1">
      <c r="A19" s="215" t="s">
        <v>214</v>
      </c>
      <c r="B19" s="213" t="s">
        <v>215</v>
      </c>
      <c r="C19" s="212" t="s">
        <v>154</v>
      </c>
      <c r="D19" s="222"/>
      <c r="E19" s="222"/>
      <c r="F19" s="222"/>
      <c r="G19" s="222">
        <v>0</v>
      </c>
      <c r="H19" s="222">
        <v>84.460000000000008</v>
      </c>
      <c r="I19" s="222">
        <v>3.3640958643846366</v>
      </c>
      <c r="J19" s="222"/>
      <c r="K19" s="222"/>
      <c r="L19" s="222"/>
      <c r="M19" s="222"/>
      <c r="N19" s="222"/>
      <c r="O19" s="222"/>
      <c r="P19" s="222"/>
      <c r="Q19" s="222"/>
      <c r="R19" s="222"/>
      <c r="S19" s="222"/>
      <c r="T19" s="222"/>
      <c r="U19" s="222"/>
      <c r="V19" s="222"/>
      <c r="W19" s="222"/>
      <c r="X19" s="222"/>
      <c r="Y19" s="222"/>
      <c r="Z19" s="222">
        <v>1.06</v>
      </c>
      <c r="AA19" s="222">
        <v>6.1555257457767874E-2</v>
      </c>
      <c r="AB19" s="222"/>
      <c r="AC19" s="222"/>
      <c r="AD19" s="208"/>
      <c r="AE19" s="202">
        <v>0.59</v>
      </c>
      <c r="AF19" s="208"/>
      <c r="AG19" s="208"/>
      <c r="AH19" s="208"/>
      <c r="AI19" s="208"/>
      <c r="AJ19" s="208"/>
      <c r="AK19" s="209"/>
      <c r="AL19" s="210"/>
      <c r="AM19" s="211"/>
      <c r="AN19" s="214"/>
      <c r="AP19" s="211">
        <v>1.1215552574577679</v>
      </c>
    </row>
    <row r="20" spans="1:52" s="139" customFormat="1" ht="14.25" customHeight="1">
      <c r="A20" s="215" t="s">
        <v>216</v>
      </c>
      <c r="B20" s="213" t="s">
        <v>217</v>
      </c>
      <c r="C20" s="212" t="s">
        <v>218</v>
      </c>
      <c r="D20" s="222"/>
      <c r="E20" s="222"/>
      <c r="F20" s="222"/>
      <c r="G20" s="222">
        <v>0</v>
      </c>
      <c r="H20" s="222">
        <v>0</v>
      </c>
      <c r="I20" s="222">
        <v>0</v>
      </c>
      <c r="J20" s="222"/>
      <c r="K20" s="222"/>
      <c r="L20" s="222"/>
      <c r="M20" s="222"/>
      <c r="N20" s="222"/>
      <c r="O20" s="222"/>
      <c r="P20" s="222"/>
      <c r="Q20" s="222"/>
      <c r="R20" s="222"/>
      <c r="S20" s="222"/>
      <c r="T20" s="222"/>
      <c r="U20" s="222"/>
      <c r="V20" s="222"/>
      <c r="W20" s="222"/>
      <c r="X20" s="222"/>
      <c r="Y20" s="222"/>
      <c r="Z20" s="222"/>
      <c r="AA20" s="222">
        <v>0</v>
      </c>
      <c r="AB20" s="222"/>
      <c r="AC20" s="222"/>
      <c r="AD20" s="208"/>
      <c r="AE20" s="202"/>
      <c r="AF20" s="208"/>
      <c r="AG20" s="208"/>
      <c r="AH20" s="208"/>
      <c r="AI20" s="208"/>
      <c r="AJ20" s="208"/>
      <c r="AK20" s="209"/>
      <c r="AL20" s="210"/>
      <c r="AM20" s="211"/>
      <c r="AN20" s="214"/>
      <c r="AP20" s="211">
        <v>0</v>
      </c>
    </row>
    <row r="21" spans="1:52" s="127" customFormat="1" ht="14.25" customHeight="1">
      <c r="A21" s="215" t="s">
        <v>219</v>
      </c>
      <c r="B21" s="213" t="s">
        <v>220</v>
      </c>
      <c r="C21" s="212" t="s">
        <v>90</v>
      </c>
      <c r="D21" s="222"/>
      <c r="E21" s="222"/>
      <c r="F21" s="222"/>
      <c r="G21" s="222">
        <v>0</v>
      </c>
      <c r="H21" s="222">
        <v>0</v>
      </c>
      <c r="I21" s="222">
        <v>0</v>
      </c>
      <c r="J21" s="222"/>
      <c r="K21" s="222"/>
      <c r="L21" s="222"/>
      <c r="M21" s="222"/>
      <c r="N21" s="222"/>
      <c r="O21" s="222"/>
      <c r="P21" s="222"/>
      <c r="Q21" s="222"/>
      <c r="R21" s="222"/>
      <c r="S21" s="222"/>
      <c r="T21" s="222"/>
      <c r="U21" s="222"/>
      <c r="V21" s="222"/>
      <c r="W21" s="222"/>
      <c r="X21" s="222"/>
      <c r="Y21" s="222"/>
      <c r="Z21" s="222"/>
      <c r="AA21" s="222">
        <v>0</v>
      </c>
      <c r="AB21" s="222"/>
      <c r="AC21" s="222"/>
      <c r="AD21" s="208"/>
      <c r="AE21" s="202"/>
      <c r="AF21" s="208"/>
      <c r="AG21" s="208"/>
      <c r="AH21" s="208"/>
      <c r="AI21" s="208"/>
      <c r="AJ21" s="208"/>
      <c r="AK21" s="209"/>
      <c r="AL21" s="210"/>
      <c r="AM21" s="211"/>
      <c r="AN21" s="214"/>
      <c r="AP21" s="211">
        <v>0</v>
      </c>
    </row>
    <row r="22" spans="1:52" s="127" customFormat="1" ht="14.25" customHeight="1">
      <c r="A22" s="199">
        <v>2</v>
      </c>
      <c r="B22" s="200" t="s">
        <v>221</v>
      </c>
      <c r="C22" s="201" t="s">
        <v>222</v>
      </c>
      <c r="D22" s="428"/>
      <c r="E22" s="428"/>
      <c r="F22" s="428">
        <v>299.49000000000007</v>
      </c>
      <c r="G22" s="428">
        <v>77.415602543555806</v>
      </c>
      <c r="H22" s="428">
        <v>768.38000000000011</v>
      </c>
      <c r="I22" s="428">
        <v>30.605067254035845</v>
      </c>
      <c r="J22" s="428"/>
      <c r="K22" s="428"/>
      <c r="L22" s="428"/>
      <c r="M22" s="428"/>
      <c r="N22" s="428"/>
      <c r="O22" s="428"/>
      <c r="P22" s="428"/>
      <c r="Q22" s="428"/>
      <c r="R22" s="428">
        <v>117.33000000000001</v>
      </c>
      <c r="S22" s="428">
        <v>100</v>
      </c>
      <c r="T22" s="428"/>
      <c r="U22" s="428"/>
      <c r="V22" s="428">
        <v>89.699999999999989</v>
      </c>
      <c r="W22" s="428">
        <v>100</v>
      </c>
      <c r="X22" s="428">
        <v>77.42</v>
      </c>
      <c r="Y22" s="428">
        <v>100</v>
      </c>
      <c r="Z22" s="428">
        <v>671.27</v>
      </c>
      <c r="AA22" s="428">
        <v>38.981318560071543</v>
      </c>
      <c r="AB22" s="428">
        <v>90.420000000000016</v>
      </c>
      <c r="AC22" s="428">
        <v>100</v>
      </c>
      <c r="AD22" s="126"/>
      <c r="AE22" s="202">
        <v>1283.45</v>
      </c>
      <c r="AF22" s="126"/>
      <c r="AG22" s="126"/>
      <c r="AH22" s="126"/>
      <c r="AI22" s="126"/>
      <c r="AJ22" s="126"/>
      <c r="AK22" s="216"/>
      <c r="AL22" s="210"/>
      <c r="AM22" s="210"/>
      <c r="AN22" s="210"/>
      <c r="AP22" s="210">
        <v>1485.1213185600716</v>
      </c>
    </row>
    <row r="23" spans="1:52" s="127" customFormat="1" ht="14.25" customHeight="1">
      <c r="A23" s="199"/>
      <c r="B23" s="206" t="s">
        <v>197</v>
      </c>
      <c r="C23" s="201"/>
      <c r="D23" s="428"/>
      <c r="E23" s="428"/>
      <c r="F23" s="428"/>
      <c r="G23" s="428">
        <v>0</v>
      </c>
      <c r="H23" s="428">
        <v>0</v>
      </c>
      <c r="I23" s="428">
        <v>0</v>
      </c>
      <c r="J23" s="428"/>
      <c r="K23" s="428"/>
      <c r="L23" s="428"/>
      <c r="M23" s="428"/>
      <c r="N23" s="428"/>
      <c r="O23" s="428"/>
      <c r="P23" s="428"/>
      <c r="Q23" s="428"/>
      <c r="R23" s="428"/>
      <c r="S23" s="428"/>
      <c r="T23" s="428"/>
      <c r="U23" s="428"/>
      <c r="V23" s="428"/>
      <c r="W23" s="428"/>
      <c r="X23" s="428"/>
      <c r="Y23" s="428"/>
      <c r="Z23" s="428"/>
      <c r="AA23" s="428">
        <v>0</v>
      </c>
      <c r="AB23" s="428"/>
      <c r="AC23" s="428"/>
      <c r="AD23" s="208"/>
      <c r="AE23" s="202"/>
      <c r="AF23" s="208"/>
      <c r="AG23" s="208"/>
      <c r="AH23" s="208"/>
      <c r="AI23" s="208"/>
      <c r="AJ23" s="208"/>
      <c r="AK23" s="209"/>
      <c r="AL23" s="210"/>
      <c r="AM23" s="211"/>
      <c r="AN23" s="214"/>
      <c r="AP23" s="211">
        <v>0</v>
      </c>
    </row>
    <row r="24" spans="1:52" s="112" customFormat="1" ht="14.25" customHeight="1">
      <c r="A24" s="212" t="s">
        <v>223</v>
      </c>
      <c r="B24" s="213" t="s">
        <v>224</v>
      </c>
      <c r="C24" s="212" t="s">
        <v>18</v>
      </c>
      <c r="D24" s="222"/>
      <c r="E24" s="222"/>
      <c r="F24" s="222"/>
      <c r="G24" s="222">
        <v>0</v>
      </c>
      <c r="H24" s="222">
        <v>25.17</v>
      </c>
      <c r="I24" s="222">
        <v>1.0025372117755305</v>
      </c>
      <c r="J24" s="222"/>
      <c r="K24" s="222"/>
      <c r="L24" s="222"/>
      <c r="M24" s="222"/>
      <c r="N24" s="222"/>
      <c r="O24" s="222"/>
      <c r="P24" s="222"/>
      <c r="Q24" s="222"/>
      <c r="R24" s="222"/>
      <c r="S24" s="222"/>
      <c r="T24" s="222"/>
      <c r="U24" s="222"/>
      <c r="V24" s="222"/>
      <c r="W24" s="222"/>
      <c r="X24" s="222"/>
      <c r="Y24" s="222"/>
      <c r="Z24" s="222">
        <v>0.34</v>
      </c>
      <c r="AA24" s="222">
        <v>1.9744139184567053E-2</v>
      </c>
      <c r="AB24" s="222"/>
      <c r="AC24" s="222"/>
      <c r="AD24" s="208"/>
      <c r="AE24" s="202"/>
      <c r="AF24" s="208"/>
      <c r="AG24" s="208"/>
      <c r="AH24" s="208"/>
      <c r="AI24" s="208"/>
      <c r="AJ24" s="208"/>
      <c r="AK24" s="209"/>
      <c r="AL24" s="210"/>
      <c r="AM24" s="211"/>
      <c r="AN24" s="214"/>
      <c r="AP24" s="211">
        <v>0.3597441391845671</v>
      </c>
    </row>
    <row r="25" spans="1:52" s="112" customFormat="1" ht="14.25" customHeight="1">
      <c r="A25" s="212" t="s">
        <v>225</v>
      </c>
      <c r="B25" s="213" t="s">
        <v>226</v>
      </c>
      <c r="C25" s="212" t="s">
        <v>29</v>
      </c>
      <c r="D25" s="222"/>
      <c r="E25" s="222"/>
      <c r="F25" s="222"/>
      <c r="G25" s="222">
        <v>0</v>
      </c>
      <c r="H25" s="222">
        <v>3.79</v>
      </c>
      <c r="I25" s="222">
        <v>0.15095812604804373</v>
      </c>
      <c r="J25" s="222"/>
      <c r="K25" s="222"/>
      <c r="L25" s="222"/>
      <c r="M25" s="222"/>
      <c r="N25" s="222"/>
      <c r="O25" s="222"/>
      <c r="P25" s="222"/>
      <c r="Q25" s="222"/>
      <c r="R25" s="222"/>
      <c r="S25" s="222"/>
      <c r="T25" s="222"/>
      <c r="U25" s="222"/>
      <c r="V25" s="222"/>
      <c r="W25" s="222"/>
      <c r="X25" s="222"/>
      <c r="Y25" s="222"/>
      <c r="Z25" s="222">
        <v>0.39</v>
      </c>
      <c r="AA25" s="222">
        <v>2.264768906465044E-2</v>
      </c>
      <c r="AB25" s="222"/>
      <c r="AC25" s="222"/>
      <c r="AD25" s="208"/>
      <c r="AE25" s="202">
        <v>9.6199999999999992</v>
      </c>
      <c r="AF25" s="208"/>
      <c r="AG25" s="208"/>
      <c r="AH25" s="208"/>
      <c r="AI25" s="208"/>
      <c r="AJ25" s="208"/>
      <c r="AK25" s="209"/>
      <c r="AL25" s="210"/>
      <c r="AM25" s="211"/>
      <c r="AN25" s="214"/>
      <c r="AP25" s="211">
        <v>0.41264768906465044</v>
      </c>
    </row>
    <row r="26" spans="1:52" s="112" customFormat="1" ht="14.25" customHeight="1">
      <c r="A26" s="212" t="s">
        <v>227</v>
      </c>
      <c r="B26" s="213" t="s">
        <v>228</v>
      </c>
      <c r="C26" s="212" t="s">
        <v>48</v>
      </c>
      <c r="D26" s="222"/>
      <c r="E26" s="222"/>
      <c r="F26" s="222">
        <v>17.329999999999998</v>
      </c>
      <c r="G26" s="222">
        <v>4.4796567233624556</v>
      </c>
      <c r="H26" s="222">
        <v>0</v>
      </c>
      <c r="I26" s="222">
        <v>0</v>
      </c>
      <c r="J26" s="222"/>
      <c r="K26" s="222"/>
      <c r="L26" s="222"/>
      <c r="M26" s="222"/>
      <c r="N26" s="222"/>
      <c r="O26" s="222"/>
      <c r="P26" s="222"/>
      <c r="Q26" s="222"/>
      <c r="R26" s="222"/>
      <c r="S26" s="222"/>
      <c r="T26" s="222"/>
      <c r="U26" s="222"/>
      <c r="V26" s="222"/>
      <c r="W26" s="222"/>
      <c r="X26" s="222"/>
      <c r="Y26" s="222"/>
      <c r="Z26" s="222"/>
      <c r="AA26" s="222">
        <v>0</v>
      </c>
      <c r="AB26" s="222"/>
      <c r="AC26" s="222"/>
      <c r="AD26" s="208"/>
      <c r="AE26" s="202"/>
      <c r="AF26" s="208"/>
      <c r="AG26" s="208"/>
      <c r="AH26" s="208"/>
      <c r="AI26" s="208"/>
      <c r="AJ26" s="208"/>
      <c r="AK26" s="209"/>
      <c r="AL26" s="210"/>
      <c r="AM26" s="211"/>
      <c r="AN26" s="214"/>
      <c r="AP26" s="211">
        <v>0</v>
      </c>
    </row>
    <row r="27" spans="1:52" s="112" customFormat="1" ht="14.25" customHeight="1">
      <c r="A27" s="212" t="s">
        <v>229</v>
      </c>
      <c r="B27" s="213" t="s">
        <v>230</v>
      </c>
      <c r="C27" s="212" t="s">
        <v>128</v>
      </c>
      <c r="D27" s="222"/>
      <c r="E27" s="222"/>
      <c r="F27" s="222">
        <v>25</v>
      </c>
      <c r="G27" s="222">
        <v>6.4622860983301447</v>
      </c>
      <c r="H27" s="222">
        <v>0</v>
      </c>
      <c r="I27" s="222">
        <v>0</v>
      </c>
      <c r="J27" s="222"/>
      <c r="K27" s="222"/>
      <c r="L27" s="222"/>
      <c r="M27" s="222"/>
      <c r="N27" s="222"/>
      <c r="O27" s="222"/>
      <c r="P27" s="222"/>
      <c r="Q27" s="222"/>
      <c r="R27" s="222">
        <v>117.33000000000001</v>
      </c>
      <c r="S27" s="222">
        <v>100</v>
      </c>
      <c r="T27" s="222"/>
      <c r="U27" s="222"/>
      <c r="V27" s="222"/>
      <c r="W27" s="222"/>
      <c r="X27" s="222"/>
      <c r="Y27" s="222"/>
      <c r="Z27" s="222"/>
      <c r="AA27" s="222">
        <v>0</v>
      </c>
      <c r="AB27" s="222"/>
      <c r="AC27" s="222"/>
      <c r="AD27" s="208"/>
      <c r="AE27" s="202"/>
      <c r="AF27" s="208"/>
      <c r="AG27" s="208"/>
      <c r="AH27" s="208"/>
      <c r="AI27" s="208"/>
      <c r="AJ27" s="208"/>
      <c r="AK27" s="209"/>
      <c r="AL27" s="210"/>
      <c r="AM27" s="211"/>
      <c r="AN27" s="214"/>
      <c r="AP27" s="211">
        <v>217.33</v>
      </c>
    </row>
    <row r="28" spans="1:52" s="112" customFormat="1" ht="14.25" customHeight="1">
      <c r="A28" s="212" t="s">
        <v>231</v>
      </c>
      <c r="B28" s="213" t="s">
        <v>232</v>
      </c>
      <c r="C28" s="212" t="s">
        <v>88</v>
      </c>
      <c r="D28" s="222"/>
      <c r="E28" s="222"/>
      <c r="F28" s="222">
        <v>75.650000000000006</v>
      </c>
      <c r="G28" s="222">
        <v>19.55487773354702</v>
      </c>
      <c r="H28" s="222">
        <v>15.41</v>
      </c>
      <c r="I28" s="222">
        <v>0.61379016422172916</v>
      </c>
      <c r="J28" s="222"/>
      <c r="K28" s="222"/>
      <c r="L28" s="222"/>
      <c r="M28" s="222"/>
      <c r="N28" s="222"/>
      <c r="O28" s="222"/>
      <c r="P28" s="222"/>
      <c r="Q28" s="222"/>
      <c r="R28" s="222"/>
      <c r="S28" s="222"/>
      <c r="T28" s="222"/>
      <c r="U28" s="222"/>
      <c r="V28" s="222">
        <v>13.879999999999999</v>
      </c>
      <c r="W28" s="222">
        <v>15.473801560758083</v>
      </c>
      <c r="X28" s="222">
        <v>77.42</v>
      </c>
      <c r="Y28" s="222">
        <v>100</v>
      </c>
      <c r="Z28" s="222"/>
      <c r="AA28" s="222">
        <v>0</v>
      </c>
      <c r="AB28" s="222"/>
      <c r="AC28" s="222"/>
      <c r="AD28" s="208"/>
      <c r="AE28" s="202"/>
      <c r="AF28" s="208"/>
      <c r="AG28" s="208"/>
      <c r="AH28" s="208"/>
      <c r="AI28" s="208"/>
      <c r="AJ28" s="208"/>
      <c r="AK28" s="209"/>
      <c r="AL28" s="210"/>
      <c r="AM28" s="211"/>
      <c r="AN28" s="214"/>
      <c r="AP28" s="211">
        <v>206.7738015607581</v>
      </c>
    </row>
    <row r="29" spans="1:52" s="112" customFormat="1" ht="14.25" customHeight="1">
      <c r="A29" s="212" t="s">
        <v>233</v>
      </c>
      <c r="B29" s="213" t="s">
        <v>234</v>
      </c>
      <c r="C29" s="212" t="s">
        <v>87</v>
      </c>
      <c r="D29" s="222"/>
      <c r="E29" s="222"/>
      <c r="F29" s="222">
        <v>15.64</v>
      </c>
      <c r="G29" s="222">
        <v>4.0428061831153386</v>
      </c>
      <c r="H29" s="222">
        <v>11.96</v>
      </c>
      <c r="I29" s="222">
        <v>0.47637445581387944</v>
      </c>
      <c r="J29" s="222"/>
      <c r="K29" s="222"/>
      <c r="L29" s="222"/>
      <c r="M29" s="222"/>
      <c r="N29" s="222"/>
      <c r="O29" s="222"/>
      <c r="P29" s="222"/>
      <c r="Q29" s="222"/>
      <c r="R29" s="222"/>
      <c r="S29" s="222"/>
      <c r="T29" s="222"/>
      <c r="U29" s="222"/>
      <c r="V29" s="222"/>
      <c r="W29" s="222">
        <v>0</v>
      </c>
      <c r="X29" s="222"/>
      <c r="Y29" s="222"/>
      <c r="Z29" s="222">
        <v>6.67</v>
      </c>
      <c r="AA29" s="222">
        <v>0.38733355400312425</v>
      </c>
      <c r="AB29" s="222">
        <v>90.420000000000016</v>
      </c>
      <c r="AC29" s="222">
        <v>100</v>
      </c>
      <c r="AD29" s="208"/>
      <c r="AE29" s="202"/>
      <c r="AF29" s="208"/>
      <c r="AG29" s="208"/>
      <c r="AH29" s="208"/>
      <c r="AI29" s="208"/>
      <c r="AJ29" s="208"/>
      <c r="AK29" s="209"/>
      <c r="AL29" s="210"/>
      <c r="AM29" s="211"/>
      <c r="AN29" s="214"/>
      <c r="AP29" s="211">
        <v>197.47733355400314</v>
      </c>
    </row>
    <row r="30" spans="1:52" s="112" customFormat="1" ht="14.25" customHeight="1">
      <c r="A30" s="212" t="s">
        <v>235</v>
      </c>
      <c r="B30" s="213" t="s">
        <v>236</v>
      </c>
      <c r="C30" s="212" t="s">
        <v>237</v>
      </c>
      <c r="D30" s="222"/>
      <c r="E30" s="222"/>
      <c r="F30" s="222"/>
      <c r="G30" s="222">
        <v>0</v>
      </c>
      <c r="H30" s="222">
        <v>0</v>
      </c>
      <c r="I30" s="222">
        <v>0</v>
      </c>
      <c r="J30" s="222"/>
      <c r="K30" s="222"/>
      <c r="L30" s="222"/>
      <c r="M30" s="222"/>
      <c r="N30" s="222"/>
      <c r="O30" s="222"/>
      <c r="P30" s="222"/>
      <c r="Q30" s="222"/>
      <c r="R30" s="222"/>
      <c r="S30" s="222"/>
      <c r="T30" s="222"/>
      <c r="U30" s="222"/>
      <c r="V30" s="222"/>
      <c r="W30" s="222">
        <v>0</v>
      </c>
      <c r="X30" s="222"/>
      <c r="Y30" s="222"/>
      <c r="Z30" s="222"/>
      <c r="AA30" s="222">
        <v>0</v>
      </c>
      <c r="AB30" s="222"/>
      <c r="AC30" s="222"/>
      <c r="AD30" s="208"/>
      <c r="AE30" s="202"/>
      <c r="AF30" s="208"/>
      <c r="AG30" s="208"/>
      <c r="AH30" s="208"/>
      <c r="AI30" s="208"/>
      <c r="AJ30" s="208"/>
      <c r="AK30" s="209"/>
      <c r="AL30" s="210"/>
      <c r="AM30" s="211"/>
      <c r="AN30" s="214"/>
      <c r="AP30" s="211">
        <v>0</v>
      </c>
    </row>
    <row r="31" spans="1:52" s="112" customFormat="1" ht="14.25" customHeight="1">
      <c r="A31" s="212" t="s">
        <v>238</v>
      </c>
      <c r="B31" s="213" t="s">
        <v>239</v>
      </c>
      <c r="C31" s="212" t="s">
        <v>82</v>
      </c>
      <c r="D31" s="222"/>
      <c r="E31" s="222"/>
      <c r="F31" s="222"/>
      <c r="G31" s="222">
        <v>0</v>
      </c>
      <c r="H31" s="222">
        <v>2.74</v>
      </c>
      <c r="I31" s="222">
        <v>0.10913595392391551</v>
      </c>
      <c r="J31" s="222"/>
      <c r="K31" s="222"/>
      <c r="L31" s="222"/>
      <c r="M31" s="222"/>
      <c r="N31" s="222"/>
      <c r="O31" s="222"/>
      <c r="P31" s="222"/>
      <c r="Q31" s="222"/>
      <c r="R31" s="222"/>
      <c r="S31" s="222"/>
      <c r="T31" s="222"/>
      <c r="U31" s="222"/>
      <c r="V31" s="222"/>
      <c r="W31" s="222">
        <v>0</v>
      </c>
      <c r="X31" s="222"/>
      <c r="Y31" s="222"/>
      <c r="Z31" s="222"/>
      <c r="AA31" s="222">
        <v>0</v>
      </c>
      <c r="AB31" s="222"/>
      <c r="AC31" s="222"/>
      <c r="AD31" s="208"/>
      <c r="AE31" s="202"/>
      <c r="AF31" s="208"/>
      <c r="AG31" s="208"/>
      <c r="AH31" s="208"/>
      <c r="AI31" s="208"/>
      <c r="AJ31" s="208"/>
      <c r="AK31" s="209"/>
      <c r="AL31" s="210"/>
      <c r="AM31" s="211"/>
      <c r="AN31" s="214"/>
      <c r="AP31" s="211">
        <v>0</v>
      </c>
    </row>
    <row r="32" spans="1:52" s="139" customFormat="1" ht="24.75" customHeight="1">
      <c r="A32" s="215" t="s">
        <v>240</v>
      </c>
      <c r="B32" s="217" t="s">
        <v>241</v>
      </c>
      <c r="C32" s="212" t="s">
        <v>51</v>
      </c>
      <c r="D32" s="222"/>
      <c r="E32" s="222"/>
      <c r="F32" s="222">
        <v>126.08000000000001</v>
      </c>
      <c r="G32" s="222">
        <v>32.590601251098583</v>
      </c>
      <c r="H32" s="222">
        <v>385.31</v>
      </c>
      <c r="I32" s="222">
        <v>15.347143943950323</v>
      </c>
      <c r="J32" s="222"/>
      <c r="K32" s="222"/>
      <c r="L32" s="222"/>
      <c r="M32" s="222"/>
      <c r="N32" s="222"/>
      <c r="O32" s="222"/>
      <c r="P32" s="222"/>
      <c r="Q32" s="222"/>
      <c r="R32" s="222"/>
      <c r="S32" s="222"/>
      <c r="T32" s="222"/>
      <c r="U32" s="222"/>
      <c r="V32" s="222">
        <v>0</v>
      </c>
      <c r="W32" s="222">
        <v>0</v>
      </c>
      <c r="X32" s="222"/>
      <c r="Y32" s="222"/>
      <c r="Z32" s="222">
        <v>32.18</v>
      </c>
      <c r="AA32" s="222">
        <v>1.8687247028216696</v>
      </c>
      <c r="AB32" s="222"/>
      <c r="AC32" s="222"/>
      <c r="AD32" s="208"/>
      <c r="AE32" s="202"/>
      <c r="AF32" s="208"/>
      <c r="AG32" s="208"/>
      <c r="AH32" s="208"/>
      <c r="AI32" s="208"/>
      <c r="AJ32" s="208"/>
      <c r="AK32" s="218"/>
      <c r="AL32" s="219"/>
      <c r="AM32" s="219"/>
      <c r="AN32" s="219"/>
      <c r="AP32" s="219">
        <v>34.048724702821673</v>
      </c>
      <c r="AZ32" s="219"/>
    </row>
    <row r="33" spans="1:42" s="112" customFormat="1" ht="14.25" customHeight="1">
      <c r="A33" s="212"/>
      <c r="B33" s="206" t="s">
        <v>197</v>
      </c>
      <c r="C33" s="220"/>
      <c r="D33" s="430"/>
      <c r="E33" s="430"/>
      <c r="F33" s="430"/>
      <c r="G33" s="430">
        <v>0</v>
      </c>
      <c r="H33" s="430">
        <v>0</v>
      </c>
      <c r="I33" s="430">
        <v>0</v>
      </c>
      <c r="J33" s="430"/>
      <c r="K33" s="430"/>
      <c r="L33" s="430"/>
      <c r="M33" s="430"/>
      <c r="N33" s="430"/>
      <c r="O33" s="430"/>
      <c r="P33" s="430"/>
      <c r="Q33" s="430"/>
      <c r="R33" s="430"/>
      <c r="S33" s="430"/>
      <c r="T33" s="430"/>
      <c r="U33" s="430"/>
      <c r="V33" s="430"/>
      <c r="W33" s="430">
        <v>0</v>
      </c>
      <c r="X33" s="430"/>
      <c r="Y33" s="430"/>
      <c r="Z33" s="430"/>
      <c r="AA33" s="430">
        <v>0</v>
      </c>
      <c r="AB33" s="430"/>
      <c r="AC33" s="430"/>
      <c r="AD33" s="208"/>
      <c r="AE33" s="202"/>
      <c r="AF33" s="208"/>
      <c r="AG33" s="208"/>
      <c r="AH33" s="208"/>
      <c r="AI33" s="208"/>
      <c r="AJ33" s="208"/>
      <c r="AK33" s="209"/>
      <c r="AL33" s="210"/>
      <c r="AM33" s="211"/>
      <c r="AN33" s="214"/>
      <c r="AP33" s="211">
        <v>0</v>
      </c>
    </row>
    <row r="34" spans="1:42" s="112" customFormat="1" ht="14.25" customHeight="1">
      <c r="A34" s="221" t="s">
        <v>242</v>
      </c>
      <c r="B34" s="206" t="s">
        <v>243</v>
      </c>
      <c r="C34" s="220" t="s">
        <v>59</v>
      </c>
      <c r="D34" s="430"/>
      <c r="E34" s="430"/>
      <c r="F34" s="430">
        <v>92.9</v>
      </c>
      <c r="G34" s="430">
        <v>24.013855141394817</v>
      </c>
      <c r="H34" s="430">
        <v>203.24</v>
      </c>
      <c r="I34" s="430">
        <v>8.0951792976264922</v>
      </c>
      <c r="J34" s="430"/>
      <c r="K34" s="430"/>
      <c r="L34" s="430"/>
      <c r="M34" s="430"/>
      <c r="N34" s="430"/>
      <c r="O34" s="430"/>
      <c r="P34" s="430"/>
      <c r="Q34" s="430"/>
      <c r="R34" s="430"/>
      <c r="S34" s="430"/>
      <c r="T34" s="430"/>
      <c r="U34" s="430"/>
      <c r="V34" s="430"/>
      <c r="W34" s="430">
        <v>0</v>
      </c>
      <c r="X34" s="430"/>
      <c r="Y34" s="430"/>
      <c r="Z34" s="430">
        <v>28.47</v>
      </c>
      <c r="AA34" s="430">
        <v>1.6532813017194823</v>
      </c>
      <c r="AB34" s="430"/>
      <c r="AC34" s="430"/>
      <c r="AD34" s="208"/>
      <c r="AE34" s="202"/>
      <c r="AF34" s="208"/>
      <c r="AG34" s="208"/>
      <c r="AH34" s="208"/>
      <c r="AI34" s="208"/>
      <c r="AJ34" s="208"/>
      <c r="AK34" s="209"/>
      <c r="AL34" s="210"/>
      <c r="AM34" s="211"/>
      <c r="AN34" s="214"/>
      <c r="AP34" s="211">
        <v>30.12328130171948</v>
      </c>
    </row>
    <row r="35" spans="1:42" s="112" customFormat="1" ht="14.25" customHeight="1">
      <c r="A35" s="221" t="s">
        <v>242</v>
      </c>
      <c r="B35" s="206" t="s">
        <v>244</v>
      </c>
      <c r="C35" s="220" t="s">
        <v>72</v>
      </c>
      <c r="D35" s="430"/>
      <c r="E35" s="430"/>
      <c r="F35" s="430"/>
      <c r="G35" s="430">
        <v>0</v>
      </c>
      <c r="H35" s="430">
        <v>0</v>
      </c>
      <c r="I35" s="430">
        <v>0</v>
      </c>
      <c r="J35" s="430"/>
      <c r="K35" s="430"/>
      <c r="L35" s="430"/>
      <c r="M35" s="430"/>
      <c r="N35" s="430"/>
      <c r="O35" s="430"/>
      <c r="P35" s="430"/>
      <c r="Q35" s="430"/>
      <c r="R35" s="430"/>
      <c r="S35" s="430"/>
      <c r="T35" s="430"/>
      <c r="U35" s="430"/>
      <c r="V35" s="430"/>
      <c r="W35" s="430">
        <v>0</v>
      </c>
      <c r="X35" s="430"/>
      <c r="Y35" s="430"/>
      <c r="Z35" s="430"/>
      <c r="AA35" s="430">
        <v>0</v>
      </c>
      <c r="AB35" s="430"/>
      <c r="AC35" s="430"/>
      <c r="AD35" s="208"/>
      <c r="AE35" s="202"/>
      <c r="AF35" s="208"/>
      <c r="AG35" s="208"/>
      <c r="AH35" s="208"/>
      <c r="AI35" s="208"/>
      <c r="AJ35" s="208"/>
      <c r="AK35" s="209"/>
      <c r="AL35" s="210"/>
      <c r="AM35" s="211"/>
      <c r="AN35" s="214"/>
      <c r="AP35" s="211">
        <v>0</v>
      </c>
    </row>
    <row r="36" spans="1:42" s="112" customFormat="1" ht="14.25" customHeight="1">
      <c r="A36" s="221" t="s">
        <v>242</v>
      </c>
      <c r="B36" s="206" t="s">
        <v>245</v>
      </c>
      <c r="C36" s="220" t="s">
        <v>122</v>
      </c>
      <c r="D36" s="430"/>
      <c r="E36" s="430"/>
      <c r="F36" s="430"/>
      <c r="G36" s="430">
        <v>0</v>
      </c>
      <c r="H36" s="430">
        <v>4.3899999999999997</v>
      </c>
      <c r="I36" s="430">
        <v>0.1748565101189741</v>
      </c>
      <c r="J36" s="430"/>
      <c r="K36" s="430"/>
      <c r="L36" s="430"/>
      <c r="M36" s="430"/>
      <c r="N36" s="430"/>
      <c r="O36" s="430"/>
      <c r="P36" s="430"/>
      <c r="Q36" s="430"/>
      <c r="R36" s="430"/>
      <c r="S36" s="430"/>
      <c r="T36" s="430"/>
      <c r="U36" s="430"/>
      <c r="V36" s="430"/>
      <c r="W36" s="430">
        <v>0</v>
      </c>
      <c r="X36" s="430"/>
      <c r="Y36" s="430"/>
      <c r="Z36" s="430"/>
      <c r="AA36" s="430">
        <v>0</v>
      </c>
      <c r="AB36" s="430"/>
      <c r="AC36" s="430"/>
      <c r="AD36" s="208"/>
      <c r="AE36" s="202"/>
      <c r="AF36" s="208"/>
      <c r="AG36" s="208"/>
      <c r="AH36" s="208"/>
      <c r="AI36" s="208"/>
      <c r="AJ36" s="208"/>
      <c r="AK36" s="209"/>
      <c r="AL36" s="210"/>
      <c r="AM36" s="211"/>
      <c r="AN36" s="214"/>
      <c r="AP36" s="211">
        <v>0</v>
      </c>
    </row>
    <row r="37" spans="1:42" s="112" customFormat="1" ht="14.25" customHeight="1">
      <c r="A37" s="221" t="s">
        <v>242</v>
      </c>
      <c r="B37" s="206" t="s">
        <v>246</v>
      </c>
      <c r="C37" s="220" t="s">
        <v>247</v>
      </c>
      <c r="D37" s="430"/>
      <c r="E37" s="430"/>
      <c r="F37" s="430"/>
      <c r="G37" s="430">
        <v>0</v>
      </c>
      <c r="H37" s="430">
        <v>4.17</v>
      </c>
      <c r="I37" s="430">
        <v>0.16609376929296629</v>
      </c>
      <c r="J37" s="430"/>
      <c r="K37" s="430"/>
      <c r="L37" s="430"/>
      <c r="M37" s="430"/>
      <c r="N37" s="430"/>
      <c r="O37" s="430"/>
      <c r="P37" s="430"/>
      <c r="Q37" s="430"/>
      <c r="R37" s="430"/>
      <c r="S37" s="430"/>
      <c r="T37" s="430"/>
      <c r="U37" s="430"/>
      <c r="V37" s="430"/>
      <c r="W37" s="430">
        <v>0</v>
      </c>
      <c r="X37" s="430"/>
      <c r="Y37" s="430"/>
      <c r="Z37" s="430"/>
      <c r="AA37" s="430">
        <v>0</v>
      </c>
      <c r="AB37" s="430"/>
      <c r="AC37" s="430"/>
      <c r="AD37" s="208"/>
      <c r="AE37" s="202"/>
      <c r="AF37" s="208"/>
      <c r="AG37" s="208"/>
      <c r="AH37" s="208"/>
      <c r="AI37" s="208"/>
      <c r="AJ37" s="208"/>
      <c r="AK37" s="209"/>
      <c r="AL37" s="210"/>
      <c r="AM37" s="211"/>
      <c r="AN37" s="214"/>
      <c r="AP37" s="211">
        <v>0</v>
      </c>
    </row>
    <row r="38" spans="1:42" s="112" customFormat="1" ht="14.25" customHeight="1">
      <c r="A38" s="221" t="s">
        <v>242</v>
      </c>
      <c r="B38" s="206" t="s">
        <v>248</v>
      </c>
      <c r="C38" s="220" t="s">
        <v>68</v>
      </c>
      <c r="D38" s="430"/>
      <c r="E38" s="430"/>
      <c r="F38" s="430"/>
      <c r="G38" s="430">
        <v>0</v>
      </c>
      <c r="H38" s="430">
        <v>14.93</v>
      </c>
      <c r="I38" s="430">
        <v>0.59467145696498491</v>
      </c>
      <c r="J38" s="430"/>
      <c r="K38" s="430"/>
      <c r="L38" s="430"/>
      <c r="M38" s="430"/>
      <c r="N38" s="430"/>
      <c r="O38" s="430"/>
      <c r="P38" s="430"/>
      <c r="Q38" s="430"/>
      <c r="R38" s="430"/>
      <c r="S38" s="430"/>
      <c r="T38" s="430"/>
      <c r="U38" s="430"/>
      <c r="V38" s="430"/>
      <c r="W38" s="430">
        <v>0</v>
      </c>
      <c r="X38" s="430"/>
      <c r="Y38" s="430"/>
      <c r="Z38" s="430"/>
      <c r="AA38" s="430">
        <v>0</v>
      </c>
      <c r="AB38" s="430"/>
      <c r="AC38" s="430"/>
      <c r="AD38" s="208"/>
      <c r="AE38" s="202"/>
      <c r="AF38" s="208"/>
      <c r="AG38" s="208"/>
      <c r="AH38" s="208"/>
      <c r="AI38" s="208"/>
      <c r="AJ38" s="208"/>
      <c r="AK38" s="209"/>
      <c r="AL38" s="210"/>
      <c r="AM38" s="211"/>
      <c r="AN38" s="214"/>
      <c r="AP38" s="211">
        <v>0</v>
      </c>
    </row>
    <row r="39" spans="1:42" s="112" customFormat="1" ht="14.25" customHeight="1">
      <c r="A39" s="221" t="s">
        <v>242</v>
      </c>
      <c r="B39" s="206" t="s">
        <v>249</v>
      </c>
      <c r="C39" s="220" t="s">
        <v>130</v>
      </c>
      <c r="D39" s="430"/>
      <c r="E39" s="430"/>
      <c r="F39" s="430"/>
      <c r="G39" s="430">
        <v>0</v>
      </c>
      <c r="H39" s="430">
        <v>0</v>
      </c>
      <c r="I39" s="430">
        <v>0</v>
      </c>
      <c r="J39" s="430"/>
      <c r="K39" s="430"/>
      <c r="L39" s="430"/>
      <c r="M39" s="430"/>
      <c r="N39" s="430"/>
      <c r="O39" s="430"/>
      <c r="P39" s="430"/>
      <c r="Q39" s="430"/>
      <c r="R39" s="430"/>
      <c r="S39" s="430"/>
      <c r="T39" s="430"/>
      <c r="U39" s="430"/>
      <c r="V39" s="430"/>
      <c r="W39" s="430">
        <v>0</v>
      </c>
      <c r="X39" s="430"/>
      <c r="Y39" s="430"/>
      <c r="Z39" s="430"/>
      <c r="AA39" s="430">
        <v>0</v>
      </c>
      <c r="AB39" s="430"/>
      <c r="AC39" s="430"/>
      <c r="AD39" s="208"/>
      <c r="AE39" s="202"/>
      <c r="AF39" s="208"/>
      <c r="AG39" s="208"/>
      <c r="AH39" s="208"/>
      <c r="AI39" s="208"/>
      <c r="AJ39" s="208"/>
      <c r="AK39" s="209"/>
      <c r="AL39" s="210"/>
      <c r="AM39" s="211"/>
      <c r="AN39" s="214"/>
      <c r="AP39" s="211">
        <v>0</v>
      </c>
    </row>
    <row r="40" spans="1:42" s="112" customFormat="1" ht="14.25" customHeight="1">
      <c r="A40" s="221" t="s">
        <v>242</v>
      </c>
      <c r="B40" s="206" t="s">
        <v>250</v>
      </c>
      <c r="C40" s="220" t="s">
        <v>52</v>
      </c>
      <c r="D40" s="430"/>
      <c r="E40" s="430"/>
      <c r="F40" s="430">
        <v>32.67</v>
      </c>
      <c r="G40" s="430">
        <v>8.4449154732978329</v>
      </c>
      <c r="H40" s="430">
        <v>145.01999999999998</v>
      </c>
      <c r="I40" s="430">
        <v>5.7762394299438773</v>
      </c>
      <c r="J40" s="430"/>
      <c r="K40" s="430"/>
      <c r="L40" s="430"/>
      <c r="M40" s="430"/>
      <c r="N40" s="430"/>
      <c r="O40" s="430"/>
      <c r="P40" s="430"/>
      <c r="Q40" s="430"/>
      <c r="R40" s="430"/>
      <c r="S40" s="430"/>
      <c r="T40" s="430"/>
      <c r="U40" s="430"/>
      <c r="V40" s="430"/>
      <c r="W40" s="430">
        <v>0</v>
      </c>
      <c r="X40" s="430"/>
      <c r="Y40" s="430"/>
      <c r="Z40" s="430"/>
      <c r="AA40" s="430">
        <v>0</v>
      </c>
      <c r="AB40" s="430"/>
      <c r="AC40" s="430"/>
      <c r="AD40" s="208"/>
      <c r="AE40" s="202"/>
      <c r="AF40" s="208"/>
      <c r="AG40" s="208"/>
      <c r="AH40" s="208"/>
      <c r="AI40" s="208"/>
      <c r="AJ40" s="208"/>
      <c r="AK40" s="209"/>
      <c r="AL40" s="210"/>
      <c r="AM40" s="211"/>
      <c r="AN40" s="214"/>
      <c r="AP40" s="211">
        <v>0</v>
      </c>
    </row>
    <row r="41" spans="1:42" s="112" customFormat="1" ht="14.25" customHeight="1">
      <c r="A41" s="221" t="s">
        <v>242</v>
      </c>
      <c r="B41" s="206" t="s">
        <v>251</v>
      </c>
      <c r="C41" s="220" t="s">
        <v>252</v>
      </c>
      <c r="D41" s="430"/>
      <c r="E41" s="430"/>
      <c r="F41" s="430"/>
      <c r="G41" s="430">
        <v>0</v>
      </c>
      <c r="H41" s="430">
        <v>0</v>
      </c>
      <c r="I41" s="430">
        <v>0</v>
      </c>
      <c r="J41" s="430"/>
      <c r="K41" s="430"/>
      <c r="L41" s="430"/>
      <c r="M41" s="430"/>
      <c r="N41" s="430"/>
      <c r="O41" s="430"/>
      <c r="P41" s="430"/>
      <c r="Q41" s="430"/>
      <c r="R41" s="430"/>
      <c r="S41" s="430"/>
      <c r="T41" s="430"/>
      <c r="U41" s="430"/>
      <c r="V41" s="430"/>
      <c r="W41" s="430">
        <v>0</v>
      </c>
      <c r="X41" s="430"/>
      <c r="Y41" s="430"/>
      <c r="Z41" s="430"/>
      <c r="AA41" s="430">
        <v>0</v>
      </c>
      <c r="AB41" s="430"/>
      <c r="AC41" s="430"/>
      <c r="AD41" s="208"/>
      <c r="AE41" s="202"/>
      <c r="AF41" s="208"/>
      <c r="AG41" s="208"/>
      <c r="AH41" s="208"/>
      <c r="AI41" s="208"/>
      <c r="AJ41" s="208"/>
      <c r="AK41" s="209"/>
      <c r="AL41" s="210"/>
      <c r="AM41" s="211"/>
      <c r="AN41" s="214"/>
      <c r="AP41" s="211">
        <v>0</v>
      </c>
    </row>
    <row r="42" spans="1:42" s="112" customFormat="1" ht="14.25" customHeight="1">
      <c r="A42" s="221" t="s">
        <v>242</v>
      </c>
      <c r="B42" s="206" t="s">
        <v>253</v>
      </c>
      <c r="C42" s="220" t="s">
        <v>254</v>
      </c>
      <c r="D42" s="430"/>
      <c r="E42" s="430"/>
      <c r="F42" s="430"/>
      <c r="G42" s="430">
        <v>0</v>
      </c>
      <c r="H42" s="430">
        <v>0</v>
      </c>
      <c r="I42" s="430">
        <v>0</v>
      </c>
      <c r="J42" s="430"/>
      <c r="K42" s="430"/>
      <c r="L42" s="430"/>
      <c r="M42" s="430"/>
      <c r="N42" s="430"/>
      <c r="O42" s="430"/>
      <c r="P42" s="430"/>
      <c r="Q42" s="430"/>
      <c r="R42" s="430"/>
      <c r="S42" s="430"/>
      <c r="T42" s="430"/>
      <c r="U42" s="430"/>
      <c r="V42" s="430"/>
      <c r="W42" s="430">
        <v>0</v>
      </c>
      <c r="X42" s="430"/>
      <c r="Y42" s="430"/>
      <c r="Z42" s="430"/>
      <c r="AA42" s="430">
        <v>0</v>
      </c>
      <c r="AB42" s="430"/>
      <c r="AC42" s="430"/>
      <c r="AD42" s="208"/>
      <c r="AE42" s="202"/>
      <c r="AF42" s="208"/>
      <c r="AG42" s="208"/>
      <c r="AH42" s="208"/>
      <c r="AI42" s="208"/>
      <c r="AJ42" s="208"/>
      <c r="AK42" s="209"/>
      <c r="AL42" s="210"/>
      <c r="AM42" s="211"/>
      <c r="AN42" s="214"/>
      <c r="AP42" s="211">
        <v>0</v>
      </c>
    </row>
    <row r="43" spans="1:42" s="112" customFormat="1" ht="14.25" customHeight="1">
      <c r="A43" s="221" t="s">
        <v>242</v>
      </c>
      <c r="B43" s="206" t="s">
        <v>255</v>
      </c>
      <c r="C43" s="220" t="s">
        <v>256</v>
      </c>
      <c r="D43" s="430"/>
      <c r="E43" s="430"/>
      <c r="F43" s="430"/>
      <c r="G43" s="430">
        <v>0</v>
      </c>
      <c r="H43" s="430">
        <v>0</v>
      </c>
      <c r="I43" s="430">
        <v>0</v>
      </c>
      <c r="J43" s="430"/>
      <c r="K43" s="430"/>
      <c r="L43" s="430"/>
      <c r="M43" s="430"/>
      <c r="N43" s="430"/>
      <c r="O43" s="430"/>
      <c r="P43" s="430"/>
      <c r="Q43" s="430"/>
      <c r="R43" s="430"/>
      <c r="S43" s="430"/>
      <c r="T43" s="430"/>
      <c r="U43" s="430"/>
      <c r="V43" s="430"/>
      <c r="W43" s="430">
        <v>0</v>
      </c>
      <c r="X43" s="430"/>
      <c r="Y43" s="430"/>
      <c r="Z43" s="430"/>
      <c r="AA43" s="430">
        <v>0</v>
      </c>
      <c r="AB43" s="430"/>
      <c r="AC43" s="430"/>
      <c r="AD43" s="208"/>
      <c r="AE43" s="202"/>
      <c r="AF43" s="208"/>
      <c r="AG43" s="208"/>
      <c r="AH43" s="208"/>
      <c r="AI43" s="208"/>
      <c r="AJ43" s="208"/>
      <c r="AK43" s="209"/>
      <c r="AL43" s="210"/>
      <c r="AM43" s="211"/>
      <c r="AN43" s="214"/>
      <c r="AP43" s="211">
        <v>0</v>
      </c>
    </row>
    <row r="44" spans="1:42" s="112" customFormat="1" ht="14.25" customHeight="1">
      <c r="A44" s="221" t="s">
        <v>242</v>
      </c>
      <c r="B44" s="206" t="s">
        <v>257</v>
      </c>
      <c r="C44" s="220" t="s">
        <v>77</v>
      </c>
      <c r="D44" s="430"/>
      <c r="E44" s="430"/>
      <c r="F44" s="430"/>
      <c r="G44" s="430">
        <v>0</v>
      </c>
      <c r="H44" s="430">
        <v>0</v>
      </c>
      <c r="I44" s="430">
        <v>0</v>
      </c>
      <c r="J44" s="430"/>
      <c r="K44" s="430"/>
      <c r="L44" s="430"/>
      <c r="M44" s="430"/>
      <c r="N44" s="430"/>
      <c r="O44" s="430"/>
      <c r="P44" s="430"/>
      <c r="Q44" s="430"/>
      <c r="R44" s="430"/>
      <c r="S44" s="430"/>
      <c r="T44" s="430"/>
      <c r="U44" s="430"/>
      <c r="V44" s="430"/>
      <c r="W44" s="430">
        <v>0</v>
      </c>
      <c r="X44" s="430"/>
      <c r="Y44" s="430"/>
      <c r="Z44" s="430"/>
      <c r="AA44" s="430">
        <v>0</v>
      </c>
      <c r="AB44" s="430"/>
      <c r="AC44" s="430"/>
      <c r="AD44" s="208"/>
      <c r="AE44" s="202"/>
      <c r="AF44" s="208"/>
      <c r="AG44" s="208"/>
      <c r="AH44" s="208"/>
      <c r="AI44" s="208"/>
      <c r="AJ44" s="208"/>
      <c r="AK44" s="209"/>
      <c r="AL44" s="210"/>
      <c r="AM44" s="211"/>
      <c r="AN44" s="214"/>
      <c r="AP44" s="211">
        <v>0</v>
      </c>
    </row>
    <row r="45" spans="1:42" s="112" customFormat="1" ht="14.25" customHeight="1">
      <c r="A45" s="221" t="s">
        <v>242</v>
      </c>
      <c r="B45" s="206" t="s">
        <v>258</v>
      </c>
      <c r="C45" s="220" t="s">
        <v>259</v>
      </c>
      <c r="D45" s="430"/>
      <c r="E45" s="430"/>
      <c r="F45" s="430"/>
      <c r="G45" s="430">
        <v>0</v>
      </c>
      <c r="H45" s="430">
        <v>1.44</v>
      </c>
      <c r="I45" s="430">
        <v>5.7356121770232971E-2</v>
      </c>
      <c r="J45" s="430"/>
      <c r="K45" s="430"/>
      <c r="L45" s="430"/>
      <c r="M45" s="430"/>
      <c r="N45" s="430"/>
      <c r="O45" s="430"/>
      <c r="P45" s="430"/>
      <c r="Q45" s="430"/>
      <c r="R45" s="430"/>
      <c r="S45" s="430"/>
      <c r="T45" s="430"/>
      <c r="U45" s="430"/>
      <c r="V45" s="430"/>
      <c r="W45" s="430">
        <v>0</v>
      </c>
      <c r="X45" s="430"/>
      <c r="Y45" s="430"/>
      <c r="Z45" s="430"/>
      <c r="AA45" s="430">
        <v>0</v>
      </c>
      <c r="AB45" s="430"/>
      <c r="AC45" s="430"/>
      <c r="AD45" s="208"/>
      <c r="AE45" s="202">
        <v>7.15</v>
      </c>
      <c r="AF45" s="208"/>
      <c r="AG45" s="208"/>
      <c r="AH45" s="208"/>
      <c r="AI45" s="208"/>
      <c r="AJ45" s="208"/>
      <c r="AK45" s="209"/>
      <c r="AL45" s="210"/>
      <c r="AM45" s="211"/>
      <c r="AN45" s="214"/>
      <c r="AP45" s="211">
        <v>0</v>
      </c>
    </row>
    <row r="46" spans="1:42" s="112" customFormat="1" ht="14.25" customHeight="1">
      <c r="A46" s="221" t="s">
        <v>242</v>
      </c>
      <c r="B46" s="206" t="s">
        <v>260</v>
      </c>
      <c r="C46" s="220" t="s">
        <v>78</v>
      </c>
      <c r="D46" s="430"/>
      <c r="E46" s="430"/>
      <c r="F46" s="430"/>
      <c r="G46" s="430">
        <v>0</v>
      </c>
      <c r="H46" s="430">
        <v>8.11</v>
      </c>
      <c r="I46" s="430">
        <v>0.32302649135874256</v>
      </c>
      <c r="J46" s="430"/>
      <c r="K46" s="430"/>
      <c r="L46" s="430"/>
      <c r="M46" s="430"/>
      <c r="N46" s="430"/>
      <c r="O46" s="430"/>
      <c r="P46" s="430"/>
      <c r="Q46" s="430"/>
      <c r="R46" s="430"/>
      <c r="S46" s="430"/>
      <c r="T46" s="430"/>
      <c r="U46" s="430"/>
      <c r="V46" s="430"/>
      <c r="W46" s="430">
        <v>0</v>
      </c>
      <c r="X46" s="430"/>
      <c r="Y46" s="430"/>
      <c r="Z46" s="430">
        <v>3.71</v>
      </c>
      <c r="AA46" s="430">
        <v>0.21544340110218754</v>
      </c>
      <c r="AB46" s="430"/>
      <c r="AC46" s="430"/>
      <c r="AD46" s="208"/>
      <c r="AE46" s="202">
        <v>87.61</v>
      </c>
      <c r="AF46" s="208"/>
      <c r="AG46" s="208"/>
      <c r="AH46" s="208"/>
      <c r="AI46" s="208"/>
      <c r="AJ46" s="208"/>
      <c r="AK46" s="209"/>
      <c r="AL46" s="210"/>
      <c r="AM46" s="211"/>
      <c r="AN46" s="214"/>
      <c r="AP46" s="211">
        <v>3.9254434011021875</v>
      </c>
    </row>
    <row r="47" spans="1:42" s="112" customFormat="1" ht="14.25" customHeight="1">
      <c r="A47" s="221" t="s">
        <v>242</v>
      </c>
      <c r="B47" s="206" t="s">
        <v>261</v>
      </c>
      <c r="C47" s="220" t="s">
        <v>262</v>
      </c>
      <c r="D47" s="430"/>
      <c r="E47" s="430"/>
      <c r="F47" s="430"/>
      <c r="G47" s="430">
        <v>0</v>
      </c>
      <c r="H47" s="430">
        <v>0</v>
      </c>
      <c r="I47" s="430">
        <v>0</v>
      </c>
      <c r="J47" s="430"/>
      <c r="K47" s="430"/>
      <c r="L47" s="430"/>
      <c r="M47" s="430"/>
      <c r="N47" s="430"/>
      <c r="O47" s="430"/>
      <c r="P47" s="430"/>
      <c r="Q47" s="430"/>
      <c r="R47" s="430"/>
      <c r="S47" s="430"/>
      <c r="T47" s="430"/>
      <c r="U47" s="430"/>
      <c r="V47" s="430"/>
      <c r="W47" s="430">
        <v>0</v>
      </c>
      <c r="X47" s="430"/>
      <c r="Y47" s="430"/>
      <c r="Z47" s="430"/>
      <c r="AA47" s="430">
        <v>0</v>
      </c>
      <c r="AB47" s="430"/>
      <c r="AC47" s="430"/>
      <c r="AD47" s="208"/>
      <c r="AE47" s="202"/>
      <c r="AF47" s="208"/>
      <c r="AG47" s="208"/>
      <c r="AH47" s="208"/>
      <c r="AI47" s="208"/>
      <c r="AJ47" s="208"/>
      <c r="AK47" s="209"/>
      <c r="AL47" s="210"/>
      <c r="AM47" s="211"/>
      <c r="AN47" s="214"/>
      <c r="AP47" s="211">
        <v>0</v>
      </c>
    </row>
    <row r="48" spans="1:42" s="112" customFormat="1" ht="14.25" customHeight="1">
      <c r="A48" s="221" t="s">
        <v>242</v>
      </c>
      <c r="B48" s="206" t="s">
        <v>263</v>
      </c>
      <c r="C48" s="220" t="s">
        <v>264</v>
      </c>
      <c r="D48" s="430"/>
      <c r="E48" s="430"/>
      <c r="F48" s="430"/>
      <c r="G48" s="430">
        <v>0</v>
      </c>
      <c r="H48" s="430">
        <v>0</v>
      </c>
      <c r="I48" s="430">
        <v>0</v>
      </c>
      <c r="J48" s="430"/>
      <c r="K48" s="430"/>
      <c r="L48" s="430"/>
      <c r="M48" s="430"/>
      <c r="N48" s="430"/>
      <c r="O48" s="430"/>
      <c r="P48" s="430"/>
      <c r="Q48" s="430"/>
      <c r="R48" s="430"/>
      <c r="S48" s="430"/>
      <c r="T48" s="430"/>
      <c r="U48" s="430"/>
      <c r="V48" s="430"/>
      <c r="W48" s="430">
        <v>0</v>
      </c>
      <c r="X48" s="430"/>
      <c r="Y48" s="430"/>
      <c r="Z48" s="430"/>
      <c r="AA48" s="430">
        <v>0</v>
      </c>
      <c r="AB48" s="430"/>
      <c r="AC48" s="430"/>
      <c r="AD48" s="208"/>
      <c r="AE48" s="202"/>
      <c r="AF48" s="208"/>
      <c r="AG48" s="208"/>
      <c r="AH48" s="208"/>
      <c r="AI48" s="208"/>
      <c r="AJ48" s="208"/>
      <c r="AK48" s="209"/>
      <c r="AL48" s="210"/>
      <c r="AM48" s="211"/>
      <c r="AN48" s="214"/>
      <c r="AP48" s="211">
        <v>0</v>
      </c>
    </row>
    <row r="49" spans="1:42" s="112" customFormat="1" ht="14.25" customHeight="1">
      <c r="A49" s="221" t="s">
        <v>242</v>
      </c>
      <c r="B49" s="206" t="s">
        <v>265</v>
      </c>
      <c r="C49" s="220" t="s">
        <v>142</v>
      </c>
      <c r="D49" s="430"/>
      <c r="E49" s="430"/>
      <c r="F49" s="430"/>
      <c r="G49" s="430">
        <v>0</v>
      </c>
      <c r="H49" s="430">
        <v>4.01</v>
      </c>
      <c r="I49" s="430">
        <v>0.15972086687405151</v>
      </c>
      <c r="J49" s="430"/>
      <c r="K49" s="430"/>
      <c r="L49" s="430"/>
      <c r="M49" s="430"/>
      <c r="N49" s="430"/>
      <c r="O49" s="430"/>
      <c r="P49" s="430"/>
      <c r="Q49" s="430"/>
      <c r="R49" s="430"/>
      <c r="S49" s="430"/>
      <c r="T49" s="430"/>
      <c r="U49" s="430"/>
      <c r="V49" s="430"/>
      <c r="W49" s="430">
        <v>0</v>
      </c>
      <c r="X49" s="430"/>
      <c r="Y49" s="430"/>
      <c r="Z49" s="430"/>
      <c r="AA49" s="430">
        <v>0</v>
      </c>
      <c r="AB49" s="430"/>
      <c r="AC49" s="430"/>
      <c r="AD49" s="208"/>
      <c r="AE49" s="202"/>
      <c r="AF49" s="208"/>
      <c r="AG49" s="208"/>
      <c r="AH49" s="208"/>
      <c r="AI49" s="208"/>
      <c r="AJ49" s="208"/>
      <c r="AK49" s="209"/>
      <c r="AL49" s="210"/>
      <c r="AM49" s="211"/>
      <c r="AN49" s="214"/>
      <c r="AP49" s="211">
        <v>0</v>
      </c>
    </row>
    <row r="50" spans="1:42" s="112" customFormat="1" ht="14.25" customHeight="1">
      <c r="A50" s="222" t="s">
        <v>266</v>
      </c>
      <c r="B50" s="213" t="s">
        <v>267</v>
      </c>
      <c r="C50" s="212" t="s">
        <v>268</v>
      </c>
      <c r="D50" s="222"/>
      <c r="E50" s="222"/>
      <c r="F50" s="222"/>
      <c r="G50" s="222">
        <v>0</v>
      </c>
      <c r="H50" s="222">
        <v>0</v>
      </c>
      <c r="I50" s="222">
        <v>0</v>
      </c>
      <c r="J50" s="222"/>
      <c r="K50" s="222"/>
      <c r="L50" s="222"/>
      <c r="M50" s="222"/>
      <c r="N50" s="222"/>
      <c r="O50" s="222"/>
      <c r="P50" s="222"/>
      <c r="Q50" s="222"/>
      <c r="R50" s="222"/>
      <c r="S50" s="222"/>
      <c r="T50" s="222"/>
      <c r="U50" s="222"/>
      <c r="V50" s="222"/>
      <c r="W50" s="222">
        <v>0</v>
      </c>
      <c r="X50" s="222"/>
      <c r="Y50" s="222"/>
      <c r="Z50" s="222"/>
      <c r="AA50" s="222">
        <v>0</v>
      </c>
      <c r="AB50" s="222"/>
      <c r="AC50" s="222"/>
      <c r="AD50" s="208"/>
      <c r="AE50" s="202"/>
      <c r="AF50" s="208"/>
      <c r="AG50" s="208"/>
      <c r="AH50" s="208"/>
      <c r="AI50" s="208"/>
      <c r="AJ50" s="208"/>
      <c r="AK50" s="209"/>
      <c r="AL50" s="210"/>
      <c r="AM50" s="211"/>
      <c r="AN50" s="214"/>
      <c r="AP50" s="211">
        <v>0</v>
      </c>
    </row>
    <row r="51" spans="1:42" s="112" customFormat="1" ht="14.25" customHeight="1">
      <c r="A51" s="212" t="s">
        <v>269</v>
      </c>
      <c r="B51" s="213" t="s">
        <v>270</v>
      </c>
      <c r="C51" s="212" t="s">
        <v>271</v>
      </c>
      <c r="D51" s="222"/>
      <c r="E51" s="222"/>
      <c r="F51" s="222"/>
      <c r="G51" s="222">
        <v>0</v>
      </c>
      <c r="H51" s="222">
        <v>1.08</v>
      </c>
      <c r="I51" s="222">
        <v>4.3017091327674728E-2</v>
      </c>
      <c r="J51" s="222"/>
      <c r="K51" s="222"/>
      <c r="L51" s="222"/>
      <c r="M51" s="222"/>
      <c r="N51" s="222"/>
      <c r="O51" s="222"/>
      <c r="P51" s="222"/>
      <c r="Q51" s="222"/>
      <c r="R51" s="222"/>
      <c r="S51" s="222"/>
      <c r="T51" s="222"/>
      <c r="U51" s="222"/>
      <c r="V51" s="222"/>
      <c r="W51" s="222">
        <v>0</v>
      </c>
      <c r="X51" s="222"/>
      <c r="Y51" s="222"/>
      <c r="Z51" s="222"/>
      <c r="AA51" s="222">
        <v>0</v>
      </c>
      <c r="AB51" s="222"/>
      <c r="AC51" s="222"/>
      <c r="AD51" s="208"/>
      <c r="AE51" s="202"/>
      <c r="AF51" s="208"/>
      <c r="AG51" s="208"/>
      <c r="AH51" s="208"/>
      <c r="AI51" s="208"/>
      <c r="AJ51" s="208"/>
      <c r="AK51" s="209"/>
      <c r="AL51" s="210"/>
      <c r="AM51" s="211"/>
      <c r="AN51" s="214"/>
      <c r="AP51" s="211">
        <v>0</v>
      </c>
    </row>
    <row r="52" spans="1:42" s="112" customFormat="1" ht="14.25" customHeight="1">
      <c r="A52" s="212" t="s">
        <v>272</v>
      </c>
      <c r="B52" s="213" t="s">
        <v>273</v>
      </c>
      <c r="C52" s="212" t="s">
        <v>144</v>
      </c>
      <c r="D52" s="222"/>
      <c r="E52" s="222"/>
      <c r="F52" s="222"/>
      <c r="G52" s="222">
        <v>0</v>
      </c>
      <c r="H52" s="222">
        <v>11.27</v>
      </c>
      <c r="I52" s="222">
        <v>0.44889131413230937</v>
      </c>
      <c r="J52" s="222"/>
      <c r="K52" s="222"/>
      <c r="L52" s="222"/>
      <c r="M52" s="222"/>
      <c r="N52" s="222"/>
      <c r="O52" s="222"/>
      <c r="P52" s="222"/>
      <c r="Q52" s="222"/>
      <c r="R52" s="222"/>
      <c r="S52" s="222"/>
      <c r="T52" s="222"/>
      <c r="U52" s="222"/>
      <c r="V52" s="222"/>
      <c r="W52" s="222">
        <v>0</v>
      </c>
      <c r="X52" s="222"/>
      <c r="Y52" s="222"/>
      <c r="Z52" s="222"/>
      <c r="AA52" s="222">
        <v>0</v>
      </c>
      <c r="AB52" s="222"/>
      <c r="AC52" s="222"/>
      <c r="AD52" s="208"/>
      <c r="AE52" s="202"/>
      <c r="AF52" s="208"/>
      <c r="AG52" s="208"/>
      <c r="AH52" s="208"/>
      <c r="AI52" s="208"/>
      <c r="AJ52" s="208"/>
      <c r="AK52" s="209"/>
      <c r="AL52" s="210"/>
      <c r="AM52" s="211"/>
      <c r="AN52" s="214"/>
      <c r="AP52" s="211">
        <v>0</v>
      </c>
    </row>
    <row r="53" spans="1:42" s="112" customFormat="1" ht="14.25" customHeight="1">
      <c r="A53" s="212" t="s">
        <v>274</v>
      </c>
      <c r="B53" s="213" t="s">
        <v>275</v>
      </c>
      <c r="C53" s="212" t="s">
        <v>121</v>
      </c>
      <c r="D53" s="222"/>
      <c r="E53" s="222"/>
      <c r="F53" s="222">
        <v>4.1399999999999997</v>
      </c>
      <c r="G53" s="222">
        <v>1.0701545778834718</v>
      </c>
      <c r="H53" s="222">
        <v>0</v>
      </c>
      <c r="I53" s="222">
        <v>0</v>
      </c>
      <c r="J53" s="222"/>
      <c r="K53" s="222"/>
      <c r="L53" s="222"/>
      <c r="M53" s="222"/>
      <c r="N53" s="222"/>
      <c r="O53" s="222"/>
      <c r="P53" s="222"/>
      <c r="Q53" s="222"/>
      <c r="R53" s="222"/>
      <c r="S53" s="222"/>
      <c r="T53" s="222"/>
      <c r="U53" s="222"/>
      <c r="V53" s="222"/>
      <c r="W53" s="222">
        <v>0</v>
      </c>
      <c r="X53" s="222"/>
      <c r="Y53" s="222"/>
      <c r="Z53" s="222">
        <v>614.20999999999992</v>
      </c>
      <c r="AA53" s="222">
        <v>35.667787436920371</v>
      </c>
      <c r="AB53" s="222"/>
      <c r="AC53" s="222"/>
      <c r="AD53" s="208"/>
      <c r="AE53" s="202">
        <v>1050.23</v>
      </c>
      <c r="AF53" s="208"/>
      <c r="AG53" s="208"/>
      <c r="AH53" s="208"/>
      <c r="AI53" s="208"/>
      <c r="AJ53" s="208"/>
      <c r="AK53" s="209"/>
      <c r="AL53" s="210"/>
      <c r="AM53" s="211"/>
      <c r="AN53" s="214"/>
      <c r="AP53" s="211">
        <v>649.87778743692024</v>
      </c>
    </row>
    <row r="54" spans="1:42" s="112" customFormat="1" ht="14.25" customHeight="1">
      <c r="A54" s="212" t="s">
        <v>276</v>
      </c>
      <c r="B54" s="213" t="s">
        <v>277</v>
      </c>
      <c r="C54" s="212" t="s">
        <v>49</v>
      </c>
      <c r="D54" s="222"/>
      <c r="E54" s="222"/>
      <c r="F54" s="222">
        <v>8.07</v>
      </c>
      <c r="G54" s="222">
        <v>2.0860259525409703</v>
      </c>
      <c r="H54" s="222">
        <v>253.47000000000003</v>
      </c>
      <c r="I54" s="222">
        <v>10.09587235076455</v>
      </c>
      <c r="J54" s="222"/>
      <c r="K54" s="222"/>
      <c r="L54" s="222"/>
      <c r="M54" s="222"/>
      <c r="N54" s="222"/>
      <c r="O54" s="222"/>
      <c r="P54" s="222"/>
      <c r="Q54" s="222"/>
      <c r="R54" s="222"/>
      <c r="S54" s="222"/>
      <c r="T54" s="222"/>
      <c r="U54" s="222"/>
      <c r="V54" s="222">
        <v>75.819999999999993</v>
      </c>
      <c r="W54" s="222">
        <v>84.526198439241924</v>
      </c>
      <c r="X54" s="222"/>
      <c r="Y54" s="222"/>
      <c r="Z54" s="222"/>
      <c r="AA54" s="222">
        <v>0</v>
      </c>
      <c r="AB54" s="222"/>
      <c r="AC54" s="222"/>
      <c r="AD54" s="208"/>
      <c r="AE54" s="202"/>
      <c r="AF54" s="208"/>
      <c r="AG54" s="208"/>
      <c r="AH54" s="208"/>
      <c r="AI54" s="208"/>
      <c r="AJ54" s="208"/>
      <c r="AK54" s="209"/>
      <c r="AL54" s="210"/>
      <c r="AM54" s="211"/>
      <c r="AN54" s="214"/>
      <c r="AP54" s="211">
        <v>160.3461984392419</v>
      </c>
    </row>
    <row r="55" spans="1:42" s="112" customFormat="1" ht="14.25" customHeight="1">
      <c r="A55" s="212" t="s">
        <v>278</v>
      </c>
      <c r="B55" s="213" t="s">
        <v>279</v>
      </c>
      <c r="C55" s="212" t="s">
        <v>44</v>
      </c>
      <c r="D55" s="222"/>
      <c r="E55" s="222"/>
      <c r="F55" s="222">
        <v>4.43</v>
      </c>
      <c r="G55" s="222">
        <v>1.1451170966241015</v>
      </c>
      <c r="H55" s="222">
        <v>15.11</v>
      </c>
      <c r="I55" s="222">
        <v>0.60184097218626398</v>
      </c>
      <c r="J55" s="222"/>
      <c r="K55" s="222"/>
      <c r="L55" s="222"/>
      <c r="M55" s="222"/>
      <c r="N55" s="222"/>
      <c r="O55" s="222"/>
      <c r="P55" s="222"/>
      <c r="Q55" s="222"/>
      <c r="R55" s="222"/>
      <c r="S55" s="222"/>
      <c r="T55" s="222"/>
      <c r="U55" s="222"/>
      <c r="V55" s="222"/>
      <c r="W55" s="222"/>
      <c r="X55" s="222"/>
      <c r="Y55" s="222"/>
      <c r="Z55" s="222">
        <v>2.36</v>
      </c>
      <c r="AA55" s="222">
        <v>0.13704755433993598</v>
      </c>
      <c r="AB55" s="222"/>
      <c r="AC55" s="222"/>
      <c r="AD55" s="208"/>
      <c r="AE55" s="202">
        <v>5.51</v>
      </c>
      <c r="AF55" s="208"/>
      <c r="AG55" s="208"/>
      <c r="AH55" s="208"/>
      <c r="AI55" s="208"/>
      <c r="AJ55" s="208"/>
      <c r="AK55" s="209"/>
      <c r="AL55" s="210"/>
      <c r="AM55" s="211"/>
      <c r="AN55" s="214"/>
      <c r="AP55" s="211">
        <v>2.497047554339936</v>
      </c>
    </row>
    <row r="56" spans="1:42" s="112" customFormat="1" ht="14.25" customHeight="1">
      <c r="A56" s="212" t="s">
        <v>280</v>
      </c>
      <c r="B56" s="213" t="s">
        <v>281</v>
      </c>
      <c r="C56" s="212" t="s">
        <v>76</v>
      </c>
      <c r="D56" s="222"/>
      <c r="E56" s="222"/>
      <c r="F56" s="222">
        <v>0.81</v>
      </c>
      <c r="G56" s="222">
        <v>0.20937806958589666</v>
      </c>
      <c r="H56" s="222">
        <v>2.46</v>
      </c>
      <c r="I56" s="222">
        <v>9.7983374690814654E-2</v>
      </c>
      <c r="J56" s="222"/>
      <c r="K56" s="222"/>
      <c r="L56" s="222"/>
      <c r="M56" s="222"/>
      <c r="N56" s="222"/>
      <c r="O56" s="222"/>
      <c r="P56" s="222"/>
      <c r="Q56" s="222"/>
      <c r="R56" s="222"/>
      <c r="S56" s="222"/>
      <c r="T56" s="222"/>
      <c r="U56" s="222"/>
      <c r="V56" s="222"/>
      <c r="W56" s="222"/>
      <c r="X56" s="222"/>
      <c r="Y56" s="222"/>
      <c r="Z56" s="222">
        <v>15.12</v>
      </c>
      <c r="AA56" s="222">
        <v>0.87803348373721701</v>
      </c>
      <c r="AB56" s="222"/>
      <c r="AC56" s="222"/>
      <c r="AD56" s="208"/>
      <c r="AE56" s="202"/>
      <c r="AF56" s="208"/>
      <c r="AG56" s="208"/>
      <c r="AH56" s="208"/>
      <c r="AI56" s="208"/>
      <c r="AJ56" s="208"/>
      <c r="AK56" s="209"/>
      <c r="AL56" s="210"/>
      <c r="AM56" s="211"/>
      <c r="AN56" s="214"/>
      <c r="AP56" s="211">
        <v>15.998033483737217</v>
      </c>
    </row>
    <row r="57" spans="1:42" s="112" customFormat="1" ht="14.25" customHeight="1">
      <c r="A57" s="212" t="s">
        <v>282</v>
      </c>
      <c r="B57" s="213" t="s">
        <v>283</v>
      </c>
      <c r="C57" s="212" t="s">
        <v>284</v>
      </c>
      <c r="D57" s="222"/>
      <c r="E57" s="222"/>
      <c r="F57" s="222"/>
      <c r="G57" s="222">
        <v>0</v>
      </c>
      <c r="H57" s="222">
        <v>0</v>
      </c>
      <c r="I57" s="222">
        <v>0</v>
      </c>
      <c r="J57" s="222"/>
      <c r="K57" s="222"/>
      <c r="L57" s="222"/>
      <c r="M57" s="222"/>
      <c r="N57" s="222"/>
      <c r="O57" s="222"/>
      <c r="P57" s="222"/>
      <c r="Q57" s="222"/>
      <c r="R57" s="222"/>
      <c r="S57" s="222"/>
      <c r="T57" s="222"/>
      <c r="U57" s="222"/>
      <c r="V57" s="222"/>
      <c r="W57" s="222"/>
      <c r="X57" s="222"/>
      <c r="Y57" s="222"/>
      <c r="Z57" s="222"/>
      <c r="AA57" s="222">
        <v>0</v>
      </c>
      <c r="AB57" s="222"/>
      <c r="AC57" s="222"/>
      <c r="AD57" s="208"/>
      <c r="AE57" s="202"/>
      <c r="AF57" s="208"/>
      <c r="AG57" s="208"/>
      <c r="AH57" s="208"/>
      <c r="AI57" s="208"/>
      <c r="AJ57" s="208"/>
      <c r="AK57" s="209"/>
      <c r="AL57" s="210"/>
      <c r="AM57" s="211"/>
      <c r="AN57" s="214"/>
      <c r="AP57" s="211">
        <v>0</v>
      </c>
    </row>
    <row r="58" spans="1:42" s="112" customFormat="1" ht="14.25" customHeight="1">
      <c r="A58" s="212" t="s">
        <v>285</v>
      </c>
      <c r="B58" s="213" t="s">
        <v>286</v>
      </c>
      <c r="C58" s="212" t="s">
        <v>287</v>
      </c>
      <c r="D58" s="222"/>
      <c r="E58" s="222"/>
      <c r="F58" s="222"/>
      <c r="G58" s="222">
        <v>0</v>
      </c>
      <c r="H58" s="222">
        <v>0</v>
      </c>
      <c r="I58" s="222">
        <v>0</v>
      </c>
      <c r="J58" s="222"/>
      <c r="K58" s="222"/>
      <c r="L58" s="222"/>
      <c r="M58" s="222"/>
      <c r="N58" s="222"/>
      <c r="O58" s="222"/>
      <c r="P58" s="222"/>
      <c r="Q58" s="222"/>
      <c r="R58" s="222"/>
      <c r="S58" s="222"/>
      <c r="T58" s="222"/>
      <c r="U58" s="222"/>
      <c r="V58" s="222"/>
      <c r="W58" s="222"/>
      <c r="X58" s="222"/>
      <c r="Y58" s="222"/>
      <c r="Z58" s="222"/>
      <c r="AA58" s="222">
        <v>0</v>
      </c>
      <c r="AB58" s="222"/>
      <c r="AC58" s="222"/>
      <c r="AD58" s="208"/>
      <c r="AE58" s="202">
        <v>4.7699999999999996</v>
      </c>
      <c r="AF58" s="208"/>
      <c r="AG58" s="208"/>
      <c r="AH58" s="208"/>
      <c r="AI58" s="208"/>
      <c r="AJ58" s="208"/>
      <c r="AK58" s="209"/>
      <c r="AL58" s="210"/>
      <c r="AM58" s="211"/>
      <c r="AN58" s="214"/>
      <c r="AP58" s="211">
        <v>0</v>
      </c>
    </row>
    <row r="59" spans="1:42" s="112" customFormat="1" ht="14.25" customHeight="1">
      <c r="A59" s="222" t="s">
        <v>288</v>
      </c>
      <c r="B59" s="223" t="s">
        <v>289</v>
      </c>
      <c r="C59" s="222" t="s">
        <v>155</v>
      </c>
      <c r="D59" s="222"/>
      <c r="E59" s="222"/>
      <c r="F59" s="222"/>
      <c r="G59" s="222">
        <v>0</v>
      </c>
      <c r="H59" s="222">
        <v>36.619999999999997</v>
      </c>
      <c r="I59" s="222">
        <v>1.4585980411291188</v>
      </c>
      <c r="J59" s="222"/>
      <c r="K59" s="222"/>
      <c r="L59" s="222"/>
      <c r="M59" s="222"/>
      <c r="N59" s="222"/>
      <c r="O59" s="222"/>
      <c r="P59" s="222"/>
      <c r="Q59" s="222"/>
      <c r="R59" s="222"/>
      <c r="S59" s="222"/>
      <c r="T59" s="222"/>
      <c r="U59" s="222"/>
      <c r="V59" s="222"/>
      <c r="W59" s="222"/>
      <c r="X59" s="222"/>
      <c r="Y59" s="222"/>
      <c r="Z59" s="222"/>
      <c r="AA59" s="222">
        <v>0</v>
      </c>
      <c r="AB59" s="222"/>
      <c r="AC59" s="222"/>
      <c r="AD59" s="208"/>
      <c r="AE59" s="202"/>
      <c r="AF59" s="208"/>
      <c r="AG59" s="208"/>
      <c r="AH59" s="208"/>
      <c r="AI59" s="208"/>
      <c r="AJ59" s="208"/>
      <c r="AK59" s="209"/>
      <c r="AL59" s="210"/>
      <c r="AM59" s="211"/>
      <c r="AN59" s="214"/>
      <c r="AP59" s="211">
        <v>0</v>
      </c>
    </row>
    <row r="60" spans="1:42" s="112" customFormat="1" ht="14.25" customHeight="1">
      <c r="A60" s="222" t="s">
        <v>290</v>
      </c>
      <c r="B60" s="223" t="s">
        <v>291</v>
      </c>
      <c r="C60" s="222" t="s">
        <v>292</v>
      </c>
      <c r="D60" s="222"/>
      <c r="E60" s="222"/>
      <c r="F60" s="222">
        <v>22.34</v>
      </c>
      <c r="G60" s="222">
        <v>5.7746988574678166</v>
      </c>
      <c r="H60" s="222">
        <v>3.96</v>
      </c>
      <c r="I60" s="222">
        <v>0.15772933486814067</v>
      </c>
      <c r="J60" s="222"/>
      <c r="K60" s="222"/>
      <c r="L60" s="222"/>
      <c r="M60" s="222"/>
      <c r="N60" s="222"/>
      <c r="O60" s="222"/>
      <c r="P60" s="222"/>
      <c r="Q60" s="222"/>
      <c r="R60" s="222"/>
      <c r="S60" s="222"/>
      <c r="T60" s="222"/>
      <c r="U60" s="222"/>
      <c r="V60" s="222"/>
      <c r="W60" s="222"/>
      <c r="X60" s="222"/>
      <c r="Y60" s="222"/>
      <c r="Z60" s="222"/>
      <c r="AA60" s="222">
        <v>0</v>
      </c>
      <c r="AB60" s="222"/>
      <c r="AC60" s="222"/>
      <c r="AD60" s="208"/>
      <c r="AE60" s="202">
        <v>3.41</v>
      </c>
      <c r="AF60" s="208"/>
      <c r="AG60" s="208"/>
      <c r="AH60" s="208"/>
      <c r="AI60" s="208"/>
      <c r="AJ60" s="208"/>
      <c r="AK60" s="209"/>
      <c r="AL60" s="210"/>
      <c r="AM60" s="211"/>
      <c r="AN60" s="214"/>
      <c r="AP60" s="211">
        <v>0</v>
      </c>
    </row>
    <row r="61" spans="1:42" s="136" customFormat="1" ht="14.25" customHeight="1">
      <c r="A61" s="222" t="s">
        <v>293</v>
      </c>
      <c r="B61" s="223" t="s">
        <v>294</v>
      </c>
      <c r="C61" s="222" t="s">
        <v>295</v>
      </c>
      <c r="D61" s="222"/>
      <c r="E61" s="222"/>
      <c r="F61" s="222"/>
      <c r="G61" s="222">
        <v>0</v>
      </c>
      <c r="H61" s="222">
        <v>0</v>
      </c>
      <c r="I61" s="222">
        <v>0</v>
      </c>
      <c r="J61" s="222"/>
      <c r="K61" s="222"/>
      <c r="L61" s="222"/>
      <c r="M61" s="222"/>
      <c r="N61" s="222"/>
      <c r="O61" s="222"/>
      <c r="P61" s="222"/>
      <c r="Q61" s="222"/>
      <c r="R61" s="222"/>
      <c r="S61" s="222"/>
      <c r="T61" s="222"/>
      <c r="U61" s="222"/>
      <c r="V61" s="222"/>
      <c r="W61" s="222"/>
      <c r="X61" s="222"/>
      <c r="Y61" s="222"/>
      <c r="Z61" s="222"/>
      <c r="AA61" s="222">
        <v>0</v>
      </c>
      <c r="AB61" s="222"/>
      <c r="AC61" s="222"/>
      <c r="AD61" s="208"/>
      <c r="AE61" s="202"/>
      <c r="AF61" s="208"/>
      <c r="AG61" s="208"/>
      <c r="AH61" s="208"/>
      <c r="AI61" s="208"/>
      <c r="AJ61" s="208"/>
      <c r="AK61" s="209"/>
      <c r="AL61" s="210"/>
      <c r="AM61" s="211"/>
      <c r="AN61" s="214"/>
      <c r="AP61" s="211">
        <v>0</v>
      </c>
    </row>
    <row r="62" spans="1:42" s="127" customFormat="1" ht="14.25" customHeight="1">
      <c r="A62" s="224">
        <v>3</v>
      </c>
      <c r="B62" s="225" t="s">
        <v>296</v>
      </c>
      <c r="C62" s="226" t="s">
        <v>156</v>
      </c>
      <c r="D62" s="226"/>
      <c r="E62" s="226"/>
      <c r="F62" s="226"/>
      <c r="G62" s="226">
        <v>0</v>
      </c>
      <c r="H62" s="226">
        <v>3.91</v>
      </c>
      <c r="I62" s="226">
        <v>0.1557378028622298</v>
      </c>
      <c r="J62" s="226"/>
      <c r="K62" s="226"/>
      <c r="L62" s="226"/>
      <c r="M62" s="226"/>
      <c r="N62" s="226"/>
      <c r="O62" s="226"/>
      <c r="P62" s="226"/>
      <c r="Q62" s="226"/>
      <c r="R62" s="226"/>
      <c r="S62" s="226"/>
      <c r="T62" s="226"/>
      <c r="U62" s="226"/>
      <c r="V62" s="226"/>
      <c r="W62" s="226"/>
      <c r="X62" s="226"/>
      <c r="Y62" s="226"/>
      <c r="Z62" s="226">
        <v>1.51</v>
      </c>
      <c r="AA62" s="226">
        <v>8.7687206378518373E-2</v>
      </c>
      <c r="AB62" s="226"/>
      <c r="AC62" s="226"/>
      <c r="AD62" s="126"/>
      <c r="AE62" s="202">
        <v>2.91</v>
      </c>
      <c r="AF62" s="126"/>
      <c r="AG62" s="126"/>
      <c r="AH62" s="126"/>
      <c r="AI62" s="126"/>
      <c r="AJ62" s="126"/>
      <c r="AK62" s="216"/>
      <c r="AL62" s="210"/>
      <c r="AM62" s="210"/>
      <c r="AN62" s="210"/>
      <c r="AP62" s="210">
        <v>1.5976872063785184</v>
      </c>
    </row>
    <row r="63" spans="1:42">
      <c r="N63" s="149">
        <v>0</v>
      </c>
      <c r="O63" s="149">
        <v>0</v>
      </c>
      <c r="P63" s="149">
        <v>0</v>
      </c>
      <c r="Q63" s="149">
        <v>0</v>
      </c>
    </row>
    <row r="64" spans="1:42">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row>
    <row r="65" spans="1:57">
      <c r="J65" s="149"/>
      <c r="K65" s="149"/>
      <c r="M65" s="149"/>
      <c r="AG65" s="104"/>
      <c r="AH65" s="104"/>
      <c r="AI65" s="104"/>
      <c r="AJ65" s="104"/>
      <c r="AK65" s="104"/>
    </row>
    <row r="66" spans="1:57">
      <c r="J66" s="149"/>
      <c r="K66" s="149"/>
      <c r="M66" s="149"/>
      <c r="AG66" s="104"/>
      <c r="AH66" s="104"/>
      <c r="AI66" s="104"/>
      <c r="AJ66" s="104"/>
      <c r="AK66" s="104"/>
    </row>
    <row r="67" spans="1:57" s="151" customFormat="1">
      <c r="A67" s="149"/>
      <c r="B67" s="104"/>
      <c r="C67" s="150"/>
      <c r="D67" s="150"/>
      <c r="E67" s="150"/>
      <c r="F67" s="150"/>
      <c r="G67" s="150"/>
      <c r="H67" s="150"/>
      <c r="I67" s="150"/>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row>
    <row r="68" spans="1:57">
      <c r="J68" s="149"/>
      <c r="K68" s="149"/>
      <c r="M68" s="149"/>
      <c r="AG68" s="104"/>
      <c r="AH68" s="104"/>
      <c r="AI68" s="104"/>
      <c r="AJ68" s="104"/>
      <c r="AK68" s="104"/>
    </row>
    <row r="69" spans="1:57">
      <c r="J69" s="149"/>
      <c r="K69" s="149"/>
      <c r="M69" s="149"/>
      <c r="AG69" s="104"/>
      <c r="AH69" s="104"/>
      <c r="AI69" s="104"/>
      <c r="AJ69" s="104"/>
      <c r="AK69" s="104"/>
    </row>
    <row r="70" spans="1:57">
      <c r="J70" s="149"/>
      <c r="K70" s="149"/>
      <c r="M70" s="149"/>
      <c r="AG70" s="104"/>
      <c r="AH70" s="104"/>
      <c r="AI70" s="104"/>
      <c r="AJ70" s="104"/>
      <c r="AK70" s="104"/>
    </row>
    <row r="71" spans="1:57">
      <c r="J71" s="149"/>
      <c r="K71" s="149"/>
      <c r="M71" s="149"/>
      <c r="AG71" s="104"/>
      <c r="AH71" s="104"/>
      <c r="AI71" s="104"/>
      <c r="AJ71" s="104"/>
      <c r="AK71" s="104"/>
    </row>
  </sheetData>
  <autoFilter ref="A7:WXB63"/>
  <mergeCells count="18">
    <mergeCell ref="T6:U6"/>
    <mergeCell ref="V6:W6"/>
    <mergeCell ref="X6:Y6"/>
    <mergeCell ref="A1:B1"/>
    <mergeCell ref="A2:AC2"/>
    <mergeCell ref="A6:A7"/>
    <mergeCell ref="B6:B7"/>
    <mergeCell ref="C6:C7"/>
    <mergeCell ref="D6:E6"/>
    <mergeCell ref="F6:G6"/>
    <mergeCell ref="H6:I6"/>
    <mergeCell ref="J6:K6"/>
    <mergeCell ref="L6:M6"/>
    <mergeCell ref="Z6:AA6"/>
    <mergeCell ref="AB6:AC6"/>
    <mergeCell ref="N6:O6"/>
    <mergeCell ref="P6:Q6"/>
    <mergeCell ref="R6:S6"/>
  </mergeCells>
  <pageMargins left="0.55118110236220474" right="0.15748031496062992" top="0.19685039370078741" bottom="0.31496062992125984" header="0.31496062992125984" footer="0.31496062992125984"/>
  <pageSetup paperSize="8"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Z71"/>
  <sheetViews>
    <sheetView showZeros="0" zoomScaleNormal="100" workbookViewId="0">
      <pane ySplit="7" topLeftCell="A8" activePane="bottomLeft" state="frozen"/>
      <selection activeCell="D21" sqref="D21"/>
      <selection pane="bottomLeft" activeCell="D21" sqref="D21"/>
    </sheetView>
  </sheetViews>
  <sheetFormatPr defaultRowHeight="12.75"/>
  <cols>
    <col min="1" max="1" width="5.85546875" style="149" customWidth="1"/>
    <col min="2" max="2" width="51" style="104" customWidth="1"/>
    <col min="3" max="3" width="8.140625" style="150" customWidth="1"/>
    <col min="4" max="4" width="16.5703125" style="149" customWidth="1"/>
    <col min="5" max="5" width="15.140625" style="1008" customWidth="1"/>
    <col min="6" max="7" width="15.140625" style="511" customWidth="1"/>
    <col min="8" max="9" width="15.140625" style="149" customWidth="1"/>
    <col min="10" max="10" width="15.140625" style="511" customWidth="1"/>
    <col min="11" max="12" width="15.140625" style="149" customWidth="1"/>
    <col min="13" max="238" width="9.140625" style="104"/>
    <col min="239" max="239" width="5.28515625" style="104" customWidth="1"/>
    <col min="240" max="240" width="35.28515625" style="104" customWidth="1"/>
    <col min="241" max="241" width="8.7109375" style="104" customWidth="1"/>
    <col min="242" max="242" width="10.5703125" style="104" customWidth="1"/>
    <col min="243" max="243" width="9.85546875" style="104" customWidth="1"/>
    <col min="244" max="244" width="8.42578125" style="104" customWidth="1"/>
    <col min="245" max="245" width="8.140625" style="104" customWidth="1"/>
    <col min="246" max="246" width="9" style="104" customWidth="1"/>
    <col min="247" max="247" width="8.7109375" style="104" customWidth="1"/>
    <col min="248" max="249" width="8.85546875" style="104" customWidth="1"/>
    <col min="250" max="250" width="9" style="104" customWidth="1"/>
    <col min="251" max="251" width="9.28515625" style="104" customWidth="1"/>
    <col min="252" max="253" width="8.5703125" style="104" customWidth="1"/>
    <col min="254" max="254" width="8.42578125" style="104" customWidth="1"/>
    <col min="255" max="255" width="8.7109375" style="104" customWidth="1"/>
    <col min="256" max="256" width="8.42578125" style="104" customWidth="1"/>
    <col min="257" max="257" width="9" style="104" customWidth="1"/>
    <col min="258" max="261" width="0" style="104" hidden="1" customWidth="1"/>
    <col min="262" max="262" width="8.7109375" style="104" customWidth="1"/>
    <col min="263" max="263" width="10" style="104" bestFit="1" customWidth="1"/>
    <col min="264" max="264" width="11.42578125" style="104" bestFit="1" customWidth="1"/>
    <col min="265" max="265" width="23.28515625" style="104" customWidth="1"/>
    <col min="266" max="266" width="11.42578125" style="104" bestFit="1" customWidth="1"/>
    <col min="267" max="494" width="9.140625" style="104"/>
    <col min="495" max="495" width="5.28515625" style="104" customWidth="1"/>
    <col min="496" max="496" width="35.28515625" style="104" customWidth="1"/>
    <col min="497" max="497" width="8.7109375" style="104" customWidth="1"/>
    <col min="498" max="498" width="10.5703125" style="104" customWidth="1"/>
    <col min="499" max="499" width="9.85546875" style="104" customWidth="1"/>
    <col min="500" max="500" width="8.42578125" style="104" customWidth="1"/>
    <col min="501" max="501" width="8.140625" style="104" customWidth="1"/>
    <col min="502" max="502" width="9" style="104" customWidth="1"/>
    <col min="503" max="503" width="8.7109375" style="104" customWidth="1"/>
    <col min="504" max="505" width="8.85546875" style="104" customWidth="1"/>
    <col min="506" max="506" width="9" style="104" customWidth="1"/>
    <col min="507" max="507" width="9.28515625" style="104" customWidth="1"/>
    <col min="508" max="509" width="8.5703125" style="104" customWidth="1"/>
    <col min="510" max="510" width="8.42578125" style="104" customWidth="1"/>
    <col min="511" max="511" width="8.7109375" style="104" customWidth="1"/>
    <col min="512" max="512" width="8.42578125" style="104" customWidth="1"/>
    <col min="513" max="513" width="9" style="104" customWidth="1"/>
    <col min="514" max="517" width="0" style="104" hidden="1" customWidth="1"/>
    <col min="518" max="518" width="8.7109375" style="104" customWidth="1"/>
    <col min="519" max="519" width="10" style="104" bestFit="1" customWidth="1"/>
    <col min="520" max="520" width="11.42578125" style="104" bestFit="1" customWidth="1"/>
    <col min="521" max="521" width="23.28515625" style="104" customWidth="1"/>
    <col min="522" max="522" width="11.42578125" style="104" bestFit="1" customWidth="1"/>
    <col min="523" max="750" width="9.140625" style="104"/>
    <col min="751" max="751" width="5.28515625" style="104" customWidth="1"/>
    <col min="752" max="752" width="35.28515625" style="104" customWidth="1"/>
    <col min="753" max="753" width="8.7109375" style="104" customWidth="1"/>
    <col min="754" max="754" width="10.5703125" style="104" customWidth="1"/>
    <col min="755" max="755" width="9.85546875" style="104" customWidth="1"/>
    <col min="756" max="756" width="8.42578125" style="104" customWidth="1"/>
    <col min="757" max="757" width="8.140625" style="104" customWidth="1"/>
    <col min="758" max="758" width="9" style="104" customWidth="1"/>
    <col min="759" max="759" width="8.7109375" style="104" customWidth="1"/>
    <col min="760" max="761" width="8.85546875" style="104" customWidth="1"/>
    <col min="762" max="762" width="9" style="104" customWidth="1"/>
    <col min="763" max="763" width="9.28515625" style="104" customWidth="1"/>
    <col min="764" max="765" width="8.5703125" style="104" customWidth="1"/>
    <col min="766" max="766" width="8.42578125" style="104" customWidth="1"/>
    <col min="767" max="767" width="8.7109375" style="104" customWidth="1"/>
    <col min="768" max="768" width="8.42578125" style="104" customWidth="1"/>
    <col min="769" max="769" width="9" style="104" customWidth="1"/>
    <col min="770" max="773" width="0" style="104" hidden="1" customWidth="1"/>
    <col min="774" max="774" width="8.7109375" style="104" customWidth="1"/>
    <col min="775" max="775" width="10" style="104" bestFit="1" customWidth="1"/>
    <col min="776" max="776" width="11.42578125" style="104" bestFit="1" customWidth="1"/>
    <col min="777" max="777" width="23.28515625" style="104" customWidth="1"/>
    <col min="778" max="778" width="11.42578125" style="104" bestFit="1" customWidth="1"/>
    <col min="779" max="1006" width="9.140625" style="104"/>
    <col min="1007" max="1007" width="5.28515625" style="104" customWidth="1"/>
    <col min="1008" max="1008" width="35.28515625" style="104" customWidth="1"/>
    <col min="1009" max="1009" width="8.7109375" style="104" customWidth="1"/>
    <col min="1010" max="1010" width="10.5703125" style="104" customWidth="1"/>
    <col min="1011" max="1011" width="9.85546875" style="104" customWidth="1"/>
    <col min="1012" max="1012" width="8.42578125" style="104" customWidth="1"/>
    <col min="1013" max="1013" width="8.140625" style="104" customWidth="1"/>
    <col min="1014" max="1014" width="9" style="104" customWidth="1"/>
    <col min="1015" max="1015" width="8.7109375" style="104" customWidth="1"/>
    <col min="1016" max="1017" width="8.85546875" style="104" customWidth="1"/>
    <col min="1018" max="1018" width="9" style="104" customWidth="1"/>
    <col min="1019" max="1019" width="9.28515625" style="104" customWidth="1"/>
    <col min="1020" max="1021" width="8.5703125" style="104" customWidth="1"/>
    <col min="1022" max="1022" width="8.42578125" style="104" customWidth="1"/>
    <col min="1023" max="1023" width="8.7109375" style="104" customWidth="1"/>
    <col min="1024" max="1024" width="8.42578125" style="104" customWidth="1"/>
    <col min="1025" max="1025" width="9" style="104" customWidth="1"/>
    <col min="1026" max="1029" width="0" style="104" hidden="1" customWidth="1"/>
    <col min="1030" max="1030" width="8.7109375" style="104" customWidth="1"/>
    <col min="1031" max="1031" width="10" style="104" bestFit="1" customWidth="1"/>
    <col min="1032" max="1032" width="11.42578125" style="104" bestFit="1" customWidth="1"/>
    <col min="1033" max="1033" width="23.28515625" style="104" customWidth="1"/>
    <col min="1034" max="1034" width="11.42578125" style="104" bestFit="1" customWidth="1"/>
    <col min="1035" max="1262" width="9.140625" style="104"/>
    <col min="1263" max="1263" width="5.28515625" style="104" customWidth="1"/>
    <col min="1264" max="1264" width="35.28515625" style="104" customWidth="1"/>
    <col min="1265" max="1265" width="8.7109375" style="104" customWidth="1"/>
    <col min="1266" max="1266" width="10.5703125" style="104" customWidth="1"/>
    <col min="1267" max="1267" width="9.85546875" style="104" customWidth="1"/>
    <col min="1268" max="1268" width="8.42578125" style="104" customWidth="1"/>
    <col min="1269" max="1269" width="8.140625" style="104" customWidth="1"/>
    <col min="1270" max="1270" width="9" style="104" customWidth="1"/>
    <col min="1271" max="1271" width="8.7109375" style="104" customWidth="1"/>
    <col min="1272" max="1273" width="8.85546875" style="104" customWidth="1"/>
    <col min="1274" max="1274" width="9" style="104" customWidth="1"/>
    <col min="1275" max="1275" width="9.28515625" style="104" customWidth="1"/>
    <col min="1276" max="1277" width="8.5703125" style="104" customWidth="1"/>
    <col min="1278" max="1278" width="8.42578125" style="104" customWidth="1"/>
    <col min="1279" max="1279" width="8.7109375" style="104" customWidth="1"/>
    <col min="1280" max="1280" width="8.42578125" style="104" customWidth="1"/>
    <col min="1281" max="1281" width="9" style="104" customWidth="1"/>
    <col min="1282" max="1285" width="0" style="104" hidden="1" customWidth="1"/>
    <col min="1286" max="1286" width="8.7109375" style="104" customWidth="1"/>
    <col min="1287" max="1287" width="10" style="104" bestFit="1" customWidth="1"/>
    <col min="1288" max="1288" width="11.42578125" style="104" bestFit="1" customWidth="1"/>
    <col min="1289" max="1289" width="23.28515625" style="104" customWidth="1"/>
    <col min="1290" max="1290" width="11.42578125" style="104" bestFit="1" customWidth="1"/>
    <col min="1291" max="1518" width="9.140625" style="104"/>
    <col min="1519" max="1519" width="5.28515625" style="104" customWidth="1"/>
    <col min="1520" max="1520" width="35.28515625" style="104" customWidth="1"/>
    <col min="1521" max="1521" width="8.7109375" style="104" customWidth="1"/>
    <col min="1522" max="1522" width="10.5703125" style="104" customWidth="1"/>
    <col min="1523" max="1523" width="9.85546875" style="104" customWidth="1"/>
    <col min="1524" max="1524" width="8.42578125" style="104" customWidth="1"/>
    <col min="1525" max="1525" width="8.140625" style="104" customWidth="1"/>
    <col min="1526" max="1526" width="9" style="104" customWidth="1"/>
    <col min="1527" max="1527" width="8.7109375" style="104" customWidth="1"/>
    <col min="1528" max="1529" width="8.85546875" style="104" customWidth="1"/>
    <col min="1530" max="1530" width="9" style="104" customWidth="1"/>
    <col min="1531" max="1531" width="9.28515625" style="104" customWidth="1"/>
    <col min="1532" max="1533" width="8.5703125" style="104" customWidth="1"/>
    <col min="1534" max="1534" width="8.42578125" style="104" customWidth="1"/>
    <col min="1535" max="1535" width="8.7109375" style="104" customWidth="1"/>
    <col min="1536" max="1536" width="8.42578125" style="104" customWidth="1"/>
    <col min="1537" max="1537" width="9" style="104" customWidth="1"/>
    <col min="1538" max="1541" width="0" style="104" hidden="1" customWidth="1"/>
    <col min="1542" max="1542" width="8.7109375" style="104" customWidth="1"/>
    <col min="1543" max="1543" width="10" style="104" bestFit="1" customWidth="1"/>
    <col min="1544" max="1544" width="11.42578125" style="104" bestFit="1" customWidth="1"/>
    <col min="1545" max="1545" width="23.28515625" style="104" customWidth="1"/>
    <col min="1546" max="1546" width="11.42578125" style="104" bestFit="1" customWidth="1"/>
    <col min="1547" max="1774" width="9.140625" style="104"/>
    <col min="1775" max="1775" width="5.28515625" style="104" customWidth="1"/>
    <col min="1776" max="1776" width="35.28515625" style="104" customWidth="1"/>
    <col min="1777" max="1777" width="8.7109375" style="104" customWidth="1"/>
    <col min="1778" max="1778" width="10.5703125" style="104" customWidth="1"/>
    <col min="1779" max="1779" width="9.85546875" style="104" customWidth="1"/>
    <col min="1780" max="1780" width="8.42578125" style="104" customWidth="1"/>
    <col min="1781" max="1781" width="8.140625" style="104" customWidth="1"/>
    <col min="1782" max="1782" width="9" style="104" customWidth="1"/>
    <col min="1783" max="1783" width="8.7109375" style="104" customWidth="1"/>
    <col min="1784" max="1785" width="8.85546875" style="104" customWidth="1"/>
    <col min="1786" max="1786" width="9" style="104" customWidth="1"/>
    <col min="1787" max="1787" width="9.28515625" style="104" customWidth="1"/>
    <col min="1788" max="1789" width="8.5703125" style="104" customWidth="1"/>
    <col min="1790" max="1790" width="8.42578125" style="104" customWidth="1"/>
    <col min="1791" max="1791" width="8.7109375" style="104" customWidth="1"/>
    <col min="1792" max="1792" width="8.42578125" style="104" customWidth="1"/>
    <col min="1793" max="1793" width="9" style="104" customWidth="1"/>
    <col min="1794" max="1797" width="0" style="104" hidden="1" customWidth="1"/>
    <col min="1798" max="1798" width="8.7109375" style="104" customWidth="1"/>
    <col min="1799" max="1799" width="10" style="104" bestFit="1" customWidth="1"/>
    <col min="1800" max="1800" width="11.42578125" style="104" bestFit="1" customWidth="1"/>
    <col min="1801" max="1801" width="23.28515625" style="104" customWidth="1"/>
    <col min="1802" max="1802" width="11.42578125" style="104" bestFit="1" customWidth="1"/>
    <col min="1803" max="2030" width="9.140625" style="104"/>
    <col min="2031" max="2031" width="5.28515625" style="104" customWidth="1"/>
    <col min="2032" max="2032" width="35.28515625" style="104" customWidth="1"/>
    <col min="2033" max="2033" width="8.7109375" style="104" customWidth="1"/>
    <col min="2034" max="2034" width="10.5703125" style="104" customWidth="1"/>
    <col min="2035" max="2035" width="9.85546875" style="104" customWidth="1"/>
    <col min="2036" max="2036" width="8.42578125" style="104" customWidth="1"/>
    <col min="2037" max="2037" width="8.140625" style="104" customWidth="1"/>
    <col min="2038" max="2038" width="9" style="104" customWidth="1"/>
    <col min="2039" max="2039" width="8.7109375" style="104" customWidth="1"/>
    <col min="2040" max="2041" width="8.85546875" style="104" customWidth="1"/>
    <col min="2042" max="2042" width="9" style="104" customWidth="1"/>
    <col min="2043" max="2043" width="9.28515625" style="104" customWidth="1"/>
    <col min="2044" max="2045" width="8.5703125" style="104" customWidth="1"/>
    <col min="2046" max="2046" width="8.42578125" style="104" customWidth="1"/>
    <col min="2047" max="2047" width="8.7109375" style="104" customWidth="1"/>
    <col min="2048" max="2048" width="8.42578125" style="104" customWidth="1"/>
    <col min="2049" max="2049" width="9" style="104" customWidth="1"/>
    <col min="2050" max="2053" width="0" style="104" hidden="1" customWidth="1"/>
    <col min="2054" max="2054" width="8.7109375" style="104" customWidth="1"/>
    <col min="2055" max="2055" width="10" style="104" bestFit="1" customWidth="1"/>
    <col min="2056" max="2056" width="11.42578125" style="104" bestFit="1" customWidth="1"/>
    <col min="2057" max="2057" width="23.28515625" style="104" customWidth="1"/>
    <col min="2058" max="2058" width="11.42578125" style="104" bestFit="1" customWidth="1"/>
    <col min="2059" max="2286" width="9.140625" style="104"/>
    <col min="2287" max="2287" width="5.28515625" style="104" customWidth="1"/>
    <col min="2288" max="2288" width="35.28515625" style="104" customWidth="1"/>
    <col min="2289" max="2289" width="8.7109375" style="104" customWidth="1"/>
    <col min="2290" max="2290" width="10.5703125" style="104" customWidth="1"/>
    <col min="2291" max="2291" width="9.85546875" style="104" customWidth="1"/>
    <col min="2292" max="2292" width="8.42578125" style="104" customWidth="1"/>
    <col min="2293" max="2293" width="8.140625" style="104" customWidth="1"/>
    <col min="2294" max="2294" width="9" style="104" customWidth="1"/>
    <col min="2295" max="2295" width="8.7109375" style="104" customWidth="1"/>
    <col min="2296" max="2297" width="8.85546875" style="104" customWidth="1"/>
    <col min="2298" max="2298" width="9" style="104" customWidth="1"/>
    <col min="2299" max="2299" width="9.28515625" style="104" customWidth="1"/>
    <col min="2300" max="2301" width="8.5703125" style="104" customWidth="1"/>
    <col min="2302" max="2302" width="8.42578125" style="104" customWidth="1"/>
    <col min="2303" max="2303" width="8.7109375" style="104" customWidth="1"/>
    <col min="2304" max="2304" width="8.42578125" style="104" customWidth="1"/>
    <col min="2305" max="2305" width="9" style="104" customWidth="1"/>
    <col min="2306" max="2309" width="0" style="104" hidden="1" customWidth="1"/>
    <col min="2310" max="2310" width="8.7109375" style="104" customWidth="1"/>
    <col min="2311" max="2311" width="10" style="104" bestFit="1" customWidth="1"/>
    <col min="2312" max="2312" width="11.42578125" style="104" bestFit="1" customWidth="1"/>
    <col min="2313" max="2313" width="23.28515625" style="104" customWidth="1"/>
    <col min="2314" max="2314" width="11.42578125" style="104" bestFit="1" customWidth="1"/>
    <col min="2315" max="2542" width="9.140625" style="104"/>
    <col min="2543" max="2543" width="5.28515625" style="104" customWidth="1"/>
    <col min="2544" max="2544" width="35.28515625" style="104" customWidth="1"/>
    <col min="2545" max="2545" width="8.7109375" style="104" customWidth="1"/>
    <col min="2546" max="2546" width="10.5703125" style="104" customWidth="1"/>
    <col min="2547" max="2547" width="9.85546875" style="104" customWidth="1"/>
    <col min="2548" max="2548" width="8.42578125" style="104" customWidth="1"/>
    <col min="2549" max="2549" width="8.140625" style="104" customWidth="1"/>
    <col min="2550" max="2550" width="9" style="104" customWidth="1"/>
    <col min="2551" max="2551" width="8.7109375" style="104" customWidth="1"/>
    <col min="2552" max="2553" width="8.85546875" style="104" customWidth="1"/>
    <col min="2554" max="2554" width="9" style="104" customWidth="1"/>
    <col min="2555" max="2555" width="9.28515625" style="104" customWidth="1"/>
    <col min="2556" max="2557" width="8.5703125" style="104" customWidth="1"/>
    <col min="2558" max="2558" width="8.42578125" style="104" customWidth="1"/>
    <col min="2559" max="2559" width="8.7109375" style="104" customWidth="1"/>
    <col min="2560" max="2560" width="8.42578125" style="104" customWidth="1"/>
    <col min="2561" max="2561" width="9" style="104" customWidth="1"/>
    <col min="2562" max="2565" width="0" style="104" hidden="1" customWidth="1"/>
    <col min="2566" max="2566" width="8.7109375" style="104" customWidth="1"/>
    <col min="2567" max="2567" width="10" style="104" bestFit="1" customWidth="1"/>
    <col min="2568" max="2568" width="11.42578125" style="104" bestFit="1" customWidth="1"/>
    <col min="2569" max="2569" width="23.28515625" style="104" customWidth="1"/>
    <col min="2570" max="2570" width="11.42578125" style="104" bestFit="1" customWidth="1"/>
    <col min="2571" max="2798" width="9.140625" style="104"/>
    <col min="2799" max="2799" width="5.28515625" style="104" customWidth="1"/>
    <col min="2800" max="2800" width="35.28515625" style="104" customWidth="1"/>
    <col min="2801" max="2801" width="8.7109375" style="104" customWidth="1"/>
    <col min="2802" max="2802" width="10.5703125" style="104" customWidth="1"/>
    <col min="2803" max="2803" width="9.85546875" style="104" customWidth="1"/>
    <col min="2804" max="2804" width="8.42578125" style="104" customWidth="1"/>
    <col min="2805" max="2805" width="8.140625" style="104" customWidth="1"/>
    <col min="2806" max="2806" width="9" style="104" customWidth="1"/>
    <col min="2807" max="2807" width="8.7109375" style="104" customWidth="1"/>
    <col min="2808" max="2809" width="8.85546875" style="104" customWidth="1"/>
    <col min="2810" max="2810" width="9" style="104" customWidth="1"/>
    <col min="2811" max="2811" width="9.28515625" style="104" customWidth="1"/>
    <col min="2812" max="2813" width="8.5703125" style="104" customWidth="1"/>
    <col min="2814" max="2814" width="8.42578125" style="104" customWidth="1"/>
    <col min="2815" max="2815" width="8.7109375" style="104" customWidth="1"/>
    <col min="2816" max="2816" width="8.42578125" style="104" customWidth="1"/>
    <col min="2817" max="2817" width="9" style="104" customWidth="1"/>
    <col min="2818" max="2821" width="0" style="104" hidden="1" customWidth="1"/>
    <col min="2822" max="2822" width="8.7109375" style="104" customWidth="1"/>
    <col min="2823" max="2823" width="10" style="104" bestFit="1" customWidth="1"/>
    <col min="2824" max="2824" width="11.42578125" style="104" bestFit="1" customWidth="1"/>
    <col min="2825" max="2825" width="23.28515625" style="104" customWidth="1"/>
    <col min="2826" max="2826" width="11.42578125" style="104" bestFit="1" customWidth="1"/>
    <col min="2827" max="3054" width="9.140625" style="104"/>
    <col min="3055" max="3055" width="5.28515625" style="104" customWidth="1"/>
    <col min="3056" max="3056" width="35.28515625" style="104" customWidth="1"/>
    <col min="3057" max="3057" width="8.7109375" style="104" customWidth="1"/>
    <col min="3058" max="3058" width="10.5703125" style="104" customWidth="1"/>
    <col min="3059" max="3059" width="9.85546875" style="104" customWidth="1"/>
    <col min="3060" max="3060" width="8.42578125" style="104" customWidth="1"/>
    <col min="3061" max="3061" width="8.140625" style="104" customWidth="1"/>
    <col min="3062" max="3062" width="9" style="104" customWidth="1"/>
    <col min="3063" max="3063" width="8.7109375" style="104" customWidth="1"/>
    <col min="3064" max="3065" width="8.85546875" style="104" customWidth="1"/>
    <col min="3066" max="3066" width="9" style="104" customWidth="1"/>
    <col min="3067" max="3067" width="9.28515625" style="104" customWidth="1"/>
    <col min="3068" max="3069" width="8.5703125" style="104" customWidth="1"/>
    <col min="3070" max="3070" width="8.42578125" style="104" customWidth="1"/>
    <col min="3071" max="3071" width="8.7109375" style="104" customWidth="1"/>
    <col min="3072" max="3072" width="8.42578125" style="104" customWidth="1"/>
    <col min="3073" max="3073" width="9" style="104" customWidth="1"/>
    <col min="3074" max="3077" width="0" style="104" hidden="1" customWidth="1"/>
    <col min="3078" max="3078" width="8.7109375" style="104" customWidth="1"/>
    <col min="3079" max="3079" width="10" style="104" bestFit="1" customWidth="1"/>
    <col min="3080" max="3080" width="11.42578125" style="104" bestFit="1" customWidth="1"/>
    <col min="3081" max="3081" width="23.28515625" style="104" customWidth="1"/>
    <col min="3082" max="3082" width="11.42578125" style="104" bestFit="1" customWidth="1"/>
    <col min="3083" max="3310" width="9.140625" style="104"/>
    <col min="3311" max="3311" width="5.28515625" style="104" customWidth="1"/>
    <col min="3312" max="3312" width="35.28515625" style="104" customWidth="1"/>
    <col min="3313" max="3313" width="8.7109375" style="104" customWidth="1"/>
    <col min="3314" max="3314" width="10.5703125" style="104" customWidth="1"/>
    <col min="3315" max="3315" width="9.85546875" style="104" customWidth="1"/>
    <col min="3316" max="3316" width="8.42578125" style="104" customWidth="1"/>
    <col min="3317" max="3317" width="8.140625" style="104" customWidth="1"/>
    <col min="3318" max="3318" width="9" style="104" customWidth="1"/>
    <col min="3319" max="3319" width="8.7109375" style="104" customWidth="1"/>
    <col min="3320" max="3321" width="8.85546875" style="104" customWidth="1"/>
    <col min="3322" max="3322" width="9" style="104" customWidth="1"/>
    <col min="3323" max="3323" width="9.28515625" style="104" customWidth="1"/>
    <col min="3324" max="3325" width="8.5703125" style="104" customWidth="1"/>
    <col min="3326" max="3326" width="8.42578125" style="104" customWidth="1"/>
    <col min="3327" max="3327" width="8.7109375" style="104" customWidth="1"/>
    <col min="3328" max="3328" width="8.42578125" style="104" customWidth="1"/>
    <col min="3329" max="3329" width="9" style="104" customWidth="1"/>
    <col min="3330" max="3333" width="0" style="104" hidden="1" customWidth="1"/>
    <col min="3334" max="3334" width="8.7109375" style="104" customWidth="1"/>
    <col min="3335" max="3335" width="10" style="104" bestFit="1" customWidth="1"/>
    <col min="3336" max="3336" width="11.42578125" style="104" bestFit="1" customWidth="1"/>
    <col min="3337" max="3337" width="23.28515625" style="104" customWidth="1"/>
    <col min="3338" max="3338" width="11.42578125" style="104" bestFit="1" customWidth="1"/>
    <col min="3339" max="3566" width="9.140625" style="104"/>
    <col min="3567" max="3567" width="5.28515625" style="104" customWidth="1"/>
    <col min="3568" max="3568" width="35.28515625" style="104" customWidth="1"/>
    <col min="3569" max="3569" width="8.7109375" style="104" customWidth="1"/>
    <col min="3570" max="3570" width="10.5703125" style="104" customWidth="1"/>
    <col min="3571" max="3571" width="9.85546875" style="104" customWidth="1"/>
    <col min="3572" max="3572" width="8.42578125" style="104" customWidth="1"/>
    <col min="3573" max="3573" width="8.140625" style="104" customWidth="1"/>
    <col min="3574" max="3574" width="9" style="104" customWidth="1"/>
    <col min="3575" max="3575" width="8.7109375" style="104" customWidth="1"/>
    <col min="3576" max="3577" width="8.85546875" style="104" customWidth="1"/>
    <col min="3578" max="3578" width="9" style="104" customWidth="1"/>
    <col min="3579" max="3579" width="9.28515625" style="104" customWidth="1"/>
    <col min="3580" max="3581" width="8.5703125" style="104" customWidth="1"/>
    <col min="3582" max="3582" width="8.42578125" style="104" customWidth="1"/>
    <col min="3583" max="3583" width="8.7109375" style="104" customWidth="1"/>
    <col min="3584" max="3584" width="8.42578125" style="104" customWidth="1"/>
    <col min="3585" max="3585" width="9" style="104" customWidth="1"/>
    <col min="3586" max="3589" width="0" style="104" hidden="1" customWidth="1"/>
    <col min="3590" max="3590" width="8.7109375" style="104" customWidth="1"/>
    <col min="3591" max="3591" width="10" style="104" bestFit="1" customWidth="1"/>
    <col min="3592" max="3592" width="11.42578125" style="104" bestFit="1" customWidth="1"/>
    <col min="3593" max="3593" width="23.28515625" style="104" customWidth="1"/>
    <col min="3594" max="3594" width="11.42578125" style="104" bestFit="1" customWidth="1"/>
    <col min="3595" max="3822" width="9.140625" style="104"/>
    <col min="3823" max="3823" width="5.28515625" style="104" customWidth="1"/>
    <col min="3824" max="3824" width="35.28515625" style="104" customWidth="1"/>
    <col min="3825" max="3825" width="8.7109375" style="104" customWidth="1"/>
    <col min="3826" max="3826" width="10.5703125" style="104" customWidth="1"/>
    <col min="3827" max="3827" width="9.85546875" style="104" customWidth="1"/>
    <col min="3828" max="3828" width="8.42578125" style="104" customWidth="1"/>
    <col min="3829" max="3829" width="8.140625" style="104" customWidth="1"/>
    <col min="3830" max="3830" width="9" style="104" customWidth="1"/>
    <col min="3831" max="3831" width="8.7109375" style="104" customWidth="1"/>
    <col min="3832" max="3833" width="8.85546875" style="104" customWidth="1"/>
    <col min="3834" max="3834" width="9" style="104" customWidth="1"/>
    <col min="3835" max="3835" width="9.28515625" style="104" customWidth="1"/>
    <col min="3836" max="3837" width="8.5703125" style="104" customWidth="1"/>
    <col min="3838" max="3838" width="8.42578125" style="104" customWidth="1"/>
    <col min="3839" max="3839" width="8.7109375" style="104" customWidth="1"/>
    <col min="3840" max="3840" width="8.42578125" style="104" customWidth="1"/>
    <col min="3841" max="3841" width="9" style="104" customWidth="1"/>
    <col min="3842" max="3845" width="0" style="104" hidden="1" customWidth="1"/>
    <col min="3846" max="3846" width="8.7109375" style="104" customWidth="1"/>
    <col min="3847" max="3847" width="10" style="104" bestFit="1" customWidth="1"/>
    <col min="3848" max="3848" width="11.42578125" style="104" bestFit="1" customWidth="1"/>
    <col min="3849" max="3849" width="23.28515625" style="104" customWidth="1"/>
    <col min="3850" max="3850" width="11.42578125" style="104" bestFit="1" customWidth="1"/>
    <col min="3851" max="4078" width="9.140625" style="104"/>
    <col min="4079" max="4079" width="5.28515625" style="104" customWidth="1"/>
    <col min="4080" max="4080" width="35.28515625" style="104" customWidth="1"/>
    <col min="4081" max="4081" width="8.7109375" style="104" customWidth="1"/>
    <col min="4082" max="4082" width="10.5703125" style="104" customWidth="1"/>
    <col min="4083" max="4083" width="9.85546875" style="104" customWidth="1"/>
    <col min="4084" max="4084" width="8.42578125" style="104" customWidth="1"/>
    <col min="4085" max="4085" width="8.140625" style="104" customWidth="1"/>
    <col min="4086" max="4086" width="9" style="104" customWidth="1"/>
    <col min="4087" max="4087" width="8.7109375" style="104" customWidth="1"/>
    <col min="4088" max="4089" width="8.85546875" style="104" customWidth="1"/>
    <col min="4090" max="4090" width="9" style="104" customWidth="1"/>
    <col min="4091" max="4091" width="9.28515625" style="104" customWidth="1"/>
    <col min="4092" max="4093" width="8.5703125" style="104" customWidth="1"/>
    <col min="4094" max="4094" width="8.42578125" style="104" customWidth="1"/>
    <col min="4095" max="4095" width="8.7109375" style="104" customWidth="1"/>
    <col min="4096" max="4096" width="8.42578125" style="104" customWidth="1"/>
    <col min="4097" max="4097" width="9" style="104" customWidth="1"/>
    <col min="4098" max="4101" width="0" style="104" hidden="1" customWidth="1"/>
    <col min="4102" max="4102" width="8.7109375" style="104" customWidth="1"/>
    <col min="4103" max="4103" width="10" style="104" bestFit="1" customWidth="1"/>
    <col min="4104" max="4104" width="11.42578125" style="104" bestFit="1" customWidth="1"/>
    <col min="4105" max="4105" width="23.28515625" style="104" customWidth="1"/>
    <col min="4106" max="4106" width="11.42578125" style="104" bestFit="1" customWidth="1"/>
    <col min="4107" max="4334" width="9.140625" style="104"/>
    <col min="4335" max="4335" width="5.28515625" style="104" customWidth="1"/>
    <col min="4336" max="4336" width="35.28515625" style="104" customWidth="1"/>
    <col min="4337" max="4337" width="8.7109375" style="104" customWidth="1"/>
    <col min="4338" max="4338" width="10.5703125" style="104" customWidth="1"/>
    <col min="4339" max="4339" width="9.85546875" style="104" customWidth="1"/>
    <col min="4340" max="4340" width="8.42578125" style="104" customWidth="1"/>
    <col min="4341" max="4341" width="8.140625" style="104" customWidth="1"/>
    <col min="4342" max="4342" width="9" style="104" customWidth="1"/>
    <col min="4343" max="4343" width="8.7109375" style="104" customWidth="1"/>
    <col min="4344" max="4345" width="8.85546875" style="104" customWidth="1"/>
    <col min="4346" max="4346" width="9" style="104" customWidth="1"/>
    <col min="4347" max="4347" width="9.28515625" style="104" customWidth="1"/>
    <col min="4348" max="4349" width="8.5703125" style="104" customWidth="1"/>
    <col min="4350" max="4350" width="8.42578125" style="104" customWidth="1"/>
    <col min="4351" max="4351" width="8.7109375" style="104" customWidth="1"/>
    <col min="4352" max="4352" width="8.42578125" style="104" customWidth="1"/>
    <col min="4353" max="4353" width="9" style="104" customWidth="1"/>
    <col min="4354" max="4357" width="0" style="104" hidden="1" customWidth="1"/>
    <col min="4358" max="4358" width="8.7109375" style="104" customWidth="1"/>
    <col min="4359" max="4359" width="10" style="104" bestFit="1" customWidth="1"/>
    <col min="4360" max="4360" width="11.42578125" style="104" bestFit="1" customWidth="1"/>
    <col min="4361" max="4361" width="23.28515625" style="104" customWidth="1"/>
    <col min="4362" max="4362" width="11.42578125" style="104" bestFit="1" customWidth="1"/>
    <col min="4363" max="4590" width="9.140625" style="104"/>
    <col min="4591" max="4591" width="5.28515625" style="104" customWidth="1"/>
    <col min="4592" max="4592" width="35.28515625" style="104" customWidth="1"/>
    <col min="4593" max="4593" width="8.7109375" style="104" customWidth="1"/>
    <col min="4594" max="4594" width="10.5703125" style="104" customWidth="1"/>
    <col min="4595" max="4595" width="9.85546875" style="104" customWidth="1"/>
    <col min="4596" max="4596" width="8.42578125" style="104" customWidth="1"/>
    <col min="4597" max="4597" width="8.140625" style="104" customWidth="1"/>
    <col min="4598" max="4598" width="9" style="104" customWidth="1"/>
    <col min="4599" max="4599" width="8.7109375" style="104" customWidth="1"/>
    <col min="4600" max="4601" width="8.85546875" style="104" customWidth="1"/>
    <col min="4602" max="4602" width="9" style="104" customWidth="1"/>
    <col min="4603" max="4603" width="9.28515625" style="104" customWidth="1"/>
    <col min="4604" max="4605" width="8.5703125" style="104" customWidth="1"/>
    <col min="4606" max="4606" width="8.42578125" style="104" customWidth="1"/>
    <col min="4607" max="4607" width="8.7109375" style="104" customWidth="1"/>
    <col min="4608" max="4608" width="8.42578125" style="104" customWidth="1"/>
    <col min="4609" max="4609" width="9" style="104" customWidth="1"/>
    <col min="4610" max="4613" width="0" style="104" hidden="1" customWidth="1"/>
    <col min="4614" max="4614" width="8.7109375" style="104" customWidth="1"/>
    <col min="4615" max="4615" width="10" style="104" bestFit="1" customWidth="1"/>
    <col min="4616" max="4616" width="11.42578125" style="104" bestFit="1" customWidth="1"/>
    <col min="4617" max="4617" width="23.28515625" style="104" customWidth="1"/>
    <col min="4618" max="4618" width="11.42578125" style="104" bestFit="1" customWidth="1"/>
    <col min="4619" max="4846" width="9.140625" style="104"/>
    <col min="4847" max="4847" width="5.28515625" style="104" customWidth="1"/>
    <col min="4848" max="4848" width="35.28515625" style="104" customWidth="1"/>
    <col min="4849" max="4849" width="8.7109375" style="104" customWidth="1"/>
    <col min="4850" max="4850" width="10.5703125" style="104" customWidth="1"/>
    <col min="4851" max="4851" width="9.85546875" style="104" customWidth="1"/>
    <col min="4852" max="4852" width="8.42578125" style="104" customWidth="1"/>
    <col min="4853" max="4853" width="8.140625" style="104" customWidth="1"/>
    <col min="4854" max="4854" width="9" style="104" customWidth="1"/>
    <col min="4855" max="4855" width="8.7109375" style="104" customWidth="1"/>
    <col min="4856" max="4857" width="8.85546875" style="104" customWidth="1"/>
    <col min="4858" max="4858" width="9" style="104" customWidth="1"/>
    <col min="4859" max="4859" width="9.28515625" style="104" customWidth="1"/>
    <col min="4860" max="4861" width="8.5703125" style="104" customWidth="1"/>
    <col min="4862" max="4862" width="8.42578125" style="104" customWidth="1"/>
    <col min="4863" max="4863" width="8.7109375" style="104" customWidth="1"/>
    <col min="4864" max="4864" width="8.42578125" style="104" customWidth="1"/>
    <col min="4865" max="4865" width="9" style="104" customWidth="1"/>
    <col min="4866" max="4869" width="0" style="104" hidden="1" customWidth="1"/>
    <col min="4870" max="4870" width="8.7109375" style="104" customWidth="1"/>
    <col min="4871" max="4871" width="10" style="104" bestFit="1" customWidth="1"/>
    <col min="4872" max="4872" width="11.42578125" style="104" bestFit="1" customWidth="1"/>
    <col min="4873" max="4873" width="23.28515625" style="104" customWidth="1"/>
    <col min="4874" max="4874" width="11.42578125" style="104" bestFit="1" customWidth="1"/>
    <col min="4875" max="5102" width="9.140625" style="104"/>
    <col min="5103" max="5103" width="5.28515625" style="104" customWidth="1"/>
    <col min="5104" max="5104" width="35.28515625" style="104" customWidth="1"/>
    <col min="5105" max="5105" width="8.7109375" style="104" customWidth="1"/>
    <col min="5106" max="5106" width="10.5703125" style="104" customWidth="1"/>
    <col min="5107" max="5107" width="9.85546875" style="104" customWidth="1"/>
    <col min="5108" max="5108" width="8.42578125" style="104" customWidth="1"/>
    <col min="5109" max="5109" width="8.140625" style="104" customWidth="1"/>
    <col min="5110" max="5110" width="9" style="104" customWidth="1"/>
    <col min="5111" max="5111" width="8.7109375" style="104" customWidth="1"/>
    <col min="5112" max="5113" width="8.85546875" style="104" customWidth="1"/>
    <col min="5114" max="5114" width="9" style="104" customWidth="1"/>
    <col min="5115" max="5115" width="9.28515625" style="104" customWidth="1"/>
    <col min="5116" max="5117" width="8.5703125" style="104" customWidth="1"/>
    <col min="5118" max="5118" width="8.42578125" style="104" customWidth="1"/>
    <col min="5119" max="5119" width="8.7109375" style="104" customWidth="1"/>
    <col min="5120" max="5120" width="8.42578125" style="104" customWidth="1"/>
    <col min="5121" max="5121" width="9" style="104" customWidth="1"/>
    <col min="5122" max="5125" width="0" style="104" hidden="1" customWidth="1"/>
    <col min="5126" max="5126" width="8.7109375" style="104" customWidth="1"/>
    <col min="5127" max="5127" width="10" style="104" bestFit="1" customWidth="1"/>
    <col min="5128" max="5128" width="11.42578125" style="104" bestFit="1" customWidth="1"/>
    <col min="5129" max="5129" width="23.28515625" style="104" customWidth="1"/>
    <col min="5130" max="5130" width="11.42578125" style="104" bestFit="1" customWidth="1"/>
    <col min="5131" max="5358" width="9.140625" style="104"/>
    <col min="5359" max="5359" width="5.28515625" style="104" customWidth="1"/>
    <col min="5360" max="5360" width="35.28515625" style="104" customWidth="1"/>
    <col min="5361" max="5361" width="8.7109375" style="104" customWidth="1"/>
    <col min="5362" max="5362" width="10.5703125" style="104" customWidth="1"/>
    <col min="5363" max="5363" width="9.85546875" style="104" customWidth="1"/>
    <col min="5364" max="5364" width="8.42578125" style="104" customWidth="1"/>
    <col min="5365" max="5365" width="8.140625" style="104" customWidth="1"/>
    <col min="5366" max="5366" width="9" style="104" customWidth="1"/>
    <col min="5367" max="5367" width="8.7109375" style="104" customWidth="1"/>
    <col min="5368" max="5369" width="8.85546875" style="104" customWidth="1"/>
    <col min="5370" max="5370" width="9" style="104" customWidth="1"/>
    <col min="5371" max="5371" width="9.28515625" style="104" customWidth="1"/>
    <col min="5372" max="5373" width="8.5703125" style="104" customWidth="1"/>
    <col min="5374" max="5374" width="8.42578125" style="104" customWidth="1"/>
    <col min="5375" max="5375" width="8.7109375" style="104" customWidth="1"/>
    <col min="5376" max="5376" width="8.42578125" style="104" customWidth="1"/>
    <col min="5377" max="5377" width="9" style="104" customWidth="1"/>
    <col min="5378" max="5381" width="0" style="104" hidden="1" customWidth="1"/>
    <col min="5382" max="5382" width="8.7109375" style="104" customWidth="1"/>
    <col min="5383" max="5383" width="10" style="104" bestFit="1" customWidth="1"/>
    <col min="5384" max="5384" width="11.42578125" style="104" bestFit="1" customWidth="1"/>
    <col min="5385" max="5385" width="23.28515625" style="104" customWidth="1"/>
    <col min="5386" max="5386" width="11.42578125" style="104" bestFit="1" customWidth="1"/>
    <col min="5387" max="5614" width="9.140625" style="104"/>
    <col min="5615" max="5615" width="5.28515625" style="104" customWidth="1"/>
    <col min="5616" max="5616" width="35.28515625" style="104" customWidth="1"/>
    <col min="5617" max="5617" width="8.7109375" style="104" customWidth="1"/>
    <col min="5618" max="5618" width="10.5703125" style="104" customWidth="1"/>
    <col min="5619" max="5619" width="9.85546875" style="104" customWidth="1"/>
    <col min="5620" max="5620" width="8.42578125" style="104" customWidth="1"/>
    <col min="5621" max="5621" width="8.140625" style="104" customWidth="1"/>
    <col min="5622" max="5622" width="9" style="104" customWidth="1"/>
    <col min="5623" max="5623" width="8.7109375" style="104" customWidth="1"/>
    <col min="5624" max="5625" width="8.85546875" style="104" customWidth="1"/>
    <col min="5626" max="5626" width="9" style="104" customWidth="1"/>
    <col min="5627" max="5627" width="9.28515625" style="104" customWidth="1"/>
    <col min="5628" max="5629" width="8.5703125" style="104" customWidth="1"/>
    <col min="5630" max="5630" width="8.42578125" style="104" customWidth="1"/>
    <col min="5631" max="5631" width="8.7109375" style="104" customWidth="1"/>
    <col min="5632" max="5632" width="8.42578125" style="104" customWidth="1"/>
    <col min="5633" max="5633" width="9" style="104" customWidth="1"/>
    <col min="5634" max="5637" width="0" style="104" hidden="1" customWidth="1"/>
    <col min="5638" max="5638" width="8.7109375" style="104" customWidth="1"/>
    <col min="5639" max="5639" width="10" style="104" bestFit="1" customWidth="1"/>
    <col min="5640" max="5640" width="11.42578125" style="104" bestFit="1" customWidth="1"/>
    <col min="5641" max="5641" width="23.28515625" style="104" customWidth="1"/>
    <col min="5642" max="5642" width="11.42578125" style="104" bestFit="1" customWidth="1"/>
    <col min="5643" max="5870" width="9.140625" style="104"/>
    <col min="5871" max="5871" width="5.28515625" style="104" customWidth="1"/>
    <col min="5872" max="5872" width="35.28515625" style="104" customWidth="1"/>
    <col min="5873" max="5873" width="8.7109375" style="104" customWidth="1"/>
    <col min="5874" max="5874" width="10.5703125" style="104" customWidth="1"/>
    <col min="5875" max="5875" width="9.85546875" style="104" customWidth="1"/>
    <col min="5876" max="5876" width="8.42578125" style="104" customWidth="1"/>
    <col min="5877" max="5877" width="8.140625" style="104" customWidth="1"/>
    <col min="5878" max="5878" width="9" style="104" customWidth="1"/>
    <col min="5879" max="5879" width="8.7109375" style="104" customWidth="1"/>
    <col min="5880" max="5881" width="8.85546875" style="104" customWidth="1"/>
    <col min="5882" max="5882" width="9" style="104" customWidth="1"/>
    <col min="5883" max="5883" width="9.28515625" style="104" customWidth="1"/>
    <col min="5884" max="5885" width="8.5703125" style="104" customWidth="1"/>
    <col min="5886" max="5886" width="8.42578125" style="104" customWidth="1"/>
    <col min="5887" max="5887" width="8.7109375" style="104" customWidth="1"/>
    <col min="5888" max="5888" width="8.42578125" style="104" customWidth="1"/>
    <col min="5889" max="5889" width="9" style="104" customWidth="1"/>
    <col min="5890" max="5893" width="0" style="104" hidden="1" customWidth="1"/>
    <col min="5894" max="5894" width="8.7109375" style="104" customWidth="1"/>
    <col min="5895" max="5895" width="10" style="104" bestFit="1" customWidth="1"/>
    <col min="5896" max="5896" width="11.42578125" style="104" bestFit="1" customWidth="1"/>
    <col min="5897" max="5897" width="23.28515625" style="104" customWidth="1"/>
    <col min="5898" max="5898" width="11.42578125" style="104" bestFit="1" customWidth="1"/>
    <col min="5899" max="6126" width="9.140625" style="104"/>
    <col min="6127" max="6127" width="5.28515625" style="104" customWidth="1"/>
    <col min="6128" max="6128" width="35.28515625" style="104" customWidth="1"/>
    <col min="6129" max="6129" width="8.7109375" style="104" customWidth="1"/>
    <col min="6130" max="6130" width="10.5703125" style="104" customWidth="1"/>
    <col min="6131" max="6131" width="9.85546875" style="104" customWidth="1"/>
    <col min="6132" max="6132" width="8.42578125" style="104" customWidth="1"/>
    <col min="6133" max="6133" width="8.140625" style="104" customWidth="1"/>
    <col min="6134" max="6134" width="9" style="104" customWidth="1"/>
    <col min="6135" max="6135" width="8.7109375" style="104" customWidth="1"/>
    <col min="6136" max="6137" width="8.85546875" style="104" customWidth="1"/>
    <col min="6138" max="6138" width="9" style="104" customWidth="1"/>
    <col min="6139" max="6139" width="9.28515625" style="104" customWidth="1"/>
    <col min="6140" max="6141" width="8.5703125" style="104" customWidth="1"/>
    <col min="6142" max="6142" width="8.42578125" style="104" customWidth="1"/>
    <col min="6143" max="6143" width="8.7109375" style="104" customWidth="1"/>
    <col min="6144" max="6144" width="8.42578125" style="104" customWidth="1"/>
    <col min="6145" max="6145" width="9" style="104" customWidth="1"/>
    <col min="6146" max="6149" width="0" style="104" hidden="1" customWidth="1"/>
    <col min="6150" max="6150" width="8.7109375" style="104" customWidth="1"/>
    <col min="6151" max="6151" width="10" style="104" bestFit="1" customWidth="1"/>
    <col min="6152" max="6152" width="11.42578125" style="104" bestFit="1" customWidth="1"/>
    <col min="6153" max="6153" width="23.28515625" style="104" customWidth="1"/>
    <col min="6154" max="6154" width="11.42578125" style="104" bestFit="1" customWidth="1"/>
    <col min="6155" max="6382" width="9.140625" style="104"/>
    <col min="6383" max="6383" width="5.28515625" style="104" customWidth="1"/>
    <col min="6384" max="6384" width="35.28515625" style="104" customWidth="1"/>
    <col min="6385" max="6385" width="8.7109375" style="104" customWidth="1"/>
    <col min="6386" max="6386" width="10.5703125" style="104" customWidth="1"/>
    <col min="6387" max="6387" width="9.85546875" style="104" customWidth="1"/>
    <col min="6388" max="6388" width="8.42578125" style="104" customWidth="1"/>
    <col min="6389" max="6389" width="8.140625" style="104" customWidth="1"/>
    <col min="6390" max="6390" width="9" style="104" customWidth="1"/>
    <col min="6391" max="6391" width="8.7109375" style="104" customWidth="1"/>
    <col min="6392" max="6393" width="8.85546875" style="104" customWidth="1"/>
    <col min="6394" max="6394" width="9" style="104" customWidth="1"/>
    <col min="6395" max="6395" width="9.28515625" style="104" customWidth="1"/>
    <col min="6396" max="6397" width="8.5703125" style="104" customWidth="1"/>
    <col min="6398" max="6398" width="8.42578125" style="104" customWidth="1"/>
    <col min="6399" max="6399" width="8.7109375" style="104" customWidth="1"/>
    <col min="6400" max="6400" width="8.42578125" style="104" customWidth="1"/>
    <col min="6401" max="6401" width="9" style="104" customWidth="1"/>
    <col min="6402" max="6405" width="0" style="104" hidden="1" customWidth="1"/>
    <col min="6406" max="6406" width="8.7109375" style="104" customWidth="1"/>
    <col min="6407" max="6407" width="10" style="104" bestFit="1" customWidth="1"/>
    <col min="6408" max="6408" width="11.42578125" style="104" bestFit="1" customWidth="1"/>
    <col min="6409" max="6409" width="23.28515625" style="104" customWidth="1"/>
    <col min="6410" max="6410" width="11.42578125" style="104" bestFit="1" customWidth="1"/>
    <col min="6411" max="6638" width="9.140625" style="104"/>
    <col min="6639" max="6639" width="5.28515625" style="104" customWidth="1"/>
    <col min="6640" max="6640" width="35.28515625" style="104" customWidth="1"/>
    <col min="6641" max="6641" width="8.7109375" style="104" customWidth="1"/>
    <col min="6642" max="6642" width="10.5703125" style="104" customWidth="1"/>
    <col min="6643" max="6643" width="9.85546875" style="104" customWidth="1"/>
    <col min="6644" max="6644" width="8.42578125" style="104" customWidth="1"/>
    <col min="6645" max="6645" width="8.140625" style="104" customWidth="1"/>
    <col min="6646" max="6646" width="9" style="104" customWidth="1"/>
    <col min="6647" max="6647" width="8.7109375" style="104" customWidth="1"/>
    <col min="6648" max="6649" width="8.85546875" style="104" customWidth="1"/>
    <col min="6650" max="6650" width="9" style="104" customWidth="1"/>
    <col min="6651" max="6651" width="9.28515625" style="104" customWidth="1"/>
    <col min="6652" max="6653" width="8.5703125" style="104" customWidth="1"/>
    <col min="6654" max="6654" width="8.42578125" style="104" customWidth="1"/>
    <col min="6655" max="6655" width="8.7109375" style="104" customWidth="1"/>
    <col min="6656" max="6656" width="8.42578125" style="104" customWidth="1"/>
    <col min="6657" max="6657" width="9" style="104" customWidth="1"/>
    <col min="6658" max="6661" width="0" style="104" hidden="1" customWidth="1"/>
    <col min="6662" max="6662" width="8.7109375" style="104" customWidth="1"/>
    <col min="6663" max="6663" width="10" style="104" bestFit="1" customWidth="1"/>
    <col min="6664" max="6664" width="11.42578125" style="104" bestFit="1" customWidth="1"/>
    <col min="6665" max="6665" width="23.28515625" style="104" customWidth="1"/>
    <col min="6666" max="6666" width="11.42578125" style="104" bestFit="1" customWidth="1"/>
    <col min="6667" max="6894" width="9.140625" style="104"/>
    <col min="6895" max="6895" width="5.28515625" style="104" customWidth="1"/>
    <col min="6896" max="6896" width="35.28515625" style="104" customWidth="1"/>
    <col min="6897" max="6897" width="8.7109375" style="104" customWidth="1"/>
    <col min="6898" max="6898" width="10.5703125" style="104" customWidth="1"/>
    <col min="6899" max="6899" width="9.85546875" style="104" customWidth="1"/>
    <col min="6900" max="6900" width="8.42578125" style="104" customWidth="1"/>
    <col min="6901" max="6901" width="8.140625" style="104" customWidth="1"/>
    <col min="6902" max="6902" width="9" style="104" customWidth="1"/>
    <col min="6903" max="6903" width="8.7109375" style="104" customWidth="1"/>
    <col min="6904" max="6905" width="8.85546875" style="104" customWidth="1"/>
    <col min="6906" max="6906" width="9" style="104" customWidth="1"/>
    <col min="6907" max="6907" width="9.28515625" style="104" customWidth="1"/>
    <col min="6908" max="6909" width="8.5703125" style="104" customWidth="1"/>
    <col min="6910" max="6910" width="8.42578125" style="104" customWidth="1"/>
    <col min="6911" max="6911" width="8.7109375" style="104" customWidth="1"/>
    <col min="6912" max="6912" width="8.42578125" style="104" customWidth="1"/>
    <col min="6913" max="6913" width="9" style="104" customWidth="1"/>
    <col min="6914" max="6917" width="0" style="104" hidden="1" customWidth="1"/>
    <col min="6918" max="6918" width="8.7109375" style="104" customWidth="1"/>
    <col min="6919" max="6919" width="10" style="104" bestFit="1" customWidth="1"/>
    <col min="6920" max="6920" width="11.42578125" style="104" bestFit="1" customWidth="1"/>
    <col min="6921" max="6921" width="23.28515625" style="104" customWidth="1"/>
    <col min="6922" max="6922" width="11.42578125" style="104" bestFit="1" customWidth="1"/>
    <col min="6923" max="7150" width="9.140625" style="104"/>
    <col min="7151" max="7151" width="5.28515625" style="104" customWidth="1"/>
    <col min="7152" max="7152" width="35.28515625" style="104" customWidth="1"/>
    <col min="7153" max="7153" width="8.7109375" style="104" customWidth="1"/>
    <col min="7154" max="7154" width="10.5703125" style="104" customWidth="1"/>
    <col min="7155" max="7155" width="9.85546875" style="104" customWidth="1"/>
    <col min="7156" max="7156" width="8.42578125" style="104" customWidth="1"/>
    <col min="7157" max="7157" width="8.140625" style="104" customWidth="1"/>
    <col min="7158" max="7158" width="9" style="104" customWidth="1"/>
    <col min="7159" max="7159" width="8.7109375" style="104" customWidth="1"/>
    <col min="7160" max="7161" width="8.85546875" style="104" customWidth="1"/>
    <col min="7162" max="7162" width="9" style="104" customWidth="1"/>
    <col min="7163" max="7163" width="9.28515625" style="104" customWidth="1"/>
    <col min="7164" max="7165" width="8.5703125" style="104" customWidth="1"/>
    <col min="7166" max="7166" width="8.42578125" style="104" customWidth="1"/>
    <col min="7167" max="7167" width="8.7109375" style="104" customWidth="1"/>
    <col min="7168" max="7168" width="8.42578125" style="104" customWidth="1"/>
    <col min="7169" max="7169" width="9" style="104" customWidth="1"/>
    <col min="7170" max="7173" width="0" style="104" hidden="1" customWidth="1"/>
    <col min="7174" max="7174" width="8.7109375" style="104" customWidth="1"/>
    <col min="7175" max="7175" width="10" style="104" bestFit="1" customWidth="1"/>
    <col min="7176" max="7176" width="11.42578125" style="104" bestFit="1" customWidth="1"/>
    <col min="7177" max="7177" width="23.28515625" style="104" customWidth="1"/>
    <col min="7178" max="7178" width="11.42578125" style="104" bestFit="1" customWidth="1"/>
    <col min="7179" max="7406" width="9.140625" style="104"/>
    <col min="7407" max="7407" width="5.28515625" style="104" customWidth="1"/>
    <col min="7408" max="7408" width="35.28515625" style="104" customWidth="1"/>
    <col min="7409" max="7409" width="8.7109375" style="104" customWidth="1"/>
    <col min="7410" max="7410" width="10.5703125" style="104" customWidth="1"/>
    <col min="7411" max="7411" width="9.85546875" style="104" customWidth="1"/>
    <col min="7412" max="7412" width="8.42578125" style="104" customWidth="1"/>
    <col min="7413" max="7413" width="8.140625" style="104" customWidth="1"/>
    <col min="7414" max="7414" width="9" style="104" customWidth="1"/>
    <col min="7415" max="7415" width="8.7109375" style="104" customWidth="1"/>
    <col min="7416" max="7417" width="8.85546875" style="104" customWidth="1"/>
    <col min="7418" max="7418" width="9" style="104" customWidth="1"/>
    <col min="7419" max="7419" width="9.28515625" style="104" customWidth="1"/>
    <col min="7420" max="7421" width="8.5703125" style="104" customWidth="1"/>
    <col min="7422" max="7422" width="8.42578125" style="104" customWidth="1"/>
    <col min="7423" max="7423" width="8.7109375" style="104" customWidth="1"/>
    <col min="7424" max="7424" width="8.42578125" style="104" customWidth="1"/>
    <col min="7425" max="7425" width="9" style="104" customWidth="1"/>
    <col min="7426" max="7429" width="0" style="104" hidden="1" customWidth="1"/>
    <col min="7430" max="7430" width="8.7109375" style="104" customWidth="1"/>
    <col min="7431" max="7431" width="10" style="104" bestFit="1" customWidth="1"/>
    <col min="7432" max="7432" width="11.42578125" style="104" bestFit="1" customWidth="1"/>
    <col min="7433" max="7433" width="23.28515625" style="104" customWidth="1"/>
    <col min="7434" max="7434" width="11.42578125" style="104" bestFit="1" customWidth="1"/>
    <col min="7435" max="7662" width="9.140625" style="104"/>
    <col min="7663" max="7663" width="5.28515625" style="104" customWidth="1"/>
    <col min="7664" max="7664" width="35.28515625" style="104" customWidth="1"/>
    <col min="7665" max="7665" width="8.7109375" style="104" customWidth="1"/>
    <col min="7666" max="7666" width="10.5703125" style="104" customWidth="1"/>
    <col min="7667" max="7667" width="9.85546875" style="104" customWidth="1"/>
    <col min="7668" max="7668" width="8.42578125" style="104" customWidth="1"/>
    <col min="7669" max="7669" width="8.140625" style="104" customWidth="1"/>
    <col min="7670" max="7670" width="9" style="104" customWidth="1"/>
    <col min="7671" max="7671" width="8.7109375" style="104" customWidth="1"/>
    <col min="7672" max="7673" width="8.85546875" style="104" customWidth="1"/>
    <col min="7674" max="7674" width="9" style="104" customWidth="1"/>
    <col min="7675" max="7675" width="9.28515625" style="104" customWidth="1"/>
    <col min="7676" max="7677" width="8.5703125" style="104" customWidth="1"/>
    <col min="7678" max="7678" width="8.42578125" style="104" customWidth="1"/>
    <col min="7679" max="7679" width="8.7109375" style="104" customWidth="1"/>
    <col min="7680" max="7680" width="8.42578125" style="104" customWidth="1"/>
    <col min="7681" max="7681" width="9" style="104" customWidth="1"/>
    <col min="7682" max="7685" width="0" style="104" hidden="1" customWidth="1"/>
    <col min="7686" max="7686" width="8.7109375" style="104" customWidth="1"/>
    <col min="7687" max="7687" width="10" style="104" bestFit="1" customWidth="1"/>
    <col min="7688" max="7688" width="11.42578125" style="104" bestFit="1" customWidth="1"/>
    <col min="7689" max="7689" width="23.28515625" style="104" customWidth="1"/>
    <col min="7690" max="7690" width="11.42578125" style="104" bestFit="1" customWidth="1"/>
    <col min="7691" max="7918" width="9.140625" style="104"/>
    <col min="7919" max="7919" width="5.28515625" style="104" customWidth="1"/>
    <col min="7920" max="7920" width="35.28515625" style="104" customWidth="1"/>
    <col min="7921" max="7921" width="8.7109375" style="104" customWidth="1"/>
    <col min="7922" max="7922" width="10.5703125" style="104" customWidth="1"/>
    <col min="7923" max="7923" width="9.85546875" style="104" customWidth="1"/>
    <col min="7924" max="7924" width="8.42578125" style="104" customWidth="1"/>
    <col min="7925" max="7925" width="8.140625" style="104" customWidth="1"/>
    <col min="7926" max="7926" width="9" style="104" customWidth="1"/>
    <col min="7927" max="7927" width="8.7109375" style="104" customWidth="1"/>
    <col min="7928" max="7929" width="8.85546875" style="104" customWidth="1"/>
    <col min="7930" max="7930" width="9" style="104" customWidth="1"/>
    <col min="7931" max="7931" width="9.28515625" style="104" customWidth="1"/>
    <col min="7932" max="7933" width="8.5703125" style="104" customWidth="1"/>
    <col min="7934" max="7934" width="8.42578125" style="104" customWidth="1"/>
    <col min="7935" max="7935" width="8.7109375" style="104" customWidth="1"/>
    <col min="7936" max="7936" width="8.42578125" style="104" customWidth="1"/>
    <col min="7937" max="7937" width="9" style="104" customWidth="1"/>
    <col min="7938" max="7941" width="0" style="104" hidden="1" customWidth="1"/>
    <col min="7942" max="7942" width="8.7109375" style="104" customWidth="1"/>
    <col min="7943" max="7943" width="10" style="104" bestFit="1" customWidth="1"/>
    <col min="7944" max="7944" width="11.42578125" style="104" bestFit="1" customWidth="1"/>
    <col min="7945" max="7945" width="23.28515625" style="104" customWidth="1"/>
    <col min="7946" max="7946" width="11.42578125" style="104" bestFit="1" customWidth="1"/>
    <col min="7947" max="8174" width="9.140625" style="104"/>
    <col min="8175" max="8175" width="5.28515625" style="104" customWidth="1"/>
    <col min="8176" max="8176" width="35.28515625" style="104" customWidth="1"/>
    <col min="8177" max="8177" width="8.7109375" style="104" customWidth="1"/>
    <col min="8178" max="8178" width="10.5703125" style="104" customWidth="1"/>
    <col min="8179" max="8179" width="9.85546875" style="104" customWidth="1"/>
    <col min="8180" max="8180" width="8.42578125" style="104" customWidth="1"/>
    <col min="8181" max="8181" width="8.140625" style="104" customWidth="1"/>
    <col min="8182" max="8182" width="9" style="104" customWidth="1"/>
    <col min="8183" max="8183" width="8.7109375" style="104" customWidth="1"/>
    <col min="8184" max="8185" width="8.85546875" style="104" customWidth="1"/>
    <col min="8186" max="8186" width="9" style="104" customWidth="1"/>
    <col min="8187" max="8187" width="9.28515625" style="104" customWidth="1"/>
    <col min="8188" max="8189" width="8.5703125" style="104" customWidth="1"/>
    <col min="8190" max="8190" width="8.42578125" style="104" customWidth="1"/>
    <col min="8191" max="8191" width="8.7109375" style="104" customWidth="1"/>
    <col min="8192" max="8192" width="8.42578125" style="104" customWidth="1"/>
    <col min="8193" max="8193" width="9" style="104" customWidth="1"/>
    <col min="8194" max="8197" width="0" style="104" hidden="1" customWidth="1"/>
    <col min="8198" max="8198" width="8.7109375" style="104" customWidth="1"/>
    <col min="8199" max="8199" width="10" style="104" bestFit="1" customWidth="1"/>
    <col min="8200" max="8200" width="11.42578125" style="104" bestFit="1" customWidth="1"/>
    <col min="8201" max="8201" width="23.28515625" style="104" customWidth="1"/>
    <col min="8202" max="8202" width="11.42578125" style="104" bestFit="1" customWidth="1"/>
    <col min="8203" max="8430" width="9.140625" style="104"/>
    <col min="8431" max="8431" width="5.28515625" style="104" customWidth="1"/>
    <col min="8432" max="8432" width="35.28515625" style="104" customWidth="1"/>
    <col min="8433" max="8433" width="8.7109375" style="104" customWidth="1"/>
    <col min="8434" max="8434" width="10.5703125" style="104" customWidth="1"/>
    <col min="8435" max="8435" width="9.85546875" style="104" customWidth="1"/>
    <col min="8436" max="8436" width="8.42578125" style="104" customWidth="1"/>
    <col min="8437" max="8437" width="8.140625" style="104" customWidth="1"/>
    <col min="8438" max="8438" width="9" style="104" customWidth="1"/>
    <col min="8439" max="8439" width="8.7109375" style="104" customWidth="1"/>
    <col min="8440" max="8441" width="8.85546875" style="104" customWidth="1"/>
    <col min="8442" max="8442" width="9" style="104" customWidth="1"/>
    <col min="8443" max="8443" width="9.28515625" style="104" customWidth="1"/>
    <col min="8444" max="8445" width="8.5703125" style="104" customWidth="1"/>
    <col min="8446" max="8446" width="8.42578125" style="104" customWidth="1"/>
    <col min="8447" max="8447" width="8.7109375" style="104" customWidth="1"/>
    <col min="8448" max="8448" width="8.42578125" style="104" customWidth="1"/>
    <col min="8449" max="8449" width="9" style="104" customWidth="1"/>
    <col min="8450" max="8453" width="0" style="104" hidden="1" customWidth="1"/>
    <col min="8454" max="8454" width="8.7109375" style="104" customWidth="1"/>
    <col min="8455" max="8455" width="10" style="104" bestFit="1" customWidth="1"/>
    <col min="8456" max="8456" width="11.42578125" style="104" bestFit="1" customWidth="1"/>
    <col min="8457" max="8457" width="23.28515625" style="104" customWidth="1"/>
    <col min="8458" max="8458" width="11.42578125" style="104" bestFit="1" customWidth="1"/>
    <col min="8459" max="8686" width="9.140625" style="104"/>
    <col min="8687" max="8687" width="5.28515625" style="104" customWidth="1"/>
    <col min="8688" max="8688" width="35.28515625" style="104" customWidth="1"/>
    <col min="8689" max="8689" width="8.7109375" style="104" customWidth="1"/>
    <col min="8690" max="8690" width="10.5703125" style="104" customWidth="1"/>
    <col min="8691" max="8691" width="9.85546875" style="104" customWidth="1"/>
    <col min="8692" max="8692" width="8.42578125" style="104" customWidth="1"/>
    <col min="8693" max="8693" width="8.140625" style="104" customWidth="1"/>
    <col min="8694" max="8694" width="9" style="104" customWidth="1"/>
    <col min="8695" max="8695" width="8.7109375" style="104" customWidth="1"/>
    <col min="8696" max="8697" width="8.85546875" style="104" customWidth="1"/>
    <col min="8698" max="8698" width="9" style="104" customWidth="1"/>
    <col min="8699" max="8699" width="9.28515625" style="104" customWidth="1"/>
    <col min="8700" max="8701" width="8.5703125" style="104" customWidth="1"/>
    <col min="8702" max="8702" width="8.42578125" style="104" customWidth="1"/>
    <col min="8703" max="8703" width="8.7109375" style="104" customWidth="1"/>
    <col min="8704" max="8704" width="8.42578125" style="104" customWidth="1"/>
    <col min="8705" max="8705" width="9" style="104" customWidth="1"/>
    <col min="8706" max="8709" width="0" style="104" hidden="1" customWidth="1"/>
    <col min="8710" max="8710" width="8.7109375" style="104" customWidth="1"/>
    <col min="8711" max="8711" width="10" style="104" bestFit="1" customWidth="1"/>
    <col min="8712" max="8712" width="11.42578125" style="104" bestFit="1" customWidth="1"/>
    <col min="8713" max="8713" width="23.28515625" style="104" customWidth="1"/>
    <col min="8714" max="8714" width="11.42578125" style="104" bestFit="1" customWidth="1"/>
    <col min="8715" max="8942" width="9.140625" style="104"/>
    <col min="8943" max="8943" width="5.28515625" style="104" customWidth="1"/>
    <col min="8944" max="8944" width="35.28515625" style="104" customWidth="1"/>
    <col min="8945" max="8945" width="8.7109375" style="104" customWidth="1"/>
    <col min="8946" max="8946" width="10.5703125" style="104" customWidth="1"/>
    <col min="8947" max="8947" width="9.85546875" style="104" customWidth="1"/>
    <col min="8948" max="8948" width="8.42578125" style="104" customWidth="1"/>
    <col min="8949" max="8949" width="8.140625" style="104" customWidth="1"/>
    <col min="8950" max="8950" width="9" style="104" customWidth="1"/>
    <col min="8951" max="8951" width="8.7109375" style="104" customWidth="1"/>
    <col min="8952" max="8953" width="8.85546875" style="104" customWidth="1"/>
    <col min="8954" max="8954" width="9" style="104" customWidth="1"/>
    <col min="8955" max="8955" width="9.28515625" style="104" customWidth="1"/>
    <col min="8956" max="8957" width="8.5703125" style="104" customWidth="1"/>
    <col min="8958" max="8958" width="8.42578125" style="104" customWidth="1"/>
    <col min="8959" max="8959" width="8.7109375" style="104" customWidth="1"/>
    <col min="8960" max="8960" width="8.42578125" style="104" customWidth="1"/>
    <col min="8961" max="8961" width="9" style="104" customWidth="1"/>
    <col min="8962" max="8965" width="0" style="104" hidden="1" customWidth="1"/>
    <col min="8966" max="8966" width="8.7109375" style="104" customWidth="1"/>
    <col min="8967" max="8967" width="10" style="104" bestFit="1" customWidth="1"/>
    <col min="8968" max="8968" width="11.42578125" style="104" bestFit="1" customWidth="1"/>
    <col min="8969" max="8969" width="23.28515625" style="104" customWidth="1"/>
    <col min="8970" max="8970" width="11.42578125" style="104" bestFit="1" customWidth="1"/>
    <col min="8971" max="9198" width="9.140625" style="104"/>
    <col min="9199" max="9199" width="5.28515625" style="104" customWidth="1"/>
    <col min="9200" max="9200" width="35.28515625" style="104" customWidth="1"/>
    <col min="9201" max="9201" width="8.7109375" style="104" customWidth="1"/>
    <col min="9202" max="9202" width="10.5703125" style="104" customWidth="1"/>
    <col min="9203" max="9203" width="9.85546875" style="104" customWidth="1"/>
    <col min="9204" max="9204" width="8.42578125" style="104" customWidth="1"/>
    <col min="9205" max="9205" width="8.140625" style="104" customWidth="1"/>
    <col min="9206" max="9206" width="9" style="104" customWidth="1"/>
    <col min="9207" max="9207" width="8.7109375" style="104" customWidth="1"/>
    <col min="9208" max="9209" width="8.85546875" style="104" customWidth="1"/>
    <col min="9210" max="9210" width="9" style="104" customWidth="1"/>
    <col min="9211" max="9211" width="9.28515625" style="104" customWidth="1"/>
    <col min="9212" max="9213" width="8.5703125" style="104" customWidth="1"/>
    <col min="9214" max="9214" width="8.42578125" style="104" customWidth="1"/>
    <col min="9215" max="9215" width="8.7109375" style="104" customWidth="1"/>
    <col min="9216" max="9216" width="8.42578125" style="104" customWidth="1"/>
    <col min="9217" max="9217" width="9" style="104" customWidth="1"/>
    <col min="9218" max="9221" width="0" style="104" hidden="1" customWidth="1"/>
    <col min="9222" max="9222" width="8.7109375" style="104" customWidth="1"/>
    <col min="9223" max="9223" width="10" style="104" bestFit="1" customWidth="1"/>
    <col min="9224" max="9224" width="11.42578125" style="104" bestFit="1" customWidth="1"/>
    <col min="9225" max="9225" width="23.28515625" style="104" customWidth="1"/>
    <col min="9226" max="9226" width="11.42578125" style="104" bestFit="1" customWidth="1"/>
    <col min="9227" max="9454" width="9.140625" style="104"/>
    <col min="9455" max="9455" width="5.28515625" style="104" customWidth="1"/>
    <col min="9456" max="9456" width="35.28515625" style="104" customWidth="1"/>
    <col min="9457" max="9457" width="8.7109375" style="104" customWidth="1"/>
    <col min="9458" max="9458" width="10.5703125" style="104" customWidth="1"/>
    <col min="9459" max="9459" width="9.85546875" style="104" customWidth="1"/>
    <col min="9460" max="9460" width="8.42578125" style="104" customWidth="1"/>
    <col min="9461" max="9461" width="8.140625" style="104" customWidth="1"/>
    <col min="9462" max="9462" width="9" style="104" customWidth="1"/>
    <col min="9463" max="9463" width="8.7109375" style="104" customWidth="1"/>
    <col min="9464" max="9465" width="8.85546875" style="104" customWidth="1"/>
    <col min="9466" max="9466" width="9" style="104" customWidth="1"/>
    <col min="9467" max="9467" width="9.28515625" style="104" customWidth="1"/>
    <col min="9468" max="9469" width="8.5703125" style="104" customWidth="1"/>
    <col min="9470" max="9470" width="8.42578125" style="104" customWidth="1"/>
    <col min="9471" max="9471" width="8.7109375" style="104" customWidth="1"/>
    <col min="9472" max="9472" width="8.42578125" style="104" customWidth="1"/>
    <col min="9473" max="9473" width="9" style="104" customWidth="1"/>
    <col min="9474" max="9477" width="0" style="104" hidden="1" customWidth="1"/>
    <col min="9478" max="9478" width="8.7109375" style="104" customWidth="1"/>
    <col min="9479" max="9479" width="10" style="104" bestFit="1" customWidth="1"/>
    <col min="9480" max="9480" width="11.42578125" style="104" bestFit="1" customWidth="1"/>
    <col min="9481" max="9481" width="23.28515625" style="104" customWidth="1"/>
    <col min="9482" max="9482" width="11.42578125" style="104" bestFit="1" customWidth="1"/>
    <col min="9483" max="9710" width="9.140625" style="104"/>
    <col min="9711" max="9711" width="5.28515625" style="104" customWidth="1"/>
    <col min="9712" max="9712" width="35.28515625" style="104" customWidth="1"/>
    <col min="9713" max="9713" width="8.7109375" style="104" customWidth="1"/>
    <col min="9714" max="9714" width="10.5703125" style="104" customWidth="1"/>
    <col min="9715" max="9715" width="9.85546875" style="104" customWidth="1"/>
    <col min="9716" max="9716" width="8.42578125" style="104" customWidth="1"/>
    <col min="9717" max="9717" width="8.140625" style="104" customWidth="1"/>
    <col min="9718" max="9718" width="9" style="104" customWidth="1"/>
    <col min="9719" max="9719" width="8.7109375" style="104" customWidth="1"/>
    <col min="9720" max="9721" width="8.85546875" style="104" customWidth="1"/>
    <col min="9722" max="9722" width="9" style="104" customWidth="1"/>
    <col min="9723" max="9723" width="9.28515625" style="104" customWidth="1"/>
    <col min="9724" max="9725" width="8.5703125" style="104" customWidth="1"/>
    <col min="9726" max="9726" width="8.42578125" style="104" customWidth="1"/>
    <col min="9727" max="9727" width="8.7109375" style="104" customWidth="1"/>
    <col min="9728" max="9728" width="8.42578125" style="104" customWidth="1"/>
    <col min="9729" max="9729" width="9" style="104" customWidth="1"/>
    <col min="9730" max="9733" width="0" style="104" hidden="1" customWidth="1"/>
    <col min="9734" max="9734" width="8.7109375" style="104" customWidth="1"/>
    <col min="9735" max="9735" width="10" style="104" bestFit="1" customWidth="1"/>
    <col min="9736" max="9736" width="11.42578125" style="104" bestFit="1" customWidth="1"/>
    <col min="9737" max="9737" width="23.28515625" style="104" customWidth="1"/>
    <col min="9738" max="9738" width="11.42578125" style="104" bestFit="1" customWidth="1"/>
    <col min="9739" max="9966" width="9.140625" style="104"/>
    <col min="9967" max="9967" width="5.28515625" style="104" customWidth="1"/>
    <col min="9968" max="9968" width="35.28515625" style="104" customWidth="1"/>
    <col min="9969" max="9969" width="8.7109375" style="104" customWidth="1"/>
    <col min="9970" max="9970" width="10.5703125" style="104" customWidth="1"/>
    <col min="9971" max="9971" width="9.85546875" style="104" customWidth="1"/>
    <col min="9972" max="9972" width="8.42578125" style="104" customWidth="1"/>
    <col min="9973" max="9973" width="8.140625" style="104" customWidth="1"/>
    <col min="9974" max="9974" width="9" style="104" customWidth="1"/>
    <col min="9975" max="9975" width="8.7109375" style="104" customWidth="1"/>
    <col min="9976" max="9977" width="8.85546875" style="104" customWidth="1"/>
    <col min="9978" max="9978" width="9" style="104" customWidth="1"/>
    <col min="9979" max="9979" width="9.28515625" style="104" customWidth="1"/>
    <col min="9980" max="9981" width="8.5703125" style="104" customWidth="1"/>
    <col min="9982" max="9982" width="8.42578125" style="104" customWidth="1"/>
    <col min="9983" max="9983" width="8.7109375" style="104" customWidth="1"/>
    <col min="9984" max="9984" width="8.42578125" style="104" customWidth="1"/>
    <col min="9985" max="9985" width="9" style="104" customWidth="1"/>
    <col min="9986" max="9989" width="0" style="104" hidden="1" customWidth="1"/>
    <col min="9990" max="9990" width="8.7109375" style="104" customWidth="1"/>
    <col min="9991" max="9991" width="10" style="104" bestFit="1" customWidth="1"/>
    <col min="9992" max="9992" width="11.42578125" style="104" bestFit="1" customWidth="1"/>
    <col min="9993" max="9993" width="23.28515625" style="104" customWidth="1"/>
    <col min="9994" max="9994" width="11.42578125" style="104" bestFit="1" customWidth="1"/>
    <col min="9995" max="10222" width="9.140625" style="104"/>
    <col min="10223" max="10223" width="5.28515625" style="104" customWidth="1"/>
    <col min="10224" max="10224" width="35.28515625" style="104" customWidth="1"/>
    <col min="10225" max="10225" width="8.7109375" style="104" customWidth="1"/>
    <col min="10226" max="10226" width="10.5703125" style="104" customWidth="1"/>
    <col min="10227" max="10227" width="9.85546875" style="104" customWidth="1"/>
    <col min="10228" max="10228" width="8.42578125" style="104" customWidth="1"/>
    <col min="10229" max="10229" width="8.140625" style="104" customWidth="1"/>
    <col min="10230" max="10230" width="9" style="104" customWidth="1"/>
    <col min="10231" max="10231" width="8.7109375" style="104" customWidth="1"/>
    <col min="10232" max="10233" width="8.85546875" style="104" customWidth="1"/>
    <col min="10234" max="10234" width="9" style="104" customWidth="1"/>
    <col min="10235" max="10235" width="9.28515625" style="104" customWidth="1"/>
    <col min="10236" max="10237" width="8.5703125" style="104" customWidth="1"/>
    <col min="10238" max="10238" width="8.42578125" style="104" customWidth="1"/>
    <col min="10239" max="10239" width="8.7109375" style="104" customWidth="1"/>
    <col min="10240" max="10240" width="8.42578125" style="104" customWidth="1"/>
    <col min="10241" max="10241" width="9" style="104" customWidth="1"/>
    <col min="10242" max="10245" width="0" style="104" hidden="1" customWidth="1"/>
    <col min="10246" max="10246" width="8.7109375" style="104" customWidth="1"/>
    <col min="10247" max="10247" width="10" style="104" bestFit="1" customWidth="1"/>
    <col min="10248" max="10248" width="11.42578125" style="104" bestFit="1" customWidth="1"/>
    <col min="10249" max="10249" width="23.28515625" style="104" customWidth="1"/>
    <col min="10250" max="10250" width="11.42578125" style="104" bestFit="1" customWidth="1"/>
    <col min="10251" max="10478" width="9.140625" style="104"/>
    <col min="10479" max="10479" width="5.28515625" style="104" customWidth="1"/>
    <col min="10480" max="10480" width="35.28515625" style="104" customWidth="1"/>
    <col min="10481" max="10481" width="8.7109375" style="104" customWidth="1"/>
    <col min="10482" max="10482" width="10.5703125" style="104" customWidth="1"/>
    <col min="10483" max="10483" width="9.85546875" style="104" customWidth="1"/>
    <col min="10484" max="10484" width="8.42578125" style="104" customWidth="1"/>
    <col min="10485" max="10485" width="8.140625" style="104" customWidth="1"/>
    <col min="10486" max="10486" width="9" style="104" customWidth="1"/>
    <col min="10487" max="10487" width="8.7109375" style="104" customWidth="1"/>
    <col min="10488" max="10489" width="8.85546875" style="104" customWidth="1"/>
    <col min="10490" max="10490" width="9" style="104" customWidth="1"/>
    <col min="10491" max="10491" width="9.28515625" style="104" customWidth="1"/>
    <col min="10492" max="10493" width="8.5703125" style="104" customWidth="1"/>
    <col min="10494" max="10494" width="8.42578125" style="104" customWidth="1"/>
    <col min="10495" max="10495" width="8.7109375" style="104" customWidth="1"/>
    <col min="10496" max="10496" width="8.42578125" style="104" customWidth="1"/>
    <col min="10497" max="10497" width="9" style="104" customWidth="1"/>
    <col min="10498" max="10501" width="0" style="104" hidden="1" customWidth="1"/>
    <col min="10502" max="10502" width="8.7109375" style="104" customWidth="1"/>
    <col min="10503" max="10503" width="10" style="104" bestFit="1" customWidth="1"/>
    <col min="10504" max="10504" width="11.42578125" style="104" bestFit="1" customWidth="1"/>
    <col min="10505" max="10505" width="23.28515625" style="104" customWidth="1"/>
    <col min="10506" max="10506" width="11.42578125" style="104" bestFit="1" customWidth="1"/>
    <col min="10507" max="10734" width="9.140625" style="104"/>
    <col min="10735" max="10735" width="5.28515625" style="104" customWidth="1"/>
    <col min="10736" max="10736" width="35.28515625" style="104" customWidth="1"/>
    <col min="10737" max="10737" width="8.7109375" style="104" customWidth="1"/>
    <col min="10738" max="10738" width="10.5703125" style="104" customWidth="1"/>
    <col min="10739" max="10739" width="9.85546875" style="104" customWidth="1"/>
    <col min="10740" max="10740" width="8.42578125" style="104" customWidth="1"/>
    <col min="10741" max="10741" width="8.140625" style="104" customWidth="1"/>
    <col min="10742" max="10742" width="9" style="104" customWidth="1"/>
    <col min="10743" max="10743" width="8.7109375" style="104" customWidth="1"/>
    <col min="10744" max="10745" width="8.85546875" style="104" customWidth="1"/>
    <col min="10746" max="10746" width="9" style="104" customWidth="1"/>
    <col min="10747" max="10747" width="9.28515625" style="104" customWidth="1"/>
    <col min="10748" max="10749" width="8.5703125" style="104" customWidth="1"/>
    <col min="10750" max="10750" width="8.42578125" style="104" customWidth="1"/>
    <col min="10751" max="10751" width="8.7109375" style="104" customWidth="1"/>
    <col min="10752" max="10752" width="8.42578125" style="104" customWidth="1"/>
    <col min="10753" max="10753" width="9" style="104" customWidth="1"/>
    <col min="10754" max="10757" width="0" style="104" hidden="1" customWidth="1"/>
    <col min="10758" max="10758" width="8.7109375" style="104" customWidth="1"/>
    <col min="10759" max="10759" width="10" style="104" bestFit="1" customWidth="1"/>
    <col min="10760" max="10760" width="11.42578125" style="104" bestFit="1" customWidth="1"/>
    <col min="10761" max="10761" width="23.28515625" style="104" customWidth="1"/>
    <col min="10762" max="10762" width="11.42578125" style="104" bestFit="1" customWidth="1"/>
    <col min="10763" max="10990" width="9.140625" style="104"/>
    <col min="10991" max="10991" width="5.28515625" style="104" customWidth="1"/>
    <col min="10992" max="10992" width="35.28515625" style="104" customWidth="1"/>
    <col min="10993" max="10993" width="8.7109375" style="104" customWidth="1"/>
    <col min="10994" max="10994" width="10.5703125" style="104" customWidth="1"/>
    <col min="10995" max="10995" width="9.85546875" style="104" customWidth="1"/>
    <col min="10996" max="10996" width="8.42578125" style="104" customWidth="1"/>
    <col min="10997" max="10997" width="8.140625" style="104" customWidth="1"/>
    <col min="10998" max="10998" width="9" style="104" customWidth="1"/>
    <col min="10999" max="10999" width="8.7109375" style="104" customWidth="1"/>
    <col min="11000" max="11001" width="8.85546875" style="104" customWidth="1"/>
    <col min="11002" max="11002" width="9" style="104" customWidth="1"/>
    <col min="11003" max="11003" width="9.28515625" style="104" customWidth="1"/>
    <col min="11004" max="11005" width="8.5703125" style="104" customWidth="1"/>
    <col min="11006" max="11006" width="8.42578125" style="104" customWidth="1"/>
    <col min="11007" max="11007" width="8.7109375" style="104" customWidth="1"/>
    <col min="11008" max="11008" width="8.42578125" style="104" customWidth="1"/>
    <col min="11009" max="11009" width="9" style="104" customWidth="1"/>
    <col min="11010" max="11013" width="0" style="104" hidden="1" customWidth="1"/>
    <col min="11014" max="11014" width="8.7109375" style="104" customWidth="1"/>
    <col min="11015" max="11015" width="10" style="104" bestFit="1" customWidth="1"/>
    <col min="11016" max="11016" width="11.42578125" style="104" bestFit="1" customWidth="1"/>
    <col min="11017" max="11017" width="23.28515625" style="104" customWidth="1"/>
    <col min="11018" max="11018" width="11.42578125" style="104" bestFit="1" customWidth="1"/>
    <col min="11019" max="11246" width="9.140625" style="104"/>
    <col min="11247" max="11247" width="5.28515625" style="104" customWidth="1"/>
    <col min="11248" max="11248" width="35.28515625" style="104" customWidth="1"/>
    <col min="11249" max="11249" width="8.7109375" style="104" customWidth="1"/>
    <col min="11250" max="11250" width="10.5703125" style="104" customWidth="1"/>
    <col min="11251" max="11251" width="9.85546875" style="104" customWidth="1"/>
    <col min="11252" max="11252" width="8.42578125" style="104" customWidth="1"/>
    <col min="11253" max="11253" width="8.140625" style="104" customWidth="1"/>
    <col min="11254" max="11254" width="9" style="104" customWidth="1"/>
    <col min="11255" max="11255" width="8.7109375" style="104" customWidth="1"/>
    <col min="11256" max="11257" width="8.85546875" style="104" customWidth="1"/>
    <col min="11258" max="11258" width="9" style="104" customWidth="1"/>
    <col min="11259" max="11259" width="9.28515625" style="104" customWidth="1"/>
    <col min="11260" max="11261" width="8.5703125" style="104" customWidth="1"/>
    <col min="11262" max="11262" width="8.42578125" style="104" customWidth="1"/>
    <col min="11263" max="11263" width="8.7109375" style="104" customWidth="1"/>
    <col min="11264" max="11264" width="8.42578125" style="104" customWidth="1"/>
    <col min="11265" max="11265" width="9" style="104" customWidth="1"/>
    <col min="11266" max="11269" width="0" style="104" hidden="1" customWidth="1"/>
    <col min="11270" max="11270" width="8.7109375" style="104" customWidth="1"/>
    <col min="11271" max="11271" width="10" style="104" bestFit="1" customWidth="1"/>
    <col min="11272" max="11272" width="11.42578125" style="104" bestFit="1" customWidth="1"/>
    <col min="11273" max="11273" width="23.28515625" style="104" customWidth="1"/>
    <col min="11274" max="11274" width="11.42578125" style="104" bestFit="1" customWidth="1"/>
    <col min="11275" max="11502" width="9.140625" style="104"/>
    <col min="11503" max="11503" width="5.28515625" style="104" customWidth="1"/>
    <col min="11504" max="11504" width="35.28515625" style="104" customWidth="1"/>
    <col min="11505" max="11505" width="8.7109375" style="104" customWidth="1"/>
    <col min="11506" max="11506" width="10.5703125" style="104" customWidth="1"/>
    <col min="11507" max="11507" width="9.85546875" style="104" customWidth="1"/>
    <col min="11508" max="11508" width="8.42578125" style="104" customWidth="1"/>
    <col min="11509" max="11509" width="8.140625" style="104" customWidth="1"/>
    <col min="11510" max="11510" width="9" style="104" customWidth="1"/>
    <col min="11511" max="11511" width="8.7109375" style="104" customWidth="1"/>
    <col min="11512" max="11513" width="8.85546875" style="104" customWidth="1"/>
    <col min="11514" max="11514" width="9" style="104" customWidth="1"/>
    <col min="11515" max="11515" width="9.28515625" style="104" customWidth="1"/>
    <col min="11516" max="11517" width="8.5703125" style="104" customWidth="1"/>
    <col min="11518" max="11518" width="8.42578125" style="104" customWidth="1"/>
    <col min="11519" max="11519" width="8.7109375" style="104" customWidth="1"/>
    <col min="11520" max="11520" width="8.42578125" style="104" customWidth="1"/>
    <col min="11521" max="11521" width="9" style="104" customWidth="1"/>
    <col min="11522" max="11525" width="0" style="104" hidden="1" customWidth="1"/>
    <col min="11526" max="11526" width="8.7109375" style="104" customWidth="1"/>
    <col min="11527" max="11527" width="10" style="104" bestFit="1" customWidth="1"/>
    <col min="11528" max="11528" width="11.42578125" style="104" bestFit="1" customWidth="1"/>
    <col min="11529" max="11529" width="23.28515625" style="104" customWidth="1"/>
    <col min="11530" max="11530" width="11.42578125" style="104" bestFit="1" customWidth="1"/>
    <col min="11531" max="11758" width="9.140625" style="104"/>
    <col min="11759" max="11759" width="5.28515625" style="104" customWidth="1"/>
    <col min="11760" max="11760" width="35.28515625" style="104" customWidth="1"/>
    <col min="11761" max="11761" width="8.7109375" style="104" customWidth="1"/>
    <col min="11762" max="11762" width="10.5703125" style="104" customWidth="1"/>
    <col min="11763" max="11763" width="9.85546875" style="104" customWidth="1"/>
    <col min="11764" max="11764" width="8.42578125" style="104" customWidth="1"/>
    <col min="11765" max="11765" width="8.140625" style="104" customWidth="1"/>
    <col min="11766" max="11766" width="9" style="104" customWidth="1"/>
    <col min="11767" max="11767" width="8.7109375" style="104" customWidth="1"/>
    <col min="11768" max="11769" width="8.85546875" style="104" customWidth="1"/>
    <col min="11770" max="11770" width="9" style="104" customWidth="1"/>
    <col min="11771" max="11771" width="9.28515625" style="104" customWidth="1"/>
    <col min="11772" max="11773" width="8.5703125" style="104" customWidth="1"/>
    <col min="11774" max="11774" width="8.42578125" style="104" customWidth="1"/>
    <col min="11775" max="11775" width="8.7109375" style="104" customWidth="1"/>
    <col min="11776" max="11776" width="8.42578125" style="104" customWidth="1"/>
    <col min="11777" max="11777" width="9" style="104" customWidth="1"/>
    <col min="11778" max="11781" width="0" style="104" hidden="1" customWidth="1"/>
    <col min="11782" max="11782" width="8.7109375" style="104" customWidth="1"/>
    <col min="11783" max="11783" width="10" style="104" bestFit="1" customWidth="1"/>
    <col min="11784" max="11784" width="11.42578125" style="104" bestFit="1" customWidth="1"/>
    <col min="11785" max="11785" width="23.28515625" style="104" customWidth="1"/>
    <col min="11786" max="11786" width="11.42578125" style="104" bestFit="1" customWidth="1"/>
    <col min="11787" max="12014" width="9.140625" style="104"/>
    <col min="12015" max="12015" width="5.28515625" style="104" customWidth="1"/>
    <col min="12016" max="12016" width="35.28515625" style="104" customWidth="1"/>
    <col min="12017" max="12017" width="8.7109375" style="104" customWidth="1"/>
    <col min="12018" max="12018" width="10.5703125" style="104" customWidth="1"/>
    <col min="12019" max="12019" width="9.85546875" style="104" customWidth="1"/>
    <col min="12020" max="12020" width="8.42578125" style="104" customWidth="1"/>
    <col min="12021" max="12021" width="8.140625" style="104" customWidth="1"/>
    <col min="12022" max="12022" width="9" style="104" customWidth="1"/>
    <col min="12023" max="12023" width="8.7109375" style="104" customWidth="1"/>
    <col min="12024" max="12025" width="8.85546875" style="104" customWidth="1"/>
    <col min="12026" max="12026" width="9" style="104" customWidth="1"/>
    <col min="12027" max="12027" width="9.28515625" style="104" customWidth="1"/>
    <col min="12028" max="12029" width="8.5703125" style="104" customWidth="1"/>
    <col min="12030" max="12030" width="8.42578125" style="104" customWidth="1"/>
    <col min="12031" max="12031" width="8.7109375" style="104" customWidth="1"/>
    <col min="12032" max="12032" width="8.42578125" style="104" customWidth="1"/>
    <col min="12033" max="12033" width="9" style="104" customWidth="1"/>
    <col min="12034" max="12037" width="0" style="104" hidden="1" customWidth="1"/>
    <col min="12038" max="12038" width="8.7109375" style="104" customWidth="1"/>
    <col min="12039" max="12039" width="10" style="104" bestFit="1" customWidth="1"/>
    <col min="12040" max="12040" width="11.42578125" style="104" bestFit="1" customWidth="1"/>
    <col min="12041" max="12041" width="23.28515625" style="104" customWidth="1"/>
    <col min="12042" max="12042" width="11.42578125" style="104" bestFit="1" customWidth="1"/>
    <col min="12043" max="12270" width="9.140625" style="104"/>
    <col min="12271" max="12271" width="5.28515625" style="104" customWidth="1"/>
    <col min="12272" max="12272" width="35.28515625" style="104" customWidth="1"/>
    <col min="12273" max="12273" width="8.7109375" style="104" customWidth="1"/>
    <col min="12274" max="12274" width="10.5703125" style="104" customWidth="1"/>
    <col min="12275" max="12275" width="9.85546875" style="104" customWidth="1"/>
    <col min="12276" max="12276" width="8.42578125" style="104" customWidth="1"/>
    <col min="12277" max="12277" width="8.140625" style="104" customWidth="1"/>
    <col min="12278" max="12278" width="9" style="104" customWidth="1"/>
    <col min="12279" max="12279" width="8.7109375" style="104" customWidth="1"/>
    <col min="12280" max="12281" width="8.85546875" style="104" customWidth="1"/>
    <col min="12282" max="12282" width="9" style="104" customWidth="1"/>
    <col min="12283" max="12283" width="9.28515625" style="104" customWidth="1"/>
    <col min="12284" max="12285" width="8.5703125" style="104" customWidth="1"/>
    <col min="12286" max="12286" width="8.42578125" style="104" customWidth="1"/>
    <col min="12287" max="12287" width="8.7109375" style="104" customWidth="1"/>
    <col min="12288" max="12288" width="8.42578125" style="104" customWidth="1"/>
    <col min="12289" max="12289" width="9" style="104" customWidth="1"/>
    <col min="12290" max="12293" width="0" style="104" hidden="1" customWidth="1"/>
    <col min="12294" max="12294" width="8.7109375" style="104" customWidth="1"/>
    <col min="12295" max="12295" width="10" style="104" bestFit="1" customWidth="1"/>
    <col min="12296" max="12296" width="11.42578125" style="104" bestFit="1" customWidth="1"/>
    <col min="12297" max="12297" width="23.28515625" style="104" customWidth="1"/>
    <col min="12298" max="12298" width="11.42578125" style="104" bestFit="1" customWidth="1"/>
    <col min="12299" max="12526" width="9.140625" style="104"/>
    <col min="12527" max="12527" width="5.28515625" style="104" customWidth="1"/>
    <col min="12528" max="12528" width="35.28515625" style="104" customWidth="1"/>
    <col min="12529" max="12529" width="8.7109375" style="104" customWidth="1"/>
    <col min="12530" max="12530" width="10.5703125" style="104" customWidth="1"/>
    <col min="12531" max="12531" width="9.85546875" style="104" customWidth="1"/>
    <col min="12532" max="12532" width="8.42578125" style="104" customWidth="1"/>
    <col min="12533" max="12533" width="8.140625" style="104" customWidth="1"/>
    <col min="12534" max="12534" width="9" style="104" customWidth="1"/>
    <col min="12535" max="12535" width="8.7109375" style="104" customWidth="1"/>
    <col min="12536" max="12537" width="8.85546875" style="104" customWidth="1"/>
    <col min="12538" max="12538" width="9" style="104" customWidth="1"/>
    <col min="12539" max="12539" width="9.28515625" style="104" customWidth="1"/>
    <col min="12540" max="12541" width="8.5703125" style="104" customWidth="1"/>
    <col min="12542" max="12542" width="8.42578125" style="104" customWidth="1"/>
    <col min="12543" max="12543" width="8.7109375" style="104" customWidth="1"/>
    <col min="12544" max="12544" width="8.42578125" style="104" customWidth="1"/>
    <col min="12545" max="12545" width="9" style="104" customWidth="1"/>
    <col min="12546" max="12549" width="0" style="104" hidden="1" customWidth="1"/>
    <col min="12550" max="12550" width="8.7109375" style="104" customWidth="1"/>
    <col min="12551" max="12551" width="10" style="104" bestFit="1" customWidth="1"/>
    <col min="12552" max="12552" width="11.42578125" style="104" bestFit="1" customWidth="1"/>
    <col min="12553" max="12553" width="23.28515625" style="104" customWidth="1"/>
    <col min="12554" max="12554" width="11.42578125" style="104" bestFit="1" customWidth="1"/>
    <col min="12555" max="12782" width="9.140625" style="104"/>
    <col min="12783" max="12783" width="5.28515625" style="104" customWidth="1"/>
    <col min="12784" max="12784" width="35.28515625" style="104" customWidth="1"/>
    <col min="12785" max="12785" width="8.7109375" style="104" customWidth="1"/>
    <col min="12786" max="12786" width="10.5703125" style="104" customWidth="1"/>
    <col min="12787" max="12787" width="9.85546875" style="104" customWidth="1"/>
    <col min="12788" max="12788" width="8.42578125" style="104" customWidth="1"/>
    <col min="12789" max="12789" width="8.140625" style="104" customWidth="1"/>
    <col min="12790" max="12790" width="9" style="104" customWidth="1"/>
    <col min="12791" max="12791" width="8.7109375" style="104" customWidth="1"/>
    <col min="12792" max="12793" width="8.85546875" style="104" customWidth="1"/>
    <col min="12794" max="12794" width="9" style="104" customWidth="1"/>
    <col min="12795" max="12795" width="9.28515625" style="104" customWidth="1"/>
    <col min="12796" max="12797" width="8.5703125" style="104" customWidth="1"/>
    <col min="12798" max="12798" width="8.42578125" style="104" customWidth="1"/>
    <col min="12799" max="12799" width="8.7109375" style="104" customWidth="1"/>
    <col min="12800" max="12800" width="8.42578125" style="104" customWidth="1"/>
    <col min="12801" max="12801" width="9" style="104" customWidth="1"/>
    <col min="12802" max="12805" width="0" style="104" hidden="1" customWidth="1"/>
    <col min="12806" max="12806" width="8.7109375" style="104" customWidth="1"/>
    <col min="12807" max="12807" width="10" style="104" bestFit="1" customWidth="1"/>
    <col min="12808" max="12808" width="11.42578125" style="104" bestFit="1" customWidth="1"/>
    <col min="12809" max="12809" width="23.28515625" style="104" customWidth="1"/>
    <col min="12810" max="12810" width="11.42578125" style="104" bestFit="1" customWidth="1"/>
    <col min="12811" max="13038" width="9.140625" style="104"/>
    <col min="13039" max="13039" width="5.28515625" style="104" customWidth="1"/>
    <col min="13040" max="13040" width="35.28515625" style="104" customWidth="1"/>
    <col min="13041" max="13041" width="8.7109375" style="104" customWidth="1"/>
    <col min="13042" max="13042" width="10.5703125" style="104" customWidth="1"/>
    <col min="13043" max="13043" width="9.85546875" style="104" customWidth="1"/>
    <col min="13044" max="13044" width="8.42578125" style="104" customWidth="1"/>
    <col min="13045" max="13045" width="8.140625" style="104" customWidth="1"/>
    <col min="13046" max="13046" width="9" style="104" customWidth="1"/>
    <col min="13047" max="13047" width="8.7109375" style="104" customWidth="1"/>
    <col min="13048" max="13049" width="8.85546875" style="104" customWidth="1"/>
    <col min="13050" max="13050" width="9" style="104" customWidth="1"/>
    <col min="13051" max="13051" width="9.28515625" style="104" customWidth="1"/>
    <col min="13052" max="13053" width="8.5703125" style="104" customWidth="1"/>
    <col min="13054" max="13054" width="8.42578125" style="104" customWidth="1"/>
    <col min="13055" max="13055" width="8.7109375" style="104" customWidth="1"/>
    <col min="13056" max="13056" width="8.42578125" style="104" customWidth="1"/>
    <col min="13057" max="13057" width="9" style="104" customWidth="1"/>
    <col min="13058" max="13061" width="0" style="104" hidden="1" customWidth="1"/>
    <col min="13062" max="13062" width="8.7109375" style="104" customWidth="1"/>
    <col min="13063" max="13063" width="10" style="104" bestFit="1" customWidth="1"/>
    <col min="13064" max="13064" width="11.42578125" style="104" bestFit="1" customWidth="1"/>
    <col min="13065" max="13065" width="23.28515625" style="104" customWidth="1"/>
    <col min="13066" max="13066" width="11.42578125" style="104" bestFit="1" customWidth="1"/>
    <col min="13067" max="13294" width="9.140625" style="104"/>
    <col min="13295" max="13295" width="5.28515625" style="104" customWidth="1"/>
    <col min="13296" max="13296" width="35.28515625" style="104" customWidth="1"/>
    <col min="13297" max="13297" width="8.7109375" style="104" customWidth="1"/>
    <col min="13298" max="13298" width="10.5703125" style="104" customWidth="1"/>
    <col min="13299" max="13299" width="9.85546875" style="104" customWidth="1"/>
    <col min="13300" max="13300" width="8.42578125" style="104" customWidth="1"/>
    <col min="13301" max="13301" width="8.140625" style="104" customWidth="1"/>
    <col min="13302" max="13302" width="9" style="104" customWidth="1"/>
    <col min="13303" max="13303" width="8.7109375" style="104" customWidth="1"/>
    <col min="13304" max="13305" width="8.85546875" style="104" customWidth="1"/>
    <col min="13306" max="13306" width="9" style="104" customWidth="1"/>
    <col min="13307" max="13307" width="9.28515625" style="104" customWidth="1"/>
    <col min="13308" max="13309" width="8.5703125" style="104" customWidth="1"/>
    <col min="13310" max="13310" width="8.42578125" style="104" customWidth="1"/>
    <col min="13311" max="13311" width="8.7109375" style="104" customWidth="1"/>
    <col min="13312" max="13312" width="8.42578125" style="104" customWidth="1"/>
    <col min="13313" max="13313" width="9" style="104" customWidth="1"/>
    <col min="13314" max="13317" width="0" style="104" hidden="1" customWidth="1"/>
    <col min="13318" max="13318" width="8.7109375" style="104" customWidth="1"/>
    <col min="13319" max="13319" width="10" style="104" bestFit="1" customWidth="1"/>
    <col min="13320" max="13320" width="11.42578125" style="104" bestFit="1" customWidth="1"/>
    <col min="13321" max="13321" width="23.28515625" style="104" customWidth="1"/>
    <col min="13322" max="13322" width="11.42578125" style="104" bestFit="1" customWidth="1"/>
    <col min="13323" max="13550" width="9.140625" style="104"/>
    <col min="13551" max="13551" width="5.28515625" style="104" customWidth="1"/>
    <col min="13552" max="13552" width="35.28515625" style="104" customWidth="1"/>
    <col min="13553" max="13553" width="8.7109375" style="104" customWidth="1"/>
    <col min="13554" max="13554" width="10.5703125" style="104" customWidth="1"/>
    <col min="13555" max="13555" width="9.85546875" style="104" customWidth="1"/>
    <col min="13556" max="13556" width="8.42578125" style="104" customWidth="1"/>
    <col min="13557" max="13557" width="8.140625" style="104" customWidth="1"/>
    <col min="13558" max="13558" width="9" style="104" customWidth="1"/>
    <col min="13559" max="13559" width="8.7109375" style="104" customWidth="1"/>
    <col min="13560" max="13561" width="8.85546875" style="104" customWidth="1"/>
    <col min="13562" max="13562" width="9" style="104" customWidth="1"/>
    <col min="13563" max="13563" width="9.28515625" style="104" customWidth="1"/>
    <col min="13564" max="13565" width="8.5703125" style="104" customWidth="1"/>
    <col min="13566" max="13566" width="8.42578125" style="104" customWidth="1"/>
    <col min="13567" max="13567" width="8.7109375" style="104" customWidth="1"/>
    <col min="13568" max="13568" width="8.42578125" style="104" customWidth="1"/>
    <col min="13569" max="13569" width="9" style="104" customWidth="1"/>
    <col min="13570" max="13573" width="0" style="104" hidden="1" customWidth="1"/>
    <col min="13574" max="13574" width="8.7109375" style="104" customWidth="1"/>
    <col min="13575" max="13575" width="10" style="104" bestFit="1" customWidth="1"/>
    <col min="13576" max="13576" width="11.42578125" style="104" bestFit="1" customWidth="1"/>
    <col min="13577" max="13577" width="23.28515625" style="104" customWidth="1"/>
    <col min="13578" max="13578" width="11.42578125" style="104" bestFit="1" customWidth="1"/>
    <col min="13579" max="13806" width="9.140625" style="104"/>
    <col min="13807" max="13807" width="5.28515625" style="104" customWidth="1"/>
    <col min="13808" max="13808" width="35.28515625" style="104" customWidth="1"/>
    <col min="13809" max="13809" width="8.7109375" style="104" customWidth="1"/>
    <col min="13810" max="13810" width="10.5703125" style="104" customWidth="1"/>
    <col min="13811" max="13811" width="9.85546875" style="104" customWidth="1"/>
    <col min="13812" max="13812" width="8.42578125" style="104" customWidth="1"/>
    <col min="13813" max="13813" width="8.140625" style="104" customWidth="1"/>
    <col min="13814" max="13814" width="9" style="104" customWidth="1"/>
    <col min="13815" max="13815" width="8.7109375" style="104" customWidth="1"/>
    <col min="13816" max="13817" width="8.85546875" style="104" customWidth="1"/>
    <col min="13818" max="13818" width="9" style="104" customWidth="1"/>
    <col min="13819" max="13819" width="9.28515625" style="104" customWidth="1"/>
    <col min="13820" max="13821" width="8.5703125" style="104" customWidth="1"/>
    <col min="13822" max="13822" width="8.42578125" style="104" customWidth="1"/>
    <col min="13823" max="13823" width="8.7109375" style="104" customWidth="1"/>
    <col min="13824" max="13824" width="8.42578125" style="104" customWidth="1"/>
    <col min="13825" max="13825" width="9" style="104" customWidth="1"/>
    <col min="13826" max="13829" width="0" style="104" hidden="1" customWidth="1"/>
    <col min="13830" max="13830" width="8.7109375" style="104" customWidth="1"/>
    <col min="13831" max="13831" width="10" style="104" bestFit="1" customWidth="1"/>
    <col min="13832" max="13832" width="11.42578125" style="104" bestFit="1" customWidth="1"/>
    <col min="13833" max="13833" width="23.28515625" style="104" customWidth="1"/>
    <col min="13834" max="13834" width="11.42578125" style="104" bestFit="1" customWidth="1"/>
    <col min="13835" max="14062" width="9.140625" style="104"/>
    <col min="14063" max="14063" width="5.28515625" style="104" customWidth="1"/>
    <col min="14064" max="14064" width="35.28515625" style="104" customWidth="1"/>
    <col min="14065" max="14065" width="8.7109375" style="104" customWidth="1"/>
    <col min="14066" max="14066" width="10.5703125" style="104" customWidth="1"/>
    <col min="14067" max="14067" width="9.85546875" style="104" customWidth="1"/>
    <col min="14068" max="14068" width="8.42578125" style="104" customWidth="1"/>
    <col min="14069" max="14069" width="8.140625" style="104" customWidth="1"/>
    <col min="14070" max="14070" width="9" style="104" customWidth="1"/>
    <col min="14071" max="14071" width="8.7109375" style="104" customWidth="1"/>
    <col min="14072" max="14073" width="8.85546875" style="104" customWidth="1"/>
    <col min="14074" max="14074" width="9" style="104" customWidth="1"/>
    <col min="14075" max="14075" width="9.28515625" style="104" customWidth="1"/>
    <col min="14076" max="14077" width="8.5703125" style="104" customWidth="1"/>
    <col min="14078" max="14078" width="8.42578125" style="104" customWidth="1"/>
    <col min="14079" max="14079" width="8.7109375" style="104" customWidth="1"/>
    <col min="14080" max="14080" width="8.42578125" style="104" customWidth="1"/>
    <col min="14081" max="14081" width="9" style="104" customWidth="1"/>
    <col min="14082" max="14085" width="0" style="104" hidden="1" customWidth="1"/>
    <col min="14086" max="14086" width="8.7109375" style="104" customWidth="1"/>
    <col min="14087" max="14087" width="10" style="104" bestFit="1" customWidth="1"/>
    <col min="14088" max="14088" width="11.42578125" style="104" bestFit="1" customWidth="1"/>
    <col min="14089" max="14089" width="23.28515625" style="104" customWidth="1"/>
    <col min="14090" max="14090" width="11.42578125" style="104" bestFit="1" customWidth="1"/>
    <col min="14091" max="14318" width="9.140625" style="104"/>
    <col min="14319" max="14319" width="5.28515625" style="104" customWidth="1"/>
    <col min="14320" max="14320" width="35.28515625" style="104" customWidth="1"/>
    <col min="14321" max="14321" width="8.7109375" style="104" customWidth="1"/>
    <col min="14322" max="14322" width="10.5703125" style="104" customWidth="1"/>
    <col min="14323" max="14323" width="9.85546875" style="104" customWidth="1"/>
    <col min="14324" max="14324" width="8.42578125" style="104" customWidth="1"/>
    <col min="14325" max="14325" width="8.140625" style="104" customWidth="1"/>
    <col min="14326" max="14326" width="9" style="104" customWidth="1"/>
    <col min="14327" max="14327" width="8.7109375" style="104" customWidth="1"/>
    <col min="14328" max="14329" width="8.85546875" style="104" customWidth="1"/>
    <col min="14330" max="14330" width="9" style="104" customWidth="1"/>
    <col min="14331" max="14331" width="9.28515625" style="104" customWidth="1"/>
    <col min="14332" max="14333" width="8.5703125" style="104" customWidth="1"/>
    <col min="14334" max="14334" width="8.42578125" style="104" customWidth="1"/>
    <col min="14335" max="14335" width="8.7109375" style="104" customWidth="1"/>
    <col min="14336" max="14336" width="8.42578125" style="104" customWidth="1"/>
    <col min="14337" max="14337" width="9" style="104" customWidth="1"/>
    <col min="14338" max="14341" width="0" style="104" hidden="1" customWidth="1"/>
    <col min="14342" max="14342" width="8.7109375" style="104" customWidth="1"/>
    <col min="14343" max="14343" width="10" style="104" bestFit="1" customWidth="1"/>
    <col min="14344" max="14344" width="11.42578125" style="104" bestFit="1" customWidth="1"/>
    <col min="14345" max="14345" width="23.28515625" style="104" customWidth="1"/>
    <col min="14346" max="14346" width="11.42578125" style="104" bestFit="1" customWidth="1"/>
    <col min="14347" max="14574" width="9.140625" style="104"/>
    <col min="14575" max="14575" width="5.28515625" style="104" customWidth="1"/>
    <col min="14576" max="14576" width="35.28515625" style="104" customWidth="1"/>
    <col min="14577" max="14577" width="8.7109375" style="104" customWidth="1"/>
    <col min="14578" max="14578" width="10.5703125" style="104" customWidth="1"/>
    <col min="14579" max="14579" width="9.85546875" style="104" customWidth="1"/>
    <col min="14580" max="14580" width="8.42578125" style="104" customWidth="1"/>
    <col min="14581" max="14581" width="8.140625" style="104" customWidth="1"/>
    <col min="14582" max="14582" width="9" style="104" customWidth="1"/>
    <col min="14583" max="14583" width="8.7109375" style="104" customWidth="1"/>
    <col min="14584" max="14585" width="8.85546875" style="104" customWidth="1"/>
    <col min="14586" max="14586" width="9" style="104" customWidth="1"/>
    <col min="14587" max="14587" width="9.28515625" style="104" customWidth="1"/>
    <col min="14588" max="14589" width="8.5703125" style="104" customWidth="1"/>
    <col min="14590" max="14590" width="8.42578125" style="104" customWidth="1"/>
    <col min="14591" max="14591" width="8.7109375" style="104" customWidth="1"/>
    <col min="14592" max="14592" width="8.42578125" style="104" customWidth="1"/>
    <col min="14593" max="14593" width="9" style="104" customWidth="1"/>
    <col min="14594" max="14597" width="0" style="104" hidden="1" customWidth="1"/>
    <col min="14598" max="14598" width="8.7109375" style="104" customWidth="1"/>
    <col min="14599" max="14599" width="10" style="104" bestFit="1" customWidth="1"/>
    <col min="14600" max="14600" width="11.42578125" style="104" bestFit="1" customWidth="1"/>
    <col min="14601" max="14601" width="23.28515625" style="104" customWidth="1"/>
    <col min="14602" max="14602" width="11.42578125" style="104" bestFit="1" customWidth="1"/>
    <col min="14603" max="14830" width="9.140625" style="104"/>
    <col min="14831" max="14831" width="5.28515625" style="104" customWidth="1"/>
    <col min="14832" max="14832" width="35.28515625" style="104" customWidth="1"/>
    <col min="14833" max="14833" width="8.7109375" style="104" customWidth="1"/>
    <col min="14834" max="14834" width="10.5703125" style="104" customWidth="1"/>
    <col min="14835" max="14835" width="9.85546875" style="104" customWidth="1"/>
    <col min="14836" max="14836" width="8.42578125" style="104" customWidth="1"/>
    <col min="14837" max="14837" width="8.140625" style="104" customWidth="1"/>
    <col min="14838" max="14838" width="9" style="104" customWidth="1"/>
    <col min="14839" max="14839" width="8.7109375" style="104" customWidth="1"/>
    <col min="14840" max="14841" width="8.85546875" style="104" customWidth="1"/>
    <col min="14842" max="14842" width="9" style="104" customWidth="1"/>
    <col min="14843" max="14843" width="9.28515625" style="104" customWidth="1"/>
    <col min="14844" max="14845" width="8.5703125" style="104" customWidth="1"/>
    <col min="14846" max="14846" width="8.42578125" style="104" customWidth="1"/>
    <col min="14847" max="14847" width="8.7109375" style="104" customWidth="1"/>
    <col min="14848" max="14848" width="8.42578125" style="104" customWidth="1"/>
    <col min="14849" max="14849" width="9" style="104" customWidth="1"/>
    <col min="14850" max="14853" width="0" style="104" hidden="1" customWidth="1"/>
    <col min="14854" max="14854" width="8.7109375" style="104" customWidth="1"/>
    <col min="14855" max="14855" width="10" style="104" bestFit="1" customWidth="1"/>
    <col min="14856" max="14856" width="11.42578125" style="104" bestFit="1" customWidth="1"/>
    <col min="14857" max="14857" width="23.28515625" style="104" customWidth="1"/>
    <col min="14858" max="14858" width="11.42578125" style="104" bestFit="1" customWidth="1"/>
    <col min="14859" max="15086" width="9.140625" style="104"/>
    <col min="15087" max="15087" width="5.28515625" style="104" customWidth="1"/>
    <col min="15088" max="15088" width="35.28515625" style="104" customWidth="1"/>
    <col min="15089" max="15089" width="8.7109375" style="104" customWidth="1"/>
    <col min="15090" max="15090" width="10.5703125" style="104" customWidth="1"/>
    <col min="15091" max="15091" width="9.85546875" style="104" customWidth="1"/>
    <col min="15092" max="15092" width="8.42578125" style="104" customWidth="1"/>
    <col min="15093" max="15093" width="8.140625" style="104" customWidth="1"/>
    <col min="15094" max="15094" width="9" style="104" customWidth="1"/>
    <col min="15095" max="15095" width="8.7109375" style="104" customWidth="1"/>
    <col min="15096" max="15097" width="8.85546875" style="104" customWidth="1"/>
    <col min="15098" max="15098" width="9" style="104" customWidth="1"/>
    <col min="15099" max="15099" width="9.28515625" style="104" customWidth="1"/>
    <col min="15100" max="15101" width="8.5703125" style="104" customWidth="1"/>
    <col min="15102" max="15102" width="8.42578125" style="104" customWidth="1"/>
    <col min="15103" max="15103" width="8.7109375" style="104" customWidth="1"/>
    <col min="15104" max="15104" width="8.42578125" style="104" customWidth="1"/>
    <col min="15105" max="15105" width="9" style="104" customWidth="1"/>
    <col min="15106" max="15109" width="0" style="104" hidden="1" customWidth="1"/>
    <col min="15110" max="15110" width="8.7109375" style="104" customWidth="1"/>
    <col min="15111" max="15111" width="10" style="104" bestFit="1" customWidth="1"/>
    <col min="15112" max="15112" width="11.42578125" style="104" bestFit="1" customWidth="1"/>
    <col min="15113" max="15113" width="23.28515625" style="104" customWidth="1"/>
    <col min="15114" max="15114" width="11.42578125" style="104" bestFit="1" customWidth="1"/>
    <col min="15115" max="15342" width="9.140625" style="104"/>
    <col min="15343" max="15343" width="5.28515625" style="104" customWidth="1"/>
    <col min="15344" max="15344" width="35.28515625" style="104" customWidth="1"/>
    <col min="15345" max="15345" width="8.7109375" style="104" customWidth="1"/>
    <col min="15346" max="15346" width="10.5703125" style="104" customWidth="1"/>
    <col min="15347" max="15347" width="9.85546875" style="104" customWidth="1"/>
    <col min="15348" max="15348" width="8.42578125" style="104" customWidth="1"/>
    <col min="15349" max="15349" width="8.140625" style="104" customWidth="1"/>
    <col min="15350" max="15350" width="9" style="104" customWidth="1"/>
    <col min="15351" max="15351" width="8.7109375" style="104" customWidth="1"/>
    <col min="15352" max="15353" width="8.85546875" style="104" customWidth="1"/>
    <col min="15354" max="15354" width="9" style="104" customWidth="1"/>
    <col min="15355" max="15355" width="9.28515625" style="104" customWidth="1"/>
    <col min="15356" max="15357" width="8.5703125" style="104" customWidth="1"/>
    <col min="15358" max="15358" width="8.42578125" style="104" customWidth="1"/>
    <col min="15359" max="15359" width="8.7109375" style="104" customWidth="1"/>
    <col min="15360" max="15360" width="8.42578125" style="104" customWidth="1"/>
    <col min="15361" max="15361" width="9" style="104" customWidth="1"/>
    <col min="15362" max="15365" width="0" style="104" hidden="1" customWidth="1"/>
    <col min="15366" max="15366" width="8.7109375" style="104" customWidth="1"/>
    <col min="15367" max="15367" width="10" style="104" bestFit="1" customWidth="1"/>
    <col min="15368" max="15368" width="11.42578125" style="104" bestFit="1" customWidth="1"/>
    <col min="15369" max="15369" width="23.28515625" style="104" customWidth="1"/>
    <col min="15370" max="15370" width="11.42578125" style="104" bestFit="1" customWidth="1"/>
    <col min="15371" max="15598" width="9.140625" style="104"/>
    <col min="15599" max="15599" width="5.28515625" style="104" customWidth="1"/>
    <col min="15600" max="15600" width="35.28515625" style="104" customWidth="1"/>
    <col min="15601" max="15601" width="8.7109375" style="104" customWidth="1"/>
    <col min="15602" max="15602" width="10.5703125" style="104" customWidth="1"/>
    <col min="15603" max="15603" width="9.85546875" style="104" customWidth="1"/>
    <col min="15604" max="15604" width="8.42578125" style="104" customWidth="1"/>
    <col min="15605" max="15605" width="8.140625" style="104" customWidth="1"/>
    <col min="15606" max="15606" width="9" style="104" customWidth="1"/>
    <col min="15607" max="15607" width="8.7109375" style="104" customWidth="1"/>
    <col min="15608" max="15609" width="8.85546875" style="104" customWidth="1"/>
    <col min="15610" max="15610" width="9" style="104" customWidth="1"/>
    <col min="15611" max="15611" width="9.28515625" style="104" customWidth="1"/>
    <col min="15612" max="15613" width="8.5703125" style="104" customWidth="1"/>
    <col min="15614" max="15614" width="8.42578125" style="104" customWidth="1"/>
    <col min="15615" max="15615" width="8.7109375" style="104" customWidth="1"/>
    <col min="15616" max="15616" width="8.42578125" style="104" customWidth="1"/>
    <col min="15617" max="15617" width="9" style="104" customWidth="1"/>
    <col min="15618" max="15621" width="0" style="104" hidden="1" customWidth="1"/>
    <col min="15622" max="15622" width="8.7109375" style="104" customWidth="1"/>
    <col min="15623" max="15623" width="10" style="104" bestFit="1" customWidth="1"/>
    <col min="15624" max="15624" width="11.42578125" style="104" bestFit="1" customWidth="1"/>
    <col min="15625" max="15625" width="23.28515625" style="104" customWidth="1"/>
    <col min="15626" max="15626" width="11.42578125" style="104" bestFit="1" customWidth="1"/>
    <col min="15627" max="15854" width="9.140625" style="104"/>
    <col min="15855" max="15855" width="5.28515625" style="104" customWidth="1"/>
    <col min="15856" max="15856" width="35.28515625" style="104" customWidth="1"/>
    <col min="15857" max="15857" width="8.7109375" style="104" customWidth="1"/>
    <col min="15858" max="15858" width="10.5703125" style="104" customWidth="1"/>
    <col min="15859" max="15859" width="9.85546875" style="104" customWidth="1"/>
    <col min="15860" max="15860" width="8.42578125" style="104" customWidth="1"/>
    <col min="15861" max="15861" width="8.140625" style="104" customWidth="1"/>
    <col min="15862" max="15862" width="9" style="104" customWidth="1"/>
    <col min="15863" max="15863" width="8.7109375" style="104" customWidth="1"/>
    <col min="15864" max="15865" width="8.85546875" style="104" customWidth="1"/>
    <col min="15866" max="15866" width="9" style="104" customWidth="1"/>
    <col min="15867" max="15867" width="9.28515625" style="104" customWidth="1"/>
    <col min="15868" max="15869" width="8.5703125" style="104" customWidth="1"/>
    <col min="15870" max="15870" width="8.42578125" style="104" customWidth="1"/>
    <col min="15871" max="15871" width="8.7109375" style="104" customWidth="1"/>
    <col min="15872" max="15872" width="8.42578125" style="104" customWidth="1"/>
    <col min="15873" max="15873" width="9" style="104" customWidth="1"/>
    <col min="15874" max="15877" width="0" style="104" hidden="1" customWidth="1"/>
    <col min="15878" max="15878" width="8.7109375" style="104" customWidth="1"/>
    <col min="15879" max="15879" width="10" style="104" bestFit="1" customWidth="1"/>
    <col min="15880" max="15880" width="11.42578125" style="104" bestFit="1" customWidth="1"/>
    <col min="15881" max="15881" width="23.28515625" style="104" customWidth="1"/>
    <col min="15882" max="15882" width="11.42578125" style="104" bestFit="1" customWidth="1"/>
    <col min="15883" max="16110" width="9.140625" style="104"/>
    <col min="16111" max="16111" width="5.28515625" style="104" customWidth="1"/>
    <col min="16112" max="16112" width="35.28515625" style="104" customWidth="1"/>
    <col min="16113" max="16113" width="8.7109375" style="104" customWidth="1"/>
    <col min="16114" max="16114" width="10.5703125" style="104" customWidth="1"/>
    <col min="16115" max="16115" width="9.85546875" style="104" customWidth="1"/>
    <col min="16116" max="16116" width="8.42578125" style="104" customWidth="1"/>
    <col min="16117" max="16117" width="8.140625" style="104" customWidth="1"/>
    <col min="16118" max="16118" width="9" style="104" customWidth="1"/>
    <col min="16119" max="16119" width="8.7109375" style="104" customWidth="1"/>
    <col min="16120" max="16121" width="8.85546875" style="104" customWidth="1"/>
    <col min="16122" max="16122" width="9" style="104" customWidth="1"/>
    <col min="16123" max="16123" width="9.28515625" style="104" customWidth="1"/>
    <col min="16124" max="16125" width="8.5703125" style="104" customWidth="1"/>
    <col min="16126" max="16126" width="8.42578125" style="104" customWidth="1"/>
    <col min="16127" max="16127" width="8.7109375" style="104" customWidth="1"/>
    <col min="16128" max="16128" width="8.42578125" style="104" customWidth="1"/>
    <col min="16129" max="16129" width="9" style="104" customWidth="1"/>
    <col min="16130" max="16133" width="0" style="104" hidden="1" customWidth="1"/>
    <col min="16134" max="16134" width="8.7109375" style="104" customWidth="1"/>
    <col min="16135" max="16135" width="10" style="104" bestFit="1" customWidth="1"/>
    <col min="16136" max="16136" width="11.42578125" style="104" bestFit="1" customWidth="1"/>
    <col min="16137" max="16137" width="23.28515625" style="104" customWidth="1"/>
    <col min="16138" max="16138" width="11.42578125" style="104" bestFit="1" customWidth="1"/>
    <col min="16139" max="16366" width="9.140625" style="104"/>
    <col min="16367" max="16381" width="9.140625" style="104" customWidth="1"/>
    <col min="16382" max="16384" width="9.140625" style="104"/>
  </cols>
  <sheetData>
    <row r="1" spans="1:26" ht="17.45" customHeight="1">
      <c r="A1" s="103"/>
      <c r="B1" s="930" t="s">
        <v>169</v>
      </c>
      <c r="C1" s="103"/>
      <c r="D1" s="1743"/>
      <c r="E1" s="1743"/>
      <c r="F1" s="1743"/>
      <c r="G1" s="1743"/>
      <c r="H1" s="1743"/>
      <c r="I1" s="1743"/>
      <c r="J1" s="1743"/>
      <c r="K1" s="1743"/>
      <c r="L1" s="1743"/>
    </row>
    <row r="2" spans="1:26" s="109" customFormat="1" ht="20.45" customHeight="1">
      <c r="A2" s="105"/>
      <c r="B2" s="106"/>
      <c r="C2" s="107"/>
      <c r="D2" s="1744" t="s">
        <v>628</v>
      </c>
      <c r="E2" s="1744"/>
      <c r="F2" s="1744"/>
      <c r="G2" s="1744"/>
      <c r="H2" s="1744"/>
      <c r="I2" s="1744"/>
      <c r="J2" s="1744"/>
      <c r="K2" s="1744"/>
      <c r="L2" s="1744"/>
      <c r="M2" s="108"/>
      <c r="N2" s="108"/>
      <c r="O2" s="108"/>
      <c r="P2" s="108"/>
      <c r="Q2" s="108"/>
    </row>
    <row r="3" spans="1:26" s="112" customFormat="1" ht="34.5" customHeight="1">
      <c r="A3" s="103"/>
      <c r="B3" s="110"/>
      <c r="C3" s="110"/>
      <c r="D3" s="111"/>
      <c r="E3" s="512">
        <v>2510.63</v>
      </c>
      <c r="F3" s="1018">
        <v>9481.11</v>
      </c>
      <c r="G3" s="1019">
        <v>18197.3</v>
      </c>
      <c r="H3" s="111">
        <v>12218.97</v>
      </c>
      <c r="I3" s="111">
        <v>9575.48</v>
      </c>
      <c r="J3" s="512">
        <v>9329.4699999999993</v>
      </c>
      <c r="K3" s="252">
        <v>8648.66</v>
      </c>
      <c r="L3" s="111">
        <v>13974.63</v>
      </c>
    </row>
    <row r="4" spans="1:26" s="112" customFormat="1" ht="17.25" customHeight="1">
      <c r="A4" s="103"/>
      <c r="B4" s="110"/>
      <c r="C4" s="110"/>
      <c r="D4" s="111"/>
      <c r="E4" s="512">
        <f>E3-E8</f>
        <v>0</v>
      </c>
      <c r="F4" s="512">
        <f t="shared" ref="F4:L4" si="0">F3-F8</f>
        <v>0</v>
      </c>
      <c r="G4" s="512">
        <f t="shared" si="0"/>
        <v>0</v>
      </c>
      <c r="H4" s="111">
        <f t="shared" si="0"/>
        <v>0</v>
      </c>
      <c r="I4" s="111">
        <f t="shared" si="0"/>
        <v>0</v>
      </c>
      <c r="J4" s="512">
        <f t="shared" si="0"/>
        <v>0</v>
      </c>
      <c r="K4" s="111">
        <f t="shared" si="0"/>
        <v>0</v>
      </c>
      <c r="L4" s="111">
        <f t="shared" si="0"/>
        <v>0</v>
      </c>
    </row>
    <row r="5" spans="1:26" s="115" customFormat="1" ht="19.5" customHeight="1">
      <c r="A5" s="1745" t="s">
        <v>170</v>
      </c>
      <c r="B5" s="1745" t="s">
        <v>171</v>
      </c>
      <c r="C5" s="1745" t="s">
        <v>6</v>
      </c>
      <c r="D5" s="1747" t="s">
        <v>172</v>
      </c>
      <c r="E5" s="1749" t="s">
        <v>173</v>
      </c>
      <c r="F5" s="1749"/>
      <c r="G5" s="1749"/>
      <c r="H5" s="1749"/>
      <c r="I5" s="1749"/>
      <c r="J5" s="1749"/>
      <c r="K5" s="1749"/>
      <c r="L5" s="1749"/>
    </row>
    <row r="6" spans="1:26" s="118" customFormat="1" ht="33.75" customHeight="1">
      <c r="A6" s="1746"/>
      <c r="B6" s="1746"/>
      <c r="C6" s="1746"/>
      <c r="D6" s="1748"/>
      <c r="E6" s="1000" t="s">
        <v>174</v>
      </c>
      <c r="F6" s="1000" t="s">
        <v>175</v>
      </c>
      <c r="G6" s="1000" t="s">
        <v>176</v>
      </c>
      <c r="H6" s="116" t="s">
        <v>177</v>
      </c>
      <c r="I6" s="116" t="s">
        <v>178</v>
      </c>
      <c r="J6" s="1000" t="s">
        <v>179</v>
      </c>
      <c r="K6" s="116" t="s">
        <v>180</v>
      </c>
      <c r="L6" s="116" t="s">
        <v>181</v>
      </c>
      <c r="M6" s="117"/>
      <c r="N6" s="117"/>
      <c r="O6" s="117"/>
      <c r="P6" s="117"/>
      <c r="Q6" s="117"/>
      <c r="R6" s="117"/>
      <c r="S6" s="117"/>
      <c r="T6" s="117"/>
      <c r="U6" s="117"/>
      <c r="V6" s="117"/>
      <c r="W6" s="117"/>
      <c r="X6" s="117"/>
      <c r="Y6" s="117"/>
      <c r="Z6" s="117"/>
    </row>
    <row r="7" spans="1:26" s="122" customFormat="1" ht="21" customHeight="1">
      <c r="A7" s="119" t="s">
        <v>182</v>
      </c>
      <c r="B7" s="119" t="s">
        <v>183</v>
      </c>
      <c r="C7" s="119" t="s">
        <v>184</v>
      </c>
      <c r="D7" s="120" t="s">
        <v>185</v>
      </c>
      <c r="E7" s="1001" t="s">
        <v>186</v>
      </c>
      <c r="F7" s="1001" t="s">
        <v>187</v>
      </c>
      <c r="G7" s="1001" t="s">
        <v>188</v>
      </c>
      <c r="H7" s="119" t="s">
        <v>189</v>
      </c>
      <c r="I7" s="119" t="s">
        <v>190</v>
      </c>
      <c r="J7" s="1001" t="s">
        <v>191</v>
      </c>
      <c r="K7" s="119" t="s">
        <v>192</v>
      </c>
      <c r="L7" s="119" t="s">
        <v>193</v>
      </c>
    </row>
    <row r="8" spans="1:26" s="127" customFormat="1" ht="15" customHeight="1">
      <c r="A8" s="123"/>
      <c r="B8" s="124" t="s">
        <v>194</v>
      </c>
      <c r="C8" s="123"/>
      <c r="D8" s="125">
        <f>D9+D22+D62+0.01</f>
        <v>83936.250000000015</v>
      </c>
      <c r="E8" s="1002">
        <f>E9+E22+E62+0.01</f>
        <v>2510.63</v>
      </c>
      <c r="F8" s="1002">
        <f>F9+F22+F62+0.01</f>
        <v>9481.1099999999988</v>
      </c>
      <c r="G8" s="1002">
        <f t="shared" ref="G8:L8" si="1">G9+G22+G62</f>
        <v>18197.299999999992</v>
      </c>
      <c r="H8" s="249">
        <f t="shared" si="1"/>
        <v>12218.97</v>
      </c>
      <c r="I8" s="249">
        <f t="shared" si="1"/>
        <v>9575.48</v>
      </c>
      <c r="J8" s="1002">
        <f t="shared" si="1"/>
        <v>9329.4699999999993</v>
      </c>
      <c r="K8" s="249">
        <f>K9+K22+K62-0.01</f>
        <v>8648.66</v>
      </c>
      <c r="L8" s="249">
        <f t="shared" si="1"/>
        <v>13974.630000000001</v>
      </c>
      <c r="M8" s="248">
        <f>SUM(E8:L8)</f>
        <v>83936.25</v>
      </c>
      <c r="N8" s="248">
        <f>D8-M8</f>
        <v>0</v>
      </c>
      <c r="P8" s="127">
        <v>83936.25</v>
      </c>
    </row>
    <row r="9" spans="1:26" s="112" customFormat="1" ht="15" customHeight="1">
      <c r="A9" s="128">
        <v>1</v>
      </c>
      <c r="B9" s="129" t="s">
        <v>195</v>
      </c>
      <c r="C9" s="128" t="s">
        <v>196</v>
      </c>
      <c r="D9" s="130">
        <f>SUM(D11,D13:D17,D19:D21)-0.01</f>
        <v>77864.360000000015</v>
      </c>
      <c r="E9" s="1003">
        <f>E11+E13+E14+E15+E16+E17+E19+E20+E21</f>
        <v>1951.23</v>
      </c>
      <c r="F9" s="1003">
        <f t="shared" ref="F9:I9" si="2">F11+F13+F14+F15+F16+F17+F19+F20+F21</f>
        <v>8487.8499999999985</v>
      </c>
      <c r="G9" s="1003">
        <f>G11+G13+G14+G15+G16+G17+G19+G20+G21+0.01</f>
        <v>17073.919999999995</v>
      </c>
      <c r="H9" s="131">
        <f>H11+H13+H14+H15+H16+H17+H19+H20+H21-0.01</f>
        <v>11553.63</v>
      </c>
      <c r="I9" s="131">
        <f t="shared" si="2"/>
        <v>8885.9599999999991</v>
      </c>
      <c r="J9" s="1003">
        <f>J11+J13+J14+J15+J16+J17+J19+J20+J21-0.01</f>
        <v>8526.2899999999991</v>
      </c>
      <c r="K9" s="131">
        <f>K11+K13+K14+K15+K16+K17+K19+K20+K21-0.01</f>
        <v>8199.15</v>
      </c>
      <c r="L9" s="131">
        <f>L11+L13+L14+L15+L16+L17+L19+L20+L21+0.01</f>
        <v>13186.33</v>
      </c>
      <c r="M9" s="248">
        <f t="shared" ref="M9:M62" si="3">SUM(E9:L9)</f>
        <v>77864.359999999986</v>
      </c>
      <c r="N9" s="248">
        <f t="shared" ref="N9:N64" si="4">D9-M9</f>
        <v>0</v>
      </c>
      <c r="P9" s="112">
        <v>77887.59</v>
      </c>
    </row>
    <row r="10" spans="1:26" s="136" customFormat="1" ht="15" customHeight="1">
      <c r="A10" s="128"/>
      <c r="B10" s="132" t="s">
        <v>197</v>
      </c>
      <c r="C10" s="133"/>
      <c r="D10" s="134">
        <v>0</v>
      </c>
      <c r="E10" s="1004"/>
      <c r="F10" s="1004"/>
      <c r="G10" s="1004"/>
      <c r="H10" s="135"/>
      <c r="I10" s="135"/>
      <c r="J10" s="1004"/>
      <c r="K10" s="135"/>
      <c r="L10" s="135"/>
      <c r="M10" s="248">
        <f t="shared" si="3"/>
        <v>0</v>
      </c>
      <c r="N10" s="248">
        <f t="shared" si="4"/>
        <v>0</v>
      </c>
      <c r="P10" s="136">
        <v>0</v>
      </c>
    </row>
    <row r="11" spans="1:26" s="112" customFormat="1" ht="15" customHeight="1">
      <c r="A11" s="137" t="s">
        <v>16</v>
      </c>
      <c r="B11" s="138" t="s">
        <v>198</v>
      </c>
      <c r="C11" s="137" t="s">
        <v>151</v>
      </c>
      <c r="D11" s="134">
        <f>SUM(E11:L11)</f>
        <v>1704.81</v>
      </c>
      <c r="E11" s="1004">
        <v>62.38</v>
      </c>
      <c r="F11" s="1004">
        <v>182.44</v>
      </c>
      <c r="G11" s="1004">
        <v>222.52</v>
      </c>
      <c r="H11" s="135">
        <v>163.33000000000001</v>
      </c>
      <c r="I11" s="135">
        <v>201.32</v>
      </c>
      <c r="J11" s="1004">
        <v>453.01</v>
      </c>
      <c r="K11" s="135">
        <v>357.5</v>
      </c>
      <c r="L11" s="135">
        <v>62.31</v>
      </c>
      <c r="M11" s="248">
        <f t="shared" si="3"/>
        <v>1704.81</v>
      </c>
      <c r="N11" s="248">
        <f t="shared" si="4"/>
        <v>0</v>
      </c>
      <c r="P11" s="112">
        <v>1705.36</v>
      </c>
    </row>
    <row r="12" spans="1:26" s="112" customFormat="1" ht="15" customHeight="1">
      <c r="A12" s="137"/>
      <c r="B12" s="138" t="s">
        <v>199</v>
      </c>
      <c r="C12" s="137" t="s">
        <v>200</v>
      </c>
      <c r="D12" s="134">
        <f t="shared" ref="D12:D21" si="5">SUM(E12:L12)</f>
        <v>80.94</v>
      </c>
      <c r="E12" s="1004"/>
      <c r="F12" s="1004"/>
      <c r="G12" s="1004"/>
      <c r="H12" s="135"/>
      <c r="I12" s="135"/>
      <c r="J12" s="1004">
        <v>80.94</v>
      </c>
      <c r="K12" s="135"/>
      <c r="L12" s="135"/>
      <c r="M12" s="248">
        <f t="shared" si="3"/>
        <v>80.94</v>
      </c>
      <c r="N12" s="248">
        <f t="shared" si="4"/>
        <v>0</v>
      </c>
      <c r="P12" s="112">
        <v>80.94</v>
      </c>
    </row>
    <row r="13" spans="1:26" s="112" customFormat="1" ht="15" customHeight="1">
      <c r="A13" s="137" t="s">
        <v>30</v>
      </c>
      <c r="B13" s="138" t="s">
        <v>201</v>
      </c>
      <c r="C13" s="137" t="s">
        <v>152</v>
      </c>
      <c r="D13" s="134">
        <f t="shared" si="5"/>
        <v>17365.63</v>
      </c>
      <c r="E13" s="1004">
        <v>294.61</v>
      </c>
      <c r="F13" s="1004">
        <v>1985.95</v>
      </c>
      <c r="G13" s="1004">
        <v>3500.83</v>
      </c>
      <c r="H13" s="135">
        <v>3645.39</v>
      </c>
      <c r="I13" s="135">
        <v>2165.13</v>
      </c>
      <c r="J13" s="1004">
        <v>1627</v>
      </c>
      <c r="K13" s="135">
        <v>2352.7600000000002</v>
      </c>
      <c r="L13" s="135">
        <v>1793.96</v>
      </c>
      <c r="M13" s="248">
        <f t="shared" si="3"/>
        <v>17365.63</v>
      </c>
      <c r="N13" s="248">
        <f t="shared" si="4"/>
        <v>0</v>
      </c>
      <c r="P13" s="112">
        <v>17373.780000000002</v>
      </c>
    </row>
    <row r="14" spans="1:26" s="112" customFormat="1" ht="15" customHeight="1">
      <c r="A14" s="137" t="s">
        <v>202</v>
      </c>
      <c r="B14" s="138" t="s">
        <v>203</v>
      </c>
      <c r="C14" s="137" t="s">
        <v>123</v>
      </c>
      <c r="D14" s="134">
        <f>SUM(E14:L14)-0.01</f>
        <v>19526.72</v>
      </c>
      <c r="E14" s="1005">
        <v>1490.88</v>
      </c>
      <c r="F14" s="1004">
        <v>4112.7299999999996</v>
      </c>
      <c r="G14" s="1004">
        <v>3259.06</v>
      </c>
      <c r="H14" s="135">
        <v>2478.77</v>
      </c>
      <c r="I14" s="135">
        <v>1207.42</v>
      </c>
      <c r="J14" s="1004">
        <v>4795.17</v>
      </c>
      <c r="K14" s="135">
        <v>1469.11</v>
      </c>
      <c r="L14" s="135">
        <v>713.59</v>
      </c>
      <c r="M14" s="248">
        <f t="shared" si="3"/>
        <v>19526.73</v>
      </c>
      <c r="N14" s="248">
        <f t="shared" si="4"/>
        <v>-9.9999999983992893E-3</v>
      </c>
      <c r="P14" s="112">
        <v>19540.88</v>
      </c>
    </row>
    <row r="15" spans="1:26" s="112" customFormat="1" ht="15" customHeight="1">
      <c r="A15" s="137" t="s">
        <v>204</v>
      </c>
      <c r="B15" s="138" t="s">
        <v>205</v>
      </c>
      <c r="C15" s="137" t="s">
        <v>206</v>
      </c>
      <c r="D15" s="134">
        <f t="shared" si="5"/>
        <v>7148.79</v>
      </c>
      <c r="E15" s="1004"/>
      <c r="F15" s="1004">
        <v>163.96</v>
      </c>
      <c r="G15" s="1004"/>
      <c r="H15" s="135"/>
      <c r="I15" s="135"/>
      <c r="J15" s="1004"/>
      <c r="K15" s="135"/>
      <c r="L15" s="135">
        <v>6984.83</v>
      </c>
      <c r="M15" s="248">
        <f t="shared" si="3"/>
        <v>7148.79</v>
      </c>
      <c r="N15" s="248">
        <f t="shared" si="4"/>
        <v>0</v>
      </c>
      <c r="P15" s="112">
        <v>7148.79</v>
      </c>
    </row>
    <row r="16" spans="1:26" s="112" customFormat="1" ht="15" customHeight="1">
      <c r="A16" s="137" t="s">
        <v>207</v>
      </c>
      <c r="B16" s="138" t="s">
        <v>208</v>
      </c>
      <c r="C16" s="137" t="s">
        <v>209</v>
      </c>
      <c r="D16" s="134">
        <f>SUM(E16:L16)+0.01</f>
        <v>10732.300000000001</v>
      </c>
      <c r="E16" s="1004"/>
      <c r="F16" s="1004">
        <v>1030.19</v>
      </c>
      <c r="G16" s="1004">
        <v>9565.51</v>
      </c>
      <c r="H16" s="135"/>
      <c r="I16" s="135"/>
      <c r="J16" s="1004">
        <v>136.59</v>
      </c>
      <c r="K16" s="135"/>
      <c r="L16" s="135"/>
      <c r="M16" s="248">
        <f t="shared" si="3"/>
        <v>10732.29</v>
      </c>
      <c r="N16" s="248">
        <f t="shared" si="4"/>
        <v>1.0000000000218279E-2</v>
      </c>
      <c r="P16" s="112">
        <v>10732.29</v>
      </c>
    </row>
    <row r="17" spans="1:16" s="139" customFormat="1" ht="15" customHeight="1">
      <c r="A17" s="137" t="s">
        <v>210</v>
      </c>
      <c r="B17" s="138" t="s">
        <v>211</v>
      </c>
      <c r="C17" s="137" t="s">
        <v>153</v>
      </c>
      <c r="D17" s="134">
        <f t="shared" si="5"/>
        <v>20767.919999999998</v>
      </c>
      <c r="E17" s="1005">
        <v>18.100000000000001</v>
      </c>
      <c r="F17" s="1004">
        <v>916.41</v>
      </c>
      <c r="G17" s="1004">
        <v>480.23</v>
      </c>
      <c r="H17" s="135">
        <v>5127.3500000000004</v>
      </c>
      <c r="I17" s="135">
        <v>5289.03</v>
      </c>
      <c r="J17" s="1004">
        <v>1316.73</v>
      </c>
      <c r="K17" s="135">
        <v>4004.44</v>
      </c>
      <c r="L17" s="135">
        <v>3615.63</v>
      </c>
      <c r="M17" s="248">
        <f t="shared" si="3"/>
        <v>20767.919999999998</v>
      </c>
      <c r="N17" s="248">
        <f t="shared" si="4"/>
        <v>0</v>
      </c>
      <c r="P17" s="139">
        <v>20767.924900000002</v>
      </c>
    </row>
    <row r="18" spans="1:16" s="1576" customFormat="1" ht="15" customHeight="1">
      <c r="A18" s="1574"/>
      <c r="B18" s="1575" t="s">
        <v>212</v>
      </c>
      <c r="C18" s="1574" t="s">
        <v>213</v>
      </c>
      <c r="D18" s="937">
        <f t="shared" si="5"/>
        <v>17507.98</v>
      </c>
      <c r="E18" s="938"/>
      <c r="F18" s="938">
        <v>916.41</v>
      </c>
      <c r="G18" s="938">
        <v>480.23</v>
      </c>
      <c r="H18" s="938">
        <v>5046.7</v>
      </c>
      <c r="I18" s="938">
        <v>5289.03</v>
      </c>
      <c r="J18" s="938"/>
      <c r="K18" s="938">
        <v>3900.65</v>
      </c>
      <c r="L18" s="938">
        <v>1874.96</v>
      </c>
      <c r="M18" s="939">
        <f t="shared" si="3"/>
        <v>17507.98</v>
      </c>
      <c r="N18" s="939">
        <f t="shared" si="4"/>
        <v>0</v>
      </c>
      <c r="P18" s="1576">
        <v>17507.983</v>
      </c>
    </row>
    <row r="19" spans="1:16" s="139" customFormat="1" ht="15" customHeight="1">
      <c r="A19" s="137" t="s">
        <v>214</v>
      </c>
      <c r="B19" s="138" t="s">
        <v>215</v>
      </c>
      <c r="C19" s="137" t="s">
        <v>154</v>
      </c>
      <c r="D19" s="134">
        <f t="shared" si="5"/>
        <v>608.32999999999993</v>
      </c>
      <c r="E19" s="1005">
        <v>85.26</v>
      </c>
      <c r="F19" s="1004">
        <v>96.17</v>
      </c>
      <c r="G19" s="1004">
        <v>45.76</v>
      </c>
      <c r="H19" s="135">
        <v>133.47</v>
      </c>
      <c r="I19" s="135">
        <v>23.06</v>
      </c>
      <c r="J19" s="1004">
        <v>196.46</v>
      </c>
      <c r="K19" s="135">
        <v>13.5</v>
      </c>
      <c r="L19" s="135">
        <v>14.65</v>
      </c>
      <c r="M19" s="248">
        <f t="shared" si="3"/>
        <v>608.32999999999993</v>
      </c>
      <c r="N19" s="248">
        <f t="shared" si="4"/>
        <v>0</v>
      </c>
      <c r="P19" s="139">
        <v>608.69299999999998</v>
      </c>
    </row>
    <row r="20" spans="1:16" s="139" customFormat="1" ht="15" customHeight="1">
      <c r="A20" s="137" t="s">
        <v>216</v>
      </c>
      <c r="B20" s="138" t="s">
        <v>217</v>
      </c>
      <c r="C20" s="137" t="s">
        <v>218</v>
      </c>
      <c r="D20" s="134">
        <f t="shared" si="5"/>
        <v>0</v>
      </c>
      <c r="E20" s="1004"/>
      <c r="F20" s="1004"/>
      <c r="G20" s="1004"/>
      <c r="H20" s="135"/>
      <c r="I20" s="135"/>
      <c r="J20" s="1004"/>
      <c r="K20" s="135"/>
      <c r="L20" s="135"/>
      <c r="M20" s="248">
        <f t="shared" si="3"/>
        <v>0</v>
      </c>
      <c r="N20" s="248">
        <f t="shared" si="4"/>
        <v>0</v>
      </c>
      <c r="P20" s="139">
        <v>0</v>
      </c>
    </row>
    <row r="21" spans="1:16" s="127" customFormat="1" ht="15" customHeight="1">
      <c r="A21" s="137" t="s">
        <v>219</v>
      </c>
      <c r="B21" s="138" t="s">
        <v>220</v>
      </c>
      <c r="C21" s="137" t="s">
        <v>90</v>
      </c>
      <c r="D21" s="134">
        <f t="shared" si="5"/>
        <v>9.8699999999999992</v>
      </c>
      <c r="E21" s="1004"/>
      <c r="F21" s="1004"/>
      <c r="G21" s="1004"/>
      <c r="H21" s="135">
        <v>5.33</v>
      </c>
      <c r="I21" s="135"/>
      <c r="J21" s="1004">
        <v>1.34</v>
      </c>
      <c r="K21" s="135">
        <v>1.85</v>
      </c>
      <c r="L21" s="135">
        <v>1.35</v>
      </c>
      <c r="M21" s="248">
        <f t="shared" si="3"/>
        <v>9.8699999999999992</v>
      </c>
      <c r="N21" s="248">
        <f t="shared" si="4"/>
        <v>0</v>
      </c>
      <c r="P21" s="127">
        <v>9.8699999999999992</v>
      </c>
    </row>
    <row r="22" spans="1:16" s="127" customFormat="1" ht="15" customHeight="1">
      <c r="A22" s="128">
        <v>2</v>
      </c>
      <c r="B22" s="129" t="s">
        <v>221</v>
      </c>
      <c r="C22" s="128" t="s">
        <v>222</v>
      </c>
      <c r="D22" s="131">
        <f>SUM(D24:D32,D50:D61)</f>
        <v>4708.3499999999995</v>
      </c>
      <c r="E22" s="1003">
        <f>SUM(E24:E32)+SUM(E50:E61)+0.03</f>
        <v>555.48</v>
      </c>
      <c r="F22" s="1003">
        <f t="shared" ref="F22:L22" si="6">SUM(F24:F32)+SUM(F50:F61)</f>
        <v>575.85</v>
      </c>
      <c r="G22" s="1003">
        <f>SUM(G24:G32)+SUM(G50:G61)+0.01</f>
        <v>862.10000000000014</v>
      </c>
      <c r="H22" s="131">
        <f t="shared" si="6"/>
        <v>656.16000000000008</v>
      </c>
      <c r="I22" s="131">
        <f>SUM(I24:I32)+SUM(I50:I61)+0.02</f>
        <v>459.02</v>
      </c>
      <c r="J22" s="1003">
        <f>SUM(J24:J32)+SUM(J50:J61)+0.01</f>
        <v>523.37000000000012</v>
      </c>
      <c r="K22" s="131">
        <f>SUM(K24:K32)+SUM(K50:K61)-0.01</f>
        <v>406.44</v>
      </c>
      <c r="L22" s="131">
        <f t="shared" si="6"/>
        <v>669.94</v>
      </c>
      <c r="M22" s="248">
        <f t="shared" si="3"/>
        <v>4708.3600000000006</v>
      </c>
      <c r="N22" s="248">
        <f t="shared" si="4"/>
        <v>-1.0000000001127773E-2</v>
      </c>
      <c r="P22" s="127">
        <v>4684.95</v>
      </c>
    </row>
    <row r="23" spans="1:16" s="127" customFormat="1" ht="15" customHeight="1">
      <c r="A23" s="128"/>
      <c r="B23" s="132" t="s">
        <v>197</v>
      </c>
      <c r="C23" s="128"/>
      <c r="D23" s="134">
        <v>0</v>
      </c>
      <c r="E23" s="1004"/>
      <c r="F23" s="1004"/>
      <c r="G23" s="1004"/>
      <c r="H23" s="135"/>
      <c r="I23" s="135"/>
      <c r="J23" s="1004"/>
      <c r="K23" s="135"/>
      <c r="L23" s="135"/>
      <c r="M23" s="248">
        <f t="shared" si="3"/>
        <v>0</v>
      </c>
      <c r="N23" s="248">
        <f t="shared" si="4"/>
        <v>0</v>
      </c>
      <c r="P23" s="127">
        <v>0</v>
      </c>
    </row>
    <row r="24" spans="1:16" s="112" customFormat="1" ht="15" customHeight="1">
      <c r="A24" s="137" t="s">
        <v>223</v>
      </c>
      <c r="B24" s="138" t="s">
        <v>224</v>
      </c>
      <c r="C24" s="137" t="s">
        <v>18</v>
      </c>
      <c r="D24" s="134">
        <f>SUM(E24:L24)-0.01</f>
        <v>279.52</v>
      </c>
      <c r="E24" s="1005">
        <v>26.12</v>
      </c>
      <c r="F24" s="1004">
        <v>31.47</v>
      </c>
      <c r="G24" s="1004">
        <v>136.81</v>
      </c>
      <c r="H24" s="135">
        <v>59.12</v>
      </c>
      <c r="I24" s="135"/>
      <c r="J24" s="1004">
        <v>21.48</v>
      </c>
      <c r="K24" s="135">
        <v>4.53</v>
      </c>
      <c r="L24" s="135"/>
      <c r="M24" s="248">
        <f t="shared" si="3"/>
        <v>279.52999999999997</v>
      </c>
      <c r="N24" s="248">
        <f t="shared" si="4"/>
        <v>-9.9999999999909051E-3</v>
      </c>
      <c r="P24" s="112">
        <v>279.52</v>
      </c>
    </row>
    <row r="25" spans="1:16" s="112" customFormat="1" ht="15" customHeight="1">
      <c r="A25" s="137" t="s">
        <v>225</v>
      </c>
      <c r="B25" s="138" t="s">
        <v>226</v>
      </c>
      <c r="C25" s="137" t="s">
        <v>29</v>
      </c>
      <c r="D25" s="134">
        <f t="shared" ref="D25:D61" si="7">SUM(E25:L25)</f>
        <v>6.4499999999999993</v>
      </c>
      <c r="E25" s="1004">
        <v>3.79</v>
      </c>
      <c r="F25" s="1004">
        <v>0.39</v>
      </c>
      <c r="G25" s="1004"/>
      <c r="H25" s="135"/>
      <c r="I25" s="135"/>
      <c r="J25" s="1004"/>
      <c r="K25" s="135">
        <v>2.27</v>
      </c>
      <c r="L25" s="135"/>
      <c r="M25" s="248">
        <f t="shared" si="3"/>
        <v>6.4499999999999993</v>
      </c>
      <c r="N25" s="248">
        <f t="shared" si="4"/>
        <v>0</v>
      </c>
      <c r="P25" s="112">
        <v>6.4499999999999993</v>
      </c>
    </row>
    <row r="26" spans="1:16" s="112" customFormat="1" ht="15" customHeight="1">
      <c r="A26" s="137" t="s">
        <v>227</v>
      </c>
      <c r="B26" s="138" t="s">
        <v>228</v>
      </c>
      <c r="C26" s="137" t="s">
        <v>48</v>
      </c>
      <c r="D26" s="134">
        <f t="shared" si="7"/>
        <v>0</v>
      </c>
      <c r="E26" s="1004"/>
      <c r="F26" s="1004"/>
      <c r="G26" s="1004"/>
      <c r="H26" s="135"/>
      <c r="I26" s="135"/>
      <c r="J26" s="1004"/>
      <c r="K26" s="135"/>
      <c r="L26" s="135"/>
      <c r="M26" s="248">
        <f t="shared" si="3"/>
        <v>0</v>
      </c>
      <c r="N26" s="248">
        <f t="shared" si="4"/>
        <v>0</v>
      </c>
      <c r="P26" s="112">
        <v>0</v>
      </c>
    </row>
    <row r="27" spans="1:16" s="112" customFormat="1" ht="15" customHeight="1">
      <c r="A27" s="137" t="s">
        <v>229</v>
      </c>
      <c r="B27" s="138" t="s">
        <v>230</v>
      </c>
      <c r="C27" s="137" t="s">
        <v>128</v>
      </c>
      <c r="D27" s="134">
        <f t="shared" si="7"/>
        <v>0</v>
      </c>
      <c r="E27" s="1004"/>
      <c r="F27" s="1004"/>
      <c r="G27" s="1004"/>
      <c r="H27" s="135"/>
      <c r="I27" s="135"/>
      <c r="J27" s="1004"/>
      <c r="K27" s="135"/>
      <c r="L27" s="135"/>
      <c r="M27" s="248">
        <f t="shared" si="3"/>
        <v>0</v>
      </c>
      <c r="N27" s="248">
        <f t="shared" si="4"/>
        <v>0</v>
      </c>
    </row>
    <row r="28" spans="1:16" s="112" customFormat="1" ht="15" customHeight="1">
      <c r="A28" s="137" t="s">
        <v>231</v>
      </c>
      <c r="B28" s="138" t="s">
        <v>232</v>
      </c>
      <c r="C28" s="137" t="s">
        <v>88</v>
      </c>
      <c r="D28" s="134">
        <f t="shared" si="7"/>
        <v>4.83</v>
      </c>
      <c r="E28" s="1005">
        <v>1.53</v>
      </c>
      <c r="F28" s="1004">
        <v>3.19</v>
      </c>
      <c r="G28" s="1004">
        <v>0.11</v>
      </c>
      <c r="H28" s="135"/>
      <c r="I28" s="135"/>
      <c r="J28" s="1004"/>
      <c r="K28" s="135"/>
      <c r="L28" s="135"/>
      <c r="M28" s="248">
        <f t="shared" si="3"/>
        <v>4.83</v>
      </c>
      <c r="N28" s="248">
        <f t="shared" si="4"/>
        <v>0</v>
      </c>
      <c r="P28" s="112">
        <v>4.83</v>
      </c>
    </row>
    <row r="29" spans="1:16" s="112" customFormat="1" ht="15" customHeight="1">
      <c r="A29" s="137" t="s">
        <v>233</v>
      </c>
      <c r="B29" s="138" t="s">
        <v>234</v>
      </c>
      <c r="C29" s="137" t="s">
        <v>87</v>
      </c>
      <c r="D29" s="134">
        <f>SUM(E29:L29)+0.02</f>
        <v>96.59</v>
      </c>
      <c r="E29" s="1004">
        <v>12.07</v>
      </c>
      <c r="F29" s="1004">
        <v>25.28</v>
      </c>
      <c r="G29" s="1004">
        <v>0.36</v>
      </c>
      <c r="H29" s="135">
        <v>1.42</v>
      </c>
      <c r="I29" s="135">
        <v>52.18</v>
      </c>
      <c r="J29" s="1004">
        <v>5.18</v>
      </c>
      <c r="K29" s="135">
        <v>0.08</v>
      </c>
      <c r="L29" s="135"/>
      <c r="M29" s="248">
        <f t="shared" si="3"/>
        <v>96.570000000000007</v>
      </c>
      <c r="N29" s="248">
        <f t="shared" si="4"/>
        <v>1.9999999999996021E-2</v>
      </c>
      <c r="P29" s="112">
        <v>96.59</v>
      </c>
    </row>
    <row r="30" spans="1:16" s="112" customFormat="1" ht="15" customHeight="1">
      <c r="A30" s="137" t="s">
        <v>235</v>
      </c>
      <c r="B30" s="138" t="s">
        <v>236</v>
      </c>
      <c r="C30" s="137" t="s">
        <v>237</v>
      </c>
      <c r="D30" s="134">
        <f t="shared" si="7"/>
        <v>0</v>
      </c>
      <c r="E30" s="1004"/>
      <c r="F30" s="1004"/>
      <c r="G30" s="1004"/>
      <c r="H30" s="135"/>
      <c r="I30" s="135"/>
      <c r="J30" s="1004"/>
      <c r="K30" s="135"/>
      <c r="L30" s="135"/>
      <c r="M30" s="248">
        <f t="shared" si="3"/>
        <v>0</v>
      </c>
      <c r="N30" s="248">
        <f t="shared" si="4"/>
        <v>0</v>
      </c>
      <c r="P30" s="112">
        <v>0</v>
      </c>
    </row>
    <row r="31" spans="1:16" s="112" customFormat="1" ht="15" customHeight="1">
      <c r="A31" s="137" t="s">
        <v>238</v>
      </c>
      <c r="B31" s="138" t="s">
        <v>239</v>
      </c>
      <c r="C31" s="137" t="s">
        <v>82</v>
      </c>
      <c r="D31" s="134">
        <f t="shared" si="7"/>
        <v>96.02000000000001</v>
      </c>
      <c r="E31" s="1004">
        <v>2.44</v>
      </c>
      <c r="F31" s="1004">
        <v>1.1200000000000001</v>
      </c>
      <c r="G31" s="1004">
        <v>1.4</v>
      </c>
      <c r="H31" s="135"/>
      <c r="I31" s="135">
        <v>40.020000000000003</v>
      </c>
      <c r="J31" s="1004"/>
      <c r="K31" s="135">
        <v>2.86</v>
      </c>
      <c r="L31" s="135">
        <v>48.18</v>
      </c>
      <c r="M31" s="248">
        <f t="shared" si="3"/>
        <v>96.02000000000001</v>
      </c>
      <c r="N31" s="248">
        <f t="shared" si="4"/>
        <v>0</v>
      </c>
      <c r="P31" s="112">
        <v>96.02000000000001</v>
      </c>
    </row>
    <row r="32" spans="1:16" s="139" customFormat="1" ht="36.6" customHeight="1">
      <c r="A32" s="137" t="s">
        <v>240</v>
      </c>
      <c r="B32" s="140" t="s">
        <v>241</v>
      </c>
      <c r="C32" s="137" t="s">
        <v>51</v>
      </c>
      <c r="D32" s="134">
        <f t="shared" si="7"/>
        <v>1897.27</v>
      </c>
      <c r="E32" s="1006">
        <f t="shared" ref="E32:K32" si="8">SUM(E34:E49)</f>
        <v>263.32</v>
      </c>
      <c r="F32" s="1006">
        <f t="shared" si="8"/>
        <v>246.65</v>
      </c>
      <c r="G32" s="1006">
        <f t="shared" si="8"/>
        <v>305.06000000000006</v>
      </c>
      <c r="H32" s="130">
        <f t="shared" si="8"/>
        <v>341.24</v>
      </c>
      <c r="I32" s="130">
        <f t="shared" si="8"/>
        <v>172.83</v>
      </c>
      <c r="J32" s="1006">
        <f t="shared" si="8"/>
        <v>222.23000000000005</v>
      </c>
      <c r="K32" s="130">
        <f t="shared" si="8"/>
        <v>202.06</v>
      </c>
      <c r="L32" s="130">
        <f>SUM(L34:L49)</f>
        <v>143.88</v>
      </c>
      <c r="M32" s="248">
        <f t="shared" si="3"/>
        <v>1897.27</v>
      </c>
      <c r="N32" s="248">
        <f t="shared" si="4"/>
        <v>0</v>
      </c>
      <c r="P32" s="139">
        <v>1881.89</v>
      </c>
    </row>
    <row r="33" spans="1:19" s="112" customFormat="1" ht="15" customHeight="1">
      <c r="A33" s="137"/>
      <c r="B33" s="132" t="s">
        <v>197</v>
      </c>
      <c r="C33" s="141"/>
      <c r="D33" s="134">
        <f t="shared" si="7"/>
        <v>0</v>
      </c>
      <c r="E33" s="1004"/>
      <c r="F33" s="1004"/>
      <c r="G33" s="1004"/>
      <c r="H33" s="135"/>
      <c r="I33" s="135"/>
      <c r="J33" s="1004"/>
      <c r="K33" s="135"/>
      <c r="L33" s="135"/>
      <c r="M33" s="248">
        <f t="shared" si="3"/>
        <v>0</v>
      </c>
      <c r="N33" s="248">
        <f t="shared" si="4"/>
        <v>0</v>
      </c>
      <c r="P33" s="112">
        <v>0</v>
      </c>
    </row>
    <row r="34" spans="1:19" s="112" customFormat="1" ht="15" customHeight="1">
      <c r="A34" s="142" t="s">
        <v>242</v>
      </c>
      <c r="B34" s="132" t="s">
        <v>243</v>
      </c>
      <c r="C34" s="141" t="s">
        <v>59</v>
      </c>
      <c r="D34" s="134">
        <f>SUM(E34:L34)+0.01</f>
        <v>1469.46</v>
      </c>
      <c r="E34" s="1004">
        <v>147.75</v>
      </c>
      <c r="F34" s="1004">
        <v>224.1</v>
      </c>
      <c r="G34" s="1004">
        <v>259.74</v>
      </c>
      <c r="H34" s="135">
        <v>272.91000000000003</v>
      </c>
      <c r="I34" s="135">
        <v>116.68</v>
      </c>
      <c r="J34" s="1004">
        <v>174.33</v>
      </c>
      <c r="K34" s="135">
        <v>154.16999999999999</v>
      </c>
      <c r="L34" s="135">
        <v>119.77</v>
      </c>
      <c r="M34" s="248">
        <f t="shared" si="3"/>
        <v>1469.45</v>
      </c>
      <c r="N34" s="248">
        <f t="shared" si="4"/>
        <v>9.9999999999909051E-3</v>
      </c>
      <c r="P34" s="112">
        <v>1456.15</v>
      </c>
    </row>
    <row r="35" spans="1:19" s="112" customFormat="1" ht="15" customHeight="1">
      <c r="A35" s="142" t="s">
        <v>242</v>
      </c>
      <c r="B35" s="132" t="s">
        <v>244</v>
      </c>
      <c r="C35" s="141" t="s">
        <v>72</v>
      </c>
      <c r="D35" s="134">
        <f t="shared" si="7"/>
        <v>55.21</v>
      </c>
      <c r="E35" s="1004"/>
      <c r="F35" s="1004">
        <v>8.33</v>
      </c>
      <c r="G35" s="1004">
        <v>32.299999999999997</v>
      </c>
      <c r="H35" s="135">
        <v>9.4499999999999993</v>
      </c>
      <c r="I35" s="135">
        <v>2.27</v>
      </c>
      <c r="J35" s="1004">
        <v>2.86</v>
      </c>
      <c r="K35" s="135"/>
      <c r="L35" s="135"/>
      <c r="M35" s="248">
        <f t="shared" si="3"/>
        <v>55.21</v>
      </c>
      <c r="N35" s="248">
        <f t="shared" si="4"/>
        <v>0</v>
      </c>
      <c r="P35" s="112">
        <v>53.74</v>
      </c>
    </row>
    <row r="36" spans="1:19" s="940" customFormat="1" ht="15" customHeight="1">
      <c r="A36" s="934" t="s">
        <v>242</v>
      </c>
      <c r="B36" s="935" t="s">
        <v>245</v>
      </c>
      <c r="C36" s="936" t="s">
        <v>122</v>
      </c>
      <c r="D36" s="937">
        <f>SUM(E36:L36)+0.01</f>
        <v>9.9</v>
      </c>
      <c r="E36" s="1005">
        <v>4.3899999999999997</v>
      </c>
      <c r="F36" s="1004">
        <v>0.55000000000000004</v>
      </c>
      <c r="G36" s="1004">
        <v>0.79</v>
      </c>
      <c r="H36" s="938">
        <v>2.2999999999999998</v>
      </c>
      <c r="I36" s="938"/>
      <c r="J36" s="1004"/>
      <c r="K36" s="938">
        <v>1.38</v>
      </c>
      <c r="L36" s="938">
        <v>0.48</v>
      </c>
      <c r="M36" s="939">
        <f t="shared" si="3"/>
        <v>9.89</v>
      </c>
      <c r="N36" s="939">
        <f t="shared" si="4"/>
        <v>9.9999999999997868E-3</v>
      </c>
      <c r="P36" s="940">
        <v>9.9</v>
      </c>
      <c r="S36" s="941"/>
    </row>
    <row r="37" spans="1:19" s="112" customFormat="1" ht="15" customHeight="1">
      <c r="A37" s="142" t="s">
        <v>242</v>
      </c>
      <c r="B37" s="132" t="s">
        <v>246</v>
      </c>
      <c r="C37" s="141" t="s">
        <v>247</v>
      </c>
      <c r="D37" s="134">
        <f>SUM(E37:L37)-0.01</f>
        <v>4.09</v>
      </c>
      <c r="E37" s="1005">
        <v>2.93</v>
      </c>
      <c r="F37" s="1004">
        <v>0.13</v>
      </c>
      <c r="G37" s="1004">
        <v>0.24</v>
      </c>
      <c r="H37" s="135">
        <v>0.08</v>
      </c>
      <c r="I37" s="135"/>
      <c r="J37" s="1004"/>
      <c r="K37" s="135">
        <v>0.42</v>
      </c>
      <c r="L37" s="135">
        <v>0.3</v>
      </c>
      <c r="M37" s="248">
        <f t="shared" si="3"/>
        <v>4.0999999999999996</v>
      </c>
      <c r="N37" s="248">
        <f t="shared" si="4"/>
        <v>-9.9999999999997868E-3</v>
      </c>
      <c r="P37" s="112">
        <v>3.4899999999999998</v>
      </c>
    </row>
    <row r="38" spans="1:19" s="112" customFormat="1" ht="15" customHeight="1">
      <c r="A38" s="142" t="s">
        <v>242</v>
      </c>
      <c r="B38" s="132" t="s">
        <v>248</v>
      </c>
      <c r="C38" s="141" t="s">
        <v>68</v>
      </c>
      <c r="D38" s="134">
        <f>SUM(E38:L38)-0.02</f>
        <v>44.989999999999995</v>
      </c>
      <c r="E38" s="1005">
        <v>13.26</v>
      </c>
      <c r="F38" s="1004">
        <v>5.68</v>
      </c>
      <c r="G38" s="1004">
        <v>4.3499999999999996</v>
      </c>
      <c r="H38" s="135">
        <v>3.54</v>
      </c>
      <c r="I38" s="135">
        <v>2.95</v>
      </c>
      <c r="J38" s="1004">
        <v>5.0599999999999996</v>
      </c>
      <c r="K38" s="135">
        <v>6.61</v>
      </c>
      <c r="L38" s="135">
        <v>3.56</v>
      </c>
      <c r="M38" s="248">
        <f t="shared" si="3"/>
        <v>45.01</v>
      </c>
      <c r="N38" s="248">
        <f t="shared" si="4"/>
        <v>-2.0000000000003126E-2</v>
      </c>
      <c r="P38" s="112">
        <v>44.989999999999995</v>
      </c>
    </row>
    <row r="39" spans="1:19" s="112" customFormat="1" ht="15" customHeight="1">
      <c r="A39" s="142" t="s">
        <v>242</v>
      </c>
      <c r="B39" s="132" t="s">
        <v>249</v>
      </c>
      <c r="C39" s="141" t="s">
        <v>130</v>
      </c>
      <c r="D39" s="134">
        <f t="shared" si="7"/>
        <v>9.0399999999999991</v>
      </c>
      <c r="E39" s="1004"/>
      <c r="F39" s="1004"/>
      <c r="G39" s="1004">
        <v>0.12</v>
      </c>
      <c r="H39" s="135">
        <v>1.4</v>
      </c>
      <c r="I39" s="135">
        <v>3.37</v>
      </c>
      <c r="J39" s="1004">
        <v>1.97</v>
      </c>
      <c r="K39" s="135">
        <v>1.81</v>
      </c>
      <c r="L39" s="135">
        <v>0.37</v>
      </c>
      <c r="M39" s="248">
        <f t="shared" si="3"/>
        <v>9.0399999999999991</v>
      </c>
      <c r="N39" s="248">
        <f t="shared" si="4"/>
        <v>0</v>
      </c>
      <c r="P39" s="112">
        <v>9.0399999999999991</v>
      </c>
    </row>
    <row r="40" spans="1:19" s="112" customFormat="1" ht="15" customHeight="1">
      <c r="A40" s="142" t="s">
        <v>242</v>
      </c>
      <c r="B40" s="132" t="s">
        <v>250</v>
      </c>
      <c r="C40" s="141" t="s">
        <v>52</v>
      </c>
      <c r="D40" s="134">
        <f>SUM(E40:L40)+0.01</f>
        <v>248.78000000000003</v>
      </c>
      <c r="E40" s="1005">
        <v>84.83</v>
      </c>
      <c r="F40" s="1004">
        <v>2.2000000000000002</v>
      </c>
      <c r="G40" s="1004"/>
      <c r="H40" s="135">
        <v>42.37</v>
      </c>
      <c r="I40" s="135">
        <v>41.74</v>
      </c>
      <c r="J40" s="1004">
        <v>34.020000000000003</v>
      </c>
      <c r="K40" s="135">
        <v>32.78</v>
      </c>
      <c r="L40" s="135">
        <v>10.83</v>
      </c>
      <c r="M40" s="248">
        <f t="shared" si="3"/>
        <v>248.77000000000004</v>
      </c>
      <c r="N40" s="248">
        <f t="shared" si="4"/>
        <v>9.9999999999909051E-3</v>
      </c>
      <c r="P40" s="112">
        <v>248.78000000000003</v>
      </c>
    </row>
    <row r="41" spans="1:19" s="112" customFormat="1" ht="15" customHeight="1">
      <c r="A41" s="142" t="s">
        <v>242</v>
      </c>
      <c r="B41" s="132" t="s">
        <v>251</v>
      </c>
      <c r="C41" s="141" t="s">
        <v>252</v>
      </c>
      <c r="D41" s="134">
        <f t="shared" si="7"/>
        <v>0.62</v>
      </c>
      <c r="E41" s="1004"/>
      <c r="F41" s="1004">
        <v>0.46</v>
      </c>
      <c r="G41" s="1004"/>
      <c r="H41" s="135"/>
      <c r="I41" s="135"/>
      <c r="J41" s="1004"/>
      <c r="K41" s="135">
        <v>0.16</v>
      </c>
      <c r="L41" s="135"/>
      <c r="M41" s="248">
        <f t="shared" si="3"/>
        <v>0.62</v>
      </c>
      <c r="N41" s="248">
        <f t="shared" si="4"/>
        <v>0</v>
      </c>
      <c r="P41" s="112">
        <v>0.62</v>
      </c>
    </row>
    <row r="42" spans="1:19" s="112" customFormat="1" ht="15" customHeight="1">
      <c r="A42" s="142" t="s">
        <v>242</v>
      </c>
      <c r="B42" s="132" t="s">
        <v>253</v>
      </c>
      <c r="C42" s="141" t="s">
        <v>254</v>
      </c>
      <c r="D42" s="134">
        <f t="shared" si="7"/>
        <v>0</v>
      </c>
      <c r="E42" s="1004"/>
      <c r="F42" s="1004"/>
      <c r="G42" s="1004"/>
      <c r="H42" s="135"/>
      <c r="I42" s="135"/>
      <c r="J42" s="1004"/>
      <c r="K42" s="135"/>
      <c r="L42" s="135"/>
      <c r="M42" s="248">
        <f t="shared" si="3"/>
        <v>0</v>
      </c>
      <c r="N42" s="248">
        <f t="shared" si="4"/>
        <v>0</v>
      </c>
      <c r="P42" s="112">
        <v>0</v>
      </c>
    </row>
    <row r="43" spans="1:19" s="940" customFormat="1" ht="15" customHeight="1">
      <c r="A43" s="934" t="s">
        <v>242</v>
      </c>
      <c r="B43" s="935" t="s">
        <v>255</v>
      </c>
      <c r="C43" s="936" t="s">
        <v>256</v>
      </c>
      <c r="D43" s="937">
        <f t="shared" si="7"/>
        <v>0.16</v>
      </c>
      <c r="E43" s="1004"/>
      <c r="F43" s="1004"/>
      <c r="G43" s="1004"/>
      <c r="H43" s="653">
        <v>0.11</v>
      </c>
      <c r="I43" s="653"/>
      <c r="J43" s="1004"/>
      <c r="K43" s="653">
        <v>0.05</v>
      </c>
      <c r="L43" s="938"/>
      <c r="M43" s="939">
        <f t="shared" si="3"/>
        <v>0.16</v>
      </c>
      <c r="N43" s="939">
        <f t="shared" si="4"/>
        <v>0</v>
      </c>
      <c r="P43" s="940">
        <v>0.16</v>
      </c>
    </row>
    <row r="44" spans="1:19" s="112" customFormat="1" ht="15" customHeight="1">
      <c r="A44" s="142" t="s">
        <v>242</v>
      </c>
      <c r="B44" s="132" t="s">
        <v>257</v>
      </c>
      <c r="C44" s="141" t="s">
        <v>77</v>
      </c>
      <c r="D44" s="134">
        <f t="shared" si="7"/>
        <v>1.28</v>
      </c>
      <c r="E44" s="1004"/>
      <c r="F44" s="1004"/>
      <c r="G44" s="1004"/>
      <c r="H44" s="135"/>
      <c r="I44" s="135"/>
      <c r="J44" s="1004">
        <v>1.28</v>
      </c>
      <c r="K44" s="135"/>
      <c r="L44" s="135"/>
      <c r="M44" s="248">
        <f t="shared" si="3"/>
        <v>1.28</v>
      </c>
      <c r="N44" s="248">
        <f t="shared" si="4"/>
        <v>0</v>
      </c>
      <c r="P44" s="112">
        <v>1.28</v>
      </c>
    </row>
    <row r="45" spans="1:19" s="112" customFormat="1" ht="15" customHeight="1">
      <c r="A45" s="142" t="s">
        <v>242</v>
      </c>
      <c r="B45" s="132" t="s">
        <v>258</v>
      </c>
      <c r="C45" s="141" t="s">
        <v>259</v>
      </c>
      <c r="D45" s="134">
        <f t="shared" si="7"/>
        <v>3.05</v>
      </c>
      <c r="E45" s="1005">
        <v>1.44</v>
      </c>
      <c r="F45" s="1004"/>
      <c r="G45" s="1004"/>
      <c r="H45" s="135">
        <v>1.19</v>
      </c>
      <c r="I45" s="135"/>
      <c r="J45" s="1004"/>
      <c r="K45" s="135"/>
      <c r="L45" s="135">
        <v>0.42</v>
      </c>
      <c r="M45" s="248">
        <f t="shared" si="3"/>
        <v>3.05</v>
      </c>
      <c r="N45" s="248">
        <f t="shared" si="4"/>
        <v>0</v>
      </c>
      <c r="P45" s="112">
        <v>3.05</v>
      </c>
    </row>
    <row r="46" spans="1:19" s="112" customFormat="1" ht="15" customHeight="1">
      <c r="A46" s="142" t="s">
        <v>242</v>
      </c>
      <c r="B46" s="132" t="s">
        <v>260</v>
      </c>
      <c r="C46" s="141" t="s">
        <v>78</v>
      </c>
      <c r="D46" s="134">
        <f t="shared" si="7"/>
        <v>49.06</v>
      </c>
      <c r="E46" s="1005">
        <v>8.11</v>
      </c>
      <c r="F46" s="1004">
        <v>5.03</v>
      </c>
      <c r="G46" s="1004">
        <v>7.52</v>
      </c>
      <c r="H46" s="135">
        <v>7.89</v>
      </c>
      <c r="I46" s="135">
        <v>5.82</v>
      </c>
      <c r="J46" s="1004">
        <v>2.71</v>
      </c>
      <c r="K46" s="135">
        <v>3.83</v>
      </c>
      <c r="L46" s="135">
        <v>8.15</v>
      </c>
      <c r="M46" s="248">
        <f t="shared" si="3"/>
        <v>49.06</v>
      </c>
      <c r="N46" s="248">
        <f t="shared" si="4"/>
        <v>0</v>
      </c>
      <c r="P46" s="112">
        <v>49.06</v>
      </c>
    </row>
    <row r="47" spans="1:19" s="112" customFormat="1" ht="15" customHeight="1">
      <c r="A47" s="142" t="s">
        <v>242</v>
      </c>
      <c r="B47" s="132" t="s">
        <v>261</v>
      </c>
      <c r="C47" s="141" t="s">
        <v>262</v>
      </c>
      <c r="D47" s="134">
        <f t="shared" si="7"/>
        <v>0</v>
      </c>
      <c r="E47" s="1004"/>
      <c r="F47" s="1004"/>
      <c r="G47" s="1004"/>
      <c r="H47" s="135"/>
      <c r="I47" s="135"/>
      <c r="J47" s="1004"/>
      <c r="K47" s="135"/>
      <c r="L47" s="135"/>
      <c r="M47" s="248">
        <f t="shared" si="3"/>
        <v>0</v>
      </c>
      <c r="N47" s="248">
        <f t="shared" si="4"/>
        <v>0</v>
      </c>
      <c r="P47" s="112">
        <v>0</v>
      </c>
    </row>
    <row r="48" spans="1:19" s="112" customFormat="1" ht="15" customHeight="1">
      <c r="A48" s="142" t="s">
        <v>242</v>
      </c>
      <c r="B48" s="132" t="s">
        <v>263</v>
      </c>
      <c r="C48" s="141" t="s">
        <v>264</v>
      </c>
      <c r="D48" s="134">
        <f t="shared" si="7"/>
        <v>0</v>
      </c>
      <c r="E48" s="1004"/>
      <c r="F48" s="1004"/>
      <c r="G48" s="1004"/>
      <c r="H48" s="135"/>
      <c r="I48" s="135"/>
      <c r="J48" s="1004"/>
      <c r="K48" s="135"/>
      <c r="L48" s="135"/>
      <c r="M48" s="248">
        <f t="shared" si="3"/>
        <v>0</v>
      </c>
      <c r="N48" s="248">
        <f t="shared" si="4"/>
        <v>0</v>
      </c>
      <c r="P48" s="112">
        <v>0</v>
      </c>
    </row>
    <row r="49" spans="1:16" s="112" customFormat="1" ht="15" customHeight="1">
      <c r="A49" s="142" t="s">
        <v>242</v>
      </c>
      <c r="B49" s="132" t="s">
        <v>265</v>
      </c>
      <c r="C49" s="141" t="s">
        <v>142</v>
      </c>
      <c r="D49" s="134">
        <f t="shared" si="7"/>
        <v>1.63</v>
      </c>
      <c r="E49" s="1005">
        <v>0.61</v>
      </c>
      <c r="F49" s="1004">
        <v>0.17</v>
      </c>
      <c r="G49" s="1004"/>
      <c r="H49" s="135"/>
      <c r="I49" s="135"/>
      <c r="J49" s="1004"/>
      <c r="K49" s="135">
        <v>0.85</v>
      </c>
      <c r="L49" s="135"/>
      <c r="M49" s="248">
        <f t="shared" si="3"/>
        <v>1.63</v>
      </c>
      <c r="N49" s="248">
        <f t="shared" si="4"/>
        <v>0</v>
      </c>
      <c r="P49" s="112">
        <v>1.63</v>
      </c>
    </row>
    <row r="50" spans="1:16" s="112" customFormat="1" ht="15" customHeight="1">
      <c r="A50" s="143" t="s">
        <v>266</v>
      </c>
      <c r="B50" s="138" t="s">
        <v>267</v>
      </c>
      <c r="C50" s="137" t="s">
        <v>268</v>
      </c>
      <c r="D50" s="134">
        <f t="shared" si="7"/>
        <v>0</v>
      </c>
      <c r="E50" s="1004">
        <v>0</v>
      </c>
      <c r="F50" s="1004">
        <v>0</v>
      </c>
      <c r="G50" s="1004">
        <v>0</v>
      </c>
      <c r="H50" s="135">
        <v>0</v>
      </c>
      <c r="I50" s="135">
        <v>0</v>
      </c>
      <c r="J50" s="1004">
        <v>0</v>
      </c>
      <c r="K50" s="135">
        <v>0</v>
      </c>
      <c r="L50" s="135">
        <v>0</v>
      </c>
      <c r="M50" s="248">
        <f t="shared" si="3"/>
        <v>0</v>
      </c>
      <c r="N50" s="248">
        <f t="shared" si="4"/>
        <v>0</v>
      </c>
      <c r="P50" s="112">
        <v>0</v>
      </c>
    </row>
    <row r="51" spans="1:16" s="112" customFormat="1" ht="15" customHeight="1">
      <c r="A51" s="137" t="s">
        <v>269</v>
      </c>
      <c r="B51" s="138" t="s">
        <v>270</v>
      </c>
      <c r="C51" s="137" t="s">
        <v>271</v>
      </c>
      <c r="D51" s="134">
        <f t="shared" si="7"/>
        <v>2.68</v>
      </c>
      <c r="E51" s="1005">
        <v>1.08</v>
      </c>
      <c r="F51" s="1004">
        <v>0.35</v>
      </c>
      <c r="G51" s="1004"/>
      <c r="H51" s="135"/>
      <c r="I51" s="135">
        <v>0.08</v>
      </c>
      <c r="J51" s="1004">
        <v>0.94</v>
      </c>
      <c r="K51" s="135">
        <v>0.23</v>
      </c>
      <c r="L51" s="135"/>
      <c r="M51" s="248">
        <f t="shared" si="3"/>
        <v>2.68</v>
      </c>
      <c r="N51" s="248">
        <f t="shared" si="4"/>
        <v>0</v>
      </c>
      <c r="P51" s="112">
        <v>2.68</v>
      </c>
    </row>
    <row r="52" spans="1:16" s="112" customFormat="1" ht="15" customHeight="1">
      <c r="A52" s="137" t="s">
        <v>272</v>
      </c>
      <c r="B52" s="138" t="s">
        <v>273</v>
      </c>
      <c r="C52" s="137" t="s">
        <v>144</v>
      </c>
      <c r="D52" s="134">
        <f t="shared" si="7"/>
        <v>0.48</v>
      </c>
      <c r="E52" s="1005">
        <v>0.48</v>
      </c>
      <c r="F52" s="1004"/>
      <c r="G52" s="1004"/>
      <c r="H52" s="135"/>
      <c r="I52" s="135"/>
      <c r="J52" s="1004"/>
      <c r="K52" s="135"/>
      <c r="L52" s="135"/>
      <c r="M52" s="248">
        <f t="shared" si="3"/>
        <v>0.48</v>
      </c>
      <c r="N52" s="248">
        <f t="shared" si="4"/>
        <v>0</v>
      </c>
      <c r="P52" s="112">
        <v>0.48</v>
      </c>
    </row>
    <row r="53" spans="1:16" s="112" customFormat="1" ht="15" customHeight="1">
      <c r="A53" s="137" t="s">
        <v>274</v>
      </c>
      <c r="B53" s="138" t="s">
        <v>275</v>
      </c>
      <c r="C53" s="137" t="s">
        <v>121</v>
      </c>
      <c r="D53" s="134">
        <f>SUM(E53:L53)+0.01</f>
        <v>609.33999999999992</v>
      </c>
      <c r="E53" s="1004"/>
      <c r="F53" s="1004">
        <v>163.31</v>
      </c>
      <c r="G53" s="1004">
        <v>130.87</v>
      </c>
      <c r="H53" s="135">
        <v>111.1</v>
      </c>
      <c r="I53" s="135">
        <v>44.46</v>
      </c>
      <c r="J53" s="1004">
        <v>77.23</v>
      </c>
      <c r="K53" s="135">
        <v>43.78</v>
      </c>
      <c r="L53" s="135">
        <v>38.58</v>
      </c>
      <c r="M53" s="248">
        <f t="shared" si="3"/>
        <v>609.32999999999993</v>
      </c>
      <c r="N53" s="248">
        <f t="shared" si="4"/>
        <v>9.9999999999909051E-3</v>
      </c>
      <c r="P53" s="112">
        <v>608.27999999999986</v>
      </c>
    </row>
    <row r="54" spans="1:16" s="112" customFormat="1" ht="15" customHeight="1">
      <c r="A54" s="137" t="s">
        <v>276</v>
      </c>
      <c r="B54" s="138" t="s">
        <v>277</v>
      </c>
      <c r="C54" s="137" t="s">
        <v>49</v>
      </c>
      <c r="D54" s="134">
        <f t="shared" si="7"/>
        <v>181.15</v>
      </c>
      <c r="E54" s="1005">
        <v>181.15</v>
      </c>
      <c r="F54" s="1004"/>
      <c r="G54" s="1004"/>
      <c r="H54" s="135"/>
      <c r="I54" s="135"/>
      <c r="J54" s="1004"/>
      <c r="K54" s="135"/>
      <c r="L54" s="135"/>
      <c r="M54" s="248">
        <f t="shared" si="3"/>
        <v>181.15</v>
      </c>
      <c r="N54" s="248">
        <f t="shared" si="4"/>
        <v>0</v>
      </c>
      <c r="P54" s="112">
        <v>174.2</v>
      </c>
    </row>
    <row r="55" spans="1:16" s="112" customFormat="1" ht="15" customHeight="1">
      <c r="A55" s="137" t="s">
        <v>278</v>
      </c>
      <c r="B55" s="138" t="s">
        <v>279</v>
      </c>
      <c r="C55" s="137" t="s">
        <v>44</v>
      </c>
      <c r="D55" s="134">
        <f>SUM(E55:L55)+0.01</f>
        <v>30.26</v>
      </c>
      <c r="E55" s="1005">
        <v>17.72</v>
      </c>
      <c r="F55" s="1004">
        <v>5.29</v>
      </c>
      <c r="G55" s="1004">
        <v>0.6</v>
      </c>
      <c r="H55" s="135">
        <v>1.57</v>
      </c>
      <c r="I55" s="135">
        <v>0.69</v>
      </c>
      <c r="J55" s="1004">
        <v>1.45</v>
      </c>
      <c r="K55" s="135">
        <v>2.2200000000000002</v>
      </c>
      <c r="L55" s="135">
        <v>0.71</v>
      </c>
      <c r="M55" s="248">
        <f t="shared" si="3"/>
        <v>30.25</v>
      </c>
      <c r="N55" s="248">
        <f t="shared" si="4"/>
        <v>1.0000000000001563E-2</v>
      </c>
      <c r="P55" s="112">
        <v>30.26</v>
      </c>
    </row>
    <row r="56" spans="1:16" s="112" customFormat="1" ht="15" customHeight="1">
      <c r="A56" s="137" t="s">
        <v>280</v>
      </c>
      <c r="B56" s="138" t="s">
        <v>281</v>
      </c>
      <c r="C56" s="137" t="s">
        <v>76</v>
      </c>
      <c r="D56" s="134">
        <f>SUM(E56:L56)+0.01</f>
        <v>6.86</v>
      </c>
      <c r="E56" s="1005">
        <v>2.46</v>
      </c>
      <c r="F56" s="1004">
        <v>1.77</v>
      </c>
      <c r="G56" s="1004">
        <v>0.33</v>
      </c>
      <c r="H56" s="135"/>
      <c r="I56" s="135">
        <v>1.82</v>
      </c>
      <c r="J56" s="1004"/>
      <c r="K56" s="135">
        <v>0.25</v>
      </c>
      <c r="L56" s="135">
        <v>0.22</v>
      </c>
      <c r="M56" s="248">
        <f t="shared" si="3"/>
        <v>6.8500000000000005</v>
      </c>
      <c r="N56" s="248">
        <f t="shared" si="4"/>
        <v>9.9999999999997868E-3</v>
      </c>
      <c r="P56" s="112">
        <v>6.85</v>
      </c>
    </row>
    <row r="57" spans="1:16" s="112" customFormat="1" ht="15" customHeight="1">
      <c r="A57" s="137" t="s">
        <v>282</v>
      </c>
      <c r="B57" s="138" t="s">
        <v>283</v>
      </c>
      <c r="C57" s="137" t="s">
        <v>284</v>
      </c>
      <c r="D57" s="134">
        <f t="shared" si="7"/>
        <v>0</v>
      </c>
      <c r="E57" s="1004"/>
      <c r="F57" s="1004"/>
      <c r="G57" s="1004"/>
      <c r="H57" s="135"/>
      <c r="I57" s="135"/>
      <c r="J57" s="1004"/>
      <c r="K57" s="135"/>
      <c r="L57" s="135"/>
      <c r="M57" s="248">
        <f t="shared" si="3"/>
        <v>0</v>
      </c>
      <c r="N57" s="248">
        <f t="shared" si="4"/>
        <v>0</v>
      </c>
      <c r="P57" s="112">
        <v>0</v>
      </c>
    </row>
    <row r="58" spans="1:16" s="112" customFormat="1" ht="15" customHeight="1">
      <c r="A58" s="137" t="s">
        <v>285</v>
      </c>
      <c r="B58" s="138" t="s">
        <v>286</v>
      </c>
      <c r="C58" s="137" t="s">
        <v>287</v>
      </c>
      <c r="D58" s="134">
        <f t="shared" si="7"/>
        <v>0</v>
      </c>
      <c r="E58" s="1004"/>
      <c r="F58" s="1004"/>
      <c r="G58" s="1004"/>
      <c r="H58" s="135"/>
      <c r="I58" s="135"/>
      <c r="J58" s="1004"/>
      <c r="K58" s="135"/>
      <c r="L58" s="135"/>
      <c r="M58" s="248">
        <f t="shared" si="3"/>
        <v>0</v>
      </c>
      <c r="N58" s="248">
        <f t="shared" si="4"/>
        <v>0</v>
      </c>
      <c r="P58" s="112">
        <v>0</v>
      </c>
    </row>
    <row r="59" spans="1:16" s="112" customFormat="1" ht="15" customHeight="1">
      <c r="A59" s="143" t="s">
        <v>288</v>
      </c>
      <c r="B59" s="144" t="s">
        <v>289</v>
      </c>
      <c r="C59" s="143" t="s">
        <v>155</v>
      </c>
      <c r="D59" s="134">
        <f t="shared" si="7"/>
        <v>1301.26</v>
      </c>
      <c r="E59" s="1005">
        <v>39.130000000000003</v>
      </c>
      <c r="F59" s="1004">
        <v>29.16</v>
      </c>
      <c r="G59" s="1004">
        <v>235.15</v>
      </c>
      <c r="H59" s="135">
        <v>130.84</v>
      </c>
      <c r="I59" s="135">
        <v>126.73</v>
      </c>
      <c r="J59" s="1004">
        <v>154.27000000000001</v>
      </c>
      <c r="K59" s="135">
        <v>148.16999999999999</v>
      </c>
      <c r="L59" s="135">
        <v>437.81</v>
      </c>
      <c r="M59" s="248">
        <f t="shared" si="3"/>
        <v>1301.26</v>
      </c>
      <c r="N59" s="248">
        <f t="shared" si="4"/>
        <v>0</v>
      </c>
      <c r="P59" s="112">
        <v>1301.26</v>
      </c>
    </row>
    <row r="60" spans="1:16" s="112" customFormat="1" ht="15" customHeight="1">
      <c r="A60" s="143" t="s">
        <v>290</v>
      </c>
      <c r="B60" s="144" t="s">
        <v>291</v>
      </c>
      <c r="C60" s="143" t="s">
        <v>292</v>
      </c>
      <c r="D60" s="134">
        <f>SUM(E60:L60)+0.01</f>
        <v>195.19</v>
      </c>
      <c r="E60" s="1005">
        <v>4.16</v>
      </c>
      <c r="F60" s="1004">
        <v>67.42</v>
      </c>
      <c r="G60" s="1004">
        <v>51.4</v>
      </c>
      <c r="H60" s="135">
        <v>10.87</v>
      </c>
      <c r="I60" s="135">
        <v>20.190000000000001</v>
      </c>
      <c r="J60" s="1004">
        <v>40.58</v>
      </c>
      <c r="K60" s="135"/>
      <c r="L60" s="135">
        <v>0.56000000000000005</v>
      </c>
      <c r="M60" s="248">
        <f t="shared" si="3"/>
        <v>195.18</v>
      </c>
      <c r="N60" s="248">
        <f t="shared" si="4"/>
        <v>9.9999999999909051E-3</v>
      </c>
      <c r="P60" s="112">
        <v>195.19</v>
      </c>
    </row>
    <row r="61" spans="1:16" s="136" customFormat="1" ht="15" customHeight="1">
      <c r="A61" s="143" t="s">
        <v>293</v>
      </c>
      <c r="B61" s="144" t="s">
        <v>294</v>
      </c>
      <c r="C61" s="143" t="s">
        <v>295</v>
      </c>
      <c r="D61" s="134">
        <f t="shared" si="7"/>
        <v>0.45</v>
      </c>
      <c r="E61" s="1004"/>
      <c r="F61" s="1004">
        <v>0.45</v>
      </c>
      <c r="G61" s="1004"/>
      <c r="H61" s="135"/>
      <c r="I61" s="135"/>
      <c r="J61" s="1004"/>
      <c r="K61" s="135"/>
      <c r="L61" s="135"/>
      <c r="M61" s="248">
        <f t="shared" si="3"/>
        <v>0.45</v>
      </c>
      <c r="N61" s="248">
        <f t="shared" si="4"/>
        <v>0</v>
      </c>
      <c r="P61" s="136">
        <v>0.45</v>
      </c>
    </row>
    <row r="62" spans="1:16" s="127" customFormat="1" ht="15" customHeight="1">
      <c r="A62" s="145">
        <v>3</v>
      </c>
      <c r="B62" s="146" t="s">
        <v>296</v>
      </c>
      <c r="C62" s="147" t="s">
        <v>156</v>
      </c>
      <c r="D62" s="933">
        <f>SUM(E62:L62)+0.01</f>
        <v>1363.5299999999997</v>
      </c>
      <c r="E62" s="1007">
        <v>3.91</v>
      </c>
      <c r="F62" s="1007">
        <v>417.4</v>
      </c>
      <c r="G62" s="1007">
        <v>261.27999999999997</v>
      </c>
      <c r="H62" s="148">
        <v>9.18</v>
      </c>
      <c r="I62" s="148">
        <v>230.5</v>
      </c>
      <c r="J62" s="1007">
        <v>279.81</v>
      </c>
      <c r="K62" s="148">
        <v>43.08</v>
      </c>
      <c r="L62" s="148">
        <v>118.36</v>
      </c>
      <c r="M62" s="248">
        <f t="shared" si="3"/>
        <v>1363.5199999999998</v>
      </c>
      <c r="N62" s="248">
        <f t="shared" si="4"/>
        <v>9.9999999999909051E-3</v>
      </c>
      <c r="P62" s="127">
        <v>1363.7099999999998</v>
      </c>
    </row>
    <row r="63" spans="1:16">
      <c r="H63" s="149">
        <v>0</v>
      </c>
      <c r="I63" s="149">
        <v>0</v>
      </c>
      <c r="K63" s="149">
        <v>0</v>
      </c>
      <c r="L63" s="149">
        <v>0</v>
      </c>
      <c r="N63" s="248">
        <f t="shared" si="4"/>
        <v>0</v>
      </c>
    </row>
    <row r="64" spans="1:16">
      <c r="E64" s="536"/>
      <c r="F64" s="536"/>
      <c r="G64" s="536"/>
      <c r="H64" s="104"/>
      <c r="I64" s="104"/>
      <c r="J64" s="536"/>
      <c r="K64" s="104"/>
      <c r="L64" s="104"/>
      <c r="N64" s="248">
        <f t="shared" si="4"/>
        <v>0</v>
      </c>
    </row>
    <row r="66" spans="1:5">
      <c r="A66" s="104"/>
      <c r="B66" s="149"/>
      <c r="C66" s="149"/>
      <c r="E66" s="511"/>
    </row>
    <row r="67" spans="1:5">
      <c r="A67" s="104"/>
      <c r="B67" s="149"/>
      <c r="C67" s="149"/>
      <c r="E67" s="511"/>
    </row>
    <row r="68" spans="1:5">
      <c r="A68" s="104"/>
      <c r="B68" s="149"/>
      <c r="C68" s="149"/>
      <c r="E68" s="511"/>
    </row>
    <row r="69" spans="1:5">
      <c r="A69" s="104"/>
      <c r="B69" s="149"/>
      <c r="C69" s="149"/>
      <c r="E69" s="511"/>
    </row>
    <row r="70" spans="1:5">
      <c r="A70" s="104"/>
      <c r="B70" s="149"/>
      <c r="C70" s="149"/>
      <c r="E70" s="511"/>
    </row>
    <row r="71" spans="1:5">
      <c r="A71" s="104"/>
      <c r="B71" s="149"/>
      <c r="C71" s="149"/>
      <c r="E71" s="511"/>
    </row>
  </sheetData>
  <autoFilter ref="A7:WVR64"/>
  <mergeCells count="7">
    <mergeCell ref="D1:L1"/>
    <mergeCell ref="D2:L2"/>
    <mergeCell ref="A5:A6"/>
    <mergeCell ref="B5:B6"/>
    <mergeCell ref="C5:C6"/>
    <mergeCell ref="D5:D6"/>
    <mergeCell ref="E5:L5"/>
  </mergeCells>
  <pageMargins left="0.35433070866141736" right="0.11811023622047245" top="0.19685039370078741" bottom="0.31496062992125984" header="0.11811023622047245" footer="0.11811023622047245"/>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73"/>
  <sheetViews>
    <sheetView topLeftCell="A4" zoomScale="115" zoomScaleNormal="115" workbookViewId="0">
      <selection activeCell="S16" sqref="S16"/>
    </sheetView>
  </sheetViews>
  <sheetFormatPr defaultRowHeight="15"/>
  <cols>
    <col min="1" max="1" width="2.85546875" style="1213" customWidth="1"/>
    <col min="2" max="2" width="13.28515625" style="1218" customWidth="1"/>
    <col min="3" max="3" width="3.28515625" style="1213" customWidth="1"/>
    <col min="4" max="4" width="6.28515625" style="1214" customWidth="1"/>
    <col min="5" max="5" width="5.42578125" style="1208" customWidth="1"/>
    <col min="6" max="6" width="4.5703125" style="1215" customWidth="1"/>
    <col min="7" max="7" width="3.7109375" style="1208" customWidth="1"/>
    <col min="8" max="9" width="5.42578125" style="1208" customWidth="1"/>
    <col min="10" max="10" width="4.5703125" style="1208" customWidth="1"/>
    <col min="11" max="11" width="5.42578125" style="1208" customWidth="1"/>
    <col min="12" max="12" width="5.28515625" style="1208" customWidth="1"/>
    <col min="13" max="13" width="4.28515625" style="1208" hidden="1" customWidth="1"/>
    <col min="14" max="14" width="4.140625" style="1208" customWidth="1"/>
    <col min="15" max="15" width="3.140625" style="1208" hidden="1" customWidth="1"/>
    <col min="16" max="16" width="4.5703125" style="1208" customWidth="1"/>
    <col min="17" max="17" width="5" style="1208" customWidth="1"/>
    <col min="18" max="18" width="4.140625" style="1208" customWidth="1"/>
    <col min="19" max="19" width="3.42578125" style="1208" customWidth="1"/>
    <col min="20" max="20" width="4.42578125" style="1208" customWidth="1"/>
    <col min="21" max="21" width="4" style="1208" customWidth="1"/>
    <col min="22" max="22" width="3.85546875" style="1208" customWidth="1"/>
    <col min="23" max="23" width="3.42578125" style="1208" customWidth="1"/>
    <col min="24" max="24" width="3.5703125" style="1208" customWidth="1"/>
    <col min="25" max="25" width="4" style="1208" customWidth="1"/>
    <col min="26" max="26" width="4.5703125" style="1208" customWidth="1"/>
    <col min="27" max="27" width="4.7109375" style="1208" customWidth="1"/>
    <col min="28" max="28" width="4.140625" style="1208" customWidth="1"/>
    <col min="29" max="29" width="3.5703125" style="1208" customWidth="1"/>
    <col min="30" max="30" width="3" style="1208" customWidth="1"/>
    <col min="31" max="31" width="3.5703125" style="1208" customWidth="1"/>
    <col min="32" max="32" width="3.7109375" style="1208" customWidth="1"/>
    <col min="33" max="33" width="4.140625" style="1208" customWidth="1"/>
    <col min="34" max="34" width="3.140625" style="1208" customWidth="1"/>
    <col min="35" max="35" width="4.140625" style="1208" hidden="1" customWidth="1"/>
    <col min="36" max="36" width="3" style="1208" customWidth="1"/>
    <col min="37" max="37" width="3.42578125" style="1208" customWidth="1"/>
    <col min="38" max="38" width="3.28515625" style="1208" customWidth="1"/>
    <col min="39" max="39" width="3.5703125" style="1208" customWidth="1"/>
    <col min="40" max="41" width="4.140625" style="1208" hidden="1" customWidth="1"/>
    <col min="42" max="42" width="3.140625" style="1208" customWidth="1"/>
    <col min="43" max="43" width="3.140625" style="1208" hidden="1" customWidth="1"/>
    <col min="44" max="44" width="3.28515625" style="1208" customWidth="1"/>
    <col min="45" max="45" width="3.42578125" style="1208" customWidth="1"/>
    <col min="46" max="47" width="4.140625" style="1208" customWidth="1"/>
    <col min="48" max="49" width="3.42578125" style="1208" customWidth="1"/>
    <col min="50" max="50" width="3.140625" style="1208" hidden="1" customWidth="1"/>
    <col min="51" max="51" width="3.28515625" style="1208" hidden="1" customWidth="1"/>
    <col min="52" max="52" width="4.5703125" style="1208" customWidth="1"/>
    <col min="53" max="53" width="4.140625" style="1208" customWidth="1"/>
    <col min="54" max="54" width="3.140625" style="1208" customWidth="1"/>
    <col min="55" max="55" width="0.140625" style="1208" hidden="1" customWidth="1"/>
    <col min="56" max="56" width="4.5703125" style="1216" customWidth="1"/>
    <col min="57" max="57" width="6" style="1217" customWidth="1"/>
    <col min="58" max="225" width="9.140625" style="681"/>
    <col min="226" max="226" width="10.42578125" style="681" customWidth="1"/>
    <col min="227" max="227" width="50.140625" style="681" customWidth="1"/>
    <col min="228" max="228" width="6.42578125" style="681" customWidth="1"/>
    <col min="229" max="229" width="19.7109375" style="681" customWidth="1"/>
    <col min="230" max="230" width="4.85546875" style="681" customWidth="1"/>
    <col min="231" max="231" width="8.7109375" style="681" customWidth="1"/>
    <col min="232" max="232" width="13" style="681" customWidth="1"/>
    <col min="233" max="233" width="8" style="681" customWidth="1"/>
    <col min="234" max="234" width="7.28515625" style="681" customWidth="1"/>
    <col min="235" max="280" width="10.140625" style="681" customWidth="1"/>
    <col min="281" max="284" width="9.140625" style="681" customWidth="1"/>
    <col min="285" max="481" width="9.140625" style="681"/>
    <col min="482" max="482" width="10.42578125" style="681" customWidth="1"/>
    <col min="483" max="483" width="50.140625" style="681" customWidth="1"/>
    <col min="484" max="484" width="6.42578125" style="681" customWidth="1"/>
    <col min="485" max="485" width="19.7109375" style="681" customWidth="1"/>
    <col min="486" max="486" width="4.85546875" style="681" customWidth="1"/>
    <col min="487" max="487" width="8.7109375" style="681" customWidth="1"/>
    <col min="488" max="488" width="13" style="681" customWidth="1"/>
    <col min="489" max="489" width="8" style="681" customWidth="1"/>
    <col min="490" max="490" width="7.28515625" style="681" customWidth="1"/>
    <col min="491" max="536" width="10.140625" style="681" customWidth="1"/>
    <col min="537" max="540" width="9.140625" style="681" customWidth="1"/>
    <col min="541" max="737" width="9.140625" style="681"/>
    <col min="738" max="738" width="10.42578125" style="681" customWidth="1"/>
    <col min="739" max="739" width="50.140625" style="681" customWidth="1"/>
    <col min="740" max="740" width="6.42578125" style="681" customWidth="1"/>
    <col min="741" max="741" width="19.7109375" style="681" customWidth="1"/>
    <col min="742" max="742" width="4.85546875" style="681" customWidth="1"/>
    <col min="743" max="743" width="8.7109375" style="681" customWidth="1"/>
    <col min="744" max="744" width="13" style="681" customWidth="1"/>
    <col min="745" max="745" width="8" style="681" customWidth="1"/>
    <col min="746" max="746" width="7.28515625" style="681" customWidth="1"/>
    <col min="747" max="792" width="10.140625" style="681" customWidth="1"/>
    <col min="793" max="796" width="9.140625" style="681" customWidth="1"/>
    <col min="797" max="993" width="9.140625" style="681"/>
    <col min="994" max="994" width="10.42578125" style="681" customWidth="1"/>
    <col min="995" max="995" width="50.140625" style="681" customWidth="1"/>
    <col min="996" max="996" width="6.42578125" style="681" customWidth="1"/>
    <col min="997" max="997" width="19.7109375" style="681" customWidth="1"/>
    <col min="998" max="998" width="4.85546875" style="681" customWidth="1"/>
    <col min="999" max="999" width="8.7109375" style="681" customWidth="1"/>
    <col min="1000" max="1000" width="13" style="681" customWidth="1"/>
    <col min="1001" max="1001" width="8" style="681" customWidth="1"/>
    <col min="1002" max="1002" width="7.28515625" style="681" customWidth="1"/>
    <col min="1003" max="1048" width="10.140625" style="681" customWidth="1"/>
    <col min="1049" max="1052" width="9.140625" style="681" customWidth="1"/>
    <col min="1053" max="1249" width="9.140625" style="681"/>
    <col min="1250" max="1250" width="10.42578125" style="681" customWidth="1"/>
    <col min="1251" max="1251" width="50.140625" style="681" customWidth="1"/>
    <col min="1252" max="1252" width="6.42578125" style="681" customWidth="1"/>
    <col min="1253" max="1253" width="19.7109375" style="681" customWidth="1"/>
    <col min="1254" max="1254" width="4.85546875" style="681" customWidth="1"/>
    <col min="1255" max="1255" width="8.7109375" style="681" customWidth="1"/>
    <col min="1256" max="1256" width="13" style="681" customWidth="1"/>
    <col min="1257" max="1257" width="8" style="681" customWidth="1"/>
    <col min="1258" max="1258" width="7.28515625" style="681" customWidth="1"/>
    <col min="1259" max="1304" width="10.140625" style="681" customWidth="1"/>
    <col min="1305" max="1308" width="9.140625" style="681" customWidth="1"/>
    <col min="1309" max="1505" width="9.140625" style="681"/>
    <col min="1506" max="1506" width="10.42578125" style="681" customWidth="1"/>
    <col min="1507" max="1507" width="50.140625" style="681" customWidth="1"/>
    <col min="1508" max="1508" width="6.42578125" style="681" customWidth="1"/>
    <col min="1509" max="1509" width="19.7109375" style="681" customWidth="1"/>
    <col min="1510" max="1510" width="4.85546875" style="681" customWidth="1"/>
    <col min="1511" max="1511" width="8.7109375" style="681" customWidth="1"/>
    <col min="1512" max="1512" width="13" style="681" customWidth="1"/>
    <col min="1513" max="1513" width="8" style="681" customWidth="1"/>
    <col min="1514" max="1514" width="7.28515625" style="681" customWidth="1"/>
    <col min="1515" max="1560" width="10.140625" style="681" customWidth="1"/>
    <col min="1561" max="1564" width="9.140625" style="681" customWidth="1"/>
    <col min="1565" max="1761" width="9.140625" style="681"/>
    <col min="1762" max="1762" width="10.42578125" style="681" customWidth="1"/>
    <col min="1763" max="1763" width="50.140625" style="681" customWidth="1"/>
    <col min="1764" max="1764" width="6.42578125" style="681" customWidth="1"/>
    <col min="1765" max="1765" width="19.7109375" style="681" customWidth="1"/>
    <col min="1766" max="1766" width="4.85546875" style="681" customWidth="1"/>
    <col min="1767" max="1767" width="8.7109375" style="681" customWidth="1"/>
    <col min="1768" max="1768" width="13" style="681" customWidth="1"/>
    <col min="1769" max="1769" width="8" style="681" customWidth="1"/>
    <col min="1770" max="1770" width="7.28515625" style="681" customWidth="1"/>
    <col min="1771" max="1816" width="10.140625" style="681" customWidth="1"/>
    <col min="1817" max="1820" width="9.140625" style="681" customWidth="1"/>
    <col min="1821" max="2017" width="9.140625" style="681"/>
    <col min="2018" max="2018" width="10.42578125" style="681" customWidth="1"/>
    <col min="2019" max="2019" width="50.140625" style="681" customWidth="1"/>
    <col min="2020" max="2020" width="6.42578125" style="681" customWidth="1"/>
    <col min="2021" max="2021" width="19.7109375" style="681" customWidth="1"/>
    <col min="2022" max="2022" width="4.85546875" style="681" customWidth="1"/>
    <col min="2023" max="2023" width="8.7109375" style="681" customWidth="1"/>
    <col min="2024" max="2024" width="13" style="681" customWidth="1"/>
    <col min="2025" max="2025" width="8" style="681" customWidth="1"/>
    <col min="2026" max="2026" width="7.28515625" style="681" customWidth="1"/>
    <col min="2027" max="2072" width="10.140625" style="681" customWidth="1"/>
    <col min="2073" max="2076" width="9.140625" style="681" customWidth="1"/>
    <col min="2077" max="2273" width="9.140625" style="681"/>
    <col min="2274" max="2274" width="10.42578125" style="681" customWidth="1"/>
    <col min="2275" max="2275" width="50.140625" style="681" customWidth="1"/>
    <col min="2276" max="2276" width="6.42578125" style="681" customWidth="1"/>
    <col min="2277" max="2277" width="19.7109375" style="681" customWidth="1"/>
    <col min="2278" max="2278" width="4.85546875" style="681" customWidth="1"/>
    <col min="2279" max="2279" width="8.7109375" style="681" customWidth="1"/>
    <col min="2280" max="2280" width="13" style="681" customWidth="1"/>
    <col min="2281" max="2281" width="8" style="681" customWidth="1"/>
    <col min="2282" max="2282" width="7.28515625" style="681" customWidth="1"/>
    <col min="2283" max="2328" width="10.140625" style="681" customWidth="1"/>
    <col min="2329" max="2332" width="9.140625" style="681" customWidth="1"/>
    <col min="2333" max="2529" width="9.140625" style="681"/>
    <col min="2530" max="2530" width="10.42578125" style="681" customWidth="1"/>
    <col min="2531" max="2531" width="50.140625" style="681" customWidth="1"/>
    <col min="2532" max="2532" width="6.42578125" style="681" customWidth="1"/>
    <col min="2533" max="2533" width="19.7109375" style="681" customWidth="1"/>
    <col min="2534" max="2534" width="4.85546875" style="681" customWidth="1"/>
    <col min="2535" max="2535" width="8.7109375" style="681" customWidth="1"/>
    <col min="2536" max="2536" width="13" style="681" customWidth="1"/>
    <col min="2537" max="2537" width="8" style="681" customWidth="1"/>
    <col min="2538" max="2538" width="7.28515625" style="681" customWidth="1"/>
    <col min="2539" max="2584" width="10.140625" style="681" customWidth="1"/>
    <col min="2585" max="2588" width="9.140625" style="681" customWidth="1"/>
    <col min="2589" max="2785" width="9.140625" style="681"/>
    <col min="2786" max="2786" width="10.42578125" style="681" customWidth="1"/>
    <col min="2787" max="2787" width="50.140625" style="681" customWidth="1"/>
    <col min="2788" max="2788" width="6.42578125" style="681" customWidth="1"/>
    <col min="2789" max="2789" width="19.7109375" style="681" customWidth="1"/>
    <col min="2790" max="2790" width="4.85546875" style="681" customWidth="1"/>
    <col min="2791" max="2791" width="8.7109375" style="681" customWidth="1"/>
    <col min="2792" max="2792" width="13" style="681" customWidth="1"/>
    <col min="2793" max="2793" width="8" style="681" customWidth="1"/>
    <col min="2794" max="2794" width="7.28515625" style="681" customWidth="1"/>
    <col min="2795" max="2840" width="10.140625" style="681" customWidth="1"/>
    <col min="2841" max="2844" width="9.140625" style="681" customWidth="1"/>
    <col min="2845" max="3041" width="9.140625" style="681"/>
    <col min="3042" max="3042" width="10.42578125" style="681" customWidth="1"/>
    <col min="3043" max="3043" width="50.140625" style="681" customWidth="1"/>
    <col min="3044" max="3044" width="6.42578125" style="681" customWidth="1"/>
    <col min="3045" max="3045" width="19.7109375" style="681" customWidth="1"/>
    <col min="3046" max="3046" width="4.85546875" style="681" customWidth="1"/>
    <col min="3047" max="3047" width="8.7109375" style="681" customWidth="1"/>
    <col min="3048" max="3048" width="13" style="681" customWidth="1"/>
    <col min="3049" max="3049" width="8" style="681" customWidth="1"/>
    <col min="3050" max="3050" width="7.28515625" style="681" customWidth="1"/>
    <col min="3051" max="3096" width="10.140625" style="681" customWidth="1"/>
    <col min="3097" max="3100" width="9.140625" style="681" customWidth="1"/>
    <col min="3101" max="3297" width="9.140625" style="681"/>
    <col min="3298" max="3298" width="10.42578125" style="681" customWidth="1"/>
    <col min="3299" max="3299" width="50.140625" style="681" customWidth="1"/>
    <col min="3300" max="3300" width="6.42578125" style="681" customWidth="1"/>
    <col min="3301" max="3301" width="19.7109375" style="681" customWidth="1"/>
    <col min="3302" max="3302" width="4.85546875" style="681" customWidth="1"/>
    <col min="3303" max="3303" width="8.7109375" style="681" customWidth="1"/>
    <col min="3304" max="3304" width="13" style="681" customWidth="1"/>
    <col min="3305" max="3305" width="8" style="681" customWidth="1"/>
    <col min="3306" max="3306" width="7.28515625" style="681" customWidth="1"/>
    <col min="3307" max="3352" width="10.140625" style="681" customWidth="1"/>
    <col min="3353" max="3356" width="9.140625" style="681" customWidth="1"/>
    <col min="3357" max="3553" width="9.140625" style="681"/>
    <col min="3554" max="3554" width="10.42578125" style="681" customWidth="1"/>
    <col min="3555" max="3555" width="50.140625" style="681" customWidth="1"/>
    <col min="3556" max="3556" width="6.42578125" style="681" customWidth="1"/>
    <col min="3557" max="3557" width="19.7109375" style="681" customWidth="1"/>
    <col min="3558" max="3558" width="4.85546875" style="681" customWidth="1"/>
    <col min="3559" max="3559" width="8.7109375" style="681" customWidth="1"/>
    <col min="3560" max="3560" width="13" style="681" customWidth="1"/>
    <col min="3561" max="3561" width="8" style="681" customWidth="1"/>
    <col min="3562" max="3562" width="7.28515625" style="681" customWidth="1"/>
    <col min="3563" max="3608" width="10.140625" style="681" customWidth="1"/>
    <col min="3609" max="3612" width="9.140625" style="681" customWidth="1"/>
    <col min="3613" max="3809" width="9.140625" style="681"/>
    <col min="3810" max="3810" width="10.42578125" style="681" customWidth="1"/>
    <col min="3811" max="3811" width="50.140625" style="681" customWidth="1"/>
    <col min="3812" max="3812" width="6.42578125" style="681" customWidth="1"/>
    <col min="3813" max="3813" width="19.7109375" style="681" customWidth="1"/>
    <col min="3814" max="3814" width="4.85546875" style="681" customWidth="1"/>
    <col min="3815" max="3815" width="8.7109375" style="681" customWidth="1"/>
    <col min="3816" max="3816" width="13" style="681" customWidth="1"/>
    <col min="3817" max="3817" width="8" style="681" customWidth="1"/>
    <col min="3818" max="3818" width="7.28515625" style="681" customWidth="1"/>
    <col min="3819" max="3864" width="10.140625" style="681" customWidth="1"/>
    <col min="3865" max="3868" width="9.140625" style="681" customWidth="1"/>
    <col min="3869" max="4065" width="9.140625" style="681"/>
    <col min="4066" max="4066" width="10.42578125" style="681" customWidth="1"/>
    <col min="4067" max="4067" width="50.140625" style="681" customWidth="1"/>
    <col min="4068" max="4068" width="6.42578125" style="681" customWidth="1"/>
    <col min="4069" max="4069" width="19.7109375" style="681" customWidth="1"/>
    <col min="4070" max="4070" width="4.85546875" style="681" customWidth="1"/>
    <col min="4071" max="4071" width="8.7109375" style="681" customWidth="1"/>
    <col min="4072" max="4072" width="13" style="681" customWidth="1"/>
    <col min="4073" max="4073" width="8" style="681" customWidth="1"/>
    <col min="4074" max="4074" width="7.28515625" style="681" customWidth="1"/>
    <col min="4075" max="4120" width="10.140625" style="681" customWidth="1"/>
    <col min="4121" max="4124" width="9.140625" style="681" customWidth="1"/>
    <col min="4125" max="4321" width="9.140625" style="681"/>
    <col min="4322" max="4322" width="10.42578125" style="681" customWidth="1"/>
    <col min="4323" max="4323" width="50.140625" style="681" customWidth="1"/>
    <col min="4324" max="4324" width="6.42578125" style="681" customWidth="1"/>
    <col min="4325" max="4325" width="19.7109375" style="681" customWidth="1"/>
    <col min="4326" max="4326" width="4.85546875" style="681" customWidth="1"/>
    <col min="4327" max="4327" width="8.7109375" style="681" customWidth="1"/>
    <col min="4328" max="4328" width="13" style="681" customWidth="1"/>
    <col min="4329" max="4329" width="8" style="681" customWidth="1"/>
    <col min="4330" max="4330" width="7.28515625" style="681" customWidth="1"/>
    <col min="4331" max="4376" width="10.140625" style="681" customWidth="1"/>
    <col min="4377" max="4380" width="9.140625" style="681" customWidth="1"/>
    <col min="4381" max="4577" width="9.140625" style="681"/>
    <col min="4578" max="4578" width="10.42578125" style="681" customWidth="1"/>
    <col min="4579" max="4579" width="50.140625" style="681" customWidth="1"/>
    <col min="4580" max="4580" width="6.42578125" style="681" customWidth="1"/>
    <col min="4581" max="4581" width="19.7109375" style="681" customWidth="1"/>
    <col min="4582" max="4582" width="4.85546875" style="681" customWidth="1"/>
    <col min="4583" max="4583" width="8.7109375" style="681" customWidth="1"/>
    <col min="4584" max="4584" width="13" style="681" customWidth="1"/>
    <col min="4585" max="4585" width="8" style="681" customWidth="1"/>
    <col min="4586" max="4586" width="7.28515625" style="681" customWidth="1"/>
    <col min="4587" max="4632" width="10.140625" style="681" customWidth="1"/>
    <col min="4633" max="4636" width="9.140625" style="681" customWidth="1"/>
    <col min="4637" max="4833" width="9.140625" style="681"/>
    <col min="4834" max="4834" width="10.42578125" style="681" customWidth="1"/>
    <col min="4835" max="4835" width="50.140625" style="681" customWidth="1"/>
    <col min="4836" max="4836" width="6.42578125" style="681" customWidth="1"/>
    <col min="4837" max="4837" width="19.7109375" style="681" customWidth="1"/>
    <col min="4838" max="4838" width="4.85546875" style="681" customWidth="1"/>
    <col min="4839" max="4839" width="8.7109375" style="681" customWidth="1"/>
    <col min="4840" max="4840" width="13" style="681" customWidth="1"/>
    <col min="4841" max="4841" width="8" style="681" customWidth="1"/>
    <col min="4842" max="4842" width="7.28515625" style="681" customWidth="1"/>
    <col min="4843" max="4888" width="10.140625" style="681" customWidth="1"/>
    <col min="4889" max="4892" width="9.140625" style="681" customWidth="1"/>
    <col min="4893" max="5089" width="9.140625" style="681"/>
    <col min="5090" max="5090" width="10.42578125" style="681" customWidth="1"/>
    <col min="5091" max="5091" width="50.140625" style="681" customWidth="1"/>
    <col min="5092" max="5092" width="6.42578125" style="681" customWidth="1"/>
    <col min="5093" max="5093" width="19.7109375" style="681" customWidth="1"/>
    <col min="5094" max="5094" width="4.85546875" style="681" customWidth="1"/>
    <col min="5095" max="5095" width="8.7109375" style="681" customWidth="1"/>
    <col min="5096" max="5096" width="13" style="681" customWidth="1"/>
    <col min="5097" max="5097" width="8" style="681" customWidth="1"/>
    <col min="5098" max="5098" width="7.28515625" style="681" customWidth="1"/>
    <col min="5099" max="5144" width="10.140625" style="681" customWidth="1"/>
    <col min="5145" max="5148" width="9.140625" style="681" customWidth="1"/>
    <col min="5149" max="5345" width="9.140625" style="681"/>
    <col min="5346" max="5346" width="10.42578125" style="681" customWidth="1"/>
    <col min="5347" max="5347" width="50.140625" style="681" customWidth="1"/>
    <col min="5348" max="5348" width="6.42578125" style="681" customWidth="1"/>
    <col min="5349" max="5349" width="19.7109375" style="681" customWidth="1"/>
    <col min="5350" max="5350" width="4.85546875" style="681" customWidth="1"/>
    <col min="5351" max="5351" width="8.7109375" style="681" customWidth="1"/>
    <col min="5352" max="5352" width="13" style="681" customWidth="1"/>
    <col min="5353" max="5353" width="8" style="681" customWidth="1"/>
    <col min="5354" max="5354" width="7.28515625" style="681" customWidth="1"/>
    <col min="5355" max="5400" width="10.140625" style="681" customWidth="1"/>
    <col min="5401" max="5404" width="9.140625" style="681" customWidth="1"/>
    <col min="5405" max="5601" width="9.140625" style="681"/>
    <col min="5602" max="5602" width="10.42578125" style="681" customWidth="1"/>
    <col min="5603" max="5603" width="50.140625" style="681" customWidth="1"/>
    <col min="5604" max="5604" width="6.42578125" style="681" customWidth="1"/>
    <col min="5605" max="5605" width="19.7109375" style="681" customWidth="1"/>
    <col min="5606" max="5606" width="4.85546875" style="681" customWidth="1"/>
    <col min="5607" max="5607" width="8.7109375" style="681" customWidth="1"/>
    <col min="5608" max="5608" width="13" style="681" customWidth="1"/>
    <col min="5609" max="5609" width="8" style="681" customWidth="1"/>
    <col min="5610" max="5610" width="7.28515625" style="681" customWidth="1"/>
    <col min="5611" max="5656" width="10.140625" style="681" customWidth="1"/>
    <col min="5657" max="5660" width="9.140625" style="681" customWidth="1"/>
    <col min="5661" max="5857" width="9.140625" style="681"/>
    <col min="5858" max="5858" width="10.42578125" style="681" customWidth="1"/>
    <col min="5859" max="5859" width="50.140625" style="681" customWidth="1"/>
    <col min="5860" max="5860" width="6.42578125" style="681" customWidth="1"/>
    <col min="5861" max="5861" width="19.7109375" style="681" customWidth="1"/>
    <col min="5862" max="5862" width="4.85546875" style="681" customWidth="1"/>
    <col min="5863" max="5863" width="8.7109375" style="681" customWidth="1"/>
    <col min="5864" max="5864" width="13" style="681" customWidth="1"/>
    <col min="5865" max="5865" width="8" style="681" customWidth="1"/>
    <col min="5866" max="5866" width="7.28515625" style="681" customWidth="1"/>
    <col min="5867" max="5912" width="10.140625" style="681" customWidth="1"/>
    <col min="5913" max="5916" width="9.140625" style="681" customWidth="1"/>
    <col min="5917" max="6113" width="9.140625" style="681"/>
    <col min="6114" max="6114" width="10.42578125" style="681" customWidth="1"/>
    <col min="6115" max="6115" width="50.140625" style="681" customWidth="1"/>
    <col min="6116" max="6116" width="6.42578125" style="681" customWidth="1"/>
    <col min="6117" max="6117" width="19.7109375" style="681" customWidth="1"/>
    <col min="6118" max="6118" width="4.85546875" style="681" customWidth="1"/>
    <col min="6119" max="6119" width="8.7109375" style="681" customWidth="1"/>
    <col min="6120" max="6120" width="13" style="681" customWidth="1"/>
    <col min="6121" max="6121" width="8" style="681" customWidth="1"/>
    <col min="6122" max="6122" width="7.28515625" style="681" customWidth="1"/>
    <col min="6123" max="6168" width="10.140625" style="681" customWidth="1"/>
    <col min="6169" max="6172" width="9.140625" style="681" customWidth="1"/>
    <col min="6173" max="6369" width="9.140625" style="681"/>
    <col min="6370" max="6370" width="10.42578125" style="681" customWidth="1"/>
    <col min="6371" max="6371" width="50.140625" style="681" customWidth="1"/>
    <col min="6372" max="6372" width="6.42578125" style="681" customWidth="1"/>
    <col min="6373" max="6373" width="19.7109375" style="681" customWidth="1"/>
    <col min="6374" max="6374" width="4.85546875" style="681" customWidth="1"/>
    <col min="6375" max="6375" width="8.7109375" style="681" customWidth="1"/>
    <col min="6376" max="6376" width="13" style="681" customWidth="1"/>
    <col min="6377" max="6377" width="8" style="681" customWidth="1"/>
    <col min="6378" max="6378" width="7.28515625" style="681" customWidth="1"/>
    <col min="6379" max="6424" width="10.140625" style="681" customWidth="1"/>
    <col min="6425" max="6428" width="9.140625" style="681" customWidth="1"/>
    <col min="6429" max="6625" width="9.140625" style="681"/>
    <col min="6626" max="6626" width="10.42578125" style="681" customWidth="1"/>
    <col min="6627" max="6627" width="50.140625" style="681" customWidth="1"/>
    <col min="6628" max="6628" width="6.42578125" style="681" customWidth="1"/>
    <col min="6629" max="6629" width="19.7109375" style="681" customWidth="1"/>
    <col min="6630" max="6630" width="4.85546875" style="681" customWidth="1"/>
    <col min="6631" max="6631" width="8.7109375" style="681" customWidth="1"/>
    <col min="6632" max="6632" width="13" style="681" customWidth="1"/>
    <col min="6633" max="6633" width="8" style="681" customWidth="1"/>
    <col min="6634" max="6634" width="7.28515625" style="681" customWidth="1"/>
    <col min="6635" max="6680" width="10.140625" style="681" customWidth="1"/>
    <col min="6681" max="6684" width="9.140625" style="681" customWidth="1"/>
    <col min="6685" max="6881" width="9.140625" style="681"/>
    <col min="6882" max="6882" width="10.42578125" style="681" customWidth="1"/>
    <col min="6883" max="6883" width="50.140625" style="681" customWidth="1"/>
    <col min="6884" max="6884" width="6.42578125" style="681" customWidth="1"/>
    <col min="6885" max="6885" width="19.7109375" style="681" customWidth="1"/>
    <col min="6886" max="6886" width="4.85546875" style="681" customWidth="1"/>
    <col min="6887" max="6887" width="8.7109375" style="681" customWidth="1"/>
    <col min="6888" max="6888" width="13" style="681" customWidth="1"/>
    <col min="6889" max="6889" width="8" style="681" customWidth="1"/>
    <col min="6890" max="6890" width="7.28515625" style="681" customWidth="1"/>
    <col min="6891" max="6936" width="10.140625" style="681" customWidth="1"/>
    <col min="6937" max="6940" width="9.140625" style="681" customWidth="1"/>
    <col min="6941" max="7137" width="9.140625" style="681"/>
    <col min="7138" max="7138" width="10.42578125" style="681" customWidth="1"/>
    <col min="7139" max="7139" width="50.140625" style="681" customWidth="1"/>
    <col min="7140" max="7140" width="6.42578125" style="681" customWidth="1"/>
    <col min="7141" max="7141" width="19.7109375" style="681" customWidth="1"/>
    <col min="7142" max="7142" width="4.85546875" style="681" customWidth="1"/>
    <col min="7143" max="7143" width="8.7109375" style="681" customWidth="1"/>
    <col min="7144" max="7144" width="13" style="681" customWidth="1"/>
    <col min="7145" max="7145" width="8" style="681" customWidth="1"/>
    <col min="7146" max="7146" width="7.28515625" style="681" customWidth="1"/>
    <col min="7147" max="7192" width="10.140625" style="681" customWidth="1"/>
    <col min="7193" max="7196" width="9.140625" style="681" customWidth="1"/>
    <col min="7197" max="7393" width="9.140625" style="681"/>
    <col min="7394" max="7394" width="10.42578125" style="681" customWidth="1"/>
    <col min="7395" max="7395" width="50.140625" style="681" customWidth="1"/>
    <col min="7396" max="7396" width="6.42578125" style="681" customWidth="1"/>
    <col min="7397" max="7397" width="19.7109375" style="681" customWidth="1"/>
    <col min="7398" max="7398" width="4.85546875" style="681" customWidth="1"/>
    <col min="7399" max="7399" width="8.7109375" style="681" customWidth="1"/>
    <col min="7400" max="7400" width="13" style="681" customWidth="1"/>
    <col min="7401" max="7401" width="8" style="681" customWidth="1"/>
    <col min="7402" max="7402" width="7.28515625" style="681" customWidth="1"/>
    <col min="7403" max="7448" width="10.140625" style="681" customWidth="1"/>
    <col min="7449" max="7452" width="9.140625" style="681" customWidth="1"/>
    <col min="7453" max="7649" width="9.140625" style="681"/>
    <col min="7650" max="7650" width="10.42578125" style="681" customWidth="1"/>
    <col min="7651" max="7651" width="50.140625" style="681" customWidth="1"/>
    <col min="7652" max="7652" width="6.42578125" style="681" customWidth="1"/>
    <col min="7653" max="7653" width="19.7109375" style="681" customWidth="1"/>
    <col min="7654" max="7654" width="4.85546875" style="681" customWidth="1"/>
    <col min="7655" max="7655" width="8.7109375" style="681" customWidth="1"/>
    <col min="7656" max="7656" width="13" style="681" customWidth="1"/>
    <col min="7657" max="7657" width="8" style="681" customWidth="1"/>
    <col min="7658" max="7658" width="7.28515625" style="681" customWidth="1"/>
    <col min="7659" max="7704" width="10.140625" style="681" customWidth="1"/>
    <col min="7705" max="7708" width="9.140625" style="681" customWidth="1"/>
    <col min="7709" max="7905" width="9.140625" style="681"/>
    <col min="7906" max="7906" width="10.42578125" style="681" customWidth="1"/>
    <col min="7907" max="7907" width="50.140625" style="681" customWidth="1"/>
    <col min="7908" max="7908" width="6.42578125" style="681" customWidth="1"/>
    <col min="7909" max="7909" width="19.7109375" style="681" customWidth="1"/>
    <col min="7910" max="7910" width="4.85546875" style="681" customWidth="1"/>
    <col min="7911" max="7911" width="8.7109375" style="681" customWidth="1"/>
    <col min="7912" max="7912" width="13" style="681" customWidth="1"/>
    <col min="7913" max="7913" width="8" style="681" customWidth="1"/>
    <col min="7914" max="7914" width="7.28515625" style="681" customWidth="1"/>
    <col min="7915" max="7960" width="10.140625" style="681" customWidth="1"/>
    <col min="7961" max="7964" width="9.140625" style="681" customWidth="1"/>
    <col min="7965" max="8161" width="9.140625" style="681"/>
    <col min="8162" max="8162" width="10.42578125" style="681" customWidth="1"/>
    <col min="8163" max="8163" width="50.140625" style="681" customWidth="1"/>
    <col min="8164" max="8164" width="6.42578125" style="681" customWidth="1"/>
    <col min="8165" max="8165" width="19.7109375" style="681" customWidth="1"/>
    <col min="8166" max="8166" width="4.85546875" style="681" customWidth="1"/>
    <col min="8167" max="8167" width="8.7109375" style="681" customWidth="1"/>
    <col min="8168" max="8168" width="13" style="681" customWidth="1"/>
    <col min="8169" max="8169" width="8" style="681" customWidth="1"/>
    <col min="8170" max="8170" width="7.28515625" style="681" customWidth="1"/>
    <col min="8171" max="8216" width="10.140625" style="681" customWidth="1"/>
    <col min="8217" max="8220" width="9.140625" style="681" customWidth="1"/>
    <col min="8221" max="8417" width="9.140625" style="681"/>
    <col min="8418" max="8418" width="10.42578125" style="681" customWidth="1"/>
    <col min="8419" max="8419" width="50.140625" style="681" customWidth="1"/>
    <col min="8420" max="8420" width="6.42578125" style="681" customWidth="1"/>
    <col min="8421" max="8421" width="19.7109375" style="681" customWidth="1"/>
    <col min="8422" max="8422" width="4.85546875" style="681" customWidth="1"/>
    <col min="8423" max="8423" width="8.7109375" style="681" customWidth="1"/>
    <col min="8424" max="8424" width="13" style="681" customWidth="1"/>
    <col min="8425" max="8425" width="8" style="681" customWidth="1"/>
    <col min="8426" max="8426" width="7.28515625" style="681" customWidth="1"/>
    <col min="8427" max="8472" width="10.140625" style="681" customWidth="1"/>
    <col min="8473" max="8476" width="9.140625" style="681" customWidth="1"/>
    <col min="8477" max="8673" width="9.140625" style="681"/>
    <col min="8674" max="8674" width="10.42578125" style="681" customWidth="1"/>
    <col min="8675" max="8675" width="50.140625" style="681" customWidth="1"/>
    <col min="8676" max="8676" width="6.42578125" style="681" customWidth="1"/>
    <col min="8677" max="8677" width="19.7109375" style="681" customWidth="1"/>
    <col min="8678" max="8678" width="4.85546875" style="681" customWidth="1"/>
    <col min="8679" max="8679" width="8.7109375" style="681" customWidth="1"/>
    <col min="8680" max="8680" width="13" style="681" customWidth="1"/>
    <col min="8681" max="8681" width="8" style="681" customWidth="1"/>
    <col min="8682" max="8682" width="7.28515625" style="681" customWidth="1"/>
    <col min="8683" max="8728" width="10.140625" style="681" customWidth="1"/>
    <col min="8729" max="8732" width="9.140625" style="681" customWidth="1"/>
    <col min="8733" max="8929" width="9.140625" style="681"/>
    <col min="8930" max="8930" width="10.42578125" style="681" customWidth="1"/>
    <col min="8931" max="8931" width="50.140625" style="681" customWidth="1"/>
    <col min="8932" max="8932" width="6.42578125" style="681" customWidth="1"/>
    <col min="8933" max="8933" width="19.7109375" style="681" customWidth="1"/>
    <col min="8934" max="8934" width="4.85546875" style="681" customWidth="1"/>
    <col min="8935" max="8935" width="8.7109375" style="681" customWidth="1"/>
    <col min="8936" max="8936" width="13" style="681" customWidth="1"/>
    <col min="8937" max="8937" width="8" style="681" customWidth="1"/>
    <col min="8938" max="8938" width="7.28515625" style="681" customWidth="1"/>
    <col min="8939" max="8984" width="10.140625" style="681" customWidth="1"/>
    <col min="8985" max="8988" width="9.140625" style="681" customWidth="1"/>
    <col min="8989" max="9185" width="9.140625" style="681"/>
    <col min="9186" max="9186" width="10.42578125" style="681" customWidth="1"/>
    <col min="9187" max="9187" width="50.140625" style="681" customWidth="1"/>
    <col min="9188" max="9188" width="6.42578125" style="681" customWidth="1"/>
    <col min="9189" max="9189" width="19.7109375" style="681" customWidth="1"/>
    <col min="9190" max="9190" width="4.85546875" style="681" customWidth="1"/>
    <col min="9191" max="9191" width="8.7109375" style="681" customWidth="1"/>
    <col min="9192" max="9192" width="13" style="681" customWidth="1"/>
    <col min="9193" max="9193" width="8" style="681" customWidth="1"/>
    <col min="9194" max="9194" width="7.28515625" style="681" customWidth="1"/>
    <col min="9195" max="9240" width="10.140625" style="681" customWidth="1"/>
    <col min="9241" max="9244" width="9.140625" style="681" customWidth="1"/>
    <col min="9245" max="9441" width="9.140625" style="681"/>
    <col min="9442" max="9442" width="10.42578125" style="681" customWidth="1"/>
    <col min="9443" max="9443" width="50.140625" style="681" customWidth="1"/>
    <col min="9444" max="9444" width="6.42578125" style="681" customWidth="1"/>
    <col min="9445" max="9445" width="19.7109375" style="681" customWidth="1"/>
    <col min="9446" max="9446" width="4.85546875" style="681" customWidth="1"/>
    <col min="9447" max="9447" width="8.7109375" style="681" customWidth="1"/>
    <col min="9448" max="9448" width="13" style="681" customWidth="1"/>
    <col min="9449" max="9449" width="8" style="681" customWidth="1"/>
    <col min="9450" max="9450" width="7.28515625" style="681" customWidth="1"/>
    <col min="9451" max="9496" width="10.140625" style="681" customWidth="1"/>
    <col min="9497" max="9500" width="9.140625" style="681" customWidth="1"/>
    <col min="9501" max="9697" width="9.140625" style="681"/>
    <col min="9698" max="9698" width="10.42578125" style="681" customWidth="1"/>
    <col min="9699" max="9699" width="50.140625" style="681" customWidth="1"/>
    <col min="9700" max="9700" width="6.42578125" style="681" customWidth="1"/>
    <col min="9701" max="9701" width="19.7109375" style="681" customWidth="1"/>
    <col min="9702" max="9702" width="4.85546875" style="681" customWidth="1"/>
    <col min="9703" max="9703" width="8.7109375" style="681" customWidth="1"/>
    <col min="9704" max="9704" width="13" style="681" customWidth="1"/>
    <col min="9705" max="9705" width="8" style="681" customWidth="1"/>
    <col min="9706" max="9706" width="7.28515625" style="681" customWidth="1"/>
    <col min="9707" max="9752" width="10.140625" style="681" customWidth="1"/>
    <col min="9753" max="9756" width="9.140625" style="681" customWidth="1"/>
    <col min="9757" max="9953" width="9.140625" style="681"/>
    <col min="9954" max="9954" width="10.42578125" style="681" customWidth="1"/>
    <col min="9955" max="9955" width="50.140625" style="681" customWidth="1"/>
    <col min="9956" max="9956" width="6.42578125" style="681" customWidth="1"/>
    <col min="9957" max="9957" width="19.7109375" style="681" customWidth="1"/>
    <col min="9958" max="9958" width="4.85546875" style="681" customWidth="1"/>
    <col min="9959" max="9959" width="8.7109375" style="681" customWidth="1"/>
    <col min="9960" max="9960" width="13" style="681" customWidth="1"/>
    <col min="9961" max="9961" width="8" style="681" customWidth="1"/>
    <col min="9962" max="9962" width="7.28515625" style="681" customWidth="1"/>
    <col min="9963" max="10008" width="10.140625" style="681" customWidth="1"/>
    <col min="10009" max="10012" width="9.140625" style="681" customWidth="1"/>
    <col min="10013" max="10209" width="9.140625" style="681"/>
    <col min="10210" max="10210" width="10.42578125" style="681" customWidth="1"/>
    <col min="10211" max="10211" width="50.140625" style="681" customWidth="1"/>
    <col min="10212" max="10212" width="6.42578125" style="681" customWidth="1"/>
    <col min="10213" max="10213" width="19.7109375" style="681" customWidth="1"/>
    <col min="10214" max="10214" width="4.85546875" style="681" customWidth="1"/>
    <col min="10215" max="10215" width="8.7109375" style="681" customWidth="1"/>
    <col min="10216" max="10216" width="13" style="681" customWidth="1"/>
    <col min="10217" max="10217" width="8" style="681" customWidth="1"/>
    <col min="10218" max="10218" width="7.28515625" style="681" customWidth="1"/>
    <col min="10219" max="10264" width="10.140625" style="681" customWidth="1"/>
    <col min="10265" max="10268" width="9.140625" style="681" customWidth="1"/>
    <col min="10269" max="10465" width="9.140625" style="681"/>
    <col min="10466" max="10466" width="10.42578125" style="681" customWidth="1"/>
    <col min="10467" max="10467" width="50.140625" style="681" customWidth="1"/>
    <col min="10468" max="10468" width="6.42578125" style="681" customWidth="1"/>
    <col min="10469" max="10469" width="19.7109375" style="681" customWidth="1"/>
    <col min="10470" max="10470" width="4.85546875" style="681" customWidth="1"/>
    <col min="10471" max="10471" width="8.7109375" style="681" customWidth="1"/>
    <col min="10472" max="10472" width="13" style="681" customWidth="1"/>
    <col min="10473" max="10473" width="8" style="681" customWidth="1"/>
    <col min="10474" max="10474" width="7.28515625" style="681" customWidth="1"/>
    <col min="10475" max="10520" width="10.140625" style="681" customWidth="1"/>
    <col min="10521" max="10524" width="9.140625" style="681" customWidth="1"/>
    <col min="10525" max="10721" width="9.140625" style="681"/>
    <col min="10722" max="10722" width="10.42578125" style="681" customWidth="1"/>
    <col min="10723" max="10723" width="50.140625" style="681" customWidth="1"/>
    <col min="10724" max="10724" width="6.42578125" style="681" customWidth="1"/>
    <col min="10725" max="10725" width="19.7109375" style="681" customWidth="1"/>
    <col min="10726" max="10726" width="4.85546875" style="681" customWidth="1"/>
    <col min="10727" max="10727" width="8.7109375" style="681" customWidth="1"/>
    <col min="10728" max="10728" width="13" style="681" customWidth="1"/>
    <col min="10729" max="10729" width="8" style="681" customWidth="1"/>
    <col min="10730" max="10730" width="7.28515625" style="681" customWidth="1"/>
    <col min="10731" max="10776" width="10.140625" style="681" customWidth="1"/>
    <col min="10777" max="10780" width="9.140625" style="681" customWidth="1"/>
    <col min="10781" max="10977" width="9.140625" style="681"/>
    <col min="10978" max="10978" width="10.42578125" style="681" customWidth="1"/>
    <col min="10979" max="10979" width="50.140625" style="681" customWidth="1"/>
    <col min="10980" max="10980" width="6.42578125" style="681" customWidth="1"/>
    <col min="10981" max="10981" width="19.7109375" style="681" customWidth="1"/>
    <col min="10982" max="10982" width="4.85546875" style="681" customWidth="1"/>
    <col min="10983" max="10983" width="8.7109375" style="681" customWidth="1"/>
    <col min="10984" max="10984" width="13" style="681" customWidth="1"/>
    <col min="10985" max="10985" width="8" style="681" customWidth="1"/>
    <col min="10986" max="10986" width="7.28515625" style="681" customWidth="1"/>
    <col min="10987" max="11032" width="10.140625" style="681" customWidth="1"/>
    <col min="11033" max="11036" width="9.140625" style="681" customWidth="1"/>
    <col min="11037" max="11233" width="9.140625" style="681"/>
    <col min="11234" max="11234" width="10.42578125" style="681" customWidth="1"/>
    <col min="11235" max="11235" width="50.140625" style="681" customWidth="1"/>
    <col min="11236" max="11236" width="6.42578125" style="681" customWidth="1"/>
    <col min="11237" max="11237" width="19.7109375" style="681" customWidth="1"/>
    <col min="11238" max="11238" width="4.85546875" style="681" customWidth="1"/>
    <col min="11239" max="11239" width="8.7109375" style="681" customWidth="1"/>
    <col min="11240" max="11240" width="13" style="681" customWidth="1"/>
    <col min="11241" max="11241" width="8" style="681" customWidth="1"/>
    <col min="11242" max="11242" width="7.28515625" style="681" customWidth="1"/>
    <col min="11243" max="11288" width="10.140625" style="681" customWidth="1"/>
    <col min="11289" max="11292" width="9.140625" style="681" customWidth="1"/>
    <col min="11293" max="11489" width="9.140625" style="681"/>
    <col min="11490" max="11490" width="10.42578125" style="681" customWidth="1"/>
    <col min="11491" max="11491" width="50.140625" style="681" customWidth="1"/>
    <col min="11492" max="11492" width="6.42578125" style="681" customWidth="1"/>
    <col min="11493" max="11493" width="19.7109375" style="681" customWidth="1"/>
    <col min="11494" max="11494" width="4.85546875" style="681" customWidth="1"/>
    <col min="11495" max="11495" width="8.7109375" style="681" customWidth="1"/>
    <col min="11496" max="11496" width="13" style="681" customWidth="1"/>
    <col min="11497" max="11497" width="8" style="681" customWidth="1"/>
    <col min="11498" max="11498" width="7.28515625" style="681" customWidth="1"/>
    <col min="11499" max="11544" width="10.140625" style="681" customWidth="1"/>
    <col min="11545" max="11548" width="9.140625" style="681" customWidth="1"/>
    <col min="11549" max="11745" width="9.140625" style="681"/>
    <col min="11746" max="11746" width="10.42578125" style="681" customWidth="1"/>
    <col min="11747" max="11747" width="50.140625" style="681" customWidth="1"/>
    <col min="11748" max="11748" width="6.42578125" style="681" customWidth="1"/>
    <col min="11749" max="11749" width="19.7109375" style="681" customWidth="1"/>
    <col min="11750" max="11750" width="4.85546875" style="681" customWidth="1"/>
    <col min="11751" max="11751" width="8.7109375" style="681" customWidth="1"/>
    <col min="11752" max="11752" width="13" style="681" customWidth="1"/>
    <col min="11753" max="11753" width="8" style="681" customWidth="1"/>
    <col min="11754" max="11754" width="7.28515625" style="681" customWidth="1"/>
    <col min="11755" max="11800" width="10.140625" style="681" customWidth="1"/>
    <col min="11801" max="11804" width="9.140625" style="681" customWidth="1"/>
    <col min="11805" max="12001" width="9.140625" style="681"/>
    <col min="12002" max="12002" width="10.42578125" style="681" customWidth="1"/>
    <col min="12003" max="12003" width="50.140625" style="681" customWidth="1"/>
    <col min="12004" max="12004" width="6.42578125" style="681" customWidth="1"/>
    <col min="12005" max="12005" width="19.7109375" style="681" customWidth="1"/>
    <col min="12006" max="12006" width="4.85546875" style="681" customWidth="1"/>
    <col min="12007" max="12007" width="8.7109375" style="681" customWidth="1"/>
    <col min="12008" max="12008" width="13" style="681" customWidth="1"/>
    <col min="12009" max="12009" width="8" style="681" customWidth="1"/>
    <col min="12010" max="12010" width="7.28515625" style="681" customWidth="1"/>
    <col min="12011" max="12056" width="10.140625" style="681" customWidth="1"/>
    <col min="12057" max="12060" width="9.140625" style="681" customWidth="1"/>
    <col min="12061" max="12257" width="9.140625" style="681"/>
    <col min="12258" max="12258" width="10.42578125" style="681" customWidth="1"/>
    <col min="12259" max="12259" width="50.140625" style="681" customWidth="1"/>
    <col min="12260" max="12260" width="6.42578125" style="681" customWidth="1"/>
    <col min="12261" max="12261" width="19.7109375" style="681" customWidth="1"/>
    <col min="12262" max="12262" width="4.85546875" style="681" customWidth="1"/>
    <col min="12263" max="12263" width="8.7109375" style="681" customWidth="1"/>
    <col min="12264" max="12264" width="13" style="681" customWidth="1"/>
    <col min="12265" max="12265" width="8" style="681" customWidth="1"/>
    <col min="12266" max="12266" width="7.28515625" style="681" customWidth="1"/>
    <col min="12267" max="12312" width="10.140625" style="681" customWidth="1"/>
    <col min="12313" max="12316" width="9.140625" style="681" customWidth="1"/>
    <col min="12317" max="12513" width="9.140625" style="681"/>
    <col min="12514" max="12514" width="10.42578125" style="681" customWidth="1"/>
    <col min="12515" max="12515" width="50.140625" style="681" customWidth="1"/>
    <col min="12516" max="12516" width="6.42578125" style="681" customWidth="1"/>
    <col min="12517" max="12517" width="19.7109375" style="681" customWidth="1"/>
    <col min="12518" max="12518" width="4.85546875" style="681" customWidth="1"/>
    <col min="12519" max="12519" width="8.7109375" style="681" customWidth="1"/>
    <col min="12520" max="12520" width="13" style="681" customWidth="1"/>
    <col min="12521" max="12521" width="8" style="681" customWidth="1"/>
    <col min="12522" max="12522" width="7.28515625" style="681" customWidth="1"/>
    <col min="12523" max="12568" width="10.140625" style="681" customWidth="1"/>
    <col min="12569" max="12572" width="9.140625" style="681" customWidth="1"/>
    <col min="12573" max="12769" width="9.140625" style="681"/>
    <col min="12770" max="12770" width="10.42578125" style="681" customWidth="1"/>
    <col min="12771" max="12771" width="50.140625" style="681" customWidth="1"/>
    <col min="12772" max="12772" width="6.42578125" style="681" customWidth="1"/>
    <col min="12773" max="12773" width="19.7109375" style="681" customWidth="1"/>
    <col min="12774" max="12774" width="4.85546875" style="681" customWidth="1"/>
    <col min="12775" max="12775" width="8.7109375" style="681" customWidth="1"/>
    <col min="12776" max="12776" width="13" style="681" customWidth="1"/>
    <col min="12777" max="12777" width="8" style="681" customWidth="1"/>
    <col min="12778" max="12778" width="7.28515625" style="681" customWidth="1"/>
    <col min="12779" max="12824" width="10.140625" style="681" customWidth="1"/>
    <col min="12825" max="12828" width="9.140625" style="681" customWidth="1"/>
    <col min="12829" max="13025" width="9.140625" style="681"/>
    <col min="13026" max="13026" width="10.42578125" style="681" customWidth="1"/>
    <col min="13027" max="13027" width="50.140625" style="681" customWidth="1"/>
    <col min="13028" max="13028" width="6.42578125" style="681" customWidth="1"/>
    <col min="13029" max="13029" width="19.7109375" style="681" customWidth="1"/>
    <col min="13030" max="13030" width="4.85546875" style="681" customWidth="1"/>
    <col min="13031" max="13031" width="8.7109375" style="681" customWidth="1"/>
    <col min="13032" max="13032" width="13" style="681" customWidth="1"/>
    <col min="13033" max="13033" width="8" style="681" customWidth="1"/>
    <col min="13034" max="13034" width="7.28515625" style="681" customWidth="1"/>
    <col min="13035" max="13080" width="10.140625" style="681" customWidth="1"/>
    <col min="13081" max="13084" width="9.140625" style="681" customWidth="1"/>
    <col min="13085" max="13281" width="9.140625" style="681"/>
    <col min="13282" max="13282" width="10.42578125" style="681" customWidth="1"/>
    <col min="13283" max="13283" width="50.140625" style="681" customWidth="1"/>
    <col min="13284" max="13284" width="6.42578125" style="681" customWidth="1"/>
    <col min="13285" max="13285" width="19.7109375" style="681" customWidth="1"/>
    <col min="13286" max="13286" width="4.85546875" style="681" customWidth="1"/>
    <col min="13287" max="13287" width="8.7109375" style="681" customWidth="1"/>
    <col min="13288" max="13288" width="13" style="681" customWidth="1"/>
    <col min="13289" max="13289" width="8" style="681" customWidth="1"/>
    <col min="13290" max="13290" width="7.28515625" style="681" customWidth="1"/>
    <col min="13291" max="13336" width="10.140625" style="681" customWidth="1"/>
    <col min="13337" max="13340" width="9.140625" style="681" customWidth="1"/>
    <col min="13341" max="13537" width="9.140625" style="681"/>
    <col min="13538" max="13538" width="10.42578125" style="681" customWidth="1"/>
    <col min="13539" max="13539" width="50.140625" style="681" customWidth="1"/>
    <col min="13540" max="13540" width="6.42578125" style="681" customWidth="1"/>
    <col min="13541" max="13541" width="19.7109375" style="681" customWidth="1"/>
    <col min="13542" max="13542" width="4.85546875" style="681" customWidth="1"/>
    <col min="13543" max="13543" width="8.7109375" style="681" customWidth="1"/>
    <col min="13544" max="13544" width="13" style="681" customWidth="1"/>
    <col min="13545" max="13545" width="8" style="681" customWidth="1"/>
    <col min="13546" max="13546" width="7.28515625" style="681" customWidth="1"/>
    <col min="13547" max="13592" width="10.140625" style="681" customWidth="1"/>
    <col min="13593" max="13596" width="9.140625" style="681" customWidth="1"/>
    <col min="13597" max="13793" width="9.140625" style="681"/>
    <col min="13794" max="13794" width="10.42578125" style="681" customWidth="1"/>
    <col min="13795" max="13795" width="50.140625" style="681" customWidth="1"/>
    <col min="13796" max="13796" width="6.42578125" style="681" customWidth="1"/>
    <col min="13797" max="13797" width="19.7109375" style="681" customWidth="1"/>
    <col min="13798" max="13798" width="4.85546875" style="681" customWidth="1"/>
    <col min="13799" max="13799" width="8.7109375" style="681" customWidth="1"/>
    <col min="13800" max="13800" width="13" style="681" customWidth="1"/>
    <col min="13801" max="13801" width="8" style="681" customWidth="1"/>
    <col min="13802" max="13802" width="7.28515625" style="681" customWidth="1"/>
    <col min="13803" max="13848" width="10.140625" style="681" customWidth="1"/>
    <col min="13849" max="13852" width="9.140625" style="681" customWidth="1"/>
    <col min="13853" max="14049" width="9.140625" style="681"/>
    <col min="14050" max="14050" width="10.42578125" style="681" customWidth="1"/>
    <col min="14051" max="14051" width="50.140625" style="681" customWidth="1"/>
    <col min="14052" max="14052" width="6.42578125" style="681" customWidth="1"/>
    <col min="14053" max="14053" width="19.7109375" style="681" customWidth="1"/>
    <col min="14054" max="14054" width="4.85546875" style="681" customWidth="1"/>
    <col min="14055" max="14055" width="8.7109375" style="681" customWidth="1"/>
    <col min="14056" max="14056" width="13" style="681" customWidth="1"/>
    <col min="14057" max="14057" width="8" style="681" customWidth="1"/>
    <col min="14058" max="14058" width="7.28515625" style="681" customWidth="1"/>
    <col min="14059" max="14104" width="10.140625" style="681" customWidth="1"/>
    <col min="14105" max="14108" width="9.140625" style="681" customWidth="1"/>
    <col min="14109" max="14305" width="9.140625" style="681"/>
    <col min="14306" max="14306" width="10.42578125" style="681" customWidth="1"/>
    <col min="14307" max="14307" width="50.140625" style="681" customWidth="1"/>
    <col min="14308" max="14308" width="6.42578125" style="681" customWidth="1"/>
    <col min="14309" max="14309" width="19.7109375" style="681" customWidth="1"/>
    <col min="14310" max="14310" width="4.85546875" style="681" customWidth="1"/>
    <col min="14311" max="14311" width="8.7109375" style="681" customWidth="1"/>
    <col min="14312" max="14312" width="13" style="681" customWidth="1"/>
    <col min="14313" max="14313" width="8" style="681" customWidth="1"/>
    <col min="14314" max="14314" width="7.28515625" style="681" customWidth="1"/>
    <col min="14315" max="14360" width="10.140625" style="681" customWidth="1"/>
    <col min="14361" max="14364" width="9.140625" style="681" customWidth="1"/>
    <col min="14365" max="14561" width="9.140625" style="681"/>
    <col min="14562" max="14562" width="10.42578125" style="681" customWidth="1"/>
    <col min="14563" max="14563" width="50.140625" style="681" customWidth="1"/>
    <col min="14564" max="14564" width="6.42578125" style="681" customWidth="1"/>
    <col min="14565" max="14565" width="19.7109375" style="681" customWidth="1"/>
    <col min="14566" max="14566" width="4.85546875" style="681" customWidth="1"/>
    <col min="14567" max="14567" width="8.7109375" style="681" customWidth="1"/>
    <col min="14568" max="14568" width="13" style="681" customWidth="1"/>
    <col min="14569" max="14569" width="8" style="681" customWidth="1"/>
    <col min="14570" max="14570" width="7.28515625" style="681" customWidth="1"/>
    <col min="14571" max="14616" width="10.140625" style="681" customWidth="1"/>
    <col min="14617" max="14620" width="9.140625" style="681" customWidth="1"/>
    <col min="14621" max="14817" width="9.140625" style="681"/>
    <col min="14818" max="14818" width="10.42578125" style="681" customWidth="1"/>
    <col min="14819" max="14819" width="50.140625" style="681" customWidth="1"/>
    <col min="14820" max="14820" width="6.42578125" style="681" customWidth="1"/>
    <col min="14821" max="14821" width="19.7109375" style="681" customWidth="1"/>
    <col min="14822" max="14822" width="4.85546875" style="681" customWidth="1"/>
    <col min="14823" max="14823" width="8.7109375" style="681" customWidth="1"/>
    <col min="14824" max="14824" width="13" style="681" customWidth="1"/>
    <col min="14825" max="14825" width="8" style="681" customWidth="1"/>
    <col min="14826" max="14826" width="7.28515625" style="681" customWidth="1"/>
    <col min="14827" max="14872" width="10.140625" style="681" customWidth="1"/>
    <col min="14873" max="14876" width="9.140625" style="681" customWidth="1"/>
    <col min="14877" max="15073" width="9.140625" style="681"/>
    <col min="15074" max="15074" width="10.42578125" style="681" customWidth="1"/>
    <col min="15075" max="15075" width="50.140625" style="681" customWidth="1"/>
    <col min="15076" max="15076" width="6.42578125" style="681" customWidth="1"/>
    <col min="15077" max="15077" width="19.7109375" style="681" customWidth="1"/>
    <col min="15078" max="15078" width="4.85546875" style="681" customWidth="1"/>
    <col min="15079" max="15079" width="8.7109375" style="681" customWidth="1"/>
    <col min="15080" max="15080" width="13" style="681" customWidth="1"/>
    <col min="15081" max="15081" width="8" style="681" customWidth="1"/>
    <col min="15082" max="15082" width="7.28515625" style="681" customWidth="1"/>
    <col min="15083" max="15128" width="10.140625" style="681" customWidth="1"/>
    <col min="15129" max="15132" width="9.140625" style="681" customWidth="1"/>
    <col min="15133" max="15329" width="9.140625" style="681"/>
    <col min="15330" max="15330" width="10.42578125" style="681" customWidth="1"/>
    <col min="15331" max="15331" width="50.140625" style="681" customWidth="1"/>
    <col min="15332" max="15332" width="6.42578125" style="681" customWidth="1"/>
    <col min="15333" max="15333" width="19.7109375" style="681" customWidth="1"/>
    <col min="15334" max="15334" width="4.85546875" style="681" customWidth="1"/>
    <col min="15335" max="15335" width="8.7109375" style="681" customWidth="1"/>
    <col min="15336" max="15336" width="13" style="681" customWidth="1"/>
    <col min="15337" max="15337" width="8" style="681" customWidth="1"/>
    <col min="15338" max="15338" width="7.28515625" style="681" customWidth="1"/>
    <col min="15339" max="15384" width="10.140625" style="681" customWidth="1"/>
    <col min="15385" max="15388" width="9.140625" style="681" customWidth="1"/>
    <col min="15389" max="15585" width="9.140625" style="681"/>
    <col min="15586" max="15586" width="10.42578125" style="681" customWidth="1"/>
    <col min="15587" max="15587" width="50.140625" style="681" customWidth="1"/>
    <col min="15588" max="15588" width="6.42578125" style="681" customWidth="1"/>
    <col min="15589" max="15589" width="19.7109375" style="681" customWidth="1"/>
    <col min="15590" max="15590" width="4.85546875" style="681" customWidth="1"/>
    <col min="15591" max="15591" width="8.7109375" style="681" customWidth="1"/>
    <col min="15592" max="15592" width="13" style="681" customWidth="1"/>
    <col min="15593" max="15593" width="8" style="681" customWidth="1"/>
    <col min="15594" max="15594" width="7.28515625" style="681" customWidth="1"/>
    <col min="15595" max="15640" width="10.140625" style="681" customWidth="1"/>
    <col min="15641" max="15644" width="9.140625" style="681" customWidth="1"/>
    <col min="15645" max="15841" width="9.140625" style="681"/>
    <col min="15842" max="15842" width="10.42578125" style="681" customWidth="1"/>
    <col min="15843" max="15843" width="50.140625" style="681" customWidth="1"/>
    <col min="15844" max="15844" width="6.42578125" style="681" customWidth="1"/>
    <col min="15845" max="15845" width="19.7109375" style="681" customWidth="1"/>
    <col min="15846" max="15846" width="4.85546875" style="681" customWidth="1"/>
    <col min="15847" max="15847" width="8.7109375" style="681" customWidth="1"/>
    <col min="15848" max="15848" width="13" style="681" customWidth="1"/>
    <col min="15849" max="15849" width="8" style="681" customWidth="1"/>
    <col min="15850" max="15850" width="7.28515625" style="681" customWidth="1"/>
    <col min="15851" max="15896" width="10.140625" style="681" customWidth="1"/>
    <col min="15897" max="15900" width="9.140625" style="681" customWidth="1"/>
    <col min="15901" max="16097" width="9.140625" style="681"/>
    <col min="16098" max="16098" width="10.42578125" style="681" customWidth="1"/>
    <col min="16099" max="16099" width="50.140625" style="681" customWidth="1"/>
    <col min="16100" max="16100" width="6.42578125" style="681" customWidth="1"/>
    <col min="16101" max="16101" width="19.7109375" style="681" customWidth="1"/>
    <col min="16102" max="16102" width="4.85546875" style="681" customWidth="1"/>
    <col min="16103" max="16103" width="8.7109375" style="681" customWidth="1"/>
    <col min="16104" max="16104" width="13" style="681" customWidth="1"/>
    <col min="16105" max="16105" width="8" style="681" customWidth="1"/>
    <col min="16106" max="16106" width="7.28515625" style="681" customWidth="1"/>
    <col min="16107" max="16152" width="10.140625" style="681" customWidth="1"/>
    <col min="16153" max="16156" width="9.140625" style="681" customWidth="1"/>
    <col min="16157" max="16384" width="9.140625" style="681"/>
  </cols>
  <sheetData>
    <row r="1" spans="1:57" ht="12.75" customHeight="1">
      <c r="B1" s="1542" t="s">
        <v>398</v>
      </c>
    </row>
    <row r="2" spans="1:57" ht="11.25" customHeight="1">
      <c r="A2" s="1497"/>
      <c r="B2" s="1853" t="s">
        <v>870</v>
      </c>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c r="AP2" s="1853"/>
      <c r="AQ2" s="1853"/>
      <c r="AR2" s="1853"/>
      <c r="AS2" s="1853"/>
      <c r="AT2" s="1853"/>
      <c r="AU2" s="1853"/>
      <c r="AV2" s="1853"/>
      <c r="AW2" s="1853"/>
      <c r="AX2" s="1853"/>
      <c r="AY2" s="1853"/>
      <c r="AZ2" s="1853"/>
      <c r="BA2" s="1853"/>
      <c r="BB2" s="1853"/>
      <c r="BC2" s="1853"/>
      <c r="BD2" s="1853"/>
      <c r="BE2" s="1498"/>
    </row>
    <row r="3" spans="1:57" ht="11.25" customHeight="1">
      <c r="A3" s="1497"/>
      <c r="B3" s="1853" t="s">
        <v>552</v>
      </c>
      <c r="C3" s="1853"/>
      <c r="D3" s="1853"/>
      <c r="E3" s="1853"/>
      <c r="F3" s="1853"/>
      <c r="G3" s="1853"/>
      <c r="H3" s="1853"/>
      <c r="I3" s="1853"/>
      <c r="J3" s="1853"/>
      <c r="K3" s="1853"/>
      <c r="L3" s="1853"/>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c r="AP3" s="1853"/>
      <c r="AQ3" s="1853"/>
      <c r="AR3" s="1853"/>
      <c r="AS3" s="1853"/>
      <c r="AT3" s="1853"/>
      <c r="AU3" s="1853"/>
      <c r="AV3" s="1853"/>
      <c r="AW3" s="1853"/>
      <c r="AX3" s="1853"/>
      <c r="AY3" s="1853"/>
      <c r="AZ3" s="1853"/>
      <c r="BA3" s="1853"/>
      <c r="BB3" s="1853"/>
      <c r="BC3" s="1853"/>
      <c r="BD3" s="1853"/>
      <c r="BE3" s="1853"/>
    </row>
    <row r="4" spans="1:57" ht="13.5" customHeight="1">
      <c r="F4" s="1209"/>
      <c r="G4" s="1209"/>
      <c r="H4" s="1209"/>
      <c r="I4" s="1209"/>
      <c r="J4" s="1209"/>
      <c r="L4" s="1209"/>
      <c r="M4" s="1209"/>
      <c r="N4" s="1209"/>
      <c r="O4" s="1209"/>
      <c r="P4" s="1209"/>
      <c r="Q4" s="1209"/>
      <c r="S4" s="1209"/>
      <c r="T4" s="1209"/>
      <c r="U4" s="1209"/>
      <c r="V4" s="1209"/>
      <c r="W4" s="1209"/>
      <c r="X4" s="1209"/>
      <c r="Y4" s="1209"/>
      <c r="Z4" s="1209"/>
      <c r="AA4" s="1213"/>
      <c r="AB4" s="1213"/>
      <c r="AC4" s="1209"/>
      <c r="AD4" s="1213"/>
      <c r="AE4" s="1213"/>
      <c r="AG4" s="1209"/>
      <c r="AH4" s="1209"/>
      <c r="AI4" s="1209"/>
      <c r="AJ4" s="1209"/>
      <c r="AK4" s="1209"/>
      <c r="AL4" s="1209"/>
      <c r="AM4" s="1209"/>
      <c r="AN4" s="1209"/>
      <c r="AO4" s="1209"/>
      <c r="AP4" s="1209"/>
      <c r="AQ4" s="1209"/>
      <c r="AR4" s="1209"/>
      <c r="AS4" s="1209"/>
      <c r="AT4" s="1209"/>
      <c r="AU4" s="1213"/>
      <c r="AW4" s="1209"/>
      <c r="AX4" s="1209"/>
      <c r="AY4" s="1209"/>
      <c r="AZ4" s="1209"/>
      <c r="BA4" s="1209"/>
      <c r="BB4" s="1209"/>
      <c r="BC4" s="1854" t="s">
        <v>3</v>
      </c>
      <c r="BD4" s="1854"/>
      <c r="BE4" s="1854"/>
    </row>
    <row r="5" spans="1:57" ht="15.75" customHeight="1">
      <c r="A5" s="1855" t="s">
        <v>4</v>
      </c>
      <c r="B5" s="1856" t="s">
        <v>171</v>
      </c>
      <c r="C5" s="1855" t="s">
        <v>6</v>
      </c>
      <c r="D5" s="1858" t="s">
        <v>1022</v>
      </c>
      <c r="E5" s="1859" t="s">
        <v>869</v>
      </c>
      <c r="F5" s="1860"/>
      <c r="G5" s="1860"/>
      <c r="H5" s="1860"/>
      <c r="I5" s="1860"/>
      <c r="J5" s="1860"/>
      <c r="K5" s="1860"/>
      <c r="L5" s="1860"/>
      <c r="M5" s="1860"/>
      <c r="N5" s="1860"/>
      <c r="O5" s="1860"/>
      <c r="P5" s="1860"/>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c r="AP5" s="1860"/>
      <c r="AQ5" s="1860"/>
      <c r="AR5" s="1860"/>
      <c r="AS5" s="1860"/>
      <c r="AT5" s="1860"/>
      <c r="AU5" s="1860"/>
      <c r="AV5" s="1860"/>
      <c r="AW5" s="1860"/>
      <c r="AX5" s="1860"/>
      <c r="AY5" s="1860"/>
      <c r="AZ5" s="1860"/>
      <c r="BA5" s="1860"/>
      <c r="BB5" s="1860"/>
      <c r="BC5" s="1861"/>
      <c r="BD5" s="1856" t="s">
        <v>543</v>
      </c>
      <c r="BE5" s="1856" t="s">
        <v>1021</v>
      </c>
    </row>
    <row r="6" spans="1:57" ht="9.75" customHeight="1">
      <c r="A6" s="1855"/>
      <c r="B6" s="1857"/>
      <c r="C6" s="1855"/>
      <c r="D6" s="1858"/>
      <c r="E6" s="1212" t="s">
        <v>196</v>
      </c>
      <c r="F6" s="1210" t="s">
        <v>151</v>
      </c>
      <c r="G6" s="1210" t="s">
        <v>200</v>
      </c>
      <c r="H6" s="1210" t="s">
        <v>152</v>
      </c>
      <c r="I6" s="1210" t="s">
        <v>123</v>
      </c>
      <c r="J6" s="1210" t="s">
        <v>206</v>
      </c>
      <c r="K6" s="1210" t="s">
        <v>209</v>
      </c>
      <c r="L6" s="1210" t="s">
        <v>153</v>
      </c>
      <c r="M6" s="1210" t="s">
        <v>213</v>
      </c>
      <c r="N6" s="1210" t="s">
        <v>154</v>
      </c>
      <c r="O6" s="1210" t="s">
        <v>218</v>
      </c>
      <c r="P6" s="1499" t="s">
        <v>90</v>
      </c>
      <c r="Q6" s="1210" t="s">
        <v>222</v>
      </c>
      <c r="R6" s="1210" t="s">
        <v>18</v>
      </c>
      <c r="S6" s="1210" t="s">
        <v>29</v>
      </c>
      <c r="T6" s="1541" t="s">
        <v>48</v>
      </c>
      <c r="U6" s="1541" t="s">
        <v>128</v>
      </c>
      <c r="V6" s="1541" t="s">
        <v>88</v>
      </c>
      <c r="W6" s="1541" t="s">
        <v>87</v>
      </c>
      <c r="X6" s="1541" t="s">
        <v>237</v>
      </c>
      <c r="Y6" s="1541" t="s">
        <v>82</v>
      </c>
      <c r="Z6" s="1541" t="s">
        <v>51</v>
      </c>
      <c r="AA6" s="1541" t="s">
        <v>59</v>
      </c>
      <c r="AB6" s="1541" t="s">
        <v>72</v>
      </c>
      <c r="AC6" s="1541" t="s">
        <v>122</v>
      </c>
      <c r="AD6" s="1541" t="s">
        <v>247</v>
      </c>
      <c r="AE6" s="1541" t="s">
        <v>68</v>
      </c>
      <c r="AF6" s="1541" t="s">
        <v>130</v>
      </c>
      <c r="AG6" s="1541" t="s">
        <v>52</v>
      </c>
      <c r="AH6" s="1541" t="s">
        <v>252</v>
      </c>
      <c r="AI6" s="1541" t="s">
        <v>544</v>
      </c>
      <c r="AJ6" s="1541" t="s">
        <v>256</v>
      </c>
      <c r="AK6" s="1541" t="s">
        <v>77</v>
      </c>
      <c r="AL6" s="1541" t="s">
        <v>259</v>
      </c>
      <c r="AM6" s="1541" t="s">
        <v>78</v>
      </c>
      <c r="AN6" s="1541" t="s">
        <v>262</v>
      </c>
      <c r="AO6" s="1541" t="s">
        <v>264</v>
      </c>
      <c r="AP6" s="1541" t="s">
        <v>142</v>
      </c>
      <c r="AQ6" s="1541" t="s">
        <v>268</v>
      </c>
      <c r="AR6" s="1541" t="s">
        <v>271</v>
      </c>
      <c r="AS6" s="1541" t="s">
        <v>144</v>
      </c>
      <c r="AT6" s="1541" t="s">
        <v>121</v>
      </c>
      <c r="AU6" s="1541" t="s">
        <v>49</v>
      </c>
      <c r="AV6" s="1541" t="s">
        <v>44</v>
      </c>
      <c r="AW6" s="1541" t="s">
        <v>76</v>
      </c>
      <c r="AX6" s="1541" t="s">
        <v>284</v>
      </c>
      <c r="AY6" s="1541" t="s">
        <v>287</v>
      </c>
      <c r="AZ6" s="1541" t="s">
        <v>155</v>
      </c>
      <c r="BA6" s="1541" t="s">
        <v>292</v>
      </c>
      <c r="BB6" s="1541" t="s">
        <v>295</v>
      </c>
      <c r="BC6" s="1541" t="s">
        <v>156</v>
      </c>
      <c r="BD6" s="1857"/>
      <c r="BE6" s="1857"/>
    </row>
    <row r="7" spans="1:57" ht="17.25" customHeight="1">
      <c r="A7" s="1541"/>
      <c r="B7" s="1223" t="s">
        <v>399</v>
      </c>
      <c r="C7" s="1541"/>
      <c r="D7" s="1210">
        <v>83936.25</v>
      </c>
      <c r="E7" s="1219"/>
      <c r="F7" s="1220"/>
      <c r="G7" s="1220"/>
      <c r="H7" s="1211"/>
      <c r="I7" s="1211"/>
      <c r="J7" s="1211"/>
      <c r="K7" s="1211"/>
      <c r="L7" s="1211"/>
      <c r="M7" s="1211"/>
      <c r="N7" s="1211"/>
      <c r="O7" s="1211"/>
      <c r="P7" s="1211"/>
      <c r="Q7" s="1211"/>
      <c r="R7" s="1220"/>
      <c r="S7" s="1211"/>
      <c r="T7" s="1211"/>
      <c r="U7" s="1211"/>
      <c r="V7" s="1211"/>
      <c r="W7" s="1211"/>
      <c r="X7" s="1211"/>
      <c r="Y7" s="1211"/>
      <c r="Z7" s="1211"/>
      <c r="AA7" s="1211"/>
      <c r="AB7" s="1211"/>
      <c r="AC7" s="1211"/>
      <c r="AD7" s="1211"/>
      <c r="AE7" s="1221"/>
      <c r="AF7" s="1221"/>
      <c r="AG7" s="1211"/>
      <c r="AH7" s="1211"/>
      <c r="AI7" s="1211"/>
      <c r="AJ7" s="1211"/>
      <c r="AK7" s="1211"/>
      <c r="AL7" s="1211"/>
      <c r="AM7" s="1211"/>
      <c r="AN7" s="1211"/>
      <c r="AO7" s="1211"/>
      <c r="AP7" s="1211"/>
      <c r="AQ7" s="1211"/>
      <c r="AR7" s="1211"/>
      <c r="AS7" s="1211"/>
      <c r="AT7" s="1211"/>
      <c r="AU7" s="1211"/>
      <c r="AV7" s="1211"/>
      <c r="AW7" s="1211"/>
      <c r="AX7" s="1211"/>
      <c r="AY7" s="1211"/>
      <c r="AZ7" s="1211"/>
      <c r="BA7" s="1211"/>
      <c r="BB7" s="1211"/>
      <c r="BC7" s="1211"/>
      <c r="BD7" s="1541"/>
      <c r="BE7" s="1210">
        <v>83936.249999999985</v>
      </c>
    </row>
    <row r="8" spans="1:57" s="1545" customFormat="1" ht="14.25" customHeight="1">
      <c r="A8" s="1547">
        <v>1</v>
      </c>
      <c r="B8" s="1544" t="s">
        <v>195</v>
      </c>
      <c r="C8" s="1222" t="s">
        <v>196</v>
      </c>
      <c r="D8" s="1222">
        <v>77859.62</v>
      </c>
      <c r="E8" s="1548">
        <v>76857.159999999989</v>
      </c>
      <c r="F8" s="1222">
        <v>0</v>
      </c>
      <c r="G8" s="1222">
        <v>0</v>
      </c>
      <c r="H8" s="1222">
        <v>1.5</v>
      </c>
      <c r="I8" s="1222">
        <v>13.62</v>
      </c>
      <c r="J8" s="1222">
        <v>0</v>
      </c>
      <c r="K8" s="1222">
        <v>0</v>
      </c>
      <c r="L8" s="1222">
        <v>0</v>
      </c>
      <c r="M8" s="1222"/>
      <c r="N8" s="1222">
        <v>0</v>
      </c>
      <c r="O8" s="1222"/>
      <c r="P8" s="1222">
        <v>71.599999999999994</v>
      </c>
      <c r="Q8" s="1222">
        <v>915.7399999999999</v>
      </c>
      <c r="R8" s="1222">
        <v>52</v>
      </c>
      <c r="S8" s="1222">
        <v>0.1</v>
      </c>
      <c r="T8" s="1222">
        <v>17.329999999999998</v>
      </c>
      <c r="U8" s="1222">
        <v>91.16</v>
      </c>
      <c r="V8" s="1222">
        <v>86.89</v>
      </c>
      <c r="W8" s="1222">
        <v>0</v>
      </c>
      <c r="X8" s="1222">
        <v>22.3</v>
      </c>
      <c r="Y8" s="1222">
        <v>38.76</v>
      </c>
      <c r="Z8" s="1222">
        <v>512.83000000000004</v>
      </c>
      <c r="AA8" s="1222">
        <v>248.13999999999996</v>
      </c>
      <c r="AB8" s="1222">
        <v>49.530000000000008</v>
      </c>
      <c r="AC8" s="1222">
        <v>1.52</v>
      </c>
      <c r="AD8" s="1222">
        <v>0</v>
      </c>
      <c r="AE8" s="1222">
        <v>3.4699999999999998</v>
      </c>
      <c r="AF8" s="1222">
        <v>5.63</v>
      </c>
      <c r="AG8" s="1222">
        <v>186.92000000000002</v>
      </c>
      <c r="AH8" s="1222">
        <v>0</v>
      </c>
      <c r="AI8" s="1222">
        <v>0</v>
      </c>
      <c r="AJ8" s="1222">
        <v>0</v>
      </c>
      <c r="AK8" s="1222">
        <v>11.8</v>
      </c>
      <c r="AL8" s="1222">
        <v>3</v>
      </c>
      <c r="AM8" s="1222">
        <v>0</v>
      </c>
      <c r="AN8" s="1222">
        <v>0</v>
      </c>
      <c r="AO8" s="1222">
        <v>0</v>
      </c>
      <c r="AP8" s="1222">
        <v>2.82</v>
      </c>
      <c r="AQ8" s="1222">
        <v>0</v>
      </c>
      <c r="AR8" s="1222">
        <v>0</v>
      </c>
      <c r="AS8" s="1222">
        <v>8.25</v>
      </c>
      <c r="AT8" s="1222">
        <v>6.4</v>
      </c>
      <c r="AU8" s="1222">
        <v>74.38</v>
      </c>
      <c r="AV8" s="1222">
        <v>0.54</v>
      </c>
      <c r="AW8" s="1222">
        <v>4.8</v>
      </c>
      <c r="AX8" s="1222">
        <v>0</v>
      </c>
      <c r="AY8" s="1222">
        <v>0</v>
      </c>
      <c r="AZ8" s="1222">
        <v>0</v>
      </c>
      <c r="BA8" s="1222">
        <v>0</v>
      </c>
      <c r="BB8" s="1222">
        <v>0</v>
      </c>
      <c r="BC8" s="1222">
        <v>0</v>
      </c>
      <c r="BD8" s="1500">
        <v>1002.4599999999999</v>
      </c>
      <c r="BE8" s="1222">
        <v>76944.399999999994</v>
      </c>
    </row>
    <row r="9" spans="1:57" hidden="1">
      <c r="A9" s="1549"/>
      <c r="B9" s="1550" t="s">
        <v>545</v>
      </c>
      <c r="C9" s="1551"/>
      <c r="D9" s="1222">
        <v>0</v>
      </c>
      <c r="E9" s="1551">
        <v>0</v>
      </c>
      <c r="F9" s="1552"/>
      <c r="G9" s="1552"/>
      <c r="H9" s="1551"/>
      <c r="I9" s="1551"/>
      <c r="J9" s="1551"/>
      <c r="K9" s="1551"/>
      <c r="L9" s="1551"/>
      <c r="M9" s="1551"/>
      <c r="N9" s="1551"/>
      <c r="O9" s="1551"/>
      <c r="P9" s="1551"/>
      <c r="Q9" s="1222">
        <v>0</v>
      </c>
      <c r="R9" s="1552"/>
      <c r="S9" s="1551"/>
      <c r="T9" s="1551"/>
      <c r="U9" s="1551"/>
      <c r="V9" s="1551"/>
      <c r="W9" s="1551"/>
      <c r="X9" s="1551"/>
      <c r="Y9" s="1551"/>
      <c r="Z9" s="1551">
        <v>0</v>
      </c>
      <c r="AA9" s="1551"/>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1"/>
      <c r="AZ9" s="1551"/>
      <c r="BA9" s="1551"/>
      <c r="BB9" s="1551"/>
      <c r="BC9" s="1551"/>
      <c r="BD9" s="1553"/>
      <c r="BE9" s="1222">
        <v>0</v>
      </c>
    </row>
    <row r="10" spans="1:57" ht="12.75" customHeight="1">
      <c r="A10" s="1549" t="s">
        <v>16</v>
      </c>
      <c r="B10" s="1550" t="s">
        <v>300</v>
      </c>
      <c r="C10" s="1551" t="s">
        <v>151</v>
      </c>
      <c r="D10" s="1222">
        <v>1703.55</v>
      </c>
      <c r="E10" s="1554">
        <v>0</v>
      </c>
      <c r="F10" s="1555">
        <v>1692.28</v>
      </c>
      <c r="G10" s="1554"/>
      <c r="H10" s="1556"/>
      <c r="I10" s="1556"/>
      <c r="J10" s="1556"/>
      <c r="K10" s="1556"/>
      <c r="L10" s="1556"/>
      <c r="M10" s="1556"/>
      <c r="N10" s="1556"/>
      <c r="O10" s="1556"/>
      <c r="P10" s="1556"/>
      <c r="Q10" s="1222">
        <v>11.27</v>
      </c>
      <c r="R10" s="1556"/>
      <c r="S10" s="1556"/>
      <c r="T10" s="1556"/>
      <c r="U10" s="1556">
        <v>3.7</v>
      </c>
      <c r="V10" s="1556">
        <v>0.65</v>
      </c>
      <c r="W10" s="1556"/>
      <c r="X10" s="1556"/>
      <c r="Y10" s="1556"/>
      <c r="Z10" s="1554">
        <v>6.92</v>
      </c>
      <c r="AA10" s="1556">
        <v>1.83</v>
      </c>
      <c r="AB10" s="1556">
        <v>2.9999999999999996</v>
      </c>
      <c r="AC10" s="1556"/>
      <c r="AD10" s="1556"/>
      <c r="AE10" s="1556"/>
      <c r="AF10" s="1556"/>
      <c r="AG10" s="1556">
        <v>2.09</v>
      </c>
      <c r="AH10" s="1556"/>
      <c r="AI10" s="1556"/>
      <c r="AJ10" s="1556"/>
      <c r="AK10" s="1556"/>
      <c r="AL10" s="1556"/>
      <c r="AM10" s="1556"/>
      <c r="AN10" s="1556"/>
      <c r="AO10" s="1556"/>
      <c r="AP10" s="1556"/>
      <c r="AQ10" s="1556"/>
      <c r="AR10" s="1556"/>
      <c r="AS10" s="1556"/>
      <c r="AT10" s="1556"/>
      <c r="AU10" s="1556"/>
      <c r="AV10" s="1556"/>
      <c r="AW10" s="1556"/>
      <c r="AX10" s="1556"/>
      <c r="AY10" s="1556"/>
      <c r="AZ10" s="1556"/>
      <c r="BA10" s="1556"/>
      <c r="BB10" s="1556"/>
      <c r="BC10" s="1556"/>
      <c r="BD10" s="1556">
        <v>11.27</v>
      </c>
      <c r="BE10" s="1222">
        <v>1692.28</v>
      </c>
    </row>
    <row r="11" spans="1:57" ht="28.5" customHeight="1">
      <c r="A11" s="1549"/>
      <c r="B11" s="1550" t="s">
        <v>199</v>
      </c>
      <c r="C11" s="1551" t="s">
        <v>200</v>
      </c>
      <c r="D11" s="1222">
        <v>80.94</v>
      </c>
      <c r="E11" s="1554">
        <v>0</v>
      </c>
      <c r="F11" s="1556"/>
      <c r="G11" s="1557">
        <v>80.94</v>
      </c>
      <c r="H11" s="1554"/>
      <c r="I11" s="1554"/>
      <c r="J11" s="1554"/>
      <c r="K11" s="1554"/>
      <c r="L11" s="1554"/>
      <c r="M11" s="1554"/>
      <c r="N11" s="1554"/>
      <c r="O11" s="1554"/>
      <c r="P11" s="1556"/>
      <c r="Q11" s="1222">
        <v>0</v>
      </c>
      <c r="R11" s="1556"/>
      <c r="S11" s="1556"/>
      <c r="T11" s="1556"/>
      <c r="U11" s="1556"/>
      <c r="V11" s="1556"/>
      <c r="W11" s="1556"/>
      <c r="X11" s="1556"/>
      <c r="Y11" s="1556"/>
      <c r="Z11" s="1554">
        <v>0</v>
      </c>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1556"/>
      <c r="AW11" s="1556"/>
      <c r="AX11" s="1556"/>
      <c r="AY11" s="1556"/>
      <c r="AZ11" s="1556"/>
      <c r="BA11" s="1556"/>
      <c r="BB11" s="1556"/>
      <c r="BC11" s="1556"/>
      <c r="BD11" s="1556">
        <v>0</v>
      </c>
      <c r="BE11" s="1222">
        <v>80.94</v>
      </c>
    </row>
    <row r="12" spans="1:57" ht="15.75" customHeight="1">
      <c r="A12" s="1558" t="s">
        <v>30</v>
      </c>
      <c r="B12" s="1559" t="s">
        <v>201</v>
      </c>
      <c r="C12" s="1554" t="s">
        <v>152</v>
      </c>
      <c r="D12" s="1222">
        <v>17360.570000000003</v>
      </c>
      <c r="E12" s="1554">
        <v>9.8000000000000007</v>
      </c>
      <c r="F12" s="1554"/>
      <c r="G12" s="1554"/>
      <c r="H12" s="1557">
        <v>17112.150000000005</v>
      </c>
      <c r="I12" s="1556"/>
      <c r="J12" s="1556"/>
      <c r="K12" s="1556"/>
      <c r="L12" s="1556"/>
      <c r="M12" s="1556"/>
      <c r="N12" s="1556"/>
      <c r="O12" s="1556"/>
      <c r="P12" s="1556">
        <v>9.8000000000000007</v>
      </c>
      <c r="Q12" s="1222">
        <v>238.62</v>
      </c>
      <c r="R12" s="1554">
        <v>0.54</v>
      </c>
      <c r="S12" s="1556">
        <v>0.1</v>
      </c>
      <c r="T12" s="1556"/>
      <c r="U12" s="1556">
        <v>28.98</v>
      </c>
      <c r="V12" s="1556">
        <v>23.400000000000002</v>
      </c>
      <c r="W12" s="1556"/>
      <c r="X12" s="1556">
        <v>1.47</v>
      </c>
      <c r="Y12" s="1556">
        <v>19.88</v>
      </c>
      <c r="Z12" s="1554">
        <v>160.25</v>
      </c>
      <c r="AA12" s="1556">
        <v>86.94</v>
      </c>
      <c r="AB12" s="1556">
        <v>12.83</v>
      </c>
      <c r="AC12" s="1556">
        <v>1.52</v>
      </c>
      <c r="AD12" s="1556"/>
      <c r="AE12" s="1556">
        <v>0.66999999999999993</v>
      </c>
      <c r="AF12" s="1556"/>
      <c r="AG12" s="1556">
        <v>58.290000000000006</v>
      </c>
      <c r="AH12" s="1556"/>
      <c r="AI12" s="1556"/>
      <c r="AJ12" s="1556"/>
      <c r="AK12" s="1556"/>
      <c r="AL12" s="1556"/>
      <c r="AM12" s="1556"/>
      <c r="AN12" s="1556"/>
      <c r="AO12" s="1556"/>
      <c r="AP12" s="1556"/>
      <c r="AQ12" s="1556"/>
      <c r="AR12" s="1556"/>
      <c r="AS12" s="1556"/>
      <c r="AT12" s="1556">
        <v>3.9999999999999996</v>
      </c>
      <c r="AU12" s="1556"/>
      <c r="AV12" s="1556"/>
      <c r="AW12" s="1556"/>
      <c r="AX12" s="1556"/>
      <c r="AY12" s="1556"/>
      <c r="AZ12" s="1556"/>
      <c r="BA12" s="1556"/>
      <c r="BB12" s="1556"/>
      <c r="BC12" s="1556"/>
      <c r="BD12" s="1556">
        <v>248.42000000000002</v>
      </c>
      <c r="BE12" s="1222">
        <v>17113.87</v>
      </c>
    </row>
    <row r="13" spans="1:57" ht="16.5" customHeight="1">
      <c r="A13" s="1558" t="s">
        <v>202</v>
      </c>
      <c r="B13" s="1559" t="s">
        <v>203</v>
      </c>
      <c r="C13" s="1554" t="s">
        <v>123</v>
      </c>
      <c r="D13" s="1222">
        <v>19509.97</v>
      </c>
      <c r="E13" s="1554">
        <v>59.66</v>
      </c>
      <c r="F13" s="1556"/>
      <c r="G13" s="1556"/>
      <c r="H13" s="1554">
        <v>1.5</v>
      </c>
      <c r="I13" s="1555">
        <v>18912.310000000001</v>
      </c>
      <c r="J13" s="1554"/>
      <c r="K13" s="1554"/>
      <c r="L13" s="1554"/>
      <c r="M13" s="1554"/>
      <c r="N13" s="1554"/>
      <c r="O13" s="1554"/>
      <c r="P13" s="1554">
        <v>58.16</v>
      </c>
      <c r="Q13" s="1222">
        <v>537.99999999999989</v>
      </c>
      <c r="R13" s="1556">
        <v>9.01</v>
      </c>
      <c r="S13" s="1554"/>
      <c r="T13" s="1554">
        <v>17.329999999999998</v>
      </c>
      <c r="U13" s="1554">
        <v>57.68</v>
      </c>
      <c r="V13" s="1554">
        <v>60.419999999999995</v>
      </c>
      <c r="W13" s="1554"/>
      <c r="X13" s="1554">
        <v>10.8</v>
      </c>
      <c r="Y13" s="1554">
        <v>18.36</v>
      </c>
      <c r="Z13" s="1554">
        <v>274.02999999999997</v>
      </c>
      <c r="AA13" s="1554">
        <v>130.13</v>
      </c>
      <c r="AB13" s="1554">
        <v>10.129999999999999</v>
      </c>
      <c r="AC13" s="1554"/>
      <c r="AD13" s="1554"/>
      <c r="AE13" s="1554">
        <v>2.8</v>
      </c>
      <c r="AF13" s="1554">
        <v>5.63</v>
      </c>
      <c r="AG13" s="1554">
        <v>107.72</v>
      </c>
      <c r="AH13" s="1554"/>
      <c r="AI13" s="1554"/>
      <c r="AJ13" s="1554"/>
      <c r="AK13" s="1554">
        <v>11.8</v>
      </c>
      <c r="AL13" s="1554">
        <v>3</v>
      </c>
      <c r="AM13" s="1554"/>
      <c r="AN13" s="1554"/>
      <c r="AO13" s="1554"/>
      <c r="AP13" s="1554">
        <v>2.82</v>
      </c>
      <c r="AQ13" s="1554"/>
      <c r="AR13" s="1554"/>
      <c r="AS13" s="1554">
        <v>8.25</v>
      </c>
      <c r="AT13" s="1554">
        <v>2.4000000000000004</v>
      </c>
      <c r="AU13" s="1554">
        <v>74.38</v>
      </c>
      <c r="AV13" s="1554">
        <v>0.54</v>
      </c>
      <c r="AW13" s="1554">
        <v>4.8</v>
      </c>
      <c r="AX13" s="1554"/>
      <c r="AY13" s="1554"/>
      <c r="AZ13" s="1554"/>
      <c r="BA13" s="1554"/>
      <c r="BB13" s="1554"/>
      <c r="BC13" s="1554"/>
      <c r="BD13" s="1556">
        <v>597.65999999999985</v>
      </c>
      <c r="BE13" s="1222">
        <v>18926.229999999996</v>
      </c>
    </row>
    <row r="14" spans="1:57" ht="16.5" customHeight="1">
      <c r="A14" s="1558" t="s">
        <v>204</v>
      </c>
      <c r="B14" s="1559" t="s">
        <v>205</v>
      </c>
      <c r="C14" s="1554" t="s">
        <v>206</v>
      </c>
      <c r="D14" s="1222">
        <v>7148.79</v>
      </c>
      <c r="E14" s="1554">
        <v>0</v>
      </c>
      <c r="F14" s="1556"/>
      <c r="G14" s="1556"/>
      <c r="H14" s="1556"/>
      <c r="I14" s="1556"/>
      <c r="J14" s="1557">
        <v>7137.13</v>
      </c>
      <c r="K14" s="1556"/>
      <c r="L14" s="1556"/>
      <c r="M14" s="1556"/>
      <c r="N14" s="1556"/>
      <c r="O14" s="1556"/>
      <c r="P14" s="1556"/>
      <c r="Q14" s="1222">
        <v>11.66</v>
      </c>
      <c r="R14" s="1556"/>
      <c r="S14" s="1556"/>
      <c r="T14" s="1556"/>
      <c r="U14" s="1556"/>
      <c r="V14" s="1556"/>
      <c r="W14" s="1556"/>
      <c r="X14" s="1556"/>
      <c r="Y14" s="1556"/>
      <c r="Z14" s="1554">
        <v>11.66</v>
      </c>
      <c r="AA14" s="1556">
        <v>0.5</v>
      </c>
      <c r="AB14" s="1556">
        <v>11.16</v>
      </c>
      <c r="AC14" s="1556"/>
      <c r="AD14" s="1556"/>
      <c r="AE14" s="1556"/>
      <c r="AF14" s="1556"/>
      <c r="AG14" s="1556"/>
      <c r="AH14" s="1556"/>
      <c r="AI14" s="1556"/>
      <c r="AJ14" s="1556"/>
      <c r="AK14" s="1556"/>
      <c r="AL14" s="1556"/>
      <c r="AM14" s="1556"/>
      <c r="AN14" s="1556"/>
      <c r="AO14" s="1556"/>
      <c r="AP14" s="1556"/>
      <c r="AQ14" s="1556"/>
      <c r="AR14" s="1556"/>
      <c r="AS14" s="1556"/>
      <c r="AT14" s="1556"/>
      <c r="AU14" s="1556"/>
      <c r="AV14" s="1556"/>
      <c r="AW14" s="1556"/>
      <c r="AX14" s="1556"/>
      <c r="AY14" s="1556"/>
      <c r="AZ14" s="1556"/>
      <c r="BA14" s="1556"/>
      <c r="BB14" s="1556"/>
      <c r="BC14" s="1556"/>
      <c r="BD14" s="1556">
        <v>11.66</v>
      </c>
      <c r="BE14" s="1222">
        <v>7137.13</v>
      </c>
    </row>
    <row r="15" spans="1:57" ht="14.25" customHeight="1">
      <c r="A15" s="1558" t="s">
        <v>207</v>
      </c>
      <c r="B15" s="1559" t="s">
        <v>208</v>
      </c>
      <c r="C15" s="1554" t="s">
        <v>209</v>
      </c>
      <c r="D15" s="1222">
        <v>10732.300000000001</v>
      </c>
      <c r="E15" s="1554">
        <v>0</v>
      </c>
      <c r="F15" s="1554"/>
      <c r="G15" s="1554"/>
      <c r="H15" s="1556"/>
      <c r="I15" s="1556"/>
      <c r="J15" s="1556"/>
      <c r="K15" s="1557">
        <v>10713.320000000002</v>
      </c>
      <c r="L15" s="1556"/>
      <c r="M15" s="1556"/>
      <c r="N15" s="1556"/>
      <c r="O15" s="1556"/>
      <c r="P15" s="1556"/>
      <c r="Q15" s="1222">
        <v>18.98</v>
      </c>
      <c r="R15" s="1554">
        <v>3</v>
      </c>
      <c r="S15" s="1556"/>
      <c r="T15" s="1556"/>
      <c r="U15" s="1556"/>
      <c r="V15" s="1556"/>
      <c r="W15" s="1556"/>
      <c r="X15" s="1556"/>
      <c r="Y15" s="1556"/>
      <c r="Z15" s="1554">
        <v>15.98</v>
      </c>
      <c r="AA15" s="1556">
        <v>15.98</v>
      </c>
      <c r="AB15" s="1556"/>
      <c r="AC15" s="1556"/>
      <c r="AD15" s="1556"/>
      <c r="AE15" s="1556"/>
      <c r="AF15" s="1556"/>
      <c r="AG15" s="1556"/>
      <c r="AH15" s="1556"/>
      <c r="AI15" s="1556"/>
      <c r="AJ15" s="1556"/>
      <c r="AK15" s="1556"/>
      <c r="AL15" s="1556"/>
      <c r="AM15" s="1556"/>
      <c r="AN15" s="1556"/>
      <c r="AO15" s="1556"/>
      <c r="AP15" s="1556"/>
      <c r="AQ15" s="1556"/>
      <c r="AR15" s="1556"/>
      <c r="AS15" s="1556"/>
      <c r="AT15" s="1556"/>
      <c r="AU15" s="1556"/>
      <c r="AV15" s="1556"/>
      <c r="AW15" s="1556"/>
      <c r="AX15" s="1556"/>
      <c r="AY15" s="1556"/>
      <c r="AZ15" s="1556"/>
      <c r="BA15" s="1556"/>
      <c r="BB15" s="1556"/>
      <c r="BC15" s="1556"/>
      <c r="BD15" s="1556">
        <v>18.98</v>
      </c>
      <c r="BE15" s="1222">
        <v>10713.320000000002</v>
      </c>
    </row>
    <row r="16" spans="1:57" ht="12.75" customHeight="1">
      <c r="A16" s="1554" t="s">
        <v>210</v>
      </c>
      <c r="B16" s="1559" t="s">
        <v>211</v>
      </c>
      <c r="C16" s="1554" t="s">
        <v>153</v>
      </c>
      <c r="D16" s="1222">
        <v>20767.919999999998</v>
      </c>
      <c r="E16" s="1554">
        <v>0</v>
      </c>
      <c r="F16" s="1556"/>
      <c r="G16" s="1556"/>
      <c r="H16" s="1554"/>
      <c r="I16" s="1554"/>
      <c r="J16" s="1554"/>
      <c r="K16" s="1554"/>
      <c r="L16" s="1555">
        <v>20675.189999999999</v>
      </c>
      <c r="M16" s="1554"/>
      <c r="N16" s="1554"/>
      <c r="O16" s="1554"/>
      <c r="P16" s="1554"/>
      <c r="Q16" s="1222">
        <v>92.73</v>
      </c>
      <c r="R16" s="1556">
        <v>39.119999999999997</v>
      </c>
      <c r="S16" s="1554"/>
      <c r="T16" s="1554"/>
      <c r="U16" s="1554"/>
      <c r="V16" s="1554">
        <v>2.2000000000000002</v>
      </c>
      <c r="W16" s="1554"/>
      <c r="X16" s="1554">
        <v>10.029999999999999</v>
      </c>
      <c r="Y16" s="1554">
        <v>0.52</v>
      </c>
      <c r="Z16" s="1554">
        <v>40.86</v>
      </c>
      <c r="AA16" s="1554">
        <v>9.66</v>
      </c>
      <c r="AB16" s="1554">
        <v>12.38</v>
      </c>
      <c r="AC16" s="1554"/>
      <c r="AD16" s="1554"/>
      <c r="AE16" s="1554"/>
      <c r="AF16" s="1554"/>
      <c r="AG16" s="1554">
        <v>18.82</v>
      </c>
      <c r="AH16" s="1554"/>
      <c r="AI16" s="1554"/>
      <c r="AJ16" s="1554"/>
      <c r="AK16" s="1554"/>
      <c r="AL16" s="1554"/>
      <c r="AM16" s="1554"/>
      <c r="AN16" s="1554"/>
      <c r="AO16" s="1554"/>
      <c r="AP16" s="1554"/>
      <c r="AQ16" s="1554"/>
      <c r="AR16" s="1554"/>
      <c r="AS16" s="1554"/>
      <c r="AT16" s="1554"/>
      <c r="AU16" s="1554"/>
      <c r="AV16" s="1554"/>
      <c r="AW16" s="1554"/>
      <c r="AX16" s="1554"/>
      <c r="AY16" s="1554"/>
      <c r="AZ16" s="1554"/>
      <c r="BA16" s="1554"/>
      <c r="BB16" s="1554"/>
      <c r="BC16" s="1554"/>
      <c r="BD16" s="1556">
        <v>92.73</v>
      </c>
      <c r="BE16" s="1222">
        <v>20675.190000000002</v>
      </c>
    </row>
    <row r="17" spans="1:57" ht="15.75" hidden="1" customHeight="1">
      <c r="A17" s="1558"/>
      <c r="B17" s="1550" t="s">
        <v>319</v>
      </c>
      <c r="C17" s="1554" t="s">
        <v>213</v>
      </c>
      <c r="D17" s="1222">
        <v>17507.98</v>
      </c>
      <c r="E17" s="1554">
        <v>0</v>
      </c>
      <c r="F17" s="1556"/>
      <c r="G17" s="1556"/>
      <c r="H17" s="1556"/>
      <c r="I17" s="1556"/>
      <c r="J17" s="1556"/>
      <c r="K17" s="1556"/>
      <c r="L17" s="1556"/>
      <c r="M17" s="1557">
        <v>17507.98</v>
      </c>
      <c r="N17" s="1556"/>
      <c r="O17" s="1556"/>
      <c r="P17" s="1556"/>
      <c r="Q17" s="1222">
        <v>0</v>
      </c>
      <c r="R17" s="1556"/>
      <c r="S17" s="1556"/>
      <c r="T17" s="1556"/>
      <c r="U17" s="1556"/>
      <c r="V17" s="1556"/>
      <c r="W17" s="1556"/>
      <c r="X17" s="1556"/>
      <c r="Y17" s="1556"/>
      <c r="Z17" s="1554">
        <v>0</v>
      </c>
      <c r="AA17" s="1556"/>
      <c r="AB17" s="1556"/>
      <c r="AC17" s="1556"/>
      <c r="AD17" s="1556"/>
      <c r="AE17" s="1556"/>
      <c r="AF17" s="1556"/>
      <c r="AG17" s="1556"/>
      <c r="AH17" s="1556"/>
      <c r="AI17" s="1556"/>
      <c r="AJ17" s="1556"/>
      <c r="AK17" s="1556"/>
      <c r="AL17" s="1556"/>
      <c r="AM17" s="1556"/>
      <c r="AN17" s="1556"/>
      <c r="AO17" s="1556"/>
      <c r="AP17" s="1556"/>
      <c r="AQ17" s="1556"/>
      <c r="AR17" s="1556"/>
      <c r="AS17" s="1556"/>
      <c r="AT17" s="1556"/>
      <c r="AU17" s="1556"/>
      <c r="AV17" s="1556"/>
      <c r="AW17" s="1556"/>
      <c r="AX17" s="1556"/>
      <c r="AY17" s="1556"/>
      <c r="AZ17" s="1556"/>
      <c r="BA17" s="1556"/>
      <c r="BB17" s="1556"/>
      <c r="BC17" s="1556"/>
      <c r="BD17" s="1556"/>
      <c r="BE17" s="1222">
        <v>17507.98</v>
      </c>
    </row>
    <row r="18" spans="1:57" ht="16.5" customHeight="1">
      <c r="A18" s="1558" t="s">
        <v>214</v>
      </c>
      <c r="B18" s="1550" t="s">
        <v>301</v>
      </c>
      <c r="C18" s="1554" t="s">
        <v>154</v>
      </c>
      <c r="D18" s="1222">
        <v>607.54</v>
      </c>
      <c r="E18" s="1554">
        <v>17.259999999999998</v>
      </c>
      <c r="F18" s="1554"/>
      <c r="G18" s="1554"/>
      <c r="H18" s="1556"/>
      <c r="I18" s="1556">
        <v>13.62</v>
      </c>
      <c r="J18" s="1556"/>
      <c r="K18" s="1556"/>
      <c r="L18" s="1556"/>
      <c r="M18" s="1556"/>
      <c r="N18" s="1557">
        <v>585.79999999999995</v>
      </c>
      <c r="O18" s="1556"/>
      <c r="P18" s="1556">
        <v>3.64</v>
      </c>
      <c r="Q18" s="1222">
        <v>4.4799999999999995</v>
      </c>
      <c r="R18" s="1554">
        <v>0.33</v>
      </c>
      <c r="S18" s="1556"/>
      <c r="T18" s="1556"/>
      <c r="U18" s="1556">
        <v>0.8</v>
      </c>
      <c r="V18" s="1556">
        <v>0.22</v>
      </c>
      <c r="W18" s="1556"/>
      <c r="X18" s="1556"/>
      <c r="Y18" s="1556"/>
      <c r="Z18" s="1554">
        <v>3.1299999999999994</v>
      </c>
      <c r="AA18" s="1556">
        <v>3.0999999999999996</v>
      </c>
      <c r="AB18" s="1556">
        <v>0.03</v>
      </c>
      <c r="AC18" s="1556"/>
      <c r="AD18" s="1556"/>
      <c r="AE18" s="1556"/>
      <c r="AF18" s="1556"/>
      <c r="AG18" s="1556"/>
      <c r="AH18" s="1556"/>
      <c r="AI18" s="1556"/>
      <c r="AJ18" s="1556"/>
      <c r="AK18" s="1556"/>
      <c r="AL18" s="1556"/>
      <c r="AM18" s="1556"/>
      <c r="AN18" s="1556"/>
      <c r="AO18" s="1556"/>
      <c r="AP18" s="1556"/>
      <c r="AQ18" s="1556"/>
      <c r="AR18" s="1556"/>
      <c r="AS18" s="1556"/>
      <c r="AT18" s="1556"/>
      <c r="AU18" s="1556"/>
      <c r="AV18" s="1556"/>
      <c r="AW18" s="1556"/>
      <c r="AX18" s="1556"/>
      <c r="AY18" s="1556"/>
      <c r="AZ18" s="1556"/>
      <c r="BA18" s="1556"/>
      <c r="BB18" s="1556"/>
      <c r="BC18" s="1556"/>
      <c r="BD18" s="1556">
        <v>21.74</v>
      </c>
      <c r="BE18" s="1222">
        <v>585.80000000000007</v>
      </c>
    </row>
    <row r="19" spans="1:57" ht="13.5" hidden="1" customHeight="1">
      <c r="A19" s="1558" t="s">
        <v>216</v>
      </c>
      <c r="B19" s="1550" t="s">
        <v>217</v>
      </c>
      <c r="C19" s="1554" t="s">
        <v>218</v>
      </c>
      <c r="D19" s="1222">
        <v>0</v>
      </c>
      <c r="E19" s="1554">
        <v>0</v>
      </c>
      <c r="F19" s="1560"/>
      <c r="G19" s="1560"/>
      <c r="H19" s="1554"/>
      <c r="I19" s="1554"/>
      <c r="J19" s="1554"/>
      <c r="K19" s="1554"/>
      <c r="L19" s="1554"/>
      <c r="M19" s="1554"/>
      <c r="N19" s="1554"/>
      <c r="O19" s="1555"/>
      <c r="P19" s="1554"/>
      <c r="Q19" s="1222">
        <v>0</v>
      </c>
      <c r="R19" s="1560"/>
      <c r="S19" s="1554"/>
      <c r="T19" s="1554"/>
      <c r="U19" s="1554"/>
      <c r="V19" s="1554"/>
      <c r="W19" s="1554"/>
      <c r="X19" s="1554"/>
      <c r="Y19" s="1554"/>
      <c r="Z19" s="1554">
        <v>0</v>
      </c>
      <c r="AA19" s="1554"/>
      <c r="AB19" s="1554"/>
      <c r="AC19" s="1554"/>
      <c r="AD19" s="1554"/>
      <c r="AE19" s="1554"/>
      <c r="AF19" s="1554"/>
      <c r="AG19" s="1554"/>
      <c r="AH19" s="1554"/>
      <c r="AI19" s="1554"/>
      <c r="AJ19" s="1554"/>
      <c r="AK19" s="1554"/>
      <c r="AL19" s="1554"/>
      <c r="AM19" s="1554"/>
      <c r="AN19" s="1554"/>
      <c r="AO19" s="1554"/>
      <c r="AP19" s="1554"/>
      <c r="AQ19" s="1554"/>
      <c r="AR19" s="1554"/>
      <c r="AS19" s="1554"/>
      <c r="AT19" s="1554"/>
      <c r="AU19" s="1554"/>
      <c r="AV19" s="1554"/>
      <c r="AW19" s="1554"/>
      <c r="AX19" s="1554"/>
      <c r="AY19" s="1554"/>
      <c r="AZ19" s="1554"/>
      <c r="BA19" s="1554"/>
      <c r="BB19" s="1554"/>
      <c r="BC19" s="1554"/>
      <c r="BD19" s="1556">
        <v>0</v>
      </c>
      <c r="BE19" s="1222">
        <v>0</v>
      </c>
    </row>
    <row r="20" spans="1:57" ht="20.25" customHeight="1">
      <c r="A20" s="1561" t="s">
        <v>219</v>
      </c>
      <c r="B20" s="1562" t="s">
        <v>220</v>
      </c>
      <c r="C20" s="1560" t="s">
        <v>90</v>
      </c>
      <c r="D20" s="1222">
        <v>28.98</v>
      </c>
      <c r="E20" s="1554">
        <v>0</v>
      </c>
      <c r="F20" s="1556"/>
      <c r="G20" s="1556"/>
      <c r="H20" s="1560"/>
      <c r="I20" s="1560"/>
      <c r="J20" s="1560"/>
      <c r="K20" s="1560"/>
      <c r="L20" s="1560"/>
      <c r="M20" s="1560"/>
      <c r="N20" s="1560"/>
      <c r="O20" s="1560"/>
      <c r="P20" s="1563">
        <v>28.98</v>
      </c>
      <c r="Q20" s="1222">
        <v>0</v>
      </c>
      <c r="R20" s="1556"/>
      <c r="S20" s="1560"/>
      <c r="T20" s="1560"/>
      <c r="U20" s="1560"/>
      <c r="V20" s="1560"/>
      <c r="W20" s="1560"/>
      <c r="X20" s="1560"/>
      <c r="Y20" s="1560"/>
      <c r="Z20" s="1554">
        <v>0</v>
      </c>
      <c r="AA20" s="1560"/>
      <c r="AB20" s="1560"/>
      <c r="AC20" s="1560"/>
      <c r="AD20" s="1560"/>
      <c r="AE20" s="1560"/>
      <c r="AF20" s="1560"/>
      <c r="AG20" s="1560"/>
      <c r="AH20" s="1560"/>
      <c r="AI20" s="1560"/>
      <c r="AJ20" s="1560"/>
      <c r="AK20" s="1560"/>
      <c r="AL20" s="1560"/>
      <c r="AM20" s="1560"/>
      <c r="AN20" s="1560"/>
      <c r="AO20" s="1560"/>
      <c r="AP20" s="1560"/>
      <c r="AQ20" s="1560"/>
      <c r="AR20" s="1560"/>
      <c r="AS20" s="1560"/>
      <c r="AT20" s="1560"/>
      <c r="AU20" s="1560"/>
      <c r="AV20" s="1560"/>
      <c r="AW20" s="1560"/>
      <c r="AX20" s="1560"/>
      <c r="AY20" s="1560"/>
      <c r="AZ20" s="1560"/>
      <c r="BA20" s="1560"/>
      <c r="BB20" s="1560"/>
      <c r="BC20" s="1560"/>
      <c r="BD20" s="1556">
        <v>0</v>
      </c>
      <c r="BE20" s="1222">
        <v>100.57999999999998</v>
      </c>
    </row>
    <row r="21" spans="1:57" ht="18" customHeight="1">
      <c r="A21" s="1547">
        <v>2</v>
      </c>
      <c r="B21" s="1544" t="s">
        <v>221</v>
      </c>
      <c r="C21" s="1564" t="s">
        <v>222</v>
      </c>
      <c r="D21" s="1222">
        <v>4713.2999999999993</v>
      </c>
      <c r="E21" s="1500">
        <v>0.52</v>
      </c>
      <c r="F21" s="1500">
        <v>0</v>
      </c>
      <c r="G21" s="1500">
        <v>0</v>
      </c>
      <c r="H21" s="1500">
        <v>0.22</v>
      </c>
      <c r="I21" s="1500">
        <v>0.3</v>
      </c>
      <c r="J21" s="1500">
        <v>0</v>
      </c>
      <c r="K21" s="1500">
        <v>0</v>
      </c>
      <c r="L21" s="1500">
        <v>0</v>
      </c>
      <c r="M21" s="1500">
        <v>0</v>
      </c>
      <c r="N21" s="1500">
        <v>0</v>
      </c>
      <c r="O21" s="1500">
        <v>0</v>
      </c>
      <c r="P21" s="1500">
        <v>0</v>
      </c>
      <c r="Q21" s="1548">
        <v>4604.9699999999993</v>
      </c>
      <c r="R21" s="1500">
        <v>0.5</v>
      </c>
      <c r="S21" s="1500">
        <v>0.82000000000000006</v>
      </c>
      <c r="T21" s="1500">
        <v>0</v>
      </c>
      <c r="U21" s="1500">
        <v>7.8400000000000007</v>
      </c>
      <c r="V21" s="1500">
        <v>6.3400000000000007</v>
      </c>
      <c r="W21" s="1500">
        <v>0</v>
      </c>
      <c r="X21" s="1500">
        <v>0</v>
      </c>
      <c r="Y21" s="1500">
        <v>0</v>
      </c>
      <c r="Z21" s="1222">
        <v>87.61999999999999</v>
      </c>
      <c r="AA21" s="1500">
        <v>23.259999999999998</v>
      </c>
      <c r="AB21" s="1500">
        <v>2.5</v>
      </c>
      <c r="AC21" s="1500">
        <v>0</v>
      </c>
      <c r="AD21" s="1500">
        <v>1.24</v>
      </c>
      <c r="AE21" s="1500">
        <v>0.16</v>
      </c>
      <c r="AF21" s="1500">
        <v>0</v>
      </c>
      <c r="AG21" s="1500">
        <v>65.040000000000006</v>
      </c>
      <c r="AH21" s="1500">
        <v>0</v>
      </c>
      <c r="AI21" s="1500">
        <v>0</v>
      </c>
      <c r="AJ21" s="1500">
        <v>0</v>
      </c>
      <c r="AK21" s="1500">
        <v>0</v>
      </c>
      <c r="AL21" s="1500">
        <v>0</v>
      </c>
      <c r="AM21" s="1500">
        <v>0</v>
      </c>
      <c r="AN21" s="1500">
        <v>0</v>
      </c>
      <c r="AO21" s="1500">
        <v>0</v>
      </c>
      <c r="AP21" s="1500">
        <v>0.58000000000000007</v>
      </c>
      <c r="AQ21" s="1500">
        <v>0</v>
      </c>
      <c r="AR21" s="1500">
        <v>0</v>
      </c>
      <c r="AS21" s="1500">
        <v>3.05</v>
      </c>
      <c r="AT21" s="1500">
        <v>0</v>
      </c>
      <c r="AU21" s="1500">
        <v>1.44</v>
      </c>
      <c r="AV21" s="1500">
        <v>0</v>
      </c>
      <c r="AW21" s="1500">
        <v>0.2</v>
      </c>
      <c r="AX21" s="1500">
        <v>0</v>
      </c>
      <c r="AY21" s="1500"/>
      <c r="AZ21" s="1500"/>
      <c r="BA21" s="1500">
        <v>0</v>
      </c>
      <c r="BB21" s="1500"/>
      <c r="BC21" s="1500"/>
      <c r="BD21" s="1500">
        <v>108.32999999999998</v>
      </c>
      <c r="BE21" s="1222">
        <v>5661.4199999999992</v>
      </c>
    </row>
    <row r="22" spans="1:57" ht="6.75" hidden="1" customHeight="1">
      <c r="A22" s="1549"/>
      <c r="B22" s="1550" t="s">
        <v>197</v>
      </c>
      <c r="C22" s="1551"/>
      <c r="D22" s="1222">
        <v>0</v>
      </c>
      <c r="E22" s="1556"/>
      <c r="F22" s="1556"/>
      <c r="G22" s="1556"/>
      <c r="H22" s="1556"/>
      <c r="I22" s="1556"/>
      <c r="J22" s="1556"/>
      <c r="K22" s="1556"/>
      <c r="L22" s="1556"/>
      <c r="M22" s="1556"/>
      <c r="N22" s="1556"/>
      <c r="O22" s="1556"/>
      <c r="P22" s="1556"/>
      <c r="Q22" s="1222">
        <v>0</v>
      </c>
      <c r="R22" s="1556"/>
      <c r="S22" s="1556"/>
      <c r="T22" s="1556"/>
      <c r="U22" s="1556"/>
      <c r="V22" s="1556"/>
      <c r="W22" s="1556"/>
      <c r="X22" s="1556"/>
      <c r="Y22" s="1556"/>
      <c r="Z22" s="1554">
        <v>0</v>
      </c>
      <c r="AA22" s="1556"/>
      <c r="AB22" s="1556"/>
      <c r="AC22" s="1556"/>
      <c r="AD22" s="1556"/>
      <c r="AE22" s="1556"/>
      <c r="AF22" s="1556"/>
      <c r="AG22" s="1556"/>
      <c r="AH22" s="1556"/>
      <c r="AI22" s="1556"/>
      <c r="AJ22" s="1556"/>
      <c r="AK22" s="1556"/>
      <c r="AL22" s="1556"/>
      <c r="AM22" s="1556"/>
      <c r="AN22" s="1556"/>
      <c r="AO22" s="1556"/>
      <c r="AP22" s="1556"/>
      <c r="AQ22" s="1556"/>
      <c r="AR22" s="1556"/>
      <c r="AS22" s="1556"/>
      <c r="AT22" s="1556"/>
      <c r="AU22" s="1556"/>
      <c r="AV22" s="1556"/>
      <c r="AW22" s="1556"/>
      <c r="AX22" s="1556"/>
      <c r="AY22" s="1556"/>
      <c r="AZ22" s="1556"/>
      <c r="BA22" s="1556"/>
      <c r="BB22" s="1556"/>
      <c r="BC22" s="1556"/>
      <c r="BD22" s="1556">
        <v>0</v>
      </c>
      <c r="BE22" s="1222">
        <v>0</v>
      </c>
    </row>
    <row r="23" spans="1:57" ht="15" customHeight="1">
      <c r="A23" s="1549" t="s">
        <v>223</v>
      </c>
      <c r="B23" s="1559" t="s">
        <v>224</v>
      </c>
      <c r="C23" s="1551" t="s">
        <v>18</v>
      </c>
      <c r="D23" s="1222">
        <v>279.52</v>
      </c>
      <c r="E23" s="1554">
        <v>0</v>
      </c>
      <c r="F23" s="1556"/>
      <c r="G23" s="1556"/>
      <c r="H23" s="1556"/>
      <c r="I23" s="1556"/>
      <c r="J23" s="1556"/>
      <c r="K23" s="1556"/>
      <c r="L23" s="1556"/>
      <c r="M23" s="1556"/>
      <c r="N23" s="1556"/>
      <c r="O23" s="1556"/>
      <c r="P23" s="1556"/>
      <c r="Q23" s="1222">
        <v>0.95</v>
      </c>
      <c r="R23" s="1557">
        <v>278.57</v>
      </c>
      <c r="S23" s="1556"/>
      <c r="T23" s="1556"/>
      <c r="U23" s="1556"/>
      <c r="V23" s="1556"/>
      <c r="W23" s="1556"/>
      <c r="X23" s="1556"/>
      <c r="Y23" s="1556"/>
      <c r="Z23" s="1554">
        <v>0.95</v>
      </c>
      <c r="AA23" s="1556">
        <v>0.95</v>
      </c>
      <c r="AB23" s="1556"/>
      <c r="AC23" s="1556"/>
      <c r="AD23" s="1556"/>
      <c r="AE23" s="1556"/>
      <c r="AF23" s="1556"/>
      <c r="AG23" s="1556"/>
      <c r="AH23" s="1556"/>
      <c r="AI23" s="1556"/>
      <c r="AJ23" s="1556"/>
      <c r="AK23" s="1556"/>
      <c r="AL23" s="1556"/>
      <c r="AM23" s="1556"/>
      <c r="AN23" s="1556"/>
      <c r="AO23" s="1556"/>
      <c r="AP23" s="1556"/>
      <c r="AQ23" s="1556"/>
      <c r="AR23" s="1556"/>
      <c r="AS23" s="1556"/>
      <c r="AT23" s="1556"/>
      <c r="AU23" s="1556"/>
      <c r="AV23" s="1556"/>
      <c r="AW23" s="1556"/>
      <c r="AX23" s="1556"/>
      <c r="AY23" s="1556"/>
      <c r="AZ23" s="1556"/>
      <c r="BA23" s="1556"/>
      <c r="BB23" s="1556"/>
      <c r="BC23" s="1556"/>
      <c r="BD23" s="1556">
        <v>0.95</v>
      </c>
      <c r="BE23" s="1222">
        <v>331.57</v>
      </c>
    </row>
    <row r="24" spans="1:57" ht="12.75" customHeight="1">
      <c r="A24" s="1558" t="s">
        <v>225</v>
      </c>
      <c r="B24" s="1559" t="s">
        <v>226</v>
      </c>
      <c r="C24" s="1551" t="s">
        <v>29</v>
      </c>
      <c r="D24" s="1222">
        <v>6.4499999999999993</v>
      </c>
      <c r="E24" s="1554">
        <v>0</v>
      </c>
      <c r="F24" s="1554"/>
      <c r="G24" s="1554"/>
      <c r="H24" s="1556"/>
      <c r="I24" s="1556"/>
      <c r="J24" s="1556"/>
      <c r="K24" s="1556"/>
      <c r="L24" s="1556"/>
      <c r="M24" s="1556"/>
      <c r="N24" s="1556"/>
      <c r="O24" s="1556"/>
      <c r="P24" s="1556"/>
      <c r="Q24" s="1222">
        <v>0</v>
      </c>
      <c r="R24" s="1554"/>
      <c r="S24" s="1557">
        <v>6.4499999999999993</v>
      </c>
      <c r="T24" s="1556"/>
      <c r="U24" s="1556"/>
      <c r="V24" s="1556"/>
      <c r="W24" s="1556"/>
      <c r="X24" s="1556"/>
      <c r="Y24" s="1556"/>
      <c r="Z24" s="1554">
        <v>0</v>
      </c>
      <c r="AA24" s="1556"/>
      <c r="AB24" s="1556"/>
      <c r="AC24" s="1556"/>
      <c r="AD24" s="1556"/>
      <c r="AE24" s="1556"/>
      <c r="AF24" s="1556"/>
      <c r="AG24" s="1556"/>
      <c r="AH24" s="1556"/>
      <c r="AI24" s="1556"/>
      <c r="AJ24" s="1556"/>
      <c r="AK24" s="1556"/>
      <c r="AL24" s="1556"/>
      <c r="AM24" s="1556"/>
      <c r="AN24" s="1556"/>
      <c r="AO24" s="1556"/>
      <c r="AP24" s="1556"/>
      <c r="AQ24" s="1556"/>
      <c r="AR24" s="1556"/>
      <c r="AS24" s="1556"/>
      <c r="AT24" s="1556"/>
      <c r="AU24" s="1556"/>
      <c r="AV24" s="1556"/>
      <c r="AW24" s="1556"/>
      <c r="AX24" s="1556"/>
      <c r="AY24" s="1556"/>
      <c r="AZ24" s="1556"/>
      <c r="BA24" s="1556"/>
      <c r="BB24" s="1556"/>
      <c r="BC24" s="1556"/>
      <c r="BD24" s="1556"/>
      <c r="BE24" s="1222">
        <v>7.3699999999999992</v>
      </c>
    </row>
    <row r="25" spans="1:57" ht="19.5" customHeight="1">
      <c r="A25" s="1558" t="s">
        <v>227</v>
      </c>
      <c r="B25" s="1565" t="s">
        <v>228</v>
      </c>
      <c r="C25" s="1553" t="s">
        <v>48</v>
      </c>
      <c r="D25" s="1222">
        <v>0</v>
      </c>
      <c r="E25" s="1554">
        <v>0</v>
      </c>
      <c r="F25" s="1554"/>
      <c r="G25" s="1554"/>
      <c r="H25" s="1554"/>
      <c r="I25" s="1554"/>
      <c r="J25" s="1554"/>
      <c r="K25" s="1554"/>
      <c r="L25" s="1554"/>
      <c r="M25" s="1554"/>
      <c r="N25" s="1554"/>
      <c r="O25" s="1554"/>
      <c r="P25" s="1554"/>
      <c r="Q25" s="1222">
        <v>0</v>
      </c>
      <c r="R25" s="1554"/>
      <c r="S25" s="1554"/>
      <c r="T25" s="1555">
        <v>0</v>
      </c>
      <c r="U25" s="1554"/>
      <c r="V25" s="1554"/>
      <c r="W25" s="1554"/>
      <c r="X25" s="1554"/>
      <c r="Y25" s="1554"/>
      <c r="Z25" s="1554">
        <v>0</v>
      </c>
      <c r="AA25" s="1554"/>
      <c r="AB25" s="1554"/>
      <c r="AC25" s="1554"/>
      <c r="AD25" s="1554"/>
      <c r="AE25" s="1554"/>
      <c r="AF25" s="1554"/>
      <c r="AG25" s="1554"/>
      <c r="AH25" s="1554"/>
      <c r="AI25" s="1554"/>
      <c r="AJ25" s="1554"/>
      <c r="AK25" s="1554"/>
      <c r="AL25" s="1554"/>
      <c r="AM25" s="1554"/>
      <c r="AN25" s="1554"/>
      <c r="AO25" s="1554"/>
      <c r="AP25" s="1554"/>
      <c r="AQ25" s="1554"/>
      <c r="AR25" s="1554"/>
      <c r="AS25" s="1554"/>
      <c r="AT25" s="1554"/>
      <c r="AU25" s="1554"/>
      <c r="AV25" s="1554"/>
      <c r="AW25" s="1554"/>
      <c r="AX25" s="1554"/>
      <c r="AY25" s="1554"/>
      <c r="AZ25" s="1554"/>
      <c r="BA25" s="1554"/>
      <c r="BB25" s="1554"/>
      <c r="BC25" s="1554"/>
      <c r="BD25" s="1556"/>
      <c r="BE25" s="1222">
        <v>17.329999999999998</v>
      </c>
    </row>
    <row r="26" spans="1:57" ht="18" customHeight="1">
      <c r="A26" s="1558" t="s">
        <v>229</v>
      </c>
      <c r="B26" s="1565" t="s">
        <v>230</v>
      </c>
      <c r="C26" s="1553" t="s">
        <v>128</v>
      </c>
      <c r="D26" s="1222">
        <v>0</v>
      </c>
      <c r="E26" s="1554">
        <v>0</v>
      </c>
      <c r="F26" s="1554"/>
      <c r="G26" s="1554"/>
      <c r="H26" s="1554"/>
      <c r="I26" s="1554"/>
      <c r="J26" s="1554"/>
      <c r="K26" s="1554"/>
      <c r="L26" s="1554"/>
      <c r="M26" s="1554"/>
      <c r="N26" s="1554"/>
      <c r="O26" s="1554"/>
      <c r="P26" s="1554"/>
      <c r="Q26" s="1222">
        <v>0</v>
      </c>
      <c r="R26" s="1554"/>
      <c r="S26" s="1554"/>
      <c r="T26" s="1554"/>
      <c r="U26" s="1555">
        <v>0</v>
      </c>
      <c r="V26" s="1554"/>
      <c r="W26" s="1554"/>
      <c r="X26" s="1554"/>
      <c r="Y26" s="1554"/>
      <c r="Z26" s="1554">
        <v>0</v>
      </c>
      <c r="AA26" s="1554"/>
      <c r="AB26" s="1554"/>
      <c r="AC26" s="1554"/>
      <c r="AD26" s="1554"/>
      <c r="AE26" s="1554"/>
      <c r="AF26" s="1554"/>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6"/>
      <c r="BE26" s="1222">
        <v>100.00000000000001</v>
      </c>
    </row>
    <row r="27" spans="1:57" ht="21" customHeight="1">
      <c r="A27" s="1558" t="s">
        <v>231</v>
      </c>
      <c r="B27" s="1565" t="s">
        <v>232</v>
      </c>
      <c r="C27" s="1553" t="s">
        <v>88</v>
      </c>
      <c r="D27" s="1222">
        <v>4.83</v>
      </c>
      <c r="E27" s="1554">
        <v>0</v>
      </c>
      <c r="F27" s="1554"/>
      <c r="G27" s="1554"/>
      <c r="H27" s="1554"/>
      <c r="I27" s="1554"/>
      <c r="J27" s="1554"/>
      <c r="K27" s="1554"/>
      <c r="L27" s="1554"/>
      <c r="M27" s="1554"/>
      <c r="N27" s="1554"/>
      <c r="O27" s="1554"/>
      <c r="P27" s="1554"/>
      <c r="Q27" s="1222">
        <v>1.6</v>
      </c>
      <c r="R27" s="1554"/>
      <c r="S27" s="1554">
        <v>0.1</v>
      </c>
      <c r="T27" s="1554"/>
      <c r="U27" s="1554">
        <v>1.5</v>
      </c>
      <c r="V27" s="1555">
        <v>3.23</v>
      </c>
      <c r="W27" s="1554"/>
      <c r="X27" s="1554"/>
      <c r="Y27" s="1554"/>
      <c r="Z27" s="1554">
        <v>0</v>
      </c>
      <c r="AA27" s="1554"/>
      <c r="AB27" s="1554"/>
      <c r="AC27" s="1554"/>
      <c r="AD27" s="1554"/>
      <c r="AE27" s="1554"/>
      <c r="AF27" s="1554"/>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6">
        <v>1.6</v>
      </c>
      <c r="BE27" s="1222">
        <v>96.679999999999993</v>
      </c>
    </row>
    <row r="28" spans="1:57" ht="18.75" customHeight="1">
      <c r="A28" s="1558" t="s">
        <v>233</v>
      </c>
      <c r="B28" s="1565" t="s">
        <v>234</v>
      </c>
      <c r="C28" s="1553" t="s">
        <v>87</v>
      </c>
      <c r="D28" s="1222">
        <v>96.59</v>
      </c>
      <c r="E28" s="1554">
        <v>0</v>
      </c>
      <c r="F28" s="1554"/>
      <c r="G28" s="1554"/>
      <c r="H28" s="1554"/>
      <c r="I28" s="1554"/>
      <c r="J28" s="1554"/>
      <c r="K28" s="1554"/>
      <c r="L28" s="1554"/>
      <c r="M28" s="1554"/>
      <c r="N28" s="1554"/>
      <c r="O28" s="1554"/>
      <c r="P28" s="1554"/>
      <c r="Q28" s="1222">
        <v>5.71</v>
      </c>
      <c r="R28" s="1554"/>
      <c r="S28" s="1554"/>
      <c r="T28" s="1554"/>
      <c r="U28" s="1554">
        <v>3.4</v>
      </c>
      <c r="V28" s="1554">
        <v>2.31</v>
      </c>
      <c r="W28" s="1555">
        <v>90.88000000000001</v>
      </c>
      <c r="X28" s="1554"/>
      <c r="Y28" s="1554"/>
      <c r="Z28" s="1554">
        <v>0</v>
      </c>
      <c r="AA28" s="1554"/>
      <c r="AB28" s="1554"/>
      <c r="AC28" s="1554"/>
      <c r="AD28" s="1554"/>
      <c r="AE28" s="1554"/>
      <c r="AF28" s="1554"/>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6">
        <v>5.71</v>
      </c>
      <c r="BE28" s="1222">
        <v>90.88</v>
      </c>
    </row>
    <row r="29" spans="1:57" ht="18.75" customHeight="1">
      <c r="A29" s="1558" t="s">
        <v>235</v>
      </c>
      <c r="B29" s="1565" t="s">
        <v>236</v>
      </c>
      <c r="C29" s="1553" t="s">
        <v>237</v>
      </c>
      <c r="D29" s="1222">
        <v>0</v>
      </c>
      <c r="E29" s="1554">
        <v>0</v>
      </c>
      <c r="F29" s="1554"/>
      <c r="G29" s="1554"/>
      <c r="H29" s="1554"/>
      <c r="I29" s="1554"/>
      <c r="J29" s="1554"/>
      <c r="K29" s="1554"/>
      <c r="L29" s="1554"/>
      <c r="M29" s="1554"/>
      <c r="N29" s="1554"/>
      <c r="O29" s="1554"/>
      <c r="P29" s="1554"/>
      <c r="Q29" s="1222">
        <v>0</v>
      </c>
      <c r="R29" s="1554"/>
      <c r="S29" s="1554"/>
      <c r="T29" s="1554"/>
      <c r="U29" s="1554"/>
      <c r="V29" s="1554"/>
      <c r="W29" s="1554"/>
      <c r="X29" s="1555"/>
      <c r="Y29" s="1554"/>
      <c r="Z29" s="1554">
        <v>0</v>
      </c>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6"/>
      <c r="BE29" s="1222">
        <v>22.3</v>
      </c>
    </row>
    <row r="30" spans="1:57" ht="20.25" customHeight="1">
      <c r="A30" s="1558" t="s">
        <v>238</v>
      </c>
      <c r="B30" s="1565" t="s">
        <v>239</v>
      </c>
      <c r="C30" s="1553" t="s">
        <v>82</v>
      </c>
      <c r="D30" s="1222">
        <v>97.720000000000013</v>
      </c>
      <c r="E30" s="1554">
        <v>0</v>
      </c>
      <c r="F30" s="1554"/>
      <c r="G30" s="1554"/>
      <c r="H30" s="1554"/>
      <c r="I30" s="1554"/>
      <c r="J30" s="1554"/>
      <c r="K30" s="1554"/>
      <c r="L30" s="1554"/>
      <c r="M30" s="1554"/>
      <c r="N30" s="1554"/>
      <c r="O30" s="1554"/>
      <c r="P30" s="1554"/>
      <c r="Q30" s="1222">
        <v>0</v>
      </c>
      <c r="R30" s="1554"/>
      <c r="S30" s="1554"/>
      <c r="T30" s="1554"/>
      <c r="U30" s="1554"/>
      <c r="V30" s="1554"/>
      <c r="W30" s="1554"/>
      <c r="X30" s="1554"/>
      <c r="Y30" s="1555">
        <v>97.720000000000013</v>
      </c>
      <c r="Z30" s="1554">
        <v>0</v>
      </c>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6">
        <v>0</v>
      </c>
      <c r="BE30" s="1222">
        <v>137.69999999999999</v>
      </c>
    </row>
    <row r="31" spans="1:57" ht="24.75">
      <c r="A31" s="1558" t="s">
        <v>240</v>
      </c>
      <c r="B31" s="1565" t="s">
        <v>241</v>
      </c>
      <c r="C31" s="1553" t="s">
        <v>51</v>
      </c>
      <c r="D31" s="1222">
        <v>1897.09</v>
      </c>
      <c r="E31" s="1554">
        <v>0</v>
      </c>
      <c r="F31" s="1554">
        <v>0</v>
      </c>
      <c r="G31" s="1554">
        <v>0</v>
      </c>
      <c r="H31" s="1554">
        <v>0</v>
      </c>
      <c r="I31" s="1554">
        <v>0</v>
      </c>
      <c r="J31" s="1554">
        <v>0</v>
      </c>
      <c r="K31" s="1554">
        <v>0</v>
      </c>
      <c r="L31" s="1554">
        <v>0</v>
      </c>
      <c r="M31" s="1554">
        <v>0</v>
      </c>
      <c r="N31" s="1554">
        <v>0</v>
      </c>
      <c r="O31" s="1554">
        <v>0</v>
      </c>
      <c r="P31" s="1554">
        <v>0</v>
      </c>
      <c r="Q31" s="1554">
        <v>11.86</v>
      </c>
      <c r="R31" s="1554">
        <v>0.5</v>
      </c>
      <c r="S31" s="1554">
        <v>0.2</v>
      </c>
      <c r="T31" s="1554">
        <v>0</v>
      </c>
      <c r="U31" s="1554">
        <v>2.74</v>
      </c>
      <c r="V31" s="1554">
        <v>1.3099999999999998</v>
      </c>
      <c r="W31" s="1554">
        <v>0</v>
      </c>
      <c r="X31" s="1554">
        <v>0</v>
      </c>
      <c r="Y31" s="1554">
        <v>0</v>
      </c>
      <c r="Z31" s="1555">
        <v>1885.23</v>
      </c>
      <c r="AA31" s="1554">
        <v>3.6</v>
      </c>
      <c r="AB31" s="1554">
        <v>1</v>
      </c>
      <c r="AC31" s="1554">
        <v>0</v>
      </c>
      <c r="AD31" s="1554">
        <v>0</v>
      </c>
      <c r="AE31" s="1554"/>
      <c r="AF31" s="1554">
        <v>0</v>
      </c>
      <c r="AG31" s="1554">
        <v>0.3</v>
      </c>
      <c r="AH31" s="1554">
        <v>0</v>
      </c>
      <c r="AI31" s="1554">
        <v>0</v>
      </c>
      <c r="AJ31" s="1554">
        <v>0</v>
      </c>
      <c r="AK31" s="1554">
        <v>0</v>
      </c>
      <c r="AL31" s="1554">
        <v>0</v>
      </c>
      <c r="AM31" s="1554">
        <v>0</v>
      </c>
      <c r="AN31" s="1554">
        <v>0</v>
      </c>
      <c r="AO31" s="1554">
        <v>0</v>
      </c>
      <c r="AP31" s="1554">
        <v>0.26</v>
      </c>
      <c r="AQ31" s="1554">
        <v>0</v>
      </c>
      <c r="AR31" s="1554">
        <v>0</v>
      </c>
      <c r="AS31" s="1554">
        <v>0.51</v>
      </c>
      <c r="AT31" s="1554">
        <v>0</v>
      </c>
      <c r="AU31" s="1554">
        <v>1.44</v>
      </c>
      <c r="AV31" s="1554">
        <v>0</v>
      </c>
      <c r="AW31" s="1554">
        <v>0</v>
      </c>
      <c r="AX31" s="1554">
        <v>0</v>
      </c>
      <c r="AY31" s="1554">
        <v>0</v>
      </c>
      <c r="AZ31" s="1554">
        <v>0</v>
      </c>
      <c r="BA31" s="1554">
        <v>0</v>
      </c>
      <c r="BB31" s="1554">
        <v>0</v>
      </c>
      <c r="BC31" s="1554">
        <v>0</v>
      </c>
      <c r="BD31" s="1556">
        <v>11.86</v>
      </c>
      <c r="BE31" s="1222">
        <v>2520.8000000000002</v>
      </c>
    </row>
    <row r="32" spans="1:57" hidden="1">
      <c r="A32" s="1558"/>
      <c r="B32" s="1565" t="s">
        <v>197</v>
      </c>
      <c r="C32" s="1553"/>
      <c r="D32" s="1222">
        <v>0</v>
      </c>
      <c r="E32" s="1554">
        <v>0</v>
      </c>
      <c r="F32" s="1554"/>
      <c r="G32" s="1554"/>
      <c r="H32" s="1554"/>
      <c r="I32" s="1554"/>
      <c r="J32" s="1554"/>
      <c r="K32" s="1554"/>
      <c r="L32" s="1554"/>
      <c r="M32" s="1554"/>
      <c r="N32" s="1554"/>
      <c r="O32" s="1554"/>
      <c r="P32" s="1554"/>
      <c r="Q32" s="1222">
        <v>0</v>
      </c>
      <c r="R32" s="1554"/>
      <c r="S32" s="1554"/>
      <c r="T32" s="1554"/>
      <c r="U32" s="1554"/>
      <c r="V32" s="1554"/>
      <c r="W32" s="1554"/>
      <c r="X32" s="1554"/>
      <c r="Y32" s="1554"/>
      <c r="Z32" s="1554">
        <v>0</v>
      </c>
      <c r="AA32" s="1554"/>
      <c r="AB32" s="1554"/>
      <c r="AC32" s="1554"/>
      <c r="AD32" s="1554"/>
      <c r="AE32" s="1554"/>
      <c r="AF32" s="1554"/>
      <c r="AG32" s="1554"/>
      <c r="AH32" s="1554"/>
      <c r="AI32" s="1554"/>
      <c r="AJ32" s="1554"/>
      <c r="AK32" s="1554"/>
      <c r="AL32" s="1554"/>
      <c r="AM32" s="1554"/>
      <c r="AN32" s="1554"/>
      <c r="AO32" s="1554"/>
      <c r="AP32" s="1554"/>
      <c r="AQ32" s="1554"/>
      <c r="AR32" s="1554"/>
      <c r="AS32" s="1554"/>
      <c r="AT32" s="1554"/>
      <c r="AU32" s="1554"/>
      <c r="AV32" s="1554"/>
      <c r="AW32" s="1554"/>
      <c r="AX32" s="1554"/>
      <c r="AY32" s="1554"/>
      <c r="AZ32" s="1554"/>
      <c r="BA32" s="1554"/>
      <c r="BB32" s="1554"/>
      <c r="BC32" s="1554"/>
      <c r="BD32" s="1556"/>
      <c r="BE32" s="1222">
        <v>0</v>
      </c>
    </row>
    <row r="33" spans="1:57" ht="12" customHeight="1">
      <c r="A33" s="1558" t="s">
        <v>871</v>
      </c>
      <c r="B33" s="1565" t="s">
        <v>243</v>
      </c>
      <c r="C33" s="1553" t="s">
        <v>59</v>
      </c>
      <c r="D33" s="1222">
        <v>1469.46</v>
      </c>
      <c r="E33" s="1554">
        <v>0</v>
      </c>
      <c r="F33" s="1554"/>
      <c r="G33" s="1554"/>
      <c r="H33" s="1554"/>
      <c r="I33" s="1554"/>
      <c r="J33" s="1554"/>
      <c r="K33" s="1554"/>
      <c r="L33" s="1554"/>
      <c r="M33" s="1554"/>
      <c r="N33" s="1554"/>
      <c r="O33" s="1554"/>
      <c r="P33" s="1554"/>
      <c r="Q33" s="1222">
        <v>5.18</v>
      </c>
      <c r="R33" s="1554">
        <v>0.5</v>
      </c>
      <c r="S33" s="1554"/>
      <c r="T33" s="1554"/>
      <c r="U33" s="1554">
        <v>1.68</v>
      </c>
      <c r="V33" s="1554"/>
      <c r="W33" s="1554"/>
      <c r="X33" s="1554"/>
      <c r="Y33" s="1554"/>
      <c r="Z33" s="1554">
        <v>1.56</v>
      </c>
      <c r="AA33" s="1555">
        <v>1464.28</v>
      </c>
      <c r="AB33" s="1554">
        <v>1</v>
      </c>
      <c r="AC33" s="1554"/>
      <c r="AD33" s="1554"/>
      <c r="AE33" s="1554"/>
      <c r="AF33" s="1554"/>
      <c r="AG33" s="1554">
        <v>0.3</v>
      </c>
      <c r="AH33" s="1554"/>
      <c r="AI33" s="1554"/>
      <c r="AJ33" s="1554"/>
      <c r="AK33" s="1554"/>
      <c r="AL33" s="1554"/>
      <c r="AM33" s="1554"/>
      <c r="AN33" s="1554"/>
      <c r="AO33" s="1554"/>
      <c r="AP33" s="1554">
        <v>0.26</v>
      </c>
      <c r="AQ33" s="1554"/>
      <c r="AR33" s="1554"/>
      <c r="AS33" s="1554"/>
      <c r="AT33" s="1554"/>
      <c r="AU33" s="1554">
        <v>1.44</v>
      </c>
      <c r="AV33" s="1554"/>
      <c r="AW33" s="1554"/>
      <c r="AX33" s="1554"/>
      <c r="AY33" s="1554"/>
      <c r="AZ33" s="1554"/>
      <c r="BA33" s="1554"/>
      <c r="BB33" s="1554"/>
      <c r="BC33" s="1554"/>
      <c r="BD33" s="1556">
        <v>5.18</v>
      </c>
      <c r="BE33" s="1222">
        <v>1747.34</v>
      </c>
    </row>
    <row r="34" spans="1:57" ht="13.5" customHeight="1">
      <c r="A34" s="1558" t="s">
        <v>871</v>
      </c>
      <c r="B34" s="1565" t="s">
        <v>546</v>
      </c>
      <c r="C34" s="1553" t="s">
        <v>72</v>
      </c>
      <c r="D34" s="1222">
        <v>55.21</v>
      </c>
      <c r="E34" s="1554">
        <v>0</v>
      </c>
      <c r="F34" s="1554"/>
      <c r="G34" s="1554"/>
      <c r="H34" s="1554"/>
      <c r="I34" s="1554"/>
      <c r="J34" s="1554"/>
      <c r="K34" s="1554"/>
      <c r="L34" s="1554"/>
      <c r="M34" s="1554"/>
      <c r="N34" s="1554"/>
      <c r="O34" s="1554"/>
      <c r="P34" s="1554"/>
      <c r="Q34" s="1222">
        <v>3.6</v>
      </c>
      <c r="R34" s="1554"/>
      <c r="S34" s="1554"/>
      <c r="T34" s="1554"/>
      <c r="U34" s="1554"/>
      <c r="V34" s="1554"/>
      <c r="W34" s="1554"/>
      <c r="X34" s="1554"/>
      <c r="Y34" s="1554"/>
      <c r="Z34" s="1554">
        <v>3.6</v>
      </c>
      <c r="AA34" s="1554">
        <v>3.6</v>
      </c>
      <c r="AB34" s="1555">
        <v>51.61</v>
      </c>
      <c r="AC34" s="1554"/>
      <c r="AD34" s="1554"/>
      <c r="AE34" s="1554"/>
      <c r="AF34" s="1554"/>
      <c r="AG34" s="1554"/>
      <c r="AH34" s="1554"/>
      <c r="AI34" s="1554"/>
      <c r="AJ34" s="1554"/>
      <c r="AK34" s="1554"/>
      <c r="AL34" s="1554"/>
      <c r="AM34" s="1554"/>
      <c r="AN34" s="1554"/>
      <c r="AO34" s="1554"/>
      <c r="AP34" s="1554"/>
      <c r="AQ34" s="1554"/>
      <c r="AR34" s="1554"/>
      <c r="AS34" s="1554"/>
      <c r="AT34" s="1554"/>
      <c r="AU34" s="1554"/>
      <c r="AV34" s="1554"/>
      <c r="AW34" s="1554"/>
      <c r="AX34" s="1554"/>
      <c r="AY34" s="1554"/>
      <c r="AZ34" s="1554"/>
      <c r="BA34" s="1554"/>
      <c r="BB34" s="1554"/>
      <c r="BC34" s="1554"/>
      <c r="BD34" s="1556">
        <v>3.6</v>
      </c>
      <c r="BE34" s="1222">
        <v>103.94</v>
      </c>
    </row>
    <row r="35" spans="1:57" ht="18" customHeight="1">
      <c r="A35" s="1558" t="s">
        <v>871</v>
      </c>
      <c r="B35" s="1565" t="s">
        <v>547</v>
      </c>
      <c r="C35" s="1553" t="s">
        <v>122</v>
      </c>
      <c r="D35" s="1222">
        <v>9.9</v>
      </c>
      <c r="E35" s="1554">
        <v>0</v>
      </c>
      <c r="F35" s="1554"/>
      <c r="G35" s="1554"/>
      <c r="H35" s="1554"/>
      <c r="I35" s="1554"/>
      <c r="J35" s="1554"/>
      <c r="K35" s="1554"/>
      <c r="L35" s="1554"/>
      <c r="M35" s="1554"/>
      <c r="N35" s="1554"/>
      <c r="O35" s="1554"/>
      <c r="P35" s="1554"/>
      <c r="Q35" s="1222">
        <v>0</v>
      </c>
      <c r="R35" s="1554"/>
      <c r="S35" s="1554"/>
      <c r="T35" s="1554"/>
      <c r="U35" s="1554"/>
      <c r="V35" s="1554"/>
      <c r="W35" s="1554"/>
      <c r="X35" s="1554"/>
      <c r="Y35" s="1554"/>
      <c r="Z35" s="1554">
        <v>0</v>
      </c>
      <c r="AA35" s="1554"/>
      <c r="AB35" s="1554"/>
      <c r="AC35" s="1555">
        <v>9.9</v>
      </c>
      <c r="AD35" s="1554"/>
      <c r="AE35" s="1554"/>
      <c r="AF35" s="1554"/>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6">
        <v>0</v>
      </c>
      <c r="BE35" s="1222">
        <v>11.42</v>
      </c>
    </row>
    <row r="36" spans="1:57" ht="16.5">
      <c r="A36" s="1558" t="s">
        <v>871</v>
      </c>
      <c r="B36" s="1565" t="s">
        <v>246</v>
      </c>
      <c r="C36" s="1553" t="s">
        <v>247</v>
      </c>
      <c r="D36" s="1222">
        <v>4.09</v>
      </c>
      <c r="E36" s="1554">
        <v>0</v>
      </c>
      <c r="F36" s="1554"/>
      <c r="G36" s="1554"/>
      <c r="H36" s="1554"/>
      <c r="I36" s="1554"/>
      <c r="J36" s="1554"/>
      <c r="K36" s="1554"/>
      <c r="L36" s="1554"/>
      <c r="M36" s="1554"/>
      <c r="N36" s="1554"/>
      <c r="O36" s="1554"/>
      <c r="P36" s="1554"/>
      <c r="Q36" s="1222">
        <v>0.03</v>
      </c>
      <c r="R36" s="1554"/>
      <c r="S36" s="1554"/>
      <c r="T36" s="1554"/>
      <c r="U36" s="1554"/>
      <c r="V36" s="1554">
        <v>0.03</v>
      </c>
      <c r="W36" s="1554"/>
      <c r="X36" s="1554"/>
      <c r="Y36" s="1554"/>
      <c r="Z36" s="1554">
        <v>0</v>
      </c>
      <c r="AA36" s="1554"/>
      <c r="AB36" s="1554"/>
      <c r="AC36" s="1554"/>
      <c r="AD36" s="1555">
        <v>4.0599999999999996</v>
      </c>
      <c r="AE36" s="1554"/>
      <c r="AF36" s="1554"/>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6">
        <v>0.03</v>
      </c>
      <c r="BE36" s="1222">
        <v>5.3</v>
      </c>
    </row>
    <row r="37" spans="1:57" ht="16.5">
      <c r="A37" s="1558" t="s">
        <v>871</v>
      </c>
      <c r="B37" s="1565" t="s">
        <v>548</v>
      </c>
      <c r="C37" s="1553" t="s">
        <v>68</v>
      </c>
      <c r="D37" s="1222">
        <v>44.809999999999995</v>
      </c>
      <c r="E37" s="1554">
        <v>0</v>
      </c>
      <c r="F37" s="1554"/>
      <c r="G37" s="1554"/>
      <c r="H37" s="1554"/>
      <c r="I37" s="1554"/>
      <c r="J37" s="1554"/>
      <c r="K37" s="1554"/>
      <c r="L37" s="1554"/>
      <c r="M37" s="1554"/>
      <c r="N37" s="1554"/>
      <c r="O37" s="1554"/>
      <c r="P37" s="1554"/>
      <c r="Q37" s="1222">
        <v>1.9899999999999998</v>
      </c>
      <c r="R37" s="1554"/>
      <c r="S37" s="1554">
        <v>0.2</v>
      </c>
      <c r="T37" s="1554"/>
      <c r="U37" s="1554"/>
      <c r="V37" s="1554">
        <v>1.2799999999999998</v>
      </c>
      <c r="W37" s="1554"/>
      <c r="X37" s="1554"/>
      <c r="Y37" s="1554"/>
      <c r="Z37" s="1554">
        <v>0</v>
      </c>
      <c r="AA37" s="1554"/>
      <c r="AB37" s="1554"/>
      <c r="AC37" s="1554"/>
      <c r="AD37" s="1554"/>
      <c r="AE37" s="1555">
        <v>42.819999999999993</v>
      </c>
      <c r="AF37" s="1554"/>
      <c r="AG37" s="1554"/>
      <c r="AH37" s="1554"/>
      <c r="AI37" s="1554"/>
      <c r="AJ37" s="1554"/>
      <c r="AK37" s="1554"/>
      <c r="AL37" s="1554"/>
      <c r="AM37" s="1554"/>
      <c r="AN37" s="1554"/>
      <c r="AO37" s="1554"/>
      <c r="AP37" s="1554"/>
      <c r="AQ37" s="1554"/>
      <c r="AR37" s="1554"/>
      <c r="AS37" s="1554">
        <v>0.51</v>
      </c>
      <c r="AT37" s="1554"/>
      <c r="AU37" s="1554"/>
      <c r="AV37" s="1554"/>
      <c r="AW37" s="1554"/>
      <c r="AX37" s="1554"/>
      <c r="AY37" s="1554"/>
      <c r="AZ37" s="1554"/>
      <c r="BA37" s="1554"/>
      <c r="BB37" s="1554"/>
      <c r="BC37" s="1554"/>
      <c r="BD37" s="1556">
        <v>1.9899999999999998</v>
      </c>
      <c r="BE37" s="1222">
        <v>46.449999999999996</v>
      </c>
    </row>
    <row r="38" spans="1:57" ht="16.5">
      <c r="A38" s="1558" t="s">
        <v>871</v>
      </c>
      <c r="B38" s="1565" t="s">
        <v>249</v>
      </c>
      <c r="C38" s="1553" t="s">
        <v>130</v>
      </c>
      <c r="D38" s="1222">
        <v>9.0399999999999991</v>
      </c>
      <c r="E38" s="1554">
        <v>0</v>
      </c>
      <c r="F38" s="1554"/>
      <c r="G38" s="1554"/>
      <c r="H38" s="1554"/>
      <c r="I38" s="1554"/>
      <c r="J38" s="1554"/>
      <c r="K38" s="1554"/>
      <c r="L38" s="1554"/>
      <c r="M38" s="1554"/>
      <c r="N38" s="1554"/>
      <c r="O38" s="1554"/>
      <c r="P38" s="1554"/>
      <c r="Q38" s="1222">
        <v>0</v>
      </c>
      <c r="R38" s="1554"/>
      <c r="S38" s="1554"/>
      <c r="T38" s="1554"/>
      <c r="U38" s="1554"/>
      <c r="V38" s="1554"/>
      <c r="W38" s="1554"/>
      <c r="X38" s="1554"/>
      <c r="Y38" s="1554"/>
      <c r="Z38" s="1554">
        <v>0</v>
      </c>
      <c r="AA38" s="1554"/>
      <c r="AB38" s="1554"/>
      <c r="AC38" s="1554"/>
      <c r="AD38" s="1554"/>
      <c r="AE38" s="1554"/>
      <c r="AF38" s="1555">
        <v>9.0399999999999991</v>
      </c>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6">
        <v>0</v>
      </c>
      <c r="BE38" s="1222">
        <v>14.67</v>
      </c>
    </row>
    <row r="39" spans="1:57" ht="16.5">
      <c r="A39" s="1558" t="s">
        <v>871</v>
      </c>
      <c r="B39" s="1565" t="s">
        <v>250</v>
      </c>
      <c r="C39" s="1553" t="s">
        <v>52</v>
      </c>
      <c r="D39" s="1222">
        <v>248.78000000000003</v>
      </c>
      <c r="E39" s="1554">
        <v>0</v>
      </c>
      <c r="F39" s="1554"/>
      <c r="G39" s="1554"/>
      <c r="H39" s="1554"/>
      <c r="I39" s="1554"/>
      <c r="J39" s="1554"/>
      <c r="K39" s="1554"/>
      <c r="L39" s="1554"/>
      <c r="M39" s="1554"/>
      <c r="N39" s="1554"/>
      <c r="O39" s="1554"/>
      <c r="P39" s="1554"/>
      <c r="Q39" s="1222">
        <v>1.06</v>
      </c>
      <c r="R39" s="1554"/>
      <c r="S39" s="1554"/>
      <c r="T39" s="1554"/>
      <c r="U39" s="1554">
        <v>1.06</v>
      </c>
      <c r="V39" s="1554"/>
      <c r="W39" s="1554"/>
      <c r="X39" s="1554"/>
      <c r="Y39" s="1554"/>
      <c r="Z39" s="1554">
        <v>0</v>
      </c>
      <c r="AA39" s="1554"/>
      <c r="AB39" s="1554"/>
      <c r="AC39" s="1554"/>
      <c r="AD39" s="1554"/>
      <c r="AE39" s="1554"/>
      <c r="AF39" s="1554"/>
      <c r="AG39" s="1555">
        <v>247.72000000000003</v>
      </c>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6">
        <v>1.06</v>
      </c>
      <c r="BE39" s="1222">
        <v>517.68000000000006</v>
      </c>
    </row>
    <row r="40" spans="1:57" ht="20.25" customHeight="1">
      <c r="A40" s="1558" t="s">
        <v>871</v>
      </c>
      <c r="B40" s="1565" t="s">
        <v>251</v>
      </c>
      <c r="C40" s="1553" t="s">
        <v>252</v>
      </c>
      <c r="D40" s="1222">
        <v>0.62</v>
      </c>
      <c r="E40" s="1554">
        <v>0</v>
      </c>
      <c r="F40" s="1554"/>
      <c r="G40" s="1554"/>
      <c r="H40" s="1554"/>
      <c r="I40" s="1554"/>
      <c r="J40" s="1554"/>
      <c r="K40" s="1554"/>
      <c r="L40" s="1554"/>
      <c r="M40" s="1554"/>
      <c r="N40" s="1554"/>
      <c r="O40" s="1554"/>
      <c r="P40" s="1554"/>
      <c r="Q40" s="1222">
        <v>0</v>
      </c>
      <c r="R40" s="1554"/>
      <c r="S40" s="1554"/>
      <c r="T40" s="1554"/>
      <c r="U40" s="1554"/>
      <c r="V40" s="1554"/>
      <c r="W40" s="1554"/>
      <c r="X40" s="1554"/>
      <c r="Y40" s="1554"/>
      <c r="Z40" s="1554">
        <v>0</v>
      </c>
      <c r="AA40" s="1554"/>
      <c r="AB40" s="1554"/>
      <c r="AC40" s="1554"/>
      <c r="AD40" s="1554"/>
      <c r="AE40" s="1554"/>
      <c r="AF40" s="1554"/>
      <c r="AG40" s="1554"/>
      <c r="AH40" s="1555">
        <v>0.62</v>
      </c>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6">
        <v>0</v>
      </c>
      <c r="BE40" s="1222">
        <v>0.62</v>
      </c>
    </row>
    <row r="41" spans="1:57" ht="16.5" hidden="1">
      <c r="A41" s="1558" t="s">
        <v>871</v>
      </c>
      <c r="B41" s="1565" t="s">
        <v>253</v>
      </c>
      <c r="C41" s="1553" t="s">
        <v>544</v>
      </c>
      <c r="D41" s="1222">
        <v>0</v>
      </c>
      <c r="E41" s="1554">
        <v>0</v>
      </c>
      <c r="F41" s="1554"/>
      <c r="G41" s="1554"/>
      <c r="H41" s="1554"/>
      <c r="I41" s="1554"/>
      <c r="J41" s="1554"/>
      <c r="K41" s="1554"/>
      <c r="L41" s="1554"/>
      <c r="M41" s="1554"/>
      <c r="N41" s="1554"/>
      <c r="O41" s="1554"/>
      <c r="P41" s="1554"/>
      <c r="Q41" s="1222">
        <v>0</v>
      </c>
      <c r="R41" s="1554"/>
      <c r="S41" s="1554"/>
      <c r="T41" s="1554"/>
      <c r="U41" s="1554"/>
      <c r="V41" s="1554"/>
      <c r="W41" s="1554"/>
      <c r="X41" s="1554"/>
      <c r="Y41" s="1554"/>
      <c r="Z41" s="1554">
        <v>0</v>
      </c>
      <c r="AA41" s="1554"/>
      <c r="AB41" s="1554"/>
      <c r="AC41" s="1554"/>
      <c r="AD41" s="1554"/>
      <c r="AE41" s="1554"/>
      <c r="AF41" s="1554"/>
      <c r="AG41" s="1554"/>
      <c r="AH41" s="1554"/>
      <c r="AI41" s="1554"/>
      <c r="AJ41" s="1554"/>
      <c r="AK41" s="1554"/>
      <c r="AL41" s="1554"/>
      <c r="AM41" s="1554"/>
      <c r="AN41" s="1554"/>
      <c r="AO41" s="1554"/>
      <c r="AP41" s="1554"/>
      <c r="AQ41" s="1554"/>
      <c r="AR41" s="1554"/>
      <c r="AS41" s="1554"/>
      <c r="AT41" s="1554"/>
      <c r="AU41" s="1554"/>
      <c r="AV41" s="1554"/>
      <c r="AW41" s="1554"/>
      <c r="AX41" s="1554"/>
      <c r="AY41" s="1554"/>
      <c r="AZ41" s="1554"/>
      <c r="BA41" s="1554"/>
      <c r="BB41" s="1554"/>
      <c r="BC41" s="1554"/>
      <c r="BD41" s="1556">
        <v>0</v>
      </c>
      <c r="BE41" s="1222">
        <v>0</v>
      </c>
    </row>
    <row r="42" spans="1:57" ht="21" customHeight="1">
      <c r="A42" s="1558" t="s">
        <v>871</v>
      </c>
      <c r="B42" s="1565" t="s">
        <v>302</v>
      </c>
      <c r="C42" s="1553" t="s">
        <v>256</v>
      </c>
      <c r="D42" s="1222">
        <v>0.16</v>
      </c>
      <c r="E42" s="1554">
        <v>0</v>
      </c>
      <c r="F42" s="1554"/>
      <c r="G42" s="1554"/>
      <c r="H42" s="1554"/>
      <c r="I42" s="1554"/>
      <c r="J42" s="1554"/>
      <c r="K42" s="1554"/>
      <c r="L42" s="1554"/>
      <c r="M42" s="1554"/>
      <c r="N42" s="1554"/>
      <c r="O42" s="1554"/>
      <c r="P42" s="1554"/>
      <c r="Q42" s="1222">
        <v>0</v>
      </c>
      <c r="R42" s="1554"/>
      <c r="S42" s="1554"/>
      <c r="T42" s="1554"/>
      <c r="U42" s="1554"/>
      <c r="V42" s="1554"/>
      <c r="W42" s="1554"/>
      <c r="X42" s="1554"/>
      <c r="Y42" s="1554"/>
      <c r="Z42" s="1554">
        <v>0</v>
      </c>
      <c r="AA42" s="1554"/>
      <c r="AB42" s="1554"/>
      <c r="AC42" s="1554"/>
      <c r="AD42" s="1554"/>
      <c r="AE42" s="1554"/>
      <c r="AF42" s="1554"/>
      <c r="AG42" s="1554"/>
      <c r="AH42" s="1554"/>
      <c r="AI42" s="1554"/>
      <c r="AJ42" s="1555">
        <v>0.16</v>
      </c>
      <c r="AK42" s="1554"/>
      <c r="AL42" s="1554"/>
      <c r="AM42" s="1554"/>
      <c r="AN42" s="1554"/>
      <c r="AO42" s="1554"/>
      <c r="AP42" s="1554"/>
      <c r="AQ42" s="1554"/>
      <c r="AR42" s="1554"/>
      <c r="AS42" s="1554"/>
      <c r="AT42" s="1554"/>
      <c r="AU42" s="1554"/>
      <c r="AV42" s="1554"/>
      <c r="AW42" s="1554"/>
      <c r="AX42" s="1554"/>
      <c r="AY42" s="1554"/>
      <c r="AZ42" s="1554"/>
      <c r="BA42" s="1554"/>
      <c r="BB42" s="1554"/>
      <c r="BC42" s="1554"/>
      <c r="BD42" s="1556">
        <v>0</v>
      </c>
      <c r="BE42" s="1222">
        <v>0.16</v>
      </c>
    </row>
    <row r="43" spans="1:57" ht="15.75" customHeight="1">
      <c r="A43" s="1558" t="s">
        <v>871</v>
      </c>
      <c r="B43" s="1565" t="s">
        <v>257</v>
      </c>
      <c r="C43" s="1553" t="s">
        <v>77</v>
      </c>
      <c r="D43" s="1222">
        <v>1.28</v>
      </c>
      <c r="E43" s="1554">
        <v>0</v>
      </c>
      <c r="F43" s="1554"/>
      <c r="G43" s="1554"/>
      <c r="H43" s="1554"/>
      <c r="I43" s="1554"/>
      <c r="J43" s="1554"/>
      <c r="K43" s="1554"/>
      <c r="L43" s="1554"/>
      <c r="M43" s="1554"/>
      <c r="N43" s="1554"/>
      <c r="O43" s="1554"/>
      <c r="P43" s="1554"/>
      <c r="Q43" s="1222">
        <v>0</v>
      </c>
      <c r="R43" s="1554"/>
      <c r="S43" s="1554"/>
      <c r="T43" s="1554"/>
      <c r="U43" s="1554"/>
      <c r="V43" s="1554"/>
      <c r="W43" s="1554"/>
      <c r="X43" s="1554"/>
      <c r="Y43" s="1554"/>
      <c r="Z43" s="1554">
        <v>0</v>
      </c>
      <c r="AA43" s="1554"/>
      <c r="AB43" s="1554"/>
      <c r="AC43" s="1554"/>
      <c r="AD43" s="1554"/>
      <c r="AE43" s="1554"/>
      <c r="AF43" s="1554"/>
      <c r="AG43" s="1554"/>
      <c r="AH43" s="1554"/>
      <c r="AI43" s="1554"/>
      <c r="AJ43" s="1554"/>
      <c r="AK43" s="1555">
        <v>1.28</v>
      </c>
      <c r="AL43" s="1554"/>
      <c r="AM43" s="1554"/>
      <c r="AN43" s="1554"/>
      <c r="AO43" s="1554"/>
      <c r="AP43" s="1554"/>
      <c r="AQ43" s="1554"/>
      <c r="AR43" s="1554"/>
      <c r="AS43" s="1554"/>
      <c r="AT43" s="1554"/>
      <c r="AU43" s="1554"/>
      <c r="AV43" s="1554"/>
      <c r="AW43" s="1554"/>
      <c r="AX43" s="1554"/>
      <c r="AY43" s="1556"/>
      <c r="AZ43" s="1554"/>
      <c r="BA43" s="1554"/>
      <c r="BB43" s="1554"/>
      <c r="BC43" s="1554"/>
      <c r="BD43" s="1556">
        <v>0</v>
      </c>
      <c r="BE43" s="1222">
        <v>13.08</v>
      </c>
    </row>
    <row r="44" spans="1:57" ht="12" customHeight="1">
      <c r="A44" s="1558" t="s">
        <v>871</v>
      </c>
      <c r="B44" s="1565" t="s">
        <v>258</v>
      </c>
      <c r="C44" s="1553" t="s">
        <v>259</v>
      </c>
      <c r="D44" s="1222">
        <v>3.05</v>
      </c>
      <c r="E44" s="1554">
        <v>0</v>
      </c>
      <c r="F44" s="1554"/>
      <c r="G44" s="1554"/>
      <c r="H44" s="1554"/>
      <c r="I44" s="1554"/>
      <c r="J44" s="1554"/>
      <c r="K44" s="1554"/>
      <c r="L44" s="1554"/>
      <c r="M44" s="1554"/>
      <c r="N44" s="1554"/>
      <c r="O44" s="1554"/>
      <c r="P44" s="1554"/>
      <c r="Q44" s="1222">
        <v>0</v>
      </c>
      <c r="R44" s="1554"/>
      <c r="S44" s="1554"/>
      <c r="T44" s="1554"/>
      <c r="U44" s="1554"/>
      <c r="V44" s="1554"/>
      <c r="W44" s="1554"/>
      <c r="X44" s="1554"/>
      <c r="Y44" s="1554"/>
      <c r="Z44" s="1554">
        <v>0</v>
      </c>
      <c r="AA44" s="1554"/>
      <c r="AB44" s="1554"/>
      <c r="AC44" s="1554"/>
      <c r="AD44" s="1554"/>
      <c r="AE44" s="1554"/>
      <c r="AF44" s="1554"/>
      <c r="AG44" s="1554"/>
      <c r="AH44" s="1554"/>
      <c r="AI44" s="1554"/>
      <c r="AJ44" s="1554"/>
      <c r="AK44" s="1554"/>
      <c r="AL44" s="1555">
        <v>3.05</v>
      </c>
      <c r="AM44" s="1554"/>
      <c r="AN44" s="1554"/>
      <c r="AO44" s="1554"/>
      <c r="AP44" s="1554"/>
      <c r="AQ44" s="1554"/>
      <c r="AR44" s="1554"/>
      <c r="AS44" s="1554"/>
      <c r="AT44" s="1554"/>
      <c r="AU44" s="1554"/>
      <c r="AV44" s="1554"/>
      <c r="AW44" s="1554"/>
      <c r="AX44" s="1554"/>
      <c r="AY44" s="1554"/>
      <c r="AZ44" s="1554"/>
      <c r="BA44" s="1554"/>
      <c r="BB44" s="1554"/>
      <c r="BC44" s="1554"/>
      <c r="BD44" s="1556">
        <v>0</v>
      </c>
      <c r="BE44" s="1222">
        <v>6.0499999999999989</v>
      </c>
    </row>
    <row r="45" spans="1:57" ht="24.75">
      <c r="A45" s="1558" t="s">
        <v>871</v>
      </c>
      <c r="B45" s="1565" t="s">
        <v>549</v>
      </c>
      <c r="C45" s="1553" t="s">
        <v>78</v>
      </c>
      <c r="D45" s="1222">
        <v>49.06</v>
      </c>
      <c r="E45" s="1554">
        <v>0</v>
      </c>
      <c r="F45" s="1554"/>
      <c r="G45" s="1554"/>
      <c r="H45" s="1554"/>
      <c r="I45" s="1554"/>
      <c r="J45" s="1554"/>
      <c r="K45" s="1554"/>
      <c r="L45" s="1554"/>
      <c r="M45" s="1554"/>
      <c r="N45" s="1554"/>
      <c r="O45" s="1554"/>
      <c r="P45" s="1554"/>
      <c r="Q45" s="1222">
        <v>0</v>
      </c>
      <c r="R45" s="1554"/>
      <c r="S45" s="1554"/>
      <c r="T45" s="1554"/>
      <c r="U45" s="1554"/>
      <c r="V45" s="1554"/>
      <c r="W45" s="1554"/>
      <c r="X45" s="1554"/>
      <c r="Y45" s="1554"/>
      <c r="Z45" s="1554">
        <v>0</v>
      </c>
      <c r="AA45" s="1554"/>
      <c r="AB45" s="1554"/>
      <c r="AC45" s="1554"/>
      <c r="AD45" s="1554"/>
      <c r="AE45" s="1554"/>
      <c r="AF45" s="1554"/>
      <c r="AG45" s="1554"/>
      <c r="AH45" s="1554"/>
      <c r="AI45" s="1554"/>
      <c r="AJ45" s="1554"/>
      <c r="AK45" s="1554"/>
      <c r="AL45" s="1554"/>
      <c r="AM45" s="1555">
        <v>49.06</v>
      </c>
      <c r="AN45" s="1554"/>
      <c r="AO45" s="1554"/>
      <c r="AP45" s="1554"/>
      <c r="AQ45" s="1554"/>
      <c r="AR45" s="1554"/>
      <c r="AS45" s="1554"/>
      <c r="AT45" s="1554"/>
      <c r="AU45" s="1554"/>
      <c r="AV45" s="1554"/>
      <c r="AW45" s="1554"/>
      <c r="AX45" s="1554"/>
      <c r="AY45" s="1554"/>
      <c r="AZ45" s="1554"/>
      <c r="BA45" s="1554"/>
      <c r="BB45" s="1554"/>
      <c r="BC45" s="1554"/>
      <c r="BD45" s="1556">
        <v>0</v>
      </c>
      <c r="BE45" s="1222">
        <v>49.06</v>
      </c>
    </row>
    <row r="46" spans="1:57" ht="16.5" hidden="1">
      <c r="A46" s="1558" t="s">
        <v>871</v>
      </c>
      <c r="B46" s="1565" t="s">
        <v>550</v>
      </c>
      <c r="C46" s="1553" t="s">
        <v>262</v>
      </c>
      <c r="D46" s="1222">
        <v>0</v>
      </c>
      <c r="E46" s="1554">
        <v>0</v>
      </c>
      <c r="F46" s="1554"/>
      <c r="G46" s="1554"/>
      <c r="H46" s="1554"/>
      <c r="I46" s="1554"/>
      <c r="J46" s="1554"/>
      <c r="K46" s="1554"/>
      <c r="L46" s="1554"/>
      <c r="M46" s="1554"/>
      <c r="N46" s="1554"/>
      <c r="O46" s="1554"/>
      <c r="P46" s="1554"/>
      <c r="Q46" s="1222">
        <v>0</v>
      </c>
      <c r="R46" s="1554"/>
      <c r="S46" s="1554"/>
      <c r="T46" s="1554"/>
      <c r="U46" s="1554"/>
      <c r="V46" s="1554"/>
      <c r="W46" s="1554"/>
      <c r="X46" s="1554"/>
      <c r="Y46" s="1554"/>
      <c r="Z46" s="1554">
        <v>0</v>
      </c>
      <c r="AA46" s="1554"/>
      <c r="AB46" s="1554"/>
      <c r="AC46" s="1554"/>
      <c r="AD46" s="1554"/>
      <c r="AE46" s="1554"/>
      <c r="AF46" s="1554"/>
      <c r="AG46" s="1554"/>
      <c r="AH46" s="1554"/>
      <c r="AI46" s="1554"/>
      <c r="AJ46" s="1554"/>
      <c r="AK46" s="1554"/>
      <c r="AL46" s="1554"/>
      <c r="AM46" s="1554"/>
      <c r="AN46" s="1554"/>
      <c r="AO46" s="1554"/>
      <c r="AP46" s="1554"/>
      <c r="AQ46" s="1554"/>
      <c r="AR46" s="1554"/>
      <c r="AS46" s="1554"/>
      <c r="AT46" s="1554"/>
      <c r="AU46" s="1554"/>
      <c r="AV46" s="1554"/>
      <c r="AW46" s="1554"/>
      <c r="AX46" s="1554"/>
      <c r="AY46" s="1554"/>
      <c r="AZ46" s="1554"/>
      <c r="BA46" s="1554"/>
      <c r="BB46" s="1554"/>
      <c r="BC46" s="1554"/>
      <c r="BD46" s="1556">
        <v>0</v>
      </c>
      <c r="BE46" s="1222">
        <v>0</v>
      </c>
    </row>
    <row r="47" spans="1:57" ht="16.5" hidden="1">
      <c r="A47" s="1558" t="s">
        <v>871</v>
      </c>
      <c r="B47" s="1565" t="s">
        <v>263</v>
      </c>
      <c r="C47" s="1553" t="s">
        <v>264</v>
      </c>
      <c r="D47" s="1222">
        <v>0</v>
      </c>
      <c r="E47" s="1554">
        <v>0</v>
      </c>
      <c r="F47" s="1554"/>
      <c r="G47" s="1554"/>
      <c r="H47" s="1554"/>
      <c r="I47" s="1554"/>
      <c r="J47" s="1554"/>
      <c r="K47" s="1554"/>
      <c r="L47" s="1554"/>
      <c r="M47" s="1554"/>
      <c r="N47" s="1554"/>
      <c r="O47" s="1554"/>
      <c r="P47" s="1554"/>
      <c r="Q47" s="1222">
        <v>0</v>
      </c>
      <c r="R47" s="1554"/>
      <c r="S47" s="1554"/>
      <c r="T47" s="1554"/>
      <c r="U47" s="1554"/>
      <c r="V47" s="1554"/>
      <c r="W47" s="1554"/>
      <c r="X47" s="1554"/>
      <c r="Y47" s="1554"/>
      <c r="Z47" s="1554">
        <v>0</v>
      </c>
      <c r="AA47" s="1554"/>
      <c r="AB47" s="1554"/>
      <c r="AC47" s="1554"/>
      <c r="AD47" s="1554"/>
      <c r="AE47" s="1554"/>
      <c r="AF47" s="1554"/>
      <c r="AG47" s="1554"/>
      <c r="AH47" s="1554"/>
      <c r="AI47" s="1554"/>
      <c r="AJ47" s="1554"/>
      <c r="AK47" s="1554"/>
      <c r="AL47" s="1554"/>
      <c r="AM47" s="1554"/>
      <c r="AN47" s="1554"/>
      <c r="AO47" s="1555">
        <v>0</v>
      </c>
      <c r="AP47" s="1554"/>
      <c r="AQ47" s="1554"/>
      <c r="AR47" s="1554"/>
      <c r="AS47" s="1554"/>
      <c r="AT47" s="1554"/>
      <c r="AU47" s="1554"/>
      <c r="AV47" s="1554"/>
      <c r="AW47" s="1554"/>
      <c r="AX47" s="1554"/>
      <c r="AY47" s="1554"/>
      <c r="AZ47" s="1554"/>
      <c r="BA47" s="1554"/>
      <c r="BB47" s="1554"/>
      <c r="BC47" s="1554"/>
      <c r="BD47" s="1556">
        <v>0</v>
      </c>
      <c r="BE47" s="1222">
        <v>0</v>
      </c>
    </row>
    <row r="48" spans="1:57" ht="12" customHeight="1">
      <c r="A48" s="1558" t="s">
        <v>871</v>
      </c>
      <c r="B48" s="1565" t="s">
        <v>265</v>
      </c>
      <c r="C48" s="1553" t="s">
        <v>142</v>
      </c>
      <c r="D48" s="1222">
        <v>1.63</v>
      </c>
      <c r="E48" s="1554">
        <v>0</v>
      </c>
      <c r="F48" s="1554"/>
      <c r="G48" s="1554"/>
      <c r="H48" s="1554"/>
      <c r="I48" s="1554"/>
      <c r="J48" s="1554"/>
      <c r="K48" s="1554"/>
      <c r="L48" s="1554"/>
      <c r="M48" s="1554"/>
      <c r="N48" s="1554"/>
      <c r="O48" s="1554"/>
      <c r="P48" s="1554"/>
      <c r="Q48" s="1222">
        <v>0</v>
      </c>
      <c r="R48" s="1554"/>
      <c r="S48" s="1554"/>
      <c r="T48" s="1554"/>
      <c r="U48" s="1554"/>
      <c r="V48" s="1554"/>
      <c r="W48" s="1554"/>
      <c r="X48" s="1554"/>
      <c r="Y48" s="1554"/>
      <c r="Z48" s="1554">
        <v>0</v>
      </c>
      <c r="AA48" s="1554"/>
      <c r="AB48" s="1554"/>
      <c r="AC48" s="1554"/>
      <c r="AD48" s="1554"/>
      <c r="AE48" s="1554"/>
      <c r="AF48" s="1554"/>
      <c r="AG48" s="1554"/>
      <c r="AH48" s="1554"/>
      <c r="AI48" s="1554"/>
      <c r="AJ48" s="1554"/>
      <c r="AK48" s="1554"/>
      <c r="AL48" s="1554"/>
      <c r="AM48" s="1554"/>
      <c r="AN48" s="1554"/>
      <c r="AO48" s="1554"/>
      <c r="AP48" s="1555">
        <v>1.63</v>
      </c>
      <c r="AQ48" s="1554"/>
      <c r="AR48" s="1554"/>
      <c r="AS48" s="1554"/>
      <c r="AT48" s="1554"/>
      <c r="AU48" s="1554"/>
      <c r="AV48" s="1554"/>
      <c r="AW48" s="1554"/>
      <c r="AX48" s="1554"/>
      <c r="AY48" s="1554"/>
      <c r="AZ48" s="1554"/>
      <c r="BA48" s="1554"/>
      <c r="BB48" s="1554"/>
      <c r="BC48" s="1554"/>
      <c r="BD48" s="1556">
        <v>0</v>
      </c>
      <c r="BE48" s="1222">
        <v>5.0299999999999994</v>
      </c>
    </row>
    <row r="49" spans="1:57" ht="16.5" hidden="1">
      <c r="A49" s="1554" t="s">
        <v>266</v>
      </c>
      <c r="B49" s="1565" t="s">
        <v>267</v>
      </c>
      <c r="C49" s="1553" t="s">
        <v>268</v>
      </c>
      <c r="D49" s="1222">
        <v>0</v>
      </c>
      <c r="E49" s="1554">
        <v>0</v>
      </c>
      <c r="F49" s="1554"/>
      <c r="G49" s="1554"/>
      <c r="H49" s="1554"/>
      <c r="I49" s="1554"/>
      <c r="J49" s="1554"/>
      <c r="K49" s="1554"/>
      <c r="L49" s="1554"/>
      <c r="M49" s="1554"/>
      <c r="N49" s="1554"/>
      <c r="O49" s="1554"/>
      <c r="P49" s="1554"/>
      <c r="Q49" s="1222">
        <v>0</v>
      </c>
      <c r="R49" s="1554"/>
      <c r="S49" s="1554"/>
      <c r="T49" s="1554"/>
      <c r="U49" s="1554"/>
      <c r="V49" s="1554"/>
      <c r="W49" s="1554"/>
      <c r="X49" s="1554"/>
      <c r="Y49" s="1554"/>
      <c r="Z49" s="1554">
        <v>0</v>
      </c>
      <c r="AA49" s="1554"/>
      <c r="AB49" s="1554"/>
      <c r="AC49" s="1554"/>
      <c r="AD49" s="1554"/>
      <c r="AE49" s="1554"/>
      <c r="AF49" s="1554"/>
      <c r="AG49" s="1554"/>
      <c r="AH49" s="1554"/>
      <c r="AI49" s="1554"/>
      <c r="AJ49" s="1554"/>
      <c r="AK49" s="1554"/>
      <c r="AL49" s="1554"/>
      <c r="AM49" s="1554"/>
      <c r="AN49" s="1554"/>
      <c r="AO49" s="1554"/>
      <c r="AP49" s="1554"/>
      <c r="AQ49" s="1555"/>
      <c r="AR49" s="1554"/>
      <c r="AS49" s="1554"/>
      <c r="AT49" s="1554"/>
      <c r="AU49" s="1554"/>
      <c r="AV49" s="1554"/>
      <c r="AW49" s="1554"/>
      <c r="AX49" s="1554"/>
      <c r="AY49" s="1554"/>
      <c r="AZ49" s="1554"/>
      <c r="BA49" s="1554"/>
      <c r="BB49" s="1554"/>
      <c r="BC49" s="1554"/>
      <c r="BD49" s="1556">
        <v>0</v>
      </c>
      <c r="BE49" s="1222">
        <v>0</v>
      </c>
    </row>
    <row r="50" spans="1:57" ht="16.5">
      <c r="A50" s="1554" t="s">
        <v>269</v>
      </c>
      <c r="B50" s="1565" t="s">
        <v>270</v>
      </c>
      <c r="C50" s="1553" t="s">
        <v>271</v>
      </c>
      <c r="D50" s="1222">
        <v>2.68</v>
      </c>
      <c r="E50" s="1554">
        <v>0</v>
      </c>
      <c r="F50" s="1554"/>
      <c r="G50" s="1554"/>
      <c r="H50" s="1554"/>
      <c r="I50" s="1554"/>
      <c r="J50" s="1554"/>
      <c r="K50" s="1554"/>
      <c r="L50" s="1554"/>
      <c r="M50" s="1554"/>
      <c r="N50" s="1554"/>
      <c r="O50" s="1554"/>
      <c r="P50" s="1554"/>
      <c r="Q50" s="1222">
        <v>0</v>
      </c>
      <c r="R50" s="1554"/>
      <c r="S50" s="1554"/>
      <c r="T50" s="1554"/>
      <c r="U50" s="1554"/>
      <c r="V50" s="1554"/>
      <c r="W50" s="1554"/>
      <c r="X50" s="1554"/>
      <c r="Y50" s="1554"/>
      <c r="Z50" s="1554">
        <v>0</v>
      </c>
      <c r="AA50" s="1554"/>
      <c r="AB50" s="1554"/>
      <c r="AC50" s="1554"/>
      <c r="AD50" s="1554"/>
      <c r="AE50" s="1554"/>
      <c r="AF50" s="1554"/>
      <c r="AG50" s="1554"/>
      <c r="AH50" s="1554"/>
      <c r="AI50" s="1554"/>
      <c r="AJ50" s="1554"/>
      <c r="AK50" s="1554"/>
      <c r="AL50" s="1554"/>
      <c r="AM50" s="1554"/>
      <c r="AN50" s="1554"/>
      <c r="AO50" s="1554"/>
      <c r="AP50" s="1554"/>
      <c r="AQ50" s="1554"/>
      <c r="AR50" s="1555">
        <v>2.68</v>
      </c>
      <c r="AS50" s="1554"/>
      <c r="AT50" s="1554"/>
      <c r="AU50" s="1554"/>
      <c r="AV50" s="1554"/>
      <c r="AW50" s="1554"/>
      <c r="AX50" s="1554"/>
      <c r="AY50" s="1554"/>
      <c r="AZ50" s="1554"/>
      <c r="BA50" s="1554"/>
      <c r="BB50" s="1554"/>
      <c r="BC50" s="1554"/>
      <c r="BD50" s="1556">
        <v>0</v>
      </c>
      <c r="BE50" s="1222">
        <v>2.68</v>
      </c>
    </row>
    <row r="51" spans="1:57" ht="16.5">
      <c r="A51" s="1554" t="s">
        <v>272</v>
      </c>
      <c r="B51" s="1565" t="s">
        <v>273</v>
      </c>
      <c r="C51" s="1553" t="s">
        <v>144</v>
      </c>
      <c r="D51" s="1222">
        <v>0.65999999999999992</v>
      </c>
      <c r="E51" s="1554">
        <v>0</v>
      </c>
      <c r="F51" s="1554"/>
      <c r="G51" s="1554"/>
      <c r="H51" s="1554"/>
      <c r="I51" s="1554"/>
      <c r="J51" s="1554"/>
      <c r="K51" s="1554"/>
      <c r="L51" s="1554"/>
      <c r="M51" s="1554"/>
      <c r="N51" s="1554"/>
      <c r="O51" s="1554"/>
      <c r="P51" s="1554"/>
      <c r="Q51" s="1222">
        <v>0</v>
      </c>
      <c r="R51" s="1554"/>
      <c r="S51" s="1554"/>
      <c r="T51" s="1554"/>
      <c r="U51" s="1554"/>
      <c r="V51" s="1554"/>
      <c r="W51" s="1554"/>
      <c r="X51" s="1554"/>
      <c r="Y51" s="1554"/>
      <c r="Z51" s="1554">
        <v>0</v>
      </c>
      <c r="AA51" s="1554"/>
      <c r="AB51" s="1554"/>
      <c r="AC51" s="1554"/>
      <c r="AD51" s="1554"/>
      <c r="AE51" s="1554"/>
      <c r="AF51" s="1554"/>
      <c r="AG51" s="1554"/>
      <c r="AH51" s="1554"/>
      <c r="AI51" s="1554"/>
      <c r="AJ51" s="1554"/>
      <c r="AK51" s="1554"/>
      <c r="AL51" s="1554"/>
      <c r="AM51" s="1554"/>
      <c r="AN51" s="1554"/>
      <c r="AO51" s="1554"/>
      <c r="AP51" s="1554"/>
      <c r="AQ51" s="1554"/>
      <c r="AR51" s="1554"/>
      <c r="AS51" s="1555">
        <v>0.65999999999999992</v>
      </c>
      <c r="AT51" s="1554"/>
      <c r="AU51" s="1554"/>
      <c r="AV51" s="1554"/>
      <c r="AW51" s="1554"/>
      <c r="AX51" s="1554"/>
      <c r="AY51" s="1554"/>
      <c r="AZ51" s="1554"/>
      <c r="BA51" s="1554"/>
      <c r="BB51" s="1554"/>
      <c r="BC51" s="1554"/>
      <c r="BD51" s="1556">
        <v>0</v>
      </c>
      <c r="BE51" s="1222">
        <v>11.959999999999999</v>
      </c>
    </row>
    <row r="52" spans="1:57" ht="12" customHeight="1">
      <c r="A52" s="1554" t="s">
        <v>274</v>
      </c>
      <c r="B52" s="1565" t="s">
        <v>275</v>
      </c>
      <c r="C52" s="1553" t="s">
        <v>121</v>
      </c>
      <c r="D52" s="1222">
        <v>610.13999999999987</v>
      </c>
      <c r="E52" s="1554">
        <v>0.52</v>
      </c>
      <c r="F52" s="1554"/>
      <c r="G52" s="1554"/>
      <c r="H52" s="1554">
        <v>0.22</v>
      </c>
      <c r="I52" s="1554">
        <v>0.3</v>
      </c>
      <c r="J52" s="1554"/>
      <c r="K52" s="1554"/>
      <c r="L52" s="1554"/>
      <c r="M52" s="1554"/>
      <c r="N52" s="1554"/>
      <c r="O52" s="1554"/>
      <c r="P52" s="1554"/>
      <c r="Q52" s="1222">
        <v>1.8099999999999998</v>
      </c>
      <c r="R52" s="1554"/>
      <c r="S52" s="1554"/>
      <c r="T52" s="1554"/>
      <c r="U52" s="1554">
        <v>0.2</v>
      </c>
      <c r="V52" s="1554">
        <v>0.22</v>
      </c>
      <c r="W52" s="1554"/>
      <c r="X52" s="1554"/>
      <c r="Y52" s="1554"/>
      <c r="Z52" s="1554">
        <v>1.19</v>
      </c>
      <c r="AA52" s="1554">
        <v>0.46</v>
      </c>
      <c r="AB52" s="1554"/>
      <c r="AC52" s="1554"/>
      <c r="AD52" s="1554"/>
      <c r="AE52" s="1554">
        <v>0.16</v>
      </c>
      <c r="AF52" s="1554"/>
      <c r="AG52" s="1554">
        <v>0.56999999999999995</v>
      </c>
      <c r="AH52" s="1554"/>
      <c r="AI52" s="1554"/>
      <c r="AJ52" s="1554"/>
      <c r="AK52" s="1554"/>
      <c r="AL52" s="1554"/>
      <c r="AM52" s="1554"/>
      <c r="AN52" s="1554"/>
      <c r="AO52" s="1554"/>
      <c r="AP52" s="1554"/>
      <c r="AQ52" s="1554"/>
      <c r="AR52" s="1554"/>
      <c r="AS52" s="1554"/>
      <c r="AT52" s="1555">
        <v>607.80999999999983</v>
      </c>
      <c r="AU52" s="1554"/>
      <c r="AV52" s="1554"/>
      <c r="AW52" s="1554">
        <v>0.2</v>
      </c>
      <c r="AX52" s="1554"/>
      <c r="AY52" s="1554"/>
      <c r="AZ52" s="1554"/>
      <c r="BA52" s="1554"/>
      <c r="BB52" s="1554"/>
      <c r="BC52" s="1554"/>
      <c r="BD52" s="1556">
        <v>2.33</v>
      </c>
      <c r="BE52" s="1222">
        <v>614.20999999999992</v>
      </c>
    </row>
    <row r="53" spans="1:57" ht="13.5" customHeight="1">
      <c r="A53" s="1554" t="s">
        <v>276</v>
      </c>
      <c r="B53" s="1565" t="s">
        <v>277</v>
      </c>
      <c r="C53" s="1553" t="s">
        <v>49</v>
      </c>
      <c r="D53" s="1222">
        <v>183.6</v>
      </c>
      <c r="E53" s="1554">
        <v>0</v>
      </c>
      <c r="F53" s="1554"/>
      <c r="G53" s="1554"/>
      <c r="H53" s="1554"/>
      <c r="I53" s="1554"/>
      <c r="J53" s="1554"/>
      <c r="K53" s="1554"/>
      <c r="L53" s="1554"/>
      <c r="M53" s="1554"/>
      <c r="N53" s="1554"/>
      <c r="O53" s="1554"/>
      <c r="P53" s="1554"/>
      <c r="Q53" s="1222">
        <v>5.95</v>
      </c>
      <c r="R53" s="1554"/>
      <c r="S53" s="1554"/>
      <c r="T53" s="1554"/>
      <c r="U53" s="1554"/>
      <c r="V53" s="1554">
        <v>0.72</v>
      </c>
      <c r="W53" s="1554"/>
      <c r="X53" s="1554"/>
      <c r="Y53" s="1554"/>
      <c r="Z53" s="1554">
        <v>4.32</v>
      </c>
      <c r="AA53" s="1554">
        <v>2.7600000000000002</v>
      </c>
      <c r="AB53" s="1554"/>
      <c r="AC53" s="1554"/>
      <c r="AD53" s="1554">
        <v>1.24</v>
      </c>
      <c r="AE53" s="1554"/>
      <c r="AF53" s="1554"/>
      <c r="AG53" s="1554"/>
      <c r="AH53" s="1554"/>
      <c r="AI53" s="1554"/>
      <c r="AJ53" s="1554"/>
      <c r="AK53" s="1554"/>
      <c r="AL53" s="1554"/>
      <c r="AM53" s="1554"/>
      <c r="AN53" s="1554"/>
      <c r="AO53" s="1554"/>
      <c r="AP53" s="1554">
        <v>0.32</v>
      </c>
      <c r="AQ53" s="1554"/>
      <c r="AR53" s="1554"/>
      <c r="AS53" s="1554">
        <v>0.91</v>
      </c>
      <c r="AT53" s="1554"/>
      <c r="AU53" s="1555">
        <v>177.65</v>
      </c>
      <c r="AV53" s="1554"/>
      <c r="AW53" s="1554"/>
      <c r="AX53" s="1554"/>
      <c r="AY53" s="1554"/>
      <c r="AZ53" s="1554"/>
      <c r="BA53" s="1554"/>
      <c r="BB53" s="1554"/>
      <c r="BC53" s="1554"/>
      <c r="BD53" s="1556">
        <v>5.95</v>
      </c>
      <c r="BE53" s="1222">
        <v>253.47000000000003</v>
      </c>
    </row>
    <row r="54" spans="1:57" ht="19.5" customHeight="1">
      <c r="A54" s="1554" t="s">
        <v>278</v>
      </c>
      <c r="B54" s="1565" t="s">
        <v>303</v>
      </c>
      <c r="C54" s="1553" t="s">
        <v>44</v>
      </c>
      <c r="D54" s="1222">
        <v>30.26</v>
      </c>
      <c r="E54" s="1554">
        <v>0</v>
      </c>
      <c r="F54" s="1554"/>
      <c r="G54" s="1554"/>
      <c r="H54" s="1554"/>
      <c r="I54" s="1554"/>
      <c r="J54" s="1554"/>
      <c r="K54" s="1554"/>
      <c r="L54" s="1554"/>
      <c r="M54" s="1554"/>
      <c r="N54" s="1554"/>
      <c r="O54" s="1554"/>
      <c r="P54" s="1554"/>
      <c r="Q54" s="1222">
        <v>3.49</v>
      </c>
      <c r="R54" s="1554"/>
      <c r="S54" s="1554">
        <v>0.52</v>
      </c>
      <c r="T54" s="1554"/>
      <c r="U54" s="1554"/>
      <c r="V54" s="1554">
        <v>1.34</v>
      </c>
      <c r="W54" s="1554"/>
      <c r="X54" s="1554"/>
      <c r="Y54" s="1554"/>
      <c r="Z54" s="1554">
        <v>0</v>
      </c>
      <c r="AA54" s="1554"/>
      <c r="AB54" s="1554"/>
      <c r="AC54" s="1554"/>
      <c r="AD54" s="1554"/>
      <c r="AE54" s="1554"/>
      <c r="AF54" s="1554"/>
      <c r="AG54" s="1554"/>
      <c r="AH54" s="1554"/>
      <c r="AI54" s="1554"/>
      <c r="AJ54" s="1554"/>
      <c r="AK54" s="1554"/>
      <c r="AL54" s="1554"/>
      <c r="AM54" s="1554"/>
      <c r="AN54" s="1554"/>
      <c r="AO54" s="1554"/>
      <c r="AP54" s="1554"/>
      <c r="AQ54" s="1554"/>
      <c r="AR54" s="1554"/>
      <c r="AS54" s="1554">
        <v>1.63</v>
      </c>
      <c r="AT54" s="1554"/>
      <c r="AU54" s="1554"/>
      <c r="AV54" s="1555">
        <v>26.770000000000003</v>
      </c>
      <c r="AW54" s="1554"/>
      <c r="AX54" s="1554"/>
      <c r="AY54" s="1554"/>
      <c r="AZ54" s="1554"/>
      <c r="BA54" s="1554"/>
      <c r="BB54" s="1554"/>
      <c r="BC54" s="1554"/>
      <c r="BD54" s="1556">
        <v>3.49</v>
      </c>
      <c r="BE54" s="1222">
        <v>27.310000000000006</v>
      </c>
    </row>
    <row r="55" spans="1:57" ht="16.5">
      <c r="A55" s="1554" t="s">
        <v>280</v>
      </c>
      <c r="B55" s="1565" t="s">
        <v>281</v>
      </c>
      <c r="C55" s="1553" t="s">
        <v>76</v>
      </c>
      <c r="D55" s="1222">
        <v>6.86</v>
      </c>
      <c r="E55" s="1554">
        <v>0</v>
      </c>
      <c r="F55" s="1554"/>
      <c r="G55" s="1554"/>
      <c r="H55" s="1554"/>
      <c r="I55" s="1554"/>
      <c r="J55" s="1554"/>
      <c r="K55" s="1554"/>
      <c r="L55" s="1554"/>
      <c r="M55" s="1554"/>
      <c r="N55" s="1554"/>
      <c r="O55" s="1554"/>
      <c r="P55" s="1554"/>
      <c r="Q55" s="1222">
        <v>0</v>
      </c>
      <c r="R55" s="1554"/>
      <c r="S55" s="1554"/>
      <c r="T55" s="1554"/>
      <c r="U55" s="1554"/>
      <c r="V55" s="1554"/>
      <c r="W55" s="1554"/>
      <c r="X55" s="1554"/>
      <c r="Y55" s="1554"/>
      <c r="Z55" s="1554">
        <v>0</v>
      </c>
      <c r="AA55" s="1554"/>
      <c r="AB55" s="1554"/>
      <c r="AC55" s="1554"/>
      <c r="AD55" s="1554"/>
      <c r="AE55" s="1554"/>
      <c r="AF55" s="1554"/>
      <c r="AG55" s="1554"/>
      <c r="AH55" s="1554"/>
      <c r="AI55" s="1554"/>
      <c r="AJ55" s="1554"/>
      <c r="AK55" s="1554"/>
      <c r="AL55" s="1554"/>
      <c r="AM55" s="1554"/>
      <c r="AN55" s="1554"/>
      <c r="AO55" s="1554"/>
      <c r="AP55" s="1554"/>
      <c r="AQ55" s="1554"/>
      <c r="AR55" s="1554"/>
      <c r="AS55" s="1554"/>
      <c r="AT55" s="1554"/>
      <c r="AU55" s="1554"/>
      <c r="AV55" s="1554"/>
      <c r="AW55" s="1555">
        <v>6.86</v>
      </c>
      <c r="AX55" s="1554"/>
      <c r="AY55" s="1554"/>
      <c r="AZ55" s="1554"/>
      <c r="BA55" s="1554"/>
      <c r="BB55" s="1554"/>
      <c r="BC55" s="1554"/>
      <c r="BD55" s="1556">
        <v>0</v>
      </c>
      <c r="BE55" s="1222">
        <v>11.860000000000001</v>
      </c>
    </row>
    <row r="56" spans="1:57" ht="16.5" hidden="1">
      <c r="A56" s="1554" t="s">
        <v>282</v>
      </c>
      <c r="B56" s="1565" t="s">
        <v>283</v>
      </c>
      <c r="C56" s="1553" t="s">
        <v>284</v>
      </c>
      <c r="D56" s="1222">
        <v>0</v>
      </c>
      <c r="E56" s="1554">
        <v>0</v>
      </c>
      <c r="F56" s="1554"/>
      <c r="G56" s="1554"/>
      <c r="H56" s="1554"/>
      <c r="I56" s="1554"/>
      <c r="J56" s="1554"/>
      <c r="K56" s="1554"/>
      <c r="L56" s="1554"/>
      <c r="M56" s="1554"/>
      <c r="N56" s="1554"/>
      <c r="O56" s="1554"/>
      <c r="P56" s="1554"/>
      <c r="Q56" s="1222">
        <v>0</v>
      </c>
      <c r="R56" s="1554"/>
      <c r="S56" s="1554"/>
      <c r="T56" s="1554"/>
      <c r="U56" s="1554"/>
      <c r="V56" s="1554"/>
      <c r="W56" s="1554"/>
      <c r="X56" s="1554"/>
      <c r="Y56" s="1554"/>
      <c r="Z56" s="1554">
        <v>0</v>
      </c>
      <c r="AA56" s="1554"/>
      <c r="AB56" s="1554"/>
      <c r="AC56" s="1554"/>
      <c r="AD56" s="1554"/>
      <c r="AE56" s="1554"/>
      <c r="AF56" s="1554"/>
      <c r="AG56" s="1554"/>
      <c r="AH56" s="1554"/>
      <c r="AI56" s="1554"/>
      <c r="AJ56" s="1554"/>
      <c r="AK56" s="1554"/>
      <c r="AL56" s="1554"/>
      <c r="AM56" s="1554"/>
      <c r="AN56" s="1554"/>
      <c r="AO56" s="1554"/>
      <c r="AP56" s="1554"/>
      <c r="AQ56" s="1554"/>
      <c r="AR56" s="1554"/>
      <c r="AS56" s="1554"/>
      <c r="AT56" s="1554"/>
      <c r="AU56" s="1554"/>
      <c r="AV56" s="1554"/>
      <c r="AW56" s="1554"/>
      <c r="AX56" s="1566"/>
      <c r="AY56" s="1554"/>
      <c r="AZ56" s="1554"/>
      <c r="BA56" s="1554"/>
      <c r="BB56" s="1554"/>
      <c r="BC56" s="1554"/>
      <c r="BD56" s="1556">
        <v>0</v>
      </c>
      <c r="BE56" s="1222">
        <v>0</v>
      </c>
    </row>
    <row r="57" spans="1:57" ht="16.5" hidden="1">
      <c r="A57" s="1554" t="s">
        <v>285</v>
      </c>
      <c r="B57" s="1565" t="s">
        <v>551</v>
      </c>
      <c r="C57" s="1553" t="s">
        <v>287</v>
      </c>
      <c r="D57" s="1222">
        <v>0</v>
      </c>
      <c r="E57" s="1554">
        <v>0</v>
      </c>
      <c r="F57" s="1554"/>
      <c r="G57" s="1554"/>
      <c r="H57" s="1554"/>
      <c r="I57" s="1554"/>
      <c r="J57" s="1554"/>
      <c r="K57" s="1554"/>
      <c r="L57" s="1554"/>
      <c r="M57" s="1554"/>
      <c r="N57" s="1554"/>
      <c r="O57" s="1554"/>
      <c r="P57" s="1554"/>
      <c r="Q57" s="1222">
        <v>0</v>
      </c>
      <c r="R57" s="1554"/>
      <c r="S57" s="1554"/>
      <c r="T57" s="1554"/>
      <c r="U57" s="1567"/>
      <c r="V57" s="1554"/>
      <c r="W57" s="1554"/>
      <c r="X57" s="1554"/>
      <c r="Y57" s="1554"/>
      <c r="Z57" s="1554">
        <v>0</v>
      </c>
      <c r="AA57" s="1554"/>
      <c r="AB57" s="1554"/>
      <c r="AC57" s="1554"/>
      <c r="AD57" s="1554"/>
      <c r="AE57" s="1554"/>
      <c r="AF57" s="1554"/>
      <c r="AG57" s="1554"/>
      <c r="AH57" s="1554"/>
      <c r="AI57" s="1554"/>
      <c r="AJ57" s="1554"/>
      <c r="AK57" s="1554"/>
      <c r="AL57" s="1554"/>
      <c r="AM57" s="1554"/>
      <c r="AN57" s="1554"/>
      <c r="AO57" s="1554"/>
      <c r="AP57" s="1554"/>
      <c r="AQ57" s="1554"/>
      <c r="AR57" s="1554"/>
      <c r="AS57" s="1554"/>
      <c r="AT57" s="1554"/>
      <c r="AU57" s="1554"/>
      <c r="AV57" s="1554"/>
      <c r="AW57" s="1554"/>
      <c r="AX57" s="1554"/>
      <c r="AY57" s="1555">
        <v>0</v>
      </c>
      <c r="AZ57" s="1554"/>
      <c r="BA57" s="1554"/>
      <c r="BB57" s="1554"/>
      <c r="BC57" s="1554"/>
      <c r="BD57" s="1556">
        <v>0</v>
      </c>
      <c r="BE57" s="1222">
        <v>0</v>
      </c>
    </row>
    <row r="58" spans="1:57" ht="16.5">
      <c r="A58" s="1554" t="s">
        <v>288</v>
      </c>
      <c r="B58" s="1565" t="s">
        <v>289</v>
      </c>
      <c r="C58" s="1553" t="s">
        <v>155</v>
      </c>
      <c r="D58" s="1222">
        <v>1301.26</v>
      </c>
      <c r="E58" s="1554">
        <v>0</v>
      </c>
      <c r="F58" s="1554"/>
      <c r="G58" s="1554"/>
      <c r="H58" s="1554"/>
      <c r="I58" s="1554"/>
      <c r="J58" s="1554"/>
      <c r="K58" s="1554"/>
      <c r="L58" s="1554"/>
      <c r="M58" s="1554"/>
      <c r="N58" s="1554"/>
      <c r="O58" s="1554"/>
      <c r="P58" s="1554"/>
      <c r="Q58" s="1222">
        <v>74.56</v>
      </c>
      <c r="R58" s="1554"/>
      <c r="S58" s="1554"/>
      <c r="T58" s="1554"/>
      <c r="U58" s="1554"/>
      <c r="V58" s="1554"/>
      <c r="W58" s="1554"/>
      <c r="X58" s="1554"/>
      <c r="Y58" s="1554"/>
      <c r="Z58" s="1554">
        <v>74.56</v>
      </c>
      <c r="AA58" s="1554">
        <v>8.89</v>
      </c>
      <c r="AB58" s="1554">
        <v>1.5</v>
      </c>
      <c r="AC58" s="1554"/>
      <c r="AD58" s="1554"/>
      <c r="AE58" s="1554"/>
      <c r="AF58" s="1554"/>
      <c r="AG58" s="1554">
        <v>64.17</v>
      </c>
      <c r="AH58" s="1554"/>
      <c r="AI58" s="1554"/>
      <c r="AJ58" s="1554"/>
      <c r="AK58" s="1554"/>
      <c r="AL58" s="1554"/>
      <c r="AM58" s="1554"/>
      <c r="AN58" s="1554"/>
      <c r="AO58" s="1554"/>
      <c r="AP58" s="1554"/>
      <c r="AQ58" s="1554"/>
      <c r="AR58" s="1554"/>
      <c r="AS58" s="1554"/>
      <c r="AT58" s="1554"/>
      <c r="AU58" s="1554"/>
      <c r="AV58" s="1554"/>
      <c r="AW58" s="1554"/>
      <c r="AX58" s="1554"/>
      <c r="AY58" s="1554"/>
      <c r="AZ58" s="1555">
        <v>1226.7</v>
      </c>
      <c r="BA58" s="1554"/>
      <c r="BB58" s="1554"/>
      <c r="BC58" s="1554"/>
      <c r="BD58" s="1556">
        <v>74.56</v>
      </c>
      <c r="BE58" s="1222">
        <v>1226.7</v>
      </c>
    </row>
    <row r="59" spans="1:57" ht="17.25" customHeight="1">
      <c r="A59" s="1554" t="s">
        <v>290</v>
      </c>
      <c r="B59" s="1565" t="s">
        <v>291</v>
      </c>
      <c r="C59" s="1553" t="s">
        <v>292</v>
      </c>
      <c r="D59" s="1222">
        <v>195.19</v>
      </c>
      <c r="E59" s="1554">
        <v>0</v>
      </c>
      <c r="F59" s="1554"/>
      <c r="G59" s="1554"/>
      <c r="H59" s="1554"/>
      <c r="I59" s="1554"/>
      <c r="J59" s="1554"/>
      <c r="K59" s="1554"/>
      <c r="L59" s="1554"/>
      <c r="M59" s="1554"/>
      <c r="N59" s="1554"/>
      <c r="O59" s="1554"/>
      <c r="P59" s="1554"/>
      <c r="Q59" s="1222">
        <v>7.04</v>
      </c>
      <c r="R59" s="1554"/>
      <c r="S59" s="1554"/>
      <c r="T59" s="1554"/>
      <c r="U59" s="1554"/>
      <c r="V59" s="1554">
        <v>0.44</v>
      </c>
      <c r="W59" s="1554"/>
      <c r="X59" s="1554"/>
      <c r="Y59" s="1554"/>
      <c r="Z59" s="1554">
        <v>6.6</v>
      </c>
      <c r="AA59" s="1554">
        <v>6.6</v>
      </c>
      <c r="AB59" s="1554"/>
      <c r="AC59" s="1554"/>
      <c r="AD59" s="1554"/>
      <c r="AE59" s="1554"/>
      <c r="AF59" s="1554"/>
      <c r="AG59" s="1554"/>
      <c r="AH59" s="1554"/>
      <c r="AI59" s="1554"/>
      <c r="AJ59" s="1554"/>
      <c r="AK59" s="1554"/>
      <c r="AL59" s="1554"/>
      <c r="AM59" s="1554"/>
      <c r="AN59" s="1554"/>
      <c r="AO59" s="1554"/>
      <c r="AP59" s="1554"/>
      <c r="AQ59" s="1554"/>
      <c r="AR59" s="1554"/>
      <c r="AS59" s="1554"/>
      <c r="AT59" s="1554"/>
      <c r="AU59" s="1554"/>
      <c r="AV59" s="1554"/>
      <c r="AW59" s="1554"/>
      <c r="AX59" s="1554"/>
      <c r="AY59" s="1554"/>
      <c r="AZ59" s="1554"/>
      <c r="BA59" s="1555">
        <v>188.15</v>
      </c>
      <c r="BB59" s="1554"/>
      <c r="BC59" s="1554"/>
      <c r="BD59" s="1556">
        <v>7.04</v>
      </c>
      <c r="BE59" s="1222">
        <v>188.14999999999998</v>
      </c>
    </row>
    <row r="60" spans="1:57" ht="15" customHeight="1">
      <c r="A60" s="1554" t="s">
        <v>293</v>
      </c>
      <c r="B60" s="1565" t="s">
        <v>294</v>
      </c>
      <c r="C60" s="1553" t="s">
        <v>295</v>
      </c>
      <c r="D60" s="1222">
        <v>0.45</v>
      </c>
      <c r="E60" s="1554">
        <v>0</v>
      </c>
      <c r="F60" s="1554"/>
      <c r="G60" s="1554"/>
      <c r="H60" s="1554"/>
      <c r="I60" s="1554"/>
      <c r="J60" s="1554"/>
      <c r="K60" s="1554"/>
      <c r="L60" s="1554"/>
      <c r="M60" s="1554"/>
      <c r="N60" s="1554"/>
      <c r="O60" s="1554"/>
      <c r="P60" s="1554"/>
      <c r="Q60" s="1222">
        <v>0</v>
      </c>
      <c r="R60" s="1554"/>
      <c r="S60" s="1554"/>
      <c r="T60" s="1554"/>
      <c r="U60" s="1554"/>
      <c r="V60" s="1554"/>
      <c r="W60" s="1554"/>
      <c r="X60" s="1554"/>
      <c r="Y60" s="1554"/>
      <c r="Z60" s="1554">
        <v>0</v>
      </c>
      <c r="AA60" s="1554"/>
      <c r="AB60" s="1554"/>
      <c r="AC60" s="1554"/>
      <c r="AD60" s="1554"/>
      <c r="AE60" s="1554"/>
      <c r="AF60" s="1554"/>
      <c r="AG60" s="1554"/>
      <c r="AH60" s="1554"/>
      <c r="AI60" s="1554"/>
      <c r="AJ60" s="1554"/>
      <c r="AK60" s="1554"/>
      <c r="AL60" s="1554"/>
      <c r="AM60" s="1554"/>
      <c r="AN60" s="1554"/>
      <c r="AO60" s="1554"/>
      <c r="AP60" s="1554"/>
      <c r="AQ60" s="1554"/>
      <c r="AR60" s="1554"/>
      <c r="AS60" s="1554"/>
      <c r="AT60" s="1554"/>
      <c r="AU60" s="1554"/>
      <c r="AV60" s="1554"/>
      <c r="AW60" s="1554"/>
      <c r="AX60" s="1554"/>
      <c r="AY60" s="1554"/>
      <c r="AZ60" s="1554"/>
      <c r="BA60" s="1554"/>
      <c r="BB60" s="1555">
        <v>0.45</v>
      </c>
      <c r="BC60" s="1554"/>
      <c r="BD60" s="1556">
        <v>0</v>
      </c>
      <c r="BE60" s="1222">
        <v>0.45</v>
      </c>
    </row>
    <row r="61" spans="1:57" ht="18">
      <c r="A61" s="1568">
        <v>3</v>
      </c>
      <c r="B61" s="1546" t="s">
        <v>304</v>
      </c>
      <c r="C61" s="1569" t="s">
        <v>156</v>
      </c>
      <c r="D61" s="1222">
        <v>1363.3299999999997</v>
      </c>
      <c r="E61" s="1222">
        <v>0</v>
      </c>
      <c r="F61" s="1222"/>
      <c r="G61" s="1222"/>
      <c r="H61" s="1222"/>
      <c r="I61" s="1222"/>
      <c r="J61" s="1222"/>
      <c r="K61" s="1222"/>
      <c r="L61" s="1222"/>
      <c r="M61" s="1222"/>
      <c r="N61" s="1222"/>
      <c r="O61" s="1222"/>
      <c r="P61" s="1222"/>
      <c r="Q61" s="1222">
        <v>32.9</v>
      </c>
      <c r="R61" s="1222">
        <v>0.5</v>
      </c>
      <c r="S61" s="1222"/>
      <c r="T61" s="1222"/>
      <c r="U61" s="1222">
        <v>1</v>
      </c>
      <c r="V61" s="1222">
        <v>0.22</v>
      </c>
      <c r="W61" s="1222"/>
      <c r="X61" s="1222"/>
      <c r="Y61" s="1222">
        <v>1.22</v>
      </c>
      <c r="Z61" s="1222">
        <v>29.96</v>
      </c>
      <c r="AA61" s="1222">
        <v>11.660000000000002</v>
      </c>
      <c r="AB61" s="1222">
        <v>0.30000000000000004</v>
      </c>
      <c r="AC61" s="1222"/>
      <c r="AD61" s="1222"/>
      <c r="AE61" s="1222"/>
      <c r="AF61" s="1222"/>
      <c r="AG61" s="1222">
        <v>18</v>
      </c>
      <c r="AH61" s="1222"/>
      <c r="AI61" s="1222"/>
      <c r="AJ61" s="1222"/>
      <c r="AK61" s="1222"/>
      <c r="AL61" s="1222"/>
      <c r="AM61" s="1222"/>
      <c r="AN61" s="1222"/>
      <c r="AO61" s="1222"/>
      <c r="AP61" s="1222"/>
      <c r="AQ61" s="1222"/>
      <c r="AR61" s="1222"/>
      <c r="AS61" s="1222"/>
      <c r="AT61" s="1222"/>
      <c r="AU61" s="1222"/>
      <c r="AV61" s="1222"/>
      <c r="AW61" s="1222"/>
      <c r="AX61" s="1222"/>
      <c r="AY61" s="1222"/>
      <c r="AZ61" s="1222"/>
      <c r="BA61" s="1222"/>
      <c r="BB61" s="1222"/>
      <c r="BC61" s="1548">
        <v>32.899999999999864</v>
      </c>
      <c r="BD61" s="1570">
        <v>1330.4299999999998</v>
      </c>
      <c r="BE61" s="1222">
        <v>1330.4299999999998</v>
      </c>
    </row>
    <row r="62" spans="1:57" ht="12" customHeight="1">
      <c r="A62" s="1222"/>
      <c r="B62" s="1571" t="s">
        <v>400</v>
      </c>
      <c r="C62" s="1569"/>
      <c r="D62" s="1222">
        <v>0</v>
      </c>
      <c r="E62" s="1222">
        <v>87.24</v>
      </c>
      <c r="F62" s="1222">
        <v>0</v>
      </c>
      <c r="G62" s="1222">
        <v>0</v>
      </c>
      <c r="H62" s="1222">
        <v>1.72</v>
      </c>
      <c r="I62" s="1222">
        <v>13.92</v>
      </c>
      <c r="J62" s="1222">
        <v>0</v>
      </c>
      <c r="K62" s="1222">
        <v>0</v>
      </c>
      <c r="L62" s="1222">
        <v>0</v>
      </c>
      <c r="M62" s="1222">
        <v>0</v>
      </c>
      <c r="N62" s="1222">
        <v>0</v>
      </c>
      <c r="O62" s="1222">
        <v>0</v>
      </c>
      <c r="P62" s="1222">
        <v>71.599999999999994</v>
      </c>
      <c r="Q62" s="1222">
        <v>1056.45</v>
      </c>
      <c r="R62" s="1222">
        <v>53</v>
      </c>
      <c r="S62" s="1222">
        <v>0.92</v>
      </c>
      <c r="T62" s="1222">
        <v>17.329999999999998</v>
      </c>
      <c r="U62" s="1222">
        <v>100</v>
      </c>
      <c r="V62" s="1222">
        <v>93.45</v>
      </c>
      <c r="W62" s="1222">
        <v>0</v>
      </c>
      <c r="X62" s="1222">
        <v>22.3</v>
      </c>
      <c r="Y62" s="1222">
        <v>39.979999999999997</v>
      </c>
      <c r="Z62" s="1222">
        <v>630.41000000000008</v>
      </c>
      <c r="AA62" s="1222">
        <v>283.06</v>
      </c>
      <c r="AB62" s="1222">
        <v>52.330000000000005</v>
      </c>
      <c r="AC62" s="1222">
        <v>1.52</v>
      </c>
      <c r="AD62" s="1222">
        <v>1.24</v>
      </c>
      <c r="AE62" s="1222">
        <v>3.63</v>
      </c>
      <c r="AF62" s="1222">
        <v>5.63</v>
      </c>
      <c r="AG62" s="1222">
        <v>269.96000000000004</v>
      </c>
      <c r="AH62" s="1222">
        <v>0</v>
      </c>
      <c r="AI62" s="1222">
        <v>0</v>
      </c>
      <c r="AJ62" s="1222">
        <v>0</v>
      </c>
      <c r="AK62" s="1222">
        <v>11.8</v>
      </c>
      <c r="AL62" s="1222">
        <v>3</v>
      </c>
      <c r="AM62" s="1222">
        <v>0</v>
      </c>
      <c r="AN62" s="1222">
        <v>0</v>
      </c>
      <c r="AO62" s="1222">
        <v>0</v>
      </c>
      <c r="AP62" s="1222">
        <v>3.4</v>
      </c>
      <c r="AQ62" s="1222">
        <v>0</v>
      </c>
      <c r="AR62" s="1222">
        <v>0</v>
      </c>
      <c r="AS62" s="1222">
        <v>11.3</v>
      </c>
      <c r="AT62" s="1222">
        <v>6.4</v>
      </c>
      <c r="AU62" s="1222">
        <v>75.819999999999993</v>
      </c>
      <c r="AV62" s="1222">
        <v>0.54</v>
      </c>
      <c r="AW62" s="1222">
        <v>5</v>
      </c>
      <c r="AX62" s="1222">
        <v>0</v>
      </c>
      <c r="AY62" s="1222">
        <v>0</v>
      </c>
      <c r="AZ62" s="1222">
        <v>0</v>
      </c>
      <c r="BA62" s="1222">
        <v>0</v>
      </c>
      <c r="BB62" s="1222">
        <v>0</v>
      </c>
      <c r="BC62" s="1222"/>
      <c r="BD62" s="1572"/>
      <c r="BE62" s="1222"/>
    </row>
    <row r="63" spans="1:57" ht="14.25" customHeight="1">
      <c r="A63" s="1222"/>
      <c r="B63" s="1571" t="s">
        <v>1021</v>
      </c>
      <c r="C63" s="1569"/>
      <c r="D63" s="1573"/>
      <c r="E63" s="1222">
        <v>76944.399999999994</v>
      </c>
      <c r="F63" s="1222">
        <v>1692.28</v>
      </c>
      <c r="G63" s="1222">
        <v>80.94</v>
      </c>
      <c r="H63" s="1222">
        <v>17113.87</v>
      </c>
      <c r="I63" s="1222">
        <v>18926.229999999996</v>
      </c>
      <c r="J63" s="1222">
        <v>7137.13</v>
      </c>
      <c r="K63" s="1222">
        <v>10713.320000000002</v>
      </c>
      <c r="L63" s="1222">
        <v>20675.190000000002</v>
      </c>
      <c r="M63" s="1222">
        <v>17507.98</v>
      </c>
      <c r="N63" s="1222">
        <v>585.80000000000007</v>
      </c>
      <c r="O63" s="1222"/>
      <c r="P63" s="1222">
        <v>100.57999999999998</v>
      </c>
      <c r="Q63" s="1222">
        <v>5661.4199999999992</v>
      </c>
      <c r="R63" s="1500">
        <v>331.57</v>
      </c>
      <c r="S63" s="1222">
        <v>7.3699999999999992</v>
      </c>
      <c r="T63" s="1222">
        <v>17.329999999999998</v>
      </c>
      <c r="U63" s="1222">
        <v>100.00000000000001</v>
      </c>
      <c r="V63" s="1222">
        <v>96.679999999999993</v>
      </c>
      <c r="W63" s="1222">
        <v>90.88</v>
      </c>
      <c r="X63" s="1222">
        <v>22.3</v>
      </c>
      <c r="Y63" s="1222">
        <v>137.70000000000002</v>
      </c>
      <c r="Z63" s="1222">
        <v>2520.8000000000002</v>
      </c>
      <c r="AA63" s="1222">
        <v>1747.34</v>
      </c>
      <c r="AB63" s="1222">
        <v>103.94</v>
      </c>
      <c r="AC63" s="1222">
        <v>11.42</v>
      </c>
      <c r="AD63" s="1222">
        <v>5.3</v>
      </c>
      <c r="AE63" s="1222">
        <v>46.449999999999996</v>
      </c>
      <c r="AF63" s="1222">
        <v>14.67</v>
      </c>
      <c r="AG63" s="1222">
        <v>517.68000000000006</v>
      </c>
      <c r="AH63" s="1222">
        <v>0.62</v>
      </c>
      <c r="AI63" s="1222"/>
      <c r="AJ63" s="1222">
        <v>0.16</v>
      </c>
      <c r="AK63" s="1222">
        <v>13.08</v>
      </c>
      <c r="AL63" s="1222">
        <v>6.0499999999999989</v>
      </c>
      <c r="AM63" s="1222">
        <v>49.06</v>
      </c>
      <c r="AN63" s="1222"/>
      <c r="AO63" s="1222">
        <v>0</v>
      </c>
      <c r="AP63" s="1222">
        <v>5.0299999999999994</v>
      </c>
      <c r="AQ63" s="1222"/>
      <c r="AR63" s="1222">
        <v>2.68</v>
      </c>
      <c r="AS63" s="1222">
        <v>11.959999999999999</v>
      </c>
      <c r="AT63" s="1222">
        <v>614.20999999999992</v>
      </c>
      <c r="AU63" s="1222">
        <v>253.47000000000003</v>
      </c>
      <c r="AV63" s="1222">
        <v>27.310000000000006</v>
      </c>
      <c r="AW63" s="1222">
        <v>11.860000000000001</v>
      </c>
      <c r="AX63" s="1222"/>
      <c r="AY63" s="1222">
        <v>0</v>
      </c>
      <c r="AZ63" s="1222">
        <v>1226.7</v>
      </c>
      <c r="BA63" s="1222">
        <v>188.14999999999998</v>
      </c>
      <c r="BB63" s="1222">
        <v>0.45</v>
      </c>
      <c r="BC63" s="1222">
        <v>1330.4299999999996</v>
      </c>
      <c r="BD63" s="1572"/>
      <c r="BE63" s="1547"/>
    </row>
    <row r="64" spans="1:57">
      <c r="E64" s="1224"/>
      <c r="F64" s="1224"/>
      <c r="G64" s="1224"/>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c r="AL64" s="1224"/>
      <c r="AM64" s="1224"/>
      <c r="AN64" s="1224"/>
      <c r="AO64" s="1224"/>
      <c r="AP64" s="1224"/>
      <c r="AQ64" s="1224"/>
      <c r="AR64" s="1224"/>
      <c r="AS64" s="1224"/>
      <c r="AT64" s="1224"/>
      <c r="AU64" s="1224"/>
      <c r="AV64" s="1224"/>
      <c r="AW64" s="1224"/>
      <c r="AX64" s="1224"/>
      <c r="AY64" s="1224"/>
      <c r="AZ64" s="1224"/>
      <c r="BA64" s="1224"/>
      <c r="BB64" s="1224"/>
      <c r="BC64" s="1225"/>
      <c r="BD64" s="1226"/>
      <c r="BE64" s="1226"/>
    </row>
    <row r="65" spans="1:57">
      <c r="BD65" s="1501"/>
    </row>
    <row r="73" spans="1:57">
      <c r="A73" s="681"/>
      <c r="B73" s="681"/>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1208">
        <v>35.579999999999984</v>
      </c>
      <c r="AL73" s="681"/>
      <c r="AM73" s="681"/>
      <c r="AN73" s="681"/>
      <c r="AO73" s="681"/>
      <c r="AP73" s="681"/>
      <c r="AQ73" s="681"/>
      <c r="AR73" s="681"/>
      <c r="AS73" s="681"/>
      <c r="AT73" s="681"/>
      <c r="AU73" s="681"/>
      <c r="AV73" s="681"/>
      <c r="AW73" s="681"/>
      <c r="AX73" s="681"/>
      <c r="AY73" s="681"/>
      <c r="AZ73" s="681"/>
      <c r="BA73" s="681"/>
      <c r="BB73" s="681"/>
      <c r="BC73" s="681"/>
      <c r="BD73" s="681"/>
      <c r="BE73" s="681"/>
    </row>
  </sheetData>
  <mergeCells count="10">
    <mergeCell ref="B2:BD2"/>
    <mergeCell ref="B3:BE3"/>
    <mergeCell ref="BC4:BE4"/>
    <mergeCell ref="A5:A6"/>
    <mergeCell ref="B5:B6"/>
    <mergeCell ref="C5:C6"/>
    <mergeCell ref="D5:D6"/>
    <mergeCell ref="E5:BC5"/>
    <mergeCell ref="BD5:BD6"/>
    <mergeCell ref="BE5:BE6"/>
  </mergeCells>
  <pageMargins left="0.11811023622047245" right="0.11811023622047245" top="0.15748031496062992" bottom="0.15748031496062992" header="0.11811023622047245" footer="0.11811023622047245"/>
  <pageSetup paperSize="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J57"/>
  <sheetViews>
    <sheetView showZeros="0" workbookViewId="0">
      <selection activeCell="B1" sqref="B1:G57"/>
    </sheetView>
  </sheetViews>
  <sheetFormatPr defaultRowHeight="15"/>
  <cols>
    <col min="3" max="3" width="31.140625" customWidth="1"/>
    <col min="4" max="4" width="16" customWidth="1"/>
    <col min="5" max="5" width="12.85546875" customWidth="1"/>
    <col min="6" max="6" width="16.140625" customWidth="1"/>
    <col min="7" max="7" width="12.5703125" customWidth="1"/>
  </cols>
  <sheetData>
    <row r="1" spans="2:10" ht="32.25" customHeight="1">
      <c r="B1" s="1486" t="s">
        <v>170</v>
      </c>
      <c r="C1" s="1487" t="s">
        <v>171</v>
      </c>
      <c r="D1" s="1487" t="s">
        <v>6</v>
      </c>
      <c r="E1" s="1486" t="s">
        <v>1013</v>
      </c>
      <c r="F1" s="1486" t="s">
        <v>1014</v>
      </c>
      <c r="G1" s="1486" t="s">
        <v>407</v>
      </c>
    </row>
    <row r="2" spans="2:10">
      <c r="B2" s="1496" t="s">
        <v>182</v>
      </c>
      <c r="C2" s="1496" t="s">
        <v>183</v>
      </c>
      <c r="D2" s="1496" t="s">
        <v>184</v>
      </c>
      <c r="E2" s="1496" t="s">
        <v>409</v>
      </c>
      <c r="F2" s="1496" t="s">
        <v>186</v>
      </c>
      <c r="G2" s="1496" t="s">
        <v>410</v>
      </c>
    </row>
    <row r="3" spans="2:10">
      <c r="B3" s="1487"/>
      <c r="C3" s="1489" t="s">
        <v>194</v>
      </c>
      <c r="D3" s="1488"/>
      <c r="E3" s="1490">
        <f>B01CH!D9</f>
        <v>83936.25</v>
      </c>
      <c r="F3" s="1490">
        <f>'B6CH '!D9</f>
        <v>83936.249999999985</v>
      </c>
      <c r="G3" s="1487"/>
    </row>
    <row r="4" spans="2:10">
      <c r="B4" s="1487">
        <v>1</v>
      </c>
      <c r="C4" s="1489" t="s">
        <v>195</v>
      </c>
      <c r="D4" s="1487" t="s">
        <v>196</v>
      </c>
      <c r="E4" s="1490">
        <f>B01CH!D10</f>
        <v>77859.62</v>
      </c>
      <c r="F4" s="1490">
        <f>'B6CH '!D10</f>
        <v>76944.399999999994</v>
      </c>
      <c r="G4" s="1490">
        <f>F4-E4</f>
        <v>-915.22000000000116</v>
      </c>
      <c r="I4">
        <v>-915.22000000000116</v>
      </c>
      <c r="J4" s="1485">
        <f>I4-G4</f>
        <v>0</v>
      </c>
    </row>
    <row r="5" spans="2:10">
      <c r="B5" s="1491"/>
      <c r="C5" s="1492" t="s">
        <v>197</v>
      </c>
      <c r="D5" s="1486"/>
      <c r="E5" s="1490">
        <f>B01CH!D11</f>
        <v>0</v>
      </c>
      <c r="F5" s="1490">
        <f>'B6CH '!D11</f>
        <v>0</v>
      </c>
      <c r="G5" s="1490">
        <f t="shared" ref="G5:G57" si="0">F5-E5</f>
        <v>0</v>
      </c>
      <c r="I5">
        <v>0</v>
      </c>
      <c r="J5" s="1485">
        <f t="shared" ref="J5:J57" si="1">I5-G5</f>
        <v>0</v>
      </c>
    </row>
    <row r="6" spans="2:10">
      <c r="B6" s="1488" t="s">
        <v>16</v>
      </c>
      <c r="C6" s="1493" t="s">
        <v>198</v>
      </c>
      <c r="D6" s="1488" t="s">
        <v>151</v>
      </c>
      <c r="E6" s="1494">
        <f>B01CH!D12</f>
        <v>1703.55</v>
      </c>
      <c r="F6" s="1494">
        <f>'B6CH '!D12</f>
        <v>1692.28</v>
      </c>
      <c r="G6" s="1494">
        <f t="shared" si="0"/>
        <v>-11.269999999999982</v>
      </c>
      <c r="I6">
        <v>-11.269999999999982</v>
      </c>
      <c r="J6" s="1485">
        <f t="shared" si="1"/>
        <v>0</v>
      </c>
    </row>
    <row r="7" spans="2:10">
      <c r="B7" s="1488"/>
      <c r="C7" s="1493" t="s">
        <v>199</v>
      </c>
      <c r="D7" s="1488" t="s">
        <v>200</v>
      </c>
      <c r="E7" s="1494">
        <f>B01CH!D13</f>
        <v>80.94</v>
      </c>
      <c r="F7" s="1494">
        <f>'B6CH '!D13</f>
        <v>80.94</v>
      </c>
      <c r="G7" s="1494">
        <f t="shared" si="0"/>
        <v>0</v>
      </c>
      <c r="I7">
        <v>0</v>
      </c>
      <c r="J7" s="1485">
        <f t="shared" si="1"/>
        <v>0</v>
      </c>
    </row>
    <row r="8" spans="2:10">
      <c r="B8" s="1488" t="s">
        <v>30</v>
      </c>
      <c r="C8" s="1493" t="s">
        <v>201</v>
      </c>
      <c r="D8" s="1488" t="s">
        <v>152</v>
      </c>
      <c r="E8" s="1494">
        <f>B01CH!D14</f>
        <v>17360.570000000003</v>
      </c>
      <c r="F8" s="1494">
        <f>'B6CH '!D14</f>
        <v>17113.87</v>
      </c>
      <c r="G8" s="1494">
        <f t="shared" si="0"/>
        <v>-246.70000000000437</v>
      </c>
      <c r="I8">
        <v>-246.70000000000437</v>
      </c>
      <c r="J8" s="1485">
        <f t="shared" si="1"/>
        <v>0</v>
      </c>
    </row>
    <row r="9" spans="2:10">
      <c r="B9" s="1488" t="s">
        <v>202</v>
      </c>
      <c r="C9" s="1493" t="s">
        <v>203</v>
      </c>
      <c r="D9" s="1488" t="s">
        <v>123</v>
      </c>
      <c r="E9" s="1494">
        <f>B01CH!D15</f>
        <v>19509.97</v>
      </c>
      <c r="F9" s="1494">
        <f>'B6CH '!D15</f>
        <v>18926.229999999996</v>
      </c>
      <c r="G9" s="1494">
        <f t="shared" si="0"/>
        <v>-583.74000000000524</v>
      </c>
      <c r="I9">
        <v>-585.70000000000437</v>
      </c>
      <c r="J9" s="1485">
        <f t="shared" si="1"/>
        <v>-1.9599999999991269</v>
      </c>
    </row>
    <row r="10" spans="2:10">
      <c r="B10" s="1488" t="s">
        <v>204</v>
      </c>
      <c r="C10" s="1493" t="s">
        <v>205</v>
      </c>
      <c r="D10" s="1488" t="s">
        <v>206</v>
      </c>
      <c r="E10" s="1494">
        <f>B01CH!D16</f>
        <v>7148.79</v>
      </c>
      <c r="F10" s="1494">
        <f>'B6CH '!D16</f>
        <v>7137.13</v>
      </c>
      <c r="G10" s="1494">
        <f t="shared" si="0"/>
        <v>-11.659999999999854</v>
      </c>
      <c r="I10">
        <v>-11.659999999999854</v>
      </c>
      <c r="J10" s="1485">
        <f t="shared" si="1"/>
        <v>0</v>
      </c>
    </row>
    <row r="11" spans="2:10">
      <c r="B11" s="1488" t="s">
        <v>207</v>
      </c>
      <c r="C11" s="1493" t="s">
        <v>208</v>
      </c>
      <c r="D11" s="1488" t="s">
        <v>209</v>
      </c>
      <c r="E11" s="1494">
        <f>B01CH!D17</f>
        <v>10732.300000000001</v>
      </c>
      <c r="F11" s="1494">
        <f>'B6CH '!D17</f>
        <v>10713.320000000002</v>
      </c>
      <c r="G11" s="1494">
        <f t="shared" si="0"/>
        <v>-18.979999999999563</v>
      </c>
      <c r="I11">
        <v>-18.979999999999563</v>
      </c>
      <c r="J11" s="1485">
        <f t="shared" si="1"/>
        <v>0</v>
      </c>
    </row>
    <row r="12" spans="2:10">
      <c r="B12" s="1488" t="s">
        <v>210</v>
      </c>
      <c r="C12" s="1493" t="s">
        <v>211</v>
      </c>
      <c r="D12" s="1488" t="s">
        <v>153</v>
      </c>
      <c r="E12" s="1494">
        <f>B01CH!D18</f>
        <v>20767.919999999998</v>
      </c>
      <c r="F12" s="1494">
        <f>'B6CH '!D18</f>
        <v>20675.190000000002</v>
      </c>
      <c r="G12" s="1494">
        <f t="shared" si="0"/>
        <v>-92.729999999995925</v>
      </c>
      <c r="I12">
        <v>-92.729999999995925</v>
      </c>
      <c r="J12" s="1485">
        <f t="shared" si="1"/>
        <v>0</v>
      </c>
    </row>
    <row r="13" spans="2:10">
      <c r="B13" s="1488"/>
      <c r="C13" s="1493" t="s">
        <v>212</v>
      </c>
      <c r="D13" s="1488" t="s">
        <v>213</v>
      </c>
      <c r="E13" s="1494">
        <f>B01CH!D19</f>
        <v>17507.98</v>
      </c>
      <c r="F13" s="1494">
        <f>'B6CH '!D19</f>
        <v>17507.98</v>
      </c>
      <c r="G13" s="1494">
        <f t="shared" si="0"/>
        <v>0</v>
      </c>
      <c r="I13">
        <v>0</v>
      </c>
      <c r="J13" s="1485">
        <f t="shared" si="1"/>
        <v>0</v>
      </c>
    </row>
    <row r="14" spans="2:10">
      <c r="B14" s="1488" t="s">
        <v>214</v>
      </c>
      <c r="C14" s="1493" t="s">
        <v>215</v>
      </c>
      <c r="D14" s="1488" t="s">
        <v>154</v>
      </c>
      <c r="E14" s="1494">
        <f>B01CH!D20</f>
        <v>607.54</v>
      </c>
      <c r="F14" s="1494">
        <f>'B6CH '!D20</f>
        <v>585.80000000000007</v>
      </c>
      <c r="G14" s="1494">
        <f t="shared" si="0"/>
        <v>-21.739999999999895</v>
      </c>
      <c r="I14">
        <v>-21.739999999999895</v>
      </c>
      <c r="J14" s="1485">
        <f t="shared" si="1"/>
        <v>0</v>
      </c>
    </row>
    <row r="15" spans="2:10">
      <c r="B15" s="1488" t="s">
        <v>216</v>
      </c>
      <c r="C15" s="1493" t="s">
        <v>217</v>
      </c>
      <c r="D15" s="1488" t="s">
        <v>218</v>
      </c>
      <c r="E15" s="1494">
        <f>B01CH!D21</f>
        <v>0</v>
      </c>
      <c r="F15" s="1494">
        <f>'B6CH '!D21</f>
        <v>0</v>
      </c>
      <c r="G15" s="1494">
        <f t="shared" si="0"/>
        <v>0</v>
      </c>
      <c r="I15">
        <v>0</v>
      </c>
      <c r="J15" s="1485">
        <f t="shared" si="1"/>
        <v>0</v>
      </c>
    </row>
    <row r="16" spans="2:10">
      <c r="B16" s="1488" t="s">
        <v>219</v>
      </c>
      <c r="C16" s="1493" t="s">
        <v>220</v>
      </c>
      <c r="D16" s="1488" t="s">
        <v>90</v>
      </c>
      <c r="E16" s="1494">
        <f>B01CH!D22</f>
        <v>28.98</v>
      </c>
      <c r="F16" s="1494">
        <f>'B6CH '!D22</f>
        <v>100.57999999999998</v>
      </c>
      <c r="G16" s="1494">
        <f t="shared" si="0"/>
        <v>71.59999999999998</v>
      </c>
      <c r="I16">
        <v>73.559999999999988</v>
      </c>
      <c r="J16" s="1485">
        <f t="shared" si="1"/>
        <v>1.960000000000008</v>
      </c>
    </row>
    <row r="17" spans="2:10">
      <c r="B17" s="1487">
        <v>2</v>
      </c>
      <c r="C17" s="1489" t="s">
        <v>221</v>
      </c>
      <c r="D17" s="1487" t="s">
        <v>222</v>
      </c>
      <c r="E17" s="1490">
        <f>B01CH!D23</f>
        <v>4713.2999999999993</v>
      </c>
      <c r="F17" s="1490">
        <f>'B6CH '!D23</f>
        <v>5661.4199999999992</v>
      </c>
      <c r="G17" s="1490">
        <f t="shared" si="0"/>
        <v>948.11999999999989</v>
      </c>
      <c r="I17">
        <v>948.11999999999989</v>
      </c>
      <c r="J17" s="1485">
        <f t="shared" si="1"/>
        <v>0</v>
      </c>
    </row>
    <row r="18" spans="2:10">
      <c r="B18" s="1491"/>
      <c r="C18" s="1492" t="s">
        <v>197</v>
      </c>
      <c r="D18" s="1487"/>
      <c r="E18" s="1490">
        <f>B01CH!D24</f>
        <v>0</v>
      </c>
      <c r="F18" s="1490">
        <f>'B6CH '!D24</f>
        <v>0</v>
      </c>
      <c r="G18" s="1490">
        <f t="shared" si="0"/>
        <v>0</v>
      </c>
      <c r="I18">
        <v>0</v>
      </c>
      <c r="J18" s="1485">
        <f t="shared" si="1"/>
        <v>0</v>
      </c>
    </row>
    <row r="19" spans="2:10">
      <c r="B19" s="1488" t="s">
        <v>223</v>
      </c>
      <c r="C19" s="1493" t="s">
        <v>224</v>
      </c>
      <c r="D19" s="1488" t="s">
        <v>18</v>
      </c>
      <c r="E19" s="1494">
        <f>B01CH!D25</f>
        <v>279.52</v>
      </c>
      <c r="F19" s="1494">
        <f>'B6CH '!D25</f>
        <v>331.57</v>
      </c>
      <c r="G19" s="1494">
        <f t="shared" si="0"/>
        <v>52.050000000000011</v>
      </c>
      <c r="I19">
        <v>52.050000000000011</v>
      </c>
      <c r="J19" s="1485">
        <f t="shared" si="1"/>
        <v>0</v>
      </c>
    </row>
    <row r="20" spans="2:10">
      <c r="B20" s="1488" t="s">
        <v>225</v>
      </c>
      <c r="C20" s="1493" t="s">
        <v>226</v>
      </c>
      <c r="D20" s="1488" t="s">
        <v>29</v>
      </c>
      <c r="E20" s="1494">
        <f>B01CH!D26</f>
        <v>6.4499999999999993</v>
      </c>
      <c r="F20" s="1494">
        <f>'B6CH '!D26</f>
        <v>7.3699999999999992</v>
      </c>
      <c r="G20" s="1494">
        <f t="shared" si="0"/>
        <v>0.91999999999999993</v>
      </c>
      <c r="I20">
        <v>0.91999999999999993</v>
      </c>
      <c r="J20" s="1485">
        <f t="shared" si="1"/>
        <v>0</v>
      </c>
    </row>
    <row r="21" spans="2:10">
      <c r="B21" s="1488" t="s">
        <v>227</v>
      </c>
      <c r="C21" s="1493" t="s">
        <v>228</v>
      </c>
      <c r="D21" s="1488" t="s">
        <v>48</v>
      </c>
      <c r="E21" s="1494">
        <f>B01CH!D27</f>
        <v>0</v>
      </c>
      <c r="F21" s="1494">
        <f>'B6CH '!D27</f>
        <v>17.329999999999998</v>
      </c>
      <c r="G21" s="1494">
        <f t="shared" si="0"/>
        <v>17.329999999999998</v>
      </c>
      <c r="I21">
        <v>17.329999999999998</v>
      </c>
      <c r="J21" s="1485">
        <f t="shared" si="1"/>
        <v>0</v>
      </c>
    </row>
    <row r="22" spans="2:10">
      <c r="B22" s="1488" t="s">
        <v>229</v>
      </c>
      <c r="C22" s="1493" t="s">
        <v>230</v>
      </c>
      <c r="D22" s="1488" t="s">
        <v>128</v>
      </c>
      <c r="E22" s="1494">
        <f>B01CH!D28</f>
        <v>0</v>
      </c>
      <c r="F22" s="1494">
        <f>'B6CH '!D28</f>
        <v>100.00000000000001</v>
      </c>
      <c r="G22" s="1494">
        <f t="shared" si="0"/>
        <v>100.00000000000001</v>
      </c>
      <c r="I22">
        <v>100.00000000000001</v>
      </c>
      <c r="J22" s="1485">
        <f t="shared" si="1"/>
        <v>0</v>
      </c>
    </row>
    <row r="23" spans="2:10">
      <c r="B23" s="1488" t="s">
        <v>231</v>
      </c>
      <c r="C23" s="1493" t="s">
        <v>232</v>
      </c>
      <c r="D23" s="1488" t="s">
        <v>88</v>
      </c>
      <c r="E23" s="1494">
        <f>B01CH!D29</f>
        <v>4.83</v>
      </c>
      <c r="F23" s="1494">
        <f>'B6CH '!D29</f>
        <v>96.679999999999993</v>
      </c>
      <c r="G23" s="1494">
        <f t="shared" si="0"/>
        <v>91.85</v>
      </c>
      <c r="I23">
        <v>91.85</v>
      </c>
      <c r="J23" s="1485">
        <f t="shared" si="1"/>
        <v>0</v>
      </c>
    </row>
    <row r="24" spans="2:10">
      <c r="B24" s="1488" t="s">
        <v>233</v>
      </c>
      <c r="C24" s="1493" t="s">
        <v>234</v>
      </c>
      <c r="D24" s="1488" t="s">
        <v>87</v>
      </c>
      <c r="E24" s="1494">
        <f>B01CH!D30</f>
        <v>96.59</v>
      </c>
      <c r="F24" s="1494">
        <f>'B6CH '!D30</f>
        <v>90.88</v>
      </c>
      <c r="G24" s="1494">
        <f t="shared" si="0"/>
        <v>-5.710000000000008</v>
      </c>
      <c r="I24">
        <v>-5.710000000000008</v>
      </c>
      <c r="J24" s="1485">
        <f t="shared" si="1"/>
        <v>0</v>
      </c>
    </row>
    <row r="25" spans="2:10">
      <c r="B25" s="1488" t="s">
        <v>235</v>
      </c>
      <c r="C25" s="1493" t="s">
        <v>236</v>
      </c>
      <c r="D25" s="1488" t="s">
        <v>237</v>
      </c>
      <c r="E25" s="1494">
        <f>B01CH!D31</f>
        <v>0</v>
      </c>
      <c r="F25" s="1494">
        <f>'B6CH '!D31</f>
        <v>22.3</v>
      </c>
      <c r="G25" s="1494">
        <f t="shared" si="0"/>
        <v>22.3</v>
      </c>
      <c r="I25">
        <v>22.3</v>
      </c>
      <c r="J25" s="1485">
        <f t="shared" si="1"/>
        <v>0</v>
      </c>
    </row>
    <row r="26" spans="2:10">
      <c r="B26" s="1488" t="s">
        <v>238</v>
      </c>
      <c r="C26" s="1493" t="s">
        <v>239</v>
      </c>
      <c r="D26" s="1488" t="s">
        <v>82</v>
      </c>
      <c r="E26" s="1494">
        <f>B01CH!D32</f>
        <v>97.720000000000013</v>
      </c>
      <c r="F26" s="1494">
        <f>'B6CH '!D32</f>
        <v>137.69999999999999</v>
      </c>
      <c r="G26" s="1494">
        <f t="shared" si="0"/>
        <v>39.979999999999976</v>
      </c>
      <c r="I26">
        <v>39.979999999999976</v>
      </c>
      <c r="J26" s="1485">
        <f t="shared" si="1"/>
        <v>0</v>
      </c>
    </row>
    <row r="27" spans="2:10" ht="25.5">
      <c r="B27" s="1486" t="s">
        <v>240</v>
      </c>
      <c r="C27" s="1495" t="s">
        <v>241</v>
      </c>
      <c r="D27" s="1487" t="s">
        <v>51</v>
      </c>
      <c r="E27" s="1490">
        <f>B01CH!D33</f>
        <v>1897.09</v>
      </c>
      <c r="F27" s="1490">
        <f>'B6CH '!D33</f>
        <v>2520.8000000000002</v>
      </c>
      <c r="G27" s="1490">
        <f t="shared" si="0"/>
        <v>623.71000000000026</v>
      </c>
      <c r="I27">
        <v>623.71000000000026</v>
      </c>
      <c r="J27" s="1485">
        <f t="shared" si="1"/>
        <v>0</v>
      </c>
    </row>
    <row r="28" spans="2:10">
      <c r="B28" s="1491"/>
      <c r="C28" s="1492" t="s">
        <v>197</v>
      </c>
      <c r="D28" s="1491"/>
      <c r="E28" s="1490">
        <f>B01CH!D34</f>
        <v>0</v>
      </c>
      <c r="F28" s="1490">
        <f>'B6CH '!D34</f>
        <v>0</v>
      </c>
      <c r="G28" s="1490">
        <f t="shared" si="0"/>
        <v>0</v>
      </c>
      <c r="I28">
        <v>0</v>
      </c>
      <c r="J28" s="1485">
        <f t="shared" si="1"/>
        <v>0</v>
      </c>
    </row>
    <row r="29" spans="2:10">
      <c r="B29" s="1491" t="s">
        <v>242</v>
      </c>
      <c r="C29" s="1492" t="s">
        <v>243</v>
      </c>
      <c r="D29" s="1491" t="s">
        <v>59</v>
      </c>
      <c r="E29" s="1494">
        <f>B01CH!D35</f>
        <v>1469.46</v>
      </c>
      <c r="F29" s="1494">
        <f>'B6CH '!D35</f>
        <v>1747.34</v>
      </c>
      <c r="G29" s="1494">
        <f t="shared" si="0"/>
        <v>277.87999999999988</v>
      </c>
      <c r="I29">
        <v>277.87999999999988</v>
      </c>
      <c r="J29" s="1485">
        <f t="shared" si="1"/>
        <v>0</v>
      </c>
    </row>
    <row r="30" spans="2:10">
      <c r="B30" s="1491" t="s">
        <v>242</v>
      </c>
      <c r="C30" s="1492" t="s">
        <v>244</v>
      </c>
      <c r="D30" s="1491" t="s">
        <v>72</v>
      </c>
      <c r="E30" s="1494">
        <f>B01CH!D36</f>
        <v>55.21</v>
      </c>
      <c r="F30" s="1494">
        <f>'B6CH '!D36</f>
        <v>103.94</v>
      </c>
      <c r="G30" s="1494">
        <f t="shared" si="0"/>
        <v>48.73</v>
      </c>
      <c r="I30">
        <v>48.73</v>
      </c>
      <c r="J30" s="1485">
        <f t="shared" si="1"/>
        <v>0</v>
      </c>
    </row>
    <row r="31" spans="2:10">
      <c r="B31" s="1491" t="s">
        <v>242</v>
      </c>
      <c r="C31" s="1492" t="s">
        <v>245</v>
      </c>
      <c r="D31" s="1491" t="s">
        <v>122</v>
      </c>
      <c r="E31" s="1494">
        <f>B01CH!D37</f>
        <v>9.9</v>
      </c>
      <c r="F31" s="1494">
        <f>'B6CH '!D37</f>
        <v>11.42</v>
      </c>
      <c r="G31" s="1494">
        <f t="shared" si="0"/>
        <v>1.5199999999999996</v>
      </c>
      <c r="I31">
        <v>1.5199999999999996</v>
      </c>
      <c r="J31" s="1485">
        <f t="shared" si="1"/>
        <v>0</v>
      </c>
    </row>
    <row r="32" spans="2:10">
      <c r="B32" s="1491" t="s">
        <v>242</v>
      </c>
      <c r="C32" s="1492" t="s">
        <v>246</v>
      </c>
      <c r="D32" s="1491" t="s">
        <v>247</v>
      </c>
      <c r="E32" s="1494">
        <f>B01CH!D38</f>
        <v>4.09</v>
      </c>
      <c r="F32" s="1494">
        <f>'B6CH '!D38</f>
        <v>5.3</v>
      </c>
      <c r="G32" s="1494">
        <f t="shared" si="0"/>
        <v>1.21</v>
      </c>
      <c r="I32">
        <v>1.21</v>
      </c>
      <c r="J32" s="1485">
        <f t="shared" si="1"/>
        <v>0</v>
      </c>
    </row>
    <row r="33" spans="2:10">
      <c r="B33" s="1491" t="s">
        <v>242</v>
      </c>
      <c r="C33" s="1492" t="s">
        <v>248</v>
      </c>
      <c r="D33" s="1491" t="s">
        <v>68</v>
      </c>
      <c r="E33" s="1494">
        <f>B01CH!D39</f>
        <v>44.809999999999995</v>
      </c>
      <c r="F33" s="1494">
        <f>'B6CH '!D39</f>
        <v>46.449999999999996</v>
      </c>
      <c r="G33" s="1494">
        <f t="shared" si="0"/>
        <v>1.6400000000000006</v>
      </c>
      <c r="I33">
        <v>1.6400000000000006</v>
      </c>
      <c r="J33" s="1485">
        <f t="shared" si="1"/>
        <v>0</v>
      </c>
    </row>
    <row r="34" spans="2:10">
      <c r="B34" s="1491" t="s">
        <v>242</v>
      </c>
      <c r="C34" s="1492" t="s">
        <v>249</v>
      </c>
      <c r="D34" s="1491" t="s">
        <v>130</v>
      </c>
      <c r="E34" s="1494">
        <f>B01CH!D40</f>
        <v>9.0399999999999991</v>
      </c>
      <c r="F34" s="1494">
        <f>'B6CH '!D40</f>
        <v>14.67</v>
      </c>
      <c r="G34" s="1494">
        <f t="shared" si="0"/>
        <v>5.6300000000000008</v>
      </c>
      <c r="I34">
        <v>5.6300000000000008</v>
      </c>
      <c r="J34" s="1485">
        <f t="shared" si="1"/>
        <v>0</v>
      </c>
    </row>
    <row r="35" spans="2:10">
      <c r="B35" s="1491" t="s">
        <v>242</v>
      </c>
      <c r="C35" s="1492" t="s">
        <v>250</v>
      </c>
      <c r="D35" s="1491" t="s">
        <v>52</v>
      </c>
      <c r="E35" s="1494">
        <f>B01CH!D41</f>
        <v>248.78000000000003</v>
      </c>
      <c r="F35" s="1494">
        <f>'B6CH '!D41</f>
        <v>517.68000000000006</v>
      </c>
      <c r="G35" s="1494">
        <f t="shared" si="0"/>
        <v>268.90000000000003</v>
      </c>
      <c r="I35">
        <v>268.90000000000003</v>
      </c>
      <c r="J35" s="1485">
        <f t="shared" si="1"/>
        <v>0</v>
      </c>
    </row>
    <row r="36" spans="2:10">
      <c r="B36" s="1491" t="s">
        <v>242</v>
      </c>
      <c r="C36" s="1492" t="s">
        <v>251</v>
      </c>
      <c r="D36" s="1491" t="s">
        <v>252</v>
      </c>
      <c r="E36" s="1494">
        <f>B01CH!D42</f>
        <v>0.62</v>
      </c>
      <c r="F36" s="1494">
        <f>'B6CH '!D42</f>
        <v>0.62</v>
      </c>
      <c r="G36" s="1494">
        <f t="shared" si="0"/>
        <v>0</v>
      </c>
      <c r="I36">
        <v>0</v>
      </c>
      <c r="J36" s="1485">
        <f t="shared" si="1"/>
        <v>0</v>
      </c>
    </row>
    <row r="37" spans="2:10">
      <c r="B37" s="1491" t="s">
        <v>242</v>
      </c>
      <c r="C37" s="1492" t="s">
        <v>253</v>
      </c>
      <c r="D37" s="1491" t="s">
        <v>254</v>
      </c>
      <c r="E37" s="1494">
        <f>B01CH!D43</f>
        <v>0</v>
      </c>
      <c r="F37" s="1494">
        <f>'B6CH '!D43</f>
        <v>0</v>
      </c>
      <c r="G37" s="1494">
        <f t="shared" si="0"/>
        <v>0</v>
      </c>
      <c r="I37">
        <v>0</v>
      </c>
      <c r="J37" s="1485">
        <f t="shared" si="1"/>
        <v>0</v>
      </c>
    </row>
    <row r="38" spans="2:10">
      <c r="B38" s="1491" t="s">
        <v>242</v>
      </c>
      <c r="C38" s="1492" t="s">
        <v>255</v>
      </c>
      <c r="D38" s="1491" t="s">
        <v>256</v>
      </c>
      <c r="E38" s="1494">
        <f>B01CH!D44</f>
        <v>0.16</v>
      </c>
      <c r="F38" s="1494">
        <f>'B6CH '!D44</f>
        <v>0.16</v>
      </c>
      <c r="G38" s="1494">
        <f t="shared" si="0"/>
        <v>0</v>
      </c>
      <c r="I38">
        <v>0</v>
      </c>
      <c r="J38" s="1485">
        <f t="shared" si="1"/>
        <v>0</v>
      </c>
    </row>
    <row r="39" spans="2:10">
      <c r="B39" s="1491" t="s">
        <v>242</v>
      </c>
      <c r="C39" s="1492" t="s">
        <v>257</v>
      </c>
      <c r="D39" s="1491" t="s">
        <v>77</v>
      </c>
      <c r="E39" s="1494">
        <f>B01CH!D45</f>
        <v>1.28</v>
      </c>
      <c r="F39" s="1494">
        <f>'B6CH '!D45</f>
        <v>13.08</v>
      </c>
      <c r="G39" s="1494">
        <f t="shared" si="0"/>
        <v>11.8</v>
      </c>
      <c r="I39">
        <v>11.8</v>
      </c>
      <c r="J39" s="1485">
        <f t="shared" si="1"/>
        <v>0</v>
      </c>
    </row>
    <row r="40" spans="2:10">
      <c r="B40" s="1491" t="s">
        <v>242</v>
      </c>
      <c r="C40" s="1492" t="s">
        <v>258</v>
      </c>
      <c r="D40" s="1491" t="s">
        <v>259</v>
      </c>
      <c r="E40" s="1494">
        <f>B01CH!D46</f>
        <v>3.05</v>
      </c>
      <c r="F40" s="1494">
        <f>'B6CH '!D46</f>
        <v>6.0499999999999989</v>
      </c>
      <c r="G40" s="1494">
        <f t="shared" si="0"/>
        <v>2.9999999999999991</v>
      </c>
      <c r="I40">
        <v>2.9999999999999991</v>
      </c>
      <c r="J40" s="1485">
        <f t="shared" si="1"/>
        <v>0</v>
      </c>
    </row>
    <row r="41" spans="2:10">
      <c r="B41" s="1491" t="s">
        <v>242</v>
      </c>
      <c r="C41" s="1492" t="s">
        <v>1012</v>
      </c>
      <c r="D41" s="1491" t="s">
        <v>78</v>
      </c>
      <c r="E41" s="1494">
        <f>B01CH!D47</f>
        <v>49.06</v>
      </c>
      <c r="F41" s="1494">
        <f>'B6CH '!D47</f>
        <v>49.06</v>
      </c>
      <c r="G41" s="1494">
        <f t="shared" si="0"/>
        <v>0</v>
      </c>
      <c r="I41">
        <v>0</v>
      </c>
      <c r="J41" s="1485">
        <f t="shared" si="1"/>
        <v>0</v>
      </c>
    </row>
    <row r="42" spans="2:10">
      <c r="B42" s="1491" t="s">
        <v>242</v>
      </c>
      <c r="C42" s="1492" t="s">
        <v>261</v>
      </c>
      <c r="D42" s="1491" t="s">
        <v>262</v>
      </c>
      <c r="E42" s="1494">
        <f>B01CH!D48</f>
        <v>0</v>
      </c>
      <c r="F42" s="1494">
        <f>'B6CH '!D48</f>
        <v>0</v>
      </c>
      <c r="G42" s="1494">
        <f t="shared" si="0"/>
        <v>0</v>
      </c>
      <c r="I42">
        <v>0</v>
      </c>
      <c r="J42" s="1485">
        <f t="shared" si="1"/>
        <v>0</v>
      </c>
    </row>
    <row r="43" spans="2:10">
      <c r="B43" s="1491" t="s">
        <v>242</v>
      </c>
      <c r="C43" s="1492" t="s">
        <v>263</v>
      </c>
      <c r="D43" s="1491" t="s">
        <v>264</v>
      </c>
      <c r="E43" s="1494">
        <f>B01CH!D49</f>
        <v>0</v>
      </c>
      <c r="F43" s="1494">
        <f>'B6CH '!D49</f>
        <v>0</v>
      </c>
      <c r="G43" s="1494">
        <f t="shared" si="0"/>
        <v>0</v>
      </c>
      <c r="I43">
        <v>0</v>
      </c>
      <c r="J43" s="1485">
        <f t="shared" si="1"/>
        <v>0</v>
      </c>
    </row>
    <row r="44" spans="2:10">
      <c r="B44" s="1491" t="s">
        <v>242</v>
      </c>
      <c r="C44" s="1492" t="s">
        <v>265</v>
      </c>
      <c r="D44" s="1491" t="s">
        <v>142</v>
      </c>
      <c r="E44" s="1494">
        <f>B01CH!D50</f>
        <v>1.63</v>
      </c>
      <c r="F44" s="1494">
        <f>'B6CH '!D50</f>
        <v>5.0299999999999994</v>
      </c>
      <c r="G44" s="1494">
        <f t="shared" si="0"/>
        <v>3.3999999999999995</v>
      </c>
      <c r="I44">
        <v>3.3999999999999995</v>
      </c>
      <c r="J44" s="1485">
        <f t="shared" si="1"/>
        <v>0</v>
      </c>
    </row>
    <row r="45" spans="2:10">
      <c r="B45" s="1488" t="s">
        <v>266</v>
      </c>
      <c r="C45" s="1493" t="s">
        <v>267</v>
      </c>
      <c r="D45" s="1488" t="s">
        <v>268</v>
      </c>
      <c r="E45" s="1494">
        <f>B01CH!D51</f>
        <v>0</v>
      </c>
      <c r="F45" s="1494">
        <f>'B6CH '!D51</f>
        <v>0</v>
      </c>
      <c r="G45" s="1494">
        <f t="shared" si="0"/>
        <v>0</v>
      </c>
      <c r="I45">
        <v>0</v>
      </c>
      <c r="J45" s="1485">
        <f t="shared" si="1"/>
        <v>0</v>
      </c>
    </row>
    <row r="46" spans="2:10">
      <c r="B46" s="1488" t="s">
        <v>269</v>
      </c>
      <c r="C46" s="1493" t="s">
        <v>270</v>
      </c>
      <c r="D46" s="1488" t="s">
        <v>271</v>
      </c>
      <c r="E46" s="1494">
        <f>B01CH!D52</f>
        <v>2.68</v>
      </c>
      <c r="F46" s="1494">
        <f>'B6CH '!D52</f>
        <v>2.68</v>
      </c>
      <c r="G46" s="1494">
        <f t="shared" si="0"/>
        <v>0</v>
      </c>
      <c r="I46">
        <v>0</v>
      </c>
      <c r="J46" s="1485">
        <f t="shared" si="1"/>
        <v>0</v>
      </c>
    </row>
    <row r="47" spans="2:10">
      <c r="B47" s="1488" t="s">
        <v>272</v>
      </c>
      <c r="C47" s="1493" t="s">
        <v>273</v>
      </c>
      <c r="D47" s="1488" t="s">
        <v>144</v>
      </c>
      <c r="E47" s="1494">
        <f>B01CH!D53</f>
        <v>0.65999999999999992</v>
      </c>
      <c r="F47" s="1494">
        <f>'B6CH '!D53</f>
        <v>11.959999999999999</v>
      </c>
      <c r="G47" s="1494">
        <f t="shared" si="0"/>
        <v>11.299999999999999</v>
      </c>
      <c r="I47">
        <v>11.299999999999999</v>
      </c>
      <c r="J47" s="1485">
        <f t="shared" si="1"/>
        <v>0</v>
      </c>
    </row>
    <row r="48" spans="2:10">
      <c r="B48" s="1488" t="s">
        <v>274</v>
      </c>
      <c r="C48" s="1493" t="s">
        <v>275</v>
      </c>
      <c r="D48" s="1488" t="s">
        <v>121</v>
      </c>
      <c r="E48" s="1494">
        <f>B01CH!D54</f>
        <v>610.13999999999987</v>
      </c>
      <c r="F48" s="1494">
        <f>'B6CH '!D54</f>
        <v>614.20999999999992</v>
      </c>
      <c r="G48" s="1494">
        <f t="shared" si="0"/>
        <v>4.07000000000005</v>
      </c>
      <c r="I48">
        <v>4.07000000000005</v>
      </c>
      <c r="J48" s="1485">
        <f t="shared" si="1"/>
        <v>0</v>
      </c>
    </row>
    <row r="49" spans="2:10">
      <c r="B49" s="1488" t="s">
        <v>276</v>
      </c>
      <c r="C49" s="1493" t="s">
        <v>277</v>
      </c>
      <c r="D49" s="1488" t="s">
        <v>49</v>
      </c>
      <c r="E49" s="1494">
        <f>B01CH!D55</f>
        <v>183.6</v>
      </c>
      <c r="F49" s="1494">
        <f>'B6CH '!D55</f>
        <v>253.47000000000003</v>
      </c>
      <c r="G49" s="1494">
        <f t="shared" si="0"/>
        <v>69.870000000000033</v>
      </c>
      <c r="I49">
        <v>69.870000000000033</v>
      </c>
      <c r="J49" s="1485">
        <f t="shared" si="1"/>
        <v>0</v>
      </c>
    </row>
    <row r="50" spans="2:10">
      <c r="B50" s="1488" t="s">
        <v>278</v>
      </c>
      <c r="C50" s="1493" t="s">
        <v>279</v>
      </c>
      <c r="D50" s="1488" t="s">
        <v>44</v>
      </c>
      <c r="E50" s="1494">
        <f>B01CH!D56</f>
        <v>30.26</v>
      </c>
      <c r="F50" s="1494">
        <f>'B6CH '!D56</f>
        <v>27.310000000000006</v>
      </c>
      <c r="G50" s="1494">
        <f t="shared" si="0"/>
        <v>-2.9499999999999957</v>
      </c>
      <c r="I50">
        <v>-2.9499999999999957</v>
      </c>
      <c r="J50" s="1485">
        <f t="shared" si="1"/>
        <v>0</v>
      </c>
    </row>
    <row r="51" spans="2:10">
      <c r="B51" s="1488" t="s">
        <v>280</v>
      </c>
      <c r="C51" s="1493" t="s">
        <v>281</v>
      </c>
      <c r="D51" s="1488" t="s">
        <v>76</v>
      </c>
      <c r="E51" s="1494">
        <f>B01CH!D57</f>
        <v>6.86</v>
      </c>
      <c r="F51" s="1494">
        <f>'B6CH '!D57</f>
        <v>11.860000000000001</v>
      </c>
      <c r="G51" s="1494">
        <f t="shared" si="0"/>
        <v>5.0000000000000009</v>
      </c>
      <c r="I51">
        <v>5.0000000000000009</v>
      </c>
      <c r="J51" s="1485">
        <f t="shared" si="1"/>
        <v>0</v>
      </c>
    </row>
    <row r="52" spans="2:10">
      <c r="B52" s="1488" t="s">
        <v>282</v>
      </c>
      <c r="C52" s="1493" t="s">
        <v>283</v>
      </c>
      <c r="D52" s="1488" t="s">
        <v>284</v>
      </c>
      <c r="E52" s="1494">
        <f>B01CH!D58</f>
        <v>0</v>
      </c>
      <c r="F52" s="1494">
        <f>'B6CH '!D58</f>
        <v>0</v>
      </c>
      <c r="G52" s="1494">
        <f t="shared" si="0"/>
        <v>0</v>
      </c>
      <c r="I52">
        <v>0</v>
      </c>
      <c r="J52" s="1485">
        <f t="shared" si="1"/>
        <v>0</v>
      </c>
    </row>
    <row r="53" spans="2:10">
      <c r="B53" s="1488" t="s">
        <v>285</v>
      </c>
      <c r="C53" s="1493" t="s">
        <v>286</v>
      </c>
      <c r="D53" s="1488" t="s">
        <v>287</v>
      </c>
      <c r="E53" s="1494">
        <f>B01CH!D59</f>
        <v>0</v>
      </c>
      <c r="F53" s="1494">
        <f>'B6CH '!D59</f>
        <v>0</v>
      </c>
      <c r="G53" s="1494">
        <f t="shared" si="0"/>
        <v>0</v>
      </c>
      <c r="I53">
        <v>0</v>
      </c>
      <c r="J53" s="1485">
        <f t="shared" si="1"/>
        <v>0</v>
      </c>
    </row>
    <row r="54" spans="2:10">
      <c r="B54" s="1488" t="s">
        <v>288</v>
      </c>
      <c r="C54" s="1493" t="s">
        <v>289</v>
      </c>
      <c r="D54" s="1488" t="s">
        <v>155</v>
      </c>
      <c r="E54" s="1494">
        <f>B01CH!D60</f>
        <v>1301.26</v>
      </c>
      <c r="F54" s="1494">
        <f>'B6CH '!D60</f>
        <v>1226.7</v>
      </c>
      <c r="G54" s="1494">
        <f t="shared" si="0"/>
        <v>-74.559999999999945</v>
      </c>
      <c r="I54">
        <v>-74.559999999999945</v>
      </c>
      <c r="J54" s="1485">
        <f t="shared" si="1"/>
        <v>0</v>
      </c>
    </row>
    <row r="55" spans="2:10">
      <c r="B55" s="1488" t="s">
        <v>290</v>
      </c>
      <c r="C55" s="1493" t="s">
        <v>291</v>
      </c>
      <c r="D55" s="1488" t="s">
        <v>292</v>
      </c>
      <c r="E55" s="1494">
        <f>B01CH!D61</f>
        <v>195.19</v>
      </c>
      <c r="F55" s="1494">
        <f>'B6CH '!D61</f>
        <v>188.14999999999998</v>
      </c>
      <c r="G55" s="1494">
        <f t="shared" si="0"/>
        <v>-7.0400000000000205</v>
      </c>
      <c r="I55">
        <v>-7.0400000000000205</v>
      </c>
      <c r="J55" s="1485">
        <f t="shared" si="1"/>
        <v>0</v>
      </c>
    </row>
    <row r="56" spans="2:10">
      <c r="B56" s="1488" t="s">
        <v>293</v>
      </c>
      <c r="C56" s="1493" t="s">
        <v>294</v>
      </c>
      <c r="D56" s="1488" t="s">
        <v>295</v>
      </c>
      <c r="E56" s="1494">
        <f>B01CH!D62</f>
        <v>0.45</v>
      </c>
      <c r="F56" s="1494">
        <f>'B6CH '!D62</f>
        <v>0.45</v>
      </c>
      <c r="G56" s="1494">
        <f t="shared" si="0"/>
        <v>0</v>
      </c>
      <c r="I56">
        <v>0</v>
      </c>
      <c r="J56" s="1485">
        <f t="shared" si="1"/>
        <v>0</v>
      </c>
    </row>
    <row r="57" spans="2:10">
      <c r="B57" s="1487" t="s">
        <v>412</v>
      </c>
      <c r="C57" s="1489" t="s">
        <v>296</v>
      </c>
      <c r="D57" s="1487" t="s">
        <v>156</v>
      </c>
      <c r="E57" s="1490">
        <f>B01CH!D63</f>
        <v>1363.3299999999997</v>
      </c>
      <c r="F57" s="1490">
        <f>'B6CH '!D63</f>
        <v>1330.4299999999998</v>
      </c>
      <c r="G57" s="1490">
        <f t="shared" si="0"/>
        <v>-32.899999999999864</v>
      </c>
      <c r="I57">
        <v>-32.899999999999864</v>
      </c>
      <c r="J57" s="1485">
        <f t="shared" si="1"/>
        <v>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2"/>
  <sheetViews>
    <sheetView topLeftCell="A40" workbookViewId="0">
      <selection sqref="A1:H57"/>
    </sheetView>
  </sheetViews>
  <sheetFormatPr defaultRowHeight="15.75"/>
  <cols>
    <col min="1" max="1" width="9.42578125" style="294" customWidth="1"/>
    <col min="2" max="2" width="38.140625" style="377" customWidth="1"/>
    <col min="3" max="4" width="10.5703125" style="294" customWidth="1"/>
    <col min="5" max="7" width="9.7109375" style="376" customWidth="1"/>
    <col min="8" max="8" width="9.5703125" style="376" customWidth="1"/>
    <col min="9" max="9" width="7.42578125" style="376" customWidth="1"/>
    <col min="10" max="10" width="10.28515625" style="376" customWidth="1"/>
    <col min="11" max="11" width="8.28515625" style="376" customWidth="1"/>
    <col min="12" max="12" width="12.42578125" style="376" customWidth="1"/>
    <col min="13" max="13" width="8.28515625" style="376" customWidth="1"/>
    <col min="14" max="15" width="7.42578125" style="376" customWidth="1"/>
    <col min="16" max="16" width="7.140625" style="376" customWidth="1"/>
    <col min="17" max="17" width="7.5703125" style="376" customWidth="1"/>
    <col min="18" max="19" width="7.28515625" style="376" customWidth="1"/>
    <col min="20" max="20" width="9.5703125" style="376" customWidth="1"/>
    <col min="21" max="22" width="7.85546875" style="376" customWidth="1"/>
    <col min="23" max="24" width="7.28515625" style="376" customWidth="1"/>
    <col min="25" max="25" width="8" style="376" customWidth="1"/>
    <col min="26" max="26" width="8.140625" style="376" customWidth="1"/>
    <col min="27" max="27" width="8" style="376" customWidth="1"/>
    <col min="28" max="30" width="7.42578125" style="376" customWidth="1"/>
    <col min="31" max="32" width="6.7109375" style="376" customWidth="1"/>
    <col min="33" max="33" width="9.5703125" style="376" customWidth="1"/>
    <col min="34" max="35" width="7.5703125" style="376" customWidth="1"/>
    <col min="36" max="37" width="7.42578125" style="376" customWidth="1"/>
    <col min="38" max="38" width="13.7109375" style="294" customWidth="1"/>
    <col min="39" max="45" width="9.140625" style="294" customWidth="1"/>
    <col min="46" max="46" width="13.7109375" style="294" customWidth="1"/>
    <col min="47" max="247" width="9.140625" style="294"/>
    <col min="248" max="248" width="6.28515625" style="294" customWidth="1"/>
    <col min="249" max="249" width="17" style="294" customWidth="1"/>
    <col min="250" max="250" width="8.140625" style="294" customWidth="1"/>
    <col min="251" max="251" width="11.5703125" style="294" customWidth="1"/>
    <col min="252" max="252" width="11.42578125" style="294" customWidth="1"/>
    <col min="253" max="253" width="6.5703125" style="294" customWidth="1"/>
    <col min="254" max="254" width="8.5703125" style="294" customWidth="1"/>
    <col min="255" max="255" width="9.85546875" style="294" customWidth="1"/>
    <col min="256" max="256" width="10.140625" style="294" customWidth="1"/>
    <col min="257" max="257" width="6.140625" style="294" customWidth="1"/>
    <col min="258" max="258" width="7.140625" style="294" customWidth="1"/>
    <col min="259" max="259" width="9.28515625" style="294" customWidth="1"/>
    <col min="260" max="261" width="6.140625" style="294" customWidth="1"/>
    <col min="262" max="262" width="5.7109375" style="294" customWidth="1"/>
    <col min="263" max="263" width="5.5703125" style="294" customWidth="1"/>
    <col min="264" max="264" width="5.28515625" style="294" customWidth="1"/>
    <col min="265" max="265" width="5.42578125" style="294" customWidth="1"/>
    <col min="266" max="266" width="5.5703125" style="294" customWidth="1"/>
    <col min="267" max="267" width="6.140625" style="294" customWidth="1"/>
    <col min="268" max="268" width="9.5703125" style="294" customWidth="1"/>
    <col min="269" max="269" width="6" style="294" customWidth="1"/>
    <col min="270" max="270" width="6.140625" style="294" customWidth="1"/>
    <col min="271" max="271" width="5.7109375" style="294" customWidth="1"/>
    <col min="272" max="272" width="5" style="294" customWidth="1"/>
    <col min="273" max="273" width="5.42578125" style="294" customWidth="1"/>
    <col min="274" max="274" width="6.140625" style="294" customWidth="1"/>
    <col min="275" max="275" width="10.5703125" style="294" customWidth="1"/>
    <col min="276" max="277" width="6.140625" style="294" customWidth="1"/>
    <col min="278" max="278" width="5.5703125" style="294" customWidth="1"/>
    <col min="279" max="284" width="6.140625" style="294" customWidth="1"/>
    <col min="285" max="285" width="7.28515625" style="294" customWidth="1"/>
    <col min="286" max="286" width="13" style="294" customWidth="1"/>
    <col min="287" max="287" width="20" style="294" customWidth="1"/>
    <col min="288" max="294" width="7.85546875" style="294" customWidth="1"/>
    <col min="295" max="503" width="9.140625" style="294"/>
    <col min="504" max="504" width="6.28515625" style="294" customWidth="1"/>
    <col min="505" max="505" width="17" style="294" customWidth="1"/>
    <col min="506" max="506" width="8.140625" style="294" customWidth="1"/>
    <col min="507" max="507" width="11.5703125" style="294" customWidth="1"/>
    <col min="508" max="508" width="11.42578125" style="294" customWidth="1"/>
    <col min="509" max="509" width="6.5703125" style="294" customWidth="1"/>
    <col min="510" max="510" width="8.5703125" style="294" customWidth="1"/>
    <col min="511" max="511" width="9.85546875" style="294" customWidth="1"/>
    <col min="512" max="512" width="10.140625" style="294" customWidth="1"/>
    <col min="513" max="513" width="6.140625" style="294" customWidth="1"/>
    <col min="514" max="514" width="7.140625" style="294" customWidth="1"/>
    <col min="515" max="515" width="9.28515625" style="294" customWidth="1"/>
    <col min="516" max="517" width="6.140625" style="294" customWidth="1"/>
    <col min="518" max="518" width="5.7109375" style="294" customWidth="1"/>
    <col min="519" max="519" width="5.5703125" style="294" customWidth="1"/>
    <col min="520" max="520" width="5.28515625" style="294" customWidth="1"/>
    <col min="521" max="521" width="5.42578125" style="294" customWidth="1"/>
    <col min="522" max="522" width="5.5703125" style="294" customWidth="1"/>
    <col min="523" max="523" width="6.140625" style="294" customWidth="1"/>
    <col min="524" max="524" width="9.5703125" style="294" customWidth="1"/>
    <col min="525" max="525" width="6" style="294" customWidth="1"/>
    <col min="526" max="526" width="6.140625" style="294" customWidth="1"/>
    <col min="527" max="527" width="5.7109375" style="294" customWidth="1"/>
    <col min="528" max="528" width="5" style="294" customWidth="1"/>
    <col min="529" max="529" width="5.42578125" style="294" customWidth="1"/>
    <col min="530" max="530" width="6.140625" style="294" customWidth="1"/>
    <col min="531" max="531" width="10.5703125" style="294" customWidth="1"/>
    <col min="532" max="533" width="6.140625" style="294" customWidth="1"/>
    <col min="534" max="534" width="5.5703125" style="294" customWidth="1"/>
    <col min="535" max="540" width="6.140625" style="294" customWidth="1"/>
    <col min="541" max="541" width="7.28515625" style="294" customWidth="1"/>
    <col min="542" max="542" width="13" style="294" customWidth="1"/>
    <col min="543" max="543" width="20" style="294" customWidth="1"/>
    <col min="544" max="550" width="7.85546875" style="294" customWidth="1"/>
    <col min="551" max="759" width="9.140625" style="294"/>
    <col min="760" max="760" width="6.28515625" style="294" customWidth="1"/>
    <col min="761" max="761" width="17" style="294" customWidth="1"/>
    <col min="762" max="762" width="8.140625" style="294" customWidth="1"/>
    <col min="763" max="763" width="11.5703125" style="294" customWidth="1"/>
    <col min="764" max="764" width="11.42578125" style="294" customWidth="1"/>
    <col min="765" max="765" width="6.5703125" style="294" customWidth="1"/>
    <col min="766" max="766" width="8.5703125" style="294" customWidth="1"/>
    <col min="767" max="767" width="9.85546875" style="294" customWidth="1"/>
    <col min="768" max="768" width="10.140625" style="294" customWidth="1"/>
    <col min="769" max="769" width="6.140625" style="294" customWidth="1"/>
    <col min="770" max="770" width="7.140625" style="294" customWidth="1"/>
    <col min="771" max="771" width="9.28515625" style="294" customWidth="1"/>
    <col min="772" max="773" width="6.140625" style="294" customWidth="1"/>
    <col min="774" max="774" width="5.7109375" style="294" customWidth="1"/>
    <col min="775" max="775" width="5.5703125" style="294" customWidth="1"/>
    <col min="776" max="776" width="5.28515625" style="294" customWidth="1"/>
    <col min="777" max="777" width="5.42578125" style="294" customWidth="1"/>
    <col min="778" max="778" width="5.5703125" style="294" customWidth="1"/>
    <col min="779" max="779" width="6.140625" style="294" customWidth="1"/>
    <col min="780" max="780" width="9.5703125" style="294" customWidth="1"/>
    <col min="781" max="781" width="6" style="294" customWidth="1"/>
    <col min="782" max="782" width="6.140625" style="294" customWidth="1"/>
    <col min="783" max="783" width="5.7109375" style="294" customWidth="1"/>
    <col min="784" max="784" width="5" style="294" customWidth="1"/>
    <col min="785" max="785" width="5.42578125" style="294" customWidth="1"/>
    <col min="786" max="786" width="6.140625" style="294" customWidth="1"/>
    <col min="787" max="787" width="10.5703125" style="294" customWidth="1"/>
    <col min="788" max="789" width="6.140625" style="294" customWidth="1"/>
    <col min="790" max="790" width="5.5703125" style="294" customWidth="1"/>
    <col min="791" max="796" width="6.140625" style="294" customWidth="1"/>
    <col min="797" max="797" width="7.28515625" style="294" customWidth="1"/>
    <col min="798" max="798" width="13" style="294" customWidth="1"/>
    <col min="799" max="799" width="20" style="294" customWidth="1"/>
    <col min="800" max="806" width="7.85546875" style="294" customWidth="1"/>
    <col min="807" max="1015" width="9.140625" style="294"/>
    <col min="1016" max="1016" width="6.28515625" style="294" customWidth="1"/>
    <col min="1017" max="1017" width="17" style="294" customWidth="1"/>
    <col min="1018" max="1018" width="8.140625" style="294" customWidth="1"/>
    <col min="1019" max="1019" width="11.5703125" style="294" customWidth="1"/>
    <col min="1020" max="1020" width="11.42578125" style="294" customWidth="1"/>
    <col min="1021" max="1021" width="6.5703125" style="294" customWidth="1"/>
    <col min="1022" max="1022" width="8.5703125" style="294" customWidth="1"/>
    <col min="1023" max="1023" width="9.85546875" style="294" customWidth="1"/>
    <col min="1024" max="1024" width="10.140625" style="294" customWidth="1"/>
    <col min="1025" max="1025" width="6.140625" style="294" customWidth="1"/>
    <col min="1026" max="1026" width="7.140625" style="294" customWidth="1"/>
    <col min="1027" max="1027" width="9.28515625" style="294" customWidth="1"/>
    <col min="1028" max="1029" width="6.140625" style="294" customWidth="1"/>
    <col min="1030" max="1030" width="5.7109375" style="294" customWidth="1"/>
    <col min="1031" max="1031" width="5.5703125" style="294" customWidth="1"/>
    <col min="1032" max="1032" width="5.28515625" style="294" customWidth="1"/>
    <col min="1033" max="1033" width="5.42578125" style="294" customWidth="1"/>
    <col min="1034" max="1034" width="5.5703125" style="294" customWidth="1"/>
    <col min="1035" max="1035" width="6.140625" style="294" customWidth="1"/>
    <col min="1036" max="1036" width="9.5703125" style="294" customWidth="1"/>
    <col min="1037" max="1037" width="6" style="294" customWidth="1"/>
    <col min="1038" max="1038" width="6.140625" style="294" customWidth="1"/>
    <col min="1039" max="1039" width="5.7109375" style="294" customWidth="1"/>
    <col min="1040" max="1040" width="5" style="294" customWidth="1"/>
    <col min="1041" max="1041" width="5.42578125" style="294" customWidth="1"/>
    <col min="1042" max="1042" width="6.140625" style="294" customWidth="1"/>
    <col min="1043" max="1043" width="10.5703125" style="294" customWidth="1"/>
    <col min="1044" max="1045" width="6.140625" style="294" customWidth="1"/>
    <col min="1046" max="1046" width="5.5703125" style="294" customWidth="1"/>
    <col min="1047" max="1052" width="6.140625" style="294" customWidth="1"/>
    <col min="1053" max="1053" width="7.28515625" style="294" customWidth="1"/>
    <col min="1054" max="1054" width="13" style="294" customWidth="1"/>
    <col min="1055" max="1055" width="20" style="294" customWidth="1"/>
    <col min="1056" max="1062" width="7.85546875" style="294" customWidth="1"/>
    <col min="1063" max="1271" width="9.140625" style="294"/>
    <col min="1272" max="1272" width="6.28515625" style="294" customWidth="1"/>
    <col min="1273" max="1273" width="17" style="294" customWidth="1"/>
    <col min="1274" max="1274" width="8.140625" style="294" customWidth="1"/>
    <col min="1275" max="1275" width="11.5703125" style="294" customWidth="1"/>
    <col min="1276" max="1276" width="11.42578125" style="294" customWidth="1"/>
    <col min="1277" max="1277" width="6.5703125" style="294" customWidth="1"/>
    <col min="1278" max="1278" width="8.5703125" style="294" customWidth="1"/>
    <col min="1279" max="1279" width="9.85546875" style="294" customWidth="1"/>
    <col min="1280" max="1280" width="10.140625" style="294" customWidth="1"/>
    <col min="1281" max="1281" width="6.140625" style="294" customWidth="1"/>
    <col min="1282" max="1282" width="7.140625" style="294" customWidth="1"/>
    <col min="1283" max="1283" width="9.28515625" style="294" customWidth="1"/>
    <col min="1284" max="1285" width="6.140625" style="294" customWidth="1"/>
    <col min="1286" max="1286" width="5.7109375" style="294" customWidth="1"/>
    <col min="1287" max="1287" width="5.5703125" style="294" customWidth="1"/>
    <col min="1288" max="1288" width="5.28515625" style="294" customWidth="1"/>
    <col min="1289" max="1289" width="5.42578125" style="294" customWidth="1"/>
    <col min="1290" max="1290" width="5.5703125" style="294" customWidth="1"/>
    <col min="1291" max="1291" width="6.140625" style="294" customWidth="1"/>
    <col min="1292" max="1292" width="9.5703125" style="294" customWidth="1"/>
    <col min="1293" max="1293" width="6" style="294" customWidth="1"/>
    <col min="1294" max="1294" width="6.140625" style="294" customWidth="1"/>
    <col min="1295" max="1295" width="5.7109375" style="294" customWidth="1"/>
    <col min="1296" max="1296" width="5" style="294" customWidth="1"/>
    <col min="1297" max="1297" width="5.42578125" style="294" customWidth="1"/>
    <col min="1298" max="1298" width="6.140625" style="294" customWidth="1"/>
    <col min="1299" max="1299" width="10.5703125" style="294" customWidth="1"/>
    <col min="1300" max="1301" width="6.140625" style="294" customWidth="1"/>
    <col min="1302" max="1302" width="5.5703125" style="294" customWidth="1"/>
    <col min="1303" max="1308" width="6.140625" style="294" customWidth="1"/>
    <col min="1309" max="1309" width="7.28515625" style="294" customWidth="1"/>
    <col min="1310" max="1310" width="13" style="294" customWidth="1"/>
    <col min="1311" max="1311" width="20" style="294" customWidth="1"/>
    <col min="1312" max="1318" width="7.85546875" style="294" customWidth="1"/>
    <col min="1319" max="1527" width="9.140625" style="294"/>
    <col min="1528" max="1528" width="6.28515625" style="294" customWidth="1"/>
    <col min="1529" max="1529" width="17" style="294" customWidth="1"/>
    <col min="1530" max="1530" width="8.140625" style="294" customWidth="1"/>
    <col min="1531" max="1531" width="11.5703125" style="294" customWidth="1"/>
    <col min="1532" max="1532" width="11.42578125" style="294" customWidth="1"/>
    <col min="1533" max="1533" width="6.5703125" style="294" customWidth="1"/>
    <col min="1534" max="1534" width="8.5703125" style="294" customWidth="1"/>
    <col min="1535" max="1535" width="9.85546875" style="294" customWidth="1"/>
    <col min="1536" max="1536" width="10.140625" style="294" customWidth="1"/>
    <col min="1537" max="1537" width="6.140625" style="294" customWidth="1"/>
    <col min="1538" max="1538" width="7.140625" style="294" customWidth="1"/>
    <col min="1539" max="1539" width="9.28515625" style="294" customWidth="1"/>
    <col min="1540" max="1541" width="6.140625" style="294" customWidth="1"/>
    <col min="1542" max="1542" width="5.7109375" style="294" customWidth="1"/>
    <col min="1543" max="1543" width="5.5703125" style="294" customWidth="1"/>
    <col min="1544" max="1544" width="5.28515625" style="294" customWidth="1"/>
    <col min="1545" max="1545" width="5.42578125" style="294" customWidth="1"/>
    <col min="1546" max="1546" width="5.5703125" style="294" customWidth="1"/>
    <col min="1547" max="1547" width="6.140625" style="294" customWidth="1"/>
    <col min="1548" max="1548" width="9.5703125" style="294" customWidth="1"/>
    <col min="1549" max="1549" width="6" style="294" customWidth="1"/>
    <col min="1550" max="1550" width="6.140625" style="294" customWidth="1"/>
    <col min="1551" max="1551" width="5.7109375" style="294" customWidth="1"/>
    <col min="1552" max="1552" width="5" style="294" customWidth="1"/>
    <col min="1553" max="1553" width="5.42578125" style="294" customWidth="1"/>
    <col min="1554" max="1554" width="6.140625" style="294" customWidth="1"/>
    <col min="1555" max="1555" width="10.5703125" style="294" customWidth="1"/>
    <col min="1556" max="1557" width="6.140625" style="294" customWidth="1"/>
    <col min="1558" max="1558" width="5.5703125" style="294" customWidth="1"/>
    <col min="1559" max="1564" width="6.140625" style="294" customWidth="1"/>
    <col min="1565" max="1565" width="7.28515625" style="294" customWidth="1"/>
    <col min="1566" max="1566" width="13" style="294" customWidth="1"/>
    <col min="1567" max="1567" width="20" style="294" customWidth="1"/>
    <col min="1568" max="1574" width="7.85546875" style="294" customWidth="1"/>
    <col min="1575" max="1783" width="9.140625" style="294"/>
    <col min="1784" max="1784" width="6.28515625" style="294" customWidth="1"/>
    <col min="1785" max="1785" width="17" style="294" customWidth="1"/>
    <col min="1786" max="1786" width="8.140625" style="294" customWidth="1"/>
    <col min="1787" max="1787" width="11.5703125" style="294" customWidth="1"/>
    <col min="1788" max="1788" width="11.42578125" style="294" customWidth="1"/>
    <col min="1789" max="1789" width="6.5703125" style="294" customWidth="1"/>
    <col min="1790" max="1790" width="8.5703125" style="294" customWidth="1"/>
    <col min="1791" max="1791" width="9.85546875" style="294" customWidth="1"/>
    <col min="1792" max="1792" width="10.140625" style="294" customWidth="1"/>
    <col min="1793" max="1793" width="6.140625" style="294" customWidth="1"/>
    <col min="1794" max="1794" width="7.140625" style="294" customWidth="1"/>
    <col min="1795" max="1795" width="9.28515625" style="294" customWidth="1"/>
    <col min="1796" max="1797" width="6.140625" style="294" customWidth="1"/>
    <col min="1798" max="1798" width="5.7109375" style="294" customWidth="1"/>
    <col min="1799" max="1799" width="5.5703125" style="294" customWidth="1"/>
    <col min="1800" max="1800" width="5.28515625" style="294" customWidth="1"/>
    <col min="1801" max="1801" width="5.42578125" style="294" customWidth="1"/>
    <col min="1802" max="1802" width="5.5703125" style="294" customWidth="1"/>
    <col min="1803" max="1803" width="6.140625" style="294" customWidth="1"/>
    <col min="1804" max="1804" width="9.5703125" style="294" customWidth="1"/>
    <col min="1805" max="1805" width="6" style="294" customWidth="1"/>
    <col min="1806" max="1806" width="6.140625" style="294" customWidth="1"/>
    <col min="1807" max="1807" width="5.7109375" style="294" customWidth="1"/>
    <col min="1808" max="1808" width="5" style="294" customWidth="1"/>
    <col min="1809" max="1809" width="5.42578125" style="294" customWidth="1"/>
    <col min="1810" max="1810" width="6.140625" style="294" customWidth="1"/>
    <col min="1811" max="1811" width="10.5703125" style="294" customWidth="1"/>
    <col min="1812" max="1813" width="6.140625" style="294" customWidth="1"/>
    <col min="1814" max="1814" width="5.5703125" style="294" customWidth="1"/>
    <col min="1815" max="1820" width="6.140625" style="294" customWidth="1"/>
    <col min="1821" max="1821" width="7.28515625" style="294" customWidth="1"/>
    <col min="1822" max="1822" width="13" style="294" customWidth="1"/>
    <col min="1823" max="1823" width="20" style="294" customWidth="1"/>
    <col min="1824" max="1830" width="7.85546875" style="294" customWidth="1"/>
    <col min="1831" max="2039" width="9.140625" style="294"/>
    <col min="2040" max="2040" width="6.28515625" style="294" customWidth="1"/>
    <col min="2041" max="2041" width="17" style="294" customWidth="1"/>
    <col min="2042" max="2042" width="8.140625" style="294" customWidth="1"/>
    <col min="2043" max="2043" width="11.5703125" style="294" customWidth="1"/>
    <col min="2044" max="2044" width="11.42578125" style="294" customWidth="1"/>
    <col min="2045" max="2045" width="6.5703125" style="294" customWidth="1"/>
    <col min="2046" max="2046" width="8.5703125" style="294" customWidth="1"/>
    <col min="2047" max="2047" width="9.85546875" style="294" customWidth="1"/>
    <col min="2048" max="2048" width="10.140625" style="294" customWidth="1"/>
    <col min="2049" max="2049" width="6.140625" style="294" customWidth="1"/>
    <col min="2050" max="2050" width="7.140625" style="294" customWidth="1"/>
    <col min="2051" max="2051" width="9.28515625" style="294" customWidth="1"/>
    <col min="2052" max="2053" width="6.140625" style="294" customWidth="1"/>
    <col min="2054" max="2054" width="5.7109375" style="294" customWidth="1"/>
    <col min="2055" max="2055" width="5.5703125" style="294" customWidth="1"/>
    <col min="2056" max="2056" width="5.28515625" style="294" customWidth="1"/>
    <col min="2057" max="2057" width="5.42578125" style="294" customWidth="1"/>
    <col min="2058" max="2058" width="5.5703125" style="294" customWidth="1"/>
    <col min="2059" max="2059" width="6.140625" style="294" customWidth="1"/>
    <col min="2060" max="2060" width="9.5703125" style="294" customWidth="1"/>
    <col min="2061" max="2061" width="6" style="294" customWidth="1"/>
    <col min="2062" max="2062" width="6.140625" style="294" customWidth="1"/>
    <col min="2063" max="2063" width="5.7109375" style="294" customWidth="1"/>
    <col min="2064" max="2064" width="5" style="294" customWidth="1"/>
    <col min="2065" max="2065" width="5.42578125" style="294" customWidth="1"/>
    <col min="2066" max="2066" width="6.140625" style="294" customWidth="1"/>
    <col min="2067" max="2067" width="10.5703125" style="294" customWidth="1"/>
    <col min="2068" max="2069" width="6.140625" style="294" customWidth="1"/>
    <col min="2070" max="2070" width="5.5703125" style="294" customWidth="1"/>
    <col min="2071" max="2076" width="6.140625" style="294" customWidth="1"/>
    <col min="2077" max="2077" width="7.28515625" style="294" customWidth="1"/>
    <col min="2078" max="2078" width="13" style="294" customWidth="1"/>
    <col min="2079" max="2079" width="20" style="294" customWidth="1"/>
    <col min="2080" max="2086" width="7.85546875" style="294" customWidth="1"/>
    <col min="2087" max="2295" width="9.140625" style="294"/>
    <col min="2296" max="2296" width="6.28515625" style="294" customWidth="1"/>
    <col min="2297" max="2297" width="17" style="294" customWidth="1"/>
    <col min="2298" max="2298" width="8.140625" style="294" customWidth="1"/>
    <col min="2299" max="2299" width="11.5703125" style="294" customWidth="1"/>
    <col min="2300" max="2300" width="11.42578125" style="294" customWidth="1"/>
    <col min="2301" max="2301" width="6.5703125" style="294" customWidth="1"/>
    <col min="2302" max="2302" width="8.5703125" style="294" customWidth="1"/>
    <col min="2303" max="2303" width="9.85546875" style="294" customWidth="1"/>
    <col min="2304" max="2304" width="10.140625" style="294" customWidth="1"/>
    <col min="2305" max="2305" width="6.140625" style="294" customWidth="1"/>
    <col min="2306" max="2306" width="7.140625" style="294" customWidth="1"/>
    <col min="2307" max="2307" width="9.28515625" style="294" customWidth="1"/>
    <col min="2308" max="2309" width="6.140625" style="294" customWidth="1"/>
    <col min="2310" max="2310" width="5.7109375" style="294" customWidth="1"/>
    <col min="2311" max="2311" width="5.5703125" style="294" customWidth="1"/>
    <col min="2312" max="2312" width="5.28515625" style="294" customWidth="1"/>
    <col min="2313" max="2313" width="5.42578125" style="294" customWidth="1"/>
    <col min="2314" max="2314" width="5.5703125" style="294" customWidth="1"/>
    <col min="2315" max="2315" width="6.140625" style="294" customWidth="1"/>
    <col min="2316" max="2316" width="9.5703125" style="294" customWidth="1"/>
    <col min="2317" max="2317" width="6" style="294" customWidth="1"/>
    <col min="2318" max="2318" width="6.140625" style="294" customWidth="1"/>
    <col min="2319" max="2319" width="5.7109375" style="294" customWidth="1"/>
    <col min="2320" max="2320" width="5" style="294" customWidth="1"/>
    <col min="2321" max="2321" width="5.42578125" style="294" customWidth="1"/>
    <col min="2322" max="2322" width="6.140625" style="294" customWidth="1"/>
    <col min="2323" max="2323" width="10.5703125" style="294" customWidth="1"/>
    <col min="2324" max="2325" width="6.140625" style="294" customWidth="1"/>
    <col min="2326" max="2326" width="5.5703125" style="294" customWidth="1"/>
    <col min="2327" max="2332" width="6.140625" style="294" customWidth="1"/>
    <col min="2333" max="2333" width="7.28515625" style="294" customWidth="1"/>
    <col min="2334" max="2334" width="13" style="294" customWidth="1"/>
    <col min="2335" max="2335" width="20" style="294" customWidth="1"/>
    <col min="2336" max="2342" width="7.85546875" style="294" customWidth="1"/>
    <col min="2343" max="2551" width="9.140625" style="294"/>
    <col min="2552" max="2552" width="6.28515625" style="294" customWidth="1"/>
    <col min="2553" max="2553" width="17" style="294" customWidth="1"/>
    <col min="2554" max="2554" width="8.140625" style="294" customWidth="1"/>
    <col min="2555" max="2555" width="11.5703125" style="294" customWidth="1"/>
    <col min="2556" max="2556" width="11.42578125" style="294" customWidth="1"/>
    <col min="2557" max="2557" width="6.5703125" style="294" customWidth="1"/>
    <col min="2558" max="2558" width="8.5703125" style="294" customWidth="1"/>
    <col min="2559" max="2559" width="9.85546875" style="294" customWidth="1"/>
    <col min="2560" max="2560" width="10.140625" style="294" customWidth="1"/>
    <col min="2561" max="2561" width="6.140625" style="294" customWidth="1"/>
    <col min="2562" max="2562" width="7.140625" style="294" customWidth="1"/>
    <col min="2563" max="2563" width="9.28515625" style="294" customWidth="1"/>
    <col min="2564" max="2565" width="6.140625" style="294" customWidth="1"/>
    <col min="2566" max="2566" width="5.7109375" style="294" customWidth="1"/>
    <col min="2567" max="2567" width="5.5703125" style="294" customWidth="1"/>
    <col min="2568" max="2568" width="5.28515625" style="294" customWidth="1"/>
    <col min="2569" max="2569" width="5.42578125" style="294" customWidth="1"/>
    <col min="2570" max="2570" width="5.5703125" style="294" customWidth="1"/>
    <col min="2571" max="2571" width="6.140625" style="294" customWidth="1"/>
    <col min="2572" max="2572" width="9.5703125" style="294" customWidth="1"/>
    <col min="2573" max="2573" width="6" style="294" customWidth="1"/>
    <col min="2574" max="2574" width="6.140625" style="294" customWidth="1"/>
    <col min="2575" max="2575" width="5.7109375" style="294" customWidth="1"/>
    <col min="2576" max="2576" width="5" style="294" customWidth="1"/>
    <col min="2577" max="2577" width="5.42578125" style="294" customWidth="1"/>
    <col min="2578" max="2578" width="6.140625" style="294" customWidth="1"/>
    <col min="2579" max="2579" width="10.5703125" style="294" customWidth="1"/>
    <col min="2580" max="2581" width="6.140625" style="294" customWidth="1"/>
    <col min="2582" max="2582" width="5.5703125" style="294" customWidth="1"/>
    <col min="2583" max="2588" width="6.140625" style="294" customWidth="1"/>
    <col min="2589" max="2589" width="7.28515625" style="294" customWidth="1"/>
    <col min="2590" max="2590" width="13" style="294" customWidth="1"/>
    <col min="2591" max="2591" width="20" style="294" customWidth="1"/>
    <col min="2592" max="2598" width="7.85546875" style="294" customWidth="1"/>
    <col min="2599" max="2807" width="9.140625" style="294"/>
    <col min="2808" max="2808" width="6.28515625" style="294" customWidth="1"/>
    <col min="2809" max="2809" width="17" style="294" customWidth="1"/>
    <col min="2810" max="2810" width="8.140625" style="294" customWidth="1"/>
    <col min="2811" max="2811" width="11.5703125" style="294" customWidth="1"/>
    <col min="2812" max="2812" width="11.42578125" style="294" customWidth="1"/>
    <col min="2813" max="2813" width="6.5703125" style="294" customWidth="1"/>
    <col min="2814" max="2814" width="8.5703125" style="294" customWidth="1"/>
    <col min="2815" max="2815" width="9.85546875" style="294" customWidth="1"/>
    <col min="2816" max="2816" width="10.140625" style="294" customWidth="1"/>
    <col min="2817" max="2817" width="6.140625" style="294" customWidth="1"/>
    <col min="2818" max="2818" width="7.140625" style="294" customWidth="1"/>
    <col min="2819" max="2819" width="9.28515625" style="294" customWidth="1"/>
    <col min="2820" max="2821" width="6.140625" style="294" customWidth="1"/>
    <col min="2822" max="2822" width="5.7109375" style="294" customWidth="1"/>
    <col min="2823" max="2823" width="5.5703125" style="294" customWidth="1"/>
    <col min="2824" max="2824" width="5.28515625" style="294" customWidth="1"/>
    <col min="2825" max="2825" width="5.42578125" style="294" customWidth="1"/>
    <col min="2826" max="2826" width="5.5703125" style="294" customWidth="1"/>
    <col min="2827" max="2827" width="6.140625" style="294" customWidth="1"/>
    <col min="2828" max="2828" width="9.5703125" style="294" customWidth="1"/>
    <col min="2829" max="2829" width="6" style="294" customWidth="1"/>
    <col min="2830" max="2830" width="6.140625" style="294" customWidth="1"/>
    <col min="2831" max="2831" width="5.7109375" style="294" customWidth="1"/>
    <col min="2832" max="2832" width="5" style="294" customWidth="1"/>
    <col min="2833" max="2833" width="5.42578125" style="294" customWidth="1"/>
    <col min="2834" max="2834" width="6.140625" style="294" customWidth="1"/>
    <col min="2835" max="2835" width="10.5703125" style="294" customWidth="1"/>
    <col min="2836" max="2837" width="6.140625" style="294" customWidth="1"/>
    <col min="2838" max="2838" width="5.5703125" style="294" customWidth="1"/>
    <col min="2839" max="2844" width="6.140625" style="294" customWidth="1"/>
    <col min="2845" max="2845" width="7.28515625" style="294" customWidth="1"/>
    <col min="2846" max="2846" width="13" style="294" customWidth="1"/>
    <col min="2847" max="2847" width="20" style="294" customWidth="1"/>
    <col min="2848" max="2854" width="7.85546875" style="294" customWidth="1"/>
    <col min="2855" max="3063" width="9.140625" style="294"/>
    <col min="3064" max="3064" width="6.28515625" style="294" customWidth="1"/>
    <col min="3065" max="3065" width="17" style="294" customWidth="1"/>
    <col min="3066" max="3066" width="8.140625" style="294" customWidth="1"/>
    <col min="3067" max="3067" width="11.5703125" style="294" customWidth="1"/>
    <col min="3068" max="3068" width="11.42578125" style="294" customWidth="1"/>
    <col min="3069" max="3069" width="6.5703125" style="294" customWidth="1"/>
    <col min="3070" max="3070" width="8.5703125" style="294" customWidth="1"/>
    <col min="3071" max="3071" width="9.85546875" style="294" customWidth="1"/>
    <col min="3072" max="3072" width="10.140625" style="294" customWidth="1"/>
    <col min="3073" max="3073" width="6.140625" style="294" customWidth="1"/>
    <col min="3074" max="3074" width="7.140625" style="294" customWidth="1"/>
    <col min="3075" max="3075" width="9.28515625" style="294" customWidth="1"/>
    <col min="3076" max="3077" width="6.140625" style="294" customWidth="1"/>
    <col min="3078" max="3078" width="5.7109375" style="294" customWidth="1"/>
    <col min="3079" max="3079" width="5.5703125" style="294" customWidth="1"/>
    <col min="3080" max="3080" width="5.28515625" style="294" customWidth="1"/>
    <col min="3081" max="3081" width="5.42578125" style="294" customWidth="1"/>
    <col min="3082" max="3082" width="5.5703125" style="294" customWidth="1"/>
    <col min="3083" max="3083" width="6.140625" style="294" customWidth="1"/>
    <col min="3084" max="3084" width="9.5703125" style="294" customWidth="1"/>
    <col min="3085" max="3085" width="6" style="294" customWidth="1"/>
    <col min="3086" max="3086" width="6.140625" style="294" customWidth="1"/>
    <col min="3087" max="3087" width="5.7109375" style="294" customWidth="1"/>
    <col min="3088" max="3088" width="5" style="294" customWidth="1"/>
    <col min="3089" max="3089" width="5.42578125" style="294" customWidth="1"/>
    <col min="3090" max="3090" width="6.140625" style="294" customWidth="1"/>
    <col min="3091" max="3091" width="10.5703125" style="294" customWidth="1"/>
    <col min="3092" max="3093" width="6.140625" style="294" customWidth="1"/>
    <col min="3094" max="3094" width="5.5703125" style="294" customWidth="1"/>
    <col min="3095" max="3100" width="6.140625" style="294" customWidth="1"/>
    <col min="3101" max="3101" width="7.28515625" style="294" customWidth="1"/>
    <col min="3102" max="3102" width="13" style="294" customWidth="1"/>
    <col min="3103" max="3103" width="20" style="294" customWidth="1"/>
    <col min="3104" max="3110" width="7.85546875" style="294" customWidth="1"/>
    <col min="3111" max="3319" width="9.140625" style="294"/>
    <col min="3320" max="3320" width="6.28515625" style="294" customWidth="1"/>
    <col min="3321" max="3321" width="17" style="294" customWidth="1"/>
    <col min="3322" max="3322" width="8.140625" style="294" customWidth="1"/>
    <col min="3323" max="3323" width="11.5703125" style="294" customWidth="1"/>
    <col min="3324" max="3324" width="11.42578125" style="294" customWidth="1"/>
    <col min="3325" max="3325" width="6.5703125" style="294" customWidth="1"/>
    <col min="3326" max="3326" width="8.5703125" style="294" customWidth="1"/>
    <col min="3327" max="3327" width="9.85546875" style="294" customWidth="1"/>
    <col min="3328" max="3328" width="10.140625" style="294" customWidth="1"/>
    <col min="3329" max="3329" width="6.140625" style="294" customWidth="1"/>
    <col min="3330" max="3330" width="7.140625" style="294" customWidth="1"/>
    <col min="3331" max="3331" width="9.28515625" style="294" customWidth="1"/>
    <col min="3332" max="3333" width="6.140625" style="294" customWidth="1"/>
    <col min="3334" max="3334" width="5.7109375" style="294" customWidth="1"/>
    <col min="3335" max="3335" width="5.5703125" style="294" customWidth="1"/>
    <col min="3336" max="3336" width="5.28515625" style="294" customWidth="1"/>
    <col min="3337" max="3337" width="5.42578125" style="294" customWidth="1"/>
    <col min="3338" max="3338" width="5.5703125" style="294" customWidth="1"/>
    <col min="3339" max="3339" width="6.140625" style="294" customWidth="1"/>
    <col min="3340" max="3340" width="9.5703125" style="294" customWidth="1"/>
    <col min="3341" max="3341" width="6" style="294" customWidth="1"/>
    <col min="3342" max="3342" width="6.140625" style="294" customWidth="1"/>
    <col min="3343" max="3343" width="5.7109375" style="294" customWidth="1"/>
    <col min="3344" max="3344" width="5" style="294" customWidth="1"/>
    <col min="3345" max="3345" width="5.42578125" style="294" customWidth="1"/>
    <col min="3346" max="3346" width="6.140625" style="294" customWidth="1"/>
    <col min="3347" max="3347" width="10.5703125" style="294" customWidth="1"/>
    <col min="3348" max="3349" width="6.140625" style="294" customWidth="1"/>
    <col min="3350" max="3350" width="5.5703125" style="294" customWidth="1"/>
    <col min="3351" max="3356" width="6.140625" style="294" customWidth="1"/>
    <col min="3357" max="3357" width="7.28515625" style="294" customWidth="1"/>
    <col min="3358" max="3358" width="13" style="294" customWidth="1"/>
    <col min="3359" max="3359" width="20" style="294" customWidth="1"/>
    <col min="3360" max="3366" width="7.85546875" style="294" customWidth="1"/>
    <col min="3367" max="3575" width="9.140625" style="294"/>
    <col min="3576" max="3576" width="6.28515625" style="294" customWidth="1"/>
    <col min="3577" max="3577" width="17" style="294" customWidth="1"/>
    <col min="3578" max="3578" width="8.140625" style="294" customWidth="1"/>
    <col min="3579" max="3579" width="11.5703125" style="294" customWidth="1"/>
    <col min="3580" max="3580" width="11.42578125" style="294" customWidth="1"/>
    <col min="3581" max="3581" width="6.5703125" style="294" customWidth="1"/>
    <col min="3582" max="3582" width="8.5703125" style="294" customWidth="1"/>
    <col min="3583" max="3583" width="9.85546875" style="294" customWidth="1"/>
    <col min="3584" max="3584" width="10.140625" style="294" customWidth="1"/>
    <col min="3585" max="3585" width="6.140625" style="294" customWidth="1"/>
    <col min="3586" max="3586" width="7.140625" style="294" customWidth="1"/>
    <col min="3587" max="3587" width="9.28515625" style="294" customWidth="1"/>
    <col min="3588" max="3589" width="6.140625" style="294" customWidth="1"/>
    <col min="3590" max="3590" width="5.7109375" style="294" customWidth="1"/>
    <col min="3591" max="3591" width="5.5703125" style="294" customWidth="1"/>
    <col min="3592" max="3592" width="5.28515625" style="294" customWidth="1"/>
    <col min="3593" max="3593" width="5.42578125" style="294" customWidth="1"/>
    <col min="3594" max="3594" width="5.5703125" style="294" customWidth="1"/>
    <col min="3595" max="3595" width="6.140625" style="294" customWidth="1"/>
    <col min="3596" max="3596" width="9.5703125" style="294" customWidth="1"/>
    <col min="3597" max="3597" width="6" style="294" customWidth="1"/>
    <col min="3598" max="3598" width="6.140625" style="294" customWidth="1"/>
    <col min="3599" max="3599" width="5.7109375" style="294" customWidth="1"/>
    <col min="3600" max="3600" width="5" style="294" customWidth="1"/>
    <col min="3601" max="3601" width="5.42578125" style="294" customWidth="1"/>
    <col min="3602" max="3602" width="6.140625" style="294" customWidth="1"/>
    <col min="3603" max="3603" width="10.5703125" style="294" customWidth="1"/>
    <col min="3604" max="3605" width="6.140625" style="294" customWidth="1"/>
    <col min="3606" max="3606" width="5.5703125" style="294" customWidth="1"/>
    <col min="3607" max="3612" width="6.140625" style="294" customWidth="1"/>
    <col min="3613" max="3613" width="7.28515625" style="294" customWidth="1"/>
    <col min="3614" max="3614" width="13" style="294" customWidth="1"/>
    <col min="3615" max="3615" width="20" style="294" customWidth="1"/>
    <col min="3616" max="3622" width="7.85546875" style="294" customWidth="1"/>
    <col min="3623" max="3831" width="9.140625" style="294"/>
    <col min="3832" max="3832" width="6.28515625" style="294" customWidth="1"/>
    <col min="3833" max="3833" width="17" style="294" customWidth="1"/>
    <col min="3834" max="3834" width="8.140625" style="294" customWidth="1"/>
    <col min="3835" max="3835" width="11.5703125" style="294" customWidth="1"/>
    <col min="3836" max="3836" width="11.42578125" style="294" customWidth="1"/>
    <col min="3837" max="3837" width="6.5703125" style="294" customWidth="1"/>
    <col min="3838" max="3838" width="8.5703125" style="294" customWidth="1"/>
    <col min="3839" max="3839" width="9.85546875" style="294" customWidth="1"/>
    <col min="3840" max="3840" width="10.140625" style="294" customWidth="1"/>
    <col min="3841" max="3841" width="6.140625" style="294" customWidth="1"/>
    <col min="3842" max="3842" width="7.140625" style="294" customWidth="1"/>
    <col min="3843" max="3843" width="9.28515625" style="294" customWidth="1"/>
    <col min="3844" max="3845" width="6.140625" style="294" customWidth="1"/>
    <col min="3846" max="3846" width="5.7109375" style="294" customWidth="1"/>
    <col min="3847" max="3847" width="5.5703125" style="294" customWidth="1"/>
    <col min="3848" max="3848" width="5.28515625" style="294" customWidth="1"/>
    <col min="3849" max="3849" width="5.42578125" style="294" customWidth="1"/>
    <col min="3850" max="3850" width="5.5703125" style="294" customWidth="1"/>
    <col min="3851" max="3851" width="6.140625" style="294" customWidth="1"/>
    <col min="3852" max="3852" width="9.5703125" style="294" customWidth="1"/>
    <col min="3853" max="3853" width="6" style="294" customWidth="1"/>
    <col min="3854" max="3854" width="6.140625" style="294" customWidth="1"/>
    <col min="3855" max="3855" width="5.7109375" style="294" customWidth="1"/>
    <col min="3856" max="3856" width="5" style="294" customWidth="1"/>
    <col min="3857" max="3857" width="5.42578125" style="294" customWidth="1"/>
    <col min="3858" max="3858" width="6.140625" style="294" customWidth="1"/>
    <col min="3859" max="3859" width="10.5703125" style="294" customWidth="1"/>
    <col min="3860" max="3861" width="6.140625" style="294" customWidth="1"/>
    <col min="3862" max="3862" width="5.5703125" style="294" customWidth="1"/>
    <col min="3863" max="3868" width="6.140625" style="294" customWidth="1"/>
    <col min="3869" max="3869" width="7.28515625" style="294" customWidth="1"/>
    <col min="3870" max="3870" width="13" style="294" customWidth="1"/>
    <col min="3871" max="3871" width="20" style="294" customWidth="1"/>
    <col min="3872" max="3878" width="7.85546875" style="294" customWidth="1"/>
    <col min="3879" max="4087" width="9.140625" style="294"/>
    <col min="4088" max="4088" width="6.28515625" style="294" customWidth="1"/>
    <col min="4089" max="4089" width="17" style="294" customWidth="1"/>
    <col min="4090" max="4090" width="8.140625" style="294" customWidth="1"/>
    <col min="4091" max="4091" width="11.5703125" style="294" customWidth="1"/>
    <col min="4092" max="4092" width="11.42578125" style="294" customWidth="1"/>
    <col min="4093" max="4093" width="6.5703125" style="294" customWidth="1"/>
    <col min="4094" max="4094" width="8.5703125" style="294" customWidth="1"/>
    <col min="4095" max="4095" width="9.85546875" style="294" customWidth="1"/>
    <col min="4096" max="4096" width="10.140625" style="294" customWidth="1"/>
    <col min="4097" max="4097" width="6.140625" style="294" customWidth="1"/>
    <col min="4098" max="4098" width="7.140625" style="294" customWidth="1"/>
    <col min="4099" max="4099" width="9.28515625" style="294" customWidth="1"/>
    <col min="4100" max="4101" width="6.140625" style="294" customWidth="1"/>
    <col min="4102" max="4102" width="5.7109375" style="294" customWidth="1"/>
    <col min="4103" max="4103" width="5.5703125" style="294" customWidth="1"/>
    <col min="4104" max="4104" width="5.28515625" style="294" customWidth="1"/>
    <col min="4105" max="4105" width="5.42578125" style="294" customWidth="1"/>
    <col min="4106" max="4106" width="5.5703125" style="294" customWidth="1"/>
    <col min="4107" max="4107" width="6.140625" style="294" customWidth="1"/>
    <col min="4108" max="4108" width="9.5703125" style="294" customWidth="1"/>
    <col min="4109" max="4109" width="6" style="294" customWidth="1"/>
    <col min="4110" max="4110" width="6.140625" style="294" customWidth="1"/>
    <col min="4111" max="4111" width="5.7109375" style="294" customWidth="1"/>
    <col min="4112" max="4112" width="5" style="294" customWidth="1"/>
    <col min="4113" max="4113" width="5.42578125" style="294" customWidth="1"/>
    <col min="4114" max="4114" width="6.140625" style="294" customWidth="1"/>
    <col min="4115" max="4115" width="10.5703125" style="294" customWidth="1"/>
    <col min="4116" max="4117" width="6.140625" style="294" customWidth="1"/>
    <col min="4118" max="4118" width="5.5703125" style="294" customWidth="1"/>
    <col min="4119" max="4124" width="6.140625" style="294" customWidth="1"/>
    <col min="4125" max="4125" width="7.28515625" style="294" customWidth="1"/>
    <col min="4126" max="4126" width="13" style="294" customWidth="1"/>
    <col min="4127" max="4127" width="20" style="294" customWidth="1"/>
    <col min="4128" max="4134" width="7.85546875" style="294" customWidth="1"/>
    <col min="4135" max="4343" width="9.140625" style="294"/>
    <col min="4344" max="4344" width="6.28515625" style="294" customWidth="1"/>
    <col min="4345" max="4345" width="17" style="294" customWidth="1"/>
    <col min="4346" max="4346" width="8.140625" style="294" customWidth="1"/>
    <col min="4347" max="4347" width="11.5703125" style="294" customWidth="1"/>
    <col min="4348" max="4348" width="11.42578125" style="294" customWidth="1"/>
    <col min="4349" max="4349" width="6.5703125" style="294" customWidth="1"/>
    <col min="4350" max="4350" width="8.5703125" style="294" customWidth="1"/>
    <col min="4351" max="4351" width="9.85546875" style="294" customWidth="1"/>
    <col min="4352" max="4352" width="10.140625" style="294" customWidth="1"/>
    <col min="4353" max="4353" width="6.140625" style="294" customWidth="1"/>
    <col min="4354" max="4354" width="7.140625" style="294" customWidth="1"/>
    <col min="4355" max="4355" width="9.28515625" style="294" customWidth="1"/>
    <col min="4356" max="4357" width="6.140625" style="294" customWidth="1"/>
    <col min="4358" max="4358" width="5.7109375" style="294" customWidth="1"/>
    <col min="4359" max="4359" width="5.5703125" style="294" customWidth="1"/>
    <col min="4360" max="4360" width="5.28515625" style="294" customWidth="1"/>
    <col min="4361" max="4361" width="5.42578125" style="294" customWidth="1"/>
    <col min="4362" max="4362" width="5.5703125" style="294" customWidth="1"/>
    <col min="4363" max="4363" width="6.140625" style="294" customWidth="1"/>
    <col min="4364" max="4364" width="9.5703125" style="294" customWidth="1"/>
    <col min="4365" max="4365" width="6" style="294" customWidth="1"/>
    <col min="4366" max="4366" width="6.140625" style="294" customWidth="1"/>
    <col min="4367" max="4367" width="5.7109375" style="294" customWidth="1"/>
    <col min="4368" max="4368" width="5" style="294" customWidth="1"/>
    <col min="4369" max="4369" width="5.42578125" style="294" customWidth="1"/>
    <col min="4370" max="4370" width="6.140625" style="294" customWidth="1"/>
    <col min="4371" max="4371" width="10.5703125" style="294" customWidth="1"/>
    <col min="4372" max="4373" width="6.140625" style="294" customWidth="1"/>
    <col min="4374" max="4374" width="5.5703125" style="294" customWidth="1"/>
    <col min="4375" max="4380" width="6.140625" style="294" customWidth="1"/>
    <col min="4381" max="4381" width="7.28515625" style="294" customWidth="1"/>
    <col min="4382" max="4382" width="13" style="294" customWidth="1"/>
    <col min="4383" max="4383" width="20" style="294" customWidth="1"/>
    <col min="4384" max="4390" width="7.85546875" style="294" customWidth="1"/>
    <col min="4391" max="4599" width="9.140625" style="294"/>
    <col min="4600" max="4600" width="6.28515625" style="294" customWidth="1"/>
    <col min="4601" max="4601" width="17" style="294" customWidth="1"/>
    <col min="4602" max="4602" width="8.140625" style="294" customWidth="1"/>
    <col min="4603" max="4603" width="11.5703125" style="294" customWidth="1"/>
    <col min="4604" max="4604" width="11.42578125" style="294" customWidth="1"/>
    <col min="4605" max="4605" width="6.5703125" style="294" customWidth="1"/>
    <col min="4606" max="4606" width="8.5703125" style="294" customWidth="1"/>
    <col min="4607" max="4607" width="9.85546875" style="294" customWidth="1"/>
    <col min="4608" max="4608" width="10.140625" style="294" customWidth="1"/>
    <col min="4609" max="4609" width="6.140625" style="294" customWidth="1"/>
    <col min="4610" max="4610" width="7.140625" style="294" customWidth="1"/>
    <col min="4611" max="4611" width="9.28515625" style="294" customWidth="1"/>
    <col min="4612" max="4613" width="6.140625" style="294" customWidth="1"/>
    <col min="4614" max="4614" width="5.7109375" style="294" customWidth="1"/>
    <col min="4615" max="4615" width="5.5703125" style="294" customWidth="1"/>
    <col min="4616" max="4616" width="5.28515625" style="294" customWidth="1"/>
    <col min="4617" max="4617" width="5.42578125" style="294" customWidth="1"/>
    <col min="4618" max="4618" width="5.5703125" style="294" customWidth="1"/>
    <col min="4619" max="4619" width="6.140625" style="294" customWidth="1"/>
    <col min="4620" max="4620" width="9.5703125" style="294" customWidth="1"/>
    <col min="4621" max="4621" width="6" style="294" customWidth="1"/>
    <col min="4622" max="4622" width="6.140625" style="294" customWidth="1"/>
    <col min="4623" max="4623" width="5.7109375" style="294" customWidth="1"/>
    <col min="4624" max="4624" width="5" style="294" customWidth="1"/>
    <col min="4625" max="4625" width="5.42578125" style="294" customWidth="1"/>
    <col min="4626" max="4626" width="6.140625" style="294" customWidth="1"/>
    <col min="4627" max="4627" width="10.5703125" style="294" customWidth="1"/>
    <col min="4628" max="4629" width="6.140625" style="294" customWidth="1"/>
    <col min="4630" max="4630" width="5.5703125" style="294" customWidth="1"/>
    <col min="4631" max="4636" width="6.140625" style="294" customWidth="1"/>
    <col min="4637" max="4637" width="7.28515625" style="294" customWidth="1"/>
    <col min="4638" max="4638" width="13" style="294" customWidth="1"/>
    <col min="4639" max="4639" width="20" style="294" customWidth="1"/>
    <col min="4640" max="4646" width="7.85546875" style="294" customWidth="1"/>
    <col min="4647" max="4855" width="9.140625" style="294"/>
    <col min="4856" max="4856" width="6.28515625" style="294" customWidth="1"/>
    <col min="4857" max="4857" width="17" style="294" customWidth="1"/>
    <col min="4858" max="4858" width="8.140625" style="294" customWidth="1"/>
    <col min="4859" max="4859" width="11.5703125" style="294" customWidth="1"/>
    <col min="4860" max="4860" width="11.42578125" style="294" customWidth="1"/>
    <col min="4861" max="4861" width="6.5703125" style="294" customWidth="1"/>
    <col min="4862" max="4862" width="8.5703125" style="294" customWidth="1"/>
    <col min="4863" max="4863" width="9.85546875" style="294" customWidth="1"/>
    <col min="4864" max="4864" width="10.140625" style="294" customWidth="1"/>
    <col min="4865" max="4865" width="6.140625" style="294" customWidth="1"/>
    <col min="4866" max="4866" width="7.140625" style="294" customWidth="1"/>
    <col min="4867" max="4867" width="9.28515625" style="294" customWidth="1"/>
    <col min="4868" max="4869" width="6.140625" style="294" customWidth="1"/>
    <col min="4870" max="4870" width="5.7109375" style="294" customWidth="1"/>
    <col min="4871" max="4871" width="5.5703125" style="294" customWidth="1"/>
    <col min="4872" max="4872" width="5.28515625" style="294" customWidth="1"/>
    <col min="4873" max="4873" width="5.42578125" style="294" customWidth="1"/>
    <col min="4874" max="4874" width="5.5703125" style="294" customWidth="1"/>
    <col min="4875" max="4875" width="6.140625" style="294" customWidth="1"/>
    <col min="4876" max="4876" width="9.5703125" style="294" customWidth="1"/>
    <col min="4877" max="4877" width="6" style="294" customWidth="1"/>
    <col min="4878" max="4878" width="6.140625" style="294" customWidth="1"/>
    <col min="4879" max="4879" width="5.7109375" style="294" customWidth="1"/>
    <col min="4880" max="4880" width="5" style="294" customWidth="1"/>
    <col min="4881" max="4881" width="5.42578125" style="294" customWidth="1"/>
    <col min="4882" max="4882" width="6.140625" style="294" customWidth="1"/>
    <col min="4883" max="4883" width="10.5703125" style="294" customWidth="1"/>
    <col min="4884" max="4885" width="6.140625" style="294" customWidth="1"/>
    <col min="4886" max="4886" width="5.5703125" style="294" customWidth="1"/>
    <col min="4887" max="4892" width="6.140625" style="294" customWidth="1"/>
    <col min="4893" max="4893" width="7.28515625" style="294" customWidth="1"/>
    <col min="4894" max="4894" width="13" style="294" customWidth="1"/>
    <col min="4895" max="4895" width="20" style="294" customWidth="1"/>
    <col min="4896" max="4902" width="7.85546875" style="294" customWidth="1"/>
    <col min="4903" max="5111" width="9.140625" style="294"/>
    <col min="5112" max="5112" width="6.28515625" style="294" customWidth="1"/>
    <col min="5113" max="5113" width="17" style="294" customWidth="1"/>
    <col min="5114" max="5114" width="8.140625" style="294" customWidth="1"/>
    <col min="5115" max="5115" width="11.5703125" style="294" customWidth="1"/>
    <col min="5116" max="5116" width="11.42578125" style="294" customWidth="1"/>
    <col min="5117" max="5117" width="6.5703125" style="294" customWidth="1"/>
    <col min="5118" max="5118" width="8.5703125" style="294" customWidth="1"/>
    <col min="5119" max="5119" width="9.85546875" style="294" customWidth="1"/>
    <col min="5120" max="5120" width="10.140625" style="294" customWidth="1"/>
    <col min="5121" max="5121" width="6.140625" style="294" customWidth="1"/>
    <col min="5122" max="5122" width="7.140625" style="294" customWidth="1"/>
    <col min="5123" max="5123" width="9.28515625" style="294" customWidth="1"/>
    <col min="5124" max="5125" width="6.140625" style="294" customWidth="1"/>
    <col min="5126" max="5126" width="5.7109375" style="294" customWidth="1"/>
    <col min="5127" max="5127" width="5.5703125" style="294" customWidth="1"/>
    <col min="5128" max="5128" width="5.28515625" style="294" customWidth="1"/>
    <col min="5129" max="5129" width="5.42578125" style="294" customWidth="1"/>
    <col min="5130" max="5130" width="5.5703125" style="294" customWidth="1"/>
    <col min="5131" max="5131" width="6.140625" style="294" customWidth="1"/>
    <col min="5132" max="5132" width="9.5703125" style="294" customWidth="1"/>
    <col min="5133" max="5133" width="6" style="294" customWidth="1"/>
    <col min="5134" max="5134" width="6.140625" style="294" customWidth="1"/>
    <col min="5135" max="5135" width="5.7109375" style="294" customWidth="1"/>
    <col min="5136" max="5136" width="5" style="294" customWidth="1"/>
    <col min="5137" max="5137" width="5.42578125" style="294" customWidth="1"/>
    <col min="5138" max="5138" width="6.140625" style="294" customWidth="1"/>
    <col min="5139" max="5139" width="10.5703125" style="294" customWidth="1"/>
    <col min="5140" max="5141" width="6.140625" style="294" customWidth="1"/>
    <col min="5142" max="5142" width="5.5703125" style="294" customWidth="1"/>
    <col min="5143" max="5148" width="6.140625" style="294" customWidth="1"/>
    <col min="5149" max="5149" width="7.28515625" style="294" customWidth="1"/>
    <col min="5150" max="5150" width="13" style="294" customWidth="1"/>
    <col min="5151" max="5151" width="20" style="294" customWidth="1"/>
    <col min="5152" max="5158" width="7.85546875" style="294" customWidth="1"/>
    <col min="5159" max="5367" width="9.140625" style="294"/>
    <col min="5368" max="5368" width="6.28515625" style="294" customWidth="1"/>
    <col min="5369" max="5369" width="17" style="294" customWidth="1"/>
    <col min="5370" max="5370" width="8.140625" style="294" customWidth="1"/>
    <col min="5371" max="5371" width="11.5703125" style="294" customWidth="1"/>
    <col min="5372" max="5372" width="11.42578125" style="294" customWidth="1"/>
    <col min="5373" max="5373" width="6.5703125" style="294" customWidth="1"/>
    <col min="5374" max="5374" width="8.5703125" style="294" customWidth="1"/>
    <col min="5375" max="5375" width="9.85546875" style="294" customWidth="1"/>
    <col min="5376" max="5376" width="10.140625" style="294" customWidth="1"/>
    <col min="5377" max="5377" width="6.140625" style="294" customWidth="1"/>
    <col min="5378" max="5378" width="7.140625" style="294" customWidth="1"/>
    <col min="5379" max="5379" width="9.28515625" style="294" customWidth="1"/>
    <col min="5380" max="5381" width="6.140625" style="294" customWidth="1"/>
    <col min="5382" max="5382" width="5.7109375" style="294" customWidth="1"/>
    <col min="5383" max="5383" width="5.5703125" style="294" customWidth="1"/>
    <col min="5384" max="5384" width="5.28515625" style="294" customWidth="1"/>
    <col min="5385" max="5385" width="5.42578125" style="294" customWidth="1"/>
    <col min="5386" max="5386" width="5.5703125" style="294" customWidth="1"/>
    <col min="5387" max="5387" width="6.140625" style="294" customWidth="1"/>
    <col min="5388" max="5388" width="9.5703125" style="294" customWidth="1"/>
    <col min="5389" max="5389" width="6" style="294" customWidth="1"/>
    <col min="5390" max="5390" width="6.140625" style="294" customWidth="1"/>
    <col min="5391" max="5391" width="5.7109375" style="294" customWidth="1"/>
    <col min="5392" max="5392" width="5" style="294" customWidth="1"/>
    <col min="5393" max="5393" width="5.42578125" style="294" customWidth="1"/>
    <col min="5394" max="5394" width="6.140625" style="294" customWidth="1"/>
    <col min="5395" max="5395" width="10.5703125" style="294" customWidth="1"/>
    <col min="5396" max="5397" width="6.140625" style="294" customWidth="1"/>
    <col min="5398" max="5398" width="5.5703125" style="294" customWidth="1"/>
    <col min="5399" max="5404" width="6.140625" style="294" customWidth="1"/>
    <col min="5405" max="5405" width="7.28515625" style="294" customWidth="1"/>
    <col min="5406" max="5406" width="13" style="294" customWidth="1"/>
    <col min="5407" max="5407" width="20" style="294" customWidth="1"/>
    <col min="5408" max="5414" width="7.85546875" style="294" customWidth="1"/>
    <col min="5415" max="5623" width="9.140625" style="294"/>
    <col min="5624" max="5624" width="6.28515625" style="294" customWidth="1"/>
    <col min="5625" max="5625" width="17" style="294" customWidth="1"/>
    <col min="5626" max="5626" width="8.140625" style="294" customWidth="1"/>
    <col min="5627" max="5627" width="11.5703125" style="294" customWidth="1"/>
    <col min="5628" max="5628" width="11.42578125" style="294" customWidth="1"/>
    <col min="5629" max="5629" width="6.5703125" style="294" customWidth="1"/>
    <col min="5630" max="5630" width="8.5703125" style="294" customWidth="1"/>
    <col min="5631" max="5631" width="9.85546875" style="294" customWidth="1"/>
    <col min="5632" max="5632" width="10.140625" style="294" customWidth="1"/>
    <col min="5633" max="5633" width="6.140625" style="294" customWidth="1"/>
    <col min="5634" max="5634" width="7.140625" style="294" customWidth="1"/>
    <col min="5635" max="5635" width="9.28515625" style="294" customWidth="1"/>
    <col min="5636" max="5637" width="6.140625" style="294" customWidth="1"/>
    <col min="5638" max="5638" width="5.7109375" style="294" customWidth="1"/>
    <col min="5639" max="5639" width="5.5703125" style="294" customWidth="1"/>
    <col min="5640" max="5640" width="5.28515625" style="294" customWidth="1"/>
    <col min="5641" max="5641" width="5.42578125" style="294" customWidth="1"/>
    <col min="5642" max="5642" width="5.5703125" style="294" customWidth="1"/>
    <col min="5643" max="5643" width="6.140625" style="294" customWidth="1"/>
    <col min="5644" max="5644" width="9.5703125" style="294" customWidth="1"/>
    <col min="5645" max="5645" width="6" style="294" customWidth="1"/>
    <col min="5646" max="5646" width="6.140625" style="294" customWidth="1"/>
    <col min="5647" max="5647" width="5.7109375" style="294" customWidth="1"/>
    <col min="5648" max="5648" width="5" style="294" customWidth="1"/>
    <col min="5649" max="5649" width="5.42578125" style="294" customWidth="1"/>
    <col min="5650" max="5650" width="6.140625" style="294" customWidth="1"/>
    <col min="5651" max="5651" width="10.5703125" style="294" customWidth="1"/>
    <col min="5652" max="5653" width="6.140625" style="294" customWidth="1"/>
    <col min="5654" max="5654" width="5.5703125" style="294" customWidth="1"/>
    <col min="5655" max="5660" width="6.140625" style="294" customWidth="1"/>
    <col min="5661" max="5661" width="7.28515625" style="294" customWidth="1"/>
    <col min="5662" max="5662" width="13" style="294" customWidth="1"/>
    <col min="5663" max="5663" width="20" style="294" customWidth="1"/>
    <col min="5664" max="5670" width="7.85546875" style="294" customWidth="1"/>
    <col min="5671" max="5879" width="9.140625" style="294"/>
    <col min="5880" max="5880" width="6.28515625" style="294" customWidth="1"/>
    <col min="5881" max="5881" width="17" style="294" customWidth="1"/>
    <col min="5882" max="5882" width="8.140625" style="294" customWidth="1"/>
    <col min="5883" max="5883" width="11.5703125" style="294" customWidth="1"/>
    <col min="5884" max="5884" width="11.42578125" style="294" customWidth="1"/>
    <col min="5885" max="5885" width="6.5703125" style="294" customWidth="1"/>
    <col min="5886" max="5886" width="8.5703125" style="294" customWidth="1"/>
    <col min="5887" max="5887" width="9.85546875" style="294" customWidth="1"/>
    <col min="5888" max="5888" width="10.140625" style="294" customWidth="1"/>
    <col min="5889" max="5889" width="6.140625" style="294" customWidth="1"/>
    <col min="5890" max="5890" width="7.140625" style="294" customWidth="1"/>
    <col min="5891" max="5891" width="9.28515625" style="294" customWidth="1"/>
    <col min="5892" max="5893" width="6.140625" style="294" customWidth="1"/>
    <col min="5894" max="5894" width="5.7109375" style="294" customWidth="1"/>
    <col min="5895" max="5895" width="5.5703125" style="294" customWidth="1"/>
    <col min="5896" max="5896" width="5.28515625" style="294" customWidth="1"/>
    <col min="5897" max="5897" width="5.42578125" style="294" customWidth="1"/>
    <col min="5898" max="5898" width="5.5703125" style="294" customWidth="1"/>
    <col min="5899" max="5899" width="6.140625" style="294" customWidth="1"/>
    <col min="5900" max="5900" width="9.5703125" style="294" customWidth="1"/>
    <col min="5901" max="5901" width="6" style="294" customWidth="1"/>
    <col min="5902" max="5902" width="6.140625" style="294" customWidth="1"/>
    <col min="5903" max="5903" width="5.7109375" style="294" customWidth="1"/>
    <col min="5904" max="5904" width="5" style="294" customWidth="1"/>
    <col min="5905" max="5905" width="5.42578125" style="294" customWidth="1"/>
    <col min="5906" max="5906" width="6.140625" style="294" customWidth="1"/>
    <col min="5907" max="5907" width="10.5703125" style="294" customWidth="1"/>
    <col min="5908" max="5909" width="6.140625" style="294" customWidth="1"/>
    <col min="5910" max="5910" width="5.5703125" style="294" customWidth="1"/>
    <col min="5911" max="5916" width="6.140625" style="294" customWidth="1"/>
    <col min="5917" max="5917" width="7.28515625" style="294" customWidth="1"/>
    <col min="5918" max="5918" width="13" style="294" customWidth="1"/>
    <col min="5919" max="5919" width="20" style="294" customWidth="1"/>
    <col min="5920" max="5926" width="7.85546875" style="294" customWidth="1"/>
    <col min="5927" max="6135" width="9.140625" style="294"/>
    <col min="6136" max="6136" width="6.28515625" style="294" customWidth="1"/>
    <col min="6137" max="6137" width="17" style="294" customWidth="1"/>
    <col min="6138" max="6138" width="8.140625" style="294" customWidth="1"/>
    <col min="6139" max="6139" width="11.5703125" style="294" customWidth="1"/>
    <col min="6140" max="6140" width="11.42578125" style="294" customWidth="1"/>
    <col min="6141" max="6141" width="6.5703125" style="294" customWidth="1"/>
    <col min="6142" max="6142" width="8.5703125" style="294" customWidth="1"/>
    <col min="6143" max="6143" width="9.85546875" style="294" customWidth="1"/>
    <col min="6144" max="6144" width="10.140625" style="294" customWidth="1"/>
    <col min="6145" max="6145" width="6.140625" style="294" customWidth="1"/>
    <col min="6146" max="6146" width="7.140625" style="294" customWidth="1"/>
    <col min="6147" max="6147" width="9.28515625" style="294" customWidth="1"/>
    <col min="6148" max="6149" width="6.140625" style="294" customWidth="1"/>
    <col min="6150" max="6150" width="5.7109375" style="294" customWidth="1"/>
    <col min="6151" max="6151" width="5.5703125" style="294" customWidth="1"/>
    <col min="6152" max="6152" width="5.28515625" style="294" customWidth="1"/>
    <col min="6153" max="6153" width="5.42578125" style="294" customWidth="1"/>
    <col min="6154" max="6154" width="5.5703125" style="294" customWidth="1"/>
    <col min="6155" max="6155" width="6.140625" style="294" customWidth="1"/>
    <col min="6156" max="6156" width="9.5703125" style="294" customWidth="1"/>
    <col min="6157" max="6157" width="6" style="294" customWidth="1"/>
    <col min="6158" max="6158" width="6.140625" style="294" customWidth="1"/>
    <col min="6159" max="6159" width="5.7109375" style="294" customWidth="1"/>
    <col min="6160" max="6160" width="5" style="294" customWidth="1"/>
    <col min="6161" max="6161" width="5.42578125" style="294" customWidth="1"/>
    <col min="6162" max="6162" width="6.140625" style="294" customWidth="1"/>
    <col min="6163" max="6163" width="10.5703125" style="294" customWidth="1"/>
    <col min="6164" max="6165" width="6.140625" style="294" customWidth="1"/>
    <col min="6166" max="6166" width="5.5703125" style="294" customWidth="1"/>
    <col min="6167" max="6172" width="6.140625" style="294" customWidth="1"/>
    <col min="6173" max="6173" width="7.28515625" style="294" customWidth="1"/>
    <col min="6174" max="6174" width="13" style="294" customWidth="1"/>
    <col min="6175" max="6175" width="20" style="294" customWidth="1"/>
    <col min="6176" max="6182" width="7.85546875" style="294" customWidth="1"/>
    <col min="6183" max="6391" width="9.140625" style="294"/>
    <col min="6392" max="6392" width="6.28515625" style="294" customWidth="1"/>
    <col min="6393" max="6393" width="17" style="294" customWidth="1"/>
    <col min="6394" max="6394" width="8.140625" style="294" customWidth="1"/>
    <col min="6395" max="6395" width="11.5703125" style="294" customWidth="1"/>
    <col min="6396" max="6396" width="11.42578125" style="294" customWidth="1"/>
    <col min="6397" max="6397" width="6.5703125" style="294" customWidth="1"/>
    <col min="6398" max="6398" width="8.5703125" style="294" customWidth="1"/>
    <col min="6399" max="6399" width="9.85546875" style="294" customWidth="1"/>
    <col min="6400" max="6400" width="10.140625" style="294" customWidth="1"/>
    <col min="6401" max="6401" width="6.140625" style="294" customWidth="1"/>
    <col min="6402" max="6402" width="7.140625" style="294" customWidth="1"/>
    <col min="6403" max="6403" width="9.28515625" style="294" customWidth="1"/>
    <col min="6404" max="6405" width="6.140625" style="294" customWidth="1"/>
    <col min="6406" max="6406" width="5.7109375" style="294" customWidth="1"/>
    <col min="6407" max="6407" width="5.5703125" style="294" customWidth="1"/>
    <col min="6408" max="6408" width="5.28515625" style="294" customWidth="1"/>
    <col min="6409" max="6409" width="5.42578125" style="294" customWidth="1"/>
    <col min="6410" max="6410" width="5.5703125" style="294" customWidth="1"/>
    <col min="6411" max="6411" width="6.140625" style="294" customWidth="1"/>
    <col min="6412" max="6412" width="9.5703125" style="294" customWidth="1"/>
    <col min="6413" max="6413" width="6" style="294" customWidth="1"/>
    <col min="6414" max="6414" width="6.140625" style="294" customWidth="1"/>
    <col min="6415" max="6415" width="5.7109375" style="294" customWidth="1"/>
    <col min="6416" max="6416" width="5" style="294" customWidth="1"/>
    <col min="6417" max="6417" width="5.42578125" style="294" customWidth="1"/>
    <col min="6418" max="6418" width="6.140625" style="294" customWidth="1"/>
    <col min="6419" max="6419" width="10.5703125" style="294" customWidth="1"/>
    <col min="6420" max="6421" width="6.140625" style="294" customWidth="1"/>
    <col min="6422" max="6422" width="5.5703125" style="294" customWidth="1"/>
    <col min="6423" max="6428" width="6.140625" style="294" customWidth="1"/>
    <col min="6429" max="6429" width="7.28515625" style="294" customWidth="1"/>
    <col min="6430" max="6430" width="13" style="294" customWidth="1"/>
    <col min="6431" max="6431" width="20" style="294" customWidth="1"/>
    <col min="6432" max="6438" width="7.85546875" style="294" customWidth="1"/>
    <col min="6439" max="6647" width="9.140625" style="294"/>
    <col min="6648" max="6648" width="6.28515625" style="294" customWidth="1"/>
    <col min="6649" max="6649" width="17" style="294" customWidth="1"/>
    <col min="6650" max="6650" width="8.140625" style="294" customWidth="1"/>
    <col min="6651" max="6651" width="11.5703125" style="294" customWidth="1"/>
    <col min="6652" max="6652" width="11.42578125" style="294" customWidth="1"/>
    <col min="6653" max="6653" width="6.5703125" style="294" customWidth="1"/>
    <col min="6654" max="6654" width="8.5703125" style="294" customWidth="1"/>
    <col min="6655" max="6655" width="9.85546875" style="294" customWidth="1"/>
    <col min="6656" max="6656" width="10.140625" style="294" customWidth="1"/>
    <col min="6657" max="6657" width="6.140625" style="294" customWidth="1"/>
    <col min="6658" max="6658" width="7.140625" style="294" customWidth="1"/>
    <col min="6659" max="6659" width="9.28515625" style="294" customWidth="1"/>
    <col min="6660" max="6661" width="6.140625" style="294" customWidth="1"/>
    <col min="6662" max="6662" width="5.7109375" style="294" customWidth="1"/>
    <col min="6663" max="6663" width="5.5703125" style="294" customWidth="1"/>
    <col min="6664" max="6664" width="5.28515625" style="294" customWidth="1"/>
    <col min="6665" max="6665" width="5.42578125" style="294" customWidth="1"/>
    <col min="6666" max="6666" width="5.5703125" style="294" customWidth="1"/>
    <col min="6667" max="6667" width="6.140625" style="294" customWidth="1"/>
    <col min="6668" max="6668" width="9.5703125" style="294" customWidth="1"/>
    <col min="6669" max="6669" width="6" style="294" customWidth="1"/>
    <col min="6670" max="6670" width="6.140625" style="294" customWidth="1"/>
    <col min="6671" max="6671" width="5.7109375" style="294" customWidth="1"/>
    <col min="6672" max="6672" width="5" style="294" customWidth="1"/>
    <col min="6673" max="6673" width="5.42578125" style="294" customWidth="1"/>
    <col min="6674" max="6674" width="6.140625" style="294" customWidth="1"/>
    <col min="6675" max="6675" width="10.5703125" style="294" customWidth="1"/>
    <col min="6676" max="6677" width="6.140625" style="294" customWidth="1"/>
    <col min="6678" max="6678" width="5.5703125" style="294" customWidth="1"/>
    <col min="6679" max="6684" width="6.140625" style="294" customWidth="1"/>
    <col min="6685" max="6685" width="7.28515625" style="294" customWidth="1"/>
    <col min="6686" max="6686" width="13" style="294" customWidth="1"/>
    <col min="6687" max="6687" width="20" style="294" customWidth="1"/>
    <col min="6688" max="6694" width="7.85546875" style="294" customWidth="1"/>
    <col min="6695" max="6903" width="9.140625" style="294"/>
    <col min="6904" max="6904" width="6.28515625" style="294" customWidth="1"/>
    <col min="6905" max="6905" width="17" style="294" customWidth="1"/>
    <col min="6906" max="6906" width="8.140625" style="294" customWidth="1"/>
    <col min="6907" max="6907" width="11.5703125" style="294" customWidth="1"/>
    <col min="6908" max="6908" width="11.42578125" style="294" customWidth="1"/>
    <col min="6909" max="6909" width="6.5703125" style="294" customWidth="1"/>
    <col min="6910" max="6910" width="8.5703125" style="294" customWidth="1"/>
    <col min="6911" max="6911" width="9.85546875" style="294" customWidth="1"/>
    <col min="6912" max="6912" width="10.140625" style="294" customWidth="1"/>
    <col min="6913" max="6913" width="6.140625" style="294" customWidth="1"/>
    <col min="6914" max="6914" width="7.140625" style="294" customWidth="1"/>
    <col min="6915" max="6915" width="9.28515625" style="294" customWidth="1"/>
    <col min="6916" max="6917" width="6.140625" style="294" customWidth="1"/>
    <col min="6918" max="6918" width="5.7109375" style="294" customWidth="1"/>
    <col min="6919" max="6919" width="5.5703125" style="294" customWidth="1"/>
    <col min="6920" max="6920" width="5.28515625" style="294" customWidth="1"/>
    <col min="6921" max="6921" width="5.42578125" style="294" customWidth="1"/>
    <col min="6922" max="6922" width="5.5703125" style="294" customWidth="1"/>
    <col min="6923" max="6923" width="6.140625" style="294" customWidth="1"/>
    <col min="6924" max="6924" width="9.5703125" style="294" customWidth="1"/>
    <col min="6925" max="6925" width="6" style="294" customWidth="1"/>
    <col min="6926" max="6926" width="6.140625" style="294" customWidth="1"/>
    <col min="6927" max="6927" width="5.7109375" style="294" customWidth="1"/>
    <col min="6928" max="6928" width="5" style="294" customWidth="1"/>
    <col min="6929" max="6929" width="5.42578125" style="294" customWidth="1"/>
    <col min="6930" max="6930" width="6.140625" style="294" customWidth="1"/>
    <col min="6931" max="6931" width="10.5703125" style="294" customWidth="1"/>
    <col min="6932" max="6933" width="6.140625" style="294" customWidth="1"/>
    <col min="6934" max="6934" width="5.5703125" style="294" customWidth="1"/>
    <col min="6935" max="6940" width="6.140625" style="294" customWidth="1"/>
    <col min="6941" max="6941" width="7.28515625" style="294" customWidth="1"/>
    <col min="6942" max="6942" width="13" style="294" customWidth="1"/>
    <col min="6943" max="6943" width="20" style="294" customWidth="1"/>
    <col min="6944" max="6950" width="7.85546875" style="294" customWidth="1"/>
    <col min="6951" max="7159" width="9.140625" style="294"/>
    <col min="7160" max="7160" width="6.28515625" style="294" customWidth="1"/>
    <col min="7161" max="7161" width="17" style="294" customWidth="1"/>
    <col min="7162" max="7162" width="8.140625" style="294" customWidth="1"/>
    <col min="7163" max="7163" width="11.5703125" style="294" customWidth="1"/>
    <col min="7164" max="7164" width="11.42578125" style="294" customWidth="1"/>
    <col min="7165" max="7165" width="6.5703125" style="294" customWidth="1"/>
    <col min="7166" max="7166" width="8.5703125" style="294" customWidth="1"/>
    <col min="7167" max="7167" width="9.85546875" style="294" customWidth="1"/>
    <col min="7168" max="7168" width="10.140625" style="294" customWidth="1"/>
    <col min="7169" max="7169" width="6.140625" style="294" customWidth="1"/>
    <col min="7170" max="7170" width="7.140625" style="294" customWidth="1"/>
    <col min="7171" max="7171" width="9.28515625" style="294" customWidth="1"/>
    <col min="7172" max="7173" width="6.140625" style="294" customWidth="1"/>
    <col min="7174" max="7174" width="5.7109375" style="294" customWidth="1"/>
    <col min="7175" max="7175" width="5.5703125" style="294" customWidth="1"/>
    <col min="7176" max="7176" width="5.28515625" style="294" customWidth="1"/>
    <col min="7177" max="7177" width="5.42578125" style="294" customWidth="1"/>
    <col min="7178" max="7178" width="5.5703125" style="294" customWidth="1"/>
    <col min="7179" max="7179" width="6.140625" style="294" customWidth="1"/>
    <col min="7180" max="7180" width="9.5703125" style="294" customWidth="1"/>
    <col min="7181" max="7181" width="6" style="294" customWidth="1"/>
    <col min="7182" max="7182" width="6.140625" style="294" customWidth="1"/>
    <col min="7183" max="7183" width="5.7109375" style="294" customWidth="1"/>
    <col min="7184" max="7184" width="5" style="294" customWidth="1"/>
    <col min="7185" max="7185" width="5.42578125" style="294" customWidth="1"/>
    <col min="7186" max="7186" width="6.140625" style="294" customWidth="1"/>
    <col min="7187" max="7187" width="10.5703125" style="294" customWidth="1"/>
    <col min="7188" max="7189" width="6.140625" style="294" customWidth="1"/>
    <col min="7190" max="7190" width="5.5703125" style="294" customWidth="1"/>
    <col min="7191" max="7196" width="6.140625" style="294" customWidth="1"/>
    <col min="7197" max="7197" width="7.28515625" style="294" customWidth="1"/>
    <col min="7198" max="7198" width="13" style="294" customWidth="1"/>
    <col min="7199" max="7199" width="20" style="294" customWidth="1"/>
    <col min="7200" max="7206" width="7.85546875" style="294" customWidth="1"/>
    <col min="7207" max="7415" width="9.140625" style="294"/>
    <col min="7416" max="7416" width="6.28515625" style="294" customWidth="1"/>
    <col min="7417" max="7417" width="17" style="294" customWidth="1"/>
    <col min="7418" max="7418" width="8.140625" style="294" customWidth="1"/>
    <col min="7419" max="7419" width="11.5703125" style="294" customWidth="1"/>
    <col min="7420" max="7420" width="11.42578125" style="294" customWidth="1"/>
    <col min="7421" max="7421" width="6.5703125" style="294" customWidth="1"/>
    <col min="7422" max="7422" width="8.5703125" style="294" customWidth="1"/>
    <col min="7423" max="7423" width="9.85546875" style="294" customWidth="1"/>
    <col min="7424" max="7424" width="10.140625" style="294" customWidth="1"/>
    <col min="7425" max="7425" width="6.140625" style="294" customWidth="1"/>
    <col min="7426" max="7426" width="7.140625" style="294" customWidth="1"/>
    <col min="7427" max="7427" width="9.28515625" style="294" customWidth="1"/>
    <col min="7428" max="7429" width="6.140625" style="294" customWidth="1"/>
    <col min="7430" max="7430" width="5.7109375" style="294" customWidth="1"/>
    <col min="7431" max="7431" width="5.5703125" style="294" customWidth="1"/>
    <col min="7432" max="7432" width="5.28515625" style="294" customWidth="1"/>
    <col min="7433" max="7433" width="5.42578125" style="294" customWidth="1"/>
    <col min="7434" max="7434" width="5.5703125" style="294" customWidth="1"/>
    <col min="7435" max="7435" width="6.140625" style="294" customWidth="1"/>
    <col min="7436" max="7436" width="9.5703125" style="294" customWidth="1"/>
    <col min="7437" max="7437" width="6" style="294" customWidth="1"/>
    <col min="7438" max="7438" width="6.140625" style="294" customWidth="1"/>
    <col min="7439" max="7439" width="5.7109375" style="294" customWidth="1"/>
    <col min="7440" max="7440" width="5" style="294" customWidth="1"/>
    <col min="7441" max="7441" width="5.42578125" style="294" customWidth="1"/>
    <col min="7442" max="7442" width="6.140625" style="294" customWidth="1"/>
    <col min="7443" max="7443" width="10.5703125" style="294" customWidth="1"/>
    <col min="7444" max="7445" width="6.140625" style="294" customWidth="1"/>
    <col min="7446" max="7446" width="5.5703125" style="294" customWidth="1"/>
    <col min="7447" max="7452" width="6.140625" style="294" customWidth="1"/>
    <col min="7453" max="7453" width="7.28515625" style="294" customWidth="1"/>
    <col min="7454" max="7454" width="13" style="294" customWidth="1"/>
    <col min="7455" max="7455" width="20" style="294" customWidth="1"/>
    <col min="7456" max="7462" width="7.85546875" style="294" customWidth="1"/>
    <col min="7463" max="7671" width="9.140625" style="294"/>
    <col min="7672" max="7672" width="6.28515625" style="294" customWidth="1"/>
    <col min="7673" max="7673" width="17" style="294" customWidth="1"/>
    <col min="7674" max="7674" width="8.140625" style="294" customWidth="1"/>
    <col min="7675" max="7675" width="11.5703125" style="294" customWidth="1"/>
    <col min="7676" max="7676" width="11.42578125" style="294" customWidth="1"/>
    <col min="7677" max="7677" width="6.5703125" style="294" customWidth="1"/>
    <col min="7678" max="7678" width="8.5703125" style="294" customWidth="1"/>
    <col min="7679" max="7679" width="9.85546875" style="294" customWidth="1"/>
    <col min="7680" max="7680" width="10.140625" style="294" customWidth="1"/>
    <col min="7681" max="7681" width="6.140625" style="294" customWidth="1"/>
    <col min="7682" max="7682" width="7.140625" style="294" customWidth="1"/>
    <col min="7683" max="7683" width="9.28515625" style="294" customWidth="1"/>
    <col min="7684" max="7685" width="6.140625" style="294" customWidth="1"/>
    <col min="7686" max="7686" width="5.7109375" style="294" customWidth="1"/>
    <col min="7687" max="7687" width="5.5703125" style="294" customWidth="1"/>
    <col min="7688" max="7688" width="5.28515625" style="294" customWidth="1"/>
    <col min="7689" max="7689" width="5.42578125" style="294" customWidth="1"/>
    <col min="7690" max="7690" width="5.5703125" style="294" customWidth="1"/>
    <col min="7691" max="7691" width="6.140625" style="294" customWidth="1"/>
    <col min="7692" max="7692" width="9.5703125" style="294" customWidth="1"/>
    <col min="7693" max="7693" width="6" style="294" customWidth="1"/>
    <col min="7694" max="7694" width="6.140625" style="294" customWidth="1"/>
    <col min="7695" max="7695" width="5.7109375" style="294" customWidth="1"/>
    <col min="7696" max="7696" width="5" style="294" customWidth="1"/>
    <col min="7697" max="7697" width="5.42578125" style="294" customWidth="1"/>
    <col min="7698" max="7698" width="6.140625" style="294" customWidth="1"/>
    <col min="7699" max="7699" width="10.5703125" style="294" customWidth="1"/>
    <col min="7700" max="7701" width="6.140625" style="294" customWidth="1"/>
    <col min="7702" max="7702" width="5.5703125" style="294" customWidth="1"/>
    <col min="7703" max="7708" width="6.140625" style="294" customWidth="1"/>
    <col min="7709" max="7709" width="7.28515625" style="294" customWidth="1"/>
    <col min="7710" max="7710" width="13" style="294" customWidth="1"/>
    <col min="7711" max="7711" width="20" style="294" customWidth="1"/>
    <col min="7712" max="7718" width="7.85546875" style="294" customWidth="1"/>
    <col min="7719" max="7927" width="9.140625" style="294"/>
    <col min="7928" max="7928" width="6.28515625" style="294" customWidth="1"/>
    <col min="7929" max="7929" width="17" style="294" customWidth="1"/>
    <col min="7930" max="7930" width="8.140625" style="294" customWidth="1"/>
    <col min="7931" max="7931" width="11.5703125" style="294" customWidth="1"/>
    <col min="7932" max="7932" width="11.42578125" style="294" customWidth="1"/>
    <col min="7933" max="7933" width="6.5703125" style="294" customWidth="1"/>
    <col min="7934" max="7934" width="8.5703125" style="294" customWidth="1"/>
    <col min="7935" max="7935" width="9.85546875" style="294" customWidth="1"/>
    <col min="7936" max="7936" width="10.140625" style="294" customWidth="1"/>
    <col min="7937" max="7937" width="6.140625" style="294" customWidth="1"/>
    <col min="7938" max="7938" width="7.140625" style="294" customWidth="1"/>
    <col min="7939" max="7939" width="9.28515625" style="294" customWidth="1"/>
    <col min="7940" max="7941" width="6.140625" style="294" customWidth="1"/>
    <col min="7942" max="7942" width="5.7109375" style="294" customWidth="1"/>
    <col min="7943" max="7943" width="5.5703125" style="294" customWidth="1"/>
    <col min="7944" max="7944" width="5.28515625" style="294" customWidth="1"/>
    <col min="7945" max="7945" width="5.42578125" style="294" customWidth="1"/>
    <col min="7946" max="7946" width="5.5703125" style="294" customWidth="1"/>
    <col min="7947" max="7947" width="6.140625" style="294" customWidth="1"/>
    <col min="7948" max="7948" width="9.5703125" style="294" customWidth="1"/>
    <col min="7949" max="7949" width="6" style="294" customWidth="1"/>
    <col min="7950" max="7950" width="6.140625" style="294" customWidth="1"/>
    <col min="7951" max="7951" width="5.7109375" style="294" customWidth="1"/>
    <col min="7952" max="7952" width="5" style="294" customWidth="1"/>
    <col min="7953" max="7953" width="5.42578125" style="294" customWidth="1"/>
    <col min="7954" max="7954" width="6.140625" style="294" customWidth="1"/>
    <col min="7955" max="7955" width="10.5703125" style="294" customWidth="1"/>
    <col min="7956" max="7957" width="6.140625" style="294" customWidth="1"/>
    <col min="7958" max="7958" width="5.5703125" style="294" customWidth="1"/>
    <col min="7959" max="7964" width="6.140625" style="294" customWidth="1"/>
    <col min="7965" max="7965" width="7.28515625" style="294" customWidth="1"/>
    <col min="7966" max="7966" width="13" style="294" customWidth="1"/>
    <col min="7967" max="7967" width="20" style="294" customWidth="1"/>
    <col min="7968" max="7974" width="7.85546875" style="294" customWidth="1"/>
    <col min="7975" max="8183" width="9.140625" style="294"/>
    <col min="8184" max="8184" width="6.28515625" style="294" customWidth="1"/>
    <col min="8185" max="8185" width="17" style="294" customWidth="1"/>
    <col min="8186" max="8186" width="8.140625" style="294" customWidth="1"/>
    <col min="8187" max="8187" width="11.5703125" style="294" customWidth="1"/>
    <col min="8188" max="8188" width="11.42578125" style="294" customWidth="1"/>
    <col min="8189" max="8189" width="6.5703125" style="294" customWidth="1"/>
    <col min="8190" max="8190" width="8.5703125" style="294" customWidth="1"/>
    <col min="8191" max="8191" width="9.85546875" style="294" customWidth="1"/>
    <col min="8192" max="8192" width="10.140625" style="294" customWidth="1"/>
    <col min="8193" max="8193" width="6.140625" style="294" customWidth="1"/>
    <col min="8194" max="8194" width="7.140625" style="294" customWidth="1"/>
    <col min="8195" max="8195" width="9.28515625" style="294" customWidth="1"/>
    <col min="8196" max="8197" width="6.140625" style="294" customWidth="1"/>
    <col min="8198" max="8198" width="5.7109375" style="294" customWidth="1"/>
    <col min="8199" max="8199" width="5.5703125" style="294" customWidth="1"/>
    <col min="8200" max="8200" width="5.28515625" style="294" customWidth="1"/>
    <col min="8201" max="8201" width="5.42578125" style="294" customWidth="1"/>
    <col min="8202" max="8202" width="5.5703125" style="294" customWidth="1"/>
    <col min="8203" max="8203" width="6.140625" style="294" customWidth="1"/>
    <col min="8204" max="8204" width="9.5703125" style="294" customWidth="1"/>
    <col min="8205" max="8205" width="6" style="294" customWidth="1"/>
    <col min="8206" max="8206" width="6.140625" style="294" customWidth="1"/>
    <col min="8207" max="8207" width="5.7109375" style="294" customWidth="1"/>
    <col min="8208" max="8208" width="5" style="294" customWidth="1"/>
    <col min="8209" max="8209" width="5.42578125" style="294" customWidth="1"/>
    <col min="8210" max="8210" width="6.140625" style="294" customWidth="1"/>
    <col min="8211" max="8211" width="10.5703125" style="294" customWidth="1"/>
    <col min="8212" max="8213" width="6.140625" style="294" customWidth="1"/>
    <col min="8214" max="8214" width="5.5703125" style="294" customWidth="1"/>
    <col min="8215" max="8220" width="6.140625" style="294" customWidth="1"/>
    <col min="8221" max="8221" width="7.28515625" style="294" customWidth="1"/>
    <col min="8222" max="8222" width="13" style="294" customWidth="1"/>
    <col min="8223" max="8223" width="20" style="294" customWidth="1"/>
    <col min="8224" max="8230" width="7.85546875" style="294" customWidth="1"/>
    <col min="8231" max="8439" width="9.140625" style="294"/>
    <col min="8440" max="8440" width="6.28515625" style="294" customWidth="1"/>
    <col min="8441" max="8441" width="17" style="294" customWidth="1"/>
    <col min="8442" max="8442" width="8.140625" style="294" customWidth="1"/>
    <col min="8443" max="8443" width="11.5703125" style="294" customWidth="1"/>
    <col min="8444" max="8444" width="11.42578125" style="294" customWidth="1"/>
    <col min="8445" max="8445" width="6.5703125" style="294" customWidth="1"/>
    <col min="8446" max="8446" width="8.5703125" style="294" customWidth="1"/>
    <col min="8447" max="8447" width="9.85546875" style="294" customWidth="1"/>
    <col min="8448" max="8448" width="10.140625" style="294" customWidth="1"/>
    <col min="8449" max="8449" width="6.140625" style="294" customWidth="1"/>
    <col min="8450" max="8450" width="7.140625" style="294" customWidth="1"/>
    <col min="8451" max="8451" width="9.28515625" style="294" customWidth="1"/>
    <col min="8452" max="8453" width="6.140625" style="294" customWidth="1"/>
    <col min="8454" max="8454" width="5.7109375" style="294" customWidth="1"/>
    <col min="8455" max="8455" width="5.5703125" style="294" customWidth="1"/>
    <col min="8456" max="8456" width="5.28515625" style="294" customWidth="1"/>
    <col min="8457" max="8457" width="5.42578125" style="294" customWidth="1"/>
    <col min="8458" max="8458" width="5.5703125" style="294" customWidth="1"/>
    <col min="8459" max="8459" width="6.140625" style="294" customWidth="1"/>
    <col min="8460" max="8460" width="9.5703125" style="294" customWidth="1"/>
    <col min="8461" max="8461" width="6" style="294" customWidth="1"/>
    <col min="8462" max="8462" width="6.140625" style="294" customWidth="1"/>
    <col min="8463" max="8463" width="5.7109375" style="294" customWidth="1"/>
    <col min="8464" max="8464" width="5" style="294" customWidth="1"/>
    <col min="8465" max="8465" width="5.42578125" style="294" customWidth="1"/>
    <col min="8466" max="8466" width="6.140625" style="294" customWidth="1"/>
    <col min="8467" max="8467" width="10.5703125" style="294" customWidth="1"/>
    <col min="8468" max="8469" width="6.140625" style="294" customWidth="1"/>
    <col min="8470" max="8470" width="5.5703125" style="294" customWidth="1"/>
    <col min="8471" max="8476" width="6.140625" style="294" customWidth="1"/>
    <col min="8477" max="8477" width="7.28515625" style="294" customWidth="1"/>
    <col min="8478" max="8478" width="13" style="294" customWidth="1"/>
    <col min="8479" max="8479" width="20" style="294" customWidth="1"/>
    <col min="8480" max="8486" width="7.85546875" style="294" customWidth="1"/>
    <col min="8487" max="8695" width="9.140625" style="294"/>
    <col min="8696" max="8696" width="6.28515625" style="294" customWidth="1"/>
    <col min="8697" max="8697" width="17" style="294" customWidth="1"/>
    <col min="8698" max="8698" width="8.140625" style="294" customWidth="1"/>
    <col min="8699" max="8699" width="11.5703125" style="294" customWidth="1"/>
    <col min="8700" max="8700" width="11.42578125" style="294" customWidth="1"/>
    <col min="8701" max="8701" width="6.5703125" style="294" customWidth="1"/>
    <col min="8702" max="8702" width="8.5703125" style="294" customWidth="1"/>
    <col min="8703" max="8703" width="9.85546875" style="294" customWidth="1"/>
    <col min="8704" max="8704" width="10.140625" style="294" customWidth="1"/>
    <col min="8705" max="8705" width="6.140625" style="294" customWidth="1"/>
    <col min="8706" max="8706" width="7.140625" style="294" customWidth="1"/>
    <col min="8707" max="8707" width="9.28515625" style="294" customWidth="1"/>
    <col min="8708" max="8709" width="6.140625" style="294" customWidth="1"/>
    <col min="8710" max="8710" width="5.7109375" style="294" customWidth="1"/>
    <col min="8711" max="8711" width="5.5703125" style="294" customWidth="1"/>
    <col min="8712" max="8712" width="5.28515625" style="294" customWidth="1"/>
    <col min="8713" max="8713" width="5.42578125" style="294" customWidth="1"/>
    <col min="8714" max="8714" width="5.5703125" style="294" customWidth="1"/>
    <col min="8715" max="8715" width="6.140625" style="294" customWidth="1"/>
    <col min="8716" max="8716" width="9.5703125" style="294" customWidth="1"/>
    <col min="8717" max="8717" width="6" style="294" customWidth="1"/>
    <col min="8718" max="8718" width="6.140625" style="294" customWidth="1"/>
    <col min="8719" max="8719" width="5.7109375" style="294" customWidth="1"/>
    <col min="8720" max="8720" width="5" style="294" customWidth="1"/>
    <col min="8721" max="8721" width="5.42578125" style="294" customWidth="1"/>
    <col min="8722" max="8722" width="6.140625" style="294" customWidth="1"/>
    <col min="8723" max="8723" width="10.5703125" style="294" customWidth="1"/>
    <col min="8724" max="8725" width="6.140625" style="294" customWidth="1"/>
    <col min="8726" max="8726" width="5.5703125" style="294" customWidth="1"/>
    <col min="8727" max="8732" width="6.140625" style="294" customWidth="1"/>
    <col min="8733" max="8733" width="7.28515625" style="294" customWidth="1"/>
    <col min="8734" max="8734" width="13" style="294" customWidth="1"/>
    <col min="8735" max="8735" width="20" style="294" customWidth="1"/>
    <col min="8736" max="8742" width="7.85546875" style="294" customWidth="1"/>
    <col min="8743" max="8951" width="9.140625" style="294"/>
    <col min="8952" max="8952" width="6.28515625" style="294" customWidth="1"/>
    <col min="8953" max="8953" width="17" style="294" customWidth="1"/>
    <col min="8954" max="8954" width="8.140625" style="294" customWidth="1"/>
    <col min="8955" max="8955" width="11.5703125" style="294" customWidth="1"/>
    <col min="8956" max="8956" width="11.42578125" style="294" customWidth="1"/>
    <col min="8957" max="8957" width="6.5703125" style="294" customWidth="1"/>
    <col min="8958" max="8958" width="8.5703125" style="294" customWidth="1"/>
    <col min="8959" max="8959" width="9.85546875" style="294" customWidth="1"/>
    <col min="8960" max="8960" width="10.140625" style="294" customWidth="1"/>
    <col min="8961" max="8961" width="6.140625" style="294" customWidth="1"/>
    <col min="8962" max="8962" width="7.140625" style="294" customWidth="1"/>
    <col min="8963" max="8963" width="9.28515625" style="294" customWidth="1"/>
    <col min="8964" max="8965" width="6.140625" style="294" customWidth="1"/>
    <col min="8966" max="8966" width="5.7109375" style="294" customWidth="1"/>
    <col min="8967" max="8967" width="5.5703125" style="294" customWidth="1"/>
    <col min="8968" max="8968" width="5.28515625" style="294" customWidth="1"/>
    <col min="8969" max="8969" width="5.42578125" style="294" customWidth="1"/>
    <col min="8970" max="8970" width="5.5703125" style="294" customWidth="1"/>
    <col min="8971" max="8971" width="6.140625" style="294" customWidth="1"/>
    <col min="8972" max="8972" width="9.5703125" style="294" customWidth="1"/>
    <col min="8973" max="8973" width="6" style="294" customWidth="1"/>
    <col min="8974" max="8974" width="6.140625" style="294" customWidth="1"/>
    <col min="8975" max="8975" width="5.7109375" style="294" customWidth="1"/>
    <col min="8976" max="8976" width="5" style="294" customWidth="1"/>
    <col min="8977" max="8977" width="5.42578125" style="294" customWidth="1"/>
    <col min="8978" max="8978" width="6.140625" style="294" customWidth="1"/>
    <col min="8979" max="8979" width="10.5703125" style="294" customWidth="1"/>
    <col min="8980" max="8981" width="6.140625" style="294" customWidth="1"/>
    <col min="8982" max="8982" width="5.5703125" style="294" customWidth="1"/>
    <col min="8983" max="8988" width="6.140625" style="294" customWidth="1"/>
    <col min="8989" max="8989" width="7.28515625" style="294" customWidth="1"/>
    <col min="8990" max="8990" width="13" style="294" customWidth="1"/>
    <col min="8991" max="8991" width="20" style="294" customWidth="1"/>
    <col min="8992" max="8998" width="7.85546875" style="294" customWidth="1"/>
    <col min="8999" max="9207" width="9.140625" style="294"/>
    <col min="9208" max="9208" width="6.28515625" style="294" customWidth="1"/>
    <col min="9209" max="9209" width="17" style="294" customWidth="1"/>
    <col min="9210" max="9210" width="8.140625" style="294" customWidth="1"/>
    <col min="9211" max="9211" width="11.5703125" style="294" customWidth="1"/>
    <col min="9212" max="9212" width="11.42578125" style="294" customWidth="1"/>
    <col min="9213" max="9213" width="6.5703125" style="294" customWidth="1"/>
    <col min="9214" max="9214" width="8.5703125" style="294" customWidth="1"/>
    <col min="9215" max="9215" width="9.85546875" style="294" customWidth="1"/>
    <col min="9216" max="9216" width="10.140625" style="294" customWidth="1"/>
    <col min="9217" max="9217" width="6.140625" style="294" customWidth="1"/>
    <col min="9218" max="9218" width="7.140625" style="294" customWidth="1"/>
    <col min="9219" max="9219" width="9.28515625" style="294" customWidth="1"/>
    <col min="9220" max="9221" width="6.140625" style="294" customWidth="1"/>
    <col min="9222" max="9222" width="5.7109375" style="294" customWidth="1"/>
    <col min="9223" max="9223" width="5.5703125" style="294" customWidth="1"/>
    <col min="9224" max="9224" width="5.28515625" style="294" customWidth="1"/>
    <col min="9225" max="9225" width="5.42578125" style="294" customWidth="1"/>
    <col min="9226" max="9226" width="5.5703125" style="294" customWidth="1"/>
    <col min="9227" max="9227" width="6.140625" style="294" customWidth="1"/>
    <col min="9228" max="9228" width="9.5703125" style="294" customWidth="1"/>
    <col min="9229" max="9229" width="6" style="294" customWidth="1"/>
    <col min="9230" max="9230" width="6.140625" style="294" customWidth="1"/>
    <col min="9231" max="9231" width="5.7109375" style="294" customWidth="1"/>
    <col min="9232" max="9232" width="5" style="294" customWidth="1"/>
    <col min="9233" max="9233" width="5.42578125" style="294" customWidth="1"/>
    <col min="9234" max="9234" width="6.140625" style="294" customWidth="1"/>
    <col min="9235" max="9235" width="10.5703125" style="294" customWidth="1"/>
    <col min="9236" max="9237" width="6.140625" style="294" customWidth="1"/>
    <col min="9238" max="9238" width="5.5703125" style="294" customWidth="1"/>
    <col min="9239" max="9244" width="6.140625" style="294" customWidth="1"/>
    <col min="9245" max="9245" width="7.28515625" style="294" customWidth="1"/>
    <col min="9246" max="9246" width="13" style="294" customWidth="1"/>
    <col min="9247" max="9247" width="20" style="294" customWidth="1"/>
    <col min="9248" max="9254" width="7.85546875" style="294" customWidth="1"/>
    <col min="9255" max="9463" width="9.140625" style="294"/>
    <col min="9464" max="9464" width="6.28515625" style="294" customWidth="1"/>
    <col min="9465" max="9465" width="17" style="294" customWidth="1"/>
    <col min="9466" max="9466" width="8.140625" style="294" customWidth="1"/>
    <col min="9467" max="9467" width="11.5703125" style="294" customWidth="1"/>
    <col min="9468" max="9468" width="11.42578125" style="294" customWidth="1"/>
    <col min="9469" max="9469" width="6.5703125" style="294" customWidth="1"/>
    <col min="9470" max="9470" width="8.5703125" style="294" customWidth="1"/>
    <col min="9471" max="9471" width="9.85546875" style="294" customWidth="1"/>
    <col min="9472" max="9472" width="10.140625" style="294" customWidth="1"/>
    <col min="9473" max="9473" width="6.140625" style="294" customWidth="1"/>
    <col min="9474" max="9474" width="7.140625" style="294" customWidth="1"/>
    <col min="9475" max="9475" width="9.28515625" style="294" customWidth="1"/>
    <col min="9476" max="9477" width="6.140625" style="294" customWidth="1"/>
    <col min="9478" max="9478" width="5.7109375" style="294" customWidth="1"/>
    <col min="9479" max="9479" width="5.5703125" style="294" customWidth="1"/>
    <col min="9480" max="9480" width="5.28515625" style="294" customWidth="1"/>
    <col min="9481" max="9481" width="5.42578125" style="294" customWidth="1"/>
    <col min="9482" max="9482" width="5.5703125" style="294" customWidth="1"/>
    <col min="9483" max="9483" width="6.140625" style="294" customWidth="1"/>
    <col min="9484" max="9484" width="9.5703125" style="294" customWidth="1"/>
    <col min="9485" max="9485" width="6" style="294" customWidth="1"/>
    <col min="9486" max="9486" width="6.140625" style="294" customWidth="1"/>
    <col min="9487" max="9487" width="5.7109375" style="294" customWidth="1"/>
    <col min="9488" max="9488" width="5" style="294" customWidth="1"/>
    <col min="9489" max="9489" width="5.42578125" style="294" customWidth="1"/>
    <col min="9490" max="9490" width="6.140625" style="294" customWidth="1"/>
    <col min="9491" max="9491" width="10.5703125" style="294" customWidth="1"/>
    <col min="9492" max="9493" width="6.140625" style="294" customWidth="1"/>
    <col min="9494" max="9494" width="5.5703125" style="294" customWidth="1"/>
    <col min="9495" max="9500" width="6.140625" style="294" customWidth="1"/>
    <col min="9501" max="9501" width="7.28515625" style="294" customWidth="1"/>
    <col min="9502" max="9502" width="13" style="294" customWidth="1"/>
    <col min="9503" max="9503" width="20" style="294" customWidth="1"/>
    <col min="9504" max="9510" width="7.85546875" style="294" customWidth="1"/>
    <col min="9511" max="9719" width="9.140625" style="294"/>
    <col min="9720" max="9720" width="6.28515625" style="294" customWidth="1"/>
    <col min="9721" max="9721" width="17" style="294" customWidth="1"/>
    <col min="9722" max="9722" width="8.140625" style="294" customWidth="1"/>
    <col min="9723" max="9723" width="11.5703125" style="294" customWidth="1"/>
    <col min="9724" max="9724" width="11.42578125" style="294" customWidth="1"/>
    <col min="9725" max="9725" width="6.5703125" style="294" customWidth="1"/>
    <col min="9726" max="9726" width="8.5703125" style="294" customWidth="1"/>
    <col min="9727" max="9727" width="9.85546875" style="294" customWidth="1"/>
    <col min="9728" max="9728" width="10.140625" style="294" customWidth="1"/>
    <col min="9729" max="9729" width="6.140625" style="294" customWidth="1"/>
    <col min="9730" max="9730" width="7.140625" style="294" customWidth="1"/>
    <col min="9731" max="9731" width="9.28515625" style="294" customWidth="1"/>
    <col min="9732" max="9733" width="6.140625" style="294" customWidth="1"/>
    <col min="9734" max="9734" width="5.7109375" style="294" customWidth="1"/>
    <col min="9735" max="9735" width="5.5703125" style="294" customWidth="1"/>
    <col min="9736" max="9736" width="5.28515625" style="294" customWidth="1"/>
    <col min="9737" max="9737" width="5.42578125" style="294" customWidth="1"/>
    <col min="9738" max="9738" width="5.5703125" style="294" customWidth="1"/>
    <col min="9739" max="9739" width="6.140625" style="294" customWidth="1"/>
    <col min="9740" max="9740" width="9.5703125" style="294" customWidth="1"/>
    <col min="9741" max="9741" width="6" style="294" customWidth="1"/>
    <col min="9742" max="9742" width="6.140625" style="294" customWidth="1"/>
    <col min="9743" max="9743" width="5.7109375" style="294" customWidth="1"/>
    <col min="9744" max="9744" width="5" style="294" customWidth="1"/>
    <col min="9745" max="9745" width="5.42578125" style="294" customWidth="1"/>
    <col min="9746" max="9746" width="6.140625" style="294" customWidth="1"/>
    <col min="9747" max="9747" width="10.5703125" style="294" customWidth="1"/>
    <col min="9748" max="9749" width="6.140625" style="294" customWidth="1"/>
    <col min="9750" max="9750" width="5.5703125" style="294" customWidth="1"/>
    <col min="9751" max="9756" width="6.140625" style="294" customWidth="1"/>
    <col min="9757" max="9757" width="7.28515625" style="294" customWidth="1"/>
    <col min="9758" max="9758" width="13" style="294" customWidth="1"/>
    <col min="9759" max="9759" width="20" style="294" customWidth="1"/>
    <col min="9760" max="9766" width="7.85546875" style="294" customWidth="1"/>
    <col min="9767" max="9975" width="9.140625" style="294"/>
    <col min="9976" max="9976" width="6.28515625" style="294" customWidth="1"/>
    <col min="9977" max="9977" width="17" style="294" customWidth="1"/>
    <col min="9978" max="9978" width="8.140625" style="294" customWidth="1"/>
    <col min="9979" max="9979" width="11.5703125" style="294" customWidth="1"/>
    <col min="9980" max="9980" width="11.42578125" style="294" customWidth="1"/>
    <col min="9981" max="9981" width="6.5703125" style="294" customWidth="1"/>
    <col min="9982" max="9982" width="8.5703125" style="294" customWidth="1"/>
    <col min="9983" max="9983" width="9.85546875" style="294" customWidth="1"/>
    <col min="9984" max="9984" width="10.140625" style="294" customWidth="1"/>
    <col min="9985" max="9985" width="6.140625" style="294" customWidth="1"/>
    <col min="9986" max="9986" width="7.140625" style="294" customWidth="1"/>
    <col min="9987" max="9987" width="9.28515625" style="294" customWidth="1"/>
    <col min="9988" max="9989" width="6.140625" style="294" customWidth="1"/>
    <col min="9990" max="9990" width="5.7109375" style="294" customWidth="1"/>
    <col min="9991" max="9991" width="5.5703125" style="294" customWidth="1"/>
    <col min="9992" max="9992" width="5.28515625" style="294" customWidth="1"/>
    <col min="9993" max="9993" width="5.42578125" style="294" customWidth="1"/>
    <col min="9994" max="9994" width="5.5703125" style="294" customWidth="1"/>
    <col min="9995" max="9995" width="6.140625" style="294" customWidth="1"/>
    <col min="9996" max="9996" width="9.5703125" style="294" customWidth="1"/>
    <col min="9997" max="9997" width="6" style="294" customWidth="1"/>
    <col min="9998" max="9998" width="6.140625" style="294" customWidth="1"/>
    <col min="9999" max="9999" width="5.7109375" style="294" customWidth="1"/>
    <col min="10000" max="10000" width="5" style="294" customWidth="1"/>
    <col min="10001" max="10001" width="5.42578125" style="294" customWidth="1"/>
    <col min="10002" max="10002" width="6.140625" style="294" customWidth="1"/>
    <col min="10003" max="10003" width="10.5703125" style="294" customWidth="1"/>
    <col min="10004" max="10005" width="6.140625" style="294" customWidth="1"/>
    <col min="10006" max="10006" width="5.5703125" style="294" customWidth="1"/>
    <col min="10007" max="10012" width="6.140625" style="294" customWidth="1"/>
    <col min="10013" max="10013" width="7.28515625" style="294" customWidth="1"/>
    <col min="10014" max="10014" width="13" style="294" customWidth="1"/>
    <col min="10015" max="10015" width="20" style="294" customWidth="1"/>
    <col min="10016" max="10022" width="7.85546875" style="294" customWidth="1"/>
    <col min="10023" max="10231" width="9.140625" style="294"/>
    <col min="10232" max="10232" width="6.28515625" style="294" customWidth="1"/>
    <col min="10233" max="10233" width="17" style="294" customWidth="1"/>
    <col min="10234" max="10234" width="8.140625" style="294" customWidth="1"/>
    <col min="10235" max="10235" width="11.5703125" style="294" customWidth="1"/>
    <col min="10236" max="10236" width="11.42578125" style="294" customWidth="1"/>
    <col min="10237" max="10237" width="6.5703125" style="294" customWidth="1"/>
    <col min="10238" max="10238" width="8.5703125" style="294" customWidth="1"/>
    <col min="10239" max="10239" width="9.85546875" style="294" customWidth="1"/>
    <col min="10240" max="10240" width="10.140625" style="294" customWidth="1"/>
    <col min="10241" max="10241" width="6.140625" style="294" customWidth="1"/>
    <col min="10242" max="10242" width="7.140625" style="294" customWidth="1"/>
    <col min="10243" max="10243" width="9.28515625" style="294" customWidth="1"/>
    <col min="10244" max="10245" width="6.140625" style="294" customWidth="1"/>
    <col min="10246" max="10246" width="5.7109375" style="294" customWidth="1"/>
    <col min="10247" max="10247" width="5.5703125" style="294" customWidth="1"/>
    <col min="10248" max="10248" width="5.28515625" style="294" customWidth="1"/>
    <col min="10249" max="10249" width="5.42578125" style="294" customWidth="1"/>
    <col min="10250" max="10250" width="5.5703125" style="294" customWidth="1"/>
    <col min="10251" max="10251" width="6.140625" style="294" customWidth="1"/>
    <col min="10252" max="10252" width="9.5703125" style="294" customWidth="1"/>
    <col min="10253" max="10253" width="6" style="294" customWidth="1"/>
    <col min="10254" max="10254" width="6.140625" style="294" customWidth="1"/>
    <col min="10255" max="10255" width="5.7109375" style="294" customWidth="1"/>
    <col min="10256" max="10256" width="5" style="294" customWidth="1"/>
    <col min="10257" max="10257" width="5.42578125" style="294" customWidth="1"/>
    <col min="10258" max="10258" width="6.140625" style="294" customWidth="1"/>
    <col min="10259" max="10259" width="10.5703125" style="294" customWidth="1"/>
    <col min="10260" max="10261" width="6.140625" style="294" customWidth="1"/>
    <col min="10262" max="10262" width="5.5703125" style="294" customWidth="1"/>
    <col min="10263" max="10268" width="6.140625" style="294" customWidth="1"/>
    <col min="10269" max="10269" width="7.28515625" style="294" customWidth="1"/>
    <col min="10270" max="10270" width="13" style="294" customWidth="1"/>
    <col min="10271" max="10271" width="20" style="294" customWidth="1"/>
    <col min="10272" max="10278" width="7.85546875" style="294" customWidth="1"/>
    <col min="10279" max="10487" width="9.140625" style="294"/>
    <col min="10488" max="10488" width="6.28515625" style="294" customWidth="1"/>
    <col min="10489" max="10489" width="17" style="294" customWidth="1"/>
    <col min="10490" max="10490" width="8.140625" style="294" customWidth="1"/>
    <col min="10491" max="10491" width="11.5703125" style="294" customWidth="1"/>
    <col min="10492" max="10492" width="11.42578125" style="294" customWidth="1"/>
    <col min="10493" max="10493" width="6.5703125" style="294" customWidth="1"/>
    <col min="10494" max="10494" width="8.5703125" style="294" customWidth="1"/>
    <col min="10495" max="10495" width="9.85546875" style="294" customWidth="1"/>
    <col min="10496" max="10496" width="10.140625" style="294" customWidth="1"/>
    <col min="10497" max="10497" width="6.140625" style="294" customWidth="1"/>
    <col min="10498" max="10498" width="7.140625" style="294" customWidth="1"/>
    <col min="10499" max="10499" width="9.28515625" style="294" customWidth="1"/>
    <col min="10500" max="10501" width="6.140625" style="294" customWidth="1"/>
    <col min="10502" max="10502" width="5.7109375" style="294" customWidth="1"/>
    <col min="10503" max="10503" width="5.5703125" style="294" customWidth="1"/>
    <col min="10504" max="10504" width="5.28515625" style="294" customWidth="1"/>
    <col min="10505" max="10505" width="5.42578125" style="294" customWidth="1"/>
    <col min="10506" max="10506" width="5.5703125" style="294" customWidth="1"/>
    <col min="10507" max="10507" width="6.140625" style="294" customWidth="1"/>
    <col min="10508" max="10508" width="9.5703125" style="294" customWidth="1"/>
    <col min="10509" max="10509" width="6" style="294" customWidth="1"/>
    <col min="10510" max="10510" width="6.140625" style="294" customWidth="1"/>
    <col min="10511" max="10511" width="5.7109375" style="294" customWidth="1"/>
    <col min="10512" max="10512" width="5" style="294" customWidth="1"/>
    <col min="10513" max="10513" width="5.42578125" style="294" customWidth="1"/>
    <col min="10514" max="10514" width="6.140625" style="294" customWidth="1"/>
    <col min="10515" max="10515" width="10.5703125" style="294" customWidth="1"/>
    <col min="10516" max="10517" width="6.140625" style="294" customWidth="1"/>
    <col min="10518" max="10518" width="5.5703125" style="294" customWidth="1"/>
    <col min="10519" max="10524" width="6.140625" style="294" customWidth="1"/>
    <col min="10525" max="10525" width="7.28515625" style="294" customWidth="1"/>
    <col min="10526" max="10526" width="13" style="294" customWidth="1"/>
    <col min="10527" max="10527" width="20" style="294" customWidth="1"/>
    <col min="10528" max="10534" width="7.85546875" style="294" customWidth="1"/>
    <col min="10535" max="10743" width="9.140625" style="294"/>
    <col min="10744" max="10744" width="6.28515625" style="294" customWidth="1"/>
    <col min="10745" max="10745" width="17" style="294" customWidth="1"/>
    <col min="10746" max="10746" width="8.140625" style="294" customWidth="1"/>
    <col min="10747" max="10747" width="11.5703125" style="294" customWidth="1"/>
    <col min="10748" max="10748" width="11.42578125" style="294" customWidth="1"/>
    <col min="10749" max="10749" width="6.5703125" style="294" customWidth="1"/>
    <col min="10750" max="10750" width="8.5703125" style="294" customWidth="1"/>
    <col min="10751" max="10751" width="9.85546875" style="294" customWidth="1"/>
    <col min="10752" max="10752" width="10.140625" style="294" customWidth="1"/>
    <col min="10753" max="10753" width="6.140625" style="294" customWidth="1"/>
    <col min="10754" max="10754" width="7.140625" style="294" customWidth="1"/>
    <col min="10755" max="10755" width="9.28515625" style="294" customWidth="1"/>
    <col min="10756" max="10757" width="6.140625" style="294" customWidth="1"/>
    <col min="10758" max="10758" width="5.7109375" style="294" customWidth="1"/>
    <col min="10759" max="10759" width="5.5703125" style="294" customWidth="1"/>
    <col min="10760" max="10760" width="5.28515625" style="294" customWidth="1"/>
    <col min="10761" max="10761" width="5.42578125" style="294" customWidth="1"/>
    <col min="10762" max="10762" width="5.5703125" style="294" customWidth="1"/>
    <col min="10763" max="10763" width="6.140625" style="294" customWidth="1"/>
    <col min="10764" max="10764" width="9.5703125" style="294" customWidth="1"/>
    <col min="10765" max="10765" width="6" style="294" customWidth="1"/>
    <col min="10766" max="10766" width="6.140625" style="294" customWidth="1"/>
    <col min="10767" max="10767" width="5.7109375" style="294" customWidth="1"/>
    <col min="10768" max="10768" width="5" style="294" customWidth="1"/>
    <col min="10769" max="10769" width="5.42578125" style="294" customWidth="1"/>
    <col min="10770" max="10770" width="6.140625" style="294" customWidth="1"/>
    <col min="10771" max="10771" width="10.5703125" style="294" customWidth="1"/>
    <col min="10772" max="10773" width="6.140625" style="294" customWidth="1"/>
    <col min="10774" max="10774" width="5.5703125" style="294" customWidth="1"/>
    <col min="10775" max="10780" width="6.140625" style="294" customWidth="1"/>
    <col min="10781" max="10781" width="7.28515625" style="294" customWidth="1"/>
    <col min="10782" max="10782" width="13" style="294" customWidth="1"/>
    <col min="10783" max="10783" width="20" style="294" customWidth="1"/>
    <col min="10784" max="10790" width="7.85546875" style="294" customWidth="1"/>
    <col min="10791" max="10999" width="9.140625" style="294"/>
    <col min="11000" max="11000" width="6.28515625" style="294" customWidth="1"/>
    <col min="11001" max="11001" width="17" style="294" customWidth="1"/>
    <col min="11002" max="11002" width="8.140625" style="294" customWidth="1"/>
    <col min="11003" max="11003" width="11.5703125" style="294" customWidth="1"/>
    <col min="11004" max="11004" width="11.42578125" style="294" customWidth="1"/>
    <col min="11005" max="11005" width="6.5703125" style="294" customWidth="1"/>
    <col min="11006" max="11006" width="8.5703125" style="294" customWidth="1"/>
    <col min="11007" max="11007" width="9.85546875" style="294" customWidth="1"/>
    <col min="11008" max="11008" width="10.140625" style="294" customWidth="1"/>
    <col min="11009" max="11009" width="6.140625" style="294" customWidth="1"/>
    <col min="11010" max="11010" width="7.140625" style="294" customWidth="1"/>
    <col min="11011" max="11011" width="9.28515625" style="294" customWidth="1"/>
    <col min="11012" max="11013" width="6.140625" style="294" customWidth="1"/>
    <col min="11014" max="11014" width="5.7109375" style="294" customWidth="1"/>
    <col min="11015" max="11015" width="5.5703125" style="294" customWidth="1"/>
    <col min="11016" max="11016" width="5.28515625" style="294" customWidth="1"/>
    <col min="11017" max="11017" width="5.42578125" style="294" customWidth="1"/>
    <col min="11018" max="11018" width="5.5703125" style="294" customWidth="1"/>
    <col min="11019" max="11019" width="6.140625" style="294" customWidth="1"/>
    <col min="11020" max="11020" width="9.5703125" style="294" customWidth="1"/>
    <col min="11021" max="11021" width="6" style="294" customWidth="1"/>
    <col min="11022" max="11022" width="6.140625" style="294" customWidth="1"/>
    <col min="11023" max="11023" width="5.7109375" style="294" customWidth="1"/>
    <col min="11024" max="11024" width="5" style="294" customWidth="1"/>
    <col min="11025" max="11025" width="5.42578125" style="294" customWidth="1"/>
    <col min="11026" max="11026" width="6.140625" style="294" customWidth="1"/>
    <col min="11027" max="11027" width="10.5703125" style="294" customWidth="1"/>
    <col min="11028" max="11029" width="6.140625" style="294" customWidth="1"/>
    <col min="11030" max="11030" width="5.5703125" style="294" customWidth="1"/>
    <col min="11031" max="11036" width="6.140625" style="294" customWidth="1"/>
    <col min="11037" max="11037" width="7.28515625" style="294" customWidth="1"/>
    <col min="11038" max="11038" width="13" style="294" customWidth="1"/>
    <col min="11039" max="11039" width="20" style="294" customWidth="1"/>
    <col min="11040" max="11046" width="7.85546875" style="294" customWidth="1"/>
    <col min="11047" max="11255" width="9.140625" style="294"/>
    <col min="11256" max="11256" width="6.28515625" style="294" customWidth="1"/>
    <col min="11257" max="11257" width="17" style="294" customWidth="1"/>
    <col min="11258" max="11258" width="8.140625" style="294" customWidth="1"/>
    <col min="11259" max="11259" width="11.5703125" style="294" customWidth="1"/>
    <col min="11260" max="11260" width="11.42578125" style="294" customWidth="1"/>
    <col min="11261" max="11261" width="6.5703125" style="294" customWidth="1"/>
    <col min="11262" max="11262" width="8.5703125" style="294" customWidth="1"/>
    <col min="11263" max="11263" width="9.85546875" style="294" customWidth="1"/>
    <col min="11264" max="11264" width="10.140625" style="294" customWidth="1"/>
    <col min="11265" max="11265" width="6.140625" style="294" customWidth="1"/>
    <col min="11266" max="11266" width="7.140625" style="294" customWidth="1"/>
    <col min="11267" max="11267" width="9.28515625" style="294" customWidth="1"/>
    <col min="11268" max="11269" width="6.140625" style="294" customWidth="1"/>
    <col min="11270" max="11270" width="5.7109375" style="294" customWidth="1"/>
    <col min="11271" max="11271" width="5.5703125" style="294" customWidth="1"/>
    <col min="11272" max="11272" width="5.28515625" style="294" customWidth="1"/>
    <col min="11273" max="11273" width="5.42578125" style="294" customWidth="1"/>
    <col min="11274" max="11274" width="5.5703125" style="294" customWidth="1"/>
    <col min="11275" max="11275" width="6.140625" style="294" customWidth="1"/>
    <col min="11276" max="11276" width="9.5703125" style="294" customWidth="1"/>
    <col min="11277" max="11277" width="6" style="294" customWidth="1"/>
    <col min="11278" max="11278" width="6.140625" style="294" customWidth="1"/>
    <col min="11279" max="11279" width="5.7109375" style="294" customWidth="1"/>
    <col min="11280" max="11280" width="5" style="294" customWidth="1"/>
    <col min="11281" max="11281" width="5.42578125" style="294" customWidth="1"/>
    <col min="11282" max="11282" width="6.140625" style="294" customWidth="1"/>
    <col min="11283" max="11283" width="10.5703125" style="294" customWidth="1"/>
    <col min="11284" max="11285" width="6.140625" style="294" customWidth="1"/>
    <col min="11286" max="11286" width="5.5703125" style="294" customWidth="1"/>
    <col min="11287" max="11292" width="6.140625" style="294" customWidth="1"/>
    <col min="11293" max="11293" width="7.28515625" style="294" customWidth="1"/>
    <col min="11294" max="11294" width="13" style="294" customWidth="1"/>
    <col min="11295" max="11295" width="20" style="294" customWidth="1"/>
    <col min="11296" max="11302" width="7.85546875" style="294" customWidth="1"/>
    <col min="11303" max="11511" width="9.140625" style="294"/>
    <col min="11512" max="11512" width="6.28515625" style="294" customWidth="1"/>
    <col min="11513" max="11513" width="17" style="294" customWidth="1"/>
    <col min="11514" max="11514" width="8.140625" style="294" customWidth="1"/>
    <col min="11515" max="11515" width="11.5703125" style="294" customWidth="1"/>
    <col min="11516" max="11516" width="11.42578125" style="294" customWidth="1"/>
    <col min="11517" max="11517" width="6.5703125" style="294" customWidth="1"/>
    <col min="11518" max="11518" width="8.5703125" style="294" customWidth="1"/>
    <col min="11519" max="11519" width="9.85546875" style="294" customWidth="1"/>
    <col min="11520" max="11520" width="10.140625" style="294" customWidth="1"/>
    <col min="11521" max="11521" width="6.140625" style="294" customWidth="1"/>
    <col min="11522" max="11522" width="7.140625" style="294" customWidth="1"/>
    <col min="11523" max="11523" width="9.28515625" style="294" customWidth="1"/>
    <col min="11524" max="11525" width="6.140625" style="294" customWidth="1"/>
    <col min="11526" max="11526" width="5.7109375" style="294" customWidth="1"/>
    <col min="11527" max="11527" width="5.5703125" style="294" customWidth="1"/>
    <col min="11528" max="11528" width="5.28515625" style="294" customWidth="1"/>
    <col min="11529" max="11529" width="5.42578125" style="294" customWidth="1"/>
    <col min="11530" max="11530" width="5.5703125" style="294" customWidth="1"/>
    <col min="11531" max="11531" width="6.140625" style="294" customWidth="1"/>
    <col min="11532" max="11532" width="9.5703125" style="294" customWidth="1"/>
    <col min="11533" max="11533" width="6" style="294" customWidth="1"/>
    <col min="11534" max="11534" width="6.140625" style="294" customWidth="1"/>
    <col min="11535" max="11535" width="5.7109375" style="294" customWidth="1"/>
    <col min="11536" max="11536" width="5" style="294" customWidth="1"/>
    <col min="11537" max="11537" width="5.42578125" style="294" customWidth="1"/>
    <col min="11538" max="11538" width="6.140625" style="294" customWidth="1"/>
    <col min="11539" max="11539" width="10.5703125" style="294" customWidth="1"/>
    <col min="11540" max="11541" width="6.140625" style="294" customWidth="1"/>
    <col min="11542" max="11542" width="5.5703125" style="294" customWidth="1"/>
    <col min="11543" max="11548" width="6.140625" style="294" customWidth="1"/>
    <col min="11549" max="11549" width="7.28515625" style="294" customWidth="1"/>
    <col min="11550" max="11550" width="13" style="294" customWidth="1"/>
    <col min="11551" max="11551" width="20" style="294" customWidth="1"/>
    <col min="11552" max="11558" width="7.85546875" style="294" customWidth="1"/>
    <col min="11559" max="11767" width="9.140625" style="294"/>
    <col min="11768" max="11768" width="6.28515625" style="294" customWidth="1"/>
    <col min="11769" max="11769" width="17" style="294" customWidth="1"/>
    <col min="11770" max="11770" width="8.140625" style="294" customWidth="1"/>
    <col min="11771" max="11771" width="11.5703125" style="294" customWidth="1"/>
    <col min="11772" max="11772" width="11.42578125" style="294" customWidth="1"/>
    <col min="11773" max="11773" width="6.5703125" style="294" customWidth="1"/>
    <col min="11774" max="11774" width="8.5703125" style="294" customWidth="1"/>
    <col min="11775" max="11775" width="9.85546875" style="294" customWidth="1"/>
    <col min="11776" max="11776" width="10.140625" style="294" customWidth="1"/>
    <col min="11777" max="11777" width="6.140625" style="294" customWidth="1"/>
    <col min="11778" max="11778" width="7.140625" style="294" customWidth="1"/>
    <col min="11779" max="11779" width="9.28515625" style="294" customWidth="1"/>
    <col min="11780" max="11781" width="6.140625" style="294" customWidth="1"/>
    <col min="11782" max="11782" width="5.7109375" style="294" customWidth="1"/>
    <col min="11783" max="11783" width="5.5703125" style="294" customWidth="1"/>
    <col min="11784" max="11784" width="5.28515625" style="294" customWidth="1"/>
    <col min="11785" max="11785" width="5.42578125" style="294" customWidth="1"/>
    <col min="11786" max="11786" width="5.5703125" style="294" customWidth="1"/>
    <col min="11787" max="11787" width="6.140625" style="294" customWidth="1"/>
    <col min="11788" max="11788" width="9.5703125" style="294" customWidth="1"/>
    <col min="11789" max="11789" width="6" style="294" customWidth="1"/>
    <col min="11790" max="11790" width="6.140625" style="294" customWidth="1"/>
    <col min="11791" max="11791" width="5.7109375" style="294" customWidth="1"/>
    <col min="11792" max="11792" width="5" style="294" customWidth="1"/>
    <col min="11793" max="11793" width="5.42578125" style="294" customWidth="1"/>
    <col min="11794" max="11794" width="6.140625" style="294" customWidth="1"/>
    <col min="11795" max="11795" width="10.5703125" style="294" customWidth="1"/>
    <col min="11796" max="11797" width="6.140625" style="294" customWidth="1"/>
    <col min="11798" max="11798" width="5.5703125" style="294" customWidth="1"/>
    <col min="11799" max="11804" width="6.140625" style="294" customWidth="1"/>
    <col min="11805" max="11805" width="7.28515625" style="294" customWidth="1"/>
    <col min="11806" max="11806" width="13" style="294" customWidth="1"/>
    <col min="11807" max="11807" width="20" style="294" customWidth="1"/>
    <col min="11808" max="11814" width="7.85546875" style="294" customWidth="1"/>
    <col min="11815" max="12023" width="9.140625" style="294"/>
    <col min="12024" max="12024" width="6.28515625" style="294" customWidth="1"/>
    <col min="12025" max="12025" width="17" style="294" customWidth="1"/>
    <col min="12026" max="12026" width="8.140625" style="294" customWidth="1"/>
    <col min="12027" max="12027" width="11.5703125" style="294" customWidth="1"/>
    <col min="12028" max="12028" width="11.42578125" style="294" customWidth="1"/>
    <col min="12029" max="12029" width="6.5703125" style="294" customWidth="1"/>
    <col min="12030" max="12030" width="8.5703125" style="294" customWidth="1"/>
    <col min="12031" max="12031" width="9.85546875" style="294" customWidth="1"/>
    <col min="12032" max="12032" width="10.140625" style="294" customWidth="1"/>
    <col min="12033" max="12033" width="6.140625" style="294" customWidth="1"/>
    <col min="12034" max="12034" width="7.140625" style="294" customWidth="1"/>
    <col min="12035" max="12035" width="9.28515625" style="294" customWidth="1"/>
    <col min="12036" max="12037" width="6.140625" style="294" customWidth="1"/>
    <col min="12038" max="12038" width="5.7109375" style="294" customWidth="1"/>
    <col min="12039" max="12039" width="5.5703125" style="294" customWidth="1"/>
    <col min="12040" max="12040" width="5.28515625" style="294" customWidth="1"/>
    <col min="12041" max="12041" width="5.42578125" style="294" customWidth="1"/>
    <col min="12042" max="12042" width="5.5703125" style="294" customWidth="1"/>
    <col min="12043" max="12043" width="6.140625" style="294" customWidth="1"/>
    <col min="12044" max="12044" width="9.5703125" style="294" customWidth="1"/>
    <col min="12045" max="12045" width="6" style="294" customWidth="1"/>
    <col min="12046" max="12046" width="6.140625" style="294" customWidth="1"/>
    <col min="12047" max="12047" width="5.7109375" style="294" customWidth="1"/>
    <col min="12048" max="12048" width="5" style="294" customWidth="1"/>
    <col min="12049" max="12049" width="5.42578125" style="294" customWidth="1"/>
    <col min="12050" max="12050" width="6.140625" style="294" customWidth="1"/>
    <col min="12051" max="12051" width="10.5703125" style="294" customWidth="1"/>
    <col min="12052" max="12053" width="6.140625" style="294" customWidth="1"/>
    <col min="12054" max="12054" width="5.5703125" style="294" customWidth="1"/>
    <col min="12055" max="12060" width="6.140625" style="294" customWidth="1"/>
    <col min="12061" max="12061" width="7.28515625" style="294" customWidth="1"/>
    <col min="12062" max="12062" width="13" style="294" customWidth="1"/>
    <col min="12063" max="12063" width="20" style="294" customWidth="1"/>
    <col min="12064" max="12070" width="7.85546875" style="294" customWidth="1"/>
    <col min="12071" max="12279" width="9.140625" style="294"/>
    <col min="12280" max="12280" width="6.28515625" style="294" customWidth="1"/>
    <col min="12281" max="12281" width="17" style="294" customWidth="1"/>
    <col min="12282" max="12282" width="8.140625" style="294" customWidth="1"/>
    <col min="12283" max="12283" width="11.5703125" style="294" customWidth="1"/>
    <col min="12284" max="12284" width="11.42578125" style="294" customWidth="1"/>
    <col min="12285" max="12285" width="6.5703125" style="294" customWidth="1"/>
    <col min="12286" max="12286" width="8.5703125" style="294" customWidth="1"/>
    <col min="12287" max="12287" width="9.85546875" style="294" customWidth="1"/>
    <col min="12288" max="12288" width="10.140625" style="294" customWidth="1"/>
    <col min="12289" max="12289" width="6.140625" style="294" customWidth="1"/>
    <col min="12290" max="12290" width="7.140625" style="294" customWidth="1"/>
    <col min="12291" max="12291" width="9.28515625" style="294" customWidth="1"/>
    <col min="12292" max="12293" width="6.140625" style="294" customWidth="1"/>
    <col min="12294" max="12294" width="5.7109375" style="294" customWidth="1"/>
    <col min="12295" max="12295" width="5.5703125" style="294" customWidth="1"/>
    <col min="12296" max="12296" width="5.28515625" style="294" customWidth="1"/>
    <col min="12297" max="12297" width="5.42578125" style="294" customWidth="1"/>
    <col min="12298" max="12298" width="5.5703125" style="294" customWidth="1"/>
    <col min="12299" max="12299" width="6.140625" style="294" customWidth="1"/>
    <col min="12300" max="12300" width="9.5703125" style="294" customWidth="1"/>
    <col min="12301" max="12301" width="6" style="294" customWidth="1"/>
    <col min="12302" max="12302" width="6.140625" style="294" customWidth="1"/>
    <col min="12303" max="12303" width="5.7109375" style="294" customWidth="1"/>
    <col min="12304" max="12304" width="5" style="294" customWidth="1"/>
    <col min="12305" max="12305" width="5.42578125" style="294" customWidth="1"/>
    <col min="12306" max="12306" width="6.140625" style="294" customWidth="1"/>
    <col min="12307" max="12307" width="10.5703125" style="294" customWidth="1"/>
    <col min="12308" max="12309" width="6.140625" style="294" customWidth="1"/>
    <col min="12310" max="12310" width="5.5703125" style="294" customWidth="1"/>
    <col min="12311" max="12316" width="6.140625" style="294" customWidth="1"/>
    <col min="12317" max="12317" width="7.28515625" style="294" customWidth="1"/>
    <col min="12318" max="12318" width="13" style="294" customWidth="1"/>
    <col min="12319" max="12319" width="20" style="294" customWidth="1"/>
    <col min="12320" max="12326" width="7.85546875" style="294" customWidth="1"/>
    <col min="12327" max="12535" width="9.140625" style="294"/>
    <col min="12536" max="12536" width="6.28515625" style="294" customWidth="1"/>
    <col min="12537" max="12537" width="17" style="294" customWidth="1"/>
    <col min="12538" max="12538" width="8.140625" style="294" customWidth="1"/>
    <col min="12539" max="12539" width="11.5703125" style="294" customWidth="1"/>
    <col min="12540" max="12540" width="11.42578125" style="294" customWidth="1"/>
    <col min="12541" max="12541" width="6.5703125" style="294" customWidth="1"/>
    <col min="12542" max="12542" width="8.5703125" style="294" customWidth="1"/>
    <col min="12543" max="12543" width="9.85546875" style="294" customWidth="1"/>
    <col min="12544" max="12544" width="10.140625" style="294" customWidth="1"/>
    <col min="12545" max="12545" width="6.140625" style="294" customWidth="1"/>
    <col min="12546" max="12546" width="7.140625" style="294" customWidth="1"/>
    <col min="12547" max="12547" width="9.28515625" style="294" customWidth="1"/>
    <col min="12548" max="12549" width="6.140625" style="294" customWidth="1"/>
    <col min="12550" max="12550" width="5.7109375" style="294" customWidth="1"/>
    <col min="12551" max="12551" width="5.5703125" style="294" customWidth="1"/>
    <col min="12552" max="12552" width="5.28515625" style="294" customWidth="1"/>
    <col min="12553" max="12553" width="5.42578125" style="294" customWidth="1"/>
    <col min="12554" max="12554" width="5.5703125" style="294" customWidth="1"/>
    <col min="12555" max="12555" width="6.140625" style="294" customWidth="1"/>
    <col min="12556" max="12556" width="9.5703125" style="294" customWidth="1"/>
    <col min="12557" max="12557" width="6" style="294" customWidth="1"/>
    <col min="12558" max="12558" width="6.140625" style="294" customWidth="1"/>
    <col min="12559" max="12559" width="5.7109375" style="294" customWidth="1"/>
    <col min="12560" max="12560" width="5" style="294" customWidth="1"/>
    <col min="12561" max="12561" width="5.42578125" style="294" customWidth="1"/>
    <col min="12562" max="12562" width="6.140625" style="294" customWidth="1"/>
    <col min="12563" max="12563" width="10.5703125" style="294" customWidth="1"/>
    <col min="12564" max="12565" width="6.140625" style="294" customWidth="1"/>
    <col min="12566" max="12566" width="5.5703125" style="294" customWidth="1"/>
    <col min="12567" max="12572" width="6.140625" style="294" customWidth="1"/>
    <col min="12573" max="12573" width="7.28515625" style="294" customWidth="1"/>
    <col min="12574" max="12574" width="13" style="294" customWidth="1"/>
    <col min="12575" max="12575" width="20" style="294" customWidth="1"/>
    <col min="12576" max="12582" width="7.85546875" style="294" customWidth="1"/>
    <col min="12583" max="12791" width="9.140625" style="294"/>
    <col min="12792" max="12792" width="6.28515625" style="294" customWidth="1"/>
    <col min="12793" max="12793" width="17" style="294" customWidth="1"/>
    <col min="12794" max="12794" width="8.140625" style="294" customWidth="1"/>
    <col min="12795" max="12795" width="11.5703125" style="294" customWidth="1"/>
    <col min="12796" max="12796" width="11.42578125" style="294" customWidth="1"/>
    <col min="12797" max="12797" width="6.5703125" style="294" customWidth="1"/>
    <col min="12798" max="12798" width="8.5703125" style="294" customWidth="1"/>
    <col min="12799" max="12799" width="9.85546875" style="294" customWidth="1"/>
    <col min="12800" max="12800" width="10.140625" style="294" customWidth="1"/>
    <col min="12801" max="12801" width="6.140625" style="294" customWidth="1"/>
    <col min="12802" max="12802" width="7.140625" style="294" customWidth="1"/>
    <col min="12803" max="12803" width="9.28515625" style="294" customWidth="1"/>
    <col min="12804" max="12805" width="6.140625" style="294" customWidth="1"/>
    <col min="12806" max="12806" width="5.7109375" style="294" customWidth="1"/>
    <col min="12807" max="12807" width="5.5703125" style="294" customWidth="1"/>
    <col min="12808" max="12808" width="5.28515625" style="294" customWidth="1"/>
    <col min="12809" max="12809" width="5.42578125" style="294" customWidth="1"/>
    <col min="12810" max="12810" width="5.5703125" style="294" customWidth="1"/>
    <col min="12811" max="12811" width="6.140625" style="294" customWidth="1"/>
    <col min="12812" max="12812" width="9.5703125" style="294" customWidth="1"/>
    <col min="12813" max="12813" width="6" style="294" customWidth="1"/>
    <col min="12814" max="12814" width="6.140625" style="294" customWidth="1"/>
    <col min="12815" max="12815" width="5.7109375" style="294" customWidth="1"/>
    <col min="12816" max="12816" width="5" style="294" customWidth="1"/>
    <col min="12817" max="12817" width="5.42578125" style="294" customWidth="1"/>
    <col min="12818" max="12818" width="6.140625" style="294" customWidth="1"/>
    <col min="12819" max="12819" width="10.5703125" style="294" customWidth="1"/>
    <col min="12820" max="12821" width="6.140625" style="294" customWidth="1"/>
    <col min="12822" max="12822" width="5.5703125" style="294" customWidth="1"/>
    <col min="12823" max="12828" width="6.140625" style="294" customWidth="1"/>
    <col min="12829" max="12829" width="7.28515625" style="294" customWidth="1"/>
    <col min="12830" max="12830" width="13" style="294" customWidth="1"/>
    <col min="12831" max="12831" width="20" style="294" customWidth="1"/>
    <col min="12832" max="12838" width="7.85546875" style="294" customWidth="1"/>
    <col min="12839" max="13047" width="9.140625" style="294"/>
    <col min="13048" max="13048" width="6.28515625" style="294" customWidth="1"/>
    <col min="13049" max="13049" width="17" style="294" customWidth="1"/>
    <col min="13050" max="13050" width="8.140625" style="294" customWidth="1"/>
    <col min="13051" max="13051" width="11.5703125" style="294" customWidth="1"/>
    <col min="13052" max="13052" width="11.42578125" style="294" customWidth="1"/>
    <col min="13053" max="13053" width="6.5703125" style="294" customWidth="1"/>
    <col min="13054" max="13054" width="8.5703125" style="294" customWidth="1"/>
    <col min="13055" max="13055" width="9.85546875" style="294" customWidth="1"/>
    <col min="13056" max="13056" width="10.140625" style="294" customWidth="1"/>
    <col min="13057" max="13057" width="6.140625" style="294" customWidth="1"/>
    <col min="13058" max="13058" width="7.140625" style="294" customWidth="1"/>
    <col min="13059" max="13059" width="9.28515625" style="294" customWidth="1"/>
    <col min="13060" max="13061" width="6.140625" style="294" customWidth="1"/>
    <col min="13062" max="13062" width="5.7109375" style="294" customWidth="1"/>
    <col min="13063" max="13063" width="5.5703125" style="294" customWidth="1"/>
    <col min="13064" max="13064" width="5.28515625" style="294" customWidth="1"/>
    <col min="13065" max="13065" width="5.42578125" style="294" customWidth="1"/>
    <col min="13066" max="13066" width="5.5703125" style="294" customWidth="1"/>
    <col min="13067" max="13067" width="6.140625" style="294" customWidth="1"/>
    <col min="13068" max="13068" width="9.5703125" style="294" customWidth="1"/>
    <col min="13069" max="13069" width="6" style="294" customWidth="1"/>
    <col min="13070" max="13070" width="6.140625" style="294" customWidth="1"/>
    <col min="13071" max="13071" width="5.7109375" style="294" customWidth="1"/>
    <col min="13072" max="13072" width="5" style="294" customWidth="1"/>
    <col min="13073" max="13073" width="5.42578125" style="294" customWidth="1"/>
    <col min="13074" max="13074" width="6.140625" style="294" customWidth="1"/>
    <col min="13075" max="13075" width="10.5703125" style="294" customWidth="1"/>
    <col min="13076" max="13077" width="6.140625" style="294" customWidth="1"/>
    <col min="13078" max="13078" width="5.5703125" style="294" customWidth="1"/>
    <col min="13079" max="13084" width="6.140625" style="294" customWidth="1"/>
    <col min="13085" max="13085" width="7.28515625" style="294" customWidth="1"/>
    <col min="13086" max="13086" width="13" style="294" customWidth="1"/>
    <col min="13087" max="13087" width="20" style="294" customWidth="1"/>
    <col min="13088" max="13094" width="7.85546875" style="294" customWidth="1"/>
    <col min="13095" max="13303" width="9.140625" style="294"/>
    <col min="13304" max="13304" width="6.28515625" style="294" customWidth="1"/>
    <col min="13305" max="13305" width="17" style="294" customWidth="1"/>
    <col min="13306" max="13306" width="8.140625" style="294" customWidth="1"/>
    <col min="13307" max="13307" width="11.5703125" style="294" customWidth="1"/>
    <col min="13308" max="13308" width="11.42578125" style="294" customWidth="1"/>
    <col min="13309" max="13309" width="6.5703125" style="294" customWidth="1"/>
    <col min="13310" max="13310" width="8.5703125" style="294" customWidth="1"/>
    <col min="13311" max="13311" width="9.85546875" style="294" customWidth="1"/>
    <col min="13312" max="13312" width="10.140625" style="294" customWidth="1"/>
    <col min="13313" max="13313" width="6.140625" style="294" customWidth="1"/>
    <col min="13314" max="13314" width="7.140625" style="294" customWidth="1"/>
    <col min="13315" max="13315" width="9.28515625" style="294" customWidth="1"/>
    <col min="13316" max="13317" width="6.140625" style="294" customWidth="1"/>
    <col min="13318" max="13318" width="5.7109375" style="294" customWidth="1"/>
    <col min="13319" max="13319" width="5.5703125" style="294" customWidth="1"/>
    <col min="13320" max="13320" width="5.28515625" style="294" customWidth="1"/>
    <col min="13321" max="13321" width="5.42578125" style="294" customWidth="1"/>
    <col min="13322" max="13322" width="5.5703125" style="294" customWidth="1"/>
    <col min="13323" max="13323" width="6.140625" style="294" customWidth="1"/>
    <col min="13324" max="13324" width="9.5703125" style="294" customWidth="1"/>
    <col min="13325" max="13325" width="6" style="294" customWidth="1"/>
    <col min="13326" max="13326" width="6.140625" style="294" customWidth="1"/>
    <col min="13327" max="13327" width="5.7109375" style="294" customWidth="1"/>
    <col min="13328" max="13328" width="5" style="294" customWidth="1"/>
    <col min="13329" max="13329" width="5.42578125" style="294" customWidth="1"/>
    <col min="13330" max="13330" width="6.140625" style="294" customWidth="1"/>
    <col min="13331" max="13331" width="10.5703125" style="294" customWidth="1"/>
    <col min="13332" max="13333" width="6.140625" style="294" customWidth="1"/>
    <col min="13334" max="13334" width="5.5703125" style="294" customWidth="1"/>
    <col min="13335" max="13340" width="6.140625" style="294" customWidth="1"/>
    <col min="13341" max="13341" width="7.28515625" style="294" customWidth="1"/>
    <col min="13342" max="13342" width="13" style="294" customWidth="1"/>
    <col min="13343" max="13343" width="20" style="294" customWidth="1"/>
    <col min="13344" max="13350" width="7.85546875" style="294" customWidth="1"/>
    <col min="13351" max="13559" width="9.140625" style="294"/>
    <col min="13560" max="13560" width="6.28515625" style="294" customWidth="1"/>
    <col min="13561" max="13561" width="17" style="294" customWidth="1"/>
    <col min="13562" max="13562" width="8.140625" style="294" customWidth="1"/>
    <col min="13563" max="13563" width="11.5703125" style="294" customWidth="1"/>
    <col min="13564" max="13564" width="11.42578125" style="294" customWidth="1"/>
    <col min="13565" max="13565" width="6.5703125" style="294" customWidth="1"/>
    <col min="13566" max="13566" width="8.5703125" style="294" customWidth="1"/>
    <col min="13567" max="13567" width="9.85546875" style="294" customWidth="1"/>
    <col min="13568" max="13568" width="10.140625" style="294" customWidth="1"/>
    <col min="13569" max="13569" width="6.140625" style="294" customWidth="1"/>
    <col min="13570" max="13570" width="7.140625" style="294" customWidth="1"/>
    <col min="13571" max="13571" width="9.28515625" style="294" customWidth="1"/>
    <col min="13572" max="13573" width="6.140625" style="294" customWidth="1"/>
    <col min="13574" max="13574" width="5.7109375" style="294" customWidth="1"/>
    <col min="13575" max="13575" width="5.5703125" style="294" customWidth="1"/>
    <col min="13576" max="13576" width="5.28515625" style="294" customWidth="1"/>
    <col min="13577" max="13577" width="5.42578125" style="294" customWidth="1"/>
    <col min="13578" max="13578" width="5.5703125" style="294" customWidth="1"/>
    <col min="13579" max="13579" width="6.140625" style="294" customWidth="1"/>
    <col min="13580" max="13580" width="9.5703125" style="294" customWidth="1"/>
    <col min="13581" max="13581" width="6" style="294" customWidth="1"/>
    <col min="13582" max="13582" width="6.140625" style="294" customWidth="1"/>
    <col min="13583" max="13583" width="5.7109375" style="294" customWidth="1"/>
    <col min="13584" max="13584" width="5" style="294" customWidth="1"/>
    <col min="13585" max="13585" width="5.42578125" style="294" customWidth="1"/>
    <col min="13586" max="13586" width="6.140625" style="294" customWidth="1"/>
    <col min="13587" max="13587" width="10.5703125" style="294" customWidth="1"/>
    <col min="13588" max="13589" width="6.140625" style="294" customWidth="1"/>
    <col min="13590" max="13590" width="5.5703125" style="294" customWidth="1"/>
    <col min="13591" max="13596" width="6.140625" style="294" customWidth="1"/>
    <col min="13597" max="13597" width="7.28515625" style="294" customWidth="1"/>
    <col min="13598" max="13598" width="13" style="294" customWidth="1"/>
    <col min="13599" max="13599" width="20" style="294" customWidth="1"/>
    <col min="13600" max="13606" width="7.85546875" style="294" customWidth="1"/>
    <col min="13607" max="13815" width="9.140625" style="294"/>
    <col min="13816" max="13816" width="6.28515625" style="294" customWidth="1"/>
    <col min="13817" max="13817" width="17" style="294" customWidth="1"/>
    <col min="13818" max="13818" width="8.140625" style="294" customWidth="1"/>
    <col min="13819" max="13819" width="11.5703125" style="294" customWidth="1"/>
    <col min="13820" max="13820" width="11.42578125" style="294" customWidth="1"/>
    <col min="13821" max="13821" width="6.5703125" style="294" customWidth="1"/>
    <col min="13822" max="13822" width="8.5703125" style="294" customWidth="1"/>
    <col min="13823" max="13823" width="9.85546875" style="294" customWidth="1"/>
    <col min="13824" max="13824" width="10.140625" style="294" customWidth="1"/>
    <col min="13825" max="13825" width="6.140625" style="294" customWidth="1"/>
    <col min="13826" max="13826" width="7.140625" style="294" customWidth="1"/>
    <col min="13827" max="13827" width="9.28515625" style="294" customWidth="1"/>
    <col min="13828" max="13829" width="6.140625" style="294" customWidth="1"/>
    <col min="13830" max="13830" width="5.7109375" style="294" customWidth="1"/>
    <col min="13831" max="13831" width="5.5703125" style="294" customWidth="1"/>
    <col min="13832" max="13832" width="5.28515625" style="294" customWidth="1"/>
    <col min="13833" max="13833" width="5.42578125" style="294" customWidth="1"/>
    <col min="13834" max="13834" width="5.5703125" style="294" customWidth="1"/>
    <col min="13835" max="13835" width="6.140625" style="294" customWidth="1"/>
    <col min="13836" max="13836" width="9.5703125" style="294" customWidth="1"/>
    <col min="13837" max="13837" width="6" style="294" customWidth="1"/>
    <col min="13838" max="13838" width="6.140625" style="294" customWidth="1"/>
    <col min="13839" max="13839" width="5.7109375" style="294" customWidth="1"/>
    <col min="13840" max="13840" width="5" style="294" customWidth="1"/>
    <col min="13841" max="13841" width="5.42578125" style="294" customWidth="1"/>
    <col min="13842" max="13842" width="6.140625" style="294" customWidth="1"/>
    <col min="13843" max="13843" width="10.5703125" style="294" customWidth="1"/>
    <col min="13844" max="13845" width="6.140625" style="294" customWidth="1"/>
    <col min="13846" max="13846" width="5.5703125" style="294" customWidth="1"/>
    <col min="13847" max="13852" width="6.140625" style="294" customWidth="1"/>
    <col min="13853" max="13853" width="7.28515625" style="294" customWidth="1"/>
    <col min="13854" max="13854" width="13" style="294" customWidth="1"/>
    <col min="13855" max="13855" width="20" style="294" customWidth="1"/>
    <col min="13856" max="13862" width="7.85546875" style="294" customWidth="1"/>
    <col min="13863" max="14071" width="9.140625" style="294"/>
    <col min="14072" max="14072" width="6.28515625" style="294" customWidth="1"/>
    <col min="14073" max="14073" width="17" style="294" customWidth="1"/>
    <col min="14074" max="14074" width="8.140625" style="294" customWidth="1"/>
    <col min="14075" max="14075" width="11.5703125" style="294" customWidth="1"/>
    <col min="14076" max="14076" width="11.42578125" style="294" customWidth="1"/>
    <col min="14077" max="14077" width="6.5703125" style="294" customWidth="1"/>
    <col min="14078" max="14078" width="8.5703125" style="294" customWidth="1"/>
    <col min="14079" max="14079" width="9.85546875" style="294" customWidth="1"/>
    <col min="14080" max="14080" width="10.140625" style="294" customWidth="1"/>
    <col min="14081" max="14081" width="6.140625" style="294" customWidth="1"/>
    <col min="14082" max="14082" width="7.140625" style="294" customWidth="1"/>
    <col min="14083" max="14083" width="9.28515625" style="294" customWidth="1"/>
    <col min="14084" max="14085" width="6.140625" style="294" customWidth="1"/>
    <col min="14086" max="14086" width="5.7109375" style="294" customWidth="1"/>
    <col min="14087" max="14087" width="5.5703125" style="294" customWidth="1"/>
    <col min="14088" max="14088" width="5.28515625" style="294" customWidth="1"/>
    <col min="14089" max="14089" width="5.42578125" style="294" customWidth="1"/>
    <col min="14090" max="14090" width="5.5703125" style="294" customWidth="1"/>
    <col min="14091" max="14091" width="6.140625" style="294" customWidth="1"/>
    <col min="14092" max="14092" width="9.5703125" style="294" customWidth="1"/>
    <col min="14093" max="14093" width="6" style="294" customWidth="1"/>
    <col min="14094" max="14094" width="6.140625" style="294" customWidth="1"/>
    <col min="14095" max="14095" width="5.7109375" style="294" customWidth="1"/>
    <col min="14096" max="14096" width="5" style="294" customWidth="1"/>
    <col min="14097" max="14097" width="5.42578125" style="294" customWidth="1"/>
    <col min="14098" max="14098" width="6.140625" style="294" customWidth="1"/>
    <col min="14099" max="14099" width="10.5703125" style="294" customWidth="1"/>
    <col min="14100" max="14101" width="6.140625" style="294" customWidth="1"/>
    <col min="14102" max="14102" width="5.5703125" style="294" customWidth="1"/>
    <col min="14103" max="14108" width="6.140625" style="294" customWidth="1"/>
    <col min="14109" max="14109" width="7.28515625" style="294" customWidth="1"/>
    <col min="14110" max="14110" width="13" style="294" customWidth="1"/>
    <col min="14111" max="14111" width="20" style="294" customWidth="1"/>
    <col min="14112" max="14118" width="7.85546875" style="294" customWidth="1"/>
    <col min="14119" max="14327" width="9.140625" style="294"/>
    <col min="14328" max="14328" width="6.28515625" style="294" customWidth="1"/>
    <col min="14329" max="14329" width="17" style="294" customWidth="1"/>
    <col min="14330" max="14330" width="8.140625" style="294" customWidth="1"/>
    <col min="14331" max="14331" width="11.5703125" style="294" customWidth="1"/>
    <col min="14332" max="14332" width="11.42578125" style="294" customWidth="1"/>
    <col min="14333" max="14333" width="6.5703125" style="294" customWidth="1"/>
    <col min="14334" max="14334" width="8.5703125" style="294" customWidth="1"/>
    <col min="14335" max="14335" width="9.85546875" style="294" customWidth="1"/>
    <col min="14336" max="14336" width="10.140625" style="294" customWidth="1"/>
    <col min="14337" max="14337" width="6.140625" style="294" customWidth="1"/>
    <col min="14338" max="14338" width="7.140625" style="294" customWidth="1"/>
    <col min="14339" max="14339" width="9.28515625" style="294" customWidth="1"/>
    <col min="14340" max="14341" width="6.140625" style="294" customWidth="1"/>
    <col min="14342" max="14342" width="5.7109375" style="294" customWidth="1"/>
    <col min="14343" max="14343" width="5.5703125" style="294" customWidth="1"/>
    <col min="14344" max="14344" width="5.28515625" style="294" customWidth="1"/>
    <col min="14345" max="14345" width="5.42578125" style="294" customWidth="1"/>
    <col min="14346" max="14346" width="5.5703125" style="294" customWidth="1"/>
    <col min="14347" max="14347" width="6.140625" style="294" customWidth="1"/>
    <col min="14348" max="14348" width="9.5703125" style="294" customWidth="1"/>
    <col min="14349" max="14349" width="6" style="294" customWidth="1"/>
    <col min="14350" max="14350" width="6.140625" style="294" customWidth="1"/>
    <col min="14351" max="14351" width="5.7109375" style="294" customWidth="1"/>
    <col min="14352" max="14352" width="5" style="294" customWidth="1"/>
    <col min="14353" max="14353" width="5.42578125" style="294" customWidth="1"/>
    <col min="14354" max="14354" width="6.140625" style="294" customWidth="1"/>
    <col min="14355" max="14355" width="10.5703125" style="294" customWidth="1"/>
    <col min="14356" max="14357" width="6.140625" style="294" customWidth="1"/>
    <col min="14358" max="14358" width="5.5703125" style="294" customWidth="1"/>
    <col min="14359" max="14364" width="6.140625" style="294" customWidth="1"/>
    <col min="14365" max="14365" width="7.28515625" style="294" customWidth="1"/>
    <col min="14366" max="14366" width="13" style="294" customWidth="1"/>
    <col min="14367" max="14367" width="20" style="294" customWidth="1"/>
    <col min="14368" max="14374" width="7.85546875" style="294" customWidth="1"/>
    <col min="14375" max="14583" width="9.140625" style="294"/>
    <col min="14584" max="14584" width="6.28515625" style="294" customWidth="1"/>
    <col min="14585" max="14585" width="17" style="294" customWidth="1"/>
    <col min="14586" max="14586" width="8.140625" style="294" customWidth="1"/>
    <col min="14587" max="14587" width="11.5703125" style="294" customWidth="1"/>
    <col min="14588" max="14588" width="11.42578125" style="294" customWidth="1"/>
    <col min="14589" max="14589" width="6.5703125" style="294" customWidth="1"/>
    <col min="14590" max="14590" width="8.5703125" style="294" customWidth="1"/>
    <col min="14591" max="14591" width="9.85546875" style="294" customWidth="1"/>
    <col min="14592" max="14592" width="10.140625" style="294" customWidth="1"/>
    <col min="14593" max="14593" width="6.140625" style="294" customWidth="1"/>
    <col min="14594" max="14594" width="7.140625" style="294" customWidth="1"/>
    <col min="14595" max="14595" width="9.28515625" style="294" customWidth="1"/>
    <col min="14596" max="14597" width="6.140625" style="294" customWidth="1"/>
    <col min="14598" max="14598" width="5.7109375" style="294" customWidth="1"/>
    <col min="14599" max="14599" width="5.5703125" style="294" customWidth="1"/>
    <col min="14600" max="14600" width="5.28515625" style="294" customWidth="1"/>
    <col min="14601" max="14601" width="5.42578125" style="294" customWidth="1"/>
    <col min="14602" max="14602" width="5.5703125" style="294" customWidth="1"/>
    <col min="14603" max="14603" width="6.140625" style="294" customWidth="1"/>
    <col min="14604" max="14604" width="9.5703125" style="294" customWidth="1"/>
    <col min="14605" max="14605" width="6" style="294" customWidth="1"/>
    <col min="14606" max="14606" width="6.140625" style="294" customWidth="1"/>
    <col min="14607" max="14607" width="5.7109375" style="294" customWidth="1"/>
    <col min="14608" max="14608" width="5" style="294" customWidth="1"/>
    <col min="14609" max="14609" width="5.42578125" style="294" customWidth="1"/>
    <col min="14610" max="14610" width="6.140625" style="294" customWidth="1"/>
    <col min="14611" max="14611" width="10.5703125" style="294" customWidth="1"/>
    <col min="14612" max="14613" width="6.140625" style="294" customWidth="1"/>
    <col min="14614" max="14614" width="5.5703125" style="294" customWidth="1"/>
    <col min="14615" max="14620" width="6.140625" style="294" customWidth="1"/>
    <col min="14621" max="14621" width="7.28515625" style="294" customWidth="1"/>
    <col min="14622" max="14622" width="13" style="294" customWidth="1"/>
    <col min="14623" max="14623" width="20" style="294" customWidth="1"/>
    <col min="14624" max="14630" width="7.85546875" style="294" customWidth="1"/>
    <col min="14631" max="14839" width="9.140625" style="294"/>
    <col min="14840" max="14840" width="6.28515625" style="294" customWidth="1"/>
    <col min="14841" max="14841" width="17" style="294" customWidth="1"/>
    <col min="14842" max="14842" width="8.140625" style="294" customWidth="1"/>
    <col min="14843" max="14843" width="11.5703125" style="294" customWidth="1"/>
    <col min="14844" max="14844" width="11.42578125" style="294" customWidth="1"/>
    <col min="14845" max="14845" width="6.5703125" style="294" customWidth="1"/>
    <col min="14846" max="14846" width="8.5703125" style="294" customWidth="1"/>
    <col min="14847" max="14847" width="9.85546875" style="294" customWidth="1"/>
    <col min="14848" max="14848" width="10.140625" style="294" customWidth="1"/>
    <col min="14849" max="14849" width="6.140625" style="294" customWidth="1"/>
    <col min="14850" max="14850" width="7.140625" style="294" customWidth="1"/>
    <col min="14851" max="14851" width="9.28515625" style="294" customWidth="1"/>
    <col min="14852" max="14853" width="6.140625" style="294" customWidth="1"/>
    <col min="14854" max="14854" width="5.7109375" style="294" customWidth="1"/>
    <col min="14855" max="14855" width="5.5703125" style="294" customWidth="1"/>
    <col min="14856" max="14856" width="5.28515625" style="294" customWidth="1"/>
    <col min="14857" max="14857" width="5.42578125" style="294" customWidth="1"/>
    <col min="14858" max="14858" width="5.5703125" style="294" customWidth="1"/>
    <col min="14859" max="14859" width="6.140625" style="294" customWidth="1"/>
    <col min="14860" max="14860" width="9.5703125" style="294" customWidth="1"/>
    <col min="14861" max="14861" width="6" style="294" customWidth="1"/>
    <col min="14862" max="14862" width="6.140625" style="294" customWidth="1"/>
    <col min="14863" max="14863" width="5.7109375" style="294" customWidth="1"/>
    <col min="14864" max="14864" width="5" style="294" customWidth="1"/>
    <col min="14865" max="14865" width="5.42578125" style="294" customWidth="1"/>
    <col min="14866" max="14866" width="6.140625" style="294" customWidth="1"/>
    <col min="14867" max="14867" width="10.5703125" style="294" customWidth="1"/>
    <col min="14868" max="14869" width="6.140625" style="294" customWidth="1"/>
    <col min="14870" max="14870" width="5.5703125" style="294" customWidth="1"/>
    <col min="14871" max="14876" width="6.140625" style="294" customWidth="1"/>
    <col min="14877" max="14877" width="7.28515625" style="294" customWidth="1"/>
    <col min="14878" max="14878" width="13" style="294" customWidth="1"/>
    <col min="14879" max="14879" width="20" style="294" customWidth="1"/>
    <col min="14880" max="14886" width="7.85546875" style="294" customWidth="1"/>
    <col min="14887" max="15095" width="9.140625" style="294"/>
    <col min="15096" max="15096" width="6.28515625" style="294" customWidth="1"/>
    <col min="15097" max="15097" width="17" style="294" customWidth="1"/>
    <col min="15098" max="15098" width="8.140625" style="294" customWidth="1"/>
    <col min="15099" max="15099" width="11.5703125" style="294" customWidth="1"/>
    <col min="15100" max="15100" width="11.42578125" style="294" customWidth="1"/>
    <col min="15101" max="15101" width="6.5703125" style="294" customWidth="1"/>
    <col min="15102" max="15102" width="8.5703125" style="294" customWidth="1"/>
    <col min="15103" max="15103" width="9.85546875" style="294" customWidth="1"/>
    <col min="15104" max="15104" width="10.140625" style="294" customWidth="1"/>
    <col min="15105" max="15105" width="6.140625" style="294" customWidth="1"/>
    <col min="15106" max="15106" width="7.140625" style="294" customWidth="1"/>
    <col min="15107" max="15107" width="9.28515625" style="294" customWidth="1"/>
    <col min="15108" max="15109" width="6.140625" style="294" customWidth="1"/>
    <col min="15110" max="15110" width="5.7109375" style="294" customWidth="1"/>
    <col min="15111" max="15111" width="5.5703125" style="294" customWidth="1"/>
    <col min="15112" max="15112" width="5.28515625" style="294" customWidth="1"/>
    <col min="15113" max="15113" width="5.42578125" style="294" customWidth="1"/>
    <col min="15114" max="15114" width="5.5703125" style="294" customWidth="1"/>
    <col min="15115" max="15115" width="6.140625" style="294" customWidth="1"/>
    <col min="15116" max="15116" width="9.5703125" style="294" customWidth="1"/>
    <col min="15117" max="15117" width="6" style="294" customWidth="1"/>
    <col min="15118" max="15118" width="6.140625" style="294" customWidth="1"/>
    <col min="15119" max="15119" width="5.7109375" style="294" customWidth="1"/>
    <col min="15120" max="15120" width="5" style="294" customWidth="1"/>
    <col min="15121" max="15121" width="5.42578125" style="294" customWidth="1"/>
    <col min="15122" max="15122" width="6.140625" style="294" customWidth="1"/>
    <col min="15123" max="15123" width="10.5703125" style="294" customWidth="1"/>
    <col min="15124" max="15125" width="6.140625" style="294" customWidth="1"/>
    <col min="15126" max="15126" width="5.5703125" style="294" customWidth="1"/>
    <col min="15127" max="15132" width="6.140625" style="294" customWidth="1"/>
    <col min="15133" max="15133" width="7.28515625" style="294" customWidth="1"/>
    <col min="15134" max="15134" width="13" style="294" customWidth="1"/>
    <col min="15135" max="15135" width="20" style="294" customWidth="1"/>
    <col min="15136" max="15142" width="7.85546875" style="294" customWidth="1"/>
    <col min="15143" max="15351" width="9.140625" style="294"/>
    <col min="15352" max="15352" width="6.28515625" style="294" customWidth="1"/>
    <col min="15353" max="15353" width="17" style="294" customWidth="1"/>
    <col min="15354" max="15354" width="8.140625" style="294" customWidth="1"/>
    <col min="15355" max="15355" width="11.5703125" style="294" customWidth="1"/>
    <col min="15356" max="15356" width="11.42578125" style="294" customWidth="1"/>
    <col min="15357" max="15357" width="6.5703125" style="294" customWidth="1"/>
    <col min="15358" max="15358" width="8.5703125" style="294" customWidth="1"/>
    <col min="15359" max="15359" width="9.85546875" style="294" customWidth="1"/>
    <col min="15360" max="15360" width="10.140625" style="294" customWidth="1"/>
    <col min="15361" max="15361" width="6.140625" style="294" customWidth="1"/>
    <col min="15362" max="15362" width="7.140625" style="294" customWidth="1"/>
    <col min="15363" max="15363" width="9.28515625" style="294" customWidth="1"/>
    <col min="15364" max="15365" width="6.140625" style="294" customWidth="1"/>
    <col min="15366" max="15366" width="5.7109375" style="294" customWidth="1"/>
    <col min="15367" max="15367" width="5.5703125" style="294" customWidth="1"/>
    <col min="15368" max="15368" width="5.28515625" style="294" customWidth="1"/>
    <col min="15369" max="15369" width="5.42578125" style="294" customWidth="1"/>
    <col min="15370" max="15370" width="5.5703125" style="294" customWidth="1"/>
    <col min="15371" max="15371" width="6.140625" style="294" customWidth="1"/>
    <col min="15372" max="15372" width="9.5703125" style="294" customWidth="1"/>
    <col min="15373" max="15373" width="6" style="294" customWidth="1"/>
    <col min="15374" max="15374" width="6.140625" style="294" customWidth="1"/>
    <col min="15375" max="15375" width="5.7109375" style="294" customWidth="1"/>
    <col min="15376" max="15376" width="5" style="294" customWidth="1"/>
    <col min="15377" max="15377" width="5.42578125" style="294" customWidth="1"/>
    <col min="15378" max="15378" width="6.140625" style="294" customWidth="1"/>
    <col min="15379" max="15379" width="10.5703125" style="294" customWidth="1"/>
    <col min="15380" max="15381" width="6.140625" style="294" customWidth="1"/>
    <col min="15382" max="15382" width="5.5703125" style="294" customWidth="1"/>
    <col min="15383" max="15388" width="6.140625" style="294" customWidth="1"/>
    <col min="15389" max="15389" width="7.28515625" style="294" customWidth="1"/>
    <col min="15390" max="15390" width="13" style="294" customWidth="1"/>
    <col min="15391" max="15391" width="20" style="294" customWidth="1"/>
    <col min="15392" max="15398" width="7.85546875" style="294" customWidth="1"/>
    <col min="15399" max="15607" width="9.140625" style="294"/>
    <col min="15608" max="15608" width="6.28515625" style="294" customWidth="1"/>
    <col min="15609" max="15609" width="17" style="294" customWidth="1"/>
    <col min="15610" max="15610" width="8.140625" style="294" customWidth="1"/>
    <col min="15611" max="15611" width="11.5703125" style="294" customWidth="1"/>
    <col min="15612" max="15612" width="11.42578125" style="294" customWidth="1"/>
    <col min="15613" max="15613" width="6.5703125" style="294" customWidth="1"/>
    <col min="15614" max="15614" width="8.5703125" style="294" customWidth="1"/>
    <col min="15615" max="15615" width="9.85546875" style="294" customWidth="1"/>
    <col min="15616" max="15616" width="10.140625" style="294" customWidth="1"/>
    <col min="15617" max="15617" width="6.140625" style="294" customWidth="1"/>
    <col min="15618" max="15618" width="7.140625" style="294" customWidth="1"/>
    <col min="15619" max="15619" width="9.28515625" style="294" customWidth="1"/>
    <col min="15620" max="15621" width="6.140625" style="294" customWidth="1"/>
    <col min="15622" max="15622" width="5.7109375" style="294" customWidth="1"/>
    <col min="15623" max="15623" width="5.5703125" style="294" customWidth="1"/>
    <col min="15624" max="15624" width="5.28515625" style="294" customWidth="1"/>
    <col min="15625" max="15625" width="5.42578125" style="294" customWidth="1"/>
    <col min="15626" max="15626" width="5.5703125" style="294" customWidth="1"/>
    <col min="15627" max="15627" width="6.140625" style="294" customWidth="1"/>
    <col min="15628" max="15628" width="9.5703125" style="294" customWidth="1"/>
    <col min="15629" max="15629" width="6" style="294" customWidth="1"/>
    <col min="15630" max="15630" width="6.140625" style="294" customWidth="1"/>
    <col min="15631" max="15631" width="5.7109375" style="294" customWidth="1"/>
    <col min="15632" max="15632" width="5" style="294" customWidth="1"/>
    <col min="15633" max="15633" width="5.42578125" style="294" customWidth="1"/>
    <col min="15634" max="15634" width="6.140625" style="294" customWidth="1"/>
    <col min="15635" max="15635" width="10.5703125" style="294" customWidth="1"/>
    <col min="15636" max="15637" width="6.140625" style="294" customWidth="1"/>
    <col min="15638" max="15638" width="5.5703125" style="294" customWidth="1"/>
    <col min="15639" max="15644" width="6.140625" style="294" customWidth="1"/>
    <col min="15645" max="15645" width="7.28515625" style="294" customWidth="1"/>
    <col min="15646" max="15646" width="13" style="294" customWidth="1"/>
    <col min="15647" max="15647" width="20" style="294" customWidth="1"/>
    <col min="15648" max="15654" width="7.85546875" style="294" customWidth="1"/>
    <col min="15655" max="15863" width="9.140625" style="294"/>
    <col min="15864" max="15864" width="6.28515625" style="294" customWidth="1"/>
    <col min="15865" max="15865" width="17" style="294" customWidth="1"/>
    <col min="15866" max="15866" width="8.140625" style="294" customWidth="1"/>
    <col min="15867" max="15867" width="11.5703125" style="294" customWidth="1"/>
    <col min="15868" max="15868" width="11.42578125" style="294" customWidth="1"/>
    <col min="15869" max="15869" width="6.5703125" style="294" customWidth="1"/>
    <col min="15870" max="15870" width="8.5703125" style="294" customWidth="1"/>
    <col min="15871" max="15871" width="9.85546875" style="294" customWidth="1"/>
    <col min="15872" max="15872" width="10.140625" style="294" customWidth="1"/>
    <col min="15873" max="15873" width="6.140625" style="294" customWidth="1"/>
    <col min="15874" max="15874" width="7.140625" style="294" customWidth="1"/>
    <col min="15875" max="15875" width="9.28515625" style="294" customWidth="1"/>
    <col min="15876" max="15877" width="6.140625" style="294" customWidth="1"/>
    <col min="15878" max="15878" width="5.7109375" style="294" customWidth="1"/>
    <col min="15879" max="15879" width="5.5703125" style="294" customWidth="1"/>
    <col min="15880" max="15880" width="5.28515625" style="294" customWidth="1"/>
    <col min="15881" max="15881" width="5.42578125" style="294" customWidth="1"/>
    <col min="15882" max="15882" width="5.5703125" style="294" customWidth="1"/>
    <col min="15883" max="15883" width="6.140625" style="294" customWidth="1"/>
    <col min="15884" max="15884" width="9.5703125" style="294" customWidth="1"/>
    <col min="15885" max="15885" width="6" style="294" customWidth="1"/>
    <col min="15886" max="15886" width="6.140625" style="294" customWidth="1"/>
    <col min="15887" max="15887" width="5.7109375" style="294" customWidth="1"/>
    <col min="15888" max="15888" width="5" style="294" customWidth="1"/>
    <col min="15889" max="15889" width="5.42578125" style="294" customWidth="1"/>
    <col min="15890" max="15890" width="6.140625" style="294" customWidth="1"/>
    <col min="15891" max="15891" width="10.5703125" style="294" customWidth="1"/>
    <col min="15892" max="15893" width="6.140625" style="294" customWidth="1"/>
    <col min="15894" max="15894" width="5.5703125" style="294" customWidth="1"/>
    <col min="15895" max="15900" width="6.140625" style="294" customWidth="1"/>
    <col min="15901" max="15901" width="7.28515625" style="294" customWidth="1"/>
    <col min="15902" max="15902" width="13" style="294" customWidth="1"/>
    <col min="15903" max="15903" width="20" style="294" customWidth="1"/>
    <col min="15904" max="15910" width="7.85546875" style="294" customWidth="1"/>
    <col min="15911" max="16119" width="9.140625" style="294"/>
    <col min="16120" max="16120" width="6.28515625" style="294" customWidth="1"/>
    <col min="16121" max="16121" width="17" style="294" customWidth="1"/>
    <col min="16122" max="16122" width="8.140625" style="294" customWidth="1"/>
    <col min="16123" max="16123" width="11.5703125" style="294" customWidth="1"/>
    <col min="16124" max="16124" width="11.42578125" style="294" customWidth="1"/>
    <col min="16125" max="16125" width="6.5703125" style="294" customWidth="1"/>
    <col min="16126" max="16126" width="8.5703125" style="294" customWidth="1"/>
    <col min="16127" max="16127" width="9.85546875" style="294" customWidth="1"/>
    <col min="16128" max="16128" width="10.140625" style="294" customWidth="1"/>
    <col min="16129" max="16129" width="6.140625" style="294" customWidth="1"/>
    <col min="16130" max="16130" width="7.140625" style="294" customWidth="1"/>
    <col min="16131" max="16131" width="9.28515625" style="294" customWidth="1"/>
    <col min="16132" max="16133" width="6.140625" style="294" customWidth="1"/>
    <col min="16134" max="16134" width="5.7109375" style="294" customWidth="1"/>
    <col min="16135" max="16135" width="5.5703125" style="294" customWidth="1"/>
    <col min="16136" max="16136" width="5.28515625" style="294" customWidth="1"/>
    <col min="16137" max="16137" width="5.42578125" style="294" customWidth="1"/>
    <col min="16138" max="16138" width="5.5703125" style="294" customWidth="1"/>
    <col min="16139" max="16139" width="6.140625" style="294" customWidth="1"/>
    <col min="16140" max="16140" width="9.5703125" style="294" customWidth="1"/>
    <col min="16141" max="16141" width="6" style="294" customWidth="1"/>
    <col min="16142" max="16142" width="6.140625" style="294" customWidth="1"/>
    <col min="16143" max="16143" width="5.7109375" style="294" customWidth="1"/>
    <col min="16144" max="16144" width="5" style="294" customWidth="1"/>
    <col min="16145" max="16145" width="5.42578125" style="294" customWidth="1"/>
    <col min="16146" max="16146" width="6.140625" style="294" customWidth="1"/>
    <col min="16147" max="16147" width="10.5703125" style="294" customWidth="1"/>
    <col min="16148" max="16149" width="6.140625" style="294" customWidth="1"/>
    <col min="16150" max="16150" width="5.5703125" style="294" customWidth="1"/>
    <col min="16151" max="16156" width="6.140625" style="294" customWidth="1"/>
    <col min="16157" max="16157" width="7.28515625" style="294" customWidth="1"/>
    <col min="16158" max="16158" width="13" style="294" customWidth="1"/>
    <col min="16159" max="16159" width="20" style="294" customWidth="1"/>
    <col min="16160" max="16166" width="7.85546875" style="294" customWidth="1"/>
    <col min="16167" max="16384" width="9.140625" style="294"/>
  </cols>
  <sheetData>
    <row r="1" spans="1:46" ht="28.5" customHeight="1">
      <c r="A1" s="464" t="s">
        <v>442</v>
      </c>
      <c r="B1" s="464"/>
      <c r="C1" s="464"/>
      <c r="D1" s="542">
        <f>D115+D158+D171+D183+D191+D227+D233+D240+D246</f>
        <v>0</v>
      </c>
      <c r="E1" s="464"/>
      <c r="F1" s="464"/>
      <c r="G1" s="464"/>
      <c r="H1" s="542">
        <v>461.59999999999997</v>
      </c>
      <c r="I1" s="542">
        <v>5.2299999999999995</v>
      </c>
      <c r="J1" s="542">
        <v>132.30000000000001</v>
      </c>
      <c r="K1" s="542">
        <v>227.17</v>
      </c>
      <c r="L1" s="542">
        <v>37.1</v>
      </c>
      <c r="M1" s="542">
        <v>19.82</v>
      </c>
      <c r="N1" s="542"/>
      <c r="O1" s="542">
        <v>0.83000000000000007</v>
      </c>
      <c r="P1" s="542">
        <v>0.65</v>
      </c>
      <c r="Q1" s="542">
        <v>0</v>
      </c>
      <c r="R1" s="542">
        <v>0</v>
      </c>
      <c r="S1" s="542">
        <v>1.3800000000000001</v>
      </c>
      <c r="T1" s="542">
        <v>0</v>
      </c>
      <c r="U1" s="542">
        <v>0.75</v>
      </c>
      <c r="V1" s="542">
        <v>0</v>
      </c>
      <c r="W1" s="542">
        <v>0</v>
      </c>
      <c r="X1" s="542">
        <v>0</v>
      </c>
      <c r="Y1" s="542">
        <v>0</v>
      </c>
      <c r="Z1" s="542">
        <v>0</v>
      </c>
      <c r="AA1" s="542">
        <v>0</v>
      </c>
      <c r="AB1" s="542">
        <v>0</v>
      </c>
      <c r="AC1" s="542">
        <v>0</v>
      </c>
      <c r="AD1" s="542">
        <v>0</v>
      </c>
      <c r="AE1" s="542">
        <v>0.23</v>
      </c>
      <c r="AF1" s="542">
        <v>3.3800000000000003</v>
      </c>
      <c r="AG1" s="542">
        <v>0</v>
      </c>
      <c r="AH1" s="542">
        <v>0</v>
      </c>
      <c r="AI1" s="542">
        <v>0.2</v>
      </c>
      <c r="AJ1" s="542">
        <v>23.44</v>
      </c>
      <c r="AK1" s="542">
        <v>9.1199999999999992</v>
      </c>
      <c r="AL1" s="464"/>
    </row>
    <row r="2" spans="1:46" ht="28.5" customHeight="1" thickBot="1">
      <c r="A2" s="463"/>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row>
    <row r="3" spans="1:46" s="659" customFormat="1" ht="28.5" customHeight="1" thickBot="1">
      <c r="A3" s="1862" t="s">
        <v>4</v>
      </c>
      <c r="B3" s="1864" t="s">
        <v>443</v>
      </c>
      <c r="C3" s="654" t="s">
        <v>382</v>
      </c>
      <c r="D3" s="654" t="s">
        <v>444</v>
      </c>
      <c r="E3" s="668" t="s">
        <v>349</v>
      </c>
      <c r="F3" s="668" t="s">
        <v>350</v>
      </c>
      <c r="G3" s="668" t="s">
        <v>445</v>
      </c>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7"/>
      <c r="AL3" s="1868" t="s">
        <v>446</v>
      </c>
    </row>
    <row r="4" spans="1:46" s="659" customFormat="1" ht="28.5" customHeight="1">
      <c r="A4" s="1863"/>
      <c r="B4" s="1865"/>
      <c r="C4" s="654" t="s">
        <v>382</v>
      </c>
      <c r="D4" s="655" t="s">
        <v>639</v>
      </c>
      <c r="E4" s="656" t="s">
        <v>690</v>
      </c>
      <c r="F4" s="656" t="s">
        <v>691</v>
      </c>
      <c r="G4" s="656" t="s">
        <v>692</v>
      </c>
      <c r="H4" s="657"/>
      <c r="I4" s="657" t="s">
        <v>447</v>
      </c>
      <c r="J4" s="657" t="s">
        <v>152</v>
      </c>
      <c r="K4" s="657" t="s">
        <v>123</v>
      </c>
      <c r="L4" s="657" t="s">
        <v>153</v>
      </c>
      <c r="M4" s="657" t="s">
        <v>206</v>
      </c>
      <c r="N4" s="657" t="s">
        <v>209</v>
      </c>
      <c r="O4" s="657" t="s">
        <v>154</v>
      </c>
      <c r="P4" s="658" t="s">
        <v>18</v>
      </c>
      <c r="Q4" s="658" t="s">
        <v>87</v>
      </c>
      <c r="R4" s="658" t="s">
        <v>88</v>
      </c>
      <c r="S4" s="658" t="s">
        <v>59</v>
      </c>
      <c r="T4" s="658" t="s">
        <v>122</v>
      </c>
      <c r="U4" s="658" t="s">
        <v>72</v>
      </c>
      <c r="V4" s="658" t="s">
        <v>247</v>
      </c>
      <c r="W4" s="658" t="s">
        <v>68</v>
      </c>
      <c r="X4" s="658" t="s">
        <v>130</v>
      </c>
      <c r="Y4" s="658" t="s">
        <v>52</v>
      </c>
      <c r="Z4" s="658" t="s">
        <v>142</v>
      </c>
      <c r="AA4" s="658" t="s">
        <v>271</v>
      </c>
      <c r="AB4" s="658" t="s">
        <v>144</v>
      </c>
      <c r="AC4" s="658" t="s">
        <v>252</v>
      </c>
      <c r="AD4" s="658" t="s">
        <v>78</v>
      </c>
      <c r="AE4" s="658" t="s">
        <v>121</v>
      </c>
      <c r="AF4" s="658" t="s">
        <v>49</v>
      </c>
      <c r="AG4" s="658" t="s">
        <v>76</v>
      </c>
      <c r="AH4" s="658" t="s">
        <v>44</v>
      </c>
      <c r="AI4" s="658" t="s">
        <v>292</v>
      </c>
      <c r="AJ4" s="658" t="s">
        <v>155</v>
      </c>
      <c r="AK4" s="657" t="s">
        <v>156</v>
      </c>
      <c r="AL4" s="1869"/>
    </row>
    <row r="5" spans="1:46" s="616" customFormat="1" ht="28.5" customHeight="1">
      <c r="A5" s="612"/>
      <c r="B5" s="613"/>
      <c r="C5" s="614" t="s">
        <v>639</v>
      </c>
      <c r="D5" s="614"/>
      <c r="E5" s="615">
        <f>E6+E13+E20+E41+E51+E61+E70+E81+E90+E115+E158+E183+E191+E233+E240+E246+E259+E272+E289+E309+E318+E171+E227+E253+E58+E221+E112+E178</f>
        <v>1876.8760000000002</v>
      </c>
      <c r="F5" s="615">
        <f>F6+F13+F20+F41+F51+F61+F70+F81+F90+F115+F158+F183+F191+F233+F240+F246+F259+F272+F289+F309+F318+F171+F227+F253+F58+F221+F112+F178</f>
        <v>34.22</v>
      </c>
      <c r="G5" s="615">
        <f>G6+G13+G20+G41+G51+G61+G70+G81+G90+G115+G158+G183+G191+G233+G240+G246+G259+G272+G289+G309+G318+G171+G227+G253+G58+G221+G112+G178</f>
        <v>839.26</v>
      </c>
      <c r="H5" s="663">
        <f t="shared" ref="H5:H97" si="0">SUM(I5:AK5)</f>
        <v>824.04000000000008</v>
      </c>
      <c r="I5" s="615">
        <f>I6+I13+I20+I41+I51+I61+I70+I81+I90+I115+I158+I183+I191+I233+I240+I246+I259+I272+I289+I309+I318+I171+I227+I253+I58+I221+I112+I178</f>
        <v>11.81</v>
      </c>
      <c r="J5" s="615">
        <f>J6+J13+J20+J41+J51+J61+J70+J81+J90+J115+J158+J183+J191+J233+J240+J246+J259+J272+J289+J309+J318+J171+J227+J253+J58+J221+J112+J178</f>
        <v>165.43</v>
      </c>
      <c r="K5" s="615">
        <f t="shared" ref="K5:AK5" si="1">K6+K13+K20+K41+K51+K61+K70+K81+K90+K115+K158+K183+K191+K233+K240+K246+K259+K272+K289+K309+K318+K171+K227+K253+K58+K221+K112+K178</f>
        <v>408.10000000000008</v>
      </c>
      <c r="L5" s="615">
        <f t="shared" si="1"/>
        <v>87.390000000000015</v>
      </c>
      <c r="M5" s="615">
        <f t="shared" si="1"/>
        <v>11.66</v>
      </c>
      <c r="N5" s="615">
        <f t="shared" si="1"/>
        <v>3</v>
      </c>
      <c r="O5" s="615">
        <f t="shared" si="1"/>
        <v>20.229999999999997</v>
      </c>
      <c r="P5" s="615">
        <f t="shared" si="1"/>
        <v>0.95</v>
      </c>
      <c r="Q5" s="615">
        <f t="shared" si="1"/>
        <v>5.71</v>
      </c>
      <c r="R5" s="615">
        <f t="shared" si="1"/>
        <v>1.6</v>
      </c>
      <c r="S5" s="615">
        <f t="shared" si="1"/>
        <v>3.9099999999999993</v>
      </c>
      <c r="T5" s="615">
        <f t="shared" si="1"/>
        <v>0</v>
      </c>
      <c r="U5" s="615">
        <f t="shared" si="1"/>
        <v>0</v>
      </c>
      <c r="V5" s="615">
        <f t="shared" si="1"/>
        <v>0.03</v>
      </c>
      <c r="W5" s="615">
        <f t="shared" si="1"/>
        <v>2.17</v>
      </c>
      <c r="X5" s="615">
        <f t="shared" si="1"/>
        <v>0</v>
      </c>
      <c r="Y5" s="615">
        <f t="shared" si="1"/>
        <v>1.06</v>
      </c>
      <c r="Z5" s="615">
        <f t="shared" si="1"/>
        <v>0</v>
      </c>
      <c r="AA5" s="615">
        <f t="shared" si="1"/>
        <v>0</v>
      </c>
      <c r="AB5" s="615">
        <f t="shared" si="1"/>
        <v>0</v>
      </c>
      <c r="AC5" s="615">
        <f t="shared" si="1"/>
        <v>0</v>
      </c>
      <c r="AD5" s="615">
        <f t="shared" si="1"/>
        <v>0</v>
      </c>
      <c r="AE5" s="615">
        <f t="shared" si="1"/>
        <v>0.63000000000000012</v>
      </c>
      <c r="AF5" s="615">
        <f t="shared" si="1"/>
        <v>4.84</v>
      </c>
      <c r="AG5" s="615">
        <f t="shared" si="1"/>
        <v>0</v>
      </c>
      <c r="AH5" s="615">
        <f t="shared" si="1"/>
        <v>1.86</v>
      </c>
      <c r="AI5" s="615">
        <f t="shared" si="1"/>
        <v>0.64</v>
      </c>
      <c r="AJ5" s="615">
        <f t="shared" si="1"/>
        <v>66.44</v>
      </c>
      <c r="AK5" s="615">
        <f t="shared" si="1"/>
        <v>26.580000000000005</v>
      </c>
      <c r="AL5" s="295"/>
      <c r="AM5" s="296"/>
      <c r="AN5" s="296"/>
      <c r="AO5" s="296"/>
      <c r="AP5" s="296"/>
      <c r="AQ5" s="296"/>
      <c r="AR5" s="296"/>
      <c r="AS5" s="296"/>
    </row>
    <row r="6" spans="1:46" s="302" customFormat="1" ht="28.5" customHeight="1">
      <c r="A6" s="297" t="s">
        <v>157</v>
      </c>
      <c r="B6" s="298" t="s">
        <v>448</v>
      </c>
      <c r="C6" s="299" t="s">
        <v>152</v>
      </c>
      <c r="D6" s="299"/>
      <c r="E6" s="300">
        <f>SUM(E7:E12)</f>
        <v>37</v>
      </c>
      <c r="F6" s="300">
        <f t="shared" ref="F6:G6" si="2">SUM(F7:F12)</f>
        <v>0</v>
      </c>
      <c r="G6" s="300">
        <f t="shared" si="2"/>
        <v>0</v>
      </c>
      <c r="H6" s="301">
        <f t="shared" si="0"/>
        <v>0</v>
      </c>
      <c r="I6" s="300">
        <f t="shared" ref="I6:AK6" si="3">SUM(I7:I12)</f>
        <v>0</v>
      </c>
      <c r="J6" s="300">
        <f t="shared" si="3"/>
        <v>0</v>
      </c>
      <c r="K6" s="300">
        <f t="shared" si="3"/>
        <v>0</v>
      </c>
      <c r="L6" s="300">
        <f t="shared" si="3"/>
        <v>0</v>
      </c>
      <c r="M6" s="300">
        <f t="shared" si="3"/>
        <v>0</v>
      </c>
      <c r="N6" s="300">
        <f t="shared" si="3"/>
        <v>0</v>
      </c>
      <c r="O6" s="300">
        <f t="shared" si="3"/>
        <v>0</v>
      </c>
      <c r="P6" s="300">
        <f t="shared" si="3"/>
        <v>0</v>
      </c>
      <c r="Q6" s="300">
        <f t="shared" si="3"/>
        <v>0</v>
      </c>
      <c r="R6" s="300">
        <f t="shared" si="3"/>
        <v>0</v>
      </c>
      <c r="S6" s="300">
        <f t="shared" si="3"/>
        <v>0</v>
      </c>
      <c r="T6" s="300">
        <f t="shared" si="3"/>
        <v>0</v>
      </c>
      <c r="U6" s="300">
        <f t="shared" si="3"/>
        <v>0</v>
      </c>
      <c r="V6" s="300">
        <f t="shared" si="3"/>
        <v>0</v>
      </c>
      <c r="W6" s="300">
        <f t="shared" si="3"/>
        <v>0</v>
      </c>
      <c r="X6" s="300">
        <f t="shared" si="3"/>
        <v>0</v>
      </c>
      <c r="Y6" s="300">
        <f t="shared" si="3"/>
        <v>0</v>
      </c>
      <c r="Z6" s="300">
        <f t="shared" si="3"/>
        <v>0</v>
      </c>
      <c r="AA6" s="300">
        <f t="shared" si="3"/>
        <v>0</v>
      </c>
      <c r="AB6" s="300">
        <f t="shared" si="3"/>
        <v>0</v>
      </c>
      <c r="AC6" s="300">
        <f t="shared" si="3"/>
        <v>0</v>
      </c>
      <c r="AD6" s="300">
        <f t="shared" si="3"/>
        <v>0</v>
      </c>
      <c r="AE6" s="300">
        <f t="shared" si="3"/>
        <v>0</v>
      </c>
      <c r="AF6" s="300">
        <f t="shared" si="3"/>
        <v>0</v>
      </c>
      <c r="AG6" s="300">
        <f t="shared" si="3"/>
        <v>0</v>
      </c>
      <c r="AH6" s="300">
        <f t="shared" si="3"/>
        <v>0</v>
      </c>
      <c r="AI6" s="300">
        <f t="shared" si="3"/>
        <v>0</v>
      </c>
      <c r="AJ6" s="300">
        <f t="shared" si="3"/>
        <v>0</v>
      </c>
      <c r="AK6" s="300">
        <f t="shared" si="3"/>
        <v>0</v>
      </c>
      <c r="AL6" s="299"/>
    </row>
    <row r="7" spans="1:46" s="819" customFormat="1" ht="28.5" customHeight="1">
      <c r="A7" s="711" t="s">
        <v>366</v>
      </c>
      <c r="B7" s="712" t="s">
        <v>449</v>
      </c>
      <c r="C7" s="713" t="s">
        <v>450</v>
      </c>
      <c r="D7" s="711" t="s">
        <v>55</v>
      </c>
      <c r="E7" s="714">
        <v>20</v>
      </c>
      <c r="F7" s="714"/>
      <c r="G7" s="714"/>
      <c r="H7" s="332">
        <f t="shared" si="0"/>
        <v>0</v>
      </c>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711"/>
      <c r="AI7" s="711"/>
      <c r="AJ7" s="711"/>
      <c r="AK7" s="711"/>
      <c r="AL7" s="715"/>
    </row>
    <row r="8" spans="1:46" s="819" customFormat="1" ht="28.5" customHeight="1">
      <c r="A8" s="176" t="s">
        <v>366</v>
      </c>
      <c r="B8" s="305" t="s">
        <v>451</v>
      </c>
      <c r="C8" s="306" t="s">
        <v>450</v>
      </c>
      <c r="D8" s="176" t="s">
        <v>24</v>
      </c>
      <c r="E8" s="96">
        <v>17</v>
      </c>
      <c r="F8" s="96"/>
      <c r="G8" s="96"/>
      <c r="H8" s="332">
        <f t="shared" si="0"/>
        <v>0</v>
      </c>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176"/>
      <c r="AI8" s="176"/>
      <c r="AJ8" s="176"/>
      <c r="AK8" s="176"/>
      <c r="AL8" s="685" t="e">
        <f>#REF!</f>
        <v>#REF!</v>
      </c>
    </row>
    <row r="9" spans="1:46" s="303" customFormat="1">
      <c r="A9" s="304"/>
      <c r="B9" s="305"/>
      <c r="C9" s="306"/>
      <c r="D9" s="304"/>
      <c r="E9" s="96"/>
      <c r="F9" s="96"/>
      <c r="G9" s="96"/>
      <c r="H9" s="301">
        <f t="shared" si="0"/>
        <v>0</v>
      </c>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4"/>
      <c r="AI9" s="304"/>
      <c r="AJ9" s="304"/>
      <c r="AK9" s="304"/>
      <c r="AL9" s="308"/>
    </row>
    <row r="10" spans="1:46" s="303" customFormat="1">
      <c r="A10" s="304"/>
      <c r="B10" s="305"/>
      <c r="C10" s="306"/>
      <c r="D10" s="304"/>
      <c r="E10" s="96"/>
      <c r="F10" s="96"/>
      <c r="G10" s="96"/>
      <c r="H10" s="301">
        <f t="shared" si="0"/>
        <v>0</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4"/>
      <c r="AI10" s="304"/>
      <c r="AJ10" s="304"/>
      <c r="AK10" s="304"/>
      <c r="AL10" s="308"/>
    </row>
    <row r="11" spans="1:46" s="303" customFormat="1">
      <c r="A11" s="304"/>
      <c r="B11" s="305"/>
      <c r="C11" s="306"/>
      <c r="D11" s="304"/>
      <c r="E11" s="96"/>
      <c r="F11" s="96"/>
      <c r="G11" s="96"/>
      <c r="H11" s="301">
        <f t="shared" si="0"/>
        <v>0</v>
      </c>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4"/>
      <c r="AI11" s="304"/>
      <c r="AJ11" s="304"/>
      <c r="AK11" s="304"/>
      <c r="AL11" s="308"/>
    </row>
    <row r="12" spans="1:46" s="303" customFormat="1">
      <c r="A12" s="304"/>
      <c r="B12" s="305"/>
      <c r="C12" s="306"/>
      <c r="D12" s="304"/>
      <c r="E12" s="96"/>
      <c r="F12" s="96"/>
      <c r="G12" s="96"/>
      <c r="H12" s="301">
        <f t="shared" si="0"/>
        <v>0</v>
      </c>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4"/>
      <c r="AI12" s="304"/>
      <c r="AJ12" s="304"/>
      <c r="AK12" s="304"/>
      <c r="AL12" s="308"/>
    </row>
    <row r="13" spans="1:46" s="312" customFormat="1">
      <c r="A13" s="299" t="s">
        <v>158</v>
      </c>
      <c r="B13" s="309" t="s">
        <v>452</v>
      </c>
      <c r="C13" s="310" t="s">
        <v>123</v>
      </c>
      <c r="D13" s="299"/>
      <c r="E13" s="245">
        <f>SUM(E14:E19)</f>
        <v>39.22</v>
      </c>
      <c r="F13" s="245">
        <f t="shared" ref="F13:G13" si="4">SUM(F14:F19)</f>
        <v>0</v>
      </c>
      <c r="G13" s="245">
        <f t="shared" si="4"/>
        <v>13.62</v>
      </c>
      <c r="H13" s="665">
        <f t="shared" si="0"/>
        <v>13.62</v>
      </c>
      <c r="I13" s="245">
        <f t="shared" ref="I13:AK13" si="5">SUM(I14:I19)</f>
        <v>0</v>
      </c>
      <c r="J13" s="245">
        <f t="shared" si="5"/>
        <v>0</v>
      </c>
      <c r="K13" s="245">
        <f t="shared" si="5"/>
        <v>0</v>
      </c>
      <c r="L13" s="245">
        <f t="shared" si="5"/>
        <v>0</v>
      </c>
      <c r="M13" s="245">
        <f t="shared" si="5"/>
        <v>0</v>
      </c>
      <c r="N13" s="245">
        <f t="shared" si="5"/>
        <v>0</v>
      </c>
      <c r="O13" s="245">
        <f t="shared" si="5"/>
        <v>13.62</v>
      </c>
      <c r="P13" s="245">
        <f t="shared" si="5"/>
        <v>0</v>
      </c>
      <c r="Q13" s="245">
        <f t="shared" si="5"/>
        <v>0</v>
      </c>
      <c r="R13" s="245">
        <f t="shared" si="5"/>
        <v>0</v>
      </c>
      <c r="S13" s="245">
        <f t="shared" si="5"/>
        <v>0</v>
      </c>
      <c r="T13" s="245">
        <f t="shared" si="5"/>
        <v>0</v>
      </c>
      <c r="U13" s="245">
        <f t="shared" si="5"/>
        <v>0</v>
      </c>
      <c r="V13" s="245">
        <f t="shared" si="5"/>
        <v>0</v>
      </c>
      <c r="W13" s="245">
        <f t="shared" si="5"/>
        <v>0</v>
      </c>
      <c r="X13" s="245">
        <f t="shared" si="5"/>
        <v>0</v>
      </c>
      <c r="Y13" s="245">
        <f t="shared" si="5"/>
        <v>0</v>
      </c>
      <c r="Z13" s="245">
        <f t="shared" si="5"/>
        <v>0</v>
      </c>
      <c r="AA13" s="245">
        <f t="shared" si="5"/>
        <v>0</v>
      </c>
      <c r="AB13" s="245">
        <f t="shared" si="5"/>
        <v>0</v>
      </c>
      <c r="AC13" s="245">
        <f t="shared" si="5"/>
        <v>0</v>
      </c>
      <c r="AD13" s="245">
        <f t="shared" si="5"/>
        <v>0</v>
      </c>
      <c r="AE13" s="245">
        <f t="shared" si="5"/>
        <v>0</v>
      </c>
      <c r="AF13" s="245">
        <f t="shared" si="5"/>
        <v>0</v>
      </c>
      <c r="AG13" s="245">
        <f t="shared" si="5"/>
        <v>0</v>
      </c>
      <c r="AH13" s="245">
        <f t="shared" si="5"/>
        <v>0</v>
      </c>
      <c r="AI13" s="245">
        <f t="shared" si="5"/>
        <v>0</v>
      </c>
      <c r="AJ13" s="245">
        <f t="shared" si="5"/>
        <v>0</v>
      </c>
      <c r="AK13" s="245">
        <f t="shared" si="5"/>
        <v>0</v>
      </c>
      <c r="AL13" s="311"/>
    </row>
    <row r="14" spans="1:46" s="336" customFormat="1" ht="31.5">
      <c r="A14" s="176" t="s">
        <v>366</v>
      </c>
      <c r="B14" s="101" t="s">
        <v>453</v>
      </c>
      <c r="C14" s="313" t="s">
        <v>123</v>
      </c>
      <c r="D14" s="176" t="s">
        <v>454</v>
      </c>
      <c r="E14" s="96">
        <v>5.6</v>
      </c>
      <c r="F14" s="96"/>
      <c r="G14" s="96"/>
      <c r="H14" s="332">
        <f t="shared" si="0"/>
        <v>0</v>
      </c>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176"/>
      <c r="AI14" s="176"/>
      <c r="AJ14" s="176"/>
      <c r="AK14" s="176"/>
      <c r="AL14" s="176" t="e">
        <f>#REF!</f>
        <v>#REF!</v>
      </c>
    </row>
    <row r="15" spans="1:46" s="819" customFormat="1" ht="60">
      <c r="A15" s="176" t="s">
        <v>366</v>
      </c>
      <c r="B15" s="314" t="s">
        <v>449</v>
      </c>
      <c r="C15" s="315" t="s">
        <v>123</v>
      </c>
      <c r="D15" s="176" t="s">
        <v>55</v>
      </c>
      <c r="E15" s="96">
        <v>20</v>
      </c>
      <c r="F15" s="96"/>
      <c r="G15" s="96"/>
      <c r="H15" s="332">
        <f t="shared" si="0"/>
        <v>0</v>
      </c>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176"/>
      <c r="AI15" s="176"/>
      <c r="AJ15" s="176"/>
      <c r="AK15" s="176"/>
      <c r="AL15" s="685" t="e">
        <f>#REF!</f>
        <v>#REF!</v>
      </c>
      <c r="AT15" s="336"/>
    </row>
    <row r="16" spans="1:46" s="819" customFormat="1" ht="31.5">
      <c r="A16" s="176"/>
      <c r="B16" s="314" t="s">
        <v>682</v>
      </c>
      <c r="C16" s="315" t="s">
        <v>123</v>
      </c>
      <c r="D16" s="176" t="s">
        <v>19</v>
      </c>
      <c r="E16" s="96">
        <v>13.62</v>
      </c>
      <c r="F16" s="96"/>
      <c r="G16" s="96">
        <v>13.62</v>
      </c>
      <c r="H16" s="332">
        <f t="shared" si="0"/>
        <v>13.62</v>
      </c>
      <c r="I16" s="333"/>
      <c r="J16" s="333"/>
      <c r="K16" s="333"/>
      <c r="L16" s="333"/>
      <c r="M16" s="333"/>
      <c r="N16" s="333"/>
      <c r="O16" s="333">
        <v>13.62</v>
      </c>
      <c r="P16" s="333"/>
      <c r="Q16" s="333"/>
      <c r="R16" s="333"/>
      <c r="S16" s="333"/>
      <c r="T16" s="333"/>
      <c r="U16" s="333"/>
      <c r="V16" s="333"/>
      <c r="W16" s="333"/>
      <c r="X16" s="333"/>
      <c r="Y16" s="333"/>
      <c r="Z16" s="333"/>
      <c r="AA16" s="333"/>
      <c r="AB16" s="333"/>
      <c r="AC16" s="333"/>
      <c r="AD16" s="333"/>
      <c r="AE16" s="333"/>
      <c r="AF16" s="333"/>
      <c r="AG16" s="333"/>
      <c r="AH16" s="176"/>
      <c r="AI16" s="176"/>
      <c r="AJ16" s="176"/>
      <c r="AK16" s="176"/>
      <c r="AL16" s="685"/>
      <c r="AT16" s="336"/>
    </row>
    <row r="17" spans="1:46" s="303" customFormat="1">
      <c r="A17" s="304"/>
      <c r="B17" s="314"/>
      <c r="C17" s="315"/>
      <c r="D17" s="304"/>
      <c r="E17" s="96"/>
      <c r="F17" s="96"/>
      <c r="G17" s="96"/>
      <c r="H17" s="301">
        <f t="shared" si="0"/>
        <v>0</v>
      </c>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4"/>
      <c r="AI17" s="304"/>
      <c r="AJ17" s="304"/>
      <c r="AK17" s="304"/>
      <c r="AL17" s="308"/>
      <c r="AT17" s="294"/>
    </row>
    <row r="18" spans="1:46" s="303" customFormat="1">
      <c r="A18" s="304"/>
      <c r="B18" s="314"/>
      <c r="C18" s="315"/>
      <c r="D18" s="304"/>
      <c r="E18" s="96"/>
      <c r="F18" s="96"/>
      <c r="G18" s="96"/>
      <c r="H18" s="301">
        <f t="shared" si="0"/>
        <v>0</v>
      </c>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4"/>
      <c r="AI18" s="304"/>
      <c r="AJ18" s="304"/>
      <c r="AK18" s="304"/>
      <c r="AL18" s="308"/>
      <c r="AT18" s="294"/>
    </row>
    <row r="19" spans="1:46" s="303" customFormat="1">
      <c r="A19" s="304"/>
      <c r="B19" s="314"/>
      <c r="C19" s="315"/>
      <c r="D19" s="304"/>
      <c r="E19" s="96"/>
      <c r="F19" s="96"/>
      <c r="G19" s="96"/>
      <c r="H19" s="301">
        <f t="shared" si="0"/>
        <v>0</v>
      </c>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4"/>
      <c r="AI19" s="304"/>
      <c r="AJ19" s="304"/>
      <c r="AK19" s="304"/>
      <c r="AL19" s="308"/>
      <c r="AT19" s="294"/>
    </row>
    <row r="20" spans="1:46" s="312" customFormat="1">
      <c r="A20" s="299" t="s">
        <v>159</v>
      </c>
      <c r="B20" s="316" t="s">
        <v>455</v>
      </c>
      <c r="C20" s="317" t="s">
        <v>90</v>
      </c>
      <c r="D20" s="299"/>
      <c r="E20" s="245">
        <f>SUM(E21:E40)</f>
        <v>106.01</v>
      </c>
      <c r="F20" s="245">
        <f t="shared" ref="F20:G20" si="6">SUM(F21:F40)</f>
        <v>0</v>
      </c>
      <c r="G20" s="245">
        <f t="shared" si="6"/>
        <v>106.01</v>
      </c>
      <c r="H20" s="665">
        <f t="shared" si="0"/>
        <v>106.01</v>
      </c>
      <c r="I20" s="245">
        <f t="shared" ref="I20:AK20" si="7">SUM(I21:I40)</f>
        <v>1.26</v>
      </c>
      <c r="J20" s="245">
        <f t="shared" si="7"/>
        <v>19.37</v>
      </c>
      <c r="K20" s="245">
        <f t="shared" si="7"/>
        <v>80.75</v>
      </c>
      <c r="L20" s="245">
        <f t="shared" si="7"/>
        <v>0</v>
      </c>
      <c r="M20" s="245">
        <f t="shared" si="7"/>
        <v>0</v>
      </c>
      <c r="N20" s="245">
        <f t="shared" si="7"/>
        <v>0</v>
      </c>
      <c r="O20" s="245">
        <f t="shared" si="7"/>
        <v>4.43</v>
      </c>
      <c r="P20" s="245">
        <f t="shared" si="7"/>
        <v>0</v>
      </c>
      <c r="Q20" s="245">
        <f t="shared" si="7"/>
        <v>0</v>
      </c>
      <c r="R20" s="245">
        <f t="shared" si="7"/>
        <v>0</v>
      </c>
      <c r="S20" s="245">
        <f t="shared" si="7"/>
        <v>0</v>
      </c>
      <c r="T20" s="245">
        <f t="shared" si="7"/>
        <v>0</v>
      </c>
      <c r="U20" s="245">
        <f t="shared" si="7"/>
        <v>0</v>
      </c>
      <c r="V20" s="245">
        <f t="shared" si="7"/>
        <v>0</v>
      </c>
      <c r="W20" s="245">
        <f t="shared" si="7"/>
        <v>0</v>
      </c>
      <c r="X20" s="245">
        <f t="shared" si="7"/>
        <v>0</v>
      </c>
      <c r="Y20" s="245">
        <f t="shared" si="7"/>
        <v>0</v>
      </c>
      <c r="Z20" s="245">
        <f t="shared" si="7"/>
        <v>0</v>
      </c>
      <c r="AA20" s="245">
        <f t="shared" si="7"/>
        <v>0</v>
      </c>
      <c r="AB20" s="245">
        <f t="shared" si="7"/>
        <v>0</v>
      </c>
      <c r="AC20" s="245">
        <f t="shared" si="7"/>
        <v>0</v>
      </c>
      <c r="AD20" s="245">
        <f t="shared" si="7"/>
        <v>0</v>
      </c>
      <c r="AE20" s="245">
        <f t="shared" si="7"/>
        <v>0</v>
      </c>
      <c r="AF20" s="245">
        <f t="shared" si="7"/>
        <v>0</v>
      </c>
      <c r="AG20" s="245">
        <f t="shared" si="7"/>
        <v>0</v>
      </c>
      <c r="AH20" s="245">
        <f t="shared" si="7"/>
        <v>0</v>
      </c>
      <c r="AI20" s="245">
        <f t="shared" si="7"/>
        <v>0</v>
      </c>
      <c r="AJ20" s="245">
        <f t="shared" si="7"/>
        <v>0</v>
      </c>
      <c r="AK20" s="245">
        <f t="shared" si="7"/>
        <v>0.2</v>
      </c>
      <c r="AL20" s="311"/>
      <c r="AT20" s="318"/>
    </row>
    <row r="21" spans="1:46" s="336" customFormat="1" ht="31.5">
      <c r="A21" s="176" t="s">
        <v>366</v>
      </c>
      <c r="B21" s="319" t="s">
        <v>456</v>
      </c>
      <c r="C21" s="320" t="s">
        <v>90</v>
      </c>
      <c r="D21" s="176" t="s">
        <v>57</v>
      </c>
      <c r="E21" s="96">
        <v>1.96</v>
      </c>
      <c r="F21" s="96"/>
      <c r="G21" s="96">
        <v>1.96</v>
      </c>
      <c r="H21" s="332">
        <f t="shared" si="0"/>
        <v>1.96</v>
      </c>
      <c r="I21" s="333"/>
      <c r="J21" s="333"/>
      <c r="K21" s="333">
        <v>1.96</v>
      </c>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176"/>
      <c r="AI21" s="176"/>
      <c r="AJ21" s="176"/>
      <c r="AK21" s="176"/>
      <c r="AL21" s="176" t="e">
        <f>#REF!</f>
        <v>#REF!</v>
      </c>
    </row>
    <row r="22" spans="1:46" s="336" customFormat="1">
      <c r="A22" s="176"/>
      <c r="B22" s="319" t="s">
        <v>655</v>
      </c>
      <c r="C22" s="320" t="s">
        <v>90</v>
      </c>
      <c r="D22" s="176" t="s">
        <v>55</v>
      </c>
      <c r="E22" s="96">
        <v>1.71</v>
      </c>
      <c r="F22" s="96"/>
      <c r="G22" s="96">
        <v>1.71</v>
      </c>
      <c r="H22" s="332">
        <f t="shared" si="0"/>
        <v>1.71</v>
      </c>
      <c r="I22" s="333"/>
      <c r="J22" s="333">
        <v>1.71</v>
      </c>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176"/>
      <c r="AI22" s="176"/>
      <c r="AJ22" s="176"/>
      <c r="AK22" s="176"/>
      <c r="AL22" s="176"/>
    </row>
    <row r="23" spans="1:46" s="336" customFormat="1" ht="31.5">
      <c r="A23" s="176"/>
      <c r="B23" s="319" t="s">
        <v>656</v>
      </c>
      <c r="C23" s="320" t="s">
        <v>90</v>
      </c>
      <c r="D23" s="176" t="s">
        <v>57</v>
      </c>
      <c r="E23" s="96">
        <v>3.25</v>
      </c>
      <c r="F23" s="96"/>
      <c r="G23" s="96">
        <v>3.25</v>
      </c>
      <c r="H23" s="332">
        <f t="shared" si="0"/>
        <v>3.25</v>
      </c>
      <c r="I23" s="333"/>
      <c r="J23" s="333"/>
      <c r="K23" s="333">
        <v>3.25</v>
      </c>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176"/>
      <c r="AI23" s="176"/>
      <c r="AJ23" s="176"/>
      <c r="AK23" s="176"/>
      <c r="AL23" s="176"/>
    </row>
    <row r="24" spans="1:46" s="336" customFormat="1" ht="31.5">
      <c r="A24" s="176"/>
      <c r="B24" s="319" t="s">
        <v>657</v>
      </c>
      <c r="C24" s="320" t="s">
        <v>90</v>
      </c>
      <c r="D24" s="176" t="s">
        <v>19</v>
      </c>
      <c r="E24" s="96">
        <v>2.41</v>
      </c>
      <c r="F24" s="96"/>
      <c r="G24" s="96">
        <v>2.41</v>
      </c>
      <c r="H24" s="332">
        <f t="shared" si="0"/>
        <v>2.41</v>
      </c>
      <c r="I24" s="333"/>
      <c r="J24" s="333"/>
      <c r="K24" s="333">
        <v>2.41</v>
      </c>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176"/>
      <c r="AI24" s="176"/>
      <c r="AJ24" s="176"/>
      <c r="AK24" s="176"/>
      <c r="AL24" s="176"/>
    </row>
    <row r="25" spans="1:46" s="336" customFormat="1" ht="31.5">
      <c r="A25" s="176"/>
      <c r="B25" s="319" t="s">
        <v>658</v>
      </c>
      <c r="C25" s="320" t="s">
        <v>90</v>
      </c>
      <c r="D25" s="176" t="s">
        <v>57</v>
      </c>
      <c r="E25" s="96">
        <v>2.57</v>
      </c>
      <c r="F25" s="96"/>
      <c r="G25" s="96">
        <v>2.57</v>
      </c>
      <c r="H25" s="332">
        <f t="shared" si="0"/>
        <v>2.57</v>
      </c>
      <c r="I25" s="333"/>
      <c r="J25" s="333"/>
      <c r="K25" s="333">
        <v>2.57</v>
      </c>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176"/>
      <c r="AI25" s="176"/>
      <c r="AJ25" s="176"/>
      <c r="AK25" s="176"/>
      <c r="AL25" s="176"/>
    </row>
    <row r="26" spans="1:46" s="336" customFormat="1" ht="31.5">
      <c r="A26" s="176"/>
      <c r="B26" s="319" t="s">
        <v>659</v>
      </c>
      <c r="C26" s="320" t="s">
        <v>90</v>
      </c>
      <c r="D26" s="176" t="s">
        <v>461</v>
      </c>
      <c r="E26" s="96">
        <v>2.57</v>
      </c>
      <c r="F26" s="96"/>
      <c r="G26" s="96">
        <v>2.57</v>
      </c>
      <c r="H26" s="332">
        <f t="shared" si="0"/>
        <v>2.57</v>
      </c>
      <c r="I26" s="333"/>
      <c r="J26" s="333"/>
      <c r="K26" s="333">
        <v>2.57</v>
      </c>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176"/>
      <c r="AI26" s="176"/>
      <c r="AJ26" s="176"/>
      <c r="AK26" s="176"/>
      <c r="AL26" s="176"/>
    </row>
    <row r="27" spans="1:46" s="336" customFormat="1" ht="31.5">
      <c r="A27" s="176"/>
      <c r="B27" s="319" t="s">
        <v>660</v>
      </c>
      <c r="C27" s="320" t="s">
        <v>90</v>
      </c>
      <c r="D27" s="176" t="s">
        <v>19</v>
      </c>
      <c r="E27" s="96">
        <v>3.6</v>
      </c>
      <c r="F27" s="96"/>
      <c r="G27" s="96">
        <v>3.6</v>
      </c>
      <c r="H27" s="332">
        <f t="shared" si="0"/>
        <v>3.6000000000000005</v>
      </c>
      <c r="I27" s="333">
        <v>1.26</v>
      </c>
      <c r="J27" s="333"/>
      <c r="K27" s="333">
        <v>2.14</v>
      </c>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176"/>
      <c r="AI27" s="176"/>
      <c r="AJ27" s="176"/>
      <c r="AK27" s="176">
        <v>0.2</v>
      </c>
      <c r="AL27" s="176"/>
    </row>
    <row r="28" spans="1:46" s="336" customFormat="1" ht="31.5">
      <c r="A28" s="176"/>
      <c r="B28" s="319" t="s">
        <v>661</v>
      </c>
      <c r="C28" s="320" t="s">
        <v>90</v>
      </c>
      <c r="D28" s="176" t="s">
        <v>57</v>
      </c>
      <c r="E28" s="96">
        <v>3</v>
      </c>
      <c r="F28" s="96"/>
      <c r="G28" s="96">
        <v>3</v>
      </c>
      <c r="H28" s="332">
        <f t="shared" si="0"/>
        <v>3</v>
      </c>
      <c r="I28" s="333"/>
      <c r="J28" s="333"/>
      <c r="K28" s="333">
        <v>2.21</v>
      </c>
      <c r="L28" s="333"/>
      <c r="M28" s="333"/>
      <c r="N28" s="333"/>
      <c r="O28" s="333">
        <v>0.79</v>
      </c>
      <c r="P28" s="333"/>
      <c r="Q28" s="333"/>
      <c r="R28" s="333"/>
      <c r="S28" s="333"/>
      <c r="T28" s="333"/>
      <c r="U28" s="333"/>
      <c r="V28" s="333"/>
      <c r="W28" s="333"/>
      <c r="X28" s="333"/>
      <c r="Y28" s="333"/>
      <c r="Z28" s="333"/>
      <c r="AA28" s="333"/>
      <c r="AB28" s="333"/>
      <c r="AC28" s="333"/>
      <c r="AD28" s="333"/>
      <c r="AE28" s="333"/>
      <c r="AF28" s="333"/>
      <c r="AG28" s="333"/>
      <c r="AH28" s="176"/>
      <c r="AI28" s="176"/>
      <c r="AJ28" s="176"/>
      <c r="AK28" s="176"/>
      <c r="AL28" s="176"/>
    </row>
    <row r="29" spans="1:46" s="336" customFormat="1">
      <c r="A29" s="176"/>
      <c r="B29" s="319" t="s">
        <v>664</v>
      </c>
      <c r="C29" s="320" t="s">
        <v>90</v>
      </c>
      <c r="D29" s="176" t="s">
        <v>55</v>
      </c>
      <c r="E29" s="96">
        <v>10.3</v>
      </c>
      <c r="F29" s="96"/>
      <c r="G29" s="96">
        <v>10.3</v>
      </c>
      <c r="H29" s="332">
        <f t="shared" si="0"/>
        <v>10.3</v>
      </c>
      <c r="I29" s="333"/>
      <c r="J29" s="333"/>
      <c r="K29" s="333">
        <v>6.66</v>
      </c>
      <c r="L29" s="333"/>
      <c r="M29" s="333"/>
      <c r="N29" s="333"/>
      <c r="O29" s="333">
        <v>3.64</v>
      </c>
      <c r="P29" s="333"/>
      <c r="Q29" s="333"/>
      <c r="R29" s="333"/>
      <c r="S29" s="333"/>
      <c r="T29" s="333"/>
      <c r="U29" s="333"/>
      <c r="V29" s="333"/>
      <c r="W29" s="333"/>
      <c r="X29" s="333"/>
      <c r="Y29" s="333"/>
      <c r="Z29" s="333"/>
      <c r="AA29" s="333"/>
      <c r="AB29" s="333"/>
      <c r="AC29" s="333"/>
      <c r="AD29" s="333"/>
      <c r="AE29" s="333"/>
      <c r="AF29" s="333"/>
      <c r="AG29" s="333"/>
      <c r="AH29" s="176"/>
      <c r="AI29" s="176"/>
      <c r="AJ29" s="176"/>
      <c r="AK29" s="176"/>
      <c r="AL29" s="176"/>
    </row>
    <row r="30" spans="1:46" s="336" customFormat="1" ht="31.5">
      <c r="A30" s="176"/>
      <c r="B30" s="319" t="s">
        <v>673</v>
      </c>
      <c r="C30" s="320" t="s">
        <v>90</v>
      </c>
      <c r="D30" s="176" t="s">
        <v>461</v>
      </c>
      <c r="E30" s="96">
        <v>3</v>
      </c>
      <c r="F30" s="96"/>
      <c r="G30" s="96">
        <v>3</v>
      </c>
      <c r="H30" s="332">
        <f t="shared" si="0"/>
        <v>3</v>
      </c>
      <c r="I30" s="333"/>
      <c r="J30" s="333"/>
      <c r="K30" s="333">
        <v>3</v>
      </c>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176"/>
      <c r="AI30" s="176"/>
      <c r="AJ30" s="176"/>
      <c r="AK30" s="176"/>
      <c r="AL30" s="176"/>
    </row>
    <row r="31" spans="1:46" s="336" customFormat="1" ht="31.5">
      <c r="A31" s="176"/>
      <c r="B31" s="319" t="s">
        <v>663</v>
      </c>
      <c r="C31" s="320" t="s">
        <v>90</v>
      </c>
      <c r="D31" s="176" t="s">
        <v>19</v>
      </c>
      <c r="E31" s="96">
        <v>11.64</v>
      </c>
      <c r="F31" s="96"/>
      <c r="G31" s="96">
        <v>11.64</v>
      </c>
      <c r="H31" s="332">
        <f t="shared" si="0"/>
        <v>11.64</v>
      </c>
      <c r="I31" s="333"/>
      <c r="J31" s="333">
        <v>7.86</v>
      </c>
      <c r="K31" s="333">
        <v>3.78</v>
      </c>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176"/>
      <c r="AI31" s="176"/>
      <c r="AJ31" s="176"/>
      <c r="AK31" s="176"/>
      <c r="AL31" s="176"/>
    </row>
    <row r="32" spans="1:46" s="328" customFormat="1" ht="45">
      <c r="A32" s="326"/>
      <c r="B32" s="720" t="s">
        <v>727</v>
      </c>
      <c r="C32" s="721" t="s">
        <v>90</v>
      </c>
      <c r="D32" s="326" t="s">
        <v>737</v>
      </c>
      <c r="E32" s="388">
        <v>30</v>
      </c>
      <c r="F32" s="388"/>
      <c r="G32" s="732">
        <v>30</v>
      </c>
      <c r="H32" s="692">
        <f t="shared" si="0"/>
        <v>30</v>
      </c>
      <c r="I32" s="546"/>
      <c r="J32" s="546">
        <v>9.8000000000000007</v>
      </c>
      <c r="K32" s="546">
        <v>20.2</v>
      </c>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326"/>
      <c r="AI32" s="326"/>
      <c r="AJ32" s="326"/>
      <c r="AK32" s="326"/>
      <c r="AL32" s="326"/>
    </row>
    <row r="33" spans="1:46" s="328" customFormat="1" ht="45">
      <c r="A33" s="326"/>
      <c r="B33" s="720" t="s">
        <v>734</v>
      </c>
      <c r="C33" s="721" t="s">
        <v>90</v>
      </c>
      <c r="D33" s="326" t="s">
        <v>731</v>
      </c>
      <c r="E33" s="388">
        <v>30</v>
      </c>
      <c r="F33" s="388"/>
      <c r="G33" s="732">
        <v>30</v>
      </c>
      <c r="H33" s="692">
        <f t="shared" si="0"/>
        <v>30</v>
      </c>
      <c r="I33" s="546"/>
      <c r="J33" s="546"/>
      <c r="K33" s="546">
        <v>30</v>
      </c>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326"/>
      <c r="AI33" s="326"/>
      <c r="AJ33" s="326"/>
      <c r="AK33" s="326"/>
      <c r="AL33" s="326"/>
    </row>
    <row r="34" spans="1:46">
      <c r="A34" s="304"/>
      <c r="B34" s="319"/>
      <c r="C34" s="320"/>
      <c r="D34" s="304"/>
      <c r="E34" s="96"/>
      <c r="F34" s="96"/>
      <c r="G34" s="96"/>
      <c r="H34" s="301"/>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4"/>
      <c r="AI34" s="304"/>
      <c r="AJ34" s="304"/>
      <c r="AK34" s="304"/>
      <c r="AL34" s="304"/>
    </row>
    <row r="35" spans="1:46">
      <c r="A35" s="304"/>
      <c r="B35" s="319"/>
      <c r="C35" s="320"/>
      <c r="D35" s="304"/>
      <c r="E35" s="96"/>
      <c r="F35" s="96"/>
      <c r="G35" s="96"/>
      <c r="H35" s="301"/>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4"/>
      <c r="AI35" s="304"/>
      <c r="AJ35" s="304"/>
      <c r="AK35" s="304"/>
      <c r="AL35" s="304"/>
    </row>
    <row r="36" spans="1:46">
      <c r="A36" s="304"/>
      <c r="B36" s="319"/>
      <c r="C36" s="320"/>
      <c r="D36" s="304"/>
      <c r="E36" s="96"/>
      <c r="F36" s="96"/>
      <c r="G36" s="96"/>
      <c r="H36" s="301"/>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4"/>
      <c r="AI36" s="304"/>
      <c r="AJ36" s="304"/>
      <c r="AK36" s="304"/>
      <c r="AL36" s="304"/>
    </row>
    <row r="37" spans="1:46">
      <c r="A37" s="304"/>
      <c r="B37" s="319"/>
      <c r="C37" s="320"/>
      <c r="D37" s="304"/>
      <c r="E37" s="96"/>
      <c r="F37" s="96"/>
      <c r="G37" s="96"/>
      <c r="H37" s="301"/>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4"/>
      <c r="AI37" s="304"/>
      <c r="AJ37" s="304"/>
      <c r="AK37" s="304"/>
      <c r="AL37" s="304"/>
    </row>
    <row r="38" spans="1:46">
      <c r="A38" s="304"/>
      <c r="B38" s="319"/>
      <c r="C38" s="320"/>
      <c r="D38" s="304"/>
      <c r="E38" s="96"/>
      <c r="F38" s="96"/>
      <c r="G38" s="96"/>
      <c r="H38" s="301"/>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4"/>
      <c r="AI38" s="304"/>
      <c r="AJ38" s="304"/>
      <c r="AK38" s="304"/>
      <c r="AL38" s="304"/>
    </row>
    <row r="39" spans="1:46">
      <c r="A39" s="304"/>
      <c r="B39" s="319"/>
      <c r="C39" s="320"/>
      <c r="D39" s="304"/>
      <c r="E39" s="96"/>
      <c r="F39" s="96"/>
      <c r="G39" s="96"/>
      <c r="H39" s="301">
        <f t="shared" si="0"/>
        <v>0</v>
      </c>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4"/>
      <c r="AI39" s="304"/>
      <c r="AJ39" s="304"/>
      <c r="AK39" s="304"/>
      <c r="AL39" s="304"/>
    </row>
    <row r="40" spans="1:46">
      <c r="A40" s="304"/>
      <c r="B40" s="319"/>
      <c r="C40" s="320"/>
      <c r="D40" s="304"/>
      <c r="E40" s="96"/>
      <c r="F40" s="96"/>
      <c r="G40" s="96"/>
      <c r="H40" s="301">
        <f t="shared" si="0"/>
        <v>0</v>
      </c>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4"/>
      <c r="AI40" s="304"/>
      <c r="AJ40" s="304"/>
      <c r="AK40" s="304"/>
      <c r="AL40" s="304"/>
    </row>
    <row r="41" spans="1:46" s="318" customFormat="1">
      <c r="A41" s="299" t="s">
        <v>160</v>
      </c>
      <c r="B41" s="321" t="s">
        <v>457</v>
      </c>
      <c r="C41" s="322" t="s">
        <v>18</v>
      </c>
      <c r="D41" s="299"/>
      <c r="E41" s="245">
        <f>SUM(E42:E50)</f>
        <v>73</v>
      </c>
      <c r="F41" s="245">
        <f t="shared" ref="F41:AK41" si="8">SUM(F42:F50)</f>
        <v>4.7799999999999994</v>
      </c>
      <c r="G41" s="245">
        <f t="shared" si="8"/>
        <v>68.22</v>
      </c>
      <c r="H41" s="665">
        <f t="shared" si="0"/>
        <v>53</v>
      </c>
      <c r="I41" s="245">
        <f t="shared" si="8"/>
        <v>0</v>
      </c>
      <c r="J41" s="245">
        <f t="shared" si="8"/>
        <v>0.54</v>
      </c>
      <c r="K41" s="245">
        <f t="shared" si="8"/>
        <v>9.01</v>
      </c>
      <c r="L41" s="245">
        <f t="shared" si="8"/>
        <v>39.119999999999997</v>
      </c>
      <c r="M41" s="245">
        <f t="shared" si="8"/>
        <v>0</v>
      </c>
      <c r="N41" s="245">
        <f t="shared" si="8"/>
        <v>3</v>
      </c>
      <c r="O41" s="245">
        <f t="shared" si="8"/>
        <v>0.33</v>
      </c>
      <c r="P41" s="245">
        <f t="shared" si="8"/>
        <v>0</v>
      </c>
      <c r="Q41" s="245">
        <f t="shared" si="8"/>
        <v>0</v>
      </c>
      <c r="R41" s="245">
        <f t="shared" si="8"/>
        <v>0</v>
      </c>
      <c r="S41" s="245">
        <f t="shared" si="8"/>
        <v>0.5</v>
      </c>
      <c r="T41" s="245">
        <f t="shared" si="8"/>
        <v>0</v>
      </c>
      <c r="U41" s="245">
        <f t="shared" si="8"/>
        <v>0</v>
      </c>
      <c r="V41" s="245">
        <f t="shared" si="8"/>
        <v>0</v>
      </c>
      <c r="W41" s="245">
        <f t="shared" si="8"/>
        <v>0</v>
      </c>
      <c r="X41" s="245">
        <f t="shared" si="8"/>
        <v>0</v>
      </c>
      <c r="Y41" s="245">
        <f t="shared" si="8"/>
        <v>0</v>
      </c>
      <c r="Z41" s="245">
        <f t="shared" si="8"/>
        <v>0</v>
      </c>
      <c r="AA41" s="245">
        <f t="shared" si="8"/>
        <v>0</v>
      </c>
      <c r="AB41" s="245">
        <f t="shared" si="8"/>
        <v>0</v>
      </c>
      <c r="AC41" s="245">
        <f t="shared" si="8"/>
        <v>0</v>
      </c>
      <c r="AD41" s="245">
        <f t="shared" si="8"/>
        <v>0</v>
      </c>
      <c r="AE41" s="245">
        <f t="shared" si="8"/>
        <v>0</v>
      </c>
      <c r="AF41" s="245">
        <f t="shared" si="8"/>
        <v>0</v>
      </c>
      <c r="AG41" s="245">
        <f t="shared" si="8"/>
        <v>0</v>
      </c>
      <c r="AH41" s="245">
        <f t="shared" si="8"/>
        <v>0</v>
      </c>
      <c r="AI41" s="245">
        <f t="shared" si="8"/>
        <v>0</v>
      </c>
      <c r="AJ41" s="245">
        <f t="shared" si="8"/>
        <v>0</v>
      </c>
      <c r="AK41" s="245">
        <f t="shared" si="8"/>
        <v>0.5</v>
      </c>
      <c r="AL41" s="299"/>
    </row>
    <row r="42" spans="1:46" s="819" customFormat="1" ht="31.5">
      <c r="A42" s="176">
        <v>5</v>
      </c>
      <c r="B42" s="374" t="s">
        <v>458</v>
      </c>
      <c r="C42" s="176" t="s">
        <v>18</v>
      </c>
      <c r="D42" s="176" t="s">
        <v>459</v>
      </c>
      <c r="E42" s="333"/>
      <c r="F42" s="333"/>
      <c r="G42" s="333"/>
      <c r="H42" s="332">
        <f t="shared" si="0"/>
        <v>0</v>
      </c>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685" t="e">
        <f>#REF!</f>
        <v>#REF!</v>
      </c>
      <c r="AT42" s="336"/>
    </row>
    <row r="43" spans="1:46" s="336" customFormat="1" ht="31.5">
      <c r="A43" s="176">
        <v>6</v>
      </c>
      <c r="B43" s="374" t="s">
        <v>460</v>
      </c>
      <c r="C43" s="176" t="s">
        <v>18</v>
      </c>
      <c r="D43" s="176" t="s">
        <v>461</v>
      </c>
      <c r="E43" s="333"/>
      <c r="F43" s="333"/>
      <c r="G43" s="333"/>
      <c r="H43" s="332">
        <f t="shared" si="0"/>
        <v>0</v>
      </c>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176" t="e">
        <f>#REF!</f>
        <v>#REF!</v>
      </c>
    </row>
    <row r="44" spans="1:46" s="760" customFormat="1" ht="47.25">
      <c r="A44" s="756"/>
      <c r="B44" s="757" t="s">
        <v>751</v>
      </c>
      <c r="C44" s="756" t="s">
        <v>18</v>
      </c>
      <c r="D44" s="756" t="s">
        <v>19</v>
      </c>
      <c r="E44" s="758">
        <v>50</v>
      </c>
      <c r="F44" s="758"/>
      <c r="G44" s="758">
        <v>50</v>
      </c>
      <c r="H44" s="759">
        <f t="shared" si="0"/>
        <v>50</v>
      </c>
      <c r="I44" s="758"/>
      <c r="J44" s="761">
        <v>0.54</v>
      </c>
      <c r="K44" s="758">
        <v>9.01</v>
      </c>
      <c r="L44" s="758">
        <v>39.119999999999997</v>
      </c>
      <c r="M44" s="758"/>
      <c r="N44" s="758"/>
      <c r="O44" s="758">
        <v>0.33</v>
      </c>
      <c r="P44" s="758"/>
      <c r="Q44" s="758"/>
      <c r="R44" s="758"/>
      <c r="S44" s="761">
        <v>0.5</v>
      </c>
      <c r="T44" s="758"/>
      <c r="U44" s="758"/>
      <c r="V44" s="758"/>
      <c r="W44" s="758"/>
      <c r="X44" s="758"/>
      <c r="Y44" s="758"/>
      <c r="Z44" s="758"/>
      <c r="AA44" s="758"/>
      <c r="AB44" s="758"/>
      <c r="AC44" s="758"/>
      <c r="AD44" s="758"/>
      <c r="AE44" s="758"/>
      <c r="AF44" s="758"/>
      <c r="AG44" s="758"/>
      <c r="AH44" s="758"/>
      <c r="AI44" s="758"/>
      <c r="AJ44" s="758"/>
      <c r="AK44" s="758">
        <v>0.5</v>
      </c>
      <c r="AL44" s="756"/>
    </row>
    <row r="45" spans="1:46" s="794" customFormat="1" ht="31.5">
      <c r="A45" s="789" t="s">
        <v>753</v>
      </c>
      <c r="B45" s="817" t="s">
        <v>677</v>
      </c>
      <c r="C45" s="789" t="s">
        <v>18</v>
      </c>
      <c r="D45" s="789" t="s">
        <v>679</v>
      </c>
      <c r="E45" s="797">
        <v>12.91</v>
      </c>
      <c r="F45" s="797">
        <v>4.5999999999999996</v>
      </c>
      <c r="G45" s="797">
        <v>8.31</v>
      </c>
      <c r="H45" s="793">
        <f t="shared" si="0"/>
        <v>0</v>
      </c>
      <c r="I45" s="797"/>
      <c r="J45" s="797"/>
      <c r="K45" s="797"/>
      <c r="L45" s="797"/>
      <c r="M45" s="797"/>
      <c r="N45" s="797"/>
      <c r="O45" s="797"/>
      <c r="P45" s="797"/>
      <c r="Q45" s="797"/>
      <c r="R45" s="797"/>
      <c r="S45" s="797"/>
      <c r="T45" s="797"/>
      <c r="U45" s="797"/>
      <c r="V45" s="797"/>
      <c r="W45" s="797"/>
      <c r="X45" s="797"/>
      <c r="Y45" s="797"/>
      <c r="Z45" s="797"/>
      <c r="AA45" s="797"/>
      <c r="AB45" s="797"/>
      <c r="AC45" s="797"/>
      <c r="AD45" s="797"/>
      <c r="AE45" s="797"/>
      <c r="AF45" s="797"/>
      <c r="AG45" s="797"/>
      <c r="AH45" s="797"/>
      <c r="AI45" s="797"/>
      <c r="AJ45" s="797"/>
      <c r="AK45" s="797"/>
      <c r="AL45" s="789"/>
    </row>
    <row r="46" spans="1:46" s="794" customFormat="1" ht="31.5">
      <c r="A46" s="789" t="s">
        <v>753</v>
      </c>
      <c r="B46" s="817" t="s">
        <v>678</v>
      </c>
      <c r="C46" s="789" t="s">
        <v>18</v>
      </c>
      <c r="D46" s="789" t="s">
        <v>680</v>
      </c>
      <c r="E46" s="797">
        <v>7.09</v>
      </c>
      <c r="F46" s="797">
        <v>0.18</v>
      </c>
      <c r="G46" s="797">
        <v>6.91</v>
      </c>
      <c r="H46" s="793">
        <f t="shared" si="0"/>
        <v>0</v>
      </c>
      <c r="I46" s="797"/>
      <c r="J46" s="797"/>
      <c r="K46" s="797"/>
      <c r="L46" s="797"/>
      <c r="M46" s="797"/>
      <c r="N46" s="797"/>
      <c r="O46" s="797"/>
      <c r="P46" s="797"/>
      <c r="Q46" s="797"/>
      <c r="R46" s="797"/>
      <c r="S46" s="797"/>
      <c r="T46" s="797"/>
      <c r="U46" s="797"/>
      <c r="V46" s="797"/>
      <c r="W46" s="797"/>
      <c r="X46" s="797"/>
      <c r="Y46" s="797"/>
      <c r="Z46" s="797"/>
      <c r="AA46" s="797"/>
      <c r="AB46" s="797"/>
      <c r="AC46" s="797"/>
      <c r="AD46" s="797"/>
      <c r="AE46" s="797"/>
      <c r="AF46" s="797"/>
      <c r="AG46" s="797"/>
      <c r="AH46" s="797"/>
      <c r="AI46" s="797"/>
      <c r="AJ46" s="797"/>
      <c r="AK46" s="797"/>
      <c r="AL46" s="789"/>
    </row>
    <row r="47" spans="1:46" s="693" customFormat="1">
      <c r="A47" s="387"/>
      <c r="B47" s="722" t="s">
        <v>728</v>
      </c>
      <c r="C47" s="387" t="s">
        <v>18</v>
      </c>
      <c r="D47" s="387" t="s">
        <v>667</v>
      </c>
      <c r="E47" s="389">
        <v>3</v>
      </c>
      <c r="F47" s="389"/>
      <c r="G47" s="546">
        <v>3</v>
      </c>
      <c r="H47" s="692">
        <f t="shared" si="0"/>
        <v>3</v>
      </c>
      <c r="I47" s="389"/>
      <c r="J47" s="389"/>
      <c r="K47" s="389"/>
      <c r="L47" s="389"/>
      <c r="M47" s="389"/>
      <c r="N47" s="389">
        <v>3</v>
      </c>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7"/>
    </row>
    <row r="48" spans="1:46" s="336" customFormat="1">
      <c r="A48" s="176"/>
      <c r="B48" s="374"/>
      <c r="C48" s="176"/>
      <c r="D48" s="176"/>
      <c r="E48" s="333"/>
      <c r="F48" s="333"/>
      <c r="G48" s="333"/>
      <c r="H48" s="332"/>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176"/>
    </row>
    <row r="49" spans="1:45" s="336" customFormat="1">
      <c r="A49" s="176"/>
      <c r="B49" s="374"/>
      <c r="C49" s="176"/>
      <c r="D49" s="176"/>
      <c r="E49" s="333"/>
      <c r="F49" s="333"/>
      <c r="G49" s="333"/>
      <c r="H49" s="332"/>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176"/>
    </row>
    <row r="50" spans="1:45">
      <c r="A50" s="304"/>
      <c r="B50" s="323"/>
      <c r="C50" s="304"/>
      <c r="D50" s="304"/>
      <c r="E50" s="307"/>
      <c r="F50" s="307"/>
      <c r="G50" s="307"/>
      <c r="H50" s="301">
        <f t="shared" si="0"/>
        <v>0</v>
      </c>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4"/>
    </row>
    <row r="51" spans="1:45" s="318" customFormat="1">
      <c r="A51" s="299" t="s">
        <v>162</v>
      </c>
      <c r="B51" s="298" t="s">
        <v>462</v>
      </c>
      <c r="C51" s="299" t="s">
        <v>29</v>
      </c>
      <c r="D51" s="299"/>
      <c r="E51" s="300">
        <f>SUM(E52:E57)</f>
        <v>1.4200000000000002</v>
      </c>
      <c r="F51" s="300">
        <f t="shared" ref="F51:AK51" si="9">SUM(F52:F57)</f>
        <v>0.3</v>
      </c>
      <c r="G51" s="300">
        <f t="shared" si="9"/>
        <v>0.92</v>
      </c>
      <c r="H51" s="665">
        <f t="shared" si="0"/>
        <v>0.92</v>
      </c>
      <c r="I51" s="300">
        <f t="shared" si="9"/>
        <v>0</v>
      </c>
      <c r="J51" s="300">
        <f t="shared" si="9"/>
        <v>0.1</v>
      </c>
      <c r="K51" s="300">
        <f t="shared" si="9"/>
        <v>0</v>
      </c>
      <c r="L51" s="300">
        <f t="shared" si="9"/>
        <v>0</v>
      </c>
      <c r="M51" s="300">
        <f t="shared" si="9"/>
        <v>0</v>
      </c>
      <c r="N51" s="300">
        <f t="shared" si="9"/>
        <v>0</v>
      </c>
      <c r="O51" s="300">
        <f t="shared" si="9"/>
        <v>0</v>
      </c>
      <c r="P51" s="300">
        <f t="shared" si="9"/>
        <v>0</v>
      </c>
      <c r="Q51" s="300">
        <f t="shared" si="9"/>
        <v>0</v>
      </c>
      <c r="R51" s="300">
        <f t="shared" si="9"/>
        <v>0.1</v>
      </c>
      <c r="S51" s="300">
        <f t="shared" si="9"/>
        <v>0</v>
      </c>
      <c r="T51" s="300">
        <f t="shared" si="9"/>
        <v>0</v>
      </c>
      <c r="U51" s="300">
        <f t="shared" si="9"/>
        <v>0</v>
      </c>
      <c r="V51" s="300">
        <f t="shared" si="9"/>
        <v>0</v>
      </c>
      <c r="W51" s="300">
        <f t="shared" si="9"/>
        <v>0.2</v>
      </c>
      <c r="X51" s="300">
        <f t="shared" si="9"/>
        <v>0</v>
      </c>
      <c r="Y51" s="300">
        <f t="shared" si="9"/>
        <v>0</v>
      </c>
      <c r="Z51" s="300">
        <f t="shared" si="9"/>
        <v>0</v>
      </c>
      <c r="AA51" s="300">
        <f t="shared" si="9"/>
        <v>0</v>
      </c>
      <c r="AB51" s="300">
        <f t="shared" si="9"/>
        <v>0</v>
      </c>
      <c r="AC51" s="300">
        <f t="shared" si="9"/>
        <v>0</v>
      </c>
      <c r="AD51" s="300">
        <f t="shared" si="9"/>
        <v>0</v>
      </c>
      <c r="AE51" s="300">
        <f t="shared" si="9"/>
        <v>0</v>
      </c>
      <c r="AF51" s="300">
        <f t="shared" si="9"/>
        <v>0</v>
      </c>
      <c r="AG51" s="300">
        <f t="shared" si="9"/>
        <v>0</v>
      </c>
      <c r="AH51" s="300">
        <f t="shared" si="9"/>
        <v>0.52</v>
      </c>
      <c r="AI51" s="300">
        <f t="shared" si="9"/>
        <v>0</v>
      </c>
      <c r="AJ51" s="300">
        <f t="shared" si="9"/>
        <v>0</v>
      </c>
      <c r="AK51" s="300">
        <f t="shared" si="9"/>
        <v>0</v>
      </c>
      <c r="AL51" s="299"/>
    </row>
    <row r="52" spans="1:45" s="336" customFormat="1" ht="31.5">
      <c r="A52" s="176" t="s">
        <v>366</v>
      </c>
      <c r="B52" s="98" t="s">
        <v>28</v>
      </c>
      <c r="C52" s="324" t="s">
        <v>29</v>
      </c>
      <c r="D52" s="176" t="s">
        <v>26</v>
      </c>
      <c r="E52" s="96">
        <v>0.3</v>
      </c>
      <c r="F52" s="96">
        <v>0.3</v>
      </c>
      <c r="G52" s="96">
        <v>0</v>
      </c>
      <c r="H52" s="332">
        <f t="shared" si="0"/>
        <v>0</v>
      </c>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176"/>
      <c r="AI52" s="176"/>
      <c r="AJ52" s="176"/>
      <c r="AK52" s="176"/>
      <c r="AL52" s="176" t="e">
        <f>#REF!</f>
        <v>#REF!</v>
      </c>
    </row>
    <row r="53" spans="1:45" s="336" customFormat="1" ht="31.5">
      <c r="A53" s="176"/>
      <c r="B53" s="98" t="s">
        <v>684</v>
      </c>
      <c r="C53" s="324" t="s">
        <v>29</v>
      </c>
      <c r="D53" s="176" t="s">
        <v>73</v>
      </c>
      <c r="E53" s="96">
        <v>0.1</v>
      </c>
      <c r="F53" s="96"/>
      <c r="G53" s="96">
        <v>0.1</v>
      </c>
      <c r="H53" s="332">
        <f t="shared" si="0"/>
        <v>0.1</v>
      </c>
      <c r="I53" s="333"/>
      <c r="J53" s="333">
        <v>0.1</v>
      </c>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176"/>
      <c r="AI53" s="176"/>
      <c r="AJ53" s="176"/>
      <c r="AK53" s="176"/>
      <c r="AL53" s="176"/>
    </row>
    <row r="54" spans="1:45" s="693" customFormat="1">
      <c r="A54" s="387"/>
      <c r="B54" s="723" t="s">
        <v>732</v>
      </c>
      <c r="C54" s="724" t="s">
        <v>29</v>
      </c>
      <c r="D54" s="387" t="s">
        <v>738</v>
      </c>
      <c r="E54" s="731">
        <v>0.52</v>
      </c>
      <c r="F54" s="388"/>
      <c r="G54" s="730">
        <v>0.52</v>
      </c>
      <c r="H54" s="692">
        <f t="shared" si="0"/>
        <v>0.52</v>
      </c>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7">
        <v>0.52</v>
      </c>
      <c r="AI54" s="387"/>
      <c r="AJ54" s="387"/>
      <c r="AK54" s="387"/>
      <c r="AL54" s="387"/>
    </row>
    <row r="55" spans="1:45" s="693" customFormat="1">
      <c r="A55" s="387"/>
      <c r="B55" s="723" t="s">
        <v>733</v>
      </c>
      <c r="C55" s="724" t="s">
        <v>29</v>
      </c>
      <c r="D55" s="387" t="s">
        <v>643</v>
      </c>
      <c r="E55" s="731">
        <v>0.2</v>
      </c>
      <c r="F55" s="388"/>
      <c r="G55" s="730">
        <v>0.2</v>
      </c>
      <c r="H55" s="692">
        <f t="shared" si="0"/>
        <v>0.2</v>
      </c>
      <c r="I55" s="389"/>
      <c r="J55" s="389"/>
      <c r="K55" s="389"/>
      <c r="L55" s="389"/>
      <c r="M55" s="389"/>
      <c r="N55" s="389"/>
      <c r="O55" s="389"/>
      <c r="P55" s="389"/>
      <c r="Q55" s="389"/>
      <c r="R55" s="389"/>
      <c r="S55" s="389"/>
      <c r="T55" s="389"/>
      <c r="U55" s="389"/>
      <c r="V55" s="389"/>
      <c r="W55" s="389">
        <v>0.2</v>
      </c>
      <c r="X55" s="389"/>
      <c r="Y55" s="389"/>
      <c r="Z55" s="389"/>
      <c r="AA55" s="389"/>
      <c r="AB55" s="389"/>
      <c r="AC55" s="389"/>
      <c r="AD55" s="389"/>
      <c r="AE55" s="389"/>
      <c r="AF55" s="389"/>
      <c r="AG55" s="389"/>
      <c r="AH55" s="387"/>
      <c r="AI55" s="387"/>
      <c r="AJ55" s="387"/>
      <c r="AK55" s="387"/>
      <c r="AL55" s="387"/>
    </row>
    <row r="56" spans="1:45" s="336" customFormat="1" ht="31.5">
      <c r="A56" s="176"/>
      <c r="B56" s="98" t="s">
        <v>723</v>
      </c>
      <c r="C56" s="324" t="s">
        <v>29</v>
      </c>
      <c r="D56" s="176" t="s">
        <v>461</v>
      </c>
      <c r="E56" s="96">
        <v>0.1</v>
      </c>
      <c r="F56" s="96"/>
      <c r="G56" s="96">
        <v>0.1</v>
      </c>
      <c r="H56" s="332">
        <f t="shared" si="0"/>
        <v>0.1</v>
      </c>
      <c r="I56" s="333"/>
      <c r="J56" s="333"/>
      <c r="K56" s="333"/>
      <c r="L56" s="333"/>
      <c r="M56" s="333"/>
      <c r="N56" s="333"/>
      <c r="O56" s="333"/>
      <c r="P56" s="333"/>
      <c r="Q56" s="333"/>
      <c r="R56" s="333">
        <v>0.1</v>
      </c>
      <c r="S56" s="333"/>
      <c r="T56" s="333"/>
      <c r="U56" s="333"/>
      <c r="V56" s="333"/>
      <c r="W56" s="333"/>
      <c r="X56" s="333"/>
      <c r="Y56" s="333"/>
      <c r="Z56" s="333"/>
      <c r="AA56" s="333"/>
      <c r="AB56" s="333"/>
      <c r="AC56" s="333"/>
      <c r="AD56" s="333"/>
      <c r="AE56" s="333"/>
      <c r="AF56" s="333"/>
      <c r="AG56" s="333"/>
      <c r="AH56" s="176"/>
      <c r="AI56" s="176"/>
      <c r="AJ56" s="176"/>
      <c r="AK56" s="176"/>
      <c r="AL56" s="176"/>
    </row>
    <row r="57" spans="1:45" s="336" customFormat="1" ht="31.5">
      <c r="A57" s="176"/>
      <c r="B57" s="98" t="s">
        <v>685</v>
      </c>
      <c r="C57" s="324" t="s">
        <v>29</v>
      </c>
      <c r="D57" s="176" t="s">
        <v>57</v>
      </c>
      <c r="E57" s="96">
        <v>0.2</v>
      </c>
      <c r="F57" s="96"/>
      <c r="G57" s="96"/>
      <c r="H57" s="332">
        <f t="shared" si="0"/>
        <v>0</v>
      </c>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176"/>
      <c r="AI57" s="176"/>
      <c r="AJ57" s="176"/>
      <c r="AK57" s="176"/>
      <c r="AL57" s="176"/>
    </row>
    <row r="58" spans="1:45" s="318" customFormat="1">
      <c r="A58" s="299"/>
      <c r="B58" s="547" t="s">
        <v>636</v>
      </c>
      <c r="C58" s="548" t="s">
        <v>48</v>
      </c>
      <c r="D58" s="299"/>
      <c r="E58" s="344">
        <f>SUM(E59:E60)</f>
        <v>17.329999999999998</v>
      </c>
      <c r="F58" s="344">
        <f t="shared" ref="F58:AK58" si="10">SUM(F59:F60)</f>
        <v>0</v>
      </c>
      <c r="G58" s="344">
        <f t="shared" si="10"/>
        <v>17.329999999999998</v>
      </c>
      <c r="H58" s="665">
        <f t="shared" si="0"/>
        <v>17.329999999999998</v>
      </c>
      <c r="I58" s="344">
        <f t="shared" si="10"/>
        <v>0</v>
      </c>
      <c r="J58" s="344">
        <f t="shared" si="10"/>
        <v>0</v>
      </c>
      <c r="K58" s="344">
        <f t="shared" si="10"/>
        <v>17.329999999999998</v>
      </c>
      <c r="L58" s="344">
        <f t="shared" si="10"/>
        <v>0</v>
      </c>
      <c r="M58" s="344">
        <f t="shared" si="10"/>
        <v>0</v>
      </c>
      <c r="N58" s="344">
        <f t="shared" si="10"/>
        <v>0</v>
      </c>
      <c r="O58" s="344">
        <f t="shared" si="10"/>
        <v>0</v>
      </c>
      <c r="P58" s="344">
        <f t="shared" si="10"/>
        <v>0</v>
      </c>
      <c r="Q58" s="344">
        <f t="shared" si="10"/>
        <v>0</v>
      </c>
      <c r="R58" s="344">
        <f t="shared" si="10"/>
        <v>0</v>
      </c>
      <c r="S58" s="344">
        <f t="shared" si="10"/>
        <v>0</v>
      </c>
      <c r="T58" s="344">
        <f t="shared" si="10"/>
        <v>0</v>
      </c>
      <c r="U58" s="344">
        <f t="shared" si="10"/>
        <v>0</v>
      </c>
      <c r="V58" s="344">
        <f t="shared" si="10"/>
        <v>0</v>
      </c>
      <c r="W58" s="344">
        <f t="shared" si="10"/>
        <v>0</v>
      </c>
      <c r="X58" s="344">
        <f t="shared" si="10"/>
        <v>0</v>
      </c>
      <c r="Y58" s="344">
        <f t="shared" si="10"/>
        <v>0</v>
      </c>
      <c r="Z58" s="344">
        <f t="shared" si="10"/>
        <v>0</v>
      </c>
      <c r="AA58" s="344">
        <f t="shared" si="10"/>
        <v>0</v>
      </c>
      <c r="AB58" s="344">
        <f t="shared" si="10"/>
        <v>0</v>
      </c>
      <c r="AC58" s="344">
        <f t="shared" si="10"/>
        <v>0</v>
      </c>
      <c r="AD58" s="344">
        <f t="shared" si="10"/>
        <v>0</v>
      </c>
      <c r="AE58" s="344">
        <f t="shared" si="10"/>
        <v>0</v>
      </c>
      <c r="AF58" s="344">
        <f t="shared" si="10"/>
        <v>0</v>
      </c>
      <c r="AG58" s="344">
        <f t="shared" si="10"/>
        <v>0</v>
      </c>
      <c r="AH58" s="344">
        <f t="shared" si="10"/>
        <v>0</v>
      </c>
      <c r="AI58" s="344">
        <f t="shared" si="10"/>
        <v>0</v>
      </c>
      <c r="AJ58" s="344">
        <f t="shared" si="10"/>
        <v>0</v>
      </c>
      <c r="AK58" s="344">
        <f t="shared" si="10"/>
        <v>0</v>
      </c>
      <c r="AL58" s="299"/>
    </row>
    <row r="59" spans="1:45" s="336" customFormat="1" ht="31.5">
      <c r="A59" s="685" t="s">
        <v>16</v>
      </c>
      <c r="B59" s="686" t="s">
        <v>475</v>
      </c>
      <c r="C59" s="685" t="s">
        <v>48</v>
      </c>
      <c r="D59" s="176" t="s">
        <v>175</v>
      </c>
      <c r="E59" s="687">
        <v>17.329999999999998</v>
      </c>
      <c r="F59" s="687"/>
      <c r="G59" s="687">
        <v>17.329999999999998</v>
      </c>
      <c r="H59" s="332">
        <f t="shared" si="0"/>
        <v>17.329999999999998</v>
      </c>
      <c r="I59" s="687"/>
      <c r="J59" s="687"/>
      <c r="K59" s="687">
        <v>17.329999999999998</v>
      </c>
      <c r="L59" s="687"/>
      <c r="M59" s="687"/>
      <c r="N59" s="687"/>
      <c r="O59" s="687"/>
      <c r="P59" s="687"/>
      <c r="Q59" s="687"/>
      <c r="R59" s="687"/>
      <c r="S59" s="687"/>
      <c r="T59" s="687"/>
      <c r="U59" s="687"/>
      <c r="V59" s="687"/>
      <c r="W59" s="687"/>
      <c r="X59" s="687"/>
      <c r="Y59" s="687"/>
      <c r="Z59" s="687"/>
      <c r="AA59" s="687"/>
      <c r="AB59" s="687"/>
      <c r="AC59" s="687"/>
      <c r="AD59" s="687"/>
      <c r="AE59" s="687"/>
      <c r="AF59" s="687"/>
      <c r="AG59" s="687"/>
      <c r="AH59" s="687"/>
      <c r="AI59" s="687"/>
      <c r="AJ59" s="687"/>
      <c r="AK59" s="687"/>
      <c r="AL59" s="176" t="e">
        <f>#REF!</f>
        <v>#REF!</v>
      </c>
    </row>
    <row r="60" spans="1:45">
      <c r="A60" s="304"/>
      <c r="B60" s="98"/>
      <c r="C60" s="324"/>
      <c r="D60" s="304"/>
      <c r="E60" s="96"/>
      <c r="F60" s="96"/>
      <c r="G60" s="96"/>
      <c r="H60" s="301">
        <f t="shared" si="0"/>
        <v>0</v>
      </c>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4"/>
      <c r="AI60" s="304"/>
      <c r="AJ60" s="304"/>
      <c r="AK60" s="304"/>
      <c r="AL60" s="304"/>
    </row>
    <row r="61" spans="1:45" s="318" customFormat="1">
      <c r="A61" s="299" t="s">
        <v>164</v>
      </c>
      <c r="B61" s="246" t="s">
        <v>463</v>
      </c>
      <c r="C61" s="325" t="s">
        <v>128</v>
      </c>
      <c r="D61" s="299"/>
      <c r="E61" s="245">
        <f>SUM(E62:E69)</f>
        <v>100</v>
      </c>
      <c r="F61" s="378">
        <f t="shared" ref="F61:G61" si="11">SUM(F62:F69)</f>
        <v>0</v>
      </c>
      <c r="G61" s="378">
        <f t="shared" si="11"/>
        <v>100</v>
      </c>
      <c r="H61" s="665">
        <f t="shared" si="0"/>
        <v>100.00000000000001</v>
      </c>
      <c r="I61" s="245">
        <f>SUM(I62:I69)</f>
        <v>3.7</v>
      </c>
      <c r="J61" s="245">
        <f t="shared" ref="J61:AK61" si="12">SUM(J62:J69)</f>
        <v>28.98</v>
      </c>
      <c r="K61" s="245">
        <f t="shared" si="12"/>
        <v>57.68</v>
      </c>
      <c r="L61" s="245">
        <f t="shared" si="12"/>
        <v>0</v>
      </c>
      <c r="M61" s="245">
        <f t="shared" si="12"/>
        <v>0</v>
      </c>
      <c r="N61" s="245">
        <f t="shared" si="12"/>
        <v>0</v>
      </c>
      <c r="O61" s="245">
        <f t="shared" si="12"/>
        <v>0.8</v>
      </c>
      <c r="P61" s="245">
        <f t="shared" si="12"/>
        <v>0</v>
      </c>
      <c r="Q61" s="245">
        <f t="shared" si="12"/>
        <v>3.4</v>
      </c>
      <c r="R61" s="245">
        <f t="shared" si="12"/>
        <v>1.5</v>
      </c>
      <c r="S61" s="245">
        <f t="shared" si="12"/>
        <v>1.68</v>
      </c>
      <c r="T61" s="245">
        <f t="shared" si="12"/>
        <v>0</v>
      </c>
      <c r="U61" s="245">
        <f t="shared" si="12"/>
        <v>0</v>
      </c>
      <c r="V61" s="245">
        <f t="shared" si="12"/>
        <v>0</v>
      </c>
      <c r="W61" s="245">
        <f t="shared" si="12"/>
        <v>0</v>
      </c>
      <c r="X61" s="245">
        <f t="shared" si="12"/>
        <v>0</v>
      </c>
      <c r="Y61" s="245">
        <f t="shared" si="12"/>
        <v>1.06</v>
      </c>
      <c r="Z61" s="245">
        <f t="shared" si="12"/>
        <v>0</v>
      </c>
      <c r="AA61" s="245">
        <f t="shared" si="12"/>
        <v>0</v>
      </c>
      <c r="AB61" s="245">
        <f t="shared" si="12"/>
        <v>0</v>
      </c>
      <c r="AC61" s="245">
        <f t="shared" si="12"/>
        <v>0</v>
      </c>
      <c r="AD61" s="245">
        <f t="shared" si="12"/>
        <v>0</v>
      </c>
      <c r="AE61" s="245">
        <f t="shared" si="12"/>
        <v>0.2</v>
      </c>
      <c r="AF61" s="245">
        <f t="shared" si="12"/>
        <v>0</v>
      </c>
      <c r="AG61" s="245">
        <f t="shared" si="12"/>
        <v>0</v>
      </c>
      <c r="AH61" s="245">
        <f t="shared" si="12"/>
        <v>0</v>
      </c>
      <c r="AI61" s="245">
        <f t="shared" si="12"/>
        <v>0</v>
      </c>
      <c r="AJ61" s="245">
        <f t="shared" si="12"/>
        <v>0</v>
      </c>
      <c r="AK61" s="245">
        <f t="shared" si="12"/>
        <v>1</v>
      </c>
      <c r="AL61" s="299"/>
    </row>
    <row r="62" spans="1:45" s="693" customFormat="1" ht="31.5">
      <c r="A62" s="387" t="s">
        <v>726</v>
      </c>
      <c r="B62" s="688" t="s">
        <v>631</v>
      </c>
      <c r="C62" s="689" t="s">
        <v>128</v>
      </c>
      <c r="D62" s="387" t="s">
        <v>26</v>
      </c>
      <c r="E62" s="690"/>
      <c r="F62" s="691"/>
      <c r="G62" s="733"/>
      <c r="H62" s="692">
        <f t="shared" si="0"/>
        <v>0</v>
      </c>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387" t="e">
        <f>#REF!</f>
        <v>#REF!</v>
      </c>
    </row>
    <row r="63" spans="1:45">
      <c r="A63" s="304"/>
      <c r="B63" s="348"/>
      <c r="C63" s="349"/>
      <c r="D63" s="304"/>
      <c r="E63" s="345"/>
      <c r="F63" s="329"/>
      <c r="G63" s="329"/>
      <c r="H63" s="301"/>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6"/>
      <c r="AM63" s="328"/>
      <c r="AN63" s="328"/>
      <c r="AO63" s="328"/>
      <c r="AP63" s="328"/>
      <c r="AQ63" s="328"/>
      <c r="AR63" s="328"/>
      <c r="AS63" s="328"/>
    </row>
    <row r="64" spans="1:45" s="336" customFormat="1" ht="45">
      <c r="A64" s="176" t="s">
        <v>366</v>
      </c>
      <c r="B64" s="98" t="s">
        <v>464</v>
      </c>
      <c r="C64" s="324" t="s">
        <v>128</v>
      </c>
      <c r="D64" s="176" t="s">
        <v>55</v>
      </c>
      <c r="E64" s="96"/>
      <c r="F64" s="96"/>
      <c r="G64" s="96"/>
      <c r="H64" s="332">
        <f t="shared" si="0"/>
        <v>0</v>
      </c>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176"/>
      <c r="AI64" s="176"/>
      <c r="AJ64" s="176"/>
      <c r="AK64" s="176"/>
      <c r="AL64" s="176" t="e">
        <f>#REF!</f>
        <v>#REF!</v>
      </c>
    </row>
    <row r="65" spans="1:45" s="336" customFormat="1" ht="31.5">
      <c r="A65" s="176"/>
      <c r="B65" s="98" t="s">
        <v>674</v>
      </c>
      <c r="C65" s="324" t="s">
        <v>128</v>
      </c>
      <c r="D65" s="176" t="s">
        <v>57</v>
      </c>
      <c r="E65" s="96">
        <v>75</v>
      </c>
      <c r="F65" s="96"/>
      <c r="G65" s="96">
        <v>75</v>
      </c>
      <c r="H65" s="332">
        <f t="shared" si="0"/>
        <v>75.000000000000014</v>
      </c>
      <c r="I65" s="333">
        <v>3.7</v>
      </c>
      <c r="J65" s="333">
        <v>25.48</v>
      </c>
      <c r="K65" s="333">
        <v>38.68</v>
      </c>
      <c r="L65" s="333"/>
      <c r="M65" s="333"/>
      <c r="N65" s="333"/>
      <c r="O65" s="333">
        <v>0.8</v>
      </c>
      <c r="P65" s="333"/>
      <c r="Q65" s="333">
        <v>3.4</v>
      </c>
      <c r="R65" s="333"/>
      <c r="S65" s="333">
        <v>1.68</v>
      </c>
      <c r="T65" s="333"/>
      <c r="U65" s="333"/>
      <c r="V65" s="333"/>
      <c r="W65" s="333"/>
      <c r="X65" s="333"/>
      <c r="Y65" s="333">
        <v>1.06</v>
      </c>
      <c r="Z65" s="333"/>
      <c r="AA65" s="333"/>
      <c r="AB65" s="333"/>
      <c r="AC65" s="333"/>
      <c r="AD65" s="333"/>
      <c r="AE65" s="333">
        <v>0.2</v>
      </c>
      <c r="AF65" s="333"/>
      <c r="AG65" s="333"/>
      <c r="AH65" s="176"/>
      <c r="AI65" s="176"/>
      <c r="AJ65" s="176"/>
      <c r="AK65" s="176"/>
      <c r="AL65" s="176"/>
    </row>
    <row r="66" spans="1:45" s="336" customFormat="1" ht="30">
      <c r="A66" s="176"/>
      <c r="B66" s="98" t="s">
        <v>640</v>
      </c>
      <c r="C66" s="324" t="s">
        <v>128</v>
      </c>
      <c r="D66" s="176" t="s">
        <v>643</v>
      </c>
      <c r="E66" s="716"/>
      <c r="F66" s="716"/>
      <c r="G66" s="716"/>
      <c r="H66" s="332">
        <f t="shared" si="0"/>
        <v>0</v>
      </c>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176"/>
      <c r="AI66" s="176"/>
      <c r="AJ66" s="176"/>
      <c r="AK66" s="176"/>
      <c r="AL66" s="176"/>
    </row>
    <row r="67" spans="1:45" s="336" customFormat="1" ht="45">
      <c r="A67" s="176"/>
      <c r="B67" s="98" t="s">
        <v>641</v>
      </c>
      <c r="C67" s="324" t="s">
        <v>128</v>
      </c>
      <c r="D67" s="176" t="s">
        <v>643</v>
      </c>
      <c r="E67" s="716"/>
      <c r="F67" s="716"/>
      <c r="G67" s="716"/>
      <c r="H67" s="332">
        <f t="shared" si="0"/>
        <v>0</v>
      </c>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176"/>
      <c r="AI67" s="176"/>
      <c r="AJ67" s="176"/>
      <c r="AK67" s="176"/>
      <c r="AL67" s="176"/>
    </row>
    <row r="68" spans="1:45" s="336" customFormat="1" ht="30">
      <c r="A68" s="176"/>
      <c r="B68" s="98" t="s">
        <v>642</v>
      </c>
      <c r="C68" s="324" t="s">
        <v>128</v>
      </c>
      <c r="D68" s="176" t="s">
        <v>643</v>
      </c>
      <c r="E68" s="716"/>
      <c r="F68" s="716"/>
      <c r="G68" s="716"/>
      <c r="H68" s="332">
        <f t="shared" si="0"/>
        <v>0</v>
      </c>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176"/>
      <c r="AI68" s="176"/>
      <c r="AJ68" s="176"/>
      <c r="AK68" s="176"/>
      <c r="AL68" s="176"/>
    </row>
    <row r="69" spans="1:45" s="336" customFormat="1">
      <c r="A69" s="176">
        <v>5</v>
      </c>
      <c r="B69" s="374" t="s">
        <v>476</v>
      </c>
      <c r="C69" s="176" t="s">
        <v>128</v>
      </c>
      <c r="D69" s="176" t="s">
        <v>175</v>
      </c>
      <c r="E69" s="366">
        <v>25</v>
      </c>
      <c r="F69" s="366"/>
      <c r="G69" s="366">
        <v>25</v>
      </c>
      <c r="H69" s="332">
        <f t="shared" si="0"/>
        <v>25</v>
      </c>
      <c r="I69" s="366"/>
      <c r="J69" s="366">
        <v>3.5</v>
      </c>
      <c r="K69" s="366">
        <v>19</v>
      </c>
      <c r="L69" s="366"/>
      <c r="M69" s="366"/>
      <c r="N69" s="366"/>
      <c r="O69" s="366"/>
      <c r="P69" s="366"/>
      <c r="Q69" s="366"/>
      <c r="R69" s="366">
        <v>1.5</v>
      </c>
      <c r="S69" s="366"/>
      <c r="T69" s="366"/>
      <c r="U69" s="366"/>
      <c r="V69" s="366"/>
      <c r="W69" s="366"/>
      <c r="X69" s="366"/>
      <c r="Y69" s="366"/>
      <c r="Z69" s="366"/>
      <c r="AA69" s="366"/>
      <c r="AB69" s="366"/>
      <c r="AC69" s="366"/>
      <c r="AD69" s="366"/>
      <c r="AE69" s="366"/>
      <c r="AF69" s="366"/>
      <c r="AG69" s="366"/>
      <c r="AH69" s="366"/>
      <c r="AI69" s="366"/>
      <c r="AJ69" s="366"/>
      <c r="AK69" s="366">
        <v>1</v>
      </c>
      <c r="AL69" s="176" t="e">
        <f>#REF!</f>
        <v>#REF!</v>
      </c>
    </row>
    <row r="70" spans="1:45" s="318" customFormat="1">
      <c r="A70" s="299" t="s">
        <v>166</v>
      </c>
      <c r="B70" s="246" t="s">
        <v>466</v>
      </c>
      <c r="C70" s="325" t="s">
        <v>88</v>
      </c>
      <c r="D70" s="299"/>
      <c r="E70" s="245">
        <f>SUM(E71:E80)</f>
        <v>83.1</v>
      </c>
      <c r="F70" s="378">
        <f t="shared" ref="F70:G70" si="13">SUM(F71:F80)</f>
        <v>1.7</v>
      </c>
      <c r="G70" s="378">
        <f t="shared" si="13"/>
        <v>29.55</v>
      </c>
      <c r="H70" s="665">
        <f t="shared" si="0"/>
        <v>29.549999999999994</v>
      </c>
      <c r="I70" s="245">
        <f t="shared" ref="I70:AK70" si="14">SUM(I71:I80)</f>
        <v>0.65</v>
      </c>
      <c r="J70" s="245">
        <f t="shared" si="14"/>
        <v>3.3</v>
      </c>
      <c r="K70" s="245">
        <f t="shared" si="14"/>
        <v>16.619999999999997</v>
      </c>
      <c r="L70" s="245">
        <f t="shared" si="14"/>
        <v>2.2000000000000002</v>
      </c>
      <c r="M70" s="245">
        <f t="shared" si="14"/>
        <v>0</v>
      </c>
      <c r="N70" s="245">
        <f t="shared" si="14"/>
        <v>0</v>
      </c>
      <c r="O70" s="245">
        <f t="shared" si="14"/>
        <v>0.22</v>
      </c>
      <c r="P70" s="245">
        <f t="shared" si="14"/>
        <v>0</v>
      </c>
      <c r="Q70" s="245">
        <f t="shared" si="14"/>
        <v>2.31</v>
      </c>
      <c r="R70" s="245">
        <f t="shared" si="14"/>
        <v>0</v>
      </c>
      <c r="S70" s="245">
        <f t="shared" si="14"/>
        <v>0</v>
      </c>
      <c r="T70" s="245">
        <f t="shared" si="14"/>
        <v>0</v>
      </c>
      <c r="U70" s="245">
        <f t="shared" si="14"/>
        <v>0</v>
      </c>
      <c r="V70" s="245">
        <f t="shared" si="14"/>
        <v>0.03</v>
      </c>
      <c r="W70" s="245">
        <f t="shared" si="14"/>
        <v>1.2799999999999998</v>
      </c>
      <c r="X70" s="245">
        <f t="shared" si="14"/>
        <v>0</v>
      </c>
      <c r="Y70" s="245">
        <f t="shared" si="14"/>
        <v>0</v>
      </c>
      <c r="Z70" s="245">
        <f t="shared" si="14"/>
        <v>0</v>
      </c>
      <c r="AA70" s="245">
        <f t="shared" si="14"/>
        <v>0</v>
      </c>
      <c r="AB70" s="245">
        <f t="shared" si="14"/>
        <v>0</v>
      </c>
      <c r="AC70" s="245">
        <f t="shared" si="14"/>
        <v>0</v>
      </c>
      <c r="AD70" s="245">
        <f t="shared" si="14"/>
        <v>0</v>
      </c>
      <c r="AE70" s="245">
        <f t="shared" si="14"/>
        <v>0.22</v>
      </c>
      <c r="AF70" s="245">
        <f t="shared" si="14"/>
        <v>0.72</v>
      </c>
      <c r="AG70" s="245">
        <f t="shared" si="14"/>
        <v>0</v>
      </c>
      <c r="AH70" s="245">
        <f t="shared" si="14"/>
        <v>1.34</v>
      </c>
      <c r="AI70" s="245">
        <f t="shared" si="14"/>
        <v>0.44</v>
      </c>
      <c r="AJ70" s="245">
        <f t="shared" si="14"/>
        <v>0</v>
      </c>
      <c r="AK70" s="245">
        <f t="shared" si="14"/>
        <v>0.22</v>
      </c>
      <c r="AL70" s="299"/>
    </row>
    <row r="71" spans="1:45" s="336" customFormat="1" ht="31.5">
      <c r="A71" s="176">
        <v>2</v>
      </c>
      <c r="B71" s="374" t="s">
        <v>467</v>
      </c>
      <c r="C71" s="176" t="s">
        <v>88</v>
      </c>
      <c r="D71" s="176" t="s">
        <v>365</v>
      </c>
      <c r="E71" s="366">
        <v>0.35</v>
      </c>
      <c r="F71" s="366"/>
      <c r="G71" s="366">
        <f>E71</f>
        <v>0.35</v>
      </c>
      <c r="H71" s="332">
        <f t="shared" si="0"/>
        <v>0.35</v>
      </c>
      <c r="I71" s="366"/>
      <c r="J71" s="366"/>
      <c r="K71" s="366">
        <v>7.0000000000000007E-2</v>
      </c>
      <c r="L71" s="366"/>
      <c r="M71" s="366"/>
      <c r="N71" s="366"/>
      <c r="O71" s="366"/>
      <c r="P71" s="366"/>
      <c r="Q71" s="366"/>
      <c r="R71" s="366"/>
      <c r="S71" s="366"/>
      <c r="T71" s="366"/>
      <c r="U71" s="366"/>
      <c r="V71" s="366">
        <v>0.03</v>
      </c>
      <c r="W71" s="366">
        <v>0.15</v>
      </c>
      <c r="X71" s="366"/>
      <c r="Y71" s="366"/>
      <c r="Z71" s="366"/>
      <c r="AA71" s="366"/>
      <c r="AB71" s="366"/>
      <c r="AC71" s="366"/>
      <c r="AD71" s="366"/>
      <c r="AE71" s="366"/>
      <c r="AF71" s="366"/>
      <c r="AG71" s="366"/>
      <c r="AH71" s="366">
        <v>0.1</v>
      </c>
      <c r="AI71" s="366"/>
      <c r="AJ71" s="366"/>
      <c r="AK71" s="366"/>
      <c r="AL71" s="176" t="e">
        <f>#REF!</f>
        <v>#REF!</v>
      </c>
    </row>
    <row r="72" spans="1:45" s="336" customFormat="1">
      <c r="A72" s="176">
        <v>3</v>
      </c>
      <c r="B72" s="374" t="s">
        <v>368</v>
      </c>
      <c r="C72" s="176" t="s">
        <v>88</v>
      </c>
      <c r="D72" s="176" t="s">
        <v>175</v>
      </c>
      <c r="E72" s="366">
        <v>8.370000000000001</v>
      </c>
      <c r="F72" s="366"/>
      <c r="G72" s="366">
        <f>E72</f>
        <v>8.370000000000001</v>
      </c>
      <c r="H72" s="332">
        <f t="shared" si="0"/>
        <v>8.370000000000001</v>
      </c>
      <c r="I72" s="366">
        <v>0.65</v>
      </c>
      <c r="J72" s="366"/>
      <c r="K72" s="366">
        <v>2.2200000000000002</v>
      </c>
      <c r="L72" s="366">
        <v>2.2000000000000002</v>
      </c>
      <c r="M72" s="366"/>
      <c r="N72" s="366"/>
      <c r="O72" s="366">
        <v>0.22</v>
      </c>
      <c r="P72" s="366"/>
      <c r="Q72" s="366">
        <v>2.2000000000000002</v>
      </c>
      <c r="R72" s="366"/>
      <c r="S72" s="366"/>
      <c r="T72" s="366"/>
      <c r="U72" s="366"/>
      <c r="V72" s="366"/>
      <c r="W72" s="366"/>
      <c r="X72" s="366"/>
      <c r="Y72" s="366"/>
      <c r="Z72" s="366"/>
      <c r="AA72" s="366"/>
      <c r="AB72" s="366"/>
      <c r="AC72" s="366"/>
      <c r="AD72" s="366"/>
      <c r="AE72" s="366">
        <v>0.22</v>
      </c>
      <c r="AF72" s="366"/>
      <c r="AG72" s="366"/>
      <c r="AH72" s="366"/>
      <c r="AI72" s="366">
        <v>0.44</v>
      </c>
      <c r="AJ72" s="366"/>
      <c r="AK72" s="366">
        <v>0.22</v>
      </c>
      <c r="AL72" s="176" t="e">
        <f>#REF!</f>
        <v>#REF!</v>
      </c>
    </row>
    <row r="73" spans="1:45" s="336" customFormat="1" ht="31.5">
      <c r="A73" s="685" t="s">
        <v>468</v>
      </c>
      <c r="B73" s="686" t="s">
        <v>469</v>
      </c>
      <c r="C73" s="685" t="s">
        <v>88</v>
      </c>
      <c r="D73" s="176" t="s">
        <v>175</v>
      </c>
      <c r="E73" s="687">
        <v>1.63</v>
      </c>
      <c r="F73" s="687"/>
      <c r="G73" s="687">
        <f>E73</f>
        <v>1.63</v>
      </c>
      <c r="H73" s="332">
        <f t="shared" si="0"/>
        <v>1.63</v>
      </c>
      <c r="I73" s="687"/>
      <c r="J73" s="687"/>
      <c r="K73" s="687">
        <v>1.63</v>
      </c>
      <c r="L73" s="687"/>
      <c r="M73" s="687"/>
      <c r="N73" s="687"/>
      <c r="O73" s="687"/>
      <c r="P73" s="687"/>
      <c r="Q73" s="687"/>
      <c r="R73" s="687"/>
      <c r="S73" s="687"/>
      <c r="T73" s="687"/>
      <c r="U73" s="687"/>
      <c r="V73" s="687"/>
      <c r="W73" s="687"/>
      <c r="X73" s="687"/>
      <c r="Y73" s="687"/>
      <c r="Z73" s="687"/>
      <c r="AA73" s="687"/>
      <c r="AB73" s="687"/>
      <c r="AC73" s="687"/>
      <c r="AD73" s="687"/>
      <c r="AE73" s="687"/>
      <c r="AF73" s="687"/>
      <c r="AG73" s="687"/>
      <c r="AH73" s="687"/>
      <c r="AI73" s="687"/>
      <c r="AJ73" s="687"/>
      <c r="AK73" s="687"/>
      <c r="AL73" s="176" t="e">
        <f>#REF!</f>
        <v>#REF!</v>
      </c>
    </row>
    <row r="74" spans="1:45" s="336" customFormat="1" ht="31.5">
      <c r="A74" s="685" t="s">
        <v>470</v>
      </c>
      <c r="B74" s="694" t="s">
        <v>471</v>
      </c>
      <c r="C74" s="695" t="s">
        <v>88</v>
      </c>
      <c r="D74" s="176" t="s">
        <v>175</v>
      </c>
      <c r="E74" s="687">
        <v>12</v>
      </c>
      <c r="F74" s="687"/>
      <c r="G74" s="687">
        <f>E74</f>
        <v>12</v>
      </c>
      <c r="H74" s="332">
        <f t="shared" si="0"/>
        <v>12</v>
      </c>
      <c r="I74" s="687"/>
      <c r="J74" s="687">
        <v>3.3</v>
      </c>
      <c r="K74" s="687">
        <v>8.6999999999999993</v>
      </c>
      <c r="L74" s="687"/>
      <c r="M74" s="687"/>
      <c r="N74" s="687"/>
      <c r="O74" s="687"/>
      <c r="P74" s="687"/>
      <c r="Q74" s="687"/>
      <c r="R74" s="687"/>
      <c r="S74" s="687"/>
      <c r="T74" s="687"/>
      <c r="U74" s="687"/>
      <c r="V74" s="687"/>
      <c r="W74" s="687"/>
      <c r="X74" s="687"/>
      <c r="Y74" s="687"/>
      <c r="Z74" s="687"/>
      <c r="AA74" s="687"/>
      <c r="AB74" s="687"/>
      <c r="AC74" s="687"/>
      <c r="AD74" s="687"/>
      <c r="AE74" s="687"/>
      <c r="AF74" s="687"/>
      <c r="AG74" s="687"/>
      <c r="AH74" s="687"/>
      <c r="AI74" s="687"/>
      <c r="AJ74" s="687"/>
      <c r="AK74" s="687"/>
      <c r="AL74" s="176" t="e">
        <f>#REF!</f>
        <v>#REF!</v>
      </c>
    </row>
    <row r="75" spans="1:45" s="336" customFormat="1" ht="31.5">
      <c r="A75" s="176">
        <v>4</v>
      </c>
      <c r="B75" s="696" t="s">
        <v>369</v>
      </c>
      <c r="C75" s="331" t="s">
        <v>88</v>
      </c>
      <c r="D75" s="176" t="s">
        <v>174</v>
      </c>
      <c r="E75" s="366">
        <v>3.2</v>
      </c>
      <c r="F75" s="366"/>
      <c r="G75" s="738">
        <v>3.2</v>
      </c>
      <c r="H75" s="332">
        <f t="shared" si="0"/>
        <v>3.2</v>
      </c>
      <c r="I75" s="366"/>
      <c r="J75" s="366"/>
      <c r="K75" s="366"/>
      <c r="L75" s="366"/>
      <c r="M75" s="366"/>
      <c r="N75" s="366"/>
      <c r="O75" s="366"/>
      <c r="P75" s="366"/>
      <c r="Q75" s="366">
        <v>0.11</v>
      </c>
      <c r="R75" s="366"/>
      <c r="S75" s="366"/>
      <c r="T75" s="366"/>
      <c r="U75" s="366"/>
      <c r="V75" s="366"/>
      <c r="W75" s="366">
        <v>1.1299999999999999</v>
      </c>
      <c r="X75" s="366"/>
      <c r="Y75" s="366"/>
      <c r="Z75" s="366"/>
      <c r="AA75" s="366"/>
      <c r="AB75" s="366"/>
      <c r="AC75" s="366"/>
      <c r="AD75" s="366"/>
      <c r="AE75" s="366"/>
      <c r="AF75" s="366">
        <v>0.72</v>
      </c>
      <c r="AG75" s="366"/>
      <c r="AH75" s="366">
        <v>1.24</v>
      </c>
      <c r="AI75" s="366"/>
      <c r="AJ75" s="366"/>
      <c r="AK75" s="366"/>
      <c r="AL75" s="176" t="e">
        <f>#REF!</f>
        <v>#REF!</v>
      </c>
    </row>
    <row r="76" spans="1:45" s="336" customFormat="1">
      <c r="A76" s="176"/>
      <c r="B76" s="330"/>
      <c r="C76" s="331"/>
      <c r="D76" s="176"/>
      <c r="E76" s="96"/>
      <c r="F76" s="96"/>
      <c r="G76" s="96"/>
      <c r="H76" s="332"/>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176"/>
      <c r="AI76" s="176"/>
      <c r="AJ76" s="176"/>
      <c r="AK76" s="176"/>
      <c r="AL76" s="334"/>
      <c r="AM76" s="335"/>
      <c r="AN76" s="335"/>
      <c r="AO76" s="335"/>
      <c r="AP76" s="335"/>
      <c r="AQ76" s="335"/>
      <c r="AR76" s="335"/>
      <c r="AS76" s="335"/>
    </row>
    <row r="77" spans="1:45" s="794" customFormat="1" ht="75">
      <c r="A77" s="789" t="s">
        <v>753</v>
      </c>
      <c r="B77" s="803" t="s">
        <v>472</v>
      </c>
      <c r="C77" s="795" t="s">
        <v>88</v>
      </c>
      <c r="D77" s="789" t="s">
        <v>174</v>
      </c>
      <c r="E77" s="796">
        <v>1.85</v>
      </c>
      <c r="F77" s="796"/>
      <c r="G77" s="796"/>
      <c r="H77" s="793">
        <f t="shared" ref="H77" si="15">SUM(I77:AK77)</f>
        <v>0</v>
      </c>
      <c r="I77" s="797"/>
      <c r="J77" s="797"/>
      <c r="K77" s="797"/>
      <c r="L77" s="797"/>
      <c r="M77" s="797"/>
      <c r="N77" s="797"/>
      <c r="O77" s="797"/>
      <c r="P77" s="797"/>
      <c r="Q77" s="797"/>
      <c r="R77" s="797"/>
      <c r="S77" s="797"/>
      <c r="T77" s="797"/>
      <c r="U77" s="797"/>
      <c r="V77" s="797"/>
      <c r="W77" s="797"/>
      <c r="X77" s="797"/>
      <c r="Y77" s="797"/>
      <c r="Z77" s="797"/>
      <c r="AA77" s="797"/>
      <c r="AB77" s="797"/>
      <c r="AC77" s="797"/>
      <c r="AD77" s="797"/>
      <c r="AE77" s="797"/>
      <c r="AF77" s="797"/>
      <c r="AG77" s="797"/>
      <c r="AH77" s="789"/>
      <c r="AI77" s="789"/>
      <c r="AJ77" s="789"/>
      <c r="AK77" s="789"/>
      <c r="AL77" s="789"/>
    </row>
    <row r="78" spans="1:45" s="336" customFormat="1" ht="31.5">
      <c r="A78" s="176"/>
      <c r="B78" s="330" t="s">
        <v>377</v>
      </c>
      <c r="C78" s="331" t="s">
        <v>88</v>
      </c>
      <c r="D78" s="176" t="s">
        <v>26</v>
      </c>
      <c r="E78" s="96">
        <v>12.7</v>
      </c>
      <c r="F78" s="96">
        <v>1.7</v>
      </c>
      <c r="G78" s="96"/>
      <c r="H78" s="332">
        <f t="shared" si="0"/>
        <v>0</v>
      </c>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176"/>
      <c r="AI78" s="176"/>
      <c r="AJ78" s="176"/>
      <c r="AK78" s="176"/>
      <c r="AL78" s="176"/>
    </row>
    <row r="79" spans="1:45" s="336" customFormat="1" ht="31.5">
      <c r="A79" s="176"/>
      <c r="B79" s="330" t="s">
        <v>473</v>
      </c>
      <c r="C79" s="331" t="s">
        <v>88</v>
      </c>
      <c r="D79" s="176" t="s">
        <v>26</v>
      </c>
      <c r="E79" s="96">
        <v>43</v>
      </c>
      <c r="F79" s="96"/>
      <c r="G79" s="96">
        <v>4</v>
      </c>
      <c r="H79" s="332">
        <f t="shared" si="0"/>
        <v>4</v>
      </c>
      <c r="I79" s="333"/>
      <c r="J79" s="333"/>
      <c r="K79" s="333">
        <v>4</v>
      </c>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176"/>
      <c r="AI79" s="176"/>
      <c r="AJ79" s="176"/>
      <c r="AK79" s="176"/>
      <c r="AL79" s="176"/>
    </row>
    <row r="80" spans="1:45">
      <c r="A80" s="304"/>
      <c r="B80" s="330"/>
      <c r="C80" s="337"/>
      <c r="D80" s="304"/>
      <c r="E80" s="96"/>
      <c r="F80" s="96"/>
      <c r="G80" s="96"/>
      <c r="H80" s="301">
        <f t="shared" si="0"/>
        <v>0</v>
      </c>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4"/>
      <c r="AI80" s="304"/>
      <c r="AJ80" s="304"/>
      <c r="AK80" s="304"/>
      <c r="AL80" s="304"/>
    </row>
    <row r="81" spans="1:45" s="318" customFormat="1" ht="28.5">
      <c r="A81" s="299" t="s">
        <v>168</v>
      </c>
      <c r="B81" s="338" t="s">
        <v>474</v>
      </c>
      <c r="C81" s="339" t="s">
        <v>87</v>
      </c>
      <c r="D81" s="299"/>
      <c r="E81" s="245">
        <f>SUM(E82:E89)</f>
        <v>42.33</v>
      </c>
      <c r="F81" s="378">
        <f t="shared" ref="F81:G81" si="16">SUM(F82:F89)</f>
        <v>0</v>
      </c>
      <c r="G81" s="378">
        <f t="shared" si="16"/>
        <v>0</v>
      </c>
      <c r="H81" s="665">
        <f t="shared" si="0"/>
        <v>0</v>
      </c>
      <c r="I81" s="245">
        <f t="shared" ref="I81:AK81" si="17">SUM(I82:I89)</f>
        <v>0</v>
      </c>
      <c r="J81" s="245">
        <f t="shared" si="17"/>
        <v>0</v>
      </c>
      <c r="K81" s="245">
        <f t="shared" si="17"/>
        <v>0</v>
      </c>
      <c r="L81" s="245">
        <f t="shared" si="17"/>
        <v>0</v>
      </c>
      <c r="M81" s="245">
        <f t="shared" si="17"/>
        <v>0</v>
      </c>
      <c r="N81" s="245">
        <f t="shared" si="17"/>
        <v>0</v>
      </c>
      <c r="O81" s="245">
        <f t="shared" si="17"/>
        <v>0</v>
      </c>
      <c r="P81" s="245">
        <f t="shared" si="17"/>
        <v>0</v>
      </c>
      <c r="Q81" s="245">
        <f t="shared" si="17"/>
        <v>0</v>
      </c>
      <c r="R81" s="245">
        <f t="shared" si="17"/>
        <v>0</v>
      </c>
      <c r="S81" s="245">
        <f t="shared" si="17"/>
        <v>0</v>
      </c>
      <c r="T81" s="245">
        <f t="shared" si="17"/>
        <v>0</v>
      </c>
      <c r="U81" s="245">
        <f t="shared" si="17"/>
        <v>0</v>
      </c>
      <c r="V81" s="245">
        <f t="shared" si="17"/>
        <v>0</v>
      </c>
      <c r="W81" s="245">
        <f t="shared" si="17"/>
        <v>0</v>
      </c>
      <c r="X81" s="245">
        <f t="shared" si="17"/>
        <v>0</v>
      </c>
      <c r="Y81" s="245">
        <f t="shared" si="17"/>
        <v>0</v>
      </c>
      <c r="Z81" s="245">
        <f t="shared" si="17"/>
        <v>0</v>
      </c>
      <c r="AA81" s="245">
        <f t="shared" si="17"/>
        <v>0</v>
      </c>
      <c r="AB81" s="245">
        <f t="shared" si="17"/>
        <v>0</v>
      </c>
      <c r="AC81" s="245">
        <f t="shared" si="17"/>
        <v>0</v>
      </c>
      <c r="AD81" s="245">
        <f t="shared" si="17"/>
        <v>0</v>
      </c>
      <c r="AE81" s="245">
        <f t="shared" si="17"/>
        <v>0</v>
      </c>
      <c r="AF81" s="245">
        <f t="shared" si="17"/>
        <v>0</v>
      </c>
      <c r="AG81" s="245">
        <f t="shared" si="17"/>
        <v>0</v>
      </c>
      <c r="AH81" s="245">
        <f t="shared" si="17"/>
        <v>0</v>
      </c>
      <c r="AI81" s="245">
        <f t="shared" si="17"/>
        <v>0</v>
      </c>
      <c r="AJ81" s="245">
        <f t="shared" si="17"/>
        <v>0</v>
      </c>
      <c r="AK81" s="245">
        <f t="shared" si="17"/>
        <v>0</v>
      </c>
      <c r="AL81" s="299"/>
    </row>
    <row r="82" spans="1:45" s="336" customFormat="1" ht="31.5">
      <c r="A82" s="685" t="s">
        <v>16</v>
      </c>
      <c r="B82" s="686" t="s">
        <v>475</v>
      </c>
      <c r="C82" s="685" t="s">
        <v>87</v>
      </c>
      <c r="D82" s="176" t="s">
        <v>175</v>
      </c>
      <c r="E82" s="687">
        <v>17.329999999999998</v>
      </c>
      <c r="F82" s="687"/>
      <c r="G82" s="687"/>
      <c r="H82" s="332">
        <f t="shared" si="0"/>
        <v>0</v>
      </c>
      <c r="I82" s="687"/>
      <c r="J82" s="687"/>
      <c r="K82" s="687"/>
      <c r="L82" s="687"/>
      <c r="M82" s="687"/>
      <c r="N82" s="687"/>
      <c r="O82" s="687"/>
      <c r="P82" s="687"/>
      <c r="Q82" s="687"/>
      <c r="R82" s="687"/>
      <c r="S82" s="687"/>
      <c r="T82" s="687"/>
      <c r="U82" s="687"/>
      <c r="V82" s="687"/>
      <c r="W82" s="687"/>
      <c r="X82" s="687"/>
      <c r="Y82" s="687"/>
      <c r="Z82" s="687"/>
      <c r="AA82" s="687"/>
      <c r="AB82" s="687"/>
      <c r="AC82" s="687"/>
      <c r="AD82" s="687"/>
      <c r="AE82" s="687"/>
      <c r="AF82" s="687"/>
      <c r="AG82" s="687"/>
      <c r="AH82" s="687"/>
      <c r="AI82" s="687"/>
      <c r="AJ82" s="687"/>
      <c r="AK82" s="687"/>
      <c r="AL82" s="176" t="e">
        <f>#REF!</f>
        <v>#REF!</v>
      </c>
    </row>
    <row r="83" spans="1:45" s="336" customFormat="1">
      <c r="A83" s="176">
        <v>5</v>
      </c>
      <c r="B83" s="374" t="s">
        <v>476</v>
      </c>
      <c r="C83" s="176" t="s">
        <v>87</v>
      </c>
      <c r="D83" s="176" t="s">
        <v>175</v>
      </c>
      <c r="E83" s="366">
        <v>25</v>
      </c>
      <c r="F83" s="366"/>
      <c r="G83" s="366"/>
      <c r="H83" s="332">
        <f t="shared" si="0"/>
        <v>0</v>
      </c>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176" t="e">
        <f>#REF!</f>
        <v>#REF!</v>
      </c>
    </row>
    <row r="84" spans="1:45" s="336" customFormat="1" ht="31.5">
      <c r="A84" s="176"/>
      <c r="B84" s="374" t="s">
        <v>476</v>
      </c>
      <c r="C84" s="176" t="s">
        <v>87</v>
      </c>
      <c r="D84" s="176" t="s">
        <v>477</v>
      </c>
      <c r="E84" s="366"/>
      <c r="F84" s="366"/>
      <c r="G84" s="366"/>
      <c r="H84" s="332"/>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176"/>
    </row>
    <row r="85" spans="1:45">
      <c r="A85" s="304"/>
      <c r="B85" s="323"/>
      <c r="C85" s="304"/>
      <c r="D85" s="304"/>
      <c r="E85" s="307"/>
      <c r="F85" s="307"/>
      <c r="G85" s="307"/>
      <c r="H85" s="301"/>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4" t="e">
        <f>#REF!</f>
        <v>#REF!</v>
      </c>
    </row>
    <row r="86" spans="1:45">
      <c r="A86" s="304"/>
      <c r="B86" s="323"/>
      <c r="C86" s="304"/>
      <c r="D86" s="304"/>
      <c r="E86" s="307"/>
      <c r="F86" s="307"/>
      <c r="G86" s="307"/>
      <c r="H86" s="301">
        <f t="shared" si="0"/>
        <v>0</v>
      </c>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4"/>
    </row>
    <row r="87" spans="1:45">
      <c r="A87" s="304"/>
      <c r="B87" s="323"/>
      <c r="C87" s="304"/>
      <c r="D87" s="304"/>
      <c r="E87" s="307"/>
      <c r="F87" s="307"/>
      <c r="G87" s="307"/>
      <c r="H87" s="301">
        <f t="shared" si="0"/>
        <v>0</v>
      </c>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4"/>
    </row>
    <row r="88" spans="1:45">
      <c r="A88" s="304"/>
      <c r="B88" s="323"/>
      <c r="C88" s="304"/>
      <c r="D88" s="304"/>
      <c r="E88" s="307"/>
      <c r="F88" s="307"/>
      <c r="G88" s="307"/>
      <c r="H88" s="301">
        <f t="shared" si="0"/>
        <v>0</v>
      </c>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4"/>
    </row>
    <row r="89" spans="1:45">
      <c r="A89" s="304"/>
      <c r="B89" s="323"/>
      <c r="C89" s="304"/>
      <c r="D89" s="304"/>
      <c r="E89" s="307"/>
      <c r="F89" s="307"/>
      <c r="G89" s="307"/>
      <c r="H89" s="301">
        <f t="shared" si="0"/>
        <v>0</v>
      </c>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4"/>
    </row>
    <row r="90" spans="1:45" s="318" customFormat="1" ht="31.5">
      <c r="A90" s="299" t="s">
        <v>478</v>
      </c>
      <c r="B90" s="298" t="s">
        <v>479</v>
      </c>
      <c r="C90" s="299" t="s">
        <v>82</v>
      </c>
      <c r="D90" s="299"/>
      <c r="E90" s="300">
        <f>SUM(E91:E111)</f>
        <v>51.9</v>
      </c>
      <c r="F90" s="300">
        <f t="shared" ref="F90:G90" si="18">SUM(F91:F111)</f>
        <v>5.83</v>
      </c>
      <c r="G90" s="300">
        <f t="shared" si="18"/>
        <v>41.68</v>
      </c>
      <c r="H90" s="301">
        <f t="shared" si="0"/>
        <v>41.68</v>
      </c>
      <c r="I90" s="300">
        <f t="shared" ref="I90:AS90" si="19">SUM(I91:I111)</f>
        <v>0</v>
      </c>
      <c r="J90" s="300">
        <f t="shared" si="19"/>
        <v>21.58</v>
      </c>
      <c r="K90" s="300">
        <f t="shared" si="19"/>
        <v>18.36</v>
      </c>
      <c r="L90" s="300">
        <f t="shared" si="19"/>
        <v>0.52</v>
      </c>
      <c r="M90" s="300">
        <f t="shared" si="19"/>
        <v>0</v>
      </c>
      <c r="N90" s="300">
        <f t="shared" si="19"/>
        <v>0</v>
      </c>
      <c r="O90" s="300">
        <f t="shared" si="19"/>
        <v>0</v>
      </c>
      <c r="P90" s="300">
        <f t="shared" si="19"/>
        <v>0</v>
      </c>
      <c r="Q90" s="300">
        <f t="shared" si="19"/>
        <v>0</v>
      </c>
      <c r="R90" s="300">
        <f t="shared" si="19"/>
        <v>0</v>
      </c>
      <c r="S90" s="300">
        <f t="shared" si="19"/>
        <v>0</v>
      </c>
      <c r="T90" s="300">
        <f t="shared" si="19"/>
        <v>0</v>
      </c>
      <c r="U90" s="300">
        <f t="shared" si="19"/>
        <v>0</v>
      </c>
      <c r="V90" s="300">
        <f t="shared" si="19"/>
        <v>0</v>
      </c>
      <c r="W90" s="300">
        <f t="shared" si="19"/>
        <v>0</v>
      </c>
      <c r="X90" s="300">
        <f t="shared" si="19"/>
        <v>0</v>
      </c>
      <c r="Y90" s="300">
        <f t="shared" si="19"/>
        <v>0</v>
      </c>
      <c r="Z90" s="300">
        <f t="shared" si="19"/>
        <v>0</v>
      </c>
      <c r="AA90" s="300">
        <f t="shared" si="19"/>
        <v>0</v>
      </c>
      <c r="AB90" s="300">
        <f t="shared" si="19"/>
        <v>0</v>
      </c>
      <c r="AC90" s="300">
        <f t="shared" si="19"/>
        <v>0</v>
      </c>
      <c r="AD90" s="300">
        <f t="shared" si="19"/>
        <v>0</v>
      </c>
      <c r="AE90" s="300">
        <f t="shared" si="19"/>
        <v>0</v>
      </c>
      <c r="AF90" s="300">
        <f t="shared" si="19"/>
        <v>0</v>
      </c>
      <c r="AG90" s="300">
        <f t="shared" si="19"/>
        <v>0</v>
      </c>
      <c r="AH90" s="300">
        <f t="shared" si="19"/>
        <v>0</v>
      </c>
      <c r="AI90" s="300">
        <f t="shared" si="19"/>
        <v>0</v>
      </c>
      <c r="AJ90" s="300">
        <f t="shared" si="19"/>
        <v>0</v>
      </c>
      <c r="AK90" s="300">
        <f t="shared" si="19"/>
        <v>1.22</v>
      </c>
      <c r="AL90" s="300" t="e">
        <f t="shared" si="19"/>
        <v>#REF!</v>
      </c>
      <c r="AM90" s="300">
        <f t="shared" si="19"/>
        <v>0</v>
      </c>
      <c r="AN90" s="300">
        <f t="shared" si="19"/>
        <v>0</v>
      </c>
      <c r="AO90" s="300">
        <f t="shared" si="19"/>
        <v>0</v>
      </c>
      <c r="AP90" s="300">
        <f t="shared" si="19"/>
        <v>0</v>
      </c>
      <c r="AQ90" s="300">
        <f t="shared" si="19"/>
        <v>0</v>
      </c>
      <c r="AR90" s="300">
        <f t="shared" si="19"/>
        <v>0</v>
      </c>
      <c r="AS90" s="300">
        <f t="shared" si="19"/>
        <v>0</v>
      </c>
    </row>
    <row r="91" spans="1:45">
      <c r="A91" s="304"/>
      <c r="B91" s="323"/>
      <c r="C91" s="304"/>
      <c r="D91" s="304"/>
      <c r="E91" s="307"/>
      <c r="F91" s="304"/>
      <c r="G91" s="307"/>
      <c r="H91" s="301"/>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4"/>
    </row>
    <row r="92" spans="1:45">
      <c r="A92" s="304"/>
      <c r="B92" s="323"/>
      <c r="C92" s="304"/>
      <c r="D92" s="304"/>
      <c r="E92" s="307"/>
      <c r="F92" s="307"/>
      <c r="G92" s="307"/>
      <c r="H92" s="301"/>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4"/>
    </row>
    <row r="93" spans="1:45" s="336" customFormat="1" ht="31.5">
      <c r="A93" s="176" t="s">
        <v>468</v>
      </c>
      <c r="B93" s="374" t="s">
        <v>480</v>
      </c>
      <c r="C93" s="176" t="s">
        <v>82</v>
      </c>
      <c r="D93" s="176" t="s">
        <v>175</v>
      </c>
      <c r="E93" s="333">
        <v>4.5</v>
      </c>
      <c r="F93" s="333"/>
      <c r="G93" s="333">
        <v>4.5</v>
      </c>
      <c r="H93" s="332">
        <f t="shared" si="0"/>
        <v>4.5</v>
      </c>
      <c r="I93" s="333"/>
      <c r="J93" s="333"/>
      <c r="K93" s="333">
        <v>4.5</v>
      </c>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176" t="e">
        <f>#REF!</f>
        <v>#REF!</v>
      </c>
    </row>
    <row r="94" spans="1:45" s="336" customFormat="1" ht="31.5">
      <c r="A94" s="176" t="s">
        <v>470</v>
      </c>
      <c r="B94" s="374" t="s">
        <v>480</v>
      </c>
      <c r="C94" s="176" t="s">
        <v>82</v>
      </c>
      <c r="D94" s="176" t="s">
        <v>175</v>
      </c>
      <c r="E94" s="333">
        <v>2</v>
      </c>
      <c r="F94" s="333"/>
      <c r="G94" s="333">
        <v>2</v>
      </c>
      <c r="H94" s="332">
        <f t="shared" si="0"/>
        <v>2</v>
      </c>
      <c r="I94" s="333"/>
      <c r="J94" s="333"/>
      <c r="K94" s="333">
        <v>2</v>
      </c>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176"/>
    </row>
    <row r="95" spans="1:45" s="336" customFormat="1" ht="31.5">
      <c r="A95" s="176" t="s">
        <v>366</v>
      </c>
      <c r="B95" s="340" t="s">
        <v>481</v>
      </c>
      <c r="C95" s="341" t="s">
        <v>82</v>
      </c>
      <c r="D95" s="176" t="s">
        <v>57</v>
      </c>
      <c r="E95" s="96">
        <v>4</v>
      </c>
      <c r="F95" s="96">
        <v>2.2999999999999998</v>
      </c>
      <c r="G95" s="96">
        <v>1.7</v>
      </c>
      <c r="H95" s="332">
        <f t="shared" si="0"/>
        <v>1.7</v>
      </c>
      <c r="I95" s="333"/>
      <c r="J95" s="333">
        <v>1.7</v>
      </c>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176"/>
      <c r="AI95" s="176"/>
      <c r="AJ95" s="176"/>
      <c r="AK95" s="176"/>
      <c r="AL95" s="176"/>
    </row>
    <row r="96" spans="1:45" s="336" customFormat="1" ht="31.5">
      <c r="A96" s="176" t="s">
        <v>366</v>
      </c>
      <c r="B96" s="98" t="s">
        <v>482</v>
      </c>
      <c r="C96" s="324" t="s">
        <v>82</v>
      </c>
      <c r="D96" s="176" t="s">
        <v>57</v>
      </c>
      <c r="E96" s="96">
        <v>5</v>
      </c>
      <c r="F96" s="96">
        <v>2.41</v>
      </c>
      <c r="G96" s="96">
        <v>2.59</v>
      </c>
      <c r="H96" s="332">
        <f t="shared" si="0"/>
        <v>2.59</v>
      </c>
      <c r="I96" s="333"/>
      <c r="J96" s="333">
        <v>1.2</v>
      </c>
      <c r="K96" s="333">
        <v>1.39</v>
      </c>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176"/>
      <c r="AI96" s="176"/>
      <c r="AJ96" s="176"/>
      <c r="AK96" s="176"/>
      <c r="AL96" s="176"/>
    </row>
    <row r="97" spans="1:38" s="336" customFormat="1" ht="31.5">
      <c r="A97" s="176" t="s">
        <v>366</v>
      </c>
      <c r="B97" s="98" t="s">
        <v>482</v>
      </c>
      <c r="C97" s="324" t="s">
        <v>82</v>
      </c>
      <c r="D97" s="176" t="s">
        <v>73</v>
      </c>
      <c r="E97" s="96">
        <v>0.96</v>
      </c>
      <c r="F97" s="96"/>
      <c r="G97" s="96"/>
      <c r="H97" s="332">
        <f t="shared" si="0"/>
        <v>0</v>
      </c>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176"/>
      <c r="AI97" s="176"/>
      <c r="AJ97" s="176"/>
      <c r="AK97" s="176"/>
      <c r="AL97" s="176"/>
    </row>
    <row r="98" spans="1:38" s="336" customFormat="1" ht="60">
      <c r="A98" s="176" t="s">
        <v>366</v>
      </c>
      <c r="B98" s="340" t="s">
        <v>483</v>
      </c>
      <c r="C98" s="341" t="s">
        <v>82</v>
      </c>
      <c r="D98" s="176" t="s">
        <v>26</v>
      </c>
      <c r="E98" s="96">
        <v>0.1</v>
      </c>
      <c r="F98" s="96"/>
      <c r="G98" s="351">
        <v>0.1</v>
      </c>
      <c r="H98" s="332">
        <f t="shared" ref="H98:H171" si="20">SUM(I98:AK98)</f>
        <v>0.1</v>
      </c>
      <c r="I98" s="333"/>
      <c r="J98" s="333">
        <v>0.1</v>
      </c>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176"/>
      <c r="AI98" s="176"/>
      <c r="AJ98" s="176"/>
      <c r="AK98" s="176"/>
      <c r="AL98" s="176"/>
    </row>
    <row r="99" spans="1:38" s="336" customFormat="1" ht="31.5">
      <c r="A99" s="176" t="s">
        <v>366</v>
      </c>
      <c r="B99" s="330" t="s">
        <v>484</v>
      </c>
      <c r="C99" s="337" t="s">
        <v>82</v>
      </c>
      <c r="D99" s="176" t="s">
        <v>26</v>
      </c>
      <c r="E99" s="96">
        <v>1</v>
      </c>
      <c r="F99" s="96"/>
      <c r="G99" s="96">
        <v>0</v>
      </c>
      <c r="H99" s="332">
        <f t="shared" si="20"/>
        <v>0</v>
      </c>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176"/>
      <c r="AI99" s="176"/>
      <c r="AJ99" s="176"/>
      <c r="AK99" s="176"/>
      <c r="AL99" s="176"/>
    </row>
    <row r="100" spans="1:38" s="336" customFormat="1" ht="63">
      <c r="A100" s="176"/>
      <c r="B100" s="374" t="s">
        <v>483</v>
      </c>
      <c r="C100" s="337" t="s">
        <v>82</v>
      </c>
      <c r="D100" s="176" t="s">
        <v>26</v>
      </c>
      <c r="E100" s="333"/>
      <c r="F100" s="333"/>
      <c r="G100" s="333"/>
      <c r="H100" s="332">
        <f t="shared" si="20"/>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176"/>
      <c r="AI100" s="176"/>
      <c r="AJ100" s="176"/>
      <c r="AK100" s="176"/>
      <c r="AL100" s="176"/>
    </row>
    <row r="101" spans="1:38" s="336" customFormat="1" ht="31.5">
      <c r="A101" s="176"/>
      <c r="B101" s="330" t="s">
        <v>485</v>
      </c>
      <c r="C101" s="337" t="s">
        <v>82</v>
      </c>
      <c r="D101" s="176" t="s">
        <v>26</v>
      </c>
      <c r="E101" s="96">
        <v>0.2</v>
      </c>
      <c r="F101" s="96"/>
      <c r="G101" s="96">
        <v>0.2</v>
      </c>
      <c r="H101" s="332">
        <f t="shared" si="20"/>
        <v>0.2</v>
      </c>
      <c r="I101" s="333"/>
      <c r="K101" s="333">
        <v>0.2</v>
      </c>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176"/>
      <c r="AI101" s="176"/>
      <c r="AJ101" s="176"/>
      <c r="AK101" s="176"/>
      <c r="AL101" s="176"/>
    </row>
    <row r="102" spans="1:38" s="336" customFormat="1" ht="30">
      <c r="A102" s="176"/>
      <c r="B102" s="330" t="s">
        <v>696</v>
      </c>
      <c r="C102" s="337" t="s">
        <v>82</v>
      </c>
      <c r="D102" s="176" t="s">
        <v>55</v>
      </c>
      <c r="E102" s="96">
        <v>4.9000000000000004</v>
      </c>
      <c r="F102" s="96"/>
      <c r="G102" s="96">
        <v>4.9000000000000004</v>
      </c>
      <c r="H102" s="332">
        <f t="shared" si="20"/>
        <v>4.9000000000000004</v>
      </c>
      <c r="I102" s="333"/>
      <c r="J102" s="176">
        <v>1.34</v>
      </c>
      <c r="K102" s="333">
        <v>3.56</v>
      </c>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176"/>
      <c r="AI102" s="176"/>
      <c r="AJ102" s="176"/>
      <c r="AK102" s="176"/>
      <c r="AL102" s="176"/>
    </row>
    <row r="103" spans="1:38" s="336" customFormat="1" ht="30">
      <c r="A103" s="176"/>
      <c r="B103" s="330" t="s">
        <v>696</v>
      </c>
      <c r="C103" s="337" t="s">
        <v>82</v>
      </c>
      <c r="D103" s="176" t="s">
        <v>55</v>
      </c>
      <c r="E103" s="96">
        <v>2.6</v>
      </c>
      <c r="F103" s="96"/>
      <c r="G103" s="96">
        <v>2.6</v>
      </c>
      <c r="H103" s="332">
        <f t="shared" si="20"/>
        <v>2.6</v>
      </c>
      <c r="I103" s="333"/>
      <c r="J103" s="176">
        <v>0.2</v>
      </c>
      <c r="K103" s="333">
        <v>2.4</v>
      </c>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176"/>
      <c r="AI103" s="176"/>
      <c r="AJ103" s="176"/>
      <c r="AK103" s="176"/>
      <c r="AL103" s="176"/>
    </row>
    <row r="104" spans="1:38" s="760" customFormat="1" ht="30">
      <c r="A104" s="756"/>
      <c r="B104" s="769" t="s">
        <v>697</v>
      </c>
      <c r="C104" s="768" t="s">
        <v>82</v>
      </c>
      <c r="D104" s="756" t="s">
        <v>24</v>
      </c>
      <c r="E104" s="764">
        <v>3.8</v>
      </c>
      <c r="F104" s="764"/>
      <c r="G104" s="764">
        <v>3.8</v>
      </c>
      <c r="H104" s="759">
        <f t="shared" si="20"/>
        <v>3.8</v>
      </c>
      <c r="I104" s="758"/>
      <c r="J104" s="756">
        <v>1.39</v>
      </c>
      <c r="K104" s="758">
        <v>0.67</v>
      </c>
      <c r="L104" s="758">
        <v>0.52</v>
      </c>
      <c r="M104" s="758"/>
      <c r="N104" s="758"/>
      <c r="O104" s="758"/>
      <c r="P104" s="758"/>
      <c r="Q104" s="758"/>
      <c r="R104" s="758"/>
      <c r="S104" s="758"/>
      <c r="T104" s="758"/>
      <c r="U104" s="758"/>
      <c r="V104" s="758"/>
      <c r="W104" s="758"/>
      <c r="X104" s="758"/>
      <c r="Y104" s="758"/>
      <c r="Z104" s="758"/>
      <c r="AA104" s="758"/>
      <c r="AB104" s="758"/>
      <c r="AC104" s="758"/>
      <c r="AD104" s="758"/>
      <c r="AE104" s="758"/>
      <c r="AF104" s="758"/>
      <c r="AG104" s="758"/>
      <c r="AH104" s="756"/>
      <c r="AI104" s="756"/>
      <c r="AJ104" s="756"/>
      <c r="AK104" s="770">
        <v>1.22</v>
      </c>
      <c r="AL104" s="756"/>
    </row>
    <row r="105" spans="1:38" s="336" customFormat="1" ht="31.5">
      <c r="A105" s="176"/>
      <c r="B105" s="330" t="s">
        <v>698</v>
      </c>
      <c r="C105" s="337" t="s">
        <v>82</v>
      </c>
      <c r="D105" s="176" t="s">
        <v>461</v>
      </c>
      <c r="E105" s="96">
        <v>3.5</v>
      </c>
      <c r="F105" s="96"/>
      <c r="G105" s="96">
        <v>3.5</v>
      </c>
      <c r="H105" s="332">
        <f t="shared" si="20"/>
        <v>3.5</v>
      </c>
      <c r="I105" s="333"/>
      <c r="J105" s="176"/>
      <c r="K105" s="333">
        <v>3.5</v>
      </c>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176"/>
      <c r="AI105" s="176"/>
      <c r="AJ105" s="176"/>
      <c r="AK105" s="176"/>
      <c r="AL105" s="176"/>
    </row>
    <row r="106" spans="1:38" s="336" customFormat="1" ht="31.5">
      <c r="A106" s="176"/>
      <c r="B106" s="330" t="s">
        <v>681</v>
      </c>
      <c r="C106" s="337" t="s">
        <v>82</v>
      </c>
      <c r="D106" s="176" t="s">
        <v>26</v>
      </c>
      <c r="E106" s="96">
        <v>1</v>
      </c>
      <c r="F106" s="96"/>
      <c r="G106" s="96"/>
      <c r="H106" s="332">
        <f t="shared" si="20"/>
        <v>0</v>
      </c>
      <c r="I106" s="333"/>
      <c r="J106" s="176"/>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176"/>
      <c r="AI106" s="176"/>
      <c r="AJ106" s="176"/>
      <c r="AK106" s="176"/>
      <c r="AL106" s="176"/>
    </row>
    <row r="107" spans="1:38" s="648" customFormat="1">
      <c r="A107" s="645"/>
      <c r="B107" s="650"/>
      <c r="C107" s="651"/>
      <c r="D107" s="645"/>
      <c r="E107" s="652"/>
      <c r="F107" s="652"/>
      <c r="G107" s="652"/>
      <c r="H107" s="646"/>
      <c r="I107" s="647"/>
      <c r="J107" s="645"/>
      <c r="K107" s="647"/>
      <c r="L107" s="647"/>
      <c r="M107" s="647"/>
      <c r="N107" s="647"/>
      <c r="O107" s="647"/>
      <c r="P107" s="647"/>
      <c r="Q107" s="647"/>
      <c r="R107" s="647"/>
      <c r="S107" s="647"/>
      <c r="T107" s="647"/>
      <c r="U107" s="647"/>
      <c r="V107" s="647"/>
      <c r="W107" s="647"/>
      <c r="X107" s="647"/>
      <c r="Y107" s="647"/>
      <c r="Z107" s="647"/>
      <c r="AA107" s="647"/>
      <c r="AB107" s="647"/>
      <c r="AC107" s="647"/>
      <c r="AD107" s="647"/>
      <c r="AE107" s="647"/>
      <c r="AF107" s="647"/>
      <c r="AG107" s="647"/>
      <c r="AH107" s="645"/>
      <c r="AI107" s="645"/>
      <c r="AJ107" s="645"/>
      <c r="AK107" s="645"/>
      <c r="AL107" s="645"/>
    </row>
    <row r="108" spans="1:38" s="336" customFormat="1" ht="45">
      <c r="A108" s="176"/>
      <c r="B108" s="330" t="s">
        <v>754</v>
      </c>
      <c r="C108" s="337" t="s">
        <v>82</v>
      </c>
      <c r="D108" s="176" t="s">
        <v>686</v>
      </c>
      <c r="E108" s="96">
        <v>12.3</v>
      </c>
      <c r="F108" s="96"/>
      <c r="G108" s="96">
        <v>13.05</v>
      </c>
      <c r="H108" s="332">
        <f t="shared" si="20"/>
        <v>13.05</v>
      </c>
      <c r="I108" s="333"/>
      <c r="J108" s="176">
        <f>12.3+0.75</f>
        <v>13.05</v>
      </c>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176"/>
      <c r="AI108" s="176"/>
      <c r="AJ108" s="176"/>
      <c r="AK108" s="176"/>
      <c r="AL108" s="176"/>
    </row>
    <row r="109" spans="1:38" s="693" customFormat="1" ht="30">
      <c r="A109" s="387"/>
      <c r="B109" s="717" t="s">
        <v>644</v>
      </c>
      <c r="C109" s="718" t="s">
        <v>82</v>
      </c>
      <c r="D109" s="387" t="s">
        <v>645</v>
      </c>
      <c r="E109" s="719">
        <v>3.62</v>
      </c>
      <c r="F109" s="719">
        <v>1.1200000000000001</v>
      </c>
      <c r="G109" s="727">
        <v>2.5</v>
      </c>
      <c r="H109" s="692">
        <f t="shared" si="20"/>
        <v>2.5</v>
      </c>
      <c r="I109" s="389"/>
      <c r="J109" s="389">
        <v>2.36</v>
      </c>
      <c r="K109" s="389">
        <v>0.14000000000000001</v>
      </c>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7"/>
      <c r="AI109" s="387"/>
      <c r="AJ109" s="387"/>
      <c r="AK109" s="387"/>
      <c r="AL109" s="387"/>
    </row>
    <row r="110" spans="1:38" s="336" customFormat="1" ht="60">
      <c r="A110" s="176"/>
      <c r="B110" s="330" t="s">
        <v>648</v>
      </c>
      <c r="C110" s="337" t="s">
        <v>82</v>
      </c>
      <c r="D110" s="176" t="s">
        <v>22</v>
      </c>
      <c r="E110" s="716">
        <v>1.21</v>
      </c>
      <c r="F110" s="716"/>
      <c r="G110" s="716">
        <v>0.24</v>
      </c>
      <c r="H110" s="332">
        <f t="shared" si="20"/>
        <v>0.24</v>
      </c>
      <c r="I110" s="333"/>
      <c r="J110" s="333">
        <v>0.24</v>
      </c>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176"/>
      <c r="AI110" s="176"/>
      <c r="AJ110" s="176"/>
      <c r="AK110" s="176"/>
      <c r="AL110" s="176"/>
    </row>
    <row r="111" spans="1:38" s="336" customFormat="1" ht="60">
      <c r="A111" s="176"/>
      <c r="B111" s="330" t="s">
        <v>648</v>
      </c>
      <c r="C111" s="337" t="s">
        <v>82</v>
      </c>
      <c r="D111" s="176" t="s">
        <v>646</v>
      </c>
      <c r="E111" s="716">
        <v>1.21</v>
      </c>
      <c r="F111" s="716"/>
      <c r="G111" s="716"/>
      <c r="H111" s="332"/>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176"/>
      <c r="AI111" s="176"/>
      <c r="AJ111" s="176"/>
      <c r="AK111" s="176"/>
      <c r="AL111" s="176"/>
    </row>
    <row r="112" spans="1:38" s="318" customFormat="1" ht="28.5">
      <c r="A112" s="299"/>
      <c r="B112" s="342" t="s">
        <v>693</v>
      </c>
      <c r="C112" s="343" t="s">
        <v>237</v>
      </c>
      <c r="D112" s="299"/>
      <c r="E112" s="666">
        <f>SUM(E113:E114)</f>
        <v>22.3</v>
      </c>
      <c r="F112" s="666">
        <f>SUM(F113:F114)</f>
        <v>0</v>
      </c>
      <c r="G112" s="666">
        <f>SUM(G113:G114)</f>
        <v>22.3</v>
      </c>
      <c r="H112" s="665">
        <f t="shared" ref="H112:H114" si="21">SUM(I112:AK112)</f>
        <v>22.3</v>
      </c>
      <c r="I112" s="666">
        <f>SUM(I113:I114)</f>
        <v>0</v>
      </c>
      <c r="J112" s="666">
        <f t="shared" ref="J112:AK112" si="22">SUM(J113:J114)</f>
        <v>1.47</v>
      </c>
      <c r="K112" s="666">
        <f t="shared" si="22"/>
        <v>10.8</v>
      </c>
      <c r="L112" s="666">
        <f t="shared" si="22"/>
        <v>10.029999999999999</v>
      </c>
      <c r="M112" s="666">
        <f t="shared" si="22"/>
        <v>0</v>
      </c>
      <c r="N112" s="666">
        <f t="shared" si="22"/>
        <v>0</v>
      </c>
      <c r="O112" s="666">
        <f t="shared" si="22"/>
        <v>0</v>
      </c>
      <c r="P112" s="666">
        <f t="shared" si="22"/>
        <v>0</v>
      </c>
      <c r="Q112" s="666">
        <f t="shared" si="22"/>
        <v>0</v>
      </c>
      <c r="R112" s="666">
        <f t="shared" si="22"/>
        <v>0</v>
      </c>
      <c r="S112" s="666">
        <f t="shared" si="22"/>
        <v>0</v>
      </c>
      <c r="T112" s="666">
        <f t="shared" si="22"/>
        <v>0</v>
      </c>
      <c r="U112" s="666">
        <f t="shared" si="22"/>
        <v>0</v>
      </c>
      <c r="V112" s="666">
        <f t="shared" si="22"/>
        <v>0</v>
      </c>
      <c r="W112" s="666">
        <f t="shared" si="22"/>
        <v>0</v>
      </c>
      <c r="X112" s="666">
        <f t="shared" si="22"/>
        <v>0</v>
      </c>
      <c r="Y112" s="666">
        <f t="shared" si="22"/>
        <v>0</v>
      </c>
      <c r="Z112" s="666">
        <f t="shared" si="22"/>
        <v>0</v>
      </c>
      <c r="AA112" s="666">
        <f t="shared" si="22"/>
        <v>0</v>
      </c>
      <c r="AB112" s="666">
        <f t="shared" si="22"/>
        <v>0</v>
      </c>
      <c r="AC112" s="666">
        <f t="shared" si="22"/>
        <v>0</v>
      </c>
      <c r="AD112" s="666">
        <f t="shared" si="22"/>
        <v>0</v>
      </c>
      <c r="AE112" s="666">
        <f t="shared" si="22"/>
        <v>0</v>
      </c>
      <c r="AF112" s="666">
        <f t="shared" si="22"/>
        <v>0</v>
      </c>
      <c r="AG112" s="666">
        <f t="shared" si="22"/>
        <v>0</v>
      </c>
      <c r="AH112" s="666">
        <f t="shared" si="22"/>
        <v>0</v>
      </c>
      <c r="AI112" s="666">
        <f t="shared" si="22"/>
        <v>0</v>
      </c>
      <c r="AJ112" s="666">
        <f t="shared" si="22"/>
        <v>0</v>
      </c>
      <c r="AK112" s="666">
        <f t="shared" si="22"/>
        <v>0</v>
      </c>
      <c r="AL112" s="299"/>
    </row>
    <row r="113" spans="1:45" s="336" customFormat="1">
      <c r="A113" s="176"/>
      <c r="B113" s="330" t="s">
        <v>688</v>
      </c>
      <c r="C113" s="337" t="s">
        <v>237</v>
      </c>
      <c r="D113" s="176" t="s">
        <v>24</v>
      </c>
      <c r="E113" s="96">
        <v>2.7</v>
      </c>
      <c r="F113" s="96"/>
      <c r="G113" s="96">
        <v>2.7</v>
      </c>
      <c r="H113" s="332">
        <f t="shared" si="21"/>
        <v>2.7</v>
      </c>
      <c r="I113" s="333"/>
      <c r="J113" s="176">
        <v>1.2</v>
      </c>
      <c r="K113" s="333">
        <v>1.5</v>
      </c>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176"/>
      <c r="AI113" s="176"/>
      <c r="AJ113" s="176"/>
      <c r="AK113" s="176"/>
      <c r="AL113" s="176"/>
    </row>
    <row r="114" spans="1:45" s="328" customFormat="1">
      <c r="A114" s="326"/>
      <c r="B114" s="725" t="s">
        <v>730</v>
      </c>
      <c r="C114" s="726" t="s">
        <v>237</v>
      </c>
      <c r="D114" s="326" t="s">
        <v>731</v>
      </c>
      <c r="E114" s="730">
        <v>19.600000000000001</v>
      </c>
      <c r="F114" s="727"/>
      <c r="G114" s="727">
        <v>19.600000000000001</v>
      </c>
      <c r="H114" s="692">
        <f t="shared" si="21"/>
        <v>19.600000000000001</v>
      </c>
      <c r="I114" s="546"/>
      <c r="J114" s="546">
        <v>0.27</v>
      </c>
      <c r="K114" s="546">
        <v>9.3000000000000007</v>
      </c>
      <c r="L114" s="546">
        <v>10.029999999999999</v>
      </c>
      <c r="M114" s="546"/>
      <c r="N114" s="546"/>
      <c r="O114" s="546"/>
      <c r="P114" s="546"/>
      <c r="Q114" s="546"/>
      <c r="R114" s="546"/>
      <c r="S114" s="546"/>
      <c r="T114" s="546"/>
      <c r="U114" s="546"/>
      <c r="V114" s="546"/>
      <c r="W114" s="546"/>
      <c r="X114" s="546"/>
      <c r="Y114" s="546"/>
      <c r="Z114" s="546"/>
      <c r="AA114" s="546"/>
      <c r="AB114" s="546"/>
      <c r="AC114" s="546"/>
      <c r="AD114" s="546"/>
      <c r="AE114" s="546"/>
      <c r="AF114" s="546"/>
      <c r="AG114" s="546"/>
      <c r="AH114" s="326"/>
      <c r="AI114" s="326"/>
      <c r="AJ114" s="326"/>
      <c r="AK114" s="326"/>
      <c r="AL114" s="326"/>
    </row>
    <row r="115" spans="1:45" s="318" customFormat="1">
      <c r="A115" s="299" t="s">
        <v>486</v>
      </c>
      <c r="B115" s="342" t="s">
        <v>161</v>
      </c>
      <c r="C115" s="343" t="s">
        <v>59</v>
      </c>
      <c r="D115" s="299"/>
      <c r="E115" s="344">
        <f>SUM(E116:E157)</f>
        <v>384.41</v>
      </c>
      <c r="F115" s="344">
        <f t="shared" ref="F115:G115" si="23">SUM(F116:F157)</f>
        <v>11.61</v>
      </c>
      <c r="G115" s="344">
        <f t="shared" si="23"/>
        <v>84.970000000000013</v>
      </c>
      <c r="H115" s="301">
        <f t="shared" si="20"/>
        <v>84.97</v>
      </c>
      <c r="I115" s="344">
        <f t="shared" ref="I115:AS115" si="24">SUM(I116:I157)</f>
        <v>1.23</v>
      </c>
      <c r="J115" s="344">
        <f t="shared" si="24"/>
        <v>17.86</v>
      </c>
      <c r="K115" s="344">
        <f t="shared" si="24"/>
        <v>49.429999999999993</v>
      </c>
      <c r="L115" s="344">
        <f t="shared" si="24"/>
        <v>5.22</v>
      </c>
      <c r="M115" s="344">
        <f t="shared" si="24"/>
        <v>0.5</v>
      </c>
      <c r="N115" s="344">
        <f t="shared" si="24"/>
        <v>0</v>
      </c>
      <c r="O115" s="344">
        <f t="shared" si="24"/>
        <v>0.8</v>
      </c>
      <c r="P115" s="344">
        <f t="shared" si="24"/>
        <v>0.95</v>
      </c>
      <c r="Q115" s="344">
        <f t="shared" si="24"/>
        <v>0</v>
      </c>
      <c r="R115" s="344">
        <f t="shared" si="24"/>
        <v>0</v>
      </c>
      <c r="S115" s="344">
        <f t="shared" si="24"/>
        <v>0</v>
      </c>
      <c r="T115" s="344">
        <f t="shared" si="24"/>
        <v>0</v>
      </c>
      <c r="U115" s="344">
        <f t="shared" si="24"/>
        <v>0</v>
      </c>
      <c r="V115" s="344">
        <f t="shared" si="24"/>
        <v>0</v>
      </c>
      <c r="W115" s="344">
        <f t="shared" si="24"/>
        <v>0</v>
      </c>
      <c r="X115" s="344">
        <f t="shared" si="24"/>
        <v>0</v>
      </c>
      <c r="Y115" s="344">
        <f t="shared" si="24"/>
        <v>0</v>
      </c>
      <c r="Z115" s="344">
        <f t="shared" si="24"/>
        <v>0</v>
      </c>
      <c r="AA115" s="344">
        <f t="shared" si="24"/>
        <v>0</v>
      </c>
      <c r="AB115" s="344">
        <f t="shared" si="24"/>
        <v>0</v>
      </c>
      <c r="AC115" s="344">
        <f t="shared" si="24"/>
        <v>0</v>
      </c>
      <c r="AD115" s="344">
        <f t="shared" si="24"/>
        <v>0</v>
      </c>
      <c r="AE115" s="344">
        <f t="shared" si="24"/>
        <v>0.01</v>
      </c>
      <c r="AF115" s="344">
        <f t="shared" si="24"/>
        <v>2.56</v>
      </c>
      <c r="AG115" s="344">
        <f t="shared" si="24"/>
        <v>0</v>
      </c>
      <c r="AH115" s="344">
        <f t="shared" si="24"/>
        <v>0</v>
      </c>
      <c r="AI115" s="344">
        <f t="shared" si="24"/>
        <v>0.2</v>
      </c>
      <c r="AJ115" s="344">
        <f t="shared" si="24"/>
        <v>0.77</v>
      </c>
      <c r="AK115" s="344">
        <f t="shared" si="24"/>
        <v>5.44</v>
      </c>
      <c r="AL115" s="344">
        <f t="shared" si="24"/>
        <v>0</v>
      </c>
      <c r="AM115" s="344">
        <f t="shared" si="24"/>
        <v>0</v>
      </c>
      <c r="AN115" s="344">
        <f t="shared" si="24"/>
        <v>0</v>
      </c>
      <c r="AO115" s="344">
        <f t="shared" si="24"/>
        <v>0</v>
      </c>
      <c r="AP115" s="344">
        <f t="shared" si="24"/>
        <v>0</v>
      </c>
      <c r="AQ115" s="344">
        <f t="shared" si="24"/>
        <v>0</v>
      </c>
      <c r="AR115" s="344">
        <f t="shared" si="24"/>
        <v>0</v>
      </c>
      <c r="AS115" s="344">
        <f t="shared" si="24"/>
        <v>0</v>
      </c>
    </row>
    <row r="116" spans="1:45" s="336" customFormat="1" ht="31.5">
      <c r="A116" s="176" t="s">
        <v>366</v>
      </c>
      <c r="B116" s="374" t="s">
        <v>60</v>
      </c>
      <c r="C116" s="176" t="s">
        <v>59</v>
      </c>
      <c r="D116" s="176" t="s">
        <v>175</v>
      </c>
      <c r="E116" s="366">
        <v>15</v>
      </c>
      <c r="F116" s="366"/>
      <c r="G116" s="366">
        <f t="shared" ref="G116:G123" si="25">E116</f>
        <v>15</v>
      </c>
      <c r="H116" s="332">
        <f t="shared" si="20"/>
        <v>15</v>
      </c>
      <c r="I116" s="366"/>
      <c r="J116" s="366">
        <v>5.6</v>
      </c>
      <c r="K116" s="366">
        <v>7.56</v>
      </c>
      <c r="L116" s="366"/>
      <c r="M116" s="366">
        <v>0.5</v>
      </c>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v>1.34</v>
      </c>
      <c r="AL116" s="176"/>
    </row>
    <row r="117" spans="1:45" s="794" customFormat="1" ht="31.5">
      <c r="A117" s="789" t="s">
        <v>753</v>
      </c>
      <c r="B117" s="817" t="s">
        <v>553</v>
      </c>
      <c r="C117" s="789" t="s">
        <v>59</v>
      </c>
      <c r="D117" s="789" t="s">
        <v>175</v>
      </c>
      <c r="E117" s="792">
        <v>90</v>
      </c>
      <c r="F117" s="792"/>
      <c r="G117" s="792"/>
      <c r="H117" s="793">
        <f t="shared" si="20"/>
        <v>0</v>
      </c>
      <c r="I117" s="792"/>
      <c r="J117" s="792"/>
      <c r="K117" s="792"/>
      <c r="L117" s="792"/>
      <c r="M117" s="792"/>
      <c r="N117" s="792"/>
      <c r="O117" s="792"/>
      <c r="P117" s="792"/>
      <c r="Q117" s="792"/>
      <c r="R117" s="792"/>
      <c r="S117" s="792"/>
      <c r="T117" s="792"/>
      <c r="U117" s="792"/>
      <c r="V117" s="792"/>
      <c r="W117" s="792"/>
      <c r="X117" s="792"/>
      <c r="Y117" s="792"/>
      <c r="Z117" s="792"/>
      <c r="AA117" s="792"/>
      <c r="AB117" s="792"/>
      <c r="AC117" s="792"/>
      <c r="AD117" s="792"/>
      <c r="AE117" s="792"/>
      <c r="AF117" s="792"/>
      <c r="AG117" s="792"/>
      <c r="AH117" s="792"/>
      <c r="AI117" s="792"/>
      <c r="AJ117" s="792"/>
      <c r="AK117" s="792"/>
      <c r="AL117" s="789"/>
    </row>
    <row r="118" spans="1:45" s="336" customFormat="1" ht="47.25">
      <c r="A118" s="176">
        <v>8</v>
      </c>
      <c r="B118" s="374" t="s">
        <v>487</v>
      </c>
      <c r="C118" s="176" t="s">
        <v>59</v>
      </c>
      <c r="D118" s="176" t="s">
        <v>175</v>
      </c>
      <c r="E118" s="366">
        <v>2</v>
      </c>
      <c r="F118" s="366"/>
      <c r="G118" s="366"/>
      <c r="H118" s="332">
        <f t="shared" si="20"/>
        <v>0</v>
      </c>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176"/>
    </row>
    <row r="119" spans="1:45" s="336" customFormat="1" ht="31.5">
      <c r="A119" s="176" t="s">
        <v>366</v>
      </c>
      <c r="B119" s="374" t="s">
        <v>488</v>
      </c>
      <c r="C119" s="176" t="s">
        <v>59</v>
      </c>
      <c r="D119" s="176" t="s">
        <v>174</v>
      </c>
      <c r="E119" s="366">
        <v>0.5</v>
      </c>
      <c r="F119" s="366"/>
      <c r="G119" s="366">
        <f t="shared" si="25"/>
        <v>0.5</v>
      </c>
      <c r="H119" s="332">
        <f t="shared" si="20"/>
        <v>0.5</v>
      </c>
      <c r="I119" s="366"/>
      <c r="J119" s="366">
        <v>0.26</v>
      </c>
      <c r="K119" s="366">
        <v>0.14000000000000001</v>
      </c>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v>0.1</v>
      </c>
      <c r="AG119" s="366"/>
      <c r="AH119" s="366"/>
      <c r="AI119" s="366"/>
      <c r="AJ119" s="366"/>
      <c r="AK119" s="366"/>
      <c r="AL119" s="176"/>
    </row>
    <row r="120" spans="1:45" s="336" customFormat="1" ht="31.5">
      <c r="A120" s="176">
        <v>11</v>
      </c>
      <c r="B120" s="697" t="s">
        <v>489</v>
      </c>
      <c r="C120" s="698" t="s">
        <v>59</v>
      </c>
      <c r="D120" s="176" t="s">
        <v>364</v>
      </c>
      <c r="E120" s="366"/>
      <c r="F120" s="366"/>
      <c r="G120" s="366"/>
      <c r="H120" s="332"/>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176"/>
    </row>
    <row r="121" spans="1:45" s="336" customFormat="1" ht="31.5">
      <c r="A121" s="176">
        <v>25</v>
      </c>
      <c r="B121" s="699" t="s">
        <v>138</v>
      </c>
      <c r="C121" s="700" t="s">
        <v>59</v>
      </c>
      <c r="D121" s="176" t="s">
        <v>26</v>
      </c>
      <c r="E121" s="373">
        <v>12</v>
      </c>
      <c r="F121" s="366"/>
      <c r="G121" s="366">
        <v>2.5</v>
      </c>
      <c r="H121" s="332">
        <f t="shared" si="20"/>
        <v>2.5000000000000004</v>
      </c>
      <c r="I121" s="366"/>
      <c r="J121" s="366">
        <v>0.35</v>
      </c>
      <c r="K121" s="366">
        <v>1.19</v>
      </c>
      <c r="L121" s="366"/>
      <c r="M121" s="366"/>
      <c r="N121" s="366"/>
      <c r="O121" s="366">
        <v>0.11</v>
      </c>
      <c r="P121" s="366">
        <v>0.65</v>
      </c>
      <c r="Q121" s="366"/>
      <c r="R121" s="366"/>
      <c r="S121" s="366"/>
      <c r="T121" s="366"/>
      <c r="U121" s="366"/>
      <c r="V121" s="366"/>
      <c r="W121" s="366"/>
      <c r="X121" s="366"/>
      <c r="Y121" s="366"/>
      <c r="Z121" s="366"/>
      <c r="AA121" s="366"/>
      <c r="AB121" s="366"/>
      <c r="AC121" s="366"/>
      <c r="AD121" s="366"/>
      <c r="AE121" s="366"/>
      <c r="AF121" s="366">
        <v>0.1</v>
      </c>
      <c r="AG121" s="366"/>
      <c r="AH121" s="366"/>
      <c r="AI121" s="366"/>
      <c r="AJ121" s="366">
        <v>0.1</v>
      </c>
      <c r="AK121" s="366"/>
      <c r="AL121" s="176"/>
    </row>
    <row r="122" spans="1:45" s="336" customFormat="1" ht="47.25">
      <c r="A122" s="176" t="s">
        <v>366</v>
      </c>
      <c r="B122" s="701" t="s">
        <v>139</v>
      </c>
      <c r="C122" s="702" t="s">
        <v>59</v>
      </c>
      <c r="D122" s="176" t="s">
        <v>24</v>
      </c>
      <c r="E122" s="373">
        <v>2.9</v>
      </c>
      <c r="F122" s="366"/>
      <c r="G122" s="366">
        <f t="shared" si="25"/>
        <v>2.9</v>
      </c>
      <c r="H122" s="332">
        <f t="shared" si="20"/>
        <v>2.9</v>
      </c>
      <c r="I122" s="366"/>
      <c r="J122" s="366">
        <v>1</v>
      </c>
      <c r="K122" s="366">
        <v>1.65</v>
      </c>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v>0.25</v>
      </c>
      <c r="AL122" s="176"/>
    </row>
    <row r="123" spans="1:45" s="336" customFormat="1" ht="31.5">
      <c r="A123" s="176" t="s">
        <v>366</v>
      </c>
      <c r="B123" s="701" t="s">
        <v>490</v>
      </c>
      <c r="C123" s="702" t="s">
        <v>59</v>
      </c>
      <c r="D123" s="176" t="s">
        <v>24</v>
      </c>
      <c r="E123" s="373">
        <v>0.05</v>
      </c>
      <c r="F123" s="366"/>
      <c r="G123" s="366">
        <f t="shared" si="25"/>
        <v>0.05</v>
      </c>
      <c r="H123" s="332">
        <f t="shared" si="20"/>
        <v>0.05</v>
      </c>
      <c r="I123" s="366"/>
      <c r="J123" s="366"/>
      <c r="K123" s="366">
        <v>0.04</v>
      </c>
      <c r="L123" s="366"/>
      <c r="M123" s="366"/>
      <c r="N123" s="366"/>
      <c r="O123" s="366"/>
      <c r="P123" s="366"/>
      <c r="Q123" s="366"/>
      <c r="R123" s="366"/>
      <c r="S123" s="366"/>
      <c r="T123" s="366"/>
      <c r="U123" s="366"/>
      <c r="V123" s="366"/>
      <c r="W123" s="366"/>
      <c r="X123" s="366"/>
      <c r="Y123" s="366"/>
      <c r="Z123" s="366"/>
      <c r="AA123" s="366"/>
      <c r="AB123" s="366"/>
      <c r="AC123" s="366"/>
      <c r="AD123" s="366"/>
      <c r="AE123" s="366">
        <v>0.01</v>
      </c>
      <c r="AF123" s="366"/>
      <c r="AG123" s="366"/>
      <c r="AH123" s="366"/>
      <c r="AI123" s="366"/>
      <c r="AJ123" s="366"/>
      <c r="AK123" s="366"/>
      <c r="AL123" s="176"/>
    </row>
    <row r="124" spans="1:45" s="336" customFormat="1" ht="63">
      <c r="A124" s="176" t="s">
        <v>366</v>
      </c>
      <c r="B124" s="371" t="s">
        <v>491</v>
      </c>
      <c r="C124" s="372" t="s">
        <v>59</v>
      </c>
      <c r="D124" s="176" t="s">
        <v>26</v>
      </c>
      <c r="E124" s="373">
        <v>19.2</v>
      </c>
      <c r="F124" s="366">
        <v>3.41</v>
      </c>
      <c r="G124" s="366">
        <v>15.79</v>
      </c>
      <c r="H124" s="332">
        <f t="shared" si="20"/>
        <v>15.790000000000003</v>
      </c>
      <c r="I124" s="366">
        <v>1.23</v>
      </c>
      <c r="J124" s="366">
        <v>4.32</v>
      </c>
      <c r="K124" s="366">
        <v>7.73</v>
      </c>
      <c r="L124" s="366"/>
      <c r="M124" s="366"/>
      <c r="N124" s="366"/>
      <c r="O124" s="366">
        <v>0.13</v>
      </c>
      <c r="P124" s="366">
        <v>0.3</v>
      </c>
      <c r="Q124" s="366"/>
      <c r="R124" s="366"/>
      <c r="S124" s="366"/>
      <c r="T124" s="366"/>
      <c r="U124" s="366"/>
      <c r="V124" s="366"/>
      <c r="W124" s="366"/>
      <c r="X124" s="366"/>
      <c r="Y124" s="366"/>
      <c r="Z124" s="366"/>
      <c r="AA124" s="366"/>
      <c r="AB124" s="366"/>
      <c r="AC124" s="366"/>
      <c r="AD124" s="366"/>
      <c r="AE124" s="366"/>
      <c r="AF124" s="703">
        <v>1.91</v>
      </c>
      <c r="AG124" s="366"/>
      <c r="AH124" s="366"/>
      <c r="AI124" s="366"/>
      <c r="AJ124" s="366">
        <v>0.17</v>
      </c>
      <c r="AK124" s="366"/>
      <c r="AL124" s="176"/>
    </row>
    <row r="125" spans="1:45" s="336" customFormat="1" ht="31.5">
      <c r="A125" s="176" t="s">
        <v>366</v>
      </c>
      <c r="B125" s="371" t="s">
        <v>137</v>
      </c>
      <c r="C125" s="372" t="s">
        <v>59</v>
      </c>
      <c r="D125" s="176" t="s">
        <v>26</v>
      </c>
      <c r="E125" s="373">
        <v>1.43</v>
      </c>
      <c r="F125" s="366"/>
      <c r="G125" s="366">
        <v>1</v>
      </c>
      <c r="H125" s="332">
        <f t="shared" si="20"/>
        <v>1</v>
      </c>
      <c r="I125" s="366"/>
      <c r="J125" s="366"/>
      <c r="K125" s="366">
        <v>1</v>
      </c>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176"/>
    </row>
    <row r="126" spans="1:45" s="336" customFormat="1" ht="63">
      <c r="A126" s="176" t="s">
        <v>366</v>
      </c>
      <c r="B126" s="371" t="s">
        <v>372</v>
      </c>
      <c r="C126" s="372" t="s">
        <v>59</v>
      </c>
      <c r="D126" s="176" t="s">
        <v>26</v>
      </c>
      <c r="E126" s="373">
        <v>0.3</v>
      </c>
      <c r="F126" s="366"/>
      <c r="G126" s="366">
        <f>E126</f>
        <v>0.3</v>
      </c>
      <c r="H126" s="332">
        <f t="shared" si="20"/>
        <v>0.3</v>
      </c>
      <c r="I126" s="366"/>
      <c r="J126" s="366"/>
      <c r="K126" s="366"/>
      <c r="L126" s="366">
        <v>0.3</v>
      </c>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176"/>
    </row>
    <row r="127" spans="1:45">
      <c r="A127" s="304"/>
      <c r="B127" s="348"/>
      <c r="C127" s="349"/>
      <c r="D127" s="304"/>
      <c r="E127" s="345"/>
      <c r="F127" s="329"/>
      <c r="G127" s="329"/>
      <c r="H127" s="301"/>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29"/>
      <c r="AK127" s="329"/>
      <c r="AL127" s="304"/>
    </row>
    <row r="128" spans="1:45" s="794" customFormat="1" ht="31.5">
      <c r="A128" s="789" t="s">
        <v>753</v>
      </c>
      <c r="B128" s="815" t="s">
        <v>492</v>
      </c>
      <c r="C128" s="790" t="s">
        <v>59</v>
      </c>
      <c r="D128" s="789" t="s">
        <v>461</v>
      </c>
      <c r="E128" s="791">
        <v>20</v>
      </c>
      <c r="F128" s="792"/>
      <c r="G128" s="792"/>
      <c r="H128" s="793">
        <f t="shared" si="20"/>
        <v>0</v>
      </c>
      <c r="I128" s="792"/>
      <c r="J128" s="792"/>
      <c r="K128" s="792"/>
      <c r="L128" s="792"/>
      <c r="M128" s="792"/>
      <c r="N128" s="792"/>
      <c r="O128" s="792"/>
      <c r="P128" s="792"/>
      <c r="Q128" s="792"/>
      <c r="R128" s="792"/>
      <c r="S128" s="792"/>
      <c r="T128" s="792"/>
      <c r="U128" s="792"/>
      <c r="V128" s="792"/>
      <c r="W128" s="792"/>
      <c r="X128" s="792"/>
      <c r="Y128" s="792"/>
      <c r="Z128" s="792"/>
      <c r="AA128" s="792"/>
      <c r="AB128" s="792"/>
      <c r="AC128" s="792"/>
      <c r="AD128" s="792"/>
      <c r="AE128" s="792"/>
      <c r="AF128" s="792"/>
      <c r="AG128" s="792"/>
      <c r="AH128" s="792"/>
      <c r="AI128" s="792"/>
      <c r="AJ128" s="792"/>
      <c r="AK128" s="792"/>
      <c r="AL128" s="789"/>
    </row>
    <row r="129" spans="1:38" s="794" customFormat="1" ht="31.5">
      <c r="A129" s="789" t="s">
        <v>753</v>
      </c>
      <c r="B129" s="815" t="s">
        <v>373</v>
      </c>
      <c r="C129" s="790" t="s">
        <v>59</v>
      </c>
      <c r="D129" s="789" t="s">
        <v>26</v>
      </c>
      <c r="E129" s="791">
        <v>2.9</v>
      </c>
      <c r="F129" s="792"/>
      <c r="G129" s="792"/>
      <c r="H129" s="793">
        <f t="shared" si="20"/>
        <v>0</v>
      </c>
      <c r="I129" s="792"/>
      <c r="J129" s="792"/>
      <c r="K129" s="792"/>
      <c r="L129" s="792"/>
      <c r="M129" s="792"/>
      <c r="N129" s="792"/>
      <c r="O129" s="792"/>
      <c r="P129" s="792"/>
      <c r="Q129" s="792"/>
      <c r="R129" s="792"/>
      <c r="S129" s="792"/>
      <c r="T129" s="792"/>
      <c r="U129" s="792"/>
      <c r="V129" s="792"/>
      <c r="W129" s="792"/>
      <c r="X129" s="792"/>
      <c r="Y129" s="792"/>
      <c r="Z129" s="792"/>
      <c r="AA129" s="792"/>
      <c r="AB129" s="792"/>
      <c r="AC129" s="792"/>
      <c r="AD129" s="792"/>
      <c r="AE129" s="792"/>
      <c r="AF129" s="792"/>
      <c r="AG129" s="792"/>
      <c r="AH129" s="792"/>
      <c r="AI129" s="792"/>
      <c r="AJ129" s="792"/>
      <c r="AK129" s="792"/>
      <c r="AL129" s="789"/>
    </row>
    <row r="130" spans="1:38" s="794" customFormat="1" ht="47.25">
      <c r="A130" s="789" t="s">
        <v>753</v>
      </c>
      <c r="B130" s="806" t="s">
        <v>374</v>
      </c>
      <c r="C130" s="790" t="s">
        <v>59</v>
      </c>
      <c r="D130" s="789" t="s">
        <v>26</v>
      </c>
      <c r="E130" s="791">
        <v>0.77</v>
      </c>
      <c r="F130" s="792"/>
      <c r="G130" s="792"/>
      <c r="H130" s="793"/>
      <c r="I130" s="792"/>
      <c r="J130" s="792"/>
      <c r="K130" s="792"/>
      <c r="L130" s="792"/>
      <c r="M130" s="792"/>
      <c r="N130" s="792"/>
      <c r="O130" s="792"/>
      <c r="P130" s="792"/>
      <c r="Q130" s="792"/>
      <c r="R130" s="792"/>
      <c r="S130" s="792"/>
      <c r="T130" s="792"/>
      <c r="U130" s="792"/>
      <c r="V130" s="792"/>
      <c r="W130" s="792"/>
      <c r="X130" s="792"/>
      <c r="Y130" s="792"/>
      <c r="Z130" s="792"/>
      <c r="AA130" s="792"/>
      <c r="AB130" s="792"/>
      <c r="AC130" s="792"/>
      <c r="AD130" s="792"/>
      <c r="AE130" s="792"/>
      <c r="AF130" s="792"/>
      <c r="AG130" s="792"/>
      <c r="AH130" s="792"/>
      <c r="AI130" s="792"/>
      <c r="AJ130" s="792"/>
      <c r="AK130" s="792"/>
      <c r="AL130" s="789"/>
    </row>
    <row r="131" spans="1:38" s="336" customFormat="1" ht="63">
      <c r="A131" s="176">
        <v>49</v>
      </c>
      <c r="B131" s="371" t="s">
        <v>493</v>
      </c>
      <c r="C131" s="372" t="s">
        <v>59</v>
      </c>
      <c r="D131" s="176" t="s">
        <v>26</v>
      </c>
      <c r="E131" s="373">
        <v>5.2</v>
      </c>
      <c r="F131" s="366"/>
      <c r="G131" s="366">
        <v>5.2</v>
      </c>
      <c r="H131" s="734">
        <f t="shared" si="20"/>
        <v>5.2</v>
      </c>
      <c r="I131" s="366"/>
      <c r="J131" s="366">
        <v>1.19</v>
      </c>
      <c r="K131" s="366">
        <v>2.35</v>
      </c>
      <c r="L131" s="366"/>
      <c r="M131" s="366"/>
      <c r="N131" s="366"/>
      <c r="O131" s="366">
        <v>0.56000000000000005</v>
      </c>
      <c r="P131" s="366"/>
      <c r="Q131" s="366"/>
      <c r="R131" s="366"/>
      <c r="S131" s="366"/>
      <c r="T131" s="366"/>
      <c r="U131" s="366"/>
      <c r="V131" s="366"/>
      <c r="W131" s="366"/>
      <c r="X131" s="366"/>
      <c r="Y131" s="366"/>
      <c r="Z131" s="366"/>
      <c r="AA131" s="366"/>
      <c r="AB131" s="366"/>
      <c r="AC131" s="366"/>
      <c r="AD131" s="366"/>
      <c r="AE131" s="366"/>
      <c r="AF131" s="366">
        <v>0.45</v>
      </c>
      <c r="AG131" s="366"/>
      <c r="AH131" s="366"/>
      <c r="AI131" s="366">
        <v>0.2</v>
      </c>
      <c r="AJ131" s="366">
        <v>0.45</v>
      </c>
      <c r="AK131" s="366"/>
      <c r="AL131" s="176"/>
    </row>
    <row r="132" spans="1:38" s="336" customFormat="1" ht="47.25">
      <c r="A132" s="176" t="s">
        <v>567</v>
      </c>
      <c r="B132" s="371" t="s">
        <v>494</v>
      </c>
      <c r="C132" s="372" t="s">
        <v>59</v>
      </c>
      <c r="D132" s="176" t="s">
        <v>26</v>
      </c>
      <c r="E132" s="373">
        <v>2.27</v>
      </c>
      <c r="F132" s="366">
        <v>2.27</v>
      </c>
      <c r="G132" s="366"/>
      <c r="H132" s="332">
        <f t="shared" si="20"/>
        <v>0</v>
      </c>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176"/>
    </row>
    <row r="133" spans="1:38">
      <c r="A133" s="304"/>
      <c r="B133" s="99"/>
      <c r="C133" s="350"/>
      <c r="D133" s="304"/>
      <c r="E133" s="96"/>
      <c r="F133" s="96"/>
      <c r="G133" s="96"/>
      <c r="H133" s="301"/>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4"/>
      <c r="AI133" s="304"/>
      <c r="AJ133" s="304"/>
      <c r="AK133" s="304"/>
      <c r="AL133" s="304"/>
    </row>
    <row r="134" spans="1:38">
      <c r="A134" s="304"/>
      <c r="B134" s="330"/>
      <c r="C134" s="337"/>
      <c r="D134" s="304"/>
      <c r="E134" s="96"/>
      <c r="F134" s="96"/>
      <c r="G134" s="96"/>
      <c r="H134" s="301"/>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4"/>
      <c r="AI134" s="304"/>
      <c r="AJ134" s="304"/>
      <c r="AK134" s="304"/>
      <c r="AL134" s="304"/>
    </row>
    <row r="135" spans="1:38" s="336" customFormat="1" ht="45">
      <c r="A135" s="176" t="s">
        <v>366</v>
      </c>
      <c r="B135" s="98" t="s">
        <v>64</v>
      </c>
      <c r="C135" s="324" t="s">
        <v>59</v>
      </c>
      <c r="D135" s="176" t="s">
        <v>24</v>
      </c>
      <c r="E135" s="96">
        <v>5.25</v>
      </c>
      <c r="F135" s="96"/>
      <c r="G135" s="96">
        <v>5.25</v>
      </c>
      <c r="H135" s="332">
        <f t="shared" si="20"/>
        <v>5.25</v>
      </c>
      <c r="I135" s="333"/>
      <c r="J135" s="333">
        <v>2.2400000000000002</v>
      </c>
      <c r="K135" s="333">
        <v>2.67</v>
      </c>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176"/>
      <c r="AI135" s="176"/>
      <c r="AJ135" s="176"/>
      <c r="AK135" s="176">
        <v>0.34</v>
      </c>
      <c r="AL135" s="176"/>
    </row>
    <row r="136" spans="1:38" s="794" customFormat="1" ht="31.5">
      <c r="A136" s="789" t="s">
        <v>753</v>
      </c>
      <c r="B136" s="807" t="s">
        <v>378</v>
      </c>
      <c r="C136" s="801" t="s">
        <v>59</v>
      </c>
      <c r="D136" s="789" t="s">
        <v>364</v>
      </c>
      <c r="E136" s="796">
        <v>60</v>
      </c>
      <c r="F136" s="796"/>
      <c r="G136" s="796"/>
      <c r="H136" s="793">
        <f t="shared" si="20"/>
        <v>0</v>
      </c>
      <c r="I136" s="797"/>
      <c r="J136" s="797"/>
      <c r="K136" s="797"/>
      <c r="L136" s="797"/>
      <c r="M136" s="797"/>
      <c r="N136" s="797"/>
      <c r="O136" s="797"/>
      <c r="P136" s="797"/>
      <c r="Q136" s="797"/>
      <c r="R136" s="797"/>
      <c r="S136" s="797"/>
      <c r="T136" s="797"/>
      <c r="U136" s="797"/>
      <c r="V136" s="797"/>
      <c r="W136" s="797"/>
      <c r="X136" s="797"/>
      <c r="Y136" s="797"/>
      <c r="Z136" s="797"/>
      <c r="AA136" s="797"/>
      <c r="AB136" s="797"/>
      <c r="AC136" s="797"/>
      <c r="AD136" s="797"/>
      <c r="AE136" s="797"/>
      <c r="AF136" s="797"/>
      <c r="AG136" s="797"/>
      <c r="AH136" s="789"/>
      <c r="AI136" s="789"/>
      <c r="AJ136" s="789"/>
      <c r="AK136" s="789"/>
      <c r="AL136" s="789"/>
    </row>
    <row r="137" spans="1:38" s="794" customFormat="1" ht="31.5">
      <c r="A137" s="789" t="s">
        <v>753</v>
      </c>
      <c r="B137" s="803" t="s">
        <v>379</v>
      </c>
      <c r="C137" s="801" t="s">
        <v>59</v>
      </c>
      <c r="D137" s="789" t="s">
        <v>176</v>
      </c>
      <c r="E137" s="796">
        <v>45</v>
      </c>
      <c r="F137" s="796"/>
      <c r="G137" s="796"/>
      <c r="H137" s="793">
        <f t="shared" si="20"/>
        <v>0</v>
      </c>
      <c r="I137" s="797"/>
      <c r="J137" s="797"/>
      <c r="K137" s="797"/>
      <c r="L137" s="797"/>
      <c r="M137" s="797"/>
      <c r="N137" s="797"/>
      <c r="O137" s="797"/>
      <c r="P137" s="797"/>
      <c r="Q137" s="797"/>
      <c r="R137" s="797"/>
      <c r="S137" s="797"/>
      <c r="T137" s="797"/>
      <c r="U137" s="797"/>
      <c r="V137" s="797"/>
      <c r="W137" s="797"/>
      <c r="X137" s="797"/>
      <c r="Y137" s="797"/>
      <c r="Z137" s="797"/>
      <c r="AA137" s="797"/>
      <c r="AB137" s="797"/>
      <c r="AC137" s="797"/>
      <c r="AD137" s="797"/>
      <c r="AE137" s="797"/>
      <c r="AF137" s="797"/>
      <c r="AG137" s="797"/>
      <c r="AH137" s="789"/>
      <c r="AI137" s="789"/>
      <c r="AJ137" s="789"/>
      <c r="AK137" s="789"/>
      <c r="AL137" s="789"/>
    </row>
    <row r="138" spans="1:38">
      <c r="A138" s="304"/>
      <c r="B138" s="330"/>
      <c r="C138" s="337"/>
      <c r="D138" s="304"/>
      <c r="E138" s="96"/>
      <c r="F138" s="96"/>
      <c r="G138" s="96"/>
      <c r="H138" s="301"/>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4"/>
      <c r="AI138" s="304"/>
      <c r="AJ138" s="304"/>
      <c r="AK138" s="304"/>
      <c r="AL138" s="304"/>
    </row>
    <row r="139" spans="1:38" s="336" customFormat="1" ht="31.5">
      <c r="A139" s="176" t="s">
        <v>366</v>
      </c>
      <c r="B139" s="330" t="s">
        <v>495</v>
      </c>
      <c r="C139" s="337" t="s">
        <v>59</v>
      </c>
      <c r="D139" s="176" t="s">
        <v>57</v>
      </c>
      <c r="E139" s="96">
        <v>0.43</v>
      </c>
      <c r="F139" s="96">
        <v>7.0000000000000007E-2</v>
      </c>
      <c r="G139" s="96">
        <v>0.36</v>
      </c>
      <c r="H139" s="332">
        <f t="shared" si="20"/>
        <v>0.36</v>
      </c>
      <c r="I139" s="333"/>
      <c r="J139" s="333">
        <v>0.25</v>
      </c>
      <c r="K139" s="333">
        <v>0.06</v>
      </c>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176"/>
      <c r="AI139" s="176"/>
      <c r="AJ139" s="176">
        <v>0.05</v>
      </c>
      <c r="AK139" s="176"/>
      <c r="AL139" s="176"/>
    </row>
    <row r="140" spans="1:38" s="336" customFormat="1" ht="31.5">
      <c r="A140" s="176" t="s">
        <v>366</v>
      </c>
      <c r="B140" s="330" t="s">
        <v>495</v>
      </c>
      <c r="C140" s="337" t="s">
        <v>59</v>
      </c>
      <c r="D140" s="176" t="s">
        <v>73</v>
      </c>
      <c r="E140" s="96">
        <v>12.57</v>
      </c>
      <c r="F140" s="96">
        <v>2</v>
      </c>
      <c r="G140" s="96">
        <v>10.57</v>
      </c>
      <c r="H140" s="332">
        <f t="shared" si="20"/>
        <v>10.57</v>
      </c>
      <c r="I140" s="333"/>
      <c r="J140" s="333">
        <v>2.39</v>
      </c>
      <c r="K140" s="333">
        <v>0.8</v>
      </c>
      <c r="L140" s="333">
        <v>3.92</v>
      </c>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176"/>
      <c r="AI140" s="176"/>
      <c r="AJ140" s="176"/>
      <c r="AK140" s="176">
        <v>3.46</v>
      </c>
      <c r="AL140" s="176"/>
    </row>
    <row r="141" spans="1:38">
      <c r="A141" s="304"/>
      <c r="B141" s="352"/>
      <c r="C141" s="353"/>
      <c r="D141" s="304"/>
      <c r="E141" s="304"/>
      <c r="F141" s="351"/>
      <c r="G141" s="351"/>
      <c r="H141" s="301"/>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4"/>
      <c r="AI141" s="304"/>
      <c r="AJ141" s="304"/>
      <c r="AK141" s="304"/>
      <c r="AL141" s="304"/>
    </row>
    <row r="142" spans="1:38">
      <c r="A142" s="304"/>
      <c r="B142" s="330"/>
      <c r="C142" s="337"/>
      <c r="D142" s="304"/>
      <c r="E142" s="351"/>
      <c r="F142" s="351"/>
      <c r="G142" s="351"/>
      <c r="H142" s="301"/>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4"/>
      <c r="AI142" s="304"/>
      <c r="AJ142" s="304"/>
      <c r="AK142" s="304"/>
      <c r="AL142" s="304"/>
    </row>
    <row r="143" spans="1:38">
      <c r="A143" s="304"/>
      <c r="B143" s="101"/>
      <c r="C143" s="313"/>
      <c r="D143" s="304"/>
      <c r="E143" s="96"/>
      <c r="F143" s="96"/>
      <c r="G143" s="96"/>
      <c r="H143" s="301"/>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4"/>
      <c r="AI143" s="304"/>
      <c r="AJ143" s="304"/>
      <c r="AK143" s="304"/>
      <c r="AL143" s="304"/>
    </row>
    <row r="144" spans="1:38" s="336" customFormat="1" ht="31.5">
      <c r="A144" s="176" t="s">
        <v>366</v>
      </c>
      <c r="B144" s="330" t="s">
        <v>496</v>
      </c>
      <c r="C144" s="337" t="s">
        <v>59</v>
      </c>
      <c r="D144" s="176" t="s">
        <v>22</v>
      </c>
      <c r="E144" s="96">
        <v>0.48000000000000004</v>
      </c>
      <c r="F144" s="96">
        <v>0.28000000000000003</v>
      </c>
      <c r="G144" s="96">
        <v>0.2</v>
      </c>
      <c r="H144" s="332">
        <f t="shared" si="20"/>
        <v>0.2</v>
      </c>
      <c r="I144" s="333"/>
      <c r="J144" s="333">
        <v>0.05</v>
      </c>
      <c r="K144" s="333">
        <v>0.15</v>
      </c>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176"/>
      <c r="AI144" s="176"/>
      <c r="AJ144" s="176"/>
      <c r="AK144" s="176"/>
      <c r="AL144" s="176"/>
    </row>
    <row r="145" spans="1:38" s="794" customFormat="1" ht="75">
      <c r="A145" s="789" t="s">
        <v>753</v>
      </c>
      <c r="B145" s="803" t="s">
        <v>472</v>
      </c>
      <c r="C145" s="798" t="s">
        <v>59</v>
      </c>
      <c r="D145" s="789" t="s">
        <v>174</v>
      </c>
      <c r="E145" s="796">
        <v>8.4499999999999993</v>
      </c>
      <c r="F145" s="796"/>
      <c r="G145" s="796"/>
      <c r="H145" s="793">
        <f t="shared" si="20"/>
        <v>0</v>
      </c>
      <c r="I145" s="797"/>
      <c r="J145" s="797"/>
      <c r="K145" s="797"/>
      <c r="L145" s="797"/>
      <c r="M145" s="797"/>
      <c r="N145" s="797"/>
      <c r="O145" s="797"/>
      <c r="P145" s="797"/>
      <c r="Q145" s="797"/>
      <c r="R145" s="797"/>
      <c r="S145" s="797"/>
      <c r="T145" s="797"/>
      <c r="U145" s="797"/>
      <c r="V145" s="797"/>
      <c r="W145" s="797"/>
      <c r="X145" s="797"/>
      <c r="Y145" s="797"/>
      <c r="Z145" s="797"/>
      <c r="AA145" s="797"/>
      <c r="AB145" s="797"/>
      <c r="AC145" s="797"/>
      <c r="AD145" s="797"/>
      <c r="AE145" s="797"/>
      <c r="AF145" s="797"/>
      <c r="AG145" s="797"/>
      <c r="AH145" s="789"/>
      <c r="AI145" s="789"/>
      <c r="AJ145" s="789"/>
      <c r="AK145" s="789"/>
      <c r="AL145" s="789"/>
    </row>
    <row r="146" spans="1:38" s="336" customFormat="1" ht="31.5">
      <c r="A146" s="176"/>
      <c r="B146" s="330" t="s">
        <v>377</v>
      </c>
      <c r="C146" s="337" t="s">
        <v>59</v>
      </c>
      <c r="D146" s="176" t="s">
        <v>26</v>
      </c>
      <c r="E146" s="96">
        <v>12.7</v>
      </c>
      <c r="F146" s="96">
        <v>3.5</v>
      </c>
      <c r="G146" s="96"/>
      <c r="H146" s="332">
        <f t="shared" si="20"/>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176"/>
      <c r="AI146" s="176"/>
      <c r="AJ146" s="176"/>
      <c r="AK146" s="176"/>
      <c r="AL146" s="176"/>
    </row>
    <row r="147" spans="1:38" s="336" customFormat="1" ht="60">
      <c r="A147" s="176"/>
      <c r="B147" s="330" t="s">
        <v>497</v>
      </c>
      <c r="C147" s="337" t="s">
        <v>59</v>
      </c>
      <c r="D147" s="176" t="s">
        <v>26</v>
      </c>
      <c r="E147" s="96">
        <v>8</v>
      </c>
      <c r="F147" s="96"/>
      <c r="G147" s="96">
        <v>1</v>
      </c>
      <c r="H147" s="332">
        <f t="shared" si="20"/>
        <v>1</v>
      </c>
      <c r="I147" s="333"/>
      <c r="J147" s="333"/>
      <c r="K147" s="333">
        <v>1</v>
      </c>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176"/>
      <c r="AI147" s="176"/>
      <c r="AJ147" s="176"/>
      <c r="AK147" s="176"/>
      <c r="AL147" s="176"/>
    </row>
    <row r="148" spans="1:38" s="336" customFormat="1" ht="31.5">
      <c r="A148" s="176"/>
      <c r="B148" s="330" t="s">
        <v>473</v>
      </c>
      <c r="C148" s="337" t="s">
        <v>59</v>
      </c>
      <c r="D148" s="176" t="s">
        <v>26</v>
      </c>
      <c r="E148" s="96">
        <v>43</v>
      </c>
      <c r="F148" s="96"/>
      <c r="G148" s="96">
        <v>11</v>
      </c>
      <c r="H148" s="332">
        <f t="shared" si="20"/>
        <v>11</v>
      </c>
      <c r="I148" s="333"/>
      <c r="J148" s="333"/>
      <c r="K148" s="333">
        <v>11</v>
      </c>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176"/>
      <c r="AI148" s="176"/>
      <c r="AJ148" s="176"/>
      <c r="AK148" s="176"/>
      <c r="AL148" s="176"/>
    </row>
    <row r="149" spans="1:38" s="336" customFormat="1" ht="31.5">
      <c r="A149" s="176"/>
      <c r="B149" s="330" t="s">
        <v>487</v>
      </c>
      <c r="C149" s="700" t="s">
        <v>59</v>
      </c>
      <c r="D149" s="176" t="s">
        <v>26</v>
      </c>
      <c r="E149" s="96">
        <v>1.5</v>
      </c>
      <c r="F149" s="96"/>
      <c r="G149" s="96">
        <v>1.5</v>
      </c>
      <c r="H149" s="332">
        <f t="shared" si="20"/>
        <v>1.5</v>
      </c>
      <c r="I149" s="333"/>
      <c r="J149" s="333"/>
      <c r="K149" s="333">
        <v>1.5</v>
      </c>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176"/>
      <c r="AI149" s="176"/>
      <c r="AJ149" s="176"/>
      <c r="AK149" s="176"/>
      <c r="AL149" s="176"/>
    </row>
    <row r="150" spans="1:38" s="336" customFormat="1" ht="30">
      <c r="A150" s="176"/>
      <c r="B150" s="330" t="s">
        <v>487</v>
      </c>
      <c r="C150" s="700" t="s">
        <v>59</v>
      </c>
      <c r="D150" s="176" t="s">
        <v>55</v>
      </c>
      <c r="E150" s="96">
        <v>0.5</v>
      </c>
      <c r="F150" s="96"/>
      <c r="G150" s="96">
        <v>0.5</v>
      </c>
      <c r="H150" s="332">
        <f t="shared" si="20"/>
        <v>0.5</v>
      </c>
      <c r="I150" s="333"/>
      <c r="J150" s="333"/>
      <c r="K150" s="333">
        <v>0.5</v>
      </c>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176"/>
      <c r="AI150" s="176"/>
      <c r="AJ150" s="176"/>
      <c r="AK150" s="176"/>
      <c r="AL150" s="176"/>
    </row>
    <row r="151" spans="1:38" s="336" customFormat="1" ht="45">
      <c r="A151" s="176"/>
      <c r="B151" s="330" t="s">
        <v>569</v>
      </c>
      <c r="C151" s="700" t="s">
        <v>59</v>
      </c>
      <c r="D151" s="176" t="s">
        <v>55</v>
      </c>
      <c r="E151" s="96">
        <v>9.5</v>
      </c>
      <c r="F151" s="96"/>
      <c r="G151" s="96">
        <v>9.5</v>
      </c>
      <c r="H151" s="332">
        <f t="shared" si="20"/>
        <v>9.5</v>
      </c>
      <c r="I151" s="333"/>
      <c r="J151" s="333">
        <v>0.21</v>
      </c>
      <c r="K151" s="333">
        <v>9.2899999999999991</v>
      </c>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176"/>
      <c r="AI151" s="176"/>
      <c r="AJ151" s="176"/>
      <c r="AK151" s="176"/>
      <c r="AL151" s="176"/>
    </row>
    <row r="152" spans="1:38" s="336" customFormat="1">
      <c r="A152" s="176"/>
      <c r="B152" s="371" t="s">
        <v>137</v>
      </c>
      <c r="C152" s="700" t="s">
        <v>59</v>
      </c>
      <c r="D152" s="176" t="s">
        <v>55</v>
      </c>
      <c r="E152" s="96">
        <v>0.43</v>
      </c>
      <c r="F152" s="96"/>
      <c r="G152" s="96">
        <v>0.43</v>
      </c>
      <c r="H152" s="332">
        <f t="shared" si="20"/>
        <v>0.43</v>
      </c>
      <c r="I152" s="333"/>
      <c r="J152" s="333"/>
      <c r="K152" s="333">
        <v>0.43</v>
      </c>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176"/>
      <c r="AI152" s="176"/>
      <c r="AJ152" s="176"/>
      <c r="AK152" s="176"/>
      <c r="AL152" s="176"/>
    </row>
    <row r="153" spans="1:38" s="336" customFormat="1" ht="31.5">
      <c r="A153" s="176"/>
      <c r="B153" s="371" t="s">
        <v>721</v>
      </c>
      <c r="C153" s="700" t="s">
        <v>59</v>
      </c>
      <c r="D153" s="176" t="s">
        <v>176</v>
      </c>
      <c r="E153" s="96">
        <v>0.15</v>
      </c>
      <c r="F153" s="96"/>
      <c r="G153" s="96"/>
      <c r="H153" s="332">
        <f t="shared" si="20"/>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176"/>
      <c r="AI153" s="176"/>
      <c r="AJ153" s="176"/>
      <c r="AK153" s="176"/>
      <c r="AL153" s="176"/>
    </row>
    <row r="154" spans="1:38" s="336" customFormat="1" ht="31.5">
      <c r="A154" s="176"/>
      <c r="B154" s="371" t="s">
        <v>722</v>
      </c>
      <c r="C154" s="700" t="s">
        <v>59</v>
      </c>
      <c r="D154" s="176" t="s">
        <v>176</v>
      </c>
      <c r="E154" s="96">
        <v>0.23</v>
      </c>
      <c r="F154" s="96"/>
      <c r="G154" s="96"/>
      <c r="H154" s="332">
        <f t="shared" si="20"/>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176"/>
      <c r="AI154" s="176"/>
      <c r="AJ154" s="176"/>
      <c r="AK154" s="176"/>
      <c r="AL154" s="176"/>
    </row>
    <row r="155" spans="1:38" s="336" customFormat="1" ht="31.5">
      <c r="A155" s="176"/>
      <c r="B155" s="371" t="s">
        <v>687</v>
      </c>
      <c r="C155" s="700" t="s">
        <v>59</v>
      </c>
      <c r="D155" s="176" t="s">
        <v>461</v>
      </c>
      <c r="E155" s="96">
        <v>0.2</v>
      </c>
      <c r="F155" s="96"/>
      <c r="G155" s="96"/>
      <c r="H155" s="332">
        <f t="shared" si="20"/>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176"/>
      <c r="AI155" s="176"/>
      <c r="AJ155" s="176"/>
      <c r="AK155" s="176"/>
      <c r="AL155" s="176"/>
    </row>
    <row r="156" spans="1:38" s="336" customFormat="1" ht="31.5">
      <c r="A156" s="176"/>
      <c r="B156" s="371" t="s">
        <v>670</v>
      </c>
      <c r="C156" s="700" t="s">
        <v>59</v>
      </c>
      <c r="D156" s="176" t="s">
        <v>24</v>
      </c>
      <c r="E156" s="96">
        <v>0.5</v>
      </c>
      <c r="F156" s="96">
        <v>0.08</v>
      </c>
      <c r="G156" s="96">
        <v>0.42</v>
      </c>
      <c r="H156" s="332">
        <f t="shared" si="20"/>
        <v>0.42</v>
      </c>
      <c r="I156" s="333"/>
      <c r="J156" s="333"/>
      <c r="K156" s="333">
        <v>0.37</v>
      </c>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176"/>
      <c r="AI156" s="176"/>
      <c r="AJ156" s="176"/>
      <c r="AK156" s="176">
        <v>0.05</v>
      </c>
      <c r="AL156" s="176"/>
    </row>
    <row r="157" spans="1:38" s="336" customFormat="1" ht="31.5">
      <c r="A157" s="176">
        <v>18</v>
      </c>
      <c r="B157" s="374" t="s">
        <v>537</v>
      </c>
      <c r="C157" s="700" t="s">
        <v>59</v>
      </c>
      <c r="D157" s="176" t="s">
        <v>24</v>
      </c>
      <c r="E157" s="366">
        <v>1</v>
      </c>
      <c r="F157" s="366"/>
      <c r="G157" s="366">
        <f>E157</f>
        <v>1</v>
      </c>
      <c r="H157" s="332">
        <f t="shared" si="20"/>
        <v>1</v>
      </c>
      <c r="I157" s="366"/>
      <c r="J157" s="366"/>
      <c r="K157" s="366"/>
      <c r="L157" s="366">
        <v>1</v>
      </c>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176"/>
    </row>
    <row r="158" spans="1:38" s="318" customFormat="1">
      <c r="A158" s="299" t="s">
        <v>498</v>
      </c>
      <c r="B158" s="338" t="s">
        <v>163</v>
      </c>
      <c r="C158" s="339" t="s">
        <v>72</v>
      </c>
      <c r="D158" s="299"/>
      <c r="E158" s="245">
        <f>SUM(E159:E170)</f>
        <v>71.400000000000006</v>
      </c>
      <c r="F158" s="245">
        <f t="shared" ref="F158:G158" si="26">SUM(F159:F170)</f>
        <v>0</v>
      </c>
      <c r="G158" s="245">
        <f t="shared" si="26"/>
        <v>52.33</v>
      </c>
      <c r="H158" s="301">
        <f t="shared" si="20"/>
        <v>52.33</v>
      </c>
      <c r="I158" s="245">
        <f t="shared" ref="I158:AK158" si="27">SUM(I159:I170)</f>
        <v>2.9999999999999996</v>
      </c>
      <c r="J158" s="245">
        <f t="shared" si="27"/>
        <v>12.83</v>
      </c>
      <c r="K158" s="245">
        <f t="shared" si="27"/>
        <v>10.129999999999999</v>
      </c>
      <c r="L158" s="245">
        <f t="shared" si="27"/>
        <v>12.38</v>
      </c>
      <c r="M158" s="245">
        <f t="shared" si="27"/>
        <v>11.16</v>
      </c>
      <c r="N158" s="245">
        <f t="shared" si="27"/>
        <v>0</v>
      </c>
      <c r="O158" s="245">
        <f t="shared" si="27"/>
        <v>0.03</v>
      </c>
      <c r="P158" s="245">
        <f t="shared" si="27"/>
        <v>0</v>
      </c>
      <c r="Q158" s="245">
        <f t="shared" si="27"/>
        <v>0</v>
      </c>
      <c r="R158" s="245">
        <f t="shared" si="27"/>
        <v>0</v>
      </c>
      <c r="S158" s="245">
        <f t="shared" si="27"/>
        <v>1</v>
      </c>
      <c r="T158" s="245">
        <f t="shared" si="27"/>
        <v>0</v>
      </c>
      <c r="U158" s="245">
        <f t="shared" si="27"/>
        <v>0</v>
      </c>
      <c r="V158" s="245">
        <f t="shared" si="27"/>
        <v>0</v>
      </c>
      <c r="W158" s="245">
        <f t="shared" si="27"/>
        <v>0</v>
      </c>
      <c r="X158" s="245">
        <f t="shared" si="27"/>
        <v>0</v>
      </c>
      <c r="Y158" s="245">
        <f t="shared" si="27"/>
        <v>0</v>
      </c>
      <c r="Z158" s="245">
        <f t="shared" si="27"/>
        <v>0</v>
      </c>
      <c r="AA158" s="245">
        <f t="shared" si="27"/>
        <v>0</v>
      </c>
      <c r="AB158" s="245">
        <f t="shared" si="27"/>
        <v>0</v>
      </c>
      <c r="AC158" s="245">
        <f t="shared" si="27"/>
        <v>0</v>
      </c>
      <c r="AD158" s="245">
        <f t="shared" si="27"/>
        <v>0</v>
      </c>
      <c r="AE158" s="245">
        <f t="shared" si="27"/>
        <v>0</v>
      </c>
      <c r="AF158" s="245">
        <f t="shared" si="27"/>
        <v>0</v>
      </c>
      <c r="AG158" s="245">
        <f t="shared" si="27"/>
        <v>0</v>
      </c>
      <c r="AH158" s="245">
        <f t="shared" si="27"/>
        <v>0</v>
      </c>
      <c r="AI158" s="245">
        <f t="shared" si="27"/>
        <v>0</v>
      </c>
      <c r="AJ158" s="245">
        <f t="shared" si="27"/>
        <v>1.5</v>
      </c>
      <c r="AK158" s="245">
        <f t="shared" si="27"/>
        <v>0.30000000000000004</v>
      </c>
      <c r="AL158" s="299"/>
    </row>
    <row r="159" spans="1:38" s="336" customFormat="1" ht="47.25">
      <c r="A159" s="176" t="s">
        <v>568</v>
      </c>
      <c r="B159" s="374" t="s">
        <v>499</v>
      </c>
      <c r="C159" s="176" t="s">
        <v>72</v>
      </c>
      <c r="D159" s="176" t="s">
        <v>175</v>
      </c>
      <c r="E159" s="366">
        <v>1.83</v>
      </c>
      <c r="F159" s="366"/>
      <c r="G159" s="366"/>
      <c r="H159" s="332">
        <f t="shared" si="20"/>
        <v>0</v>
      </c>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176"/>
    </row>
    <row r="160" spans="1:38" s="739" customFormat="1" ht="63">
      <c r="A160" s="736">
        <v>13</v>
      </c>
      <c r="B160" s="737" t="s">
        <v>500</v>
      </c>
      <c r="C160" s="736" t="s">
        <v>72</v>
      </c>
      <c r="D160" s="736" t="s">
        <v>461</v>
      </c>
      <c r="E160" s="738">
        <v>13.8</v>
      </c>
      <c r="F160" s="738"/>
      <c r="G160" s="738">
        <f t="shared" ref="G160:G164" si="28">E160</f>
        <v>13.8</v>
      </c>
      <c r="H160" s="734">
        <f t="shared" si="20"/>
        <v>13.8</v>
      </c>
      <c r="I160" s="738">
        <v>0.8</v>
      </c>
      <c r="J160" s="738">
        <v>2.9</v>
      </c>
      <c r="K160" s="738">
        <v>7.4</v>
      </c>
      <c r="L160" s="738"/>
      <c r="M160" s="738"/>
      <c r="N160" s="738"/>
      <c r="O160" s="738"/>
      <c r="P160" s="738"/>
      <c r="Q160" s="738"/>
      <c r="R160" s="738"/>
      <c r="S160" s="738">
        <v>1</v>
      </c>
      <c r="T160" s="738"/>
      <c r="U160" s="738"/>
      <c r="V160" s="738"/>
      <c r="W160" s="738"/>
      <c r="X160" s="738"/>
      <c r="Y160" s="738"/>
      <c r="Z160" s="738"/>
      <c r="AA160" s="738"/>
      <c r="AB160" s="738"/>
      <c r="AC160" s="738"/>
      <c r="AD160" s="738"/>
      <c r="AE160" s="738"/>
      <c r="AF160" s="738"/>
      <c r="AG160" s="738"/>
      <c r="AH160" s="738"/>
      <c r="AI160" s="738"/>
      <c r="AJ160" s="738">
        <v>1.5</v>
      </c>
      <c r="AK160" s="738">
        <v>0.2</v>
      </c>
      <c r="AL160" s="736"/>
    </row>
    <row r="161" spans="1:38" s="336" customFormat="1" ht="31.5">
      <c r="A161" s="176">
        <v>14</v>
      </c>
      <c r="B161" s="374" t="s">
        <v>542</v>
      </c>
      <c r="C161" s="176" t="s">
        <v>72</v>
      </c>
      <c r="D161" s="176" t="s">
        <v>461</v>
      </c>
      <c r="E161" s="366">
        <v>16.899999999999999</v>
      </c>
      <c r="F161" s="366"/>
      <c r="G161" s="366"/>
      <c r="H161" s="332">
        <f t="shared" si="20"/>
        <v>0</v>
      </c>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176"/>
    </row>
    <row r="162" spans="1:38" s="336" customFormat="1" ht="31.5">
      <c r="A162" s="176">
        <v>15</v>
      </c>
      <c r="B162" s="704" t="s">
        <v>501</v>
      </c>
      <c r="C162" s="705" t="s">
        <v>72</v>
      </c>
      <c r="D162" s="176" t="s">
        <v>364</v>
      </c>
      <c r="E162" s="366">
        <v>35.200000000000003</v>
      </c>
      <c r="F162" s="366"/>
      <c r="G162" s="366">
        <v>34.86</v>
      </c>
      <c r="H162" s="332">
        <f t="shared" si="20"/>
        <v>34.86</v>
      </c>
      <c r="I162" s="366">
        <v>2</v>
      </c>
      <c r="J162" s="366">
        <v>9.32</v>
      </c>
      <c r="K162" s="366"/>
      <c r="L162" s="366">
        <v>12.38</v>
      </c>
      <c r="M162" s="366">
        <v>11.16</v>
      </c>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176"/>
    </row>
    <row r="163" spans="1:38" s="336" customFormat="1" ht="47.25">
      <c r="A163" s="176">
        <v>21</v>
      </c>
      <c r="B163" s="374" t="s">
        <v>134</v>
      </c>
      <c r="C163" s="176" t="s">
        <v>72</v>
      </c>
      <c r="D163" s="176" t="s">
        <v>24</v>
      </c>
      <c r="E163" s="373">
        <v>2.17</v>
      </c>
      <c r="F163" s="366"/>
      <c r="G163" s="366">
        <f t="shared" si="28"/>
        <v>2.17</v>
      </c>
      <c r="H163" s="332">
        <f t="shared" si="20"/>
        <v>2.1700000000000004</v>
      </c>
      <c r="I163" s="366">
        <v>0.11</v>
      </c>
      <c r="J163" s="366">
        <v>0.61</v>
      </c>
      <c r="K163" s="366">
        <v>1.35</v>
      </c>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v>0.1</v>
      </c>
      <c r="AL163" s="176"/>
    </row>
    <row r="164" spans="1:38" s="336" customFormat="1" ht="47.25">
      <c r="A164" s="176">
        <v>22</v>
      </c>
      <c r="B164" s="706" t="s">
        <v>135</v>
      </c>
      <c r="C164" s="707" t="s">
        <v>72</v>
      </c>
      <c r="D164" s="176" t="s">
        <v>454</v>
      </c>
      <c r="E164" s="373">
        <v>1.5</v>
      </c>
      <c r="F164" s="366"/>
      <c r="G164" s="366">
        <f t="shared" si="28"/>
        <v>1.5</v>
      </c>
      <c r="H164" s="332">
        <f t="shared" si="20"/>
        <v>1.5</v>
      </c>
      <c r="I164" s="366">
        <v>0.09</v>
      </c>
      <c r="J164" s="366"/>
      <c r="K164" s="366">
        <v>1.38</v>
      </c>
      <c r="L164" s="366"/>
      <c r="M164" s="366"/>
      <c r="N164" s="366"/>
      <c r="O164" s="366">
        <v>0.03</v>
      </c>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176"/>
    </row>
    <row r="165" spans="1:38">
      <c r="A165" s="304"/>
      <c r="B165" s="354"/>
      <c r="C165" s="355"/>
      <c r="D165" s="304"/>
      <c r="E165" s="96"/>
      <c r="F165" s="96"/>
      <c r="G165" s="96"/>
      <c r="H165" s="301"/>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4"/>
      <c r="AI165" s="304"/>
      <c r="AJ165" s="304"/>
      <c r="AK165" s="304"/>
      <c r="AL165" s="304"/>
    </row>
    <row r="166" spans="1:38">
      <c r="A166" s="304"/>
      <c r="B166" s="354"/>
      <c r="C166" s="355"/>
      <c r="D166" s="304"/>
      <c r="E166" s="96"/>
      <c r="F166" s="96"/>
      <c r="G166" s="96"/>
      <c r="H166" s="301"/>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4"/>
      <c r="AI166" s="304"/>
      <c r="AJ166" s="304"/>
      <c r="AK166" s="304"/>
      <c r="AL166" s="304"/>
    </row>
    <row r="167" spans="1:38">
      <c r="A167" s="304"/>
      <c r="B167" s="354"/>
      <c r="C167" s="355"/>
      <c r="D167" s="304"/>
      <c r="E167" s="96"/>
      <c r="F167" s="96"/>
      <c r="G167" s="96"/>
      <c r="H167" s="301">
        <f t="shared" si="20"/>
        <v>0</v>
      </c>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4"/>
      <c r="AI167" s="304"/>
      <c r="AJ167" s="304"/>
      <c r="AK167" s="304"/>
      <c r="AL167" s="304"/>
    </row>
    <row r="168" spans="1:38">
      <c r="A168" s="304"/>
      <c r="B168" s="354"/>
      <c r="C168" s="355"/>
      <c r="D168" s="304"/>
      <c r="E168" s="96"/>
      <c r="F168" s="96"/>
      <c r="G168" s="96"/>
      <c r="H168" s="301">
        <f t="shared" si="20"/>
        <v>0</v>
      </c>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4"/>
      <c r="AI168" s="304"/>
      <c r="AJ168" s="304"/>
      <c r="AK168" s="304"/>
      <c r="AL168" s="304"/>
    </row>
    <row r="169" spans="1:38">
      <c r="A169" s="304"/>
      <c r="B169" s="354"/>
      <c r="C169" s="355"/>
      <c r="D169" s="304"/>
      <c r="E169" s="96"/>
      <c r="F169" s="96"/>
      <c r="G169" s="96"/>
      <c r="H169" s="301">
        <f t="shared" si="20"/>
        <v>0</v>
      </c>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4"/>
      <c r="AI169" s="304"/>
      <c r="AJ169" s="304"/>
      <c r="AK169" s="304"/>
      <c r="AL169" s="304"/>
    </row>
    <row r="170" spans="1:38">
      <c r="A170" s="304"/>
      <c r="B170" s="354"/>
      <c r="C170" s="355"/>
      <c r="D170" s="304"/>
      <c r="E170" s="96"/>
      <c r="F170" s="96"/>
      <c r="G170" s="96"/>
      <c r="H170" s="301">
        <f t="shared" si="20"/>
        <v>0</v>
      </c>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4"/>
      <c r="AI170" s="304"/>
      <c r="AJ170" s="304"/>
      <c r="AK170" s="304"/>
      <c r="AL170" s="304"/>
    </row>
    <row r="171" spans="1:38" s="359" customFormat="1">
      <c r="A171" s="356" t="s">
        <v>498</v>
      </c>
      <c r="B171" s="357" t="s">
        <v>735</v>
      </c>
      <c r="C171" s="358" t="s">
        <v>247</v>
      </c>
      <c r="D171" s="356"/>
      <c r="E171" s="245">
        <f>SUM(E172:E177)</f>
        <v>1.24</v>
      </c>
      <c r="F171" s="245">
        <f t="shared" ref="F171:G171" si="29">SUM(F172:F177)</f>
        <v>0</v>
      </c>
      <c r="G171" s="245">
        <f t="shared" si="29"/>
        <v>1.24</v>
      </c>
      <c r="H171" s="301">
        <f t="shared" si="20"/>
        <v>1.24</v>
      </c>
      <c r="I171" s="245">
        <f t="shared" ref="I171:AK171" si="30">SUM(I172:I177)</f>
        <v>0</v>
      </c>
      <c r="J171" s="245">
        <f t="shared" si="30"/>
        <v>0</v>
      </c>
      <c r="K171" s="245">
        <f t="shared" si="30"/>
        <v>0</v>
      </c>
      <c r="L171" s="245">
        <f t="shared" si="30"/>
        <v>0</v>
      </c>
      <c r="M171" s="245">
        <f t="shared" si="30"/>
        <v>0</v>
      </c>
      <c r="N171" s="245"/>
      <c r="O171" s="245">
        <f t="shared" si="30"/>
        <v>0</v>
      </c>
      <c r="P171" s="245">
        <f t="shared" si="30"/>
        <v>0</v>
      </c>
      <c r="Q171" s="245">
        <f t="shared" si="30"/>
        <v>0</v>
      </c>
      <c r="R171" s="245">
        <f t="shared" si="30"/>
        <v>0</v>
      </c>
      <c r="S171" s="245">
        <f t="shared" si="30"/>
        <v>0</v>
      </c>
      <c r="T171" s="245">
        <f t="shared" si="30"/>
        <v>0</v>
      </c>
      <c r="U171" s="245">
        <f t="shared" si="30"/>
        <v>0</v>
      </c>
      <c r="V171" s="245">
        <f t="shared" si="30"/>
        <v>0</v>
      </c>
      <c r="W171" s="245">
        <f t="shared" si="30"/>
        <v>0</v>
      </c>
      <c r="X171" s="245">
        <f t="shared" si="30"/>
        <v>0</v>
      </c>
      <c r="Y171" s="245">
        <f t="shared" si="30"/>
        <v>0</v>
      </c>
      <c r="Z171" s="245">
        <f t="shared" si="30"/>
        <v>0</v>
      </c>
      <c r="AA171" s="245">
        <f t="shared" si="30"/>
        <v>0</v>
      </c>
      <c r="AB171" s="245">
        <f t="shared" si="30"/>
        <v>0</v>
      </c>
      <c r="AC171" s="245">
        <f t="shared" si="30"/>
        <v>0</v>
      </c>
      <c r="AD171" s="245">
        <f t="shared" si="30"/>
        <v>0</v>
      </c>
      <c r="AE171" s="245">
        <f t="shared" si="30"/>
        <v>0</v>
      </c>
      <c r="AF171" s="245">
        <f t="shared" si="30"/>
        <v>1.24</v>
      </c>
      <c r="AG171" s="245">
        <f t="shared" si="30"/>
        <v>0</v>
      </c>
      <c r="AH171" s="245">
        <f t="shared" si="30"/>
        <v>0</v>
      </c>
      <c r="AI171" s="245">
        <f t="shared" si="30"/>
        <v>0</v>
      </c>
      <c r="AJ171" s="245">
        <f t="shared" si="30"/>
        <v>0</v>
      </c>
      <c r="AK171" s="245">
        <f t="shared" si="30"/>
        <v>0</v>
      </c>
      <c r="AL171" s="356"/>
    </row>
    <row r="172" spans="1:38" s="693" customFormat="1" ht="31.5">
      <c r="A172" s="387"/>
      <c r="B172" s="728" t="s">
        <v>736</v>
      </c>
      <c r="C172" s="729" t="s">
        <v>247</v>
      </c>
      <c r="D172" s="387" t="s">
        <v>26</v>
      </c>
      <c r="E172" s="388">
        <v>1.24</v>
      </c>
      <c r="F172" s="388"/>
      <c r="G172" s="732">
        <v>1.24</v>
      </c>
      <c r="H172" s="692">
        <f t="shared" ref="H172" si="31">SUM(I172:AK172)</f>
        <v>1.24</v>
      </c>
      <c r="I172" s="389"/>
      <c r="J172" s="389"/>
      <c r="K172" s="389"/>
      <c r="L172" s="389"/>
      <c r="M172" s="389"/>
      <c r="N172" s="389"/>
      <c r="O172" s="389"/>
      <c r="P172" s="389"/>
      <c r="Q172" s="389"/>
      <c r="R172" s="389"/>
      <c r="S172" s="389"/>
      <c r="T172" s="389"/>
      <c r="U172" s="389"/>
      <c r="V172" s="389"/>
      <c r="W172" s="389"/>
      <c r="X172" s="389"/>
      <c r="Y172" s="389"/>
      <c r="Z172" s="389"/>
      <c r="AA172" s="389"/>
      <c r="AB172" s="389"/>
      <c r="AC172" s="389"/>
      <c r="AD172" s="389"/>
      <c r="AE172" s="389"/>
      <c r="AF172" s="389">
        <v>1.24</v>
      </c>
      <c r="AG172" s="389"/>
      <c r="AH172" s="387"/>
      <c r="AI172" s="387"/>
      <c r="AJ172" s="387"/>
      <c r="AK172" s="387"/>
      <c r="AL172" s="387"/>
    </row>
    <row r="173" spans="1:38" s="336" customFormat="1">
      <c r="A173" s="176"/>
      <c r="B173" s="354"/>
      <c r="C173" s="355"/>
      <c r="D173" s="176"/>
      <c r="E173" s="96"/>
      <c r="F173" s="96"/>
      <c r="G173" s="96"/>
      <c r="H173" s="301"/>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176"/>
      <c r="AI173" s="176"/>
      <c r="AJ173" s="176"/>
      <c r="AK173" s="176"/>
      <c r="AL173" s="176"/>
    </row>
    <row r="174" spans="1:38" s="818" customFormat="1">
      <c r="A174" s="362"/>
      <c r="B174" s="360"/>
      <c r="C174" s="361"/>
      <c r="D174" s="362"/>
      <c r="E174" s="102"/>
      <c r="F174" s="102"/>
      <c r="G174" s="102"/>
      <c r="H174" s="363"/>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364"/>
      <c r="AE174" s="364"/>
      <c r="AF174" s="364"/>
      <c r="AG174" s="364"/>
      <c r="AH174" s="362"/>
      <c r="AI174" s="362"/>
      <c r="AJ174" s="362"/>
      <c r="AK174" s="362"/>
      <c r="AL174" s="362"/>
    </row>
    <row r="175" spans="1:38">
      <c r="A175" s="304"/>
      <c r="B175" s="354"/>
      <c r="C175" s="355"/>
      <c r="D175" s="304"/>
      <c r="E175" s="96"/>
      <c r="F175" s="96"/>
      <c r="G175" s="96"/>
      <c r="H175" s="301"/>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4"/>
      <c r="AI175" s="304"/>
      <c r="AJ175" s="304"/>
      <c r="AK175" s="304"/>
      <c r="AL175" s="304"/>
    </row>
    <row r="176" spans="1:38">
      <c r="A176" s="304"/>
      <c r="B176" s="354"/>
      <c r="C176" s="355"/>
      <c r="D176" s="304"/>
      <c r="E176" s="96"/>
      <c r="F176" s="96"/>
      <c r="G176" s="96"/>
      <c r="H176" s="301"/>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4"/>
      <c r="AI176" s="304"/>
      <c r="AJ176" s="304"/>
      <c r="AK176" s="304"/>
      <c r="AL176" s="304"/>
    </row>
    <row r="177" spans="1:45">
      <c r="A177" s="304"/>
      <c r="B177" s="354"/>
      <c r="C177" s="355"/>
      <c r="D177" s="304"/>
      <c r="E177" s="96"/>
      <c r="F177" s="96"/>
      <c r="G177" s="96"/>
      <c r="H177" s="301"/>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4"/>
      <c r="AI177" s="304"/>
      <c r="AJ177" s="304"/>
      <c r="AK177" s="304"/>
      <c r="AL177" s="304"/>
    </row>
    <row r="178" spans="1:45" s="318" customFormat="1">
      <c r="A178" s="299"/>
      <c r="B178" s="357" t="s">
        <v>165</v>
      </c>
      <c r="C178" s="358" t="s">
        <v>68</v>
      </c>
      <c r="D178" s="299"/>
      <c r="E178" s="245">
        <f>SUM(E179:E182)</f>
        <v>0.24</v>
      </c>
      <c r="F178" s="245">
        <f t="shared" ref="F178:AK178" si="32">SUM(F179:F182)</f>
        <v>0</v>
      </c>
      <c r="G178" s="245">
        <f t="shared" si="32"/>
        <v>0.24</v>
      </c>
      <c r="H178" s="665">
        <f t="shared" ref="H178:H179" si="33">SUM(I178:AK178)</f>
        <v>0.24</v>
      </c>
      <c r="I178" s="245">
        <f t="shared" si="32"/>
        <v>0</v>
      </c>
      <c r="J178" s="245">
        <f t="shared" si="32"/>
        <v>0.24</v>
      </c>
      <c r="K178" s="245">
        <f t="shared" si="32"/>
        <v>0</v>
      </c>
      <c r="L178" s="245">
        <f t="shared" si="32"/>
        <v>0</v>
      </c>
      <c r="M178" s="245">
        <f t="shared" si="32"/>
        <v>0</v>
      </c>
      <c r="N178" s="245">
        <f t="shared" si="32"/>
        <v>0</v>
      </c>
      <c r="O178" s="245">
        <f t="shared" si="32"/>
        <v>0</v>
      </c>
      <c r="P178" s="245">
        <f t="shared" si="32"/>
        <v>0</v>
      </c>
      <c r="Q178" s="245">
        <f t="shared" si="32"/>
        <v>0</v>
      </c>
      <c r="R178" s="245">
        <f t="shared" si="32"/>
        <v>0</v>
      </c>
      <c r="S178" s="245">
        <f t="shared" si="32"/>
        <v>0</v>
      </c>
      <c r="T178" s="245">
        <f t="shared" si="32"/>
        <v>0</v>
      </c>
      <c r="U178" s="245">
        <f t="shared" si="32"/>
        <v>0</v>
      </c>
      <c r="V178" s="245">
        <f t="shared" si="32"/>
        <v>0</v>
      </c>
      <c r="W178" s="245">
        <f t="shared" si="32"/>
        <v>0</v>
      </c>
      <c r="X178" s="245">
        <f t="shared" si="32"/>
        <v>0</v>
      </c>
      <c r="Y178" s="245">
        <f t="shared" si="32"/>
        <v>0</v>
      </c>
      <c r="Z178" s="245">
        <f t="shared" si="32"/>
        <v>0</v>
      </c>
      <c r="AA178" s="245">
        <f t="shared" si="32"/>
        <v>0</v>
      </c>
      <c r="AB178" s="245">
        <f t="shared" si="32"/>
        <v>0</v>
      </c>
      <c r="AC178" s="245">
        <f t="shared" si="32"/>
        <v>0</v>
      </c>
      <c r="AD178" s="245">
        <f t="shared" si="32"/>
        <v>0</v>
      </c>
      <c r="AE178" s="245">
        <f t="shared" si="32"/>
        <v>0</v>
      </c>
      <c r="AF178" s="245">
        <f t="shared" si="32"/>
        <v>0</v>
      </c>
      <c r="AG178" s="245">
        <f t="shared" si="32"/>
        <v>0</v>
      </c>
      <c r="AH178" s="245">
        <f t="shared" si="32"/>
        <v>0</v>
      </c>
      <c r="AI178" s="245">
        <f t="shared" si="32"/>
        <v>0</v>
      </c>
      <c r="AJ178" s="245">
        <f t="shared" si="32"/>
        <v>0</v>
      </c>
      <c r="AK178" s="245">
        <f t="shared" si="32"/>
        <v>0</v>
      </c>
      <c r="AL178" s="299"/>
    </row>
    <row r="179" spans="1:45" s="746" customFormat="1" ht="31.5">
      <c r="A179" s="740"/>
      <c r="B179" s="741" t="s">
        <v>743</v>
      </c>
      <c r="C179" s="742" t="s">
        <v>68</v>
      </c>
      <c r="D179" s="740" t="s">
        <v>73</v>
      </c>
      <c r="E179" s="743">
        <v>0.24</v>
      </c>
      <c r="F179" s="743"/>
      <c r="G179" s="743">
        <v>0.24</v>
      </c>
      <c r="H179" s="744">
        <f t="shared" si="33"/>
        <v>0.24</v>
      </c>
      <c r="I179" s="745"/>
      <c r="J179" s="745">
        <v>0.24</v>
      </c>
      <c r="K179" s="745"/>
      <c r="L179" s="745"/>
      <c r="M179" s="745"/>
      <c r="N179" s="745"/>
      <c r="O179" s="745"/>
      <c r="P179" s="745"/>
      <c r="Q179" s="745"/>
      <c r="R179" s="745"/>
      <c r="S179" s="745"/>
      <c r="T179" s="745"/>
      <c r="U179" s="745"/>
      <c r="V179" s="745"/>
      <c r="W179" s="745"/>
      <c r="X179" s="745"/>
      <c r="Y179" s="745"/>
      <c r="Z179" s="745"/>
      <c r="AA179" s="745"/>
      <c r="AB179" s="745"/>
      <c r="AC179" s="745"/>
      <c r="AD179" s="745"/>
      <c r="AE179" s="745"/>
      <c r="AF179" s="745"/>
      <c r="AG179" s="745"/>
      <c r="AH179" s="740"/>
      <c r="AI179" s="740"/>
      <c r="AJ179" s="740"/>
      <c r="AK179" s="740"/>
      <c r="AL179" s="740"/>
    </row>
    <row r="180" spans="1:45">
      <c r="A180" s="304"/>
      <c r="B180" s="354"/>
      <c r="C180" s="355"/>
      <c r="D180" s="304"/>
      <c r="E180" s="96"/>
      <c r="F180" s="96"/>
      <c r="G180" s="96"/>
      <c r="H180" s="301"/>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4"/>
      <c r="AI180" s="304"/>
      <c r="AJ180" s="304"/>
      <c r="AK180" s="304"/>
      <c r="AL180" s="304"/>
    </row>
    <row r="181" spans="1:45">
      <c r="A181" s="304"/>
      <c r="B181" s="354"/>
      <c r="C181" s="355"/>
      <c r="D181" s="304"/>
      <c r="E181" s="96"/>
      <c r="F181" s="96"/>
      <c r="G181" s="96"/>
      <c r="H181" s="301"/>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4"/>
      <c r="AI181" s="304"/>
      <c r="AJ181" s="304"/>
      <c r="AK181" s="304"/>
      <c r="AL181" s="304"/>
    </row>
    <row r="182" spans="1:45">
      <c r="A182" s="304"/>
      <c r="B182" s="354"/>
      <c r="C182" s="355"/>
      <c r="D182" s="304"/>
      <c r="E182" s="96"/>
      <c r="F182" s="96"/>
      <c r="G182" s="96"/>
      <c r="H182" s="301"/>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4"/>
      <c r="AI182" s="304"/>
      <c r="AJ182" s="304"/>
      <c r="AK182" s="304"/>
      <c r="AL182" s="304"/>
    </row>
    <row r="183" spans="1:45" s="318" customFormat="1">
      <c r="A183" s="299" t="s">
        <v>502</v>
      </c>
      <c r="B183" s="357" t="s">
        <v>503</v>
      </c>
      <c r="C183" s="358" t="s">
        <v>130</v>
      </c>
      <c r="D183" s="299"/>
      <c r="E183" s="245">
        <f>SUM(E184:E190)</f>
        <v>8.0300000000000011</v>
      </c>
      <c r="F183" s="245">
        <f t="shared" ref="F183:G183" si="34">SUM(F184:F190)</f>
        <v>1.4</v>
      </c>
      <c r="G183" s="245">
        <f t="shared" si="34"/>
        <v>5.63</v>
      </c>
      <c r="H183" s="301">
        <f t="shared" ref="H183:H252" si="35">SUM(I183:AK183)</f>
        <v>5.63</v>
      </c>
      <c r="I183" s="245">
        <f t="shared" ref="I183:AS183" si="36">SUM(I184:I190)</f>
        <v>0</v>
      </c>
      <c r="J183" s="245">
        <f t="shared" si="36"/>
        <v>0</v>
      </c>
      <c r="K183" s="245">
        <f t="shared" si="36"/>
        <v>5.63</v>
      </c>
      <c r="L183" s="245">
        <f t="shared" si="36"/>
        <v>0</v>
      </c>
      <c r="M183" s="245">
        <f t="shared" si="36"/>
        <v>0</v>
      </c>
      <c r="N183" s="245"/>
      <c r="O183" s="245">
        <f t="shared" si="36"/>
        <v>0</v>
      </c>
      <c r="P183" s="245">
        <f t="shared" si="36"/>
        <v>0</v>
      </c>
      <c r="Q183" s="245">
        <f t="shared" si="36"/>
        <v>0</v>
      </c>
      <c r="R183" s="245">
        <f t="shared" si="36"/>
        <v>0</v>
      </c>
      <c r="S183" s="245">
        <f t="shared" si="36"/>
        <v>0</v>
      </c>
      <c r="T183" s="245">
        <f t="shared" si="36"/>
        <v>0</v>
      </c>
      <c r="U183" s="245">
        <f t="shared" si="36"/>
        <v>0</v>
      </c>
      <c r="V183" s="245">
        <f t="shared" si="36"/>
        <v>0</v>
      </c>
      <c r="W183" s="245">
        <f t="shared" si="36"/>
        <v>0</v>
      </c>
      <c r="X183" s="245">
        <f t="shared" si="36"/>
        <v>0</v>
      </c>
      <c r="Y183" s="245">
        <f t="shared" si="36"/>
        <v>0</v>
      </c>
      <c r="Z183" s="245">
        <f t="shared" si="36"/>
        <v>0</v>
      </c>
      <c r="AA183" s="245">
        <f t="shared" si="36"/>
        <v>0</v>
      </c>
      <c r="AB183" s="245">
        <f t="shared" si="36"/>
        <v>0</v>
      </c>
      <c r="AC183" s="245">
        <f t="shared" si="36"/>
        <v>0</v>
      </c>
      <c r="AD183" s="245">
        <f t="shared" si="36"/>
        <v>0</v>
      </c>
      <c r="AE183" s="245">
        <f t="shared" si="36"/>
        <v>0</v>
      </c>
      <c r="AF183" s="245">
        <f t="shared" si="36"/>
        <v>0</v>
      </c>
      <c r="AG183" s="245">
        <f t="shared" si="36"/>
        <v>0</v>
      </c>
      <c r="AH183" s="245">
        <f t="shared" si="36"/>
        <v>0</v>
      </c>
      <c r="AI183" s="245">
        <f t="shared" si="36"/>
        <v>0</v>
      </c>
      <c r="AJ183" s="245">
        <f t="shared" si="36"/>
        <v>0</v>
      </c>
      <c r="AK183" s="245">
        <f t="shared" si="36"/>
        <v>0</v>
      </c>
      <c r="AL183" s="245">
        <f t="shared" si="36"/>
        <v>0</v>
      </c>
      <c r="AM183" s="245">
        <f t="shared" si="36"/>
        <v>0</v>
      </c>
      <c r="AN183" s="245">
        <f t="shared" si="36"/>
        <v>0</v>
      </c>
      <c r="AO183" s="245">
        <f t="shared" si="36"/>
        <v>0</v>
      </c>
      <c r="AP183" s="245">
        <f t="shared" si="36"/>
        <v>0</v>
      </c>
      <c r="AQ183" s="245">
        <f t="shared" si="36"/>
        <v>0</v>
      </c>
      <c r="AR183" s="245">
        <f t="shared" si="36"/>
        <v>0</v>
      </c>
      <c r="AS183" s="245">
        <f t="shared" si="36"/>
        <v>0</v>
      </c>
    </row>
    <row r="184" spans="1:45" s="794" customFormat="1" ht="31.5">
      <c r="A184" s="789" t="s">
        <v>753</v>
      </c>
      <c r="B184" s="805" t="s">
        <v>504</v>
      </c>
      <c r="C184" s="789" t="s">
        <v>130</v>
      </c>
      <c r="D184" s="789" t="s">
        <v>461</v>
      </c>
      <c r="E184" s="792">
        <v>1</v>
      </c>
      <c r="F184" s="792"/>
      <c r="G184" s="792"/>
      <c r="H184" s="793">
        <f t="shared" si="35"/>
        <v>0</v>
      </c>
      <c r="I184" s="792"/>
      <c r="J184" s="792"/>
      <c r="K184" s="792"/>
      <c r="L184" s="792"/>
      <c r="M184" s="792"/>
      <c r="N184" s="792"/>
      <c r="O184" s="792"/>
      <c r="P184" s="792"/>
      <c r="Q184" s="792"/>
      <c r="R184" s="792"/>
      <c r="S184" s="792"/>
      <c r="T184" s="792"/>
      <c r="U184" s="792"/>
      <c r="V184" s="792"/>
      <c r="W184" s="792"/>
      <c r="X184" s="792"/>
      <c r="Y184" s="792"/>
      <c r="Z184" s="792"/>
      <c r="AA184" s="792"/>
      <c r="AB184" s="792"/>
      <c r="AC184" s="792"/>
      <c r="AD184" s="792"/>
      <c r="AE184" s="792"/>
      <c r="AF184" s="792"/>
      <c r="AG184" s="792"/>
      <c r="AH184" s="792"/>
      <c r="AI184" s="792"/>
      <c r="AJ184" s="792"/>
      <c r="AK184" s="792"/>
      <c r="AL184" s="789"/>
    </row>
    <row r="185" spans="1:45" s="336" customFormat="1" ht="47.25">
      <c r="A185" s="176" t="s">
        <v>566</v>
      </c>
      <c r="B185" s="371" t="s">
        <v>505</v>
      </c>
      <c r="C185" s="372" t="s">
        <v>130</v>
      </c>
      <c r="D185" s="176" t="s">
        <v>26</v>
      </c>
      <c r="E185" s="373"/>
      <c r="F185" s="366"/>
      <c r="G185" s="366"/>
      <c r="H185" s="332">
        <f t="shared" si="35"/>
        <v>0</v>
      </c>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176"/>
    </row>
    <row r="186" spans="1:45" s="336" customFormat="1" ht="31.5">
      <c r="A186" s="176" t="s">
        <v>366</v>
      </c>
      <c r="B186" s="330" t="s">
        <v>129</v>
      </c>
      <c r="C186" s="337" t="s">
        <v>130</v>
      </c>
      <c r="D186" s="176" t="s">
        <v>55</v>
      </c>
      <c r="E186" s="96">
        <v>7.03</v>
      </c>
      <c r="F186" s="96">
        <v>1.4</v>
      </c>
      <c r="G186" s="96">
        <v>5.63</v>
      </c>
      <c r="H186" s="332">
        <f t="shared" si="35"/>
        <v>5.63</v>
      </c>
      <c r="I186" s="333"/>
      <c r="J186" s="333"/>
      <c r="K186" s="333">
        <v>5.63</v>
      </c>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176"/>
      <c r="AI186" s="176"/>
      <c r="AJ186" s="176"/>
      <c r="AK186" s="176"/>
      <c r="AL186" s="176"/>
    </row>
    <row r="187" spans="1:45">
      <c r="A187" s="304"/>
      <c r="B187" s="330"/>
      <c r="C187" s="337"/>
      <c r="D187" s="304"/>
      <c r="E187" s="351"/>
      <c r="F187" s="351"/>
      <c r="G187" s="351"/>
      <c r="H187" s="301">
        <f t="shared" si="35"/>
        <v>0</v>
      </c>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4"/>
      <c r="AI187" s="304"/>
      <c r="AJ187" s="304"/>
      <c r="AK187" s="304"/>
      <c r="AL187" s="304"/>
    </row>
    <row r="188" spans="1:45">
      <c r="A188" s="304"/>
      <c r="B188" s="330"/>
      <c r="C188" s="337"/>
      <c r="D188" s="304"/>
      <c r="E188" s="351"/>
      <c r="F188" s="351"/>
      <c r="G188" s="351"/>
      <c r="H188" s="301">
        <f t="shared" si="35"/>
        <v>0</v>
      </c>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4"/>
      <c r="AI188" s="304"/>
      <c r="AJ188" s="304"/>
      <c r="AK188" s="304"/>
      <c r="AL188" s="304"/>
    </row>
    <row r="189" spans="1:45">
      <c r="A189" s="304"/>
      <c r="B189" s="330"/>
      <c r="C189" s="337"/>
      <c r="D189" s="304"/>
      <c r="E189" s="351"/>
      <c r="F189" s="351"/>
      <c r="G189" s="351"/>
      <c r="H189" s="301">
        <f t="shared" si="35"/>
        <v>0</v>
      </c>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4"/>
      <c r="AI189" s="304"/>
      <c r="AJ189" s="304"/>
      <c r="AK189" s="304"/>
      <c r="AL189" s="304"/>
    </row>
    <row r="190" spans="1:45">
      <c r="A190" s="304"/>
      <c r="B190" s="330"/>
      <c r="C190" s="337"/>
      <c r="D190" s="304"/>
      <c r="E190" s="351"/>
      <c r="F190" s="351"/>
      <c r="G190" s="351"/>
      <c r="H190" s="301">
        <f t="shared" si="35"/>
        <v>0</v>
      </c>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4"/>
      <c r="AI190" s="304"/>
      <c r="AJ190" s="304"/>
      <c r="AK190" s="304"/>
      <c r="AL190" s="304"/>
    </row>
    <row r="191" spans="1:45" s="662" customFormat="1" ht="14.25">
      <c r="A191" s="660" t="s">
        <v>506</v>
      </c>
      <c r="B191" s="342" t="s">
        <v>167</v>
      </c>
      <c r="C191" s="343" t="s">
        <v>52</v>
      </c>
      <c r="D191" s="660"/>
      <c r="E191" s="344">
        <f>SUM(E192:E220)</f>
        <v>537.7600000000001</v>
      </c>
      <c r="F191" s="344">
        <f t="shared" ref="F191:G191" si="37">SUM(F192:F220)</f>
        <v>0</v>
      </c>
      <c r="G191" s="344">
        <f t="shared" si="37"/>
        <v>220.14</v>
      </c>
      <c r="H191" s="661">
        <f t="shared" si="35"/>
        <v>220.14</v>
      </c>
      <c r="I191" s="344">
        <f t="shared" ref="I191:AK191" si="38">SUM(I192:I220)</f>
        <v>1.97</v>
      </c>
      <c r="J191" s="344">
        <f t="shared" si="38"/>
        <v>53.510000000000005</v>
      </c>
      <c r="K191" s="344">
        <f t="shared" si="38"/>
        <v>64.87</v>
      </c>
      <c r="L191" s="344">
        <f t="shared" si="38"/>
        <v>17.920000000000002</v>
      </c>
      <c r="M191" s="344">
        <f t="shared" si="38"/>
        <v>0</v>
      </c>
      <c r="N191" s="344"/>
      <c r="O191" s="344">
        <f t="shared" si="38"/>
        <v>0</v>
      </c>
      <c r="P191" s="344">
        <f t="shared" si="38"/>
        <v>0</v>
      </c>
      <c r="Q191" s="344">
        <f t="shared" si="38"/>
        <v>0</v>
      </c>
      <c r="R191" s="344">
        <f t="shared" si="38"/>
        <v>0</v>
      </c>
      <c r="S191" s="344">
        <f t="shared" si="38"/>
        <v>0</v>
      </c>
      <c r="T191" s="344">
        <f t="shared" si="38"/>
        <v>0</v>
      </c>
      <c r="U191" s="344">
        <f t="shared" si="38"/>
        <v>0</v>
      </c>
      <c r="V191" s="344">
        <f t="shared" si="38"/>
        <v>0</v>
      </c>
      <c r="W191" s="344">
        <f t="shared" si="38"/>
        <v>0</v>
      </c>
      <c r="X191" s="344">
        <f t="shared" si="38"/>
        <v>0</v>
      </c>
      <c r="Y191" s="344">
        <f t="shared" si="38"/>
        <v>0</v>
      </c>
      <c r="Z191" s="344">
        <f t="shared" si="38"/>
        <v>0</v>
      </c>
      <c r="AA191" s="344">
        <f t="shared" si="38"/>
        <v>0</v>
      </c>
      <c r="AB191" s="344">
        <f t="shared" si="38"/>
        <v>0</v>
      </c>
      <c r="AC191" s="344">
        <f t="shared" si="38"/>
        <v>0</v>
      </c>
      <c r="AD191" s="344">
        <f t="shared" si="38"/>
        <v>0</v>
      </c>
      <c r="AE191" s="344">
        <f t="shared" si="38"/>
        <v>0</v>
      </c>
      <c r="AF191" s="344">
        <f t="shared" si="38"/>
        <v>0</v>
      </c>
      <c r="AG191" s="344">
        <f t="shared" si="38"/>
        <v>0</v>
      </c>
      <c r="AH191" s="344">
        <f t="shared" si="38"/>
        <v>0</v>
      </c>
      <c r="AI191" s="344">
        <f t="shared" si="38"/>
        <v>0</v>
      </c>
      <c r="AJ191" s="344">
        <f t="shared" si="38"/>
        <v>64.17</v>
      </c>
      <c r="AK191" s="344">
        <f t="shared" si="38"/>
        <v>17.700000000000003</v>
      </c>
      <c r="AL191" s="660"/>
    </row>
    <row r="192" spans="1:45" s="336" customFormat="1" ht="63">
      <c r="A192" s="685" t="s">
        <v>30</v>
      </c>
      <c r="B192" s="686" t="s">
        <v>507</v>
      </c>
      <c r="C192" s="685" t="s">
        <v>52</v>
      </c>
      <c r="D192" s="176" t="s">
        <v>175</v>
      </c>
      <c r="E192" s="687">
        <v>32.67</v>
      </c>
      <c r="F192" s="687"/>
      <c r="G192" s="687">
        <f>E192</f>
        <v>32.67</v>
      </c>
      <c r="H192" s="332">
        <f t="shared" si="35"/>
        <v>32.67</v>
      </c>
      <c r="I192" s="687"/>
      <c r="J192" s="687"/>
      <c r="K192" s="687">
        <v>32.67</v>
      </c>
      <c r="L192" s="687"/>
      <c r="M192" s="687"/>
      <c r="N192" s="687"/>
      <c r="O192" s="687"/>
      <c r="P192" s="687"/>
      <c r="Q192" s="687"/>
      <c r="R192" s="687"/>
      <c r="S192" s="687"/>
      <c r="T192" s="687"/>
      <c r="U192" s="687"/>
      <c r="V192" s="687"/>
      <c r="W192" s="687"/>
      <c r="X192" s="687"/>
      <c r="Y192" s="687"/>
      <c r="Z192" s="687"/>
      <c r="AA192" s="687"/>
      <c r="AB192" s="687"/>
      <c r="AC192" s="687"/>
      <c r="AD192" s="687"/>
      <c r="AE192" s="687"/>
      <c r="AF192" s="687"/>
      <c r="AG192" s="687"/>
      <c r="AH192" s="687"/>
      <c r="AI192" s="687"/>
      <c r="AJ192" s="687"/>
      <c r="AK192" s="687"/>
      <c r="AL192" s="176"/>
    </row>
    <row r="193" spans="1:38" s="336" customFormat="1" ht="63">
      <c r="A193" s="685"/>
      <c r="B193" s="708" t="s">
        <v>508</v>
      </c>
      <c r="C193" s="685" t="s">
        <v>52</v>
      </c>
      <c r="D193" s="176" t="s">
        <v>175</v>
      </c>
      <c r="E193" s="687">
        <v>22.65</v>
      </c>
      <c r="F193" s="687"/>
      <c r="G193" s="687">
        <v>2.2999999999999998</v>
      </c>
      <c r="H193" s="332">
        <f t="shared" si="35"/>
        <v>2.2999999999999998</v>
      </c>
      <c r="I193" s="687"/>
      <c r="J193" s="687"/>
      <c r="K193" s="687"/>
      <c r="L193" s="687">
        <v>2.2999999999999998</v>
      </c>
      <c r="M193" s="687"/>
      <c r="N193" s="687"/>
      <c r="O193" s="687"/>
      <c r="P193" s="687"/>
      <c r="Q193" s="687"/>
      <c r="R193" s="687"/>
      <c r="S193" s="687"/>
      <c r="T193" s="687"/>
      <c r="U193" s="687"/>
      <c r="V193" s="687"/>
      <c r="W193" s="687"/>
      <c r="X193" s="687"/>
      <c r="Y193" s="687"/>
      <c r="Z193" s="687"/>
      <c r="AA193" s="687"/>
      <c r="AB193" s="687"/>
      <c r="AC193" s="687"/>
      <c r="AD193" s="687"/>
      <c r="AE193" s="687"/>
      <c r="AF193" s="687"/>
      <c r="AG193" s="687"/>
      <c r="AH193" s="687"/>
      <c r="AI193" s="687"/>
      <c r="AJ193" s="687"/>
      <c r="AK193" s="687"/>
      <c r="AL193" s="176"/>
    </row>
    <row r="194" spans="1:38" s="336" customFormat="1" ht="63">
      <c r="A194" s="176">
        <v>17</v>
      </c>
      <c r="B194" s="708" t="s">
        <v>508</v>
      </c>
      <c r="C194" s="333" t="s">
        <v>52</v>
      </c>
      <c r="D194" s="176" t="s">
        <v>55</v>
      </c>
      <c r="E194" s="366">
        <v>22.65</v>
      </c>
      <c r="F194" s="366"/>
      <c r="G194" s="366">
        <v>20.350000000000001</v>
      </c>
      <c r="H194" s="332">
        <f t="shared" si="35"/>
        <v>20.350000000000001</v>
      </c>
      <c r="I194" s="366"/>
      <c r="J194" s="366">
        <v>9.85</v>
      </c>
      <c r="K194" s="366">
        <v>5.38</v>
      </c>
      <c r="L194" s="366">
        <f>7.42-2.3</f>
        <v>5.12</v>
      </c>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176"/>
    </row>
    <row r="195" spans="1:38" s="336" customFormat="1">
      <c r="A195" s="176">
        <v>20</v>
      </c>
      <c r="B195" s="709" t="s">
        <v>509</v>
      </c>
      <c r="C195" s="710" t="s">
        <v>52</v>
      </c>
      <c r="D195" s="176" t="s">
        <v>55</v>
      </c>
      <c r="E195" s="373">
        <v>12.879999999999999</v>
      </c>
      <c r="F195" s="366"/>
      <c r="G195" s="366">
        <f>E195</f>
        <v>12.879999999999999</v>
      </c>
      <c r="H195" s="332">
        <f t="shared" si="35"/>
        <v>12.879999999999999</v>
      </c>
      <c r="I195" s="366"/>
      <c r="J195" s="366"/>
      <c r="K195" s="366"/>
      <c r="L195" s="366">
        <v>10.5</v>
      </c>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v>2.38</v>
      </c>
      <c r="AK195" s="366"/>
      <c r="AL195" s="176"/>
    </row>
    <row r="196" spans="1:38">
      <c r="A196" s="304"/>
      <c r="B196" s="346"/>
      <c r="C196" s="347"/>
      <c r="D196" s="304"/>
      <c r="E196" s="345"/>
      <c r="F196" s="329"/>
      <c r="G196" s="329"/>
      <c r="H196" s="301"/>
      <c r="I196" s="329"/>
      <c r="J196" s="329"/>
      <c r="K196" s="329"/>
      <c r="L196" s="329"/>
      <c r="M196" s="329"/>
      <c r="N196" s="329"/>
      <c r="O196" s="329"/>
      <c r="P196" s="329"/>
      <c r="Q196" s="329"/>
      <c r="R196" s="329"/>
      <c r="S196" s="329"/>
      <c r="T196" s="329"/>
      <c r="U196" s="329"/>
      <c r="V196" s="329"/>
      <c r="W196" s="329"/>
      <c r="X196" s="329"/>
      <c r="Y196" s="329"/>
      <c r="Z196" s="329"/>
      <c r="AA196" s="329"/>
      <c r="AB196" s="329"/>
      <c r="AC196" s="329"/>
      <c r="AD196" s="329"/>
      <c r="AE196" s="329"/>
      <c r="AF196" s="329"/>
      <c r="AG196" s="329"/>
      <c r="AH196" s="329"/>
      <c r="AI196" s="329"/>
      <c r="AJ196" s="329"/>
      <c r="AK196" s="329"/>
      <c r="AL196" s="304"/>
    </row>
    <row r="197" spans="1:38" ht="18.75">
      <c r="A197" s="304"/>
      <c r="B197" s="348"/>
      <c r="C197" s="349"/>
      <c r="D197" s="304"/>
      <c r="E197" s="345"/>
      <c r="F197" s="329"/>
      <c r="G197" s="329"/>
      <c r="H197" s="301"/>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2"/>
      <c r="AK197" s="329"/>
      <c r="AL197" s="304"/>
    </row>
    <row r="198" spans="1:38">
      <c r="A198" s="304"/>
      <c r="B198" s="348"/>
      <c r="C198" s="349"/>
      <c r="D198" s="304"/>
      <c r="E198" s="345"/>
      <c r="F198" s="329"/>
      <c r="G198" s="329"/>
      <c r="H198" s="301"/>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329"/>
      <c r="AF198" s="329"/>
      <c r="AG198" s="329"/>
      <c r="AH198" s="329"/>
      <c r="AI198" s="329"/>
      <c r="AJ198" s="329"/>
      <c r="AK198" s="329"/>
      <c r="AL198" s="304"/>
    </row>
    <row r="199" spans="1:38" s="336" customFormat="1" ht="31.5">
      <c r="A199" s="176" t="s">
        <v>366</v>
      </c>
      <c r="B199" s="99" t="s">
        <v>510</v>
      </c>
      <c r="C199" s="350" t="s">
        <v>52</v>
      </c>
      <c r="D199" s="176" t="s">
        <v>26</v>
      </c>
      <c r="E199" s="96">
        <v>20.5</v>
      </c>
      <c r="F199" s="96"/>
      <c r="G199" s="96">
        <v>20.5</v>
      </c>
      <c r="H199" s="332">
        <f t="shared" si="35"/>
        <v>20.5</v>
      </c>
      <c r="I199" s="333"/>
      <c r="J199" s="333">
        <v>15.5</v>
      </c>
      <c r="K199" s="333">
        <v>3.21</v>
      </c>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176"/>
      <c r="AI199" s="176"/>
      <c r="AJ199" s="176">
        <v>1.79</v>
      </c>
      <c r="AK199" s="176"/>
      <c r="AL199" s="176"/>
    </row>
    <row r="200" spans="1:38" s="336" customFormat="1" ht="31.5">
      <c r="A200" s="176" t="s">
        <v>366</v>
      </c>
      <c r="B200" s="99" t="s">
        <v>510</v>
      </c>
      <c r="C200" s="350" t="s">
        <v>52</v>
      </c>
      <c r="D200" s="176" t="s">
        <v>54</v>
      </c>
      <c r="E200" s="96">
        <v>15.07</v>
      </c>
      <c r="F200" s="96"/>
      <c r="G200" s="96">
        <v>15.07</v>
      </c>
      <c r="H200" s="332">
        <f t="shared" si="35"/>
        <v>15.07</v>
      </c>
      <c r="I200" s="333"/>
      <c r="J200" s="333"/>
      <c r="K200" s="333">
        <v>5.57</v>
      </c>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176"/>
      <c r="AI200" s="176"/>
      <c r="AJ200" s="176">
        <v>9.5</v>
      </c>
      <c r="AK200" s="176"/>
      <c r="AL200" s="176"/>
    </row>
    <row r="201" spans="1:38">
      <c r="A201" s="304"/>
      <c r="B201" s="99"/>
      <c r="C201" s="350"/>
      <c r="D201" s="304"/>
      <c r="E201" s="96"/>
      <c r="F201" s="96"/>
      <c r="G201" s="96"/>
      <c r="H201" s="301"/>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4"/>
      <c r="AI201" s="304"/>
      <c r="AJ201" s="304"/>
      <c r="AK201" s="304"/>
      <c r="AL201" s="304"/>
    </row>
    <row r="202" spans="1:38" s="336" customFormat="1" ht="31.5">
      <c r="A202" s="176" t="s">
        <v>366</v>
      </c>
      <c r="B202" s="99" t="s">
        <v>541</v>
      </c>
      <c r="C202" s="350" t="s">
        <v>52</v>
      </c>
      <c r="D202" s="176" t="s">
        <v>57</v>
      </c>
      <c r="E202" s="96">
        <v>10.8</v>
      </c>
      <c r="F202" s="96"/>
      <c r="G202" s="96">
        <v>10.8</v>
      </c>
      <c r="H202" s="332">
        <f t="shared" si="35"/>
        <v>10.8</v>
      </c>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176"/>
      <c r="AI202" s="176"/>
      <c r="AJ202" s="176">
        <v>7.5</v>
      </c>
      <c r="AK202" s="176">
        <v>3.3</v>
      </c>
      <c r="AL202" s="176"/>
    </row>
    <row r="203" spans="1:38">
      <c r="A203" s="304"/>
      <c r="B203" s="330"/>
      <c r="C203" s="337"/>
      <c r="D203" s="304"/>
      <c r="E203" s="96"/>
      <c r="F203" s="96"/>
      <c r="G203" s="96"/>
      <c r="H203" s="301"/>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4"/>
      <c r="AI203" s="304"/>
      <c r="AJ203" s="304"/>
      <c r="AK203" s="304"/>
      <c r="AL203" s="304"/>
    </row>
    <row r="204" spans="1:38" s="336" customFormat="1" ht="60">
      <c r="A204" s="176" t="s">
        <v>366</v>
      </c>
      <c r="B204" s="330" t="s">
        <v>511</v>
      </c>
      <c r="C204" s="337" t="s">
        <v>52</v>
      </c>
      <c r="D204" s="176" t="s">
        <v>26</v>
      </c>
      <c r="E204" s="96">
        <v>0.08</v>
      </c>
      <c r="F204" s="96"/>
      <c r="G204" s="96">
        <v>0.08</v>
      </c>
      <c r="H204" s="332">
        <f t="shared" si="35"/>
        <v>0.08</v>
      </c>
      <c r="I204" s="333"/>
      <c r="J204" s="333"/>
      <c r="K204" s="333">
        <v>0.08</v>
      </c>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176"/>
      <c r="AI204" s="176"/>
      <c r="AJ204" s="176"/>
      <c r="AK204" s="176"/>
      <c r="AL204" s="176"/>
    </row>
    <row r="205" spans="1:38" s="336" customFormat="1" ht="45">
      <c r="A205" s="176" t="s">
        <v>366</v>
      </c>
      <c r="B205" s="330" t="s">
        <v>136</v>
      </c>
      <c r="C205" s="337" t="s">
        <v>52</v>
      </c>
      <c r="D205" s="176" t="s">
        <v>22</v>
      </c>
      <c r="E205" s="96">
        <v>0.53</v>
      </c>
      <c r="F205" s="96"/>
      <c r="G205" s="96">
        <v>0.53</v>
      </c>
      <c r="H205" s="332">
        <f t="shared" si="35"/>
        <v>0.53</v>
      </c>
      <c r="I205" s="333"/>
      <c r="J205" s="333">
        <v>0.28000000000000003</v>
      </c>
      <c r="K205" s="333">
        <v>0.25</v>
      </c>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176"/>
      <c r="AI205" s="176"/>
      <c r="AJ205" s="176"/>
      <c r="AK205" s="176"/>
      <c r="AL205" s="176"/>
    </row>
    <row r="206" spans="1:38" s="336" customFormat="1" ht="45">
      <c r="A206" s="176" t="s">
        <v>366</v>
      </c>
      <c r="B206" s="330" t="s">
        <v>136</v>
      </c>
      <c r="C206" s="337" t="s">
        <v>52</v>
      </c>
      <c r="D206" s="176" t="s">
        <v>57</v>
      </c>
      <c r="E206" s="96">
        <v>2.31</v>
      </c>
      <c r="F206" s="96"/>
      <c r="G206" s="96">
        <v>2.31</v>
      </c>
      <c r="H206" s="332">
        <f t="shared" si="35"/>
        <v>2.3099999999999996</v>
      </c>
      <c r="I206" s="333"/>
      <c r="J206" s="333">
        <v>1.1499999999999999</v>
      </c>
      <c r="K206" s="333">
        <v>1.1599999999999999</v>
      </c>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176"/>
      <c r="AI206" s="176"/>
      <c r="AJ206" s="176"/>
      <c r="AK206" s="176"/>
      <c r="AL206" s="176"/>
    </row>
    <row r="207" spans="1:38" s="336" customFormat="1" ht="75">
      <c r="A207" s="176" t="s">
        <v>366</v>
      </c>
      <c r="B207" s="330" t="s">
        <v>512</v>
      </c>
      <c r="C207" s="337" t="s">
        <v>52</v>
      </c>
      <c r="D207" s="176" t="s">
        <v>22</v>
      </c>
      <c r="E207" s="96">
        <v>3.3200000000000003</v>
      </c>
      <c r="F207" s="96"/>
      <c r="G207" s="96">
        <v>3.3200000000000003</v>
      </c>
      <c r="H207" s="332">
        <f t="shared" si="35"/>
        <v>3.3200000000000003</v>
      </c>
      <c r="I207" s="333"/>
      <c r="J207" s="333">
        <v>1.5</v>
      </c>
      <c r="K207" s="333">
        <v>1.82</v>
      </c>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176"/>
      <c r="AI207" s="176"/>
      <c r="AJ207" s="176"/>
      <c r="AK207" s="176"/>
      <c r="AL207" s="176"/>
    </row>
    <row r="208" spans="1:38" s="336" customFormat="1" ht="75">
      <c r="A208" s="176" t="s">
        <v>366</v>
      </c>
      <c r="B208" s="330" t="s">
        <v>512</v>
      </c>
      <c r="C208" s="337" t="s">
        <v>52</v>
      </c>
      <c r="D208" s="176" t="s">
        <v>19</v>
      </c>
      <c r="E208" s="96">
        <v>3.3200000000000003</v>
      </c>
      <c r="F208" s="96"/>
      <c r="G208" s="96">
        <v>3.3200000000000003</v>
      </c>
      <c r="H208" s="332">
        <f t="shared" si="35"/>
        <v>3.3200000000000003</v>
      </c>
      <c r="I208" s="333"/>
      <c r="J208" s="333">
        <v>1.5</v>
      </c>
      <c r="K208" s="333">
        <v>1.82</v>
      </c>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176"/>
      <c r="AI208" s="176"/>
      <c r="AJ208" s="176"/>
      <c r="AK208" s="176"/>
      <c r="AL208" s="176"/>
    </row>
    <row r="209" spans="1:38" s="336" customFormat="1" ht="75">
      <c r="A209" s="176" t="s">
        <v>366</v>
      </c>
      <c r="B209" s="330" t="s">
        <v>512</v>
      </c>
      <c r="C209" s="337" t="s">
        <v>52</v>
      </c>
      <c r="D209" s="176" t="s">
        <v>55</v>
      </c>
      <c r="E209" s="96">
        <v>3.3200000000000003</v>
      </c>
      <c r="F209" s="96"/>
      <c r="G209" s="96">
        <v>3.3200000000000003</v>
      </c>
      <c r="H209" s="332">
        <f t="shared" si="35"/>
        <v>3.3200000000000003</v>
      </c>
      <c r="I209" s="333"/>
      <c r="J209" s="333">
        <v>1.5</v>
      </c>
      <c r="K209" s="333">
        <v>1.82</v>
      </c>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176"/>
      <c r="AI209" s="176"/>
      <c r="AJ209" s="176"/>
      <c r="AK209" s="176"/>
      <c r="AL209" s="176"/>
    </row>
    <row r="210" spans="1:38" s="336" customFormat="1" ht="75">
      <c r="A210" s="176" t="s">
        <v>366</v>
      </c>
      <c r="B210" s="330" t="s">
        <v>512</v>
      </c>
      <c r="C210" s="337" t="s">
        <v>52</v>
      </c>
      <c r="D210" s="176" t="s">
        <v>73</v>
      </c>
      <c r="E210" s="96">
        <v>3.33</v>
      </c>
      <c r="F210" s="96"/>
      <c r="G210" s="96">
        <v>3.33</v>
      </c>
      <c r="H210" s="332">
        <f t="shared" si="35"/>
        <v>3.33</v>
      </c>
      <c r="I210" s="333"/>
      <c r="J210" s="333">
        <v>1.5</v>
      </c>
      <c r="K210" s="333">
        <v>1.83</v>
      </c>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176"/>
      <c r="AI210" s="176"/>
      <c r="AJ210" s="176"/>
      <c r="AK210" s="176"/>
      <c r="AL210" s="176"/>
    </row>
    <row r="211" spans="1:38" s="336" customFormat="1" ht="75">
      <c r="A211" s="176" t="s">
        <v>366</v>
      </c>
      <c r="B211" s="330" t="s">
        <v>512</v>
      </c>
      <c r="C211" s="337" t="s">
        <v>52</v>
      </c>
      <c r="D211" s="176" t="s">
        <v>454</v>
      </c>
      <c r="E211" s="96">
        <v>3.35</v>
      </c>
      <c r="F211" s="96"/>
      <c r="G211" s="96">
        <v>3.35</v>
      </c>
      <c r="H211" s="332">
        <f t="shared" si="35"/>
        <v>3.35</v>
      </c>
      <c r="I211" s="333"/>
      <c r="J211" s="333">
        <v>1.5</v>
      </c>
      <c r="K211" s="333">
        <v>1.85</v>
      </c>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176"/>
      <c r="AI211" s="176"/>
      <c r="AJ211" s="176"/>
      <c r="AK211" s="176"/>
      <c r="AL211" s="176"/>
    </row>
    <row r="212" spans="1:38" s="336" customFormat="1" ht="31.5">
      <c r="A212" s="176"/>
      <c r="B212" s="330" t="s">
        <v>669</v>
      </c>
      <c r="C212" s="337" t="s">
        <v>52</v>
      </c>
      <c r="D212" s="176" t="s">
        <v>57</v>
      </c>
      <c r="E212" s="96">
        <v>5</v>
      </c>
      <c r="F212" s="96"/>
      <c r="G212" s="96"/>
      <c r="H212" s="332">
        <f t="shared" si="3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176"/>
      <c r="AI212" s="176"/>
      <c r="AJ212" s="176"/>
      <c r="AK212" s="176"/>
      <c r="AL212" s="176"/>
    </row>
    <row r="213" spans="1:38" s="794" customFormat="1" ht="31.5">
      <c r="A213" s="789" t="s">
        <v>753</v>
      </c>
      <c r="B213" s="816" t="s">
        <v>704</v>
      </c>
      <c r="C213" s="798" t="s">
        <v>52</v>
      </c>
      <c r="D213" s="789" t="s">
        <v>364</v>
      </c>
      <c r="E213" s="796">
        <v>17.66</v>
      </c>
      <c r="F213" s="796"/>
      <c r="G213" s="796"/>
      <c r="H213" s="793">
        <f t="shared" si="35"/>
        <v>0</v>
      </c>
      <c r="I213" s="797"/>
      <c r="J213" s="797"/>
      <c r="K213" s="797"/>
      <c r="L213" s="797"/>
      <c r="M213" s="797"/>
      <c r="N213" s="797"/>
      <c r="O213" s="797"/>
      <c r="P213" s="797"/>
      <c r="Q213" s="797"/>
      <c r="R213" s="797"/>
      <c r="S213" s="797"/>
      <c r="T213" s="797"/>
      <c r="U213" s="797"/>
      <c r="V213" s="797"/>
      <c r="W213" s="797"/>
      <c r="X213" s="797"/>
      <c r="Y213" s="797"/>
      <c r="Z213" s="797"/>
      <c r="AA213" s="797"/>
      <c r="AB213" s="797"/>
      <c r="AC213" s="797"/>
      <c r="AD213" s="797"/>
      <c r="AE213" s="797"/>
      <c r="AF213" s="797"/>
      <c r="AG213" s="797"/>
      <c r="AH213" s="789"/>
      <c r="AI213" s="789"/>
      <c r="AJ213" s="789"/>
      <c r="AK213" s="789"/>
      <c r="AL213" s="789"/>
    </row>
    <row r="214" spans="1:38" s="336" customFormat="1" ht="31.5">
      <c r="A214" s="176"/>
      <c r="B214" s="330" t="s">
        <v>705</v>
      </c>
      <c r="C214" s="337" t="s">
        <v>52</v>
      </c>
      <c r="D214" s="176" t="s">
        <v>365</v>
      </c>
      <c r="E214" s="96">
        <v>83.3</v>
      </c>
      <c r="F214" s="96"/>
      <c r="G214" s="96">
        <v>48.54</v>
      </c>
      <c r="H214" s="332">
        <f t="shared" si="35"/>
        <v>48.540000000000006</v>
      </c>
      <c r="I214" s="333">
        <v>0.97</v>
      </c>
      <c r="J214" s="333">
        <v>11.32</v>
      </c>
      <c r="K214" s="333">
        <v>2.7</v>
      </c>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176"/>
      <c r="AI214" s="176"/>
      <c r="AJ214" s="176">
        <v>25.32</v>
      </c>
      <c r="AK214" s="176">
        <v>8.23</v>
      </c>
      <c r="AL214" s="176"/>
    </row>
    <row r="215" spans="1:38" s="336" customFormat="1" ht="31.5">
      <c r="A215" s="176"/>
      <c r="B215" s="330" t="s">
        <v>705</v>
      </c>
      <c r="C215" s="337" t="s">
        <v>52</v>
      </c>
      <c r="D215" s="176" t="s">
        <v>364</v>
      </c>
      <c r="E215" s="96">
        <v>83.3</v>
      </c>
      <c r="F215" s="96"/>
      <c r="G215" s="96">
        <v>34.76</v>
      </c>
      <c r="H215" s="332">
        <f t="shared" si="35"/>
        <v>34.76</v>
      </c>
      <c r="I215" s="333">
        <v>1</v>
      </c>
      <c r="J215" s="333">
        <v>7.91</v>
      </c>
      <c r="K215" s="333">
        <v>2</v>
      </c>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176"/>
      <c r="AI215" s="176"/>
      <c r="AJ215" s="176">
        <v>17.68</v>
      </c>
      <c r="AK215" s="176">
        <v>6.17</v>
      </c>
      <c r="AL215" s="176"/>
    </row>
    <row r="216" spans="1:38" s="794" customFormat="1" ht="31.5">
      <c r="A216" s="789" t="s">
        <v>753</v>
      </c>
      <c r="B216" s="803" t="s">
        <v>706</v>
      </c>
      <c r="C216" s="798" t="s">
        <v>52</v>
      </c>
      <c r="D216" s="789" t="s">
        <v>364</v>
      </c>
      <c r="E216" s="796">
        <v>78.680000000000007</v>
      </c>
      <c r="F216" s="796"/>
      <c r="G216" s="796"/>
      <c r="H216" s="793"/>
      <c r="I216" s="797"/>
      <c r="J216" s="797"/>
      <c r="K216" s="797"/>
      <c r="L216" s="797"/>
      <c r="M216" s="797"/>
      <c r="N216" s="797"/>
      <c r="O216" s="797"/>
      <c r="P216" s="797"/>
      <c r="Q216" s="797"/>
      <c r="R216" s="797"/>
      <c r="S216" s="797"/>
      <c r="T216" s="797"/>
      <c r="U216" s="797"/>
      <c r="V216" s="797"/>
      <c r="W216" s="797"/>
      <c r="X216" s="797"/>
      <c r="Y216" s="797"/>
      <c r="Z216" s="797"/>
      <c r="AA216" s="797"/>
      <c r="AB216" s="797"/>
      <c r="AC216" s="797"/>
      <c r="AD216" s="797"/>
      <c r="AE216" s="797"/>
      <c r="AF216" s="797"/>
      <c r="AG216" s="797"/>
      <c r="AH216" s="789"/>
      <c r="AI216" s="789"/>
      <c r="AJ216" s="789"/>
      <c r="AK216" s="789"/>
      <c r="AL216" s="789"/>
    </row>
    <row r="217" spans="1:38" s="812" customFormat="1" ht="31.5">
      <c r="A217" s="809" t="s">
        <v>753</v>
      </c>
      <c r="B217" s="816" t="s">
        <v>740</v>
      </c>
      <c r="C217" s="798" t="s">
        <v>52</v>
      </c>
      <c r="D217" s="809" t="s">
        <v>73</v>
      </c>
      <c r="E217" s="796">
        <v>40.409999999999997</v>
      </c>
      <c r="F217" s="796"/>
      <c r="G217" s="796"/>
      <c r="H217" s="810">
        <f t="shared" si="35"/>
        <v>0</v>
      </c>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09"/>
      <c r="AI217" s="809"/>
      <c r="AJ217" s="809"/>
      <c r="AK217" s="809"/>
      <c r="AL217" s="809"/>
    </row>
    <row r="218" spans="1:38" s="812" customFormat="1" ht="45">
      <c r="A218" s="809" t="s">
        <v>753</v>
      </c>
      <c r="B218" s="803" t="s">
        <v>741</v>
      </c>
      <c r="C218" s="798" t="s">
        <v>52</v>
      </c>
      <c r="D218" s="809" t="s">
        <v>54</v>
      </c>
      <c r="E218" s="796">
        <v>18.47</v>
      </c>
      <c r="F218" s="796"/>
      <c r="G218" s="796"/>
      <c r="H218" s="810">
        <f t="shared" si="35"/>
        <v>0</v>
      </c>
      <c r="I218" s="811"/>
      <c r="J218" s="811"/>
      <c r="K218" s="811"/>
      <c r="L218" s="811"/>
      <c r="M218" s="811"/>
      <c r="N218" s="811"/>
      <c r="O218" s="811"/>
      <c r="P218" s="811"/>
      <c r="Q218" s="811"/>
      <c r="R218" s="811"/>
      <c r="S218" s="811"/>
      <c r="T218" s="811"/>
      <c r="U218" s="811"/>
      <c r="V218" s="811"/>
      <c r="W218" s="811"/>
      <c r="X218" s="811"/>
      <c r="Y218" s="811"/>
      <c r="Z218" s="811"/>
      <c r="AA218" s="811"/>
      <c r="AB218" s="811"/>
      <c r="AC218" s="811"/>
      <c r="AD218" s="811"/>
      <c r="AE218" s="811"/>
      <c r="AF218" s="811"/>
      <c r="AG218" s="811"/>
      <c r="AH218" s="809"/>
      <c r="AI218" s="809"/>
      <c r="AJ218" s="809"/>
      <c r="AK218" s="809"/>
      <c r="AL218" s="809"/>
    </row>
    <row r="219" spans="1:38" s="812" customFormat="1" ht="31.5">
      <c r="A219" s="809" t="s">
        <v>753</v>
      </c>
      <c r="B219" s="803" t="s">
        <v>742</v>
      </c>
      <c r="C219" s="798" t="s">
        <v>52</v>
      </c>
      <c r="D219" s="809" t="s">
        <v>364</v>
      </c>
      <c r="E219" s="796">
        <v>51.45</v>
      </c>
      <c r="F219" s="796"/>
      <c r="G219" s="796"/>
      <c r="H219" s="810">
        <f t="shared" si="35"/>
        <v>0</v>
      </c>
      <c r="I219" s="811"/>
      <c r="J219" s="811"/>
      <c r="K219" s="811"/>
      <c r="L219" s="811"/>
      <c r="M219" s="811"/>
      <c r="N219" s="811"/>
      <c r="O219" s="811"/>
      <c r="P219" s="811"/>
      <c r="Q219" s="811"/>
      <c r="R219" s="811"/>
      <c r="S219" s="811"/>
      <c r="T219" s="811"/>
      <c r="U219" s="811"/>
      <c r="V219" s="811"/>
      <c r="W219" s="811"/>
      <c r="X219" s="811"/>
      <c r="Y219" s="811"/>
      <c r="Z219" s="811"/>
      <c r="AA219" s="811"/>
      <c r="AB219" s="811"/>
      <c r="AC219" s="811"/>
      <c r="AD219" s="811"/>
      <c r="AE219" s="811"/>
      <c r="AF219" s="811"/>
      <c r="AG219" s="811"/>
      <c r="AH219" s="809"/>
      <c r="AI219" s="809"/>
      <c r="AJ219" s="809"/>
      <c r="AK219" s="809"/>
      <c r="AL219" s="809"/>
    </row>
    <row r="220" spans="1:38" s="746" customFormat="1" ht="31.5">
      <c r="A220" s="740"/>
      <c r="B220" s="754" t="s">
        <v>745</v>
      </c>
      <c r="C220" s="755" t="s">
        <v>52</v>
      </c>
      <c r="D220" s="752" t="s">
        <v>26</v>
      </c>
      <c r="E220" s="743">
        <v>2.71</v>
      </c>
      <c r="F220" s="743"/>
      <c r="G220" s="743">
        <v>2.71</v>
      </c>
      <c r="H220" s="744">
        <f t="shared" si="35"/>
        <v>2.71</v>
      </c>
      <c r="I220" s="745"/>
      <c r="J220" s="745"/>
      <c r="K220" s="745">
        <v>2.71</v>
      </c>
      <c r="L220" s="745"/>
      <c r="M220" s="745"/>
      <c r="N220" s="745"/>
      <c r="O220" s="745"/>
      <c r="P220" s="745"/>
      <c r="Q220" s="745"/>
      <c r="R220" s="745"/>
      <c r="S220" s="745"/>
      <c r="T220" s="745"/>
      <c r="U220" s="745"/>
      <c r="V220" s="745"/>
      <c r="W220" s="745"/>
      <c r="X220" s="745"/>
      <c r="Y220" s="745"/>
      <c r="Z220" s="745"/>
      <c r="AA220" s="745"/>
      <c r="AB220" s="745"/>
      <c r="AC220" s="745"/>
      <c r="AD220" s="745"/>
      <c r="AE220" s="745"/>
      <c r="AF220" s="745"/>
      <c r="AG220" s="745"/>
      <c r="AH220" s="740"/>
      <c r="AI220" s="740"/>
      <c r="AJ220" s="740"/>
      <c r="AK220" s="740"/>
      <c r="AL220" s="740"/>
    </row>
    <row r="221" spans="1:38" s="318" customFormat="1">
      <c r="A221" s="299"/>
      <c r="B221" s="338" t="s">
        <v>675</v>
      </c>
      <c r="C221" s="339" t="s">
        <v>259</v>
      </c>
      <c r="D221" s="299"/>
      <c r="E221" s="245">
        <f>SUM(E222:E226)</f>
        <v>4.21</v>
      </c>
      <c r="F221" s="245">
        <f t="shared" ref="F221:AK221" si="39">SUM(F222:F226)</f>
        <v>1.08</v>
      </c>
      <c r="G221" s="245">
        <f t="shared" si="39"/>
        <v>3</v>
      </c>
      <c r="H221" s="649">
        <f t="shared" si="35"/>
        <v>3</v>
      </c>
      <c r="I221" s="245">
        <f t="shared" si="39"/>
        <v>0</v>
      </c>
      <c r="J221" s="245">
        <f t="shared" si="39"/>
        <v>0</v>
      </c>
      <c r="K221" s="245">
        <f t="shared" si="39"/>
        <v>3</v>
      </c>
      <c r="L221" s="245">
        <f t="shared" si="39"/>
        <v>0</v>
      </c>
      <c r="M221" s="245">
        <f t="shared" si="39"/>
        <v>0</v>
      </c>
      <c r="N221" s="245">
        <f t="shared" si="39"/>
        <v>0</v>
      </c>
      <c r="O221" s="245">
        <f t="shared" si="39"/>
        <v>0</v>
      </c>
      <c r="P221" s="245">
        <f t="shared" si="39"/>
        <v>0</v>
      </c>
      <c r="Q221" s="245">
        <f t="shared" si="39"/>
        <v>0</v>
      </c>
      <c r="R221" s="245">
        <f t="shared" si="39"/>
        <v>0</v>
      </c>
      <c r="S221" s="245">
        <f t="shared" si="39"/>
        <v>0</v>
      </c>
      <c r="T221" s="245">
        <f t="shared" si="39"/>
        <v>0</v>
      </c>
      <c r="U221" s="245">
        <f t="shared" si="39"/>
        <v>0</v>
      </c>
      <c r="V221" s="245">
        <f t="shared" si="39"/>
        <v>0</v>
      </c>
      <c r="W221" s="245">
        <f t="shared" si="39"/>
        <v>0</v>
      </c>
      <c r="X221" s="245">
        <f t="shared" si="39"/>
        <v>0</v>
      </c>
      <c r="Y221" s="245">
        <f t="shared" si="39"/>
        <v>0</v>
      </c>
      <c r="Z221" s="245">
        <f t="shared" si="39"/>
        <v>0</v>
      </c>
      <c r="AA221" s="245">
        <f t="shared" si="39"/>
        <v>0</v>
      </c>
      <c r="AB221" s="245">
        <f t="shared" si="39"/>
        <v>0</v>
      </c>
      <c r="AC221" s="245">
        <f t="shared" si="39"/>
        <v>0</v>
      </c>
      <c r="AD221" s="245">
        <f t="shared" si="39"/>
        <v>0</v>
      </c>
      <c r="AE221" s="245">
        <f t="shared" si="39"/>
        <v>0</v>
      </c>
      <c r="AF221" s="245">
        <f t="shared" si="39"/>
        <v>0</v>
      </c>
      <c r="AG221" s="245">
        <f t="shared" si="39"/>
        <v>0</v>
      </c>
      <c r="AH221" s="245">
        <f t="shared" si="39"/>
        <v>0</v>
      </c>
      <c r="AI221" s="245">
        <f t="shared" si="39"/>
        <v>0</v>
      </c>
      <c r="AJ221" s="245">
        <f t="shared" si="39"/>
        <v>0</v>
      </c>
      <c r="AK221" s="245">
        <f t="shared" si="39"/>
        <v>0</v>
      </c>
      <c r="AL221" s="299"/>
    </row>
    <row r="222" spans="1:38" s="794" customFormat="1" ht="31.5">
      <c r="A222" s="789" t="s">
        <v>753</v>
      </c>
      <c r="B222" s="816" t="s">
        <v>665</v>
      </c>
      <c r="C222" s="798" t="s">
        <v>259</v>
      </c>
      <c r="D222" s="789" t="s">
        <v>26</v>
      </c>
      <c r="E222" s="796">
        <v>1.21</v>
      </c>
      <c r="F222" s="796">
        <v>1.08</v>
      </c>
      <c r="G222" s="796"/>
      <c r="H222" s="793">
        <f t="shared" si="35"/>
        <v>0</v>
      </c>
      <c r="I222" s="797"/>
      <c r="J222" s="797"/>
      <c r="K222" s="797"/>
      <c r="L222" s="797"/>
      <c r="M222" s="797"/>
      <c r="N222" s="797"/>
      <c r="O222" s="797"/>
      <c r="P222" s="797"/>
      <c r="Q222" s="797"/>
      <c r="R222" s="797"/>
      <c r="S222" s="797"/>
      <c r="T222" s="797"/>
      <c r="U222" s="797"/>
      <c r="V222" s="797"/>
      <c r="W222" s="797"/>
      <c r="X222" s="797"/>
      <c r="Y222" s="797"/>
      <c r="Z222" s="797"/>
      <c r="AA222" s="797"/>
      <c r="AB222" s="797"/>
      <c r="AC222" s="797"/>
      <c r="AD222" s="797"/>
      <c r="AE222" s="797"/>
      <c r="AF222" s="797"/>
      <c r="AG222" s="797"/>
      <c r="AH222" s="789"/>
      <c r="AI222" s="789"/>
      <c r="AJ222" s="789"/>
      <c r="AK222" s="789"/>
      <c r="AL222" s="789"/>
    </row>
    <row r="223" spans="1:38" s="336" customFormat="1" ht="31.5">
      <c r="A223" s="176"/>
      <c r="B223" s="330" t="s">
        <v>666</v>
      </c>
      <c r="C223" s="337" t="s">
        <v>259</v>
      </c>
      <c r="D223" s="176" t="s">
        <v>461</v>
      </c>
      <c r="E223" s="96">
        <v>3</v>
      </c>
      <c r="F223" s="96"/>
      <c r="G223" s="96">
        <v>3</v>
      </c>
      <c r="H223" s="332">
        <f t="shared" si="35"/>
        <v>3</v>
      </c>
      <c r="I223" s="333"/>
      <c r="J223" s="333"/>
      <c r="K223" s="333">
        <v>3</v>
      </c>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176"/>
      <c r="AI223" s="176"/>
      <c r="AJ223" s="176"/>
      <c r="AK223" s="176"/>
      <c r="AL223" s="176"/>
    </row>
    <row r="224" spans="1:38">
      <c r="A224" s="304"/>
      <c r="B224" s="330"/>
      <c r="C224" s="337"/>
      <c r="D224" s="304"/>
      <c r="E224" s="96"/>
      <c r="F224" s="96"/>
      <c r="G224" s="96"/>
      <c r="H224" s="301"/>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4"/>
      <c r="AI224" s="304"/>
      <c r="AJ224" s="304"/>
      <c r="AK224" s="304"/>
      <c r="AL224" s="304"/>
    </row>
    <row r="225" spans="1:38">
      <c r="A225" s="304"/>
      <c r="B225" s="330"/>
      <c r="C225" s="337"/>
      <c r="D225" s="304"/>
      <c r="E225" s="96"/>
      <c r="F225" s="96"/>
      <c r="G225" s="96"/>
      <c r="H225" s="301"/>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4"/>
      <c r="AI225" s="304"/>
      <c r="AJ225" s="304"/>
      <c r="AK225" s="304"/>
      <c r="AL225" s="304"/>
    </row>
    <row r="226" spans="1:38">
      <c r="A226" s="304"/>
      <c r="B226" s="330"/>
      <c r="C226" s="337"/>
      <c r="D226" s="304"/>
      <c r="E226" s="96"/>
      <c r="F226" s="96"/>
      <c r="G226" s="96"/>
      <c r="H226" s="301"/>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4"/>
      <c r="AI226" s="304"/>
      <c r="AJ226" s="304"/>
      <c r="AK226" s="304"/>
      <c r="AL226" s="304"/>
    </row>
    <row r="227" spans="1:38" s="318" customFormat="1">
      <c r="A227" s="299" t="s">
        <v>506</v>
      </c>
      <c r="B227" s="342" t="s">
        <v>513</v>
      </c>
      <c r="C227" s="343" t="s">
        <v>252</v>
      </c>
      <c r="D227" s="299"/>
      <c r="E227" s="344">
        <f>SUM(E228:E232)</f>
        <v>0.19</v>
      </c>
      <c r="F227" s="344">
        <f t="shared" ref="F227:G227" si="40">SUM(F228:F232)</f>
        <v>0</v>
      </c>
      <c r="G227" s="344">
        <f t="shared" si="40"/>
        <v>0</v>
      </c>
      <c r="H227" s="365">
        <f t="shared" si="35"/>
        <v>0</v>
      </c>
      <c r="I227" s="344">
        <f t="shared" ref="I227:AK227" si="41">SUM(I228:I232)</f>
        <v>0</v>
      </c>
      <c r="J227" s="344">
        <f t="shared" si="41"/>
        <v>0</v>
      </c>
      <c r="K227" s="344">
        <f t="shared" si="41"/>
        <v>0</v>
      </c>
      <c r="L227" s="344">
        <f t="shared" si="41"/>
        <v>0</v>
      </c>
      <c r="M227" s="344">
        <f t="shared" si="41"/>
        <v>0</v>
      </c>
      <c r="N227" s="344"/>
      <c r="O227" s="344">
        <f t="shared" si="41"/>
        <v>0</v>
      </c>
      <c r="P227" s="344">
        <f t="shared" si="41"/>
        <v>0</v>
      </c>
      <c r="Q227" s="344">
        <f t="shared" si="41"/>
        <v>0</v>
      </c>
      <c r="R227" s="344">
        <f t="shared" si="41"/>
        <v>0</v>
      </c>
      <c r="S227" s="344">
        <f t="shared" si="41"/>
        <v>0</v>
      </c>
      <c r="T227" s="344">
        <f t="shared" si="41"/>
        <v>0</v>
      </c>
      <c r="U227" s="344">
        <f t="shared" si="41"/>
        <v>0</v>
      </c>
      <c r="V227" s="344">
        <f t="shared" si="41"/>
        <v>0</v>
      </c>
      <c r="W227" s="344">
        <f t="shared" si="41"/>
        <v>0</v>
      </c>
      <c r="X227" s="344">
        <f t="shared" si="41"/>
        <v>0</v>
      </c>
      <c r="Y227" s="344">
        <f t="shared" si="41"/>
        <v>0</v>
      </c>
      <c r="Z227" s="344">
        <f t="shared" si="41"/>
        <v>0</v>
      </c>
      <c r="AA227" s="344">
        <f t="shared" si="41"/>
        <v>0</v>
      </c>
      <c r="AB227" s="344">
        <f t="shared" si="41"/>
        <v>0</v>
      </c>
      <c r="AC227" s="344">
        <f t="shared" si="41"/>
        <v>0</v>
      </c>
      <c r="AD227" s="344">
        <f t="shared" si="41"/>
        <v>0</v>
      </c>
      <c r="AE227" s="344">
        <f t="shared" si="41"/>
        <v>0</v>
      </c>
      <c r="AF227" s="344">
        <f t="shared" si="41"/>
        <v>0</v>
      </c>
      <c r="AG227" s="344">
        <f t="shared" si="41"/>
        <v>0</v>
      </c>
      <c r="AH227" s="344">
        <f t="shared" si="41"/>
        <v>0</v>
      </c>
      <c r="AI227" s="344">
        <f t="shared" si="41"/>
        <v>0</v>
      </c>
      <c r="AJ227" s="344">
        <f t="shared" si="41"/>
        <v>0</v>
      </c>
      <c r="AK227" s="344">
        <f t="shared" si="41"/>
        <v>0</v>
      </c>
      <c r="AL227" s="299"/>
    </row>
    <row r="228" spans="1:38" s="794" customFormat="1" ht="31.5">
      <c r="A228" s="789" t="s">
        <v>753</v>
      </c>
      <c r="B228" s="803" t="s">
        <v>370</v>
      </c>
      <c r="C228" s="798" t="s">
        <v>252</v>
      </c>
      <c r="D228" s="789" t="s">
        <v>19</v>
      </c>
      <c r="E228" s="792">
        <v>0.19</v>
      </c>
      <c r="F228" s="796"/>
      <c r="G228" s="796"/>
      <c r="H228" s="793">
        <f>SUM(I228:AK228)</f>
        <v>0</v>
      </c>
      <c r="I228" s="797"/>
      <c r="J228" s="797"/>
      <c r="K228" s="797"/>
      <c r="L228" s="797"/>
      <c r="M228" s="797"/>
      <c r="N228" s="797"/>
      <c r="O228" s="797"/>
      <c r="P228" s="797"/>
      <c r="Q228" s="797"/>
      <c r="R228" s="797"/>
      <c r="S228" s="797"/>
      <c r="T228" s="797"/>
      <c r="U228" s="797"/>
      <c r="V228" s="797"/>
      <c r="W228" s="797"/>
      <c r="X228" s="797"/>
      <c r="Y228" s="797"/>
      <c r="Z228" s="797"/>
      <c r="AA228" s="797"/>
      <c r="AB228" s="797"/>
      <c r="AC228" s="797"/>
      <c r="AD228" s="797"/>
      <c r="AE228" s="797"/>
      <c r="AF228" s="797"/>
      <c r="AG228" s="797"/>
      <c r="AH228" s="789"/>
      <c r="AI228" s="789"/>
      <c r="AJ228" s="789"/>
      <c r="AK228" s="789"/>
      <c r="AL228" s="789"/>
    </row>
    <row r="229" spans="1:38">
      <c r="A229" s="304"/>
      <c r="B229" s="330"/>
      <c r="C229" s="337"/>
      <c r="D229" s="304"/>
      <c r="E229" s="96"/>
      <c r="F229" s="96"/>
      <c r="G229" s="96"/>
      <c r="H229" s="301"/>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4"/>
      <c r="AI229" s="304"/>
      <c r="AJ229" s="304"/>
      <c r="AK229" s="304"/>
      <c r="AL229" s="304"/>
    </row>
    <row r="230" spans="1:38">
      <c r="A230" s="304"/>
      <c r="B230" s="330"/>
      <c r="C230" s="337"/>
      <c r="D230" s="304"/>
      <c r="E230" s="96"/>
      <c r="F230" s="96"/>
      <c r="G230" s="96"/>
      <c r="H230" s="301"/>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4"/>
      <c r="AI230" s="304"/>
      <c r="AJ230" s="304"/>
      <c r="AK230" s="304"/>
      <c r="AL230" s="304"/>
    </row>
    <row r="231" spans="1:38">
      <c r="A231" s="304"/>
      <c r="B231" s="330"/>
      <c r="C231" s="337"/>
      <c r="D231" s="304"/>
      <c r="E231" s="96"/>
      <c r="F231" s="96"/>
      <c r="G231" s="96"/>
      <c r="H231" s="301"/>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4"/>
      <c r="AI231" s="304"/>
      <c r="AJ231" s="304"/>
      <c r="AK231" s="304"/>
      <c r="AL231" s="304"/>
    </row>
    <row r="232" spans="1:38">
      <c r="A232" s="304"/>
      <c r="B232" s="330"/>
      <c r="C232" s="337"/>
      <c r="D232" s="304"/>
      <c r="E232" s="96"/>
      <c r="F232" s="96"/>
      <c r="G232" s="96"/>
      <c r="H232" s="301"/>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4"/>
      <c r="AI232" s="304"/>
      <c r="AJ232" s="304"/>
      <c r="AK232" s="304"/>
      <c r="AL232" s="304"/>
    </row>
    <row r="233" spans="1:38" s="318" customFormat="1">
      <c r="A233" s="299" t="s">
        <v>514</v>
      </c>
      <c r="B233" s="338" t="s">
        <v>515</v>
      </c>
      <c r="C233" s="339" t="s">
        <v>77</v>
      </c>
      <c r="D233" s="299"/>
      <c r="E233" s="245">
        <f>SUM(E234:E239)</f>
        <v>11.8</v>
      </c>
      <c r="F233" s="245">
        <f t="shared" ref="F233:G233" si="42">SUM(F234:F239)</f>
        <v>0</v>
      </c>
      <c r="G233" s="245">
        <f t="shared" si="42"/>
        <v>11.8</v>
      </c>
      <c r="H233" s="301">
        <f t="shared" si="35"/>
        <v>11.8</v>
      </c>
      <c r="I233" s="245">
        <f t="shared" ref="I233:AK233" si="43">SUM(I234:I239)</f>
        <v>0</v>
      </c>
      <c r="J233" s="245">
        <f t="shared" si="43"/>
        <v>0</v>
      </c>
      <c r="K233" s="245">
        <f t="shared" si="43"/>
        <v>11.8</v>
      </c>
      <c r="L233" s="245">
        <f t="shared" si="43"/>
        <v>0</v>
      </c>
      <c r="M233" s="245">
        <f t="shared" si="43"/>
        <v>0</v>
      </c>
      <c r="N233" s="245"/>
      <c r="O233" s="245">
        <f t="shared" si="43"/>
        <v>0</v>
      </c>
      <c r="P233" s="245">
        <f t="shared" si="43"/>
        <v>0</v>
      </c>
      <c r="Q233" s="245">
        <f t="shared" si="43"/>
        <v>0</v>
      </c>
      <c r="R233" s="245">
        <f t="shared" si="43"/>
        <v>0</v>
      </c>
      <c r="S233" s="245">
        <f t="shared" si="43"/>
        <v>0</v>
      </c>
      <c r="T233" s="245">
        <f t="shared" si="43"/>
        <v>0</v>
      </c>
      <c r="U233" s="245">
        <f t="shared" si="43"/>
        <v>0</v>
      </c>
      <c r="V233" s="245">
        <f t="shared" si="43"/>
        <v>0</v>
      </c>
      <c r="W233" s="245">
        <f t="shared" si="43"/>
        <v>0</v>
      </c>
      <c r="X233" s="245">
        <f t="shared" si="43"/>
        <v>0</v>
      </c>
      <c r="Y233" s="245">
        <f t="shared" si="43"/>
        <v>0</v>
      </c>
      <c r="Z233" s="245">
        <f t="shared" si="43"/>
        <v>0</v>
      </c>
      <c r="AA233" s="245">
        <f t="shared" si="43"/>
        <v>0</v>
      </c>
      <c r="AB233" s="245">
        <f t="shared" si="43"/>
        <v>0</v>
      </c>
      <c r="AC233" s="245">
        <f t="shared" si="43"/>
        <v>0</v>
      </c>
      <c r="AD233" s="245">
        <f t="shared" si="43"/>
        <v>0</v>
      </c>
      <c r="AE233" s="245">
        <f t="shared" si="43"/>
        <v>0</v>
      </c>
      <c r="AF233" s="245">
        <f t="shared" si="43"/>
        <v>0</v>
      </c>
      <c r="AG233" s="245">
        <f t="shared" si="43"/>
        <v>0</v>
      </c>
      <c r="AH233" s="245">
        <f t="shared" si="43"/>
        <v>0</v>
      </c>
      <c r="AI233" s="245">
        <f t="shared" si="43"/>
        <v>0</v>
      </c>
      <c r="AJ233" s="245">
        <f t="shared" si="43"/>
        <v>0</v>
      </c>
      <c r="AK233" s="245">
        <f t="shared" si="43"/>
        <v>0</v>
      </c>
      <c r="AL233" s="299"/>
    </row>
    <row r="234" spans="1:38">
      <c r="A234" s="304"/>
      <c r="B234" s="348"/>
      <c r="C234" s="349"/>
      <c r="D234" s="304"/>
      <c r="E234" s="345"/>
      <c r="F234" s="329"/>
      <c r="G234" s="329"/>
      <c r="H234" s="301"/>
      <c r="I234" s="329"/>
      <c r="J234" s="329"/>
      <c r="K234" s="329"/>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04"/>
    </row>
    <row r="235" spans="1:38" s="336" customFormat="1" ht="45">
      <c r="A235" s="176" t="s">
        <v>366</v>
      </c>
      <c r="B235" s="98" t="s">
        <v>516</v>
      </c>
      <c r="C235" s="324" t="s">
        <v>77</v>
      </c>
      <c r="D235" s="176" t="s">
        <v>19</v>
      </c>
      <c r="E235" s="96">
        <v>6.8</v>
      </c>
      <c r="F235" s="96"/>
      <c r="G235" s="96">
        <v>6.8</v>
      </c>
      <c r="H235" s="332">
        <f t="shared" si="35"/>
        <v>6.8</v>
      </c>
      <c r="I235" s="333"/>
      <c r="J235" s="333"/>
      <c r="K235" s="333">
        <v>6.8</v>
      </c>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176"/>
      <c r="AI235" s="176"/>
      <c r="AJ235" s="176"/>
      <c r="AK235" s="176"/>
      <c r="AL235" s="176"/>
    </row>
    <row r="236" spans="1:38" s="328" customFormat="1" ht="30">
      <c r="A236" s="326"/>
      <c r="B236" s="723" t="s">
        <v>729</v>
      </c>
      <c r="C236" s="724" t="s">
        <v>77</v>
      </c>
      <c r="D236" s="326" t="s">
        <v>731</v>
      </c>
      <c r="E236" s="388">
        <v>5</v>
      </c>
      <c r="F236" s="388"/>
      <c r="G236" s="732">
        <v>5</v>
      </c>
      <c r="H236" s="327">
        <f t="shared" si="35"/>
        <v>5</v>
      </c>
      <c r="I236" s="546"/>
      <c r="J236" s="546"/>
      <c r="K236" s="546">
        <v>5</v>
      </c>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326"/>
      <c r="AI236" s="326"/>
      <c r="AJ236" s="326"/>
      <c r="AK236" s="326"/>
      <c r="AL236" s="326"/>
    </row>
    <row r="237" spans="1:38">
      <c r="A237" s="304"/>
      <c r="B237" s="98"/>
      <c r="C237" s="324"/>
      <c r="D237" s="304"/>
      <c r="E237" s="96"/>
      <c r="F237" s="96"/>
      <c r="G237" s="96"/>
      <c r="H237" s="301">
        <f t="shared" si="35"/>
        <v>0</v>
      </c>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4"/>
      <c r="AI237" s="304"/>
      <c r="AJ237" s="304"/>
      <c r="AK237" s="304"/>
      <c r="AL237" s="304"/>
    </row>
    <row r="238" spans="1:38">
      <c r="A238" s="304"/>
      <c r="B238" s="98"/>
      <c r="C238" s="324"/>
      <c r="D238" s="304"/>
      <c r="E238" s="96"/>
      <c r="F238" s="96"/>
      <c r="G238" s="96"/>
      <c r="H238" s="301">
        <f t="shared" si="35"/>
        <v>0</v>
      </c>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4"/>
      <c r="AI238" s="304"/>
      <c r="AJ238" s="304"/>
      <c r="AK238" s="304"/>
      <c r="AL238" s="304"/>
    </row>
    <row r="239" spans="1:38">
      <c r="A239" s="304"/>
      <c r="B239" s="98"/>
      <c r="C239" s="324"/>
      <c r="D239" s="304"/>
      <c r="E239" s="96"/>
      <c r="F239" s="96"/>
      <c r="G239" s="96"/>
      <c r="H239" s="301">
        <f t="shared" si="35"/>
        <v>0</v>
      </c>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4"/>
      <c r="AI239" s="304"/>
      <c r="AJ239" s="304"/>
      <c r="AK239" s="304"/>
      <c r="AL239" s="304"/>
    </row>
    <row r="240" spans="1:38" s="318" customFormat="1">
      <c r="A240" s="299" t="s">
        <v>517</v>
      </c>
      <c r="B240" s="246" t="s">
        <v>518</v>
      </c>
      <c r="C240" s="325" t="s">
        <v>78</v>
      </c>
      <c r="D240" s="299"/>
      <c r="E240" s="245">
        <f>SUM(E241:E245)</f>
        <v>2.74</v>
      </c>
      <c r="F240" s="245">
        <f t="shared" ref="F240:AK240" si="44">SUM(F241:F245)</f>
        <v>0</v>
      </c>
      <c r="G240" s="245">
        <f t="shared" si="44"/>
        <v>0</v>
      </c>
      <c r="H240" s="301">
        <f t="shared" si="35"/>
        <v>0</v>
      </c>
      <c r="I240" s="245">
        <f t="shared" si="44"/>
        <v>0</v>
      </c>
      <c r="J240" s="245">
        <f t="shared" si="44"/>
        <v>0</v>
      </c>
      <c r="K240" s="245">
        <f t="shared" si="44"/>
        <v>0</v>
      </c>
      <c r="L240" s="245">
        <f t="shared" si="44"/>
        <v>0</v>
      </c>
      <c r="M240" s="245">
        <f t="shared" si="44"/>
        <v>0</v>
      </c>
      <c r="N240" s="245"/>
      <c r="O240" s="245">
        <f t="shared" si="44"/>
        <v>0</v>
      </c>
      <c r="P240" s="245">
        <f t="shared" si="44"/>
        <v>0</v>
      </c>
      <c r="Q240" s="245">
        <f t="shared" si="44"/>
        <v>0</v>
      </c>
      <c r="R240" s="245">
        <f t="shared" si="44"/>
        <v>0</v>
      </c>
      <c r="S240" s="245">
        <f t="shared" si="44"/>
        <v>0</v>
      </c>
      <c r="T240" s="245">
        <f t="shared" si="44"/>
        <v>0</v>
      </c>
      <c r="U240" s="245">
        <f t="shared" si="44"/>
        <v>0</v>
      </c>
      <c r="V240" s="245">
        <f t="shared" si="44"/>
        <v>0</v>
      </c>
      <c r="W240" s="245">
        <f t="shared" si="44"/>
        <v>0</v>
      </c>
      <c r="X240" s="245">
        <f t="shared" si="44"/>
        <v>0</v>
      </c>
      <c r="Y240" s="245">
        <f t="shared" si="44"/>
        <v>0</v>
      </c>
      <c r="Z240" s="245">
        <f t="shared" si="44"/>
        <v>0</v>
      </c>
      <c r="AA240" s="245">
        <f t="shared" si="44"/>
        <v>0</v>
      </c>
      <c r="AB240" s="245">
        <f t="shared" si="44"/>
        <v>0</v>
      </c>
      <c r="AC240" s="245">
        <f t="shared" si="44"/>
        <v>0</v>
      </c>
      <c r="AD240" s="245">
        <f t="shared" si="44"/>
        <v>0</v>
      </c>
      <c r="AE240" s="245">
        <f t="shared" si="44"/>
        <v>0</v>
      </c>
      <c r="AF240" s="245">
        <f t="shared" si="44"/>
        <v>0</v>
      </c>
      <c r="AG240" s="245">
        <f t="shared" si="44"/>
        <v>0</v>
      </c>
      <c r="AH240" s="245">
        <f t="shared" si="44"/>
        <v>0</v>
      </c>
      <c r="AI240" s="245">
        <f t="shared" si="44"/>
        <v>0</v>
      </c>
      <c r="AJ240" s="245">
        <f t="shared" si="44"/>
        <v>0</v>
      </c>
      <c r="AK240" s="245">
        <f t="shared" si="44"/>
        <v>0</v>
      </c>
      <c r="AL240" s="299"/>
    </row>
    <row r="241" spans="1:38" s="336" customFormat="1">
      <c r="A241" s="176">
        <v>40</v>
      </c>
      <c r="B241" s="371" t="s">
        <v>519</v>
      </c>
      <c r="C241" s="372" t="s">
        <v>78</v>
      </c>
      <c r="D241" s="176" t="s">
        <v>175</v>
      </c>
      <c r="E241" s="373">
        <v>2.74</v>
      </c>
      <c r="F241" s="366"/>
      <c r="G241" s="366"/>
      <c r="H241" s="332">
        <f t="shared" si="35"/>
        <v>0</v>
      </c>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176"/>
    </row>
    <row r="242" spans="1:38">
      <c r="A242" s="304"/>
      <c r="B242" s="348"/>
      <c r="C242" s="349"/>
      <c r="D242" s="304"/>
      <c r="E242" s="345"/>
      <c r="F242" s="329"/>
      <c r="G242" s="329"/>
      <c r="H242" s="301">
        <f t="shared" si="35"/>
        <v>0</v>
      </c>
      <c r="I242" s="329"/>
      <c r="J242" s="329"/>
      <c r="K242" s="329"/>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04"/>
    </row>
    <row r="243" spans="1:38">
      <c r="A243" s="304"/>
      <c r="B243" s="348"/>
      <c r="C243" s="349"/>
      <c r="D243" s="304"/>
      <c r="E243" s="345"/>
      <c r="F243" s="329"/>
      <c r="G243" s="329"/>
      <c r="H243" s="301">
        <f t="shared" si="35"/>
        <v>0</v>
      </c>
      <c r="I243" s="329"/>
      <c r="J243" s="329"/>
      <c r="K243" s="329"/>
      <c r="L243" s="329"/>
      <c r="M243" s="329"/>
      <c r="N243" s="329"/>
      <c r="O243" s="329"/>
      <c r="P243" s="329"/>
      <c r="Q243" s="329"/>
      <c r="R243" s="329"/>
      <c r="S243" s="329"/>
      <c r="T243" s="329"/>
      <c r="U243" s="329"/>
      <c r="V243" s="329"/>
      <c r="W243" s="329"/>
      <c r="X243" s="329"/>
      <c r="Y243" s="329"/>
      <c r="Z243" s="329"/>
      <c r="AA243" s="329"/>
      <c r="AB243" s="329"/>
      <c r="AC243" s="329"/>
      <c r="AD243" s="329"/>
      <c r="AE243" s="329"/>
      <c r="AF243" s="329"/>
      <c r="AG243" s="329"/>
      <c r="AH243" s="329"/>
      <c r="AI243" s="329"/>
      <c r="AJ243" s="329"/>
      <c r="AK243" s="329"/>
      <c r="AL243" s="304"/>
    </row>
    <row r="244" spans="1:38">
      <c r="A244" s="304"/>
      <c r="B244" s="348"/>
      <c r="C244" s="349"/>
      <c r="D244" s="304"/>
      <c r="E244" s="345"/>
      <c r="F244" s="329"/>
      <c r="G244" s="329"/>
      <c r="H244" s="301">
        <f t="shared" si="35"/>
        <v>0</v>
      </c>
      <c r="I244" s="329"/>
      <c r="J244" s="329"/>
      <c r="K244" s="329"/>
      <c r="L244" s="329"/>
      <c r="M244" s="329"/>
      <c r="N244" s="329"/>
      <c r="O244" s="329"/>
      <c r="P244" s="329"/>
      <c r="Q244" s="329"/>
      <c r="R244" s="329"/>
      <c r="S244" s="329"/>
      <c r="T244" s="329"/>
      <c r="U244" s="329"/>
      <c r="V244" s="329"/>
      <c r="W244" s="329"/>
      <c r="X244" s="329"/>
      <c r="Y244" s="329"/>
      <c r="Z244" s="329"/>
      <c r="AA244" s="329"/>
      <c r="AB244" s="329"/>
      <c r="AC244" s="329"/>
      <c r="AD244" s="329"/>
      <c r="AE244" s="329"/>
      <c r="AF244" s="329"/>
      <c r="AG244" s="329"/>
      <c r="AH244" s="329"/>
      <c r="AI244" s="329"/>
      <c r="AJ244" s="329"/>
      <c r="AK244" s="329"/>
      <c r="AL244" s="304"/>
    </row>
    <row r="245" spans="1:38">
      <c r="A245" s="304"/>
      <c r="B245" s="348"/>
      <c r="C245" s="349"/>
      <c r="D245" s="304"/>
      <c r="E245" s="345"/>
      <c r="F245" s="329"/>
      <c r="G245" s="329"/>
      <c r="H245" s="301">
        <f t="shared" si="35"/>
        <v>0</v>
      </c>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329"/>
      <c r="AF245" s="329"/>
      <c r="AG245" s="329"/>
      <c r="AH245" s="329"/>
      <c r="AI245" s="329"/>
      <c r="AJ245" s="329"/>
      <c r="AK245" s="329"/>
      <c r="AL245" s="304"/>
    </row>
    <row r="246" spans="1:38" s="318" customFormat="1">
      <c r="A246" s="299" t="s">
        <v>520</v>
      </c>
      <c r="B246" s="367" t="s">
        <v>521</v>
      </c>
      <c r="C246" s="368" t="s">
        <v>142</v>
      </c>
      <c r="D246" s="299"/>
      <c r="E246" s="369">
        <f>SUM(E247:E252)</f>
        <v>3.4</v>
      </c>
      <c r="F246" s="369">
        <f t="shared" ref="F246:G246" si="45">SUM(F247:F252)</f>
        <v>0</v>
      </c>
      <c r="G246" s="369">
        <f t="shared" si="45"/>
        <v>3.4</v>
      </c>
      <c r="H246" s="301">
        <f t="shared" si="35"/>
        <v>3.4</v>
      </c>
      <c r="I246" s="369">
        <f t="shared" ref="I246:AK246" si="46">SUM(I247:I252)</f>
        <v>0</v>
      </c>
      <c r="J246" s="369">
        <f t="shared" si="46"/>
        <v>0</v>
      </c>
      <c r="K246" s="369">
        <f t="shared" si="46"/>
        <v>2.82</v>
      </c>
      <c r="L246" s="369">
        <f t="shared" si="46"/>
        <v>0</v>
      </c>
      <c r="M246" s="369">
        <f t="shared" si="46"/>
        <v>0</v>
      </c>
      <c r="N246" s="369"/>
      <c r="O246" s="369">
        <f t="shared" si="46"/>
        <v>0</v>
      </c>
      <c r="P246" s="369">
        <f t="shared" si="46"/>
        <v>0</v>
      </c>
      <c r="Q246" s="369">
        <f t="shared" si="46"/>
        <v>0</v>
      </c>
      <c r="R246" s="369">
        <f t="shared" si="46"/>
        <v>0</v>
      </c>
      <c r="S246" s="369">
        <f t="shared" si="46"/>
        <v>0.26</v>
      </c>
      <c r="T246" s="369">
        <f t="shared" si="46"/>
        <v>0</v>
      </c>
      <c r="U246" s="369">
        <f t="shared" si="46"/>
        <v>0</v>
      </c>
      <c r="V246" s="369">
        <f t="shared" si="46"/>
        <v>0</v>
      </c>
      <c r="W246" s="369">
        <f t="shared" si="46"/>
        <v>0</v>
      </c>
      <c r="X246" s="369">
        <f t="shared" si="46"/>
        <v>0</v>
      </c>
      <c r="Y246" s="369">
        <f t="shared" si="46"/>
        <v>0</v>
      </c>
      <c r="Z246" s="369">
        <f t="shared" si="46"/>
        <v>0</v>
      </c>
      <c r="AA246" s="369">
        <f t="shared" si="46"/>
        <v>0</v>
      </c>
      <c r="AB246" s="369">
        <f t="shared" si="46"/>
        <v>0</v>
      </c>
      <c r="AC246" s="369">
        <f t="shared" si="46"/>
        <v>0</v>
      </c>
      <c r="AD246" s="369">
        <f t="shared" si="46"/>
        <v>0</v>
      </c>
      <c r="AE246" s="369">
        <f t="shared" si="46"/>
        <v>0</v>
      </c>
      <c r="AF246" s="369">
        <f t="shared" si="46"/>
        <v>0.32</v>
      </c>
      <c r="AG246" s="369">
        <f t="shared" si="46"/>
        <v>0</v>
      </c>
      <c r="AH246" s="369">
        <f t="shared" si="46"/>
        <v>0</v>
      </c>
      <c r="AI246" s="369">
        <f t="shared" si="46"/>
        <v>0</v>
      </c>
      <c r="AJ246" s="369">
        <f t="shared" si="46"/>
        <v>0</v>
      </c>
      <c r="AK246" s="369">
        <f t="shared" si="46"/>
        <v>0</v>
      </c>
      <c r="AL246" s="299"/>
    </row>
    <row r="247" spans="1:38" s="336" customFormat="1" ht="47.25">
      <c r="A247" s="176" t="s">
        <v>366</v>
      </c>
      <c r="B247" s="371" t="s">
        <v>371</v>
      </c>
      <c r="C247" s="372" t="s">
        <v>142</v>
      </c>
      <c r="D247" s="176" t="s">
        <v>26</v>
      </c>
      <c r="E247" s="373">
        <v>3.4</v>
      </c>
      <c r="F247" s="366"/>
      <c r="G247" s="366">
        <f>E247</f>
        <v>3.4</v>
      </c>
      <c r="H247" s="332">
        <f t="shared" si="35"/>
        <v>3.4</v>
      </c>
      <c r="I247" s="366"/>
      <c r="J247" s="366"/>
      <c r="K247" s="366">
        <v>2.82</v>
      </c>
      <c r="L247" s="366"/>
      <c r="M247" s="366"/>
      <c r="N247" s="366"/>
      <c r="O247" s="366"/>
      <c r="P247" s="366"/>
      <c r="Q247" s="366"/>
      <c r="R247" s="366"/>
      <c r="S247" s="366">
        <v>0.26</v>
      </c>
      <c r="T247" s="366"/>
      <c r="U247" s="366"/>
      <c r="V247" s="366"/>
      <c r="W247" s="366"/>
      <c r="X247" s="366"/>
      <c r="Y247" s="366"/>
      <c r="Z247" s="366"/>
      <c r="AA247" s="366"/>
      <c r="AB247" s="366"/>
      <c r="AC247" s="366"/>
      <c r="AD247" s="366"/>
      <c r="AE247" s="366"/>
      <c r="AF247" s="366">
        <v>0.32</v>
      </c>
      <c r="AG247" s="366"/>
      <c r="AH247" s="366"/>
      <c r="AI247" s="366"/>
      <c r="AJ247" s="366"/>
      <c r="AK247" s="366"/>
      <c r="AL247" s="176"/>
    </row>
    <row r="248" spans="1:38">
      <c r="A248" s="304"/>
      <c r="B248" s="101"/>
      <c r="C248" s="313"/>
      <c r="D248" s="304"/>
      <c r="E248" s="96"/>
      <c r="F248" s="96"/>
      <c r="G248" s="96"/>
      <c r="H248" s="301"/>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4"/>
      <c r="AI248" s="304"/>
      <c r="AJ248" s="304"/>
      <c r="AK248" s="304"/>
      <c r="AL248" s="304"/>
    </row>
    <row r="249" spans="1:38">
      <c r="A249" s="304"/>
      <c r="B249" s="101"/>
      <c r="C249" s="313"/>
      <c r="D249" s="304"/>
      <c r="E249" s="96"/>
      <c r="F249" s="96"/>
      <c r="G249" s="96"/>
      <c r="H249" s="301">
        <f t="shared" si="35"/>
        <v>0</v>
      </c>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4"/>
      <c r="AI249" s="304"/>
      <c r="AJ249" s="304"/>
      <c r="AK249" s="304"/>
      <c r="AL249" s="304"/>
    </row>
    <row r="250" spans="1:38">
      <c r="A250" s="304"/>
      <c r="B250" s="101"/>
      <c r="C250" s="313"/>
      <c r="D250" s="304"/>
      <c r="E250" s="96"/>
      <c r="F250" s="96"/>
      <c r="G250" s="96"/>
      <c r="H250" s="301">
        <f t="shared" si="35"/>
        <v>0</v>
      </c>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4"/>
      <c r="AI250" s="304"/>
      <c r="AJ250" s="304"/>
      <c r="AK250" s="304"/>
      <c r="AL250" s="304"/>
    </row>
    <row r="251" spans="1:38">
      <c r="A251" s="304"/>
      <c r="B251" s="101"/>
      <c r="C251" s="313"/>
      <c r="D251" s="304"/>
      <c r="E251" s="96"/>
      <c r="F251" s="96"/>
      <c r="G251" s="96"/>
      <c r="H251" s="301">
        <f t="shared" si="35"/>
        <v>0</v>
      </c>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4"/>
      <c r="AI251" s="304"/>
      <c r="AJ251" s="304"/>
      <c r="AK251" s="304"/>
      <c r="AL251" s="304"/>
    </row>
    <row r="252" spans="1:38">
      <c r="A252" s="304"/>
      <c r="B252" s="101"/>
      <c r="C252" s="313"/>
      <c r="D252" s="304"/>
      <c r="E252" s="96"/>
      <c r="F252" s="96"/>
      <c r="G252" s="96"/>
      <c r="H252" s="301">
        <f t="shared" si="35"/>
        <v>0</v>
      </c>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4"/>
      <c r="AI252" s="304"/>
      <c r="AJ252" s="304"/>
      <c r="AK252" s="304"/>
      <c r="AL252" s="304"/>
    </row>
    <row r="253" spans="1:38" s="318" customFormat="1">
      <c r="A253" s="299" t="s">
        <v>520</v>
      </c>
      <c r="B253" s="247" t="s">
        <v>522</v>
      </c>
      <c r="C253" s="370" t="s">
        <v>271</v>
      </c>
      <c r="D253" s="299"/>
      <c r="E253" s="245">
        <f>SUM(E254:E258)</f>
        <v>0.25600000000000001</v>
      </c>
      <c r="F253" s="245">
        <f t="shared" ref="F253:AK253" si="47">SUM(F254:F258)</f>
        <v>0</v>
      </c>
      <c r="G253" s="245">
        <f t="shared" si="47"/>
        <v>0</v>
      </c>
      <c r="H253" s="301">
        <f>SUM(I253:AK253)</f>
        <v>0</v>
      </c>
      <c r="I253" s="245">
        <f t="shared" si="47"/>
        <v>0</v>
      </c>
      <c r="J253" s="245">
        <f t="shared" si="47"/>
        <v>0</v>
      </c>
      <c r="K253" s="245">
        <f t="shared" si="47"/>
        <v>0</v>
      </c>
      <c r="L253" s="245">
        <f t="shared" si="47"/>
        <v>0</v>
      </c>
      <c r="M253" s="245">
        <f t="shared" si="47"/>
        <v>0</v>
      </c>
      <c r="N253" s="245"/>
      <c r="O253" s="245">
        <f t="shared" si="47"/>
        <v>0</v>
      </c>
      <c r="P253" s="245">
        <f t="shared" si="47"/>
        <v>0</v>
      </c>
      <c r="Q253" s="245">
        <f t="shared" si="47"/>
        <v>0</v>
      </c>
      <c r="R253" s="245">
        <f t="shared" si="47"/>
        <v>0</v>
      </c>
      <c r="S253" s="245">
        <f t="shared" si="47"/>
        <v>0</v>
      </c>
      <c r="T253" s="245">
        <f t="shared" si="47"/>
        <v>0</v>
      </c>
      <c r="U253" s="245">
        <f t="shared" si="47"/>
        <v>0</v>
      </c>
      <c r="V253" s="245">
        <f t="shared" si="47"/>
        <v>0</v>
      </c>
      <c r="W253" s="245">
        <f t="shared" si="47"/>
        <v>0</v>
      </c>
      <c r="X253" s="245">
        <f t="shared" si="47"/>
        <v>0</v>
      </c>
      <c r="Y253" s="245">
        <f t="shared" si="47"/>
        <v>0</v>
      </c>
      <c r="Z253" s="245">
        <f t="shared" si="47"/>
        <v>0</v>
      </c>
      <c r="AA253" s="245">
        <f t="shared" si="47"/>
        <v>0</v>
      </c>
      <c r="AB253" s="245">
        <f t="shared" si="47"/>
        <v>0</v>
      </c>
      <c r="AC253" s="245">
        <f t="shared" si="47"/>
        <v>0</v>
      </c>
      <c r="AD253" s="245">
        <f t="shared" si="47"/>
        <v>0</v>
      </c>
      <c r="AE253" s="245">
        <f t="shared" si="47"/>
        <v>0</v>
      </c>
      <c r="AF253" s="245">
        <f t="shared" si="47"/>
        <v>0</v>
      </c>
      <c r="AG253" s="245">
        <f t="shared" si="47"/>
        <v>0</v>
      </c>
      <c r="AH253" s="245">
        <f t="shared" si="47"/>
        <v>0</v>
      </c>
      <c r="AI253" s="245">
        <f t="shared" si="47"/>
        <v>0</v>
      </c>
      <c r="AJ253" s="245">
        <f t="shared" si="47"/>
        <v>0</v>
      </c>
      <c r="AK253" s="245">
        <f t="shared" si="47"/>
        <v>0</v>
      </c>
      <c r="AL253" s="299"/>
    </row>
    <row r="254" spans="1:38" s="794" customFormat="1" ht="31.5">
      <c r="A254" s="789" t="s">
        <v>753</v>
      </c>
      <c r="B254" s="808" t="s">
        <v>523</v>
      </c>
      <c r="C254" s="800" t="s">
        <v>271</v>
      </c>
      <c r="D254" s="789" t="s">
        <v>54</v>
      </c>
      <c r="E254" s="796">
        <v>7.5999999999999998E-2</v>
      </c>
      <c r="F254" s="796"/>
      <c r="G254" s="796"/>
      <c r="H254" s="793">
        <f>SUM(I254:AK254)</f>
        <v>0</v>
      </c>
      <c r="I254" s="797"/>
      <c r="J254" s="797"/>
      <c r="K254" s="797"/>
      <c r="L254" s="797"/>
      <c r="M254" s="797"/>
      <c r="N254" s="797"/>
      <c r="O254" s="797"/>
      <c r="P254" s="797"/>
      <c r="Q254" s="797"/>
      <c r="R254" s="797"/>
      <c r="S254" s="797"/>
      <c r="T254" s="797"/>
      <c r="U254" s="797"/>
      <c r="V254" s="797"/>
      <c r="W254" s="797"/>
      <c r="X254" s="797"/>
      <c r="Y254" s="797"/>
      <c r="Z254" s="797"/>
      <c r="AA254" s="797"/>
      <c r="AB254" s="797"/>
      <c r="AC254" s="797"/>
      <c r="AD254" s="797"/>
      <c r="AE254" s="797"/>
      <c r="AF254" s="797"/>
      <c r="AG254" s="797"/>
      <c r="AH254" s="789"/>
      <c r="AI254" s="789"/>
      <c r="AJ254" s="789"/>
      <c r="AK254" s="789"/>
      <c r="AL254" s="789"/>
    </row>
    <row r="255" spans="1:38" s="794" customFormat="1" ht="31.5">
      <c r="A255" s="789" t="s">
        <v>753</v>
      </c>
      <c r="B255" s="804" t="s">
        <v>683</v>
      </c>
      <c r="C255" s="799" t="s">
        <v>271</v>
      </c>
      <c r="D255" s="789" t="s">
        <v>54</v>
      </c>
      <c r="E255" s="796">
        <v>0.18</v>
      </c>
      <c r="F255" s="796"/>
      <c r="G255" s="796"/>
      <c r="H255" s="793">
        <f t="shared" ref="H255" si="48">SUM(I255:AK255)</f>
        <v>0</v>
      </c>
      <c r="I255" s="797"/>
      <c r="J255" s="797"/>
      <c r="K255" s="797"/>
      <c r="L255" s="797"/>
      <c r="M255" s="797"/>
      <c r="N255" s="797"/>
      <c r="O255" s="797"/>
      <c r="P255" s="797"/>
      <c r="Q255" s="797"/>
      <c r="R255" s="797"/>
      <c r="S255" s="797"/>
      <c r="T255" s="797"/>
      <c r="U255" s="797"/>
      <c r="V255" s="797"/>
      <c r="W255" s="797"/>
      <c r="X255" s="797"/>
      <c r="Y255" s="797"/>
      <c r="Z255" s="797"/>
      <c r="AA255" s="797"/>
      <c r="AB255" s="797"/>
      <c r="AC255" s="797"/>
      <c r="AD255" s="797"/>
      <c r="AE255" s="797"/>
      <c r="AF255" s="797"/>
      <c r="AG255" s="797"/>
      <c r="AH255" s="789"/>
      <c r="AI255" s="789"/>
      <c r="AJ255" s="789"/>
      <c r="AK255" s="789"/>
      <c r="AL255" s="789"/>
    </row>
    <row r="256" spans="1:38">
      <c r="A256" s="304"/>
      <c r="B256" s="101"/>
      <c r="C256" s="313"/>
      <c r="D256" s="304"/>
      <c r="E256" s="96"/>
      <c r="F256" s="96"/>
      <c r="G256" s="96"/>
      <c r="H256" s="301"/>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4"/>
      <c r="AI256" s="304"/>
      <c r="AJ256" s="304"/>
      <c r="AK256" s="304"/>
      <c r="AL256" s="304"/>
    </row>
    <row r="257" spans="1:45">
      <c r="A257" s="304"/>
      <c r="B257" s="101"/>
      <c r="C257" s="313"/>
      <c r="D257" s="304"/>
      <c r="E257" s="96"/>
      <c r="F257" s="96"/>
      <c r="G257" s="96"/>
      <c r="H257" s="301"/>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4"/>
      <c r="AI257" s="304"/>
      <c r="AJ257" s="304"/>
      <c r="AK257" s="304"/>
      <c r="AL257" s="304"/>
    </row>
    <row r="258" spans="1:45">
      <c r="A258" s="304"/>
      <c r="B258" s="101"/>
      <c r="C258" s="313"/>
      <c r="D258" s="304"/>
      <c r="E258" s="96"/>
      <c r="F258" s="96"/>
      <c r="G258" s="96"/>
      <c r="H258" s="301"/>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4"/>
      <c r="AI258" s="304"/>
      <c r="AJ258" s="304"/>
      <c r="AK258" s="304"/>
      <c r="AL258" s="304"/>
    </row>
    <row r="259" spans="1:45" s="318" customFormat="1">
      <c r="A259" s="299" t="s">
        <v>524</v>
      </c>
      <c r="B259" s="247" t="s">
        <v>525</v>
      </c>
      <c r="C259" s="370" t="s">
        <v>144</v>
      </c>
      <c r="D259" s="299"/>
      <c r="E259" s="245">
        <f>SUM(E260:E271)</f>
        <v>59.22</v>
      </c>
      <c r="F259" s="245">
        <f t="shared" ref="F259:G259" si="49">SUM(F260:F271)</f>
        <v>1.5</v>
      </c>
      <c r="G259" s="245">
        <f t="shared" si="49"/>
        <v>3.69</v>
      </c>
      <c r="H259" s="301">
        <f t="shared" ref="H259:H320" si="50">SUM(I259:AK259)</f>
        <v>3.69</v>
      </c>
      <c r="I259" s="245">
        <f t="shared" ref="I259:AK259" si="51">SUM(I260:I271)</f>
        <v>0</v>
      </c>
      <c r="J259" s="245">
        <f t="shared" si="51"/>
        <v>0</v>
      </c>
      <c r="K259" s="245">
        <f t="shared" si="51"/>
        <v>3</v>
      </c>
      <c r="L259" s="245">
        <f t="shared" si="51"/>
        <v>0</v>
      </c>
      <c r="M259" s="245">
        <f t="shared" si="51"/>
        <v>0</v>
      </c>
      <c r="N259" s="245"/>
      <c r="O259" s="245">
        <f t="shared" si="51"/>
        <v>0</v>
      </c>
      <c r="P259" s="245">
        <f t="shared" si="51"/>
        <v>0</v>
      </c>
      <c r="Q259" s="245">
        <f t="shared" si="51"/>
        <v>0</v>
      </c>
      <c r="R259" s="245">
        <f t="shared" si="51"/>
        <v>0</v>
      </c>
      <c r="S259" s="245">
        <f t="shared" si="51"/>
        <v>0</v>
      </c>
      <c r="T259" s="245">
        <f t="shared" si="51"/>
        <v>0</v>
      </c>
      <c r="U259" s="245">
        <f t="shared" si="51"/>
        <v>0</v>
      </c>
      <c r="V259" s="245">
        <f t="shared" si="51"/>
        <v>0</v>
      </c>
      <c r="W259" s="245">
        <f t="shared" si="51"/>
        <v>0.69</v>
      </c>
      <c r="X259" s="245">
        <f t="shared" si="51"/>
        <v>0</v>
      </c>
      <c r="Y259" s="245">
        <f t="shared" si="51"/>
        <v>0</v>
      </c>
      <c r="Z259" s="245">
        <f t="shared" si="51"/>
        <v>0</v>
      </c>
      <c r="AA259" s="245">
        <f t="shared" si="51"/>
        <v>0</v>
      </c>
      <c r="AB259" s="245">
        <f t="shared" si="51"/>
        <v>0</v>
      </c>
      <c r="AC259" s="245">
        <f t="shared" si="51"/>
        <v>0</v>
      </c>
      <c r="AD259" s="245">
        <f t="shared" si="51"/>
        <v>0</v>
      </c>
      <c r="AE259" s="245">
        <f t="shared" si="51"/>
        <v>0</v>
      </c>
      <c r="AF259" s="245">
        <f t="shared" si="51"/>
        <v>0</v>
      </c>
      <c r="AG259" s="245">
        <f t="shared" si="51"/>
        <v>0</v>
      </c>
      <c r="AH259" s="245">
        <f t="shared" si="51"/>
        <v>0</v>
      </c>
      <c r="AI259" s="245">
        <f t="shared" si="51"/>
        <v>0</v>
      </c>
      <c r="AJ259" s="245">
        <f t="shared" si="51"/>
        <v>0</v>
      </c>
      <c r="AK259" s="245">
        <f t="shared" si="51"/>
        <v>0</v>
      </c>
      <c r="AL259" s="299"/>
    </row>
    <row r="260" spans="1:45" s="336" customFormat="1" ht="31.5">
      <c r="A260" s="176">
        <v>37</v>
      </c>
      <c r="B260" s="371" t="s">
        <v>375</v>
      </c>
      <c r="C260" s="372" t="s">
        <v>144</v>
      </c>
      <c r="D260" s="176" t="s">
        <v>26</v>
      </c>
      <c r="E260" s="373">
        <v>1.1000000000000001</v>
      </c>
      <c r="F260" s="366"/>
      <c r="G260" s="366"/>
      <c r="H260" s="332">
        <f t="shared" si="50"/>
        <v>0</v>
      </c>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176"/>
    </row>
    <row r="261" spans="1:45" s="336" customFormat="1" ht="31.5">
      <c r="A261" s="176" t="s">
        <v>366</v>
      </c>
      <c r="B261" s="101" t="s">
        <v>143</v>
      </c>
      <c r="C261" s="313" t="s">
        <v>144</v>
      </c>
      <c r="D261" s="176" t="s">
        <v>454</v>
      </c>
      <c r="E261" s="96">
        <v>0.18</v>
      </c>
      <c r="F261" s="96"/>
      <c r="G261" s="96">
        <v>0.18</v>
      </c>
      <c r="H261" s="332">
        <f t="shared" si="50"/>
        <v>0.18</v>
      </c>
      <c r="I261" s="333"/>
      <c r="J261" s="333"/>
      <c r="K261" s="333"/>
      <c r="L261" s="333"/>
      <c r="M261" s="333"/>
      <c r="N261" s="333"/>
      <c r="O261" s="333"/>
      <c r="P261" s="333"/>
      <c r="Q261" s="333"/>
      <c r="R261" s="333"/>
      <c r="S261" s="333"/>
      <c r="T261" s="333"/>
      <c r="U261" s="333"/>
      <c r="V261" s="333"/>
      <c r="W261" s="333">
        <v>0.18</v>
      </c>
      <c r="X261" s="333"/>
      <c r="Y261" s="333"/>
      <c r="Z261" s="333"/>
      <c r="AA261" s="333"/>
      <c r="AB261" s="333"/>
      <c r="AC261" s="333"/>
      <c r="AD261" s="333"/>
      <c r="AE261" s="333"/>
      <c r="AF261" s="333"/>
      <c r="AG261" s="333"/>
      <c r="AH261" s="176"/>
      <c r="AI261" s="176"/>
      <c r="AJ261" s="176"/>
      <c r="AK261" s="176"/>
      <c r="AL261" s="176"/>
    </row>
    <row r="262" spans="1:45" s="336" customFormat="1" ht="63">
      <c r="A262" s="176" t="s">
        <v>676</v>
      </c>
      <c r="B262" s="101" t="s">
        <v>145</v>
      </c>
      <c r="C262" s="313" t="s">
        <v>144</v>
      </c>
      <c r="D262" s="176" t="s">
        <v>454</v>
      </c>
      <c r="E262" s="96">
        <v>0.23</v>
      </c>
      <c r="F262" s="96"/>
      <c r="G262" s="96"/>
      <c r="H262" s="332">
        <f t="shared" si="50"/>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176"/>
      <c r="AI262" s="176"/>
      <c r="AJ262" s="176"/>
      <c r="AK262" s="176"/>
      <c r="AL262" s="176"/>
    </row>
    <row r="263" spans="1:45" s="336" customFormat="1" ht="31.5">
      <c r="A263" s="176" t="s">
        <v>366</v>
      </c>
      <c r="B263" s="101" t="s">
        <v>146</v>
      </c>
      <c r="C263" s="313" t="s">
        <v>144</v>
      </c>
      <c r="D263" s="176" t="s">
        <v>454</v>
      </c>
      <c r="E263" s="96">
        <v>0.51</v>
      </c>
      <c r="F263" s="96"/>
      <c r="G263" s="96">
        <v>0.51</v>
      </c>
      <c r="H263" s="332">
        <f t="shared" si="50"/>
        <v>0.51</v>
      </c>
      <c r="I263" s="333"/>
      <c r="J263" s="333"/>
      <c r="K263" s="333"/>
      <c r="L263" s="333"/>
      <c r="M263" s="333"/>
      <c r="N263" s="333"/>
      <c r="O263" s="333"/>
      <c r="P263" s="333"/>
      <c r="Q263" s="333"/>
      <c r="R263" s="333"/>
      <c r="S263" s="333"/>
      <c r="T263" s="333"/>
      <c r="U263" s="333"/>
      <c r="V263" s="333"/>
      <c r="W263" s="333">
        <v>0.51</v>
      </c>
      <c r="X263" s="333"/>
      <c r="Y263" s="333"/>
      <c r="Z263" s="333"/>
      <c r="AA263" s="333"/>
      <c r="AB263" s="333"/>
      <c r="AC263" s="333"/>
      <c r="AD263" s="333"/>
      <c r="AE263" s="333"/>
      <c r="AF263" s="333"/>
      <c r="AG263" s="333"/>
      <c r="AH263" s="176"/>
      <c r="AI263" s="176"/>
      <c r="AJ263" s="176"/>
      <c r="AK263" s="176"/>
      <c r="AL263" s="176"/>
    </row>
    <row r="264" spans="1:45" s="336" customFormat="1">
      <c r="A264" s="176"/>
      <c r="B264" s="101"/>
      <c r="C264" s="313"/>
      <c r="D264" s="176"/>
      <c r="E264" s="96"/>
      <c r="F264" s="96"/>
      <c r="G264" s="96"/>
      <c r="H264" s="332"/>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c r="AH264" s="176"/>
      <c r="AI264" s="176"/>
      <c r="AJ264" s="176"/>
      <c r="AK264" s="176"/>
      <c r="AL264" s="334"/>
      <c r="AM264" s="335"/>
      <c r="AN264" s="335"/>
      <c r="AO264" s="335"/>
      <c r="AP264" s="335"/>
      <c r="AQ264" s="335"/>
      <c r="AR264" s="335"/>
      <c r="AS264" s="335"/>
    </row>
    <row r="265" spans="1:45" s="794" customFormat="1" ht="75">
      <c r="A265" s="789" t="s">
        <v>753</v>
      </c>
      <c r="B265" s="804" t="s">
        <v>472</v>
      </c>
      <c r="C265" s="799" t="s">
        <v>144</v>
      </c>
      <c r="D265" s="789" t="s">
        <v>174</v>
      </c>
      <c r="E265" s="796">
        <v>1.5</v>
      </c>
      <c r="F265" s="796"/>
      <c r="G265" s="796"/>
      <c r="H265" s="793">
        <f t="shared" ref="H265" si="52">SUM(I265:AK265)</f>
        <v>0</v>
      </c>
      <c r="I265" s="797"/>
      <c r="J265" s="797"/>
      <c r="K265" s="797"/>
      <c r="L265" s="797"/>
      <c r="M265" s="797"/>
      <c r="N265" s="797"/>
      <c r="O265" s="797"/>
      <c r="P265" s="797"/>
      <c r="Q265" s="797"/>
      <c r="R265" s="797"/>
      <c r="S265" s="797"/>
      <c r="T265" s="797"/>
      <c r="U265" s="797"/>
      <c r="V265" s="797"/>
      <c r="W265" s="797"/>
      <c r="X265" s="797"/>
      <c r="Y265" s="797"/>
      <c r="Z265" s="797"/>
      <c r="AA265" s="797"/>
      <c r="AB265" s="797"/>
      <c r="AC265" s="797"/>
      <c r="AD265" s="797"/>
      <c r="AE265" s="797"/>
      <c r="AF265" s="797"/>
      <c r="AG265" s="797"/>
      <c r="AH265" s="789"/>
      <c r="AI265" s="789"/>
      <c r="AJ265" s="789"/>
      <c r="AK265" s="789"/>
      <c r="AL265" s="789"/>
    </row>
    <row r="266" spans="1:45" s="336" customFormat="1" ht="31.5">
      <c r="A266" s="176"/>
      <c r="B266" s="101" t="s">
        <v>377</v>
      </c>
      <c r="C266" s="313" t="s">
        <v>144</v>
      </c>
      <c r="D266" s="176" t="s">
        <v>26</v>
      </c>
      <c r="E266" s="96">
        <v>12.7</v>
      </c>
      <c r="F266" s="96">
        <v>1.5</v>
      </c>
      <c r="G266" s="96"/>
      <c r="H266" s="332">
        <f t="shared" si="50"/>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176"/>
      <c r="AI266" s="176"/>
      <c r="AJ266" s="176"/>
      <c r="AK266" s="176"/>
      <c r="AL266" s="176"/>
    </row>
    <row r="267" spans="1:45" s="336" customFormat="1" ht="31.5">
      <c r="A267" s="176"/>
      <c r="B267" s="101" t="s">
        <v>473</v>
      </c>
      <c r="C267" s="313" t="s">
        <v>144</v>
      </c>
      <c r="D267" s="176" t="s">
        <v>26</v>
      </c>
      <c r="E267" s="96">
        <v>43</v>
      </c>
      <c r="F267" s="96"/>
      <c r="G267" s="96">
        <v>3</v>
      </c>
      <c r="H267" s="332">
        <f t="shared" si="50"/>
        <v>3</v>
      </c>
      <c r="I267" s="333"/>
      <c r="J267" s="333"/>
      <c r="K267" s="333">
        <v>3</v>
      </c>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c r="AH267" s="176"/>
      <c r="AI267" s="176"/>
      <c r="AJ267" s="176"/>
      <c r="AK267" s="176"/>
      <c r="AL267" s="176"/>
    </row>
    <row r="268" spans="1:45">
      <c r="A268" s="304"/>
      <c r="B268" s="101"/>
      <c r="C268" s="313"/>
      <c r="D268" s="304"/>
      <c r="E268" s="96"/>
      <c r="F268" s="96"/>
      <c r="G268" s="96"/>
      <c r="H268" s="301">
        <f t="shared" si="50"/>
        <v>0</v>
      </c>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4"/>
      <c r="AI268" s="304"/>
      <c r="AJ268" s="304"/>
      <c r="AK268" s="304"/>
      <c r="AL268" s="304"/>
    </row>
    <row r="269" spans="1:45">
      <c r="A269" s="304"/>
      <c r="B269" s="101"/>
      <c r="C269" s="313"/>
      <c r="D269" s="304"/>
      <c r="E269" s="96"/>
      <c r="F269" s="96"/>
      <c r="G269" s="96"/>
      <c r="H269" s="301">
        <f t="shared" si="50"/>
        <v>0</v>
      </c>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4"/>
      <c r="AI269" s="304"/>
      <c r="AJ269" s="304"/>
      <c r="AK269" s="304"/>
      <c r="AL269" s="304"/>
    </row>
    <row r="270" spans="1:45">
      <c r="A270" s="304"/>
      <c r="B270" s="101"/>
      <c r="C270" s="313"/>
      <c r="D270" s="304"/>
      <c r="E270" s="96"/>
      <c r="F270" s="96"/>
      <c r="G270" s="96"/>
      <c r="H270" s="301">
        <f t="shared" si="50"/>
        <v>0</v>
      </c>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4"/>
      <c r="AI270" s="304"/>
      <c r="AJ270" s="304"/>
      <c r="AK270" s="304"/>
      <c r="AL270" s="304"/>
    </row>
    <row r="271" spans="1:45">
      <c r="A271" s="304"/>
      <c r="B271" s="101"/>
      <c r="C271" s="313"/>
      <c r="D271" s="304"/>
      <c r="E271" s="96"/>
      <c r="F271" s="96"/>
      <c r="G271" s="96"/>
      <c r="H271" s="301">
        <f t="shared" si="50"/>
        <v>0</v>
      </c>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4"/>
      <c r="AI271" s="304"/>
      <c r="AJ271" s="304"/>
      <c r="AK271" s="304"/>
      <c r="AL271" s="304"/>
    </row>
    <row r="272" spans="1:45" s="318" customFormat="1">
      <c r="A272" s="299" t="s">
        <v>526</v>
      </c>
      <c r="B272" s="247" t="s">
        <v>527</v>
      </c>
      <c r="C272" s="370" t="s">
        <v>121</v>
      </c>
      <c r="D272" s="299"/>
      <c r="E272" s="245">
        <f>SUM(E273:E288)</f>
        <v>117.22</v>
      </c>
      <c r="F272" s="245">
        <f t="shared" ref="F272:G272" si="53">SUM(F273:F288)</f>
        <v>0</v>
      </c>
      <c r="G272" s="245">
        <f t="shared" si="53"/>
        <v>7.2</v>
      </c>
      <c r="H272" s="301">
        <f t="shared" si="50"/>
        <v>7.1999999999999993</v>
      </c>
      <c r="I272" s="245">
        <f t="shared" ref="I272:AS272" si="54">SUM(I273:I288)</f>
        <v>0</v>
      </c>
      <c r="J272" s="245">
        <f t="shared" si="54"/>
        <v>4.3499999999999996</v>
      </c>
      <c r="K272" s="245">
        <f t="shared" si="54"/>
        <v>2.85</v>
      </c>
      <c r="L272" s="245">
        <f t="shared" si="54"/>
        <v>0</v>
      </c>
      <c r="M272" s="245">
        <f t="shared" si="54"/>
        <v>0</v>
      </c>
      <c r="N272" s="245"/>
      <c r="O272" s="245">
        <f t="shared" si="54"/>
        <v>0</v>
      </c>
      <c r="P272" s="245">
        <f t="shared" si="54"/>
        <v>0</v>
      </c>
      <c r="Q272" s="245">
        <f t="shared" si="54"/>
        <v>0</v>
      </c>
      <c r="R272" s="245">
        <f t="shared" si="54"/>
        <v>0</v>
      </c>
      <c r="S272" s="245">
        <f t="shared" si="54"/>
        <v>0</v>
      </c>
      <c r="T272" s="245">
        <f t="shared" si="54"/>
        <v>0</v>
      </c>
      <c r="U272" s="245">
        <f t="shared" si="54"/>
        <v>0</v>
      </c>
      <c r="V272" s="245">
        <f t="shared" si="54"/>
        <v>0</v>
      </c>
      <c r="W272" s="245">
        <f t="shared" si="54"/>
        <v>0</v>
      </c>
      <c r="X272" s="245">
        <f t="shared" si="54"/>
        <v>0</v>
      </c>
      <c r="Y272" s="245">
        <f t="shared" si="54"/>
        <v>0</v>
      </c>
      <c r="Z272" s="245">
        <f t="shared" si="54"/>
        <v>0</v>
      </c>
      <c r="AA272" s="245">
        <f t="shared" si="54"/>
        <v>0</v>
      </c>
      <c r="AB272" s="245">
        <f t="shared" si="54"/>
        <v>0</v>
      </c>
      <c r="AC272" s="245">
        <f t="shared" si="54"/>
        <v>0</v>
      </c>
      <c r="AD272" s="245">
        <f t="shared" si="54"/>
        <v>0</v>
      </c>
      <c r="AE272" s="245">
        <f t="shared" si="54"/>
        <v>0</v>
      </c>
      <c r="AF272" s="245">
        <f t="shared" si="54"/>
        <v>0</v>
      </c>
      <c r="AG272" s="245">
        <f t="shared" si="54"/>
        <v>0</v>
      </c>
      <c r="AH272" s="245">
        <f t="shared" si="54"/>
        <v>0</v>
      </c>
      <c r="AI272" s="245">
        <f t="shared" si="54"/>
        <v>0</v>
      </c>
      <c r="AJ272" s="245">
        <f t="shared" si="54"/>
        <v>0</v>
      </c>
      <c r="AK272" s="245">
        <f t="shared" si="54"/>
        <v>0</v>
      </c>
      <c r="AL272" s="245">
        <f t="shared" si="54"/>
        <v>0</v>
      </c>
      <c r="AM272" s="245">
        <f t="shared" si="54"/>
        <v>0</v>
      </c>
      <c r="AN272" s="245">
        <f t="shared" si="54"/>
        <v>0</v>
      </c>
      <c r="AO272" s="245">
        <f t="shared" si="54"/>
        <v>0</v>
      </c>
      <c r="AP272" s="245">
        <f t="shared" si="54"/>
        <v>0</v>
      </c>
      <c r="AQ272" s="245">
        <f t="shared" si="54"/>
        <v>0</v>
      </c>
      <c r="AR272" s="245">
        <f t="shared" si="54"/>
        <v>0</v>
      </c>
      <c r="AS272" s="245">
        <f t="shared" si="54"/>
        <v>0</v>
      </c>
    </row>
    <row r="273" spans="1:38" s="794" customFormat="1" ht="31.5">
      <c r="A273" s="789" t="s">
        <v>753</v>
      </c>
      <c r="B273" s="806" t="s">
        <v>378</v>
      </c>
      <c r="C273" s="790" t="s">
        <v>121</v>
      </c>
      <c r="D273" s="789" t="s">
        <v>364</v>
      </c>
      <c r="E273" s="791">
        <v>60</v>
      </c>
      <c r="F273" s="792"/>
      <c r="G273" s="792"/>
      <c r="H273" s="793">
        <f t="shared" si="50"/>
        <v>0</v>
      </c>
      <c r="I273" s="792"/>
      <c r="J273" s="792"/>
      <c r="K273" s="792"/>
      <c r="L273" s="792"/>
      <c r="M273" s="792"/>
      <c r="N273" s="792"/>
      <c r="O273" s="792"/>
      <c r="P273" s="792"/>
      <c r="Q273" s="792"/>
      <c r="R273" s="792"/>
      <c r="S273" s="792"/>
      <c r="T273" s="792"/>
      <c r="U273" s="792"/>
      <c r="V273" s="792"/>
      <c r="W273" s="792"/>
      <c r="X273" s="792"/>
      <c r="Y273" s="792"/>
      <c r="Z273" s="792"/>
      <c r="AA273" s="792"/>
      <c r="AB273" s="792"/>
      <c r="AC273" s="792"/>
      <c r="AD273" s="792"/>
      <c r="AE273" s="792"/>
      <c r="AF273" s="792"/>
      <c r="AG273" s="792"/>
      <c r="AH273" s="792"/>
      <c r="AI273" s="792"/>
      <c r="AJ273" s="792"/>
      <c r="AK273" s="792"/>
      <c r="AL273" s="789"/>
    </row>
    <row r="274" spans="1:38" s="794" customFormat="1" ht="31.5">
      <c r="A274" s="789" t="s">
        <v>753</v>
      </c>
      <c r="B274" s="806" t="s">
        <v>379</v>
      </c>
      <c r="C274" s="790" t="s">
        <v>121</v>
      </c>
      <c r="D274" s="789" t="s">
        <v>176</v>
      </c>
      <c r="E274" s="791">
        <v>45</v>
      </c>
      <c r="F274" s="792"/>
      <c r="G274" s="792"/>
      <c r="H274" s="793">
        <f t="shared" si="50"/>
        <v>0</v>
      </c>
      <c r="I274" s="792"/>
      <c r="J274" s="792"/>
      <c r="K274" s="792"/>
      <c r="L274" s="792"/>
      <c r="M274" s="792"/>
      <c r="N274" s="792"/>
      <c r="O274" s="792"/>
      <c r="P274" s="792"/>
      <c r="Q274" s="792"/>
      <c r="R274" s="792"/>
      <c r="S274" s="792"/>
      <c r="T274" s="792"/>
      <c r="U274" s="792"/>
      <c r="V274" s="792"/>
      <c r="W274" s="792"/>
      <c r="X274" s="792"/>
      <c r="Y274" s="792"/>
      <c r="Z274" s="792"/>
      <c r="AA274" s="792"/>
      <c r="AB274" s="792"/>
      <c r="AC274" s="792"/>
      <c r="AD274" s="792"/>
      <c r="AE274" s="792"/>
      <c r="AF274" s="792"/>
      <c r="AG274" s="792"/>
      <c r="AH274" s="792"/>
      <c r="AI274" s="792"/>
      <c r="AJ274" s="792"/>
      <c r="AK274" s="792"/>
      <c r="AL274" s="789"/>
    </row>
    <row r="275" spans="1:38" s="760" customFormat="1" ht="31.5">
      <c r="A275" s="756" t="s">
        <v>366</v>
      </c>
      <c r="B275" s="762" t="s">
        <v>528</v>
      </c>
      <c r="C275" s="763" t="s">
        <v>121</v>
      </c>
      <c r="D275" s="756" t="s">
        <v>24</v>
      </c>
      <c r="E275" s="764">
        <v>1</v>
      </c>
      <c r="F275" s="765"/>
      <c r="G275" s="764">
        <v>1</v>
      </c>
      <c r="H275" s="759">
        <f t="shared" si="50"/>
        <v>1</v>
      </c>
      <c r="I275" s="758"/>
      <c r="J275" s="758">
        <v>0.54</v>
      </c>
      <c r="K275" s="758">
        <v>0.46</v>
      </c>
      <c r="L275" s="758"/>
      <c r="M275" s="758"/>
      <c r="N275" s="758"/>
      <c r="O275" s="758"/>
      <c r="P275" s="758"/>
      <c r="Q275" s="758"/>
      <c r="R275" s="758"/>
      <c r="S275" s="758"/>
      <c r="T275" s="758"/>
      <c r="U275" s="758"/>
      <c r="V275" s="758"/>
      <c r="W275" s="758"/>
      <c r="X275" s="758"/>
      <c r="Y275" s="758"/>
      <c r="Z275" s="758"/>
      <c r="AA275" s="758"/>
      <c r="AB275" s="758"/>
      <c r="AC275" s="758"/>
      <c r="AD275" s="758"/>
      <c r="AE275" s="758"/>
      <c r="AF275" s="758"/>
      <c r="AG275" s="758"/>
      <c r="AH275" s="756"/>
      <c r="AI275" s="756"/>
      <c r="AJ275" s="756"/>
      <c r="AK275" s="756"/>
      <c r="AL275" s="756"/>
    </row>
    <row r="276" spans="1:38" s="760" customFormat="1" ht="31.5">
      <c r="A276" s="756" t="s">
        <v>366</v>
      </c>
      <c r="B276" s="762" t="s">
        <v>528</v>
      </c>
      <c r="C276" s="763" t="s">
        <v>121</v>
      </c>
      <c r="D276" s="756" t="s">
        <v>454</v>
      </c>
      <c r="E276" s="764"/>
      <c r="F276" s="764"/>
      <c r="G276" s="764"/>
      <c r="H276" s="759">
        <f t="shared" si="50"/>
        <v>0</v>
      </c>
      <c r="I276" s="758"/>
      <c r="J276" s="758"/>
      <c r="K276" s="758"/>
      <c r="L276" s="758"/>
      <c r="M276" s="758"/>
      <c r="N276" s="758"/>
      <c r="O276" s="758"/>
      <c r="P276" s="758"/>
      <c r="Q276" s="758"/>
      <c r="R276" s="758"/>
      <c r="S276" s="758"/>
      <c r="T276" s="758"/>
      <c r="U276" s="758"/>
      <c r="V276" s="758"/>
      <c r="W276" s="758"/>
      <c r="X276" s="758"/>
      <c r="Y276" s="758"/>
      <c r="Z276" s="758"/>
      <c r="AA276" s="758"/>
      <c r="AB276" s="758"/>
      <c r="AC276" s="758"/>
      <c r="AD276" s="758"/>
      <c r="AE276" s="758"/>
      <c r="AF276" s="758"/>
      <c r="AG276" s="758"/>
      <c r="AH276" s="756"/>
      <c r="AI276" s="756"/>
      <c r="AJ276" s="756"/>
      <c r="AK276" s="756"/>
      <c r="AL276" s="756"/>
    </row>
    <row r="277" spans="1:38" s="760" customFormat="1" ht="31.5">
      <c r="A277" s="756" t="s">
        <v>366</v>
      </c>
      <c r="B277" s="762" t="s">
        <v>528</v>
      </c>
      <c r="C277" s="763" t="s">
        <v>121</v>
      </c>
      <c r="D277" s="756" t="s">
        <v>454</v>
      </c>
      <c r="E277" s="764">
        <v>2.1</v>
      </c>
      <c r="F277" s="764"/>
      <c r="G277" s="764">
        <v>2.1</v>
      </c>
      <c r="H277" s="759">
        <f t="shared" si="50"/>
        <v>2.1</v>
      </c>
      <c r="I277" s="758"/>
      <c r="J277" s="758">
        <v>1.3</v>
      </c>
      <c r="K277" s="758">
        <v>0.8</v>
      </c>
      <c r="L277" s="758"/>
      <c r="M277" s="758"/>
      <c r="N277" s="758"/>
      <c r="O277" s="758"/>
      <c r="P277" s="758"/>
      <c r="Q277" s="758"/>
      <c r="R277" s="758"/>
      <c r="S277" s="758"/>
      <c r="T277" s="758"/>
      <c r="U277" s="758"/>
      <c r="V277" s="758"/>
      <c r="W277" s="758"/>
      <c r="X277" s="758"/>
      <c r="Y277" s="758"/>
      <c r="Z277" s="758"/>
      <c r="AA277" s="758"/>
      <c r="AB277" s="758"/>
      <c r="AC277" s="758"/>
      <c r="AD277" s="758"/>
      <c r="AE277" s="758"/>
      <c r="AF277" s="758"/>
      <c r="AG277" s="758"/>
      <c r="AH277" s="756"/>
      <c r="AI277" s="756"/>
      <c r="AJ277" s="756"/>
      <c r="AK277" s="756"/>
      <c r="AL277" s="756"/>
    </row>
    <row r="278" spans="1:38" s="760" customFormat="1" ht="31.5">
      <c r="A278" s="756" t="s">
        <v>366</v>
      </c>
      <c r="B278" s="762" t="s">
        <v>528</v>
      </c>
      <c r="C278" s="763" t="s">
        <v>121</v>
      </c>
      <c r="D278" s="756" t="s">
        <v>57</v>
      </c>
      <c r="E278" s="764">
        <v>0.9</v>
      </c>
      <c r="F278" s="766"/>
      <c r="G278" s="764">
        <v>0.9</v>
      </c>
      <c r="H278" s="759">
        <f t="shared" si="50"/>
        <v>0.9</v>
      </c>
      <c r="I278" s="758"/>
      <c r="J278" s="758">
        <v>0.64</v>
      </c>
      <c r="K278" s="758">
        <v>0.26</v>
      </c>
      <c r="L278" s="758"/>
      <c r="M278" s="758"/>
      <c r="N278" s="758"/>
      <c r="O278" s="758"/>
      <c r="P278" s="758"/>
      <c r="Q278" s="758"/>
      <c r="R278" s="758"/>
      <c r="S278" s="758"/>
      <c r="T278" s="758"/>
      <c r="U278" s="758"/>
      <c r="V278" s="758"/>
      <c r="W278" s="758"/>
      <c r="X278" s="758"/>
      <c r="Y278" s="758"/>
      <c r="Z278" s="758"/>
      <c r="AA278" s="758"/>
      <c r="AB278" s="758"/>
      <c r="AC278" s="758"/>
      <c r="AD278" s="758"/>
      <c r="AE278" s="758"/>
      <c r="AF278" s="758"/>
      <c r="AG278" s="758"/>
      <c r="AH278" s="756"/>
      <c r="AI278" s="756"/>
      <c r="AJ278" s="756"/>
      <c r="AK278" s="756"/>
      <c r="AL278" s="756"/>
    </row>
    <row r="279" spans="1:38" s="760" customFormat="1" ht="31.5">
      <c r="A279" s="756" t="s">
        <v>366</v>
      </c>
      <c r="B279" s="762" t="s">
        <v>528</v>
      </c>
      <c r="C279" s="767" t="s">
        <v>121</v>
      </c>
      <c r="D279" s="756" t="s">
        <v>19</v>
      </c>
      <c r="E279" s="764">
        <v>1</v>
      </c>
      <c r="F279" s="764"/>
      <c r="G279" s="764">
        <v>1</v>
      </c>
      <c r="H279" s="759">
        <f t="shared" si="50"/>
        <v>1</v>
      </c>
      <c r="I279" s="758"/>
      <c r="J279" s="758">
        <v>0.56999999999999995</v>
      </c>
      <c r="K279" s="758">
        <v>0.43</v>
      </c>
      <c r="L279" s="758"/>
      <c r="M279" s="758"/>
      <c r="N279" s="758"/>
      <c r="O279" s="758"/>
      <c r="P279" s="758"/>
      <c r="Q279" s="758"/>
      <c r="R279" s="758"/>
      <c r="S279" s="758"/>
      <c r="T279" s="758"/>
      <c r="U279" s="758"/>
      <c r="V279" s="758"/>
      <c r="W279" s="758"/>
      <c r="X279" s="758"/>
      <c r="Y279" s="758"/>
      <c r="Z279" s="758"/>
      <c r="AA279" s="758"/>
      <c r="AB279" s="758"/>
      <c r="AC279" s="758"/>
      <c r="AD279" s="758"/>
      <c r="AE279" s="758"/>
      <c r="AF279" s="758"/>
      <c r="AG279" s="758"/>
      <c r="AH279" s="756"/>
      <c r="AI279" s="756"/>
      <c r="AJ279" s="756"/>
      <c r="AK279" s="756"/>
      <c r="AL279" s="756"/>
    </row>
    <row r="280" spans="1:38" s="760" customFormat="1" ht="31.5">
      <c r="A280" s="756" t="s">
        <v>366</v>
      </c>
      <c r="B280" s="762" t="s">
        <v>528</v>
      </c>
      <c r="C280" s="768" t="s">
        <v>121</v>
      </c>
      <c r="D280" s="756" t="s">
        <v>55</v>
      </c>
      <c r="E280" s="764">
        <v>0.8</v>
      </c>
      <c r="F280" s="764"/>
      <c r="G280" s="764">
        <v>0.8</v>
      </c>
      <c r="H280" s="759">
        <f t="shared" si="50"/>
        <v>0.8</v>
      </c>
      <c r="I280" s="758"/>
      <c r="J280" s="758">
        <v>0.35</v>
      </c>
      <c r="K280" s="758">
        <v>0.45</v>
      </c>
      <c r="L280" s="758"/>
      <c r="M280" s="758"/>
      <c r="N280" s="758"/>
      <c r="O280" s="758"/>
      <c r="P280" s="758"/>
      <c r="Q280" s="758"/>
      <c r="R280" s="758"/>
      <c r="S280" s="758"/>
      <c r="T280" s="758"/>
      <c r="U280" s="758"/>
      <c r="V280" s="758"/>
      <c r="W280" s="758"/>
      <c r="X280" s="758"/>
      <c r="Y280" s="758"/>
      <c r="Z280" s="758"/>
      <c r="AA280" s="758"/>
      <c r="AB280" s="758"/>
      <c r="AC280" s="758"/>
      <c r="AD280" s="758"/>
      <c r="AE280" s="758"/>
      <c r="AF280" s="758"/>
      <c r="AG280" s="758"/>
      <c r="AH280" s="756"/>
      <c r="AI280" s="756"/>
      <c r="AJ280" s="756"/>
      <c r="AK280" s="756"/>
      <c r="AL280" s="756"/>
    </row>
    <row r="281" spans="1:38" s="760" customFormat="1" ht="31.5">
      <c r="A281" s="756" t="s">
        <v>366</v>
      </c>
      <c r="B281" s="762" t="s">
        <v>528</v>
      </c>
      <c r="C281" s="767" t="s">
        <v>121</v>
      </c>
      <c r="D281" s="756" t="s">
        <v>22</v>
      </c>
      <c r="E281" s="764">
        <v>0.9</v>
      </c>
      <c r="F281" s="764"/>
      <c r="G281" s="764">
        <v>0.9</v>
      </c>
      <c r="H281" s="759">
        <f t="shared" si="50"/>
        <v>0.9</v>
      </c>
      <c r="I281" s="758"/>
      <c r="J281" s="758">
        <v>0.65</v>
      </c>
      <c r="K281" s="758">
        <v>0.25</v>
      </c>
      <c r="L281" s="758"/>
      <c r="M281" s="758"/>
      <c r="N281" s="758"/>
      <c r="O281" s="758"/>
      <c r="P281" s="758"/>
      <c r="Q281" s="758"/>
      <c r="R281" s="758"/>
      <c r="S281" s="758"/>
      <c r="T281" s="758"/>
      <c r="U281" s="758"/>
      <c r="V281" s="758"/>
      <c r="W281" s="758"/>
      <c r="X281" s="758"/>
      <c r="Y281" s="758"/>
      <c r="Z281" s="758"/>
      <c r="AA281" s="758"/>
      <c r="AB281" s="758"/>
      <c r="AC281" s="758"/>
      <c r="AD281" s="758"/>
      <c r="AE281" s="758"/>
      <c r="AF281" s="758"/>
      <c r="AG281" s="758"/>
      <c r="AH281" s="756"/>
      <c r="AI281" s="756"/>
      <c r="AJ281" s="756"/>
      <c r="AK281" s="756"/>
      <c r="AL281" s="756"/>
    </row>
    <row r="282" spans="1:38" s="760" customFormat="1" ht="31.5">
      <c r="A282" s="756" t="s">
        <v>366</v>
      </c>
      <c r="B282" s="762" t="s">
        <v>528</v>
      </c>
      <c r="C282" s="767" t="s">
        <v>121</v>
      </c>
      <c r="D282" s="756" t="s">
        <v>73</v>
      </c>
      <c r="E282" s="764">
        <v>0.5</v>
      </c>
      <c r="F282" s="764"/>
      <c r="G282" s="764">
        <v>0.5</v>
      </c>
      <c r="H282" s="759">
        <f t="shared" si="50"/>
        <v>0.5</v>
      </c>
      <c r="I282" s="758"/>
      <c r="J282" s="758">
        <v>0.3</v>
      </c>
      <c r="K282" s="758">
        <v>0.2</v>
      </c>
      <c r="L282" s="758"/>
      <c r="M282" s="758"/>
      <c r="N282" s="758"/>
      <c r="O282" s="758"/>
      <c r="P282" s="758"/>
      <c r="Q282" s="758"/>
      <c r="R282" s="758"/>
      <c r="S282" s="758"/>
      <c r="T282" s="758"/>
      <c r="U282" s="758"/>
      <c r="V282" s="758"/>
      <c r="W282" s="758"/>
      <c r="X282" s="758"/>
      <c r="Y282" s="758"/>
      <c r="Z282" s="758"/>
      <c r="AA282" s="758"/>
      <c r="AB282" s="758"/>
      <c r="AC282" s="758"/>
      <c r="AD282" s="758"/>
      <c r="AE282" s="758"/>
      <c r="AF282" s="758"/>
      <c r="AG282" s="758"/>
      <c r="AH282" s="756"/>
      <c r="AI282" s="756"/>
      <c r="AJ282" s="756"/>
      <c r="AK282" s="756"/>
      <c r="AL282" s="756"/>
    </row>
    <row r="283" spans="1:38" s="336" customFormat="1">
      <c r="A283" s="176"/>
      <c r="B283" s="98" t="s">
        <v>694</v>
      </c>
      <c r="C283" s="324" t="s">
        <v>121</v>
      </c>
      <c r="D283" s="176" t="s">
        <v>55</v>
      </c>
      <c r="E283" s="96">
        <v>5.0199999999999996</v>
      </c>
      <c r="F283" s="96"/>
      <c r="G283" s="96"/>
      <c r="H283" s="332">
        <f t="shared" si="50"/>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176"/>
      <c r="AI283" s="176"/>
      <c r="AJ283" s="176"/>
      <c r="AK283" s="176"/>
      <c r="AL283" s="176"/>
    </row>
    <row r="284" spans="1:38">
      <c r="A284" s="304"/>
      <c r="B284" s="98"/>
      <c r="C284" s="324"/>
      <c r="D284" s="304"/>
      <c r="E284" s="96"/>
      <c r="F284" s="96"/>
      <c r="G284" s="96"/>
      <c r="H284" s="301">
        <f t="shared" si="50"/>
        <v>0</v>
      </c>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4"/>
      <c r="AI284" s="304"/>
      <c r="AJ284" s="304"/>
      <c r="AK284" s="304"/>
      <c r="AL284" s="304"/>
    </row>
    <row r="285" spans="1:38">
      <c r="A285" s="304"/>
      <c r="B285" s="98"/>
      <c r="C285" s="324"/>
      <c r="D285" s="304"/>
      <c r="E285" s="96"/>
      <c r="F285" s="96"/>
      <c r="G285" s="96"/>
      <c r="H285" s="301">
        <f t="shared" si="50"/>
        <v>0</v>
      </c>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4"/>
      <c r="AI285" s="304"/>
      <c r="AJ285" s="304"/>
      <c r="AK285" s="304"/>
      <c r="AL285" s="304"/>
    </row>
    <row r="286" spans="1:38">
      <c r="A286" s="304"/>
      <c r="B286" s="98"/>
      <c r="C286" s="324"/>
      <c r="D286" s="304"/>
      <c r="E286" s="96"/>
      <c r="F286" s="96"/>
      <c r="G286" s="96"/>
      <c r="H286" s="301">
        <f t="shared" si="50"/>
        <v>0</v>
      </c>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4"/>
      <c r="AI286" s="304"/>
      <c r="AJ286" s="304"/>
      <c r="AK286" s="304"/>
      <c r="AL286" s="304"/>
    </row>
    <row r="287" spans="1:38">
      <c r="A287" s="304"/>
      <c r="B287" s="98"/>
      <c r="C287" s="324"/>
      <c r="D287" s="304"/>
      <c r="E287" s="96"/>
      <c r="F287" s="96"/>
      <c r="G287" s="96"/>
      <c r="H287" s="301">
        <f t="shared" si="50"/>
        <v>0</v>
      </c>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4"/>
      <c r="AI287" s="304"/>
      <c r="AJ287" s="304"/>
      <c r="AK287" s="304"/>
      <c r="AL287" s="304"/>
    </row>
    <row r="288" spans="1:38">
      <c r="A288" s="304"/>
      <c r="B288" s="98"/>
      <c r="C288" s="324"/>
      <c r="D288" s="304"/>
      <c r="E288" s="96"/>
      <c r="F288" s="96"/>
      <c r="G288" s="96"/>
      <c r="H288" s="301">
        <f t="shared" si="50"/>
        <v>0</v>
      </c>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4"/>
      <c r="AI288" s="304"/>
      <c r="AJ288" s="304"/>
      <c r="AK288" s="304"/>
      <c r="AL288" s="304"/>
    </row>
    <row r="289" spans="1:38" s="318" customFormat="1">
      <c r="A289" s="299" t="s">
        <v>529</v>
      </c>
      <c r="B289" s="246" t="s">
        <v>530</v>
      </c>
      <c r="C289" s="325" t="s">
        <v>49</v>
      </c>
      <c r="D289" s="299"/>
      <c r="E289" s="245">
        <f>SUM(E290:E308)</f>
        <v>93.509999999999991</v>
      </c>
      <c r="F289" s="245">
        <f>SUM(F290:F308)</f>
        <v>6.02</v>
      </c>
      <c r="G289" s="245">
        <f>SUM(G290:G308)</f>
        <v>40.450000000000003</v>
      </c>
      <c r="H289" s="301">
        <f t="shared" si="50"/>
        <v>40.449999999999996</v>
      </c>
      <c r="I289" s="245">
        <f t="shared" ref="I289:AK289" si="55">SUM(I290:I308)</f>
        <v>0</v>
      </c>
      <c r="J289" s="245">
        <f t="shared" si="55"/>
        <v>1.3</v>
      </c>
      <c r="K289" s="245">
        <f t="shared" si="55"/>
        <v>38.68</v>
      </c>
      <c r="L289" s="245">
        <f t="shared" si="55"/>
        <v>0</v>
      </c>
      <c r="M289" s="245">
        <f t="shared" si="55"/>
        <v>0</v>
      </c>
      <c r="N289" s="245"/>
      <c r="O289" s="245">
        <f t="shared" si="55"/>
        <v>0</v>
      </c>
      <c r="P289" s="245">
        <f t="shared" si="55"/>
        <v>0</v>
      </c>
      <c r="Q289" s="245">
        <f t="shared" si="55"/>
        <v>0</v>
      </c>
      <c r="R289" s="245">
        <f t="shared" si="55"/>
        <v>0</v>
      </c>
      <c r="S289" s="245">
        <f t="shared" si="55"/>
        <v>0.47</v>
      </c>
      <c r="T289" s="245">
        <f t="shared" si="55"/>
        <v>0</v>
      </c>
      <c r="U289" s="245">
        <f t="shared" si="55"/>
        <v>0</v>
      </c>
      <c r="V289" s="245">
        <f t="shared" si="55"/>
        <v>0</v>
      </c>
      <c r="W289" s="245">
        <f t="shared" si="55"/>
        <v>0</v>
      </c>
      <c r="X289" s="245">
        <f t="shared" si="55"/>
        <v>0</v>
      </c>
      <c r="Y289" s="245">
        <f t="shared" si="55"/>
        <v>0</v>
      </c>
      <c r="Z289" s="245">
        <f t="shared" si="55"/>
        <v>0</v>
      </c>
      <c r="AA289" s="245">
        <f t="shared" si="55"/>
        <v>0</v>
      </c>
      <c r="AB289" s="245">
        <f t="shared" si="55"/>
        <v>0</v>
      </c>
      <c r="AC289" s="245">
        <f t="shared" si="55"/>
        <v>0</v>
      </c>
      <c r="AD289" s="245">
        <f t="shared" si="55"/>
        <v>0</v>
      </c>
      <c r="AE289" s="245">
        <f t="shared" si="55"/>
        <v>0</v>
      </c>
      <c r="AF289" s="245">
        <f t="shared" si="55"/>
        <v>0</v>
      </c>
      <c r="AG289" s="245">
        <f t="shared" si="55"/>
        <v>0</v>
      </c>
      <c r="AH289" s="245">
        <f t="shared" si="55"/>
        <v>0</v>
      </c>
      <c r="AI289" s="245">
        <f t="shared" si="55"/>
        <v>0</v>
      </c>
      <c r="AJ289" s="245">
        <f t="shared" si="55"/>
        <v>0</v>
      </c>
      <c r="AK289" s="245">
        <f t="shared" si="55"/>
        <v>0</v>
      </c>
      <c r="AL289" s="299"/>
    </row>
    <row r="290" spans="1:38" s="794" customFormat="1" ht="78.75">
      <c r="A290" s="789" t="s">
        <v>753</v>
      </c>
      <c r="B290" s="805" t="s">
        <v>472</v>
      </c>
      <c r="C290" s="789" t="s">
        <v>49</v>
      </c>
      <c r="D290" s="789" t="s">
        <v>174</v>
      </c>
      <c r="E290" s="796">
        <v>20.02</v>
      </c>
      <c r="F290" s="792"/>
      <c r="G290" s="792"/>
      <c r="H290" s="793">
        <f t="shared" si="50"/>
        <v>0</v>
      </c>
      <c r="I290" s="792"/>
      <c r="J290" s="792"/>
      <c r="K290" s="792"/>
      <c r="L290" s="792"/>
      <c r="M290" s="792"/>
      <c r="N290" s="792"/>
      <c r="O290" s="792"/>
      <c r="P290" s="792"/>
      <c r="Q290" s="792"/>
      <c r="R290" s="792"/>
      <c r="S290" s="792"/>
      <c r="T290" s="792"/>
      <c r="U290" s="792"/>
      <c r="V290" s="792"/>
      <c r="W290" s="792"/>
      <c r="X290" s="792"/>
      <c r="Y290" s="792"/>
      <c r="Z290" s="792"/>
      <c r="AA290" s="792"/>
      <c r="AB290" s="792"/>
      <c r="AC290" s="792"/>
      <c r="AD290" s="792"/>
      <c r="AE290" s="792"/>
      <c r="AF290" s="792"/>
      <c r="AG290" s="792"/>
      <c r="AH290" s="792"/>
      <c r="AI290" s="792"/>
      <c r="AJ290" s="792"/>
      <c r="AK290" s="792"/>
      <c r="AL290" s="789"/>
    </row>
    <row r="291" spans="1:38" s="336" customFormat="1" ht="31.5">
      <c r="A291" s="176">
        <v>51</v>
      </c>
      <c r="B291" s="371" t="s">
        <v>377</v>
      </c>
      <c r="C291" s="372" t="s">
        <v>49</v>
      </c>
      <c r="D291" s="176" t="s">
        <v>26</v>
      </c>
      <c r="E291" s="373">
        <v>12.7</v>
      </c>
      <c r="F291" s="96">
        <v>6</v>
      </c>
      <c r="G291" s="366"/>
      <c r="H291" s="332">
        <f t="shared" si="50"/>
        <v>0</v>
      </c>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176"/>
    </row>
    <row r="292" spans="1:38" s="336" customFormat="1" ht="60">
      <c r="A292" s="176" t="s">
        <v>366</v>
      </c>
      <c r="B292" s="330" t="s">
        <v>497</v>
      </c>
      <c r="C292" s="337" t="s">
        <v>49</v>
      </c>
      <c r="D292" s="176" t="s">
        <v>26</v>
      </c>
      <c r="E292" s="96">
        <v>8</v>
      </c>
      <c r="F292" s="96"/>
      <c r="G292" s="96">
        <v>7</v>
      </c>
      <c r="H292" s="332">
        <f t="shared" si="50"/>
        <v>7</v>
      </c>
      <c r="I292" s="333"/>
      <c r="J292" s="333"/>
      <c r="K292" s="333">
        <v>7</v>
      </c>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176"/>
      <c r="AI292" s="176"/>
      <c r="AJ292" s="176"/>
      <c r="AK292" s="176"/>
      <c r="AL292" s="176"/>
    </row>
    <row r="293" spans="1:38" s="336" customFormat="1" ht="31.5">
      <c r="A293" s="176" t="s">
        <v>366</v>
      </c>
      <c r="B293" s="100" t="s">
        <v>473</v>
      </c>
      <c r="C293" s="375" t="s">
        <v>49</v>
      </c>
      <c r="D293" s="176" t="s">
        <v>26</v>
      </c>
      <c r="E293" s="96">
        <v>43</v>
      </c>
      <c r="F293" s="96"/>
      <c r="G293" s="96">
        <v>25</v>
      </c>
      <c r="H293" s="332">
        <f t="shared" si="50"/>
        <v>25</v>
      </c>
      <c r="I293" s="333"/>
      <c r="J293" s="333"/>
      <c r="K293" s="333">
        <v>25</v>
      </c>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176"/>
      <c r="AI293" s="176"/>
      <c r="AJ293" s="176"/>
      <c r="AK293" s="176"/>
      <c r="AL293" s="176"/>
    </row>
    <row r="294" spans="1:38" s="336" customFormat="1" ht="31.5">
      <c r="A294" s="176" t="s">
        <v>366</v>
      </c>
      <c r="B294" s="330" t="s">
        <v>531</v>
      </c>
      <c r="C294" s="337" t="s">
        <v>49</v>
      </c>
      <c r="D294" s="176" t="s">
        <v>26</v>
      </c>
      <c r="E294" s="96">
        <v>0.6</v>
      </c>
      <c r="F294" s="96"/>
      <c r="G294" s="96"/>
      <c r="H294" s="332">
        <f t="shared" si="50"/>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176"/>
      <c r="AI294" s="176"/>
      <c r="AJ294" s="176"/>
      <c r="AK294" s="176"/>
      <c r="AL294" s="176"/>
    </row>
    <row r="295" spans="1:38" s="336" customFormat="1" ht="45">
      <c r="A295" s="176" t="s">
        <v>366</v>
      </c>
      <c r="B295" s="330" t="s">
        <v>532</v>
      </c>
      <c r="C295" s="337" t="s">
        <v>49</v>
      </c>
      <c r="D295" s="176" t="s">
        <v>26</v>
      </c>
      <c r="E295" s="96">
        <v>0.7</v>
      </c>
      <c r="F295" s="96"/>
      <c r="G295" s="96"/>
      <c r="H295" s="332">
        <f t="shared" si="50"/>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176"/>
      <c r="AI295" s="176"/>
      <c r="AJ295" s="176"/>
      <c r="AK295" s="176"/>
      <c r="AL295" s="176"/>
    </row>
    <row r="296" spans="1:38" s="336" customFormat="1" ht="31.5">
      <c r="A296" s="176" t="s">
        <v>366</v>
      </c>
      <c r="B296" s="330" t="s">
        <v>533</v>
      </c>
      <c r="C296" s="337" t="s">
        <v>49</v>
      </c>
      <c r="D296" s="176" t="s">
        <v>26</v>
      </c>
      <c r="E296" s="96">
        <v>0.02</v>
      </c>
      <c r="F296" s="96"/>
      <c r="G296" s="96"/>
      <c r="H296" s="332">
        <f t="shared" si="50"/>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176"/>
      <c r="AI296" s="176"/>
      <c r="AJ296" s="176"/>
      <c r="AK296" s="176"/>
      <c r="AL296" s="176"/>
    </row>
    <row r="297" spans="1:38" s="336" customFormat="1" ht="31.5">
      <c r="A297" s="176" t="s">
        <v>366</v>
      </c>
      <c r="B297" s="330" t="s">
        <v>534</v>
      </c>
      <c r="C297" s="337" t="s">
        <v>49</v>
      </c>
      <c r="D297" s="176" t="s">
        <v>26</v>
      </c>
      <c r="E297" s="96">
        <v>0.02</v>
      </c>
      <c r="F297" s="96">
        <v>0.02</v>
      </c>
      <c r="G297" s="96"/>
      <c r="H297" s="332">
        <f t="shared" si="50"/>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176"/>
      <c r="AI297" s="176"/>
      <c r="AJ297" s="176"/>
      <c r="AK297" s="176"/>
      <c r="AL297" s="176"/>
    </row>
    <row r="298" spans="1:38" s="336" customFormat="1" ht="31.5">
      <c r="A298" s="176" t="s">
        <v>366</v>
      </c>
      <c r="B298" s="769" t="s">
        <v>752</v>
      </c>
      <c r="C298" s="320" t="s">
        <v>49</v>
      </c>
      <c r="D298" s="176" t="s">
        <v>26</v>
      </c>
      <c r="E298" s="96">
        <v>2.4500000000000002</v>
      </c>
      <c r="F298" s="96"/>
      <c r="G298" s="96">
        <v>2.4500000000000002</v>
      </c>
      <c r="H298" s="332">
        <f t="shared" si="50"/>
        <v>2.4500000000000002</v>
      </c>
      <c r="I298" s="333"/>
      <c r="J298" s="333">
        <v>1.3</v>
      </c>
      <c r="K298" s="333">
        <v>1.1499999999999999</v>
      </c>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176"/>
      <c r="AI298" s="176"/>
      <c r="AJ298" s="176"/>
      <c r="AK298" s="176"/>
      <c r="AL298" s="176"/>
    </row>
    <row r="299" spans="1:38" s="746" customFormat="1" ht="31.5">
      <c r="A299" s="740"/>
      <c r="B299" s="750" t="s">
        <v>744</v>
      </c>
      <c r="C299" s="751" t="s">
        <v>49</v>
      </c>
      <c r="D299" s="752" t="s">
        <v>26</v>
      </c>
      <c r="E299" s="743">
        <v>6</v>
      </c>
      <c r="F299" s="743"/>
      <c r="G299" s="743">
        <v>6</v>
      </c>
      <c r="H299" s="753">
        <f t="shared" si="50"/>
        <v>6</v>
      </c>
      <c r="I299" s="745"/>
      <c r="J299" s="745"/>
      <c r="K299" s="745">
        <v>5.53</v>
      </c>
      <c r="L299" s="745"/>
      <c r="M299" s="745"/>
      <c r="N299" s="745"/>
      <c r="O299" s="745"/>
      <c r="P299" s="745"/>
      <c r="Q299" s="745"/>
      <c r="R299" s="745"/>
      <c r="S299" s="745">
        <v>0.47</v>
      </c>
      <c r="T299" s="745"/>
      <c r="U299" s="745"/>
      <c r="V299" s="745"/>
      <c r="W299" s="745"/>
      <c r="X299" s="745"/>
      <c r="Y299" s="745"/>
      <c r="Z299" s="745"/>
      <c r="AA299" s="745"/>
      <c r="AB299" s="745"/>
      <c r="AC299" s="745"/>
      <c r="AD299" s="745"/>
      <c r="AE299" s="745"/>
      <c r="AF299" s="745"/>
      <c r="AG299" s="745"/>
      <c r="AH299" s="740"/>
      <c r="AI299" s="740"/>
      <c r="AJ299" s="740"/>
      <c r="AK299" s="740"/>
      <c r="AL299" s="740"/>
    </row>
    <row r="300" spans="1:38">
      <c r="A300" s="304"/>
      <c r="B300" s="319"/>
      <c r="C300" s="320"/>
      <c r="D300" s="304"/>
      <c r="E300" s="96"/>
      <c r="F300" s="96"/>
      <c r="G300" s="96"/>
      <c r="H300" s="301"/>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4"/>
      <c r="AI300" s="304"/>
      <c r="AJ300" s="304"/>
      <c r="AK300" s="304"/>
      <c r="AL300" s="304"/>
    </row>
    <row r="301" spans="1:38">
      <c r="A301" s="304"/>
      <c r="B301" s="319"/>
      <c r="C301" s="320"/>
      <c r="D301" s="304"/>
      <c r="E301" s="96"/>
      <c r="F301" s="96"/>
      <c r="G301" s="96"/>
      <c r="H301" s="301"/>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4"/>
      <c r="AI301" s="304"/>
      <c r="AJ301" s="304"/>
      <c r="AK301" s="304"/>
      <c r="AL301" s="304"/>
    </row>
    <row r="302" spans="1:38">
      <c r="A302" s="304"/>
      <c r="B302" s="319"/>
      <c r="C302" s="320"/>
      <c r="D302" s="304"/>
      <c r="E302" s="96"/>
      <c r="F302" s="96"/>
      <c r="G302" s="96"/>
      <c r="H302" s="301"/>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4"/>
      <c r="AI302" s="304"/>
      <c r="AJ302" s="304"/>
      <c r="AK302" s="304"/>
      <c r="AL302" s="304"/>
    </row>
    <row r="303" spans="1:38">
      <c r="A303" s="304"/>
      <c r="B303" s="319"/>
      <c r="C303" s="320"/>
      <c r="D303" s="304"/>
      <c r="E303" s="96"/>
      <c r="F303" s="96"/>
      <c r="G303" s="96"/>
      <c r="H303" s="301"/>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4"/>
      <c r="AI303" s="304"/>
      <c r="AJ303" s="304"/>
      <c r="AK303" s="304"/>
      <c r="AL303" s="304"/>
    </row>
    <row r="304" spans="1:38">
      <c r="A304" s="304"/>
      <c r="B304" s="319"/>
      <c r="C304" s="320"/>
      <c r="D304" s="304"/>
      <c r="E304" s="96"/>
      <c r="F304" s="96"/>
      <c r="G304" s="96"/>
      <c r="H304" s="301"/>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4"/>
      <c r="AI304" s="304"/>
      <c r="AJ304" s="304"/>
      <c r="AK304" s="304"/>
      <c r="AL304" s="304"/>
    </row>
    <row r="305" spans="1:45">
      <c r="A305" s="304"/>
      <c r="B305" s="319"/>
      <c r="C305" s="320"/>
      <c r="D305" s="304"/>
      <c r="E305" s="96"/>
      <c r="F305" s="96"/>
      <c r="G305" s="96"/>
      <c r="H305" s="301">
        <f t="shared" si="50"/>
        <v>0</v>
      </c>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4"/>
      <c r="AI305" s="304"/>
      <c r="AJ305" s="304"/>
      <c r="AK305" s="304"/>
      <c r="AL305" s="304"/>
    </row>
    <row r="306" spans="1:45">
      <c r="A306" s="304"/>
      <c r="B306" s="319"/>
      <c r="C306" s="320"/>
      <c r="D306" s="304"/>
      <c r="E306" s="96"/>
      <c r="F306" s="96"/>
      <c r="G306" s="96"/>
      <c r="H306" s="301">
        <f t="shared" si="50"/>
        <v>0</v>
      </c>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4"/>
      <c r="AI306" s="304"/>
      <c r="AJ306" s="304"/>
      <c r="AK306" s="304"/>
      <c r="AL306" s="304"/>
    </row>
    <row r="307" spans="1:45">
      <c r="A307" s="304"/>
      <c r="B307" s="319"/>
      <c r="C307" s="320"/>
      <c r="D307" s="304"/>
      <c r="E307" s="96"/>
      <c r="F307" s="96"/>
      <c r="G307" s="96"/>
      <c r="H307" s="301">
        <f t="shared" si="50"/>
        <v>0</v>
      </c>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4"/>
      <c r="AI307" s="304"/>
      <c r="AJ307" s="304"/>
      <c r="AK307" s="304"/>
      <c r="AL307" s="304"/>
    </row>
    <row r="308" spans="1:45">
      <c r="A308" s="304"/>
      <c r="B308" s="319"/>
      <c r="C308" s="320"/>
      <c r="D308" s="304"/>
      <c r="E308" s="96"/>
      <c r="F308" s="96"/>
      <c r="G308" s="96"/>
      <c r="H308" s="301">
        <f t="shared" si="50"/>
        <v>0</v>
      </c>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4"/>
      <c r="AI308" s="304"/>
      <c r="AJ308" s="304"/>
      <c r="AK308" s="304"/>
      <c r="AL308" s="304"/>
    </row>
    <row r="309" spans="1:45" s="318" customFormat="1">
      <c r="A309" s="299" t="s">
        <v>535</v>
      </c>
      <c r="B309" s="321" t="s">
        <v>536</v>
      </c>
      <c r="C309" s="322" t="s">
        <v>44</v>
      </c>
      <c r="D309" s="299"/>
      <c r="E309" s="245">
        <f>SUM(E310:E317)</f>
        <v>1.54</v>
      </c>
      <c r="F309" s="245">
        <f t="shared" ref="F309:AK309" si="56">SUM(F310:F317)</f>
        <v>0</v>
      </c>
      <c r="G309" s="245">
        <f t="shared" si="56"/>
        <v>0.54</v>
      </c>
      <c r="H309" s="301">
        <f t="shared" si="50"/>
        <v>0.54</v>
      </c>
      <c r="I309" s="245">
        <f t="shared" si="56"/>
        <v>0</v>
      </c>
      <c r="J309" s="245">
        <f t="shared" si="56"/>
        <v>0</v>
      </c>
      <c r="K309" s="245">
        <f t="shared" si="56"/>
        <v>0.54</v>
      </c>
      <c r="L309" s="245">
        <f t="shared" si="56"/>
        <v>0</v>
      </c>
      <c r="M309" s="245">
        <f t="shared" si="56"/>
        <v>0</v>
      </c>
      <c r="N309" s="245"/>
      <c r="O309" s="245">
        <f t="shared" si="56"/>
        <v>0</v>
      </c>
      <c r="P309" s="245">
        <f t="shared" si="56"/>
        <v>0</v>
      </c>
      <c r="Q309" s="245">
        <f t="shared" si="56"/>
        <v>0</v>
      </c>
      <c r="R309" s="245">
        <f t="shared" si="56"/>
        <v>0</v>
      </c>
      <c r="S309" s="245">
        <f t="shared" si="56"/>
        <v>0</v>
      </c>
      <c r="T309" s="245">
        <f t="shared" si="56"/>
        <v>0</v>
      </c>
      <c r="U309" s="245">
        <f t="shared" si="56"/>
        <v>0</v>
      </c>
      <c r="V309" s="245">
        <f t="shared" si="56"/>
        <v>0</v>
      </c>
      <c r="W309" s="245">
        <f t="shared" si="56"/>
        <v>0</v>
      </c>
      <c r="X309" s="245">
        <f t="shared" si="56"/>
        <v>0</v>
      </c>
      <c r="Y309" s="245">
        <f t="shared" si="56"/>
        <v>0</v>
      </c>
      <c r="Z309" s="245">
        <f t="shared" si="56"/>
        <v>0</v>
      </c>
      <c r="AA309" s="245">
        <f t="shared" si="56"/>
        <v>0</v>
      </c>
      <c r="AB309" s="245">
        <f t="shared" si="56"/>
        <v>0</v>
      </c>
      <c r="AC309" s="245">
        <f t="shared" si="56"/>
        <v>0</v>
      </c>
      <c r="AD309" s="245">
        <f t="shared" si="56"/>
        <v>0</v>
      </c>
      <c r="AE309" s="245">
        <f t="shared" si="56"/>
        <v>0</v>
      </c>
      <c r="AF309" s="245">
        <f t="shared" si="56"/>
        <v>0</v>
      </c>
      <c r="AG309" s="245">
        <f t="shared" si="56"/>
        <v>0</v>
      </c>
      <c r="AH309" s="245">
        <f t="shared" si="56"/>
        <v>0</v>
      </c>
      <c r="AI309" s="245">
        <f t="shared" si="56"/>
        <v>0</v>
      </c>
      <c r="AJ309" s="245">
        <f t="shared" si="56"/>
        <v>0</v>
      </c>
      <c r="AK309" s="245">
        <f t="shared" si="56"/>
        <v>0</v>
      </c>
      <c r="AL309" s="299"/>
    </row>
    <row r="310" spans="1:45" s="336" customFormat="1" ht="31.5">
      <c r="A310" s="176">
        <v>18</v>
      </c>
      <c r="B310" s="374" t="s">
        <v>537</v>
      </c>
      <c r="C310" s="176" t="s">
        <v>44</v>
      </c>
      <c r="D310" s="176" t="s">
        <v>24</v>
      </c>
      <c r="E310" s="366">
        <v>1</v>
      </c>
      <c r="F310" s="366"/>
      <c r="G310" s="366"/>
      <c r="H310" s="332">
        <f t="shared" si="50"/>
        <v>0</v>
      </c>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c r="AI310" s="366"/>
      <c r="AJ310" s="366"/>
      <c r="AK310" s="366"/>
      <c r="AL310" s="176"/>
    </row>
    <row r="311" spans="1:45" s="336" customFormat="1">
      <c r="A311" s="176">
        <v>19</v>
      </c>
      <c r="B311" s="374" t="s">
        <v>367</v>
      </c>
      <c r="C311" s="176" t="s">
        <v>44</v>
      </c>
      <c r="D311" s="176" t="s">
        <v>175</v>
      </c>
      <c r="E311" s="366"/>
      <c r="F311" s="366"/>
      <c r="G311" s="366"/>
      <c r="H311" s="332"/>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176"/>
    </row>
    <row r="312" spans="1:45" s="336" customFormat="1" ht="31.5">
      <c r="A312" s="176" t="s">
        <v>366</v>
      </c>
      <c r="B312" s="371" t="s">
        <v>538</v>
      </c>
      <c r="C312" s="372" t="s">
        <v>44</v>
      </c>
      <c r="D312" s="176" t="s">
        <v>19</v>
      </c>
      <c r="E312" s="373">
        <v>0.28000000000000003</v>
      </c>
      <c r="F312" s="366"/>
      <c r="G312" s="366">
        <f>E312</f>
        <v>0.28000000000000003</v>
      </c>
      <c r="H312" s="332">
        <f t="shared" si="50"/>
        <v>0.28000000000000003</v>
      </c>
      <c r="I312" s="366"/>
      <c r="J312" s="366"/>
      <c r="K312" s="366">
        <v>0.28000000000000003</v>
      </c>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176"/>
    </row>
    <row r="313" spans="1:45" s="336" customFormat="1" ht="31.5">
      <c r="A313" s="176"/>
      <c r="B313" s="101" t="s">
        <v>647</v>
      </c>
      <c r="C313" s="372" t="s">
        <v>44</v>
      </c>
      <c r="D313" s="176" t="s">
        <v>26</v>
      </c>
      <c r="E313" s="716">
        <v>0.26</v>
      </c>
      <c r="F313" s="716"/>
      <c r="G313" s="716">
        <v>0.26</v>
      </c>
      <c r="H313" s="332">
        <f t="shared" si="50"/>
        <v>0.26</v>
      </c>
      <c r="I313" s="333"/>
      <c r="J313" s="333"/>
      <c r="K313" s="333">
        <v>0.26</v>
      </c>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176"/>
      <c r="AI313" s="176"/>
      <c r="AJ313" s="176"/>
      <c r="AK313" s="176"/>
      <c r="AL313" s="176"/>
    </row>
    <row r="314" spans="1:45">
      <c r="A314" s="304"/>
      <c r="B314" s="101"/>
      <c r="C314" s="313"/>
      <c r="D314" s="304"/>
      <c r="E314" s="96"/>
      <c r="F314" s="96"/>
      <c r="G314" s="96"/>
      <c r="H314" s="301">
        <f t="shared" si="50"/>
        <v>0</v>
      </c>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4"/>
      <c r="AI314" s="304"/>
      <c r="AJ314" s="304"/>
      <c r="AK314" s="304"/>
      <c r="AL314" s="304"/>
    </row>
    <row r="315" spans="1:45">
      <c r="A315" s="304"/>
      <c r="B315" s="101"/>
      <c r="C315" s="313"/>
      <c r="D315" s="304"/>
      <c r="E315" s="96"/>
      <c r="F315" s="96"/>
      <c r="G315" s="96"/>
      <c r="H315" s="301">
        <f t="shared" si="50"/>
        <v>0</v>
      </c>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4"/>
      <c r="AI315" s="304"/>
      <c r="AJ315" s="304"/>
      <c r="AK315" s="304"/>
      <c r="AL315" s="304"/>
    </row>
    <row r="316" spans="1:45">
      <c r="A316" s="304"/>
      <c r="B316" s="101"/>
      <c r="C316" s="313"/>
      <c r="D316" s="304"/>
      <c r="E316" s="96"/>
      <c r="F316" s="96"/>
      <c r="G316" s="96"/>
      <c r="H316" s="301">
        <f t="shared" si="50"/>
        <v>0</v>
      </c>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4"/>
      <c r="AI316" s="304"/>
      <c r="AJ316" s="304"/>
      <c r="AK316" s="304"/>
      <c r="AL316" s="304"/>
    </row>
    <row r="317" spans="1:45">
      <c r="A317" s="304"/>
      <c r="B317" s="101"/>
      <c r="C317" s="313"/>
      <c r="D317" s="304"/>
      <c r="E317" s="96"/>
      <c r="F317" s="96"/>
      <c r="G317" s="96"/>
      <c r="H317" s="301">
        <f t="shared" si="50"/>
        <v>0</v>
      </c>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4"/>
      <c r="AI317" s="304"/>
      <c r="AJ317" s="304"/>
      <c r="AK317" s="304"/>
      <c r="AL317" s="304"/>
    </row>
    <row r="318" spans="1:45" s="318" customFormat="1" ht="28.5">
      <c r="A318" s="299" t="s">
        <v>539</v>
      </c>
      <c r="B318" s="247" t="s">
        <v>540</v>
      </c>
      <c r="C318" s="370" t="s">
        <v>76</v>
      </c>
      <c r="D318" s="299"/>
      <c r="E318" s="245">
        <f>SUM(E319:E323)</f>
        <v>6.1</v>
      </c>
      <c r="F318" s="245">
        <f t="shared" ref="F318:AS318" si="57">SUM(F319:F323)</f>
        <v>0</v>
      </c>
      <c r="G318" s="245">
        <f t="shared" si="57"/>
        <v>5</v>
      </c>
      <c r="H318" s="301">
        <f t="shared" si="50"/>
        <v>5</v>
      </c>
      <c r="I318" s="245">
        <f t="shared" si="57"/>
        <v>0</v>
      </c>
      <c r="J318" s="245">
        <f t="shared" si="57"/>
        <v>0</v>
      </c>
      <c r="K318" s="245">
        <f t="shared" si="57"/>
        <v>4.8</v>
      </c>
      <c r="L318" s="245">
        <f t="shared" si="57"/>
        <v>0</v>
      </c>
      <c r="M318" s="245">
        <f t="shared" si="57"/>
        <v>0</v>
      </c>
      <c r="N318" s="245"/>
      <c r="O318" s="245">
        <f t="shared" si="57"/>
        <v>0</v>
      </c>
      <c r="P318" s="245">
        <f t="shared" si="57"/>
        <v>0</v>
      </c>
      <c r="Q318" s="245">
        <f t="shared" si="57"/>
        <v>0</v>
      </c>
      <c r="R318" s="245">
        <f t="shared" si="57"/>
        <v>0</v>
      </c>
      <c r="S318" s="245">
        <f t="shared" si="57"/>
        <v>0</v>
      </c>
      <c r="T318" s="245">
        <f t="shared" si="57"/>
        <v>0</v>
      </c>
      <c r="U318" s="245">
        <f t="shared" si="57"/>
        <v>0</v>
      </c>
      <c r="V318" s="245">
        <f t="shared" si="57"/>
        <v>0</v>
      </c>
      <c r="W318" s="245">
        <f t="shared" si="57"/>
        <v>0</v>
      </c>
      <c r="X318" s="245">
        <f t="shared" si="57"/>
        <v>0</v>
      </c>
      <c r="Y318" s="245">
        <f t="shared" si="57"/>
        <v>0</v>
      </c>
      <c r="Z318" s="245">
        <f t="shared" si="57"/>
        <v>0</v>
      </c>
      <c r="AA318" s="245">
        <f t="shared" si="57"/>
        <v>0</v>
      </c>
      <c r="AB318" s="245">
        <f t="shared" si="57"/>
        <v>0</v>
      </c>
      <c r="AC318" s="245">
        <f t="shared" si="57"/>
        <v>0</v>
      </c>
      <c r="AD318" s="245">
        <f t="shared" si="57"/>
        <v>0</v>
      </c>
      <c r="AE318" s="245">
        <f t="shared" si="57"/>
        <v>0.2</v>
      </c>
      <c r="AF318" s="245">
        <f t="shared" si="57"/>
        <v>0</v>
      </c>
      <c r="AG318" s="245">
        <f t="shared" si="57"/>
        <v>0</v>
      </c>
      <c r="AH318" s="245">
        <f t="shared" si="57"/>
        <v>0</v>
      </c>
      <c r="AI318" s="245">
        <f t="shared" si="57"/>
        <v>0</v>
      </c>
      <c r="AJ318" s="245">
        <f t="shared" si="57"/>
        <v>0</v>
      </c>
      <c r="AK318" s="245">
        <f t="shared" si="57"/>
        <v>0</v>
      </c>
      <c r="AL318" s="245">
        <f t="shared" si="57"/>
        <v>0</v>
      </c>
      <c r="AM318" s="245">
        <f t="shared" si="57"/>
        <v>0</v>
      </c>
      <c r="AN318" s="245">
        <f t="shared" si="57"/>
        <v>0</v>
      </c>
      <c r="AO318" s="245">
        <f t="shared" si="57"/>
        <v>0</v>
      </c>
      <c r="AP318" s="245">
        <f t="shared" si="57"/>
        <v>0</v>
      </c>
      <c r="AQ318" s="245">
        <f t="shared" si="57"/>
        <v>0</v>
      </c>
      <c r="AR318" s="245">
        <f t="shared" si="57"/>
        <v>0</v>
      </c>
      <c r="AS318" s="245">
        <f t="shared" si="57"/>
        <v>0</v>
      </c>
    </row>
    <row r="319" spans="1:45" s="336" customFormat="1" ht="31.5">
      <c r="A319" s="176">
        <v>38</v>
      </c>
      <c r="B319" s="371" t="s">
        <v>376</v>
      </c>
      <c r="C319" s="372" t="s">
        <v>76</v>
      </c>
      <c r="D319" s="176" t="s">
        <v>26</v>
      </c>
      <c r="E319" s="373">
        <v>1</v>
      </c>
      <c r="F319" s="366"/>
      <c r="G319" s="366"/>
      <c r="H319" s="332">
        <f t="shared" si="50"/>
        <v>0</v>
      </c>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176"/>
    </row>
    <row r="320" spans="1:45" s="336" customFormat="1">
      <c r="A320" s="176"/>
      <c r="B320" s="374" t="s">
        <v>367</v>
      </c>
      <c r="C320" s="176" t="s">
        <v>76</v>
      </c>
      <c r="D320" s="176" t="s">
        <v>175</v>
      </c>
      <c r="E320" s="366">
        <v>5</v>
      </c>
      <c r="F320" s="366"/>
      <c r="G320" s="366">
        <f>E320</f>
        <v>5</v>
      </c>
      <c r="H320" s="332">
        <f t="shared" si="50"/>
        <v>5</v>
      </c>
      <c r="I320" s="366"/>
      <c r="J320" s="366"/>
      <c r="K320" s="366">
        <v>4.8</v>
      </c>
      <c r="L320" s="366"/>
      <c r="M320" s="366"/>
      <c r="N320" s="366"/>
      <c r="O320" s="366"/>
      <c r="P320" s="366"/>
      <c r="Q320" s="366"/>
      <c r="R320" s="366"/>
      <c r="S320" s="366"/>
      <c r="T320" s="366"/>
      <c r="U320" s="366"/>
      <c r="V320" s="366"/>
      <c r="W320" s="366"/>
      <c r="X320" s="366"/>
      <c r="Y320" s="366"/>
      <c r="Z320" s="366"/>
      <c r="AA320" s="366"/>
      <c r="AB320" s="366"/>
      <c r="AC320" s="366"/>
      <c r="AD320" s="366"/>
      <c r="AE320" s="366">
        <v>0.2</v>
      </c>
      <c r="AF320" s="366"/>
      <c r="AG320" s="366"/>
      <c r="AH320" s="366"/>
      <c r="AI320" s="366"/>
      <c r="AJ320" s="366"/>
      <c r="AK320" s="366"/>
    </row>
    <row r="321" spans="1:37" s="336" customFormat="1" ht="47.25">
      <c r="A321" s="176"/>
      <c r="B321" s="374" t="s">
        <v>668</v>
      </c>
      <c r="C321" s="176" t="s">
        <v>76</v>
      </c>
      <c r="D321" s="176" t="s">
        <v>461</v>
      </c>
      <c r="E321" s="333">
        <v>0.05</v>
      </c>
      <c r="F321" s="333"/>
      <c r="G321" s="333"/>
      <c r="H321" s="332"/>
      <c r="I321" s="333"/>
      <c r="J321" s="333"/>
      <c r="K321" s="333"/>
      <c r="L321" s="333" t="s">
        <v>465</v>
      </c>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85"/>
    </row>
    <row r="322" spans="1:37" s="794" customFormat="1" ht="47.25">
      <c r="A322" s="789" t="s">
        <v>753</v>
      </c>
      <c r="B322" s="805" t="s">
        <v>668</v>
      </c>
      <c r="C322" s="789" t="s">
        <v>76</v>
      </c>
      <c r="D322" s="789" t="s">
        <v>19</v>
      </c>
      <c r="E322" s="797">
        <v>0.05</v>
      </c>
      <c r="F322" s="797"/>
      <c r="G322" s="797"/>
      <c r="H322" s="793">
        <f t="shared" ref="H322:H323" si="58">SUM(I322:AK322)</f>
        <v>0</v>
      </c>
      <c r="I322" s="797"/>
      <c r="J322" s="797"/>
      <c r="K322" s="797"/>
      <c r="L322" s="797"/>
      <c r="M322" s="797"/>
      <c r="N322" s="797"/>
      <c r="O322" s="797"/>
      <c r="P322" s="797"/>
      <c r="Q322" s="797"/>
      <c r="R322" s="797"/>
      <c r="S322" s="797"/>
      <c r="T322" s="797"/>
      <c r="U322" s="797"/>
      <c r="V322" s="797"/>
      <c r="W322" s="797"/>
      <c r="X322" s="797"/>
      <c r="Y322" s="797"/>
      <c r="Z322" s="797"/>
      <c r="AA322" s="797"/>
      <c r="AB322" s="797"/>
      <c r="AC322" s="797"/>
      <c r="AD322" s="797"/>
      <c r="AE322" s="797"/>
      <c r="AF322" s="797"/>
      <c r="AG322" s="797"/>
      <c r="AH322" s="797"/>
      <c r="AI322" s="797"/>
      <c r="AJ322" s="797"/>
      <c r="AK322" s="802"/>
    </row>
    <row r="323" spans="1:37">
      <c r="A323" s="304"/>
      <c r="B323" s="323"/>
      <c r="C323" s="304"/>
      <c r="D323" s="304"/>
      <c r="E323" s="307"/>
      <c r="F323" s="307"/>
      <c r="G323" s="307"/>
      <c r="H323" s="301">
        <f t="shared" si="58"/>
        <v>0</v>
      </c>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c r="AJ323" s="307"/>
    </row>
    <row r="328" spans="1:37">
      <c r="E328" s="385"/>
    </row>
    <row r="331" spans="1:37">
      <c r="F331" s="376">
        <f>187.66+0.69+112.2+91.27+26.16</f>
        <v>417.98</v>
      </c>
    </row>
    <row r="332" spans="1:37">
      <c r="D332" s="294">
        <f>41.43-38.33</f>
        <v>3.1000000000000014</v>
      </c>
    </row>
    <row r="337" spans="6:10" s="294" customFormat="1">
      <c r="F337" s="376"/>
      <c r="G337" s="376"/>
      <c r="H337" s="376">
        <v>0.26</v>
      </c>
      <c r="I337" s="376"/>
      <c r="J337" s="376">
        <v>0.23</v>
      </c>
    </row>
    <row r="338" spans="6:10" s="294" customFormat="1">
      <c r="F338" s="376"/>
      <c r="G338" s="376"/>
      <c r="H338" s="376">
        <v>0.05</v>
      </c>
      <c r="I338" s="376"/>
      <c r="J338" s="376">
        <v>0.92</v>
      </c>
    </row>
    <row r="339" spans="6:10" s="294" customFormat="1">
      <c r="F339" s="376"/>
      <c r="G339" s="376"/>
      <c r="H339" s="376">
        <v>0.28999999999999998</v>
      </c>
      <c r="I339" s="376"/>
      <c r="J339" s="376">
        <v>0.15</v>
      </c>
    </row>
    <row r="340" spans="6:10" s="294" customFormat="1">
      <c r="F340" s="376"/>
      <c r="G340" s="376"/>
      <c r="H340" s="376">
        <v>0.36</v>
      </c>
      <c r="I340" s="376"/>
      <c r="J340" s="376">
        <v>7.0000000000000007E-2</v>
      </c>
    </row>
    <row r="341" spans="6:10" s="294" customFormat="1">
      <c r="F341" s="376">
        <f>8/30*100</f>
        <v>26.666666666666668</v>
      </c>
      <c r="G341" s="376"/>
      <c r="H341" s="376">
        <v>0.31</v>
      </c>
      <c r="I341" s="376"/>
      <c r="J341" s="376">
        <v>0.04</v>
      </c>
    </row>
    <row r="342" spans="6:10" s="294" customFormat="1">
      <c r="F342" s="376"/>
      <c r="G342" s="376"/>
      <c r="H342" s="376">
        <v>0.37</v>
      </c>
      <c r="I342" s="376"/>
      <c r="J342" s="376">
        <v>0.48</v>
      </c>
    </row>
    <row r="343" spans="6:10" s="294" customFormat="1">
      <c r="F343" s="376"/>
      <c r="G343" s="376"/>
      <c r="H343" s="376">
        <v>0.14000000000000001</v>
      </c>
      <c r="I343" s="376"/>
      <c r="J343" s="376">
        <v>0.22</v>
      </c>
    </row>
    <row r="344" spans="6:10" s="294" customFormat="1">
      <c r="F344" s="376"/>
      <c r="G344" s="376"/>
      <c r="H344" s="376">
        <v>0.01</v>
      </c>
      <c r="I344" s="376"/>
      <c r="J344" s="376">
        <v>0.02</v>
      </c>
    </row>
    <row r="345" spans="6:10" s="294" customFormat="1">
      <c r="F345" s="376"/>
      <c r="G345" s="376"/>
      <c r="H345" s="376">
        <v>0.74</v>
      </c>
      <c r="I345" s="376"/>
      <c r="J345" s="376">
        <v>7.0000000000000007E-2</v>
      </c>
    </row>
    <row r="346" spans="6:10" s="294" customFormat="1">
      <c r="F346" s="376"/>
      <c r="G346" s="376"/>
      <c r="H346" s="376">
        <v>0.48</v>
      </c>
      <c r="I346" s="376"/>
      <c r="J346" s="376">
        <v>0.02</v>
      </c>
    </row>
    <row r="347" spans="6:10" s="294" customFormat="1">
      <c r="F347" s="376"/>
      <c r="G347" s="376"/>
      <c r="H347" s="376">
        <v>0.03</v>
      </c>
      <c r="I347" s="376"/>
      <c r="J347" s="376">
        <v>0.03</v>
      </c>
    </row>
    <row r="348" spans="6:10" s="294" customFormat="1">
      <c r="F348" s="376"/>
      <c r="G348" s="376"/>
      <c r="H348" s="376">
        <v>0.39</v>
      </c>
      <c r="I348" s="376"/>
      <c r="J348" s="376"/>
    </row>
    <row r="349" spans="6:10" s="294" customFormat="1">
      <c r="F349" s="376"/>
      <c r="G349" s="376"/>
      <c r="H349" s="376">
        <v>0.92</v>
      </c>
      <c r="I349" s="376"/>
      <c r="J349" s="376"/>
    </row>
    <row r="350" spans="6:10" s="294" customFormat="1">
      <c r="F350" s="376"/>
      <c r="G350" s="376"/>
      <c r="H350" s="376">
        <v>0.08</v>
      </c>
      <c r="I350" s="376"/>
      <c r="J350" s="376"/>
    </row>
    <row r="351" spans="6:10" s="294" customFormat="1">
      <c r="F351" s="376"/>
      <c r="G351" s="376"/>
      <c r="H351" s="376">
        <v>0.15</v>
      </c>
      <c r="I351" s="376"/>
      <c r="J351" s="376"/>
    </row>
    <row r="352" spans="6:10" s="294" customFormat="1">
      <c r="F352" s="376"/>
      <c r="G352" s="376"/>
      <c r="H352" s="376">
        <v>0.14000000000000001</v>
      </c>
      <c r="I352" s="376"/>
      <c r="J352" s="376"/>
    </row>
    <row r="353" spans="8:8" s="294" customFormat="1">
      <c r="H353" s="376">
        <v>0.27</v>
      </c>
    </row>
    <row r="354" spans="8:8" s="294" customFormat="1">
      <c r="H354" s="376">
        <v>0.11</v>
      </c>
    </row>
    <row r="355" spans="8:8" s="294" customFormat="1">
      <c r="H355" s="376">
        <v>0.42</v>
      </c>
    </row>
    <row r="356" spans="8:8" s="294" customFormat="1">
      <c r="H356" s="376">
        <v>0.12</v>
      </c>
    </row>
    <row r="357" spans="8:8" s="294" customFormat="1">
      <c r="H357" s="376">
        <v>7.0000000000000007E-2</v>
      </c>
    </row>
    <row r="358" spans="8:8" s="294" customFormat="1">
      <c r="H358" s="376">
        <v>3.11</v>
      </c>
    </row>
    <row r="359" spans="8:8" s="294" customFormat="1">
      <c r="H359" s="376">
        <v>1.17</v>
      </c>
    </row>
    <row r="360" spans="8:8" s="294" customFormat="1">
      <c r="H360" s="376">
        <v>1.06</v>
      </c>
    </row>
    <row r="361" spans="8:8" s="294" customFormat="1">
      <c r="H361" s="376">
        <v>0.11</v>
      </c>
    </row>
    <row r="362" spans="8:8" s="294" customFormat="1">
      <c r="H362" s="376">
        <v>0.27</v>
      </c>
    </row>
  </sheetData>
  <mergeCells count="4">
    <mergeCell ref="A3:A4"/>
    <mergeCell ref="B3:B4"/>
    <mergeCell ref="H3:AK3"/>
    <mergeCell ref="AL3:AL4"/>
  </mergeCells>
  <conditionalFormatting sqref="A4:B4 D4:XFD4">
    <cfRule type="duplicateValues" dxfId="16" priority="10"/>
    <cfRule type="duplicateValues" dxfId="15" priority="11"/>
  </conditionalFormatting>
  <conditionalFormatting sqref="B91:B99">
    <cfRule type="duplicateValues" dxfId="14" priority="9"/>
  </conditionalFormatting>
  <conditionalFormatting sqref="B116:B145">
    <cfRule type="duplicateValues" dxfId="13" priority="8"/>
  </conditionalFormatting>
  <conditionalFormatting sqref="B116:B144">
    <cfRule type="duplicateValues" dxfId="12" priority="7"/>
  </conditionalFormatting>
  <conditionalFormatting sqref="E119:E121 E142:E143 E123:E140">
    <cfRule type="duplicateValues" dxfId="11" priority="6"/>
  </conditionalFormatting>
  <conditionalFormatting sqref="B159:B166">
    <cfRule type="duplicateValues" dxfId="10" priority="5"/>
  </conditionalFormatting>
  <conditionalFormatting sqref="B192:B211">
    <cfRule type="duplicateValues" dxfId="9" priority="4"/>
  </conditionalFormatting>
  <conditionalFormatting sqref="B273:B282">
    <cfRule type="duplicateValues" dxfId="8" priority="3"/>
  </conditionalFormatting>
  <conditionalFormatting sqref="B290:B304">
    <cfRule type="duplicateValues" dxfId="7" priority="12"/>
  </conditionalFormatting>
  <conditionalFormatting sqref="E291:E304">
    <cfRule type="duplicateValues" dxfId="6" priority="13"/>
  </conditionalFormatting>
  <conditionalFormatting sqref="B152:B156">
    <cfRule type="duplicateValues" dxfId="5" priority="2"/>
  </conditionalFormatting>
  <conditionalFormatting sqref="B152:B156">
    <cfRule type="duplicateValues" dxfId="4"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workbookViewId="0">
      <selection sqref="A1:H57"/>
    </sheetView>
  </sheetViews>
  <sheetFormatPr defaultRowHeight="15"/>
  <sheetData>
    <row r="1" spans="1:13" ht="15.75">
      <c r="A1" s="1063" t="s">
        <v>151</v>
      </c>
      <c r="B1" s="1063" t="s">
        <v>200</v>
      </c>
      <c r="C1" s="1063" t="s">
        <v>152</v>
      </c>
      <c r="D1" s="1064" t="s">
        <v>123</v>
      </c>
      <c r="E1" s="1063" t="s">
        <v>153</v>
      </c>
      <c r="F1" s="1063" t="s">
        <v>209</v>
      </c>
      <c r="G1" s="1063" t="s">
        <v>206</v>
      </c>
      <c r="H1" s="1064" t="s">
        <v>154</v>
      </c>
      <c r="I1" s="1064" t="s">
        <v>450</v>
      </c>
      <c r="J1" s="1063" t="s">
        <v>90</v>
      </c>
      <c r="K1" s="1063" t="s">
        <v>48</v>
      </c>
      <c r="L1" s="1063" t="s">
        <v>88</v>
      </c>
      <c r="M1" s="1063" t="s">
        <v>87</v>
      </c>
    </row>
    <row r="2" spans="1:13" ht="15.75">
      <c r="A2" s="1063" t="s">
        <v>82</v>
      </c>
      <c r="B2" s="1063" t="s">
        <v>59</v>
      </c>
      <c r="C2" s="1063" t="s">
        <v>72</v>
      </c>
      <c r="D2" s="1063" t="s">
        <v>122</v>
      </c>
      <c r="E2" s="1063" t="s">
        <v>247</v>
      </c>
      <c r="F2" s="1063" t="s">
        <v>68</v>
      </c>
      <c r="G2" s="1063" t="s">
        <v>130</v>
      </c>
      <c r="H2" s="1063" t="s">
        <v>52</v>
      </c>
      <c r="I2" s="1063" t="s">
        <v>77</v>
      </c>
      <c r="J2" s="1063" t="s">
        <v>259</v>
      </c>
      <c r="K2" s="1064" t="s">
        <v>78</v>
      </c>
      <c r="L2" s="1063" t="s">
        <v>142</v>
      </c>
      <c r="M2" s="1063" t="s">
        <v>271</v>
      </c>
    </row>
    <row r="3" spans="1:13" ht="15.75">
      <c r="A3" s="1063" t="s">
        <v>49</v>
      </c>
      <c r="B3" s="1063" t="s">
        <v>121</v>
      </c>
      <c r="C3" s="1063" t="s">
        <v>44</v>
      </c>
      <c r="D3" s="1063" t="s">
        <v>287</v>
      </c>
      <c r="E3" s="1063" t="s">
        <v>155</v>
      </c>
      <c r="F3" s="1063" t="s">
        <v>292</v>
      </c>
      <c r="G3" s="1063" t="s">
        <v>156</v>
      </c>
      <c r="H3" s="1063" t="s">
        <v>144</v>
      </c>
      <c r="I3" s="1065" t="s">
        <v>29</v>
      </c>
      <c r="J3" s="1065" t="s">
        <v>76</v>
      </c>
      <c r="K3" s="1065" t="s">
        <v>18</v>
      </c>
    </row>
    <row r="18" spans="14:14">
      <c r="N18" s="931" t="s">
        <v>803</v>
      </c>
    </row>
  </sheetData>
  <hyperlinks>
    <hyperlink ref="N18" r:id="rId1"/>
  </hyperlinks>
  <pageMargins left="0.70866141732283472" right="0.70866141732283472" top="0.74803149606299213" bottom="0.74803149606299213" header="0.31496062992125984" footer="0.31496062992125984"/>
  <pageSetup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66"/>
  <sheetViews>
    <sheetView workbookViewId="0">
      <selection sqref="A1:H57"/>
    </sheetView>
  </sheetViews>
  <sheetFormatPr defaultRowHeight="12.75"/>
  <cols>
    <col min="1" max="1" width="5.5703125" style="177" customWidth="1"/>
    <col min="2" max="2" width="24.5703125" style="1450" customWidth="1"/>
    <col min="3" max="3" width="5.7109375" style="669" customWidth="1"/>
    <col min="4" max="4" width="5.85546875" style="177" customWidth="1"/>
    <col min="5" max="5" width="6.28515625" style="1451" customWidth="1"/>
    <col min="6" max="6" width="7.5703125" style="177" customWidth="1"/>
    <col min="7" max="7" width="8.28515625" style="177" customWidth="1"/>
    <col min="8" max="8" width="33.5703125" style="177" customWidth="1"/>
    <col min="9" max="9" width="6.28515625" style="177" customWidth="1"/>
    <col min="10" max="10" width="14.85546875" style="177" customWidth="1"/>
    <col min="11" max="11" width="17.5703125" style="1251" customWidth="1"/>
    <col min="12" max="232" width="9.140625" style="1252"/>
    <col min="233" max="233" width="5.28515625" style="1252" customWidth="1"/>
    <col min="234" max="234" width="35.28515625" style="1252" customWidth="1"/>
    <col min="235" max="235" width="8.7109375" style="1252" customWidth="1"/>
    <col min="236" max="236" width="10.5703125" style="1252" customWidth="1"/>
    <col min="237" max="237" width="9.85546875" style="1252" customWidth="1"/>
    <col min="238" max="238" width="8.42578125" style="1252" customWidth="1"/>
    <col min="239" max="239" width="8.140625" style="1252" customWidth="1"/>
    <col min="240" max="240" width="9" style="1252" customWidth="1"/>
    <col min="241" max="241" width="8.7109375" style="1252" customWidth="1"/>
    <col min="242" max="243" width="8.85546875" style="1252" customWidth="1"/>
    <col min="244" max="244" width="9" style="1252" customWidth="1"/>
    <col min="245" max="245" width="9.28515625" style="1252" customWidth="1"/>
    <col min="246" max="247" width="8.5703125" style="1252" customWidth="1"/>
    <col min="248" max="248" width="8.42578125" style="1252" customWidth="1"/>
    <col min="249" max="249" width="8.7109375" style="1252" customWidth="1"/>
    <col min="250" max="250" width="8.42578125" style="1252" customWidth="1"/>
    <col min="251" max="251" width="9" style="1252" customWidth="1"/>
    <col min="252" max="255" width="0" style="1252" hidden="1" customWidth="1"/>
    <col min="256" max="256" width="8.7109375" style="1252" customWidth="1"/>
    <col min="257" max="257" width="10" style="1252" bestFit="1" customWidth="1"/>
    <col min="258" max="258" width="11.42578125" style="1252" bestFit="1" customWidth="1"/>
    <col min="259" max="259" width="23.28515625" style="1252" customWidth="1"/>
    <col min="260" max="260" width="11.42578125" style="1252" bestFit="1" customWidth="1"/>
    <col min="261" max="488" width="9.140625" style="1252"/>
    <col min="489" max="489" width="5.28515625" style="1252" customWidth="1"/>
    <col min="490" max="490" width="35.28515625" style="1252" customWidth="1"/>
    <col min="491" max="491" width="8.7109375" style="1252" customWidth="1"/>
    <col min="492" max="492" width="10.5703125" style="1252" customWidth="1"/>
    <col min="493" max="493" width="9.85546875" style="1252" customWidth="1"/>
    <col min="494" max="494" width="8.42578125" style="1252" customWidth="1"/>
    <col min="495" max="495" width="8.140625" style="1252" customWidth="1"/>
    <col min="496" max="496" width="9" style="1252" customWidth="1"/>
    <col min="497" max="497" width="8.7109375" style="1252" customWidth="1"/>
    <col min="498" max="499" width="8.85546875" style="1252" customWidth="1"/>
    <col min="500" max="500" width="9" style="1252" customWidth="1"/>
    <col min="501" max="501" width="9.28515625" style="1252" customWidth="1"/>
    <col min="502" max="503" width="8.5703125" style="1252" customWidth="1"/>
    <col min="504" max="504" width="8.42578125" style="1252" customWidth="1"/>
    <col min="505" max="505" width="8.7109375" style="1252" customWidth="1"/>
    <col min="506" max="506" width="8.42578125" style="1252" customWidth="1"/>
    <col min="507" max="507" width="9" style="1252" customWidth="1"/>
    <col min="508" max="511" width="0" style="1252" hidden="1" customWidth="1"/>
    <col min="512" max="512" width="8.7109375" style="1252" customWidth="1"/>
    <col min="513" max="513" width="10" style="1252" bestFit="1" customWidth="1"/>
    <col min="514" max="514" width="11.42578125" style="1252" bestFit="1" customWidth="1"/>
    <col min="515" max="515" width="23.28515625" style="1252" customWidth="1"/>
    <col min="516" max="516" width="11.42578125" style="1252" bestFit="1" customWidth="1"/>
    <col min="517" max="744" width="9.140625" style="1252"/>
    <col min="745" max="745" width="5.28515625" style="1252" customWidth="1"/>
    <col min="746" max="746" width="35.28515625" style="1252" customWidth="1"/>
    <col min="747" max="747" width="8.7109375" style="1252" customWidth="1"/>
    <col min="748" max="748" width="10.5703125" style="1252" customWidth="1"/>
    <col min="749" max="749" width="9.85546875" style="1252" customWidth="1"/>
    <col min="750" max="750" width="8.42578125" style="1252" customWidth="1"/>
    <col min="751" max="751" width="8.140625" style="1252" customWidth="1"/>
    <col min="752" max="752" width="9" style="1252" customWidth="1"/>
    <col min="753" max="753" width="8.7109375" style="1252" customWidth="1"/>
    <col min="754" max="755" width="8.85546875" style="1252" customWidth="1"/>
    <col min="756" max="756" width="9" style="1252" customWidth="1"/>
    <col min="757" max="757" width="9.28515625" style="1252" customWidth="1"/>
    <col min="758" max="759" width="8.5703125" style="1252" customWidth="1"/>
    <col min="760" max="760" width="8.42578125" style="1252" customWidth="1"/>
    <col min="761" max="761" width="8.7109375" style="1252" customWidth="1"/>
    <col min="762" max="762" width="8.42578125" style="1252" customWidth="1"/>
    <col min="763" max="763" width="9" style="1252" customWidth="1"/>
    <col min="764" max="767" width="0" style="1252" hidden="1" customWidth="1"/>
    <col min="768" max="768" width="8.7109375" style="1252" customWidth="1"/>
    <col min="769" max="769" width="10" style="1252" bestFit="1" customWidth="1"/>
    <col min="770" max="770" width="11.42578125" style="1252" bestFit="1" customWidth="1"/>
    <col min="771" max="771" width="23.28515625" style="1252" customWidth="1"/>
    <col min="772" max="772" width="11.42578125" style="1252" bestFit="1" customWidth="1"/>
    <col min="773" max="1000" width="9.140625" style="1252"/>
    <col min="1001" max="1001" width="5.28515625" style="1252" customWidth="1"/>
    <col min="1002" max="1002" width="35.28515625" style="1252" customWidth="1"/>
    <col min="1003" max="1003" width="8.7109375" style="1252" customWidth="1"/>
    <col min="1004" max="1004" width="10.5703125" style="1252" customWidth="1"/>
    <col min="1005" max="1005" width="9.85546875" style="1252" customWidth="1"/>
    <col min="1006" max="1006" width="8.42578125" style="1252" customWidth="1"/>
    <col min="1007" max="1007" width="8.140625" style="1252" customWidth="1"/>
    <col min="1008" max="1008" width="9" style="1252" customWidth="1"/>
    <col min="1009" max="1009" width="8.7109375" style="1252" customWidth="1"/>
    <col min="1010" max="1011" width="8.85546875" style="1252" customWidth="1"/>
    <col min="1012" max="1012" width="9" style="1252" customWidth="1"/>
    <col min="1013" max="1013" width="9.28515625" style="1252" customWidth="1"/>
    <col min="1014" max="1015" width="8.5703125" style="1252" customWidth="1"/>
    <col min="1016" max="1016" width="8.42578125" style="1252" customWidth="1"/>
    <col min="1017" max="1017" width="8.7109375" style="1252" customWidth="1"/>
    <col min="1018" max="1018" width="8.42578125" style="1252" customWidth="1"/>
    <col min="1019" max="1019" width="9" style="1252" customWidth="1"/>
    <col min="1020" max="1023" width="0" style="1252" hidden="1" customWidth="1"/>
    <col min="1024" max="1024" width="8.7109375" style="1252" customWidth="1"/>
    <col min="1025" max="1025" width="10" style="1252" bestFit="1" customWidth="1"/>
    <col min="1026" max="1026" width="11.42578125" style="1252" bestFit="1" customWidth="1"/>
    <col min="1027" max="1027" width="23.28515625" style="1252" customWidth="1"/>
    <col min="1028" max="1028" width="11.42578125" style="1252" bestFit="1" customWidth="1"/>
    <col min="1029" max="1256" width="9.140625" style="1252"/>
    <col min="1257" max="1257" width="5.28515625" style="1252" customWidth="1"/>
    <col min="1258" max="1258" width="35.28515625" style="1252" customWidth="1"/>
    <col min="1259" max="1259" width="8.7109375" style="1252" customWidth="1"/>
    <col min="1260" max="1260" width="10.5703125" style="1252" customWidth="1"/>
    <col min="1261" max="1261" width="9.85546875" style="1252" customWidth="1"/>
    <col min="1262" max="1262" width="8.42578125" style="1252" customWidth="1"/>
    <col min="1263" max="1263" width="8.140625" style="1252" customWidth="1"/>
    <col min="1264" max="1264" width="9" style="1252" customWidth="1"/>
    <col min="1265" max="1265" width="8.7109375" style="1252" customWidth="1"/>
    <col min="1266" max="1267" width="8.85546875" style="1252" customWidth="1"/>
    <col min="1268" max="1268" width="9" style="1252" customWidth="1"/>
    <col min="1269" max="1269" width="9.28515625" style="1252" customWidth="1"/>
    <col min="1270" max="1271" width="8.5703125" style="1252" customWidth="1"/>
    <col min="1272" max="1272" width="8.42578125" style="1252" customWidth="1"/>
    <col min="1273" max="1273" width="8.7109375" style="1252" customWidth="1"/>
    <col min="1274" max="1274" width="8.42578125" style="1252" customWidth="1"/>
    <col min="1275" max="1275" width="9" style="1252" customWidth="1"/>
    <col min="1276" max="1279" width="0" style="1252" hidden="1" customWidth="1"/>
    <col min="1280" max="1280" width="8.7109375" style="1252" customWidth="1"/>
    <col min="1281" max="1281" width="10" style="1252" bestFit="1" customWidth="1"/>
    <col min="1282" max="1282" width="11.42578125" style="1252" bestFit="1" customWidth="1"/>
    <col min="1283" max="1283" width="23.28515625" style="1252" customWidth="1"/>
    <col min="1284" max="1284" width="11.42578125" style="1252" bestFit="1" customWidth="1"/>
    <col min="1285" max="1512" width="9.140625" style="1252"/>
    <col min="1513" max="1513" width="5.28515625" style="1252" customWidth="1"/>
    <col min="1514" max="1514" width="35.28515625" style="1252" customWidth="1"/>
    <col min="1515" max="1515" width="8.7109375" style="1252" customWidth="1"/>
    <col min="1516" max="1516" width="10.5703125" style="1252" customWidth="1"/>
    <col min="1517" max="1517" width="9.85546875" style="1252" customWidth="1"/>
    <col min="1518" max="1518" width="8.42578125" style="1252" customWidth="1"/>
    <col min="1519" max="1519" width="8.140625" style="1252" customWidth="1"/>
    <col min="1520" max="1520" width="9" style="1252" customWidth="1"/>
    <col min="1521" max="1521" width="8.7109375" style="1252" customWidth="1"/>
    <col min="1522" max="1523" width="8.85546875" style="1252" customWidth="1"/>
    <col min="1524" max="1524" width="9" style="1252" customWidth="1"/>
    <col min="1525" max="1525" width="9.28515625" style="1252" customWidth="1"/>
    <col min="1526" max="1527" width="8.5703125" style="1252" customWidth="1"/>
    <col min="1528" max="1528" width="8.42578125" style="1252" customWidth="1"/>
    <col min="1529" max="1529" width="8.7109375" style="1252" customWidth="1"/>
    <col min="1530" max="1530" width="8.42578125" style="1252" customWidth="1"/>
    <col min="1531" max="1531" width="9" style="1252" customWidth="1"/>
    <col min="1532" max="1535" width="0" style="1252" hidden="1" customWidth="1"/>
    <col min="1536" max="1536" width="8.7109375" style="1252" customWidth="1"/>
    <col min="1537" max="1537" width="10" style="1252" bestFit="1" customWidth="1"/>
    <col min="1538" max="1538" width="11.42578125" style="1252" bestFit="1" customWidth="1"/>
    <col min="1539" max="1539" width="23.28515625" style="1252" customWidth="1"/>
    <col min="1540" max="1540" width="11.42578125" style="1252" bestFit="1" customWidth="1"/>
    <col min="1541" max="1768" width="9.140625" style="1252"/>
    <col min="1769" max="1769" width="5.28515625" style="1252" customWidth="1"/>
    <col min="1770" max="1770" width="35.28515625" style="1252" customWidth="1"/>
    <col min="1771" max="1771" width="8.7109375" style="1252" customWidth="1"/>
    <col min="1772" max="1772" width="10.5703125" style="1252" customWidth="1"/>
    <col min="1773" max="1773" width="9.85546875" style="1252" customWidth="1"/>
    <col min="1774" max="1774" width="8.42578125" style="1252" customWidth="1"/>
    <col min="1775" max="1775" width="8.140625" style="1252" customWidth="1"/>
    <col min="1776" max="1776" width="9" style="1252" customWidth="1"/>
    <col min="1777" max="1777" width="8.7109375" style="1252" customWidth="1"/>
    <col min="1778" max="1779" width="8.85546875" style="1252" customWidth="1"/>
    <col min="1780" max="1780" width="9" style="1252" customWidth="1"/>
    <col min="1781" max="1781" width="9.28515625" style="1252" customWidth="1"/>
    <col min="1782" max="1783" width="8.5703125" style="1252" customWidth="1"/>
    <col min="1784" max="1784" width="8.42578125" style="1252" customWidth="1"/>
    <col min="1785" max="1785" width="8.7109375" style="1252" customWidth="1"/>
    <col min="1786" max="1786" width="8.42578125" style="1252" customWidth="1"/>
    <col min="1787" max="1787" width="9" style="1252" customWidth="1"/>
    <col min="1788" max="1791" width="0" style="1252" hidden="1" customWidth="1"/>
    <col min="1792" max="1792" width="8.7109375" style="1252" customWidth="1"/>
    <col min="1793" max="1793" width="10" style="1252" bestFit="1" customWidth="1"/>
    <col min="1794" max="1794" width="11.42578125" style="1252" bestFit="1" customWidth="1"/>
    <col min="1795" max="1795" width="23.28515625" style="1252" customWidth="1"/>
    <col min="1796" max="1796" width="11.42578125" style="1252" bestFit="1" customWidth="1"/>
    <col min="1797" max="2024" width="9.140625" style="1252"/>
    <col min="2025" max="2025" width="5.28515625" style="1252" customWidth="1"/>
    <col min="2026" max="2026" width="35.28515625" style="1252" customWidth="1"/>
    <col min="2027" max="2027" width="8.7109375" style="1252" customWidth="1"/>
    <col min="2028" max="2028" width="10.5703125" style="1252" customWidth="1"/>
    <col min="2029" max="2029" width="9.85546875" style="1252" customWidth="1"/>
    <col min="2030" max="2030" width="8.42578125" style="1252" customWidth="1"/>
    <col min="2031" max="2031" width="8.140625" style="1252" customWidth="1"/>
    <col min="2032" max="2032" width="9" style="1252" customWidth="1"/>
    <col min="2033" max="2033" width="8.7109375" style="1252" customWidth="1"/>
    <col min="2034" max="2035" width="8.85546875" style="1252" customWidth="1"/>
    <col min="2036" max="2036" width="9" style="1252" customWidth="1"/>
    <col min="2037" max="2037" width="9.28515625" style="1252" customWidth="1"/>
    <col min="2038" max="2039" width="8.5703125" style="1252" customWidth="1"/>
    <col min="2040" max="2040" width="8.42578125" style="1252" customWidth="1"/>
    <col min="2041" max="2041" width="8.7109375" style="1252" customWidth="1"/>
    <col min="2042" max="2042" width="8.42578125" style="1252" customWidth="1"/>
    <col min="2043" max="2043" width="9" style="1252" customWidth="1"/>
    <col min="2044" max="2047" width="0" style="1252" hidden="1" customWidth="1"/>
    <col min="2048" max="2048" width="8.7109375" style="1252" customWidth="1"/>
    <col min="2049" max="2049" width="10" style="1252" bestFit="1" customWidth="1"/>
    <col min="2050" max="2050" width="11.42578125" style="1252" bestFit="1" customWidth="1"/>
    <col min="2051" max="2051" width="23.28515625" style="1252" customWidth="1"/>
    <col min="2052" max="2052" width="11.42578125" style="1252" bestFit="1" customWidth="1"/>
    <col min="2053" max="2280" width="9.140625" style="1252"/>
    <col min="2281" max="2281" width="5.28515625" style="1252" customWidth="1"/>
    <col min="2282" max="2282" width="35.28515625" style="1252" customWidth="1"/>
    <col min="2283" max="2283" width="8.7109375" style="1252" customWidth="1"/>
    <col min="2284" max="2284" width="10.5703125" style="1252" customWidth="1"/>
    <col min="2285" max="2285" width="9.85546875" style="1252" customWidth="1"/>
    <col min="2286" max="2286" width="8.42578125" style="1252" customWidth="1"/>
    <col min="2287" max="2287" width="8.140625" style="1252" customWidth="1"/>
    <col min="2288" max="2288" width="9" style="1252" customWidth="1"/>
    <col min="2289" max="2289" width="8.7109375" style="1252" customWidth="1"/>
    <col min="2290" max="2291" width="8.85546875" style="1252" customWidth="1"/>
    <col min="2292" max="2292" width="9" style="1252" customWidth="1"/>
    <col min="2293" max="2293" width="9.28515625" style="1252" customWidth="1"/>
    <col min="2294" max="2295" width="8.5703125" style="1252" customWidth="1"/>
    <col min="2296" max="2296" width="8.42578125" style="1252" customWidth="1"/>
    <col min="2297" max="2297" width="8.7109375" style="1252" customWidth="1"/>
    <col min="2298" max="2298" width="8.42578125" style="1252" customWidth="1"/>
    <col min="2299" max="2299" width="9" style="1252" customWidth="1"/>
    <col min="2300" max="2303" width="0" style="1252" hidden="1" customWidth="1"/>
    <col min="2304" max="2304" width="8.7109375" style="1252" customWidth="1"/>
    <col min="2305" max="2305" width="10" style="1252" bestFit="1" customWidth="1"/>
    <col min="2306" max="2306" width="11.42578125" style="1252" bestFit="1" customWidth="1"/>
    <col min="2307" max="2307" width="23.28515625" style="1252" customWidth="1"/>
    <col min="2308" max="2308" width="11.42578125" style="1252" bestFit="1" customWidth="1"/>
    <col min="2309" max="2536" width="9.140625" style="1252"/>
    <col min="2537" max="2537" width="5.28515625" style="1252" customWidth="1"/>
    <col min="2538" max="2538" width="35.28515625" style="1252" customWidth="1"/>
    <col min="2539" max="2539" width="8.7109375" style="1252" customWidth="1"/>
    <col min="2540" max="2540" width="10.5703125" style="1252" customWidth="1"/>
    <col min="2541" max="2541" width="9.85546875" style="1252" customWidth="1"/>
    <col min="2542" max="2542" width="8.42578125" style="1252" customWidth="1"/>
    <col min="2543" max="2543" width="8.140625" style="1252" customWidth="1"/>
    <col min="2544" max="2544" width="9" style="1252" customWidth="1"/>
    <col min="2545" max="2545" width="8.7109375" style="1252" customWidth="1"/>
    <col min="2546" max="2547" width="8.85546875" style="1252" customWidth="1"/>
    <col min="2548" max="2548" width="9" style="1252" customWidth="1"/>
    <col min="2549" max="2549" width="9.28515625" style="1252" customWidth="1"/>
    <col min="2550" max="2551" width="8.5703125" style="1252" customWidth="1"/>
    <col min="2552" max="2552" width="8.42578125" style="1252" customWidth="1"/>
    <col min="2553" max="2553" width="8.7109375" style="1252" customWidth="1"/>
    <col min="2554" max="2554" width="8.42578125" style="1252" customWidth="1"/>
    <col min="2555" max="2555" width="9" style="1252" customWidth="1"/>
    <col min="2556" max="2559" width="0" style="1252" hidden="1" customWidth="1"/>
    <col min="2560" max="2560" width="8.7109375" style="1252" customWidth="1"/>
    <col min="2561" max="2561" width="10" style="1252" bestFit="1" customWidth="1"/>
    <col min="2562" max="2562" width="11.42578125" style="1252" bestFit="1" customWidth="1"/>
    <col min="2563" max="2563" width="23.28515625" style="1252" customWidth="1"/>
    <col min="2564" max="2564" width="11.42578125" style="1252" bestFit="1" customWidth="1"/>
    <col min="2565" max="2792" width="9.140625" style="1252"/>
    <col min="2793" max="2793" width="5.28515625" style="1252" customWidth="1"/>
    <col min="2794" max="2794" width="35.28515625" style="1252" customWidth="1"/>
    <col min="2795" max="2795" width="8.7109375" style="1252" customWidth="1"/>
    <col min="2796" max="2796" width="10.5703125" style="1252" customWidth="1"/>
    <col min="2797" max="2797" width="9.85546875" style="1252" customWidth="1"/>
    <col min="2798" max="2798" width="8.42578125" style="1252" customWidth="1"/>
    <col min="2799" max="2799" width="8.140625" style="1252" customWidth="1"/>
    <col min="2800" max="2800" width="9" style="1252" customWidth="1"/>
    <col min="2801" max="2801" width="8.7109375" style="1252" customWidth="1"/>
    <col min="2802" max="2803" width="8.85546875" style="1252" customWidth="1"/>
    <col min="2804" max="2804" width="9" style="1252" customWidth="1"/>
    <col min="2805" max="2805" width="9.28515625" style="1252" customWidth="1"/>
    <col min="2806" max="2807" width="8.5703125" style="1252" customWidth="1"/>
    <col min="2808" max="2808" width="8.42578125" style="1252" customWidth="1"/>
    <col min="2809" max="2809" width="8.7109375" style="1252" customWidth="1"/>
    <col min="2810" max="2810" width="8.42578125" style="1252" customWidth="1"/>
    <col min="2811" max="2811" width="9" style="1252" customWidth="1"/>
    <col min="2812" max="2815" width="0" style="1252" hidden="1" customWidth="1"/>
    <col min="2816" max="2816" width="8.7109375" style="1252" customWidth="1"/>
    <col min="2817" max="2817" width="10" style="1252" bestFit="1" customWidth="1"/>
    <col min="2818" max="2818" width="11.42578125" style="1252" bestFit="1" customWidth="1"/>
    <col min="2819" max="2819" width="23.28515625" style="1252" customWidth="1"/>
    <col min="2820" max="2820" width="11.42578125" style="1252" bestFit="1" customWidth="1"/>
    <col min="2821" max="3048" width="9.140625" style="1252"/>
    <col min="3049" max="3049" width="5.28515625" style="1252" customWidth="1"/>
    <col min="3050" max="3050" width="35.28515625" style="1252" customWidth="1"/>
    <col min="3051" max="3051" width="8.7109375" style="1252" customWidth="1"/>
    <col min="3052" max="3052" width="10.5703125" style="1252" customWidth="1"/>
    <col min="3053" max="3053" width="9.85546875" style="1252" customWidth="1"/>
    <col min="3054" max="3054" width="8.42578125" style="1252" customWidth="1"/>
    <col min="3055" max="3055" width="8.140625" style="1252" customWidth="1"/>
    <col min="3056" max="3056" width="9" style="1252" customWidth="1"/>
    <col min="3057" max="3057" width="8.7109375" style="1252" customWidth="1"/>
    <col min="3058" max="3059" width="8.85546875" style="1252" customWidth="1"/>
    <col min="3060" max="3060" width="9" style="1252" customWidth="1"/>
    <col min="3061" max="3061" width="9.28515625" style="1252" customWidth="1"/>
    <col min="3062" max="3063" width="8.5703125" style="1252" customWidth="1"/>
    <col min="3064" max="3064" width="8.42578125" style="1252" customWidth="1"/>
    <col min="3065" max="3065" width="8.7109375" style="1252" customWidth="1"/>
    <col min="3066" max="3066" width="8.42578125" style="1252" customWidth="1"/>
    <col min="3067" max="3067" width="9" style="1252" customWidth="1"/>
    <col min="3068" max="3071" width="0" style="1252" hidden="1" customWidth="1"/>
    <col min="3072" max="3072" width="8.7109375" style="1252" customWidth="1"/>
    <col min="3073" max="3073" width="10" style="1252" bestFit="1" customWidth="1"/>
    <col min="3074" max="3074" width="11.42578125" style="1252" bestFit="1" customWidth="1"/>
    <col min="3075" max="3075" width="23.28515625" style="1252" customWidth="1"/>
    <col min="3076" max="3076" width="11.42578125" style="1252" bestFit="1" customWidth="1"/>
    <col min="3077" max="3304" width="9.140625" style="1252"/>
    <col min="3305" max="3305" width="5.28515625" style="1252" customWidth="1"/>
    <col min="3306" max="3306" width="35.28515625" style="1252" customWidth="1"/>
    <col min="3307" max="3307" width="8.7109375" style="1252" customWidth="1"/>
    <col min="3308" max="3308" width="10.5703125" style="1252" customWidth="1"/>
    <col min="3309" max="3309" width="9.85546875" style="1252" customWidth="1"/>
    <col min="3310" max="3310" width="8.42578125" style="1252" customWidth="1"/>
    <col min="3311" max="3311" width="8.140625" style="1252" customWidth="1"/>
    <col min="3312" max="3312" width="9" style="1252" customWidth="1"/>
    <col min="3313" max="3313" width="8.7109375" style="1252" customWidth="1"/>
    <col min="3314" max="3315" width="8.85546875" style="1252" customWidth="1"/>
    <col min="3316" max="3316" width="9" style="1252" customWidth="1"/>
    <col min="3317" max="3317" width="9.28515625" style="1252" customWidth="1"/>
    <col min="3318" max="3319" width="8.5703125" style="1252" customWidth="1"/>
    <col min="3320" max="3320" width="8.42578125" style="1252" customWidth="1"/>
    <col min="3321" max="3321" width="8.7109375" style="1252" customWidth="1"/>
    <col min="3322" max="3322" width="8.42578125" style="1252" customWidth="1"/>
    <col min="3323" max="3323" width="9" style="1252" customWidth="1"/>
    <col min="3324" max="3327" width="0" style="1252" hidden="1" customWidth="1"/>
    <col min="3328" max="3328" width="8.7109375" style="1252" customWidth="1"/>
    <col min="3329" max="3329" width="10" style="1252" bestFit="1" customWidth="1"/>
    <col min="3330" max="3330" width="11.42578125" style="1252" bestFit="1" customWidth="1"/>
    <col min="3331" max="3331" width="23.28515625" style="1252" customWidth="1"/>
    <col min="3332" max="3332" width="11.42578125" style="1252" bestFit="1" customWidth="1"/>
    <col min="3333" max="3560" width="9.140625" style="1252"/>
    <col min="3561" max="3561" width="5.28515625" style="1252" customWidth="1"/>
    <col min="3562" max="3562" width="35.28515625" style="1252" customWidth="1"/>
    <col min="3563" max="3563" width="8.7109375" style="1252" customWidth="1"/>
    <col min="3564" max="3564" width="10.5703125" style="1252" customWidth="1"/>
    <col min="3565" max="3565" width="9.85546875" style="1252" customWidth="1"/>
    <col min="3566" max="3566" width="8.42578125" style="1252" customWidth="1"/>
    <col min="3567" max="3567" width="8.140625" style="1252" customWidth="1"/>
    <col min="3568" max="3568" width="9" style="1252" customWidth="1"/>
    <col min="3569" max="3569" width="8.7109375" style="1252" customWidth="1"/>
    <col min="3570" max="3571" width="8.85546875" style="1252" customWidth="1"/>
    <col min="3572" max="3572" width="9" style="1252" customWidth="1"/>
    <col min="3573" max="3573" width="9.28515625" style="1252" customWidth="1"/>
    <col min="3574" max="3575" width="8.5703125" style="1252" customWidth="1"/>
    <col min="3576" max="3576" width="8.42578125" style="1252" customWidth="1"/>
    <col min="3577" max="3577" width="8.7109375" style="1252" customWidth="1"/>
    <col min="3578" max="3578" width="8.42578125" style="1252" customWidth="1"/>
    <col min="3579" max="3579" width="9" style="1252" customWidth="1"/>
    <col min="3580" max="3583" width="0" style="1252" hidden="1" customWidth="1"/>
    <col min="3584" max="3584" width="8.7109375" style="1252" customWidth="1"/>
    <col min="3585" max="3585" width="10" style="1252" bestFit="1" customWidth="1"/>
    <col min="3586" max="3586" width="11.42578125" style="1252" bestFit="1" customWidth="1"/>
    <col min="3587" max="3587" width="23.28515625" style="1252" customWidth="1"/>
    <col min="3588" max="3588" width="11.42578125" style="1252" bestFit="1" customWidth="1"/>
    <col min="3589" max="3816" width="9.140625" style="1252"/>
    <col min="3817" max="3817" width="5.28515625" style="1252" customWidth="1"/>
    <col min="3818" max="3818" width="35.28515625" style="1252" customWidth="1"/>
    <col min="3819" max="3819" width="8.7109375" style="1252" customWidth="1"/>
    <col min="3820" max="3820" width="10.5703125" style="1252" customWidth="1"/>
    <col min="3821" max="3821" width="9.85546875" style="1252" customWidth="1"/>
    <col min="3822" max="3822" width="8.42578125" style="1252" customWidth="1"/>
    <col min="3823" max="3823" width="8.140625" style="1252" customWidth="1"/>
    <col min="3824" max="3824" width="9" style="1252" customWidth="1"/>
    <col min="3825" max="3825" width="8.7109375" style="1252" customWidth="1"/>
    <col min="3826" max="3827" width="8.85546875" style="1252" customWidth="1"/>
    <col min="3828" max="3828" width="9" style="1252" customWidth="1"/>
    <col min="3829" max="3829" width="9.28515625" style="1252" customWidth="1"/>
    <col min="3830" max="3831" width="8.5703125" style="1252" customWidth="1"/>
    <col min="3832" max="3832" width="8.42578125" style="1252" customWidth="1"/>
    <col min="3833" max="3833" width="8.7109375" style="1252" customWidth="1"/>
    <col min="3834" max="3834" width="8.42578125" style="1252" customWidth="1"/>
    <col min="3835" max="3835" width="9" style="1252" customWidth="1"/>
    <col min="3836" max="3839" width="0" style="1252" hidden="1" customWidth="1"/>
    <col min="3840" max="3840" width="8.7109375" style="1252" customWidth="1"/>
    <col min="3841" max="3841" width="10" style="1252" bestFit="1" customWidth="1"/>
    <col min="3842" max="3842" width="11.42578125" style="1252" bestFit="1" customWidth="1"/>
    <col min="3843" max="3843" width="23.28515625" style="1252" customWidth="1"/>
    <col min="3844" max="3844" width="11.42578125" style="1252" bestFit="1" customWidth="1"/>
    <col min="3845" max="4072" width="9.140625" style="1252"/>
    <col min="4073" max="4073" width="5.28515625" style="1252" customWidth="1"/>
    <col min="4074" max="4074" width="35.28515625" style="1252" customWidth="1"/>
    <col min="4075" max="4075" width="8.7109375" style="1252" customWidth="1"/>
    <col min="4076" max="4076" width="10.5703125" style="1252" customWidth="1"/>
    <col min="4077" max="4077" width="9.85546875" style="1252" customWidth="1"/>
    <col min="4078" max="4078" width="8.42578125" style="1252" customWidth="1"/>
    <col min="4079" max="4079" width="8.140625" style="1252" customWidth="1"/>
    <col min="4080" max="4080" width="9" style="1252" customWidth="1"/>
    <col min="4081" max="4081" width="8.7109375" style="1252" customWidth="1"/>
    <col min="4082" max="4083" width="8.85546875" style="1252" customWidth="1"/>
    <col min="4084" max="4084" width="9" style="1252" customWidth="1"/>
    <col min="4085" max="4085" width="9.28515625" style="1252" customWidth="1"/>
    <col min="4086" max="4087" width="8.5703125" style="1252" customWidth="1"/>
    <col min="4088" max="4088" width="8.42578125" style="1252" customWidth="1"/>
    <col min="4089" max="4089" width="8.7109375" style="1252" customWidth="1"/>
    <col min="4090" max="4090" width="8.42578125" style="1252" customWidth="1"/>
    <col min="4091" max="4091" width="9" style="1252" customWidth="1"/>
    <col min="4092" max="4095" width="0" style="1252" hidden="1" customWidth="1"/>
    <col min="4096" max="4096" width="8.7109375" style="1252" customWidth="1"/>
    <col min="4097" max="4097" width="10" style="1252" bestFit="1" customWidth="1"/>
    <col min="4098" max="4098" width="11.42578125" style="1252" bestFit="1" customWidth="1"/>
    <col min="4099" max="4099" width="23.28515625" style="1252" customWidth="1"/>
    <col min="4100" max="4100" width="11.42578125" style="1252" bestFit="1" customWidth="1"/>
    <col min="4101" max="4328" width="9.140625" style="1252"/>
    <col min="4329" max="4329" width="5.28515625" style="1252" customWidth="1"/>
    <col min="4330" max="4330" width="35.28515625" style="1252" customWidth="1"/>
    <col min="4331" max="4331" width="8.7109375" style="1252" customWidth="1"/>
    <col min="4332" max="4332" width="10.5703125" style="1252" customWidth="1"/>
    <col min="4333" max="4333" width="9.85546875" style="1252" customWidth="1"/>
    <col min="4334" max="4334" width="8.42578125" style="1252" customWidth="1"/>
    <col min="4335" max="4335" width="8.140625" style="1252" customWidth="1"/>
    <col min="4336" max="4336" width="9" style="1252" customWidth="1"/>
    <col min="4337" max="4337" width="8.7109375" style="1252" customWidth="1"/>
    <col min="4338" max="4339" width="8.85546875" style="1252" customWidth="1"/>
    <col min="4340" max="4340" width="9" style="1252" customWidth="1"/>
    <col min="4341" max="4341" width="9.28515625" style="1252" customWidth="1"/>
    <col min="4342" max="4343" width="8.5703125" style="1252" customWidth="1"/>
    <col min="4344" max="4344" width="8.42578125" style="1252" customWidth="1"/>
    <col min="4345" max="4345" width="8.7109375" style="1252" customWidth="1"/>
    <col min="4346" max="4346" width="8.42578125" style="1252" customWidth="1"/>
    <col min="4347" max="4347" width="9" style="1252" customWidth="1"/>
    <col min="4348" max="4351" width="0" style="1252" hidden="1" customWidth="1"/>
    <col min="4352" max="4352" width="8.7109375" style="1252" customWidth="1"/>
    <col min="4353" max="4353" width="10" style="1252" bestFit="1" customWidth="1"/>
    <col min="4354" max="4354" width="11.42578125" style="1252" bestFit="1" customWidth="1"/>
    <col min="4355" max="4355" width="23.28515625" style="1252" customWidth="1"/>
    <col min="4356" max="4356" width="11.42578125" style="1252" bestFit="1" customWidth="1"/>
    <col min="4357" max="4584" width="9.140625" style="1252"/>
    <col min="4585" max="4585" width="5.28515625" style="1252" customWidth="1"/>
    <col min="4586" max="4586" width="35.28515625" style="1252" customWidth="1"/>
    <col min="4587" max="4587" width="8.7109375" style="1252" customWidth="1"/>
    <col min="4588" max="4588" width="10.5703125" style="1252" customWidth="1"/>
    <col min="4589" max="4589" width="9.85546875" style="1252" customWidth="1"/>
    <col min="4590" max="4590" width="8.42578125" style="1252" customWidth="1"/>
    <col min="4591" max="4591" width="8.140625" style="1252" customWidth="1"/>
    <col min="4592" max="4592" width="9" style="1252" customWidth="1"/>
    <col min="4593" max="4593" width="8.7109375" style="1252" customWidth="1"/>
    <col min="4594" max="4595" width="8.85546875" style="1252" customWidth="1"/>
    <col min="4596" max="4596" width="9" style="1252" customWidth="1"/>
    <col min="4597" max="4597" width="9.28515625" style="1252" customWidth="1"/>
    <col min="4598" max="4599" width="8.5703125" style="1252" customWidth="1"/>
    <col min="4600" max="4600" width="8.42578125" style="1252" customWidth="1"/>
    <col min="4601" max="4601" width="8.7109375" style="1252" customWidth="1"/>
    <col min="4602" max="4602" width="8.42578125" style="1252" customWidth="1"/>
    <col min="4603" max="4603" width="9" style="1252" customWidth="1"/>
    <col min="4604" max="4607" width="0" style="1252" hidden="1" customWidth="1"/>
    <col min="4608" max="4608" width="8.7109375" style="1252" customWidth="1"/>
    <col min="4609" max="4609" width="10" style="1252" bestFit="1" customWidth="1"/>
    <col min="4610" max="4610" width="11.42578125" style="1252" bestFit="1" customWidth="1"/>
    <col min="4611" max="4611" width="23.28515625" style="1252" customWidth="1"/>
    <col min="4612" max="4612" width="11.42578125" style="1252" bestFit="1" customWidth="1"/>
    <col min="4613" max="4840" width="9.140625" style="1252"/>
    <col min="4841" max="4841" width="5.28515625" style="1252" customWidth="1"/>
    <col min="4842" max="4842" width="35.28515625" style="1252" customWidth="1"/>
    <col min="4843" max="4843" width="8.7109375" style="1252" customWidth="1"/>
    <col min="4844" max="4844" width="10.5703125" style="1252" customWidth="1"/>
    <col min="4845" max="4845" width="9.85546875" style="1252" customWidth="1"/>
    <col min="4846" max="4846" width="8.42578125" style="1252" customWidth="1"/>
    <col min="4847" max="4847" width="8.140625" style="1252" customWidth="1"/>
    <col min="4848" max="4848" width="9" style="1252" customWidth="1"/>
    <col min="4849" max="4849" width="8.7109375" style="1252" customWidth="1"/>
    <col min="4850" max="4851" width="8.85546875" style="1252" customWidth="1"/>
    <col min="4852" max="4852" width="9" style="1252" customWidth="1"/>
    <col min="4853" max="4853" width="9.28515625" style="1252" customWidth="1"/>
    <col min="4854" max="4855" width="8.5703125" style="1252" customWidth="1"/>
    <col min="4856" max="4856" width="8.42578125" style="1252" customWidth="1"/>
    <col min="4857" max="4857" width="8.7109375" style="1252" customWidth="1"/>
    <col min="4858" max="4858" width="8.42578125" style="1252" customWidth="1"/>
    <col min="4859" max="4859" width="9" style="1252" customWidth="1"/>
    <col min="4860" max="4863" width="0" style="1252" hidden="1" customWidth="1"/>
    <col min="4864" max="4864" width="8.7109375" style="1252" customWidth="1"/>
    <col min="4865" max="4865" width="10" style="1252" bestFit="1" customWidth="1"/>
    <col min="4866" max="4866" width="11.42578125" style="1252" bestFit="1" customWidth="1"/>
    <col min="4867" max="4867" width="23.28515625" style="1252" customWidth="1"/>
    <col min="4868" max="4868" width="11.42578125" style="1252" bestFit="1" customWidth="1"/>
    <col min="4869" max="5096" width="9.140625" style="1252"/>
    <col min="5097" max="5097" width="5.28515625" style="1252" customWidth="1"/>
    <col min="5098" max="5098" width="35.28515625" style="1252" customWidth="1"/>
    <col min="5099" max="5099" width="8.7109375" style="1252" customWidth="1"/>
    <col min="5100" max="5100" width="10.5703125" style="1252" customWidth="1"/>
    <col min="5101" max="5101" width="9.85546875" style="1252" customWidth="1"/>
    <col min="5102" max="5102" width="8.42578125" style="1252" customWidth="1"/>
    <col min="5103" max="5103" width="8.140625" style="1252" customWidth="1"/>
    <col min="5104" max="5104" width="9" style="1252" customWidth="1"/>
    <col min="5105" max="5105" width="8.7109375" style="1252" customWidth="1"/>
    <col min="5106" max="5107" width="8.85546875" style="1252" customWidth="1"/>
    <col min="5108" max="5108" width="9" style="1252" customWidth="1"/>
    <col min="5109" max="5109" width="9.28515625" style="1252" customWidth="1"/>
    <col min="5110" max="5111" width="8.5703125" style="1252" customWidth="1"/>
    <col min="5112" max="5112" width="8.42578125" style="1252" customWidth="1"/>
    <col min="5113" max="5113" width="8.7109375" style="1252" customWidth="1"/>
    <col min="5114" max="5114" width="8.42578125" style="1252" customWidth="1"/>
    <col min="5115" max="5115" width="9" style="1252" customWidth="1"/>
    <col min="5116" max="5119" width="0" style="1252" hidden="1" customWidth="1"/>
    <col min="5120" max="5120" width="8.7109375" style="1252" customWidth="1"/>
    <col min="5121" max="5121" width="10" style="1252" bestFit="1" customWidth="1"/>
    <col min="5122" max="5122" width="11.42578125" style="1252" bestFit="1" customWidth="1"/>
    <col min="5123" max="5123" width="23.28515625" style="1252" customWidth="1"/>
    <col min="5124" max="5124" width="11.42578125" style="1252" bestFit="1" customWidth="1"/>
    <col min="5125" max="5352" width="9.140625" style="1252"/>
    <col min="5353" max="5353" width="5.28515625" style="1252" customWidth="1"/>
    <col min="5354" max="5354" width="35.28515625" style="1252" customWidth="1"/>
    <col min="5355" max="5355" width="8.7109375" style="1252" customWidth="1"/>
    <col min="5356" max="5356" width="10.5703125" style="1252" customWidth="1"/>
    <col min="5357" max="5357" width="9.85546875" style="1252" customWidth="1"/>
    <col min="5358" max="5358" width="8.42578125" style="1252" customWidth="1"/>
    <col min="5359" max="5359" width="8.140625" style="1252" customWidth="1"/>
    <col min="5360" max="5360" width="9" style="1252" customWidth="1"/>
    <col min="5361" max="5361" width="8.7109375" style="1252" customWidth="1"/>
    <col min="5362" max="5363" width="8.85546875" style="1252" customWidth="1"/>
    <col min="5364" max="5364" width="9" style="1252" customWidth="1"/>
    <col min="5365" max="5365" width="9.28515625" style="1252" customWidth="1"/>
    <col min="5366" max="5367" width="8.5703125" style="1252" customWidth="1"/>
    <col min="5368" max="5368" width="8.42578125" style="1252" customWidth="1"/>
    <col min="5369" max="5369" width="8.7109375" style="1252" customWidth="1"/>
    <col min="5370" max="5370" width="8.42578125" style="1252" customWidth="1"/>
    <col min="5371" max="5371" width="9" style="1252" customWidth="1"/>
    <col min="5372" max="5375" width="0" style="1252" hidden="1" customWidth="1"/>
    <col min="5376" max="5376" width="8.7109375" style="1252" customWidth="1"/>
    <col min="5377" max="5377" width="10" style="1252" bestFit="1" customWidth="1"/>
    <col min="5378" max="5378" width="11.42578125" style="1252" bestFit="1" customWidth="1"/>
    <col min="5379" max="5379" width="23.28515625" style="1252" customWidth="1"/>
    <col min="5380" max="5380" width="11.42578125" style="1252" bestFit="1" customWidth="1"/>
    <col min="5381" max="5608" width="9.140625" style="1252"/>
    <col min="5609" max="5609" width="5.28515625" style="1252" customWidth="1"/>
    <col min="5610" max="5610" width="35.28515625" style="1252" customWidth="1"/>
    <col min="5611" max="5611" width="8.7109375" style="1252" customWidth="1"/>
    <col min="5612" max="5612" width="10.5703125" style="1252" customWidth="1"/>
    <col min="5613" max="5613" width="9.85546875" style="1252" customWidth="1"/>
    <col min="5614" max="5614" width="8.42578125" style="1252" customWidth="1"/>
    <col min="5615" max="5615" width="8.140625" style="1252" customWidth="1"/>
    <col min="5616" max="5616" width="9" style="1252" customWidth="1"/>
    <col min="5617" max="5617" width="8.7109375" style="1252" customWidth="1"/>
    <col min="5618" max="5619" width="8.85546875" style="1252" customWidth="1"/>
    <col min="5620" max="5620" width="9" style="1252" customWidth="1"/>
    <col min="5621" max="5621" width="9.28515625" style="1252" customWidth="1"/>
    <col min="5622" max="5623" width="8.5703125" style="1252" customWidth="1"/>
    <col min="5624" max="5624" width="8.42578125" style="1252" customWidth="1"/>
    <col min="5625" max="5625" width="8.7109375" style="1252" customWidth="1"/>
    <col min="5626" max="5626" width="8.42578125" style="1252" customWidth="1"/>
    <col min="5627" max="5627" width="9" style="1252" customWidth="1"/>
    <col min="5628" max="5631" width="0" style="1252" hidden="1" customWidth="1"/>
    <col min="5632" max="5632" width="8.7109375" style="1252" customWidth="1"/>
    <col min="5633" max="5633" width="10" style="1252" bestFit="1" customWidth="1"/>
    <col min="5634" max="5634" width="11.42578125" style="1252" bestFit="1" customWidth="1"/>
    <col min="5635" max="5635" width="23.28515625" style="1252" customWidth="1"/>
    <col min="5636" max="5636" width="11.42578125" style="1252" bestFit="1" customWidth="1"/>
    <col min="5637" max="5864" width="9.140625" style="1252"/>
    <col min="5865" max="5865" width="5.28515625" style="1252" customWidth="1"/>
    <col min="5866" max="5866" width="35.28515625" style="1252" customWidth="1"/>
    <col min="5867" max="5867" width="8.7109375" style="1252" customWidth="1"/>
    <col min="5868" max="5868" width="10.5703125" style="1252" customWidth="1"/>
    <col min="5869" max="5869" width="9.85546875" style="1252" customWidth="1"/>
    <col min="5870" max="5870" width="8.42578125" style="1252" customWidth="1"/>
    <col min="5871" max="5871" width="8.140625" style="1252" customWidth="1"/>
    <col min="5872" max="5872" width="9" style="1252" customWidth="1"/>
    <col min="5873" max="5873" width="8.7109375" style="1252" customWidth="1"/>
    <col min="5874" max="5875" width="8.85546875" style="1252" customWidth="1"/>
    <col min="5876" max="5876" width="9" style="1252" customWidth="1"/>
    <col min="5877" max="5877" width="9.28515625" style="1252" customWidth="1"/>
    <col min="5878" max="5879" width="8.5703125" style="1252" customWidth="1"/>
    <col min="5880" max="5880" width="8.42578125" style="1252" customWidth="1"/>
    <col min="5881" max="5881" width="8.7109375" style="1252" customWidth="1"/>
    <col min="5882" max="5882" width="8.42578125" style="1252" customWidth="1"/>
    <col min="5883" max="5883" width="9" style="1252" customWidth="1"/>
    <col min="5884" max="5887" width="0" style="1252" hidden="1" customWidth="1"/>
    <col min="5888" max="5888" width="8.7109375" style="1252" customWidth="1"/>
    <col min="5889" max="5889" width="10" style="1252" bestFit="1" customWidth="1"/>
    <col min="5890" max="5890" width="11.42578125" style="1252" bestFit="1" customWidth="1"/>
    <col min="5891" max="5891" width="23.28515625" style="1252" customWidth="1"/>
    <col min="5892" max="5892" width="11.42578125" style="1252" bestFit="1" customWidth="1"/>
    <col min="5893" max="6120" width="9.140625" style="1252"/>
    <col min="6121" max="6121" width="5.28515625" style="1252" customWidth="1"/>
    <col min="6122" max="6122" width="35.28515625" style="1252" customWidth="1"/>
    <col min="6123" max="6123" width="8.7109375" style="1252" customWidth="1"/>
    <col min="6124" max="6124" width="10.5703125" style="1252" customWidth="1"/>
    <col min="6125" max="6125" width="9.85546875" style="1252" customWidth="1"/>
    <col min="6126" max="6126" width="8.42578125" style="1252" customWidth="1"/>
    <col min="6127" max="6127" width="8.140625" style="1252" customWidth="1"/>
    <col min="6128" max="6128" width="9" style="1252" customWidth="1"/>
    <col min="6129" max="6129" width="8.7109375" style="1252" customWidth="1"/>
    <col min="6130" max="6131" width="8.85546875" style="1252" customWidth="1"/>
    <col min="6132" max="6132" width="9" style="1252" customWidth="1"/>
    <col min="6133" max="6133" width="9.28515625" style="1252" customWidth="1"/>
    <col min="6134" max="6135" width="8.5703125" style="1252" customWidth="1"/>
    <col min="6136" max="6136" width="8.42578125" style="1252" customWidth="1"/>
    <col min="6137" max="6137" width="8.7109375" style="1252" customWidth="1"/>
    <col min="6138" max="6138" width="8.42578125" style="1252" customWidth="1"/>
    <col min="6139" max="6139" width="9" style="1252" customWidth="1"/>
    <col min="6140" max="6143" width="0" style="1252" hidden="1" customWidth="1"/>
    <col min="6144" max="6144" width="8.7109375" style="1252" customWidth="1"/>
    <col min="6145" max="6145" width="10" style="1252" bestFit="1" customWidth="1"/>
    <col min="6146" max="6146" width="11.42578125" style="1252" bestFit="1" customWidth="1"/>
    <col min="6147" max="6147" width="23.28515625" style="1252" customWidth="1"/>
    <col min="6148" max="6148" width="11.42578125" style="1252" bestFit="1" customWidth="1"/>
    <col min="6149" max="6376" width="9.140625" style="1252"/>
    <col min="6377" max="6377" width="5.28515625" style="1252" customWidth="1"/>
    <col min="6378" max="6378" width="35.28515625" style="1252" customWidth="1"/>
    <col min="6379" max="6379" width="8.7109375" style="1252" customWidth="1"/>
    <col min="6380" max="6380" width="10.5703125" style="1252" customWidth="1"/>
    <col min="6381" max="6381" width="9.85546875" style="1252" customWidth="1"/>
    <col min="6382" max="6382" width="8.42578125" style="1252" customWidth="1"/>
    <col min="6383" max="6383" width="8.140625" style="1252" customWidth="1"/>
    <col min="6384" max="6384" width="9" style="1252" customWidth="1"/>
    <col min="6385" max="6385" width="8.7109375" style="1252" customWidth="1"/>
    <col min="6386" max="6387" width="8.85546875" style="1252" customWidth="1"/>
    <col min="6388" max="6388" width="9" style="1252" customWidth="1"/>
    <col min="6389" max="6389" width="9.28515625" style="1252" customWidth="1"/>
    <col min="6390" max="6391" width="8.5703125" style="1252" customWidth="1"/>
    <col min="6392" max="6392" width="8.42578125" style="1252" customWidth="1"/>
    <col min="6393" max="6393" width="8.7109375" style="1252" customWidth="1"/>
    <col min="6394" max="6394" width="8.42578125" style="1252" customWidth="1"/>
    <col min="6395" max="6395" width="9" style="1252" customWidth="1"/>
    <col min="6396" max="6399" width="0" style="1252" hidden="1" customWidth="1"/>
    <col min="6400" max="6400" width="8.7109375" style="1252" customWidth="1"/>
    <col min="6401" max="6401" width="10" style="1252" bestFit="1" customWidth="1"/>
    <col min="6402" max="6402" width="11.42578125" style="1252" bestFit="1" customWidth="1"/>
    <col min="6403" max="6403" width="23.28515625" style="1252" customWidth="1"/>
    <col min="6404" max="6404" width="11.42578125" style="1252" bestFit="1" customWidth="1"/>
    <col min="6405" max="6632" width="9.140625" style="1252"/>
    <col min="6633" max="6633" width="5.28515625" style="1252" customWidth="1"/>
    <col min="6634" max="6634" width="35.28515625" style="1252" customWidth="1"/>
    <col min="6635" max="6635" width="8.7109375" style="1252" customWidth="1"/>
    <col min="6636" max="6636" width="10.5703125" style="1252" customWidth="1"/>
    <col min="6637" max="6637" width="9.85546875" style="1252" customWidth="1"/>
    <col min="6638" max="6638" width="8.42578125" style="1252" customWidth="1"/>
    <col min="6639" max="6639" width="8.140625" style="1252" customWidth="1"/>
    <col min="6640" max="6640" width="9" style="1252" customWidth="1"/>
    <col min="6641" max="6641" width="8.7109375" style="1252" customWidth="1"/>
    <col min="6642" max="6643" width="8.85546875" style="1252" customWidth="1"/>
    <col min="6644" max="6644" width="9" style="1252" customWidth="1"/>
    <col min="6645" max="6645" width="9.28515625" style="1252" customWidth="1"/>
    <col min="6646" max="6647" width="8.5703125" style="1252" customWidth="1"/>
    <col min="6648" max="6648" width="8.42578125" style="1252" customWidth="1"/>
    <col min="6649" max="6649" width="8.7109375" style="1252" customWidth="1"/>
    <col min="6650" max="6650" width="8.42578125" style="1252" customWidth="1"/>
    <col min="6651" max="6651" width="9" style="1252" customWidth="1"/>
    <col min="6652" max="6655" width="0" style="1252" hidden="1" customWidth="1"/>
    <col min="6656" max="6656" width="8.7109375" style="1252" customWidth="1"/>
    <col min="6657" max="6657" width="10" style="1252" bestFit="1" customWidth="1"/>
    <col min="6658" max="6658" width="11.42578125" style="1252" bestFit="1" customWidth="1"/>
    <col min="6659" max="6659" width="23.28515625" style="1252" customWidth="1"/>
    <col min="6660" max="6660" width="11.42578125" style="1252" bestFit="1" customWidth="1"/>
    <col min="6661" max="6888" width="9.140625" style="1252"/>
    <col min="6889" max="6889" width="5.28515625" style="1252" customWidth="1"/>
    <col min="6890" max="6890" width="35.28515625" style="1252" customWidth="1"/>
    <col min="6891" max="6891" width="8.7109375" style="1252" customWidth="1"/>
    <col min="6892" max="6892" width="10.5703125" style="1252" customWidth="1"/>
    <col min="6893" max="6893" width="9.85546875" style="1252" customWidth="1"/>
    <col min="6894" max="6894" width="8.42578125" style="1252" customWidth="1"/>
    <col min="6895" max="6895" width="8.140625" style="1252" customWidth="1"/>
    <col min="6896" max="6896" width="9" style="1252" customWidth="1"/>
    <col min="6897" max="6897" width="8.7109375" style="1252" customWidth="1"/>
    <col min="6898" max="6899" width="8.85546875" style="1252" customWidth="1"/>
    <col min="6900" max="6900" width="9" style="1252" customWidth="1"/>
    <col min="6901" max="6901" width="9.28515625" style="1252" customWidth="1"/>
    <col min="6902" max="6903" width="8.5703125" style="1252" customWidth="1"/>
    <col min="6904" max="6904" width="8.42578125" style="1252" customWidth="1"/>
    <col min="6905" max="6905" width="8.7109375" style="1252" customWidth="1"/>
    <col min="6906" max="6906" width="8.42578125" style="1252" customWidth="1"/>
    <col min="6907" max="6907" width="9" style="1252" customWidth="1"/>
    <col min="6908" max="6911" width="0" style="1252" hidden="1" customWidth="1"/>
    <col min="6912" max="6912" width="8.7109375" style="1252" customWidth="1"/>
    <col min="6913" max="6913" width="10" style="1252" bestFit="1" customWidth="1"/>
    <col min="6914" max="6914" width="11.42578125" style="1252" bestFit="1" customWidth="1"/>
    <col min="6915" max="6915" width="23.28515625" style="1252" customWidth="1"/>
    <col min="6916" max="6916" width="11.42578125" style="1252" bestFit="1" customWidth="1"/>
    <col min="6917" max="7144" width="9.140625" style="1252"/>
    <col min="7145" max="7145" width="5.28515625" style="1252" customWidth="1"/>
    <col min="7146" max="7146" width="35.28515625" style="1252" customWidth="1"/>
    <col min="7147" max="7147" width="8.7109375" style="1252" customWidth="1"/>
    <col min="7148" max="7148" width="10.5703125" style="1252" customWidth="1"/>
    <col min="7149" max="7149" width="9.85546875" style="1252" customWidth="1"/>
    <col min="7150" max="7150" width="8.42578125" style="1252" customWidth="1"/>
    <col min="7151" max="7151" width="8.140625" style="1252" customWidth="1"/>
    <col min="7152" max="7152" width="9" style="1252" customWidth="1"/>
    <col min="7153" max="7153" width="8.7109375" style="1252" customWidth="1"/>
    <col min="7154" max="7155" width="8.85546875" style="1252" customWidth="1"/>
    <col min="7156" max="7156" width="9" style="1252" customWidth="1"/>
    <col min="7157" max="7157" width="9.28515625" style="1252" customWidth="1"/>
    <col min="7158" max="7159" width="8.5703125" style="1252" customWidth="1"/>
    <col min="7160" max="7160" width="8.42578125" style="1252" customWidth="1"/>
    <col min="7161" max="7161" width="8.7109375" style="1252" customWidth="1"/>
    <col min="7162" max="7162" width="8.42578125" style="1252" customWidth="1"/>
    <col min="7163" max="7163" width="9" style="1252" customWidth="1"/>
    <col min="7164" max="7167" width="0" style="1252" hidden="1" customWidth="1"/>
    <col min="7168" max="7168" width="8.7109375" style="1252" customWidth="1"/>
    <col min="7169" max="7169" width="10" style="1252" bestFit="1" customWidth="1"/>
    <col min="7170" max="7170" width="11.42578125" style="1252" bestFit="1" customWidth="1"/>
    <col min="7171" max="7171" width="23.28515625" style="1252" customWidth="1"/>
    <col min="7172" max="7172" width="11.42578125" style="1252" bestFit="1" customWidth="1"/>
    <col min="7173" max="7400" width="9.140625" style="1252"/>
    <col min="7401" max="7401" width="5.28515625" style="1252" customWidth="1"/>
    <col min="7402" max="7402" width="35.28515625" style="1252" customWidth="1"/>
    <col min="7403" max="7403" width="8.7109375" style="1252" customWidth="1"/>
    <col min="7404" max="7404" width="10.5703125" style="1252" customWidth="1"/>
    <col min="7405" max="7405" width="9.85546875" style="1252" customWidth="1"/>
    <col min="7406" max="7406" width="8.42578125" style="1252" customWidth="1"/>
    <col min="7407" max="7407" width="8.140625" style="1252" customWidth="1"/>
    <col min="7408" max="7408" width="9" style="1252" customWidth="1"/>
    <col min="7409" max="7409" width="8.7109375" style="1252" customWidth="1"/>
    <col min="7410" max="7411" width="8.85546875" style="1252" customWidth="1"/>
    <col min="7412" max="7412" width="9" style="1252" customWidth="1"/>
    <col min="7413" max="7413" width="9.28515625" style="1252" customWidth="1"/>
    <col min="7414" max="7415" width="8.5703125" style="1252" customWidth="1"/>
    <col min="7416" max="7416" width="8.42578125" style="1252" customWidth="1"/>
    <col min="7417" max="7417" width="8.7109375" style="1252" customWidth="1"/>
    <col min="7418" max="7418" width="8.42578125" style="1252" customWidth="1"/>
    <col min="7419" max="7419" width="9" style="1252" customWidth="1"/>
    <col min="7420" max="7423" width="0" style="1252" hidden="1" customWidth="1"/>
    <col min="7424" max="7424" width="8.7109375" style="1252" customWidth="1"/>
    <col min="7425" max="7425" width="10" style="1252" bestFit="1" customWidth="1"/>
    <col min="7426" max="7426" width="11.42578125" style="1252" bestFit="1" customWidth="1"/>
    <col min="7427" max="7427" width="23.28515625" style="1252" customWidth="1"/>
    <col min="7428" max="7428" width="11.42578125" style="1252" bestFit="1" customWidth="1"/>
    <col min="7429" max="7656" width="9.140625" style="1252"/>
    <col min="7657" max="7657" width="5.28515625" style="1252" customWidth="1"/>
    <col min="7658" max="7658" width="35.28515625" style="1252" customWidth="1"/>
    <col min="7659" max="7659" width="8.7109375" style="1252" customWidth="1"/>
    <col min="7660" max="7660" width="10.5703125" style="1252" customWidth="1"/>
    <col min="7661" max="7661" width="9.85546875" style="1252" customWidth="1"/>
    <col min="7662" max="7662" width="8.42578125" style="1252" customWidth="1"/>
    <col min="7663" max="7663" width="8.140625" style="1252" customWidth="1"/>
    <col min="7664" max="7664" width="9" style="1252" customWidth="1"/>
    <col min="7665" max="7665" width="8.7109375" style="1252" customWidth="1"/>
    <col min="7666" max="7667" width="8.85546875" style="1252" customWidth="1"/>
    <col min="7668" max="7668" width="9" style="1252" customWidth="1"/>
    <col min="7669" max="7669" width="9.28515625" style="1252" customWidth="1"/>
    <col min="7670" max="7671" width="8.5703125" style="1252" customWidth="1"/>
    <col min="7672" max="7672" width="8.42578125" style="1252" customWidth="1"/>
    <col min="7673" max="7673" width="8.7109375" style="1252" customWidth="1"/>
    <col min="7674" max="7674" width="8.42578125" style="1252" customWidth="1"/>
    <col min="7675" max="7675" width="9" style="1252" customWidth="1"/>
    <col min="7676" max="7679" width="0" style="1252" hidden="1" customWidth="1"/>
    <col min="7680" max="7680" width="8.7109375" style="1252" customWidth="1"/>
    <col min="7681" max="7681" width="10" style="1252" bestFit="1" customWidth="1"/>
    <col min="7682" max="7682" width="11.42578125" style="1252" bestFit="1" customWidth="1"/>
    <col min="7683" max="7683" width="23.28515625" style="1252" customWidth="1"/>
    <col min="7684" max="7684" width="11.42578125" style="1252" bestFit="1" customWidth="1"/>
    <col min="7685" max="7912" width="9.140625" style="1252"/>
    <col min="7913" max="7913" width="5.28515625" style="1252" customWidth="1"/>
    <col min="7914" max="7914" width="35.28515625" style="1252" customWidth="1"/>
    <col min="7915" max="7915" width="8.7109375" style="1252" customWidth="1"/>
    <col min="7916" max="7916" width="10.5703125" style="1252" customWidth="1"/>
    <col min="7917" max="7917" width="9.85546875" style="1252" customWidth="1"/>
    <col min="7918" max="7918" width="8.42578125" style="1252" customWidth="1"/>
    <col min="7919" max="7919" width="8.140625" style="1252" customWidth="1"/>
    <col min="7920" max="7920" width="9" style="1252" customWidth="1"/>
    <col min="7921" max="7921" width="8.7109375" style="1252" customWidth="1"/>
    <col min="7922" max="7923" width="8.85546875" style="1252" customWidth="1"/>
    <col min="7924" max="7924" width="9" style="1252" customWidth="1"/>
    <col min="7925" max="7925" width="9.28515625" style="1252" customWidth="1"/>
    <col min="7926" max="7927" width="8.5703125" style="1252" customWidth="1"/>
    <col min="7928" max="7928" width="8.42578125" style="1252" customWidth="1"/>
    <col min="7929" max="7929" width="8.7109375" style="1252" customWidth="1"/>
    <col min="7930" max="7930" width="8.42578125" style="1252" customWidth="1"/>
    <col min="7931" max="7931" width="9" style="1252" customWidth="1"/>
    <col min="7932" max="7935" width="0" style="1252" hidden="1" customWidth="1"/>
    <col min="7936" max="7936" width="8.7109375" style="1252" customWidth="1"/>
    <col min="7937" max="7937" width="10" style="1252" bestFit="1" customWidth="1"/>
    <col min="7938" max="7938" width="11.42578125" style="1252" bestFit="1" customWidth="1"/>
    <col min="7939" max="7939" width="23.28515625" style="1252" customWidth="1"/>
    <col min="7940" max="7940" width="11.42578125" style="1252" bestFit="1" customWidth="1"/>
    <col min="7941" max="8168" width="9.140625" style="1252"/>
    <col min="8169" max="8169" width="5.28515625" style="1252" customWidth="1"/>
    <col min="8170" max="8170" width="35.28515625" style="1252" customWidth="1"/>
    <col min="8171" max="8171" width="8.7109375" style="1252" customWidth="1"/>
    <col min="8172" max="8172" width="10.5703125" style="1252" customWidth="1"/>
    <col min="8173" max="8173" width="9.85546875" style="1252" customWidth="1"/>
    <col min="8174" max="8174" width="8.42578125" style="1252" customWidth="1"/>
    <col min="8175" max="8175" width="8.140625" style="1252" customWidth="1"/>
    <col min="8176" max="8176" width="9" style="1252" customWidth="1"/>
    <col min="8177" max="8177" width="8.7109375" style="1252" customWidth="1"/>
    <col min="8178" max="8179" width="8.85546875" style="1252" customWidth="1"/>
    <col min="8180" max="8180" width="9" style="1252" customWidth="1"/>
    <col min="8181" max="8181" width="9.28515625" style="1252" customWidth="1"/>
    <col min="8182" max="8183" width="8.5703125" style="1252" customWidth="1"/>
    <col min="8184" max="8184" width="8.42578125" style="1252" customWidth="1"/>
    <col min="8185" max="8185" width="8.7109375" style="1252" customWidth="1"/>
    <col min="8186" max="8186" width="8.42578125" style="1252" customWidth="1"/>
    <col min="8187" max="8187" width="9" style="1252" customWidth="1"/>
    <col min="8188" max="8191" width="0" style="1252" hidden="1" customWidth="1"/>
    <col min="8192" max="8192" width="8.7109375" style="1252" customWidth="1"/>
    <col min="8193" max="8193" width="10" style="1252" bestFit="1" customWidth="1"/>
    <col min="8194" max="8194" width="11.42578125" style="1252" bestFit="1" customWidth="1"/>
    <col min="8195" max="8195" width="23.28515625" style="1252" customWidth="1"/>
    <col min="8196" max="8196" width="11.42578125" style="1252" bestFit="1" customWidth="1"/>
    <col min="8197" max="8424" width="9.140625" style="1252"/>
    <col min="8425" max="8425" width="5.28515625" style="1252" customWidth="1"/>
    <col min="8426" max="8426" width="35.28515625" style="1252" customWidth="1"/>
    <col min="8427" max="8427" width="8.7109375" style="1252" customWidth="1"/>
    <col min="8428" max="8428" width="10.5703125" style="1252" customWidth="1"/>
    <col min="8429" max="8429" width="9.85546875" style="1252" customWidth="1"/>
    <col min="8430" max="8430" width="8.42578125" style="1252" customWidth="1"/>
    <col min="8431" max="8431" width="8.140625" style="1252" customWidth="1"/>
    <col min="8432" max="8432" width="9" style="1252" customWidth="1"/>
    <col min="8433" max="8433" width="8.7109375" style="1252" customWidth="1"/>
    <col min="8434" max="8435" width="8.85546875" style="1252" customWidth="1"/>
    <col min="8436" max="8436" width="9" style="1252" customWidth="1"/>
    <col min="8437" max="8437" width="9.28515625" style="1252" customWidth="1"/>
    <col min="8438" max="8439" width="8.5703125" style="1252" customWidth="1"/>
    <col min="8440" max="8440" width="8.42578125" style="1252" customWidth="1"/>
    <col min="8441" max="8441" width="8.7109375" style="1252" customWidth="1"/>
    <col min="8442" max="8442" width="8.42578125" style="1252" customWidth="1"/>
    <col min="8443" max="8443" width="9" style="1252" customWidth="1"/>
    <col min="8444" max="8447" width="0" style="1252" hidden="1" customWidth="1"/>
    <col min="8448" max="8448" width="8.7109375" style="1252" customWidth="1"/>
    <col min="8449" max="8449" width="10" style="1252" bestFit="1" customWidth="1"/>
    <col min="8450" max="8450" width="11.42578125" style="1252" bestFit="1" customWidth="1"/>
    <col min="8451" max="8451" width="23.28515625" style="1252" customWidth="1"/>
    <col min="8452" max="8452" width="11.42578125" style="1252" bestFit="1" customWidth="1"/>
    <col min="8453" max="8680" width="9.140625" style="1252"/>
    <col min="8681" max="8681" width="5.28515625" style="1252" customWidth="1"/>
    <col min="8682" max="8682" width="35.28515625" style="1252" customWidth="1"/>
    <col min="8683" max="8683" width="8.7109375" style="1252" customWidth="1"/>
    <col min="8684" max="8684" width="10.5703125" style="1252" customWidth="1"/>
    <col min="8685" max="8685" width="9.85546875" style="1252" customWidth="1"/>
    <col min="8686" max="8686" width="8.42578125" style="1252" customWidth="1"/>
    <col min="8687" max="8687" width="8.140625" style="1252" customWidth="1"/>
    <col min="8688" max="8688" width="9" style="1252" customWidth="1"/>
    <col min="8689" max="8689" width="8.7109375" style="1252" customWidth="1"/>
    <col min="8690" max="8691" width="8.85546875" style="1252" customWidth="1"/>
    <col min="8692" max="8692" width="9" style="1252" customWidth="1"/>
    <col min="8693" max="8693" width="9.28515625" style="1252" customWidth="1"/>
    <col min="8694" max="8695" width="8.5703125" style="1252" customWidth="1"/>
    <col min="8696" max="8696" width="8.42578125" style="1252" customWidth="1"/>
    <col min="8697" max="8697" width="8.7109375" style="1252" customWidth="1"/>
    <col min="8698" max="8698" width="8.42578125" style="1252" customWidth="1"/>
    <col min="8699" max="8699" width="9" style="1252" customWidth="1"/>
    <col min="8700" max="8703" width="0" style="1252" hidden="1" customWidth="1"/>
    <col min="8704" max="8704" width="8.7109375" style="1252" customWidth="1"/>
    <col min="8705" max="8705" width="10" style="1252" bestFit="1" customWidth="1"/>
    <col min="8706" max="8706" width="11.42578125" style="1252" bestFit="1" customWidth="1"/>
    <col min="8707" max="8707" width="23.28515625" style="1252" customWidth="1"/>
    <col min="8708" max="8708" width="11.42578125" style="1252" bestFit="1" customWidth="1"/>
    <col min="8709" max="8936" width="9.140625" style="1252"/>
    <col min="8937" max="8937" width="5.28515625" style="1252" customWidth="1"/>
    <col min="8938" max="8938" width="35.28515625" style="1252" customWidth="1"/>
    <col min="8939" max="8939" width="8.7109375" style="1252" customWidth="1"/>
    <col min="8940" max="8940" width="10.5703125" style="1252" customWidth="1"/>
    <col min="8941" max="8941" width="9.85546875" style="1252" customWidth="1"/>
    <col min="8942" max="8942" width="8.42578125" style="1252" customWidth="1"/>
    <col min="8943" max="8943" width="8.140625" style="1252" customWidth="1"/>
    <col min="8944" max="8944" width="9" style="1252" customWidth="1"/>
    <col min="8945" max="8945" width="8.7109375" style="1252" customWidth="1"/>
    <col min="8946" max="8947" width="8.85546875" style="1252" customWidth="1"/>
    <col min="8948" max="8948" width="9" style="1252" customWidth="1"/>
    <col min="8949" max="8949" width="9.28515625" style="1252" customWidth="1"/>
    <col min="8950" max="8951" width="8.5703125" style="1252" customWidth="1"/>
    <col min="8952" max="8952" width="8.42578125" style="1252" customWidth="1"/>
    <col min="8953" max="8953" width="8.7109375" style="1252" customWidth="1"/>
    <col min="8954" max="8954" width="8.42578125" style="1252" customWidth="1"/>
    <col min="8955" max="8955" width="9" style="1252" customWidth="1"/>
    <col min="8956" max="8959" width="0" style="1252" hidden="1" customWidth="1"/>
    <col min="8960" max="8960" width="8.7109375" style="1252" customWidth="1"/>
    <col min="8961" max="8961" width="10" style="1252" bestFit="1" customWidth="1"/>
    <col min="8962" max="8962" width="11.42578125" style="1252" bestFit="1" customWidth="1"/>
    <col min="8963" max="8963" width="23.28515625" style="1252" customWidth="1"/>
    <col min="8964" max="8964" width="11.42578125" style="1252" bestFit="1" customWidth="1"/>
    <col min="8965" max="9192" width="9.140625" style="1252"/>
    <col min="9193" max="9193" width="5.28515625" style="1252" customWidth="1"/>
    <col min="9194" max="9194" width="35.28515625" style="1252" customWidth="1"/>
    <col min="9195" max="9195" width="8.7109375" style="1252" customWidth="1"/>
    <col min="9196" max="9196" width="10.5703125" style="1252" customWidth="1"/>
    <col min="9197" max="9197" width="9.85546875" style="1252" customWidth="1"/>
    <col min="9198" max="9198" width="8.42578125" style="1252" customWidth="1"/>
    <col min="9199" max="9199" width="8.140625" style="1252" customWidth="1"/>
    <col min="9200" max="9200" width="9" style="1252" customWidth="1"/>
    <col min="9201" max="9201" width="8.7109375" style="1252" customWidth="1"/>
    <col min="9202" max="9203" width="8.85546875" style="1252" customWidth="1"/>
    <col min="9204" max="9204" width="9" style="1252" customWidth="1"/>
    <col min="9205" max="9205" width="9.28515625" style="1252" customWidth="1"/>
    <col min="9206" max="9207" width="8.5703125" style="1252" customWidth="1"/>
    <col min="9208" max="9208" width="8.42578125" style="1252" customWidth="1"/>
    <col min="9209" max="9209" width="8.7109375" style="1252" customWidth="1"/>
    <col min="9210" max="9210" width="8.42578125" style="1252" customWidth="1"/>
    <col min="9211" max="9211" width="9" style="1252" customWidth="1"/>
    <col min="9212" max="9215" width="0" style="1252" hidden="1" customWidth="1"/>
    <col min="9216" max="9216" width="8.7109375" style="1252" customWidth="1"/>
    <col min="9217" max="9217" width="10" style="1252" bestFit="1" customWidth="1"/>
    <col min="9218" max="9218" width="11.42578125" style="1252" bestFit="1" customWidth="1"/>
    <col min="9219" max="9219" width="23.28515625" style="1252" customWidth="1"/>
    <col min="9220" max="9220" width="11.42578125" style="1252" bestFit="1" customWidth="1"/>
    <col min="9221" max="9448" width="9.140625" style="1252"/>
    <col min="9449" max="9449" width="5.28515625" style="1252" customWidth="1"/>
    <col min="9450" max="9450" width="35.28515625" style="1252" customWidth="1"/>
    <col min="9451" max="9451" width="8.7109375" style="1252" customWidth="1"/>
    <col min="9452" max="9452" width="10.5703125" style="1252" customWidth="1"/>
    <col min="9453" max="9453" width="9.85546875" style="1252" customWidth="1"/>
    <col min="9454" max="9454" width="8.42578125" style="1252" customWidth="1"/>
    <col min="9455" max="9455" width="8.140625" style="1252" customWidth="1"/>
    <col min="9456" max="9456" width="9" style="1252" customWidth="1"/>
    <col min="9457" max="9457" width="8.7109375" style="1252" customWidth="1"/>
    <col min="9458" max="9459" width="8.85546875" style="1252" customWidth="1"/>
    <col min="9460" max="9460" width="9" style="1252" customWidth="1"/>
    <col min="9461" max="9461" width="9.28515625" style="1252" customWidth="1"/>
    <col min="9462" max="9463" width="8.5703125" style="1252" customWidth="1"/>
    <col min="9464" max="9464" width="8.42578125" style="1252" customWidth="1"/>
    <col min="9465" max="9465" width="8.7109375" style="1252" customWidth="1"/>
    <col min="9466" max="9466" width="8.42578125" style="1252" customWidth="1"/>
    <col min="9467" max="9467" width="9" style="1252" customWidth="1"/>
    <col min="9468" max="9471" width="0" style="1252" hidden="1" customWidth="1"/>
    <col min="9472" max="9472" width="8.7109375" style="1252" customWidth="1"/>
    <col min="9473" max="9473" width="10" style="1252" bestFit="1" customWidth="1"/>
    <col min="9474" max="9474" width="11.42578125" style="1252" bestFit="1" customWidth="1"/>
    <col min="9475" max="9475" width="23.28515625" style="1252" customWidth="1"/>
    <col min="9476" max="9476" width="11.42578125" style="1252" bestFit="1" customWidth="1"/>
    <col min="9477" max="9704" width="9.140625" style="1252"/>
    <col min="9705" max="9705" width="5.28515625" style="1252" customWidth="1"/>
    <col min="9706" max="9706" width="35.28515625" style="1252" customWidth="1"/>
    <col min="9707" max="9707" width="8.7109375" style="1252" customWidth="1"/>
    <col min="9708" max="9708" width="10.5703125" style="1252" customWidth="1"/>
    <col min="9709" max="9709" width="9.85546875" style="1252" customWidth="1"/>
    <col min="9710" max="9710" width="8.42578125" style="1252" customWidth="1"/>
    <col min="9711" max="9711" width="8.140625" style="1252" customWidth="1"/>
    <col min="9712" max="9712" width="9" style="1252" customWidth="1"/>
    <col min="9713" max="9713" width="8.7109375" style="1252" customWidth="1"/>
    <col min="9714" max="9715" width="8.85546875" style="1252" customWidth="1"/>
    <col min="9716" max="9716" width="9" style="1252" customWidth="1"/>
    <col min="9717" max="9717" width="9.28515625" style="1252" customWidth="1"/>
    <col min="9718" max="9719" width="8.5703125" style="1252" customWidth="1"/>
    <col min="9720" max="9720" width="8.42578125" style="1252" customWidth="1"/>
    <col min="9721" max="9721" width="8.7109375" style="1252" customWidth="1"/>
    <col min="9722" max="9722" width="8.42578125" style="1252" customWidth="1"/>
    <col min="9723" max="9723" width="9" style="1252" customWidth="1"/>
    <col min="9724" max="9727" width="0" style="1252" hidden="1" customWidth="1"/>
    <col min="9728" max="9728" width="8.7109375" style="1252" customWidth="1"/>
    <col min="9729" max="9729" width="10" style="1252" bestFit="1" customWidth="1"/>
    <col min="9730" max="9730" width="11.42578125" style="1252" bestFit="1" customWidth="1"/>
    <col min="9731" max="9731" width="23.28515625" style="1252" customWidth="1"/>
    <col min="9732" max="9732" width="11.42578125" style="1252" bestFit="1" customWidth="1"/>
    <col min="9733" max="9960" width="9.140625" style="1252"/>
    <col min="9961" max="9961" width="5.28515625" style="1252" customWidth="1"/>
    <col min="9962" max="9962" width="35.28515625" style="1252" customWidth="1"/>
    <col min="9963" max="9963" width="8.7109375" style="1252" customWidth="1"/>
    <col min="9964" max="9964" width="10.5703125" style="1252" customWidth="1"/>
    <col min="9965" max="9965" width="9.85546875" style="1252" customWidth="1"/>
    <col min="9966" max="9966" width="8.42578125" style="1252" customWidth="1"/>
    <col min="9967" max="9967" width="8.140625" style="1252" customWidth="1"/>
    <col min="9968" max="9968" width="9" style="1252" customWidth="1"/>
    <col min="9969" max="9969" width="8.7109375" style="1252" customWidth="1"/>
    <col min="9970" max="9971" width="8.85546875" style="1252" customWidth="1"/>
    <col min="9972" max="9972" width="9" style="1252" customWidth="1"/>
    <col min="9973" max="9973" width="9.28515625" style="1252" customWidth="1"/>
    <col min="9974" max="9975" width="8.5703125" style="1252" customWidth="1"/>
    <col min="9976" max="9976" width="8.42578125" style="1252" customWidth="1"/>
    <col min="9977" max="9977" width="8.7109375" style="1252" customWidth="1"/>
    <col min="9978" max="9978" width="8.42578125" style="1252" customWidth="1"/>
    <col min="9979" max="9979" width="9" style="1252" customWidth="1"/>
    <col min="9980" max="9983" width="0" style="1252" hidden="1" customWidth="1"/>
    <col min="9984" max="9984" width="8.7109375" style="1252" customWidth="1"/>
    <col min="9985" max="9985" width="10" style="1252" bestFit="1" customWidth="1"/>
    <col min="9986" max="9986" width="11.42578125" style="1252" bestFit="1" customWidth="1"/>
    <col min="9987" max="9987" width="23.28515625" style="1252" customWidth="1"/>
    <col min="9988" max="9988" width="11.42578125" style="1252" bestFit="1" customWidth="1"/>
    <col min="9989" max="10216" width="9.140625" style="1252"/>
    <col min="10217" max="10217" width="5.28515625" style="1252" customWidth="1"/>
    <col min="10218" max="10218" width="35.28515625" style="1252" customWidth="1"/>
    <col min="10219" max="10219" width="8.7109375" style="1252" customWidth="1"/>
    <col min="10220" max="10220" width="10.5703125" style="1252" customWidth="1"/>
    <col min="10221" max="10221" width="9.85546875" style="1252" customWidth="1"/>
    <col min="10222" max="10222" width="8.42578125" style="1252" customWidth="1"/>
    <col min="10223" max="10223" width="8.140625" style="1252" customWidth="1"/>
    <col min="10224" max="10224" width="9" style="1252" customWidth="1"/>
    <col min="10225" max="10225" width="8.7109375" style="1252" customWidth="1"/>
    <col min="10226" max="10227" width="8.85546875" style="1252" customWidth="1"/>
    <col min="10228" max="10228" width="9" style="1252" customWidth="1"/>
    <col min="10229" max="10229" width="9.28515625" style="1252" customWidth="1"/>
    <col min="10230" max="10231" width="8.5703125" style="1252" customWidth="1"/>
    <col min="10232" max="10232" width="8.42578125" style="1252" customWidth="1"/>
    <col min="10233" max="10233" width="8.7109375" style="1252" customWidth="1"/>
    <col min="10234" max="10234" width="8.42578125" style="1252" customWidth="1"/>
    <col min="10235" max="10235" width="9" style="1252" customWidth="1"/>
    <col min="10236" max="10239" width="0" style="1252" hidden="1" customWidth="1"/>
    <col min="10240" max="10240" width="8.7109375" style="1252" customWidth="1"/>
    <col min="10241" max="10241" width="10" style="1252" bestFit="1" customWidth="1"/>
    <col min="10242" max="10242" width="11.42578125" style="1252" bestFit="1" customWidth="1"/>
    <col min="10243" max="10243" width="23.28515625" style="1252" customWidth="1"/>
    <col min="10244" max="10244" width="11.42578125" style="1252" bestFit="1" customWidth="1"/>
    <col min="10245" max="10472" width="9.140625" style="1252"/>
    <col min="10473" max="10473" width="5.28515625" style="1252" customWidth="1"/>
    <col min="10474" max="10474" width="35.28515625" style="1252" customWidth="1"/>
    <col min="10475" max="10475" width="8.7109375" style="1252" customWidth="1"/>
    <col min="10476" max="10476" width="10.5703125" style="1252" customWidth="1"/>
    <col min="10477" max="10477" width="9.85546875" style="1252" customWidth="1"/>
    <col min="10478" max="10478" width="8.42578125" style="1252" customWidth="1"/>
    <col min="10479" max="10479" width="8.140625" style="1252" customWidth="1"/>
    <col min="10480" max="10480" width="9" style="1252" customWidth="1"/>
    <col min="10481" max="10481" width="8.7109375" style="1252" customWidth="1"/>
    <col min="10482" max="10483" width="8.85546875" style="1252" customWidth="1"/>
    <col min="10484" max="10484" width="9" style="1252" customWidth="1"/>
    <col min="10485" max="10485" width="9.28515625" style="1252" customWidth="1"/>
    <col min="10486" max="10487" width="8.5703125" style="1252" customWidth="1"/>
    <col min="10488" max="10488" width="8.42578125" style="1252" customWidth="1"/>
    <col min="10489" max="10489" width="8.7109375" style="1252" customWidth="1"/>
    <col min="10490" max="10490" width="8.42578125" style="1252" customWidth="1"/>
    <col min="10491" max="10491" width="9" style="1252" customWidth="1"/>
    <col min="10492" max="10495" width="0" style="1252" hidden="1" customWidth="1"/>
    <col min="10496" max="10496" width="8.7109375" style="1252" customWidth="1"/>
    <col min="10497" max="10497" width="10" style="1252" bestFit="1" customWidth="1"/>
    <col min="10498" max="10498" width="11.42578125" style="1252" bestFit="1" customWidth="1"/>
    <col min="10499" max="10499" width="23.28515625" style="1252" customWidth="1"/>
    <col min="10500" max="10500" width="11.42578125" style="1252" bestFit="1" customWidth="1"/>
    <col min="10501" max="10728" width="9.140625" style="1252"/>
    <col min="10729" max="10729" width="5.28515625" style="1252" customWidth="1"/>
    <col min="10730" max="10730" width="35.28515625" style="1252" customWidth="1"/>
    <col min="10731" max="10731" width="8.7109375" style="1252" customWidth="1"/>
    <col min="10732" max="10732" width="10.5703125" style="1252" customWidth="1"/>
    <col min="10733" max="10733" width="9.85546875" style="1252" customWidth="1"/>
    <col min="10734" max="10734" width="8.42578125" style="1252" customWidth="1"/>
    <col min="10735" max="10735" width="8.140625" style="1252" customWidth="1"/>
    <col min="10736" max="10736" width="9" style="1252" customWidth="1"/>
    <col min="10737" max="10737" width="8.7109375" style="1252" customWidth="1"/>
    <col min="10738" max="10739" width="8.85546875" style="1252" customWidth="1"/>
    <col min="10740" max="10740" width="9" style="1252" customWidth="1"/>
    <col min="10741" max="10741" width="9.28515625" style="1252" customWidth="1"/>
    <col min="10742" max="10743" width="8.5703125" style="1252" customWidth="1"/>
    <col min="10744" max="10744" width="8.42578125" style="1252" customWidth="1"/>
    <col min="10745" max="10745" width="8.7109375" style="1252" customWidth="1"/>
    <col min="10746" max="10746" width="8.42578125" style="1252" customWidth="1"/>
    <col min="10747" max="10747" width="9" style="1252" customWidth="1"/>
    <col min="10748" max="10751" width="0" style="1252" hidden="1" customWidth="1"/>
    <col min="10752" max="10752" width="8.7109375" style="1252" customWidth="1"/>
    <col min="10753" max="10753" width="10" style="1252" bestFit="1" customWidth="1"/>
    <col min="10754" max="10754" width="11.42578125" style="1252" bestFit="1" customWidth="1"/>
    <col min="10755" max="10755" width="23.28515625" style="1252" customWidth="1"/>
    <col min="10756" max="10756" width="11.42578125" style="1252" bestFit="1" customWidth="1"/>
    <col min="10757" max="10984" width="9.140625" style="1252"/>
    <col min="10985" max="10985" width="5.28515625" style="1252" customWidth="1"/>
    <col min="10986" max="10986" width="35.28515625" style="1252" customWidth="1"/>
    <col min="10987" max="10987" width="8.7109375" style="1252" customWidth="1"/>
    <col min="10988" max="10988" width="10.5703125" style="1252" customWidth="1"/>
    <col min="10989" max="10989" width="9.85546875" style="1252" customWidth="1"/>
    <col min="10990" max="10990" width="8.42578125" style="1252" customWidth="1"/>
    <col min="10991" max="10991" width="8.140625" style="1252" customWidth="1"/>
    <col min="10992" max="10992" width="9" style="1252" customWidth="1"/>
    <col min="10993" max="10993" width="8.7109375" style="1252" customWidth="1"/>
    <col min="10994" max="10995" width="8.85546875" style="1252" customWidth="1"/>
    <col min="10996" max="10996" width="9" style="1252" customWidth="1"/>
    <col min="10997" max="10997" width="9.28515625" style="1252" customWidth="1"/>
    <col min="10998" max="10999" width="8.5703125" style="1252" customWidth="1"/>
    <col min="11000" max="11000" width="8.42578125" style="1252" customWidth="1"/>
    <col min="11001" max="11001" width="8.7109375" style="1252" customWidth="1"/>
    <col min="11002" max="11002" width="8.42578125" style="1252" customWidth="1"/>
    <col min="11003" max="11003" width="9" style="1252" customWidth="1"/>
    <col min="11004" max="11007" width="0" style="1252" hidden="1" customWidth="1"/>
    <col min="11008" max="11008" width="8.7109375" style="1252" customWidth="1"/>
    <col min="11009" max="11009" width="10" style="1252" bestFit="1" customWidth="1"/>
    <col min="11010" max="11010" width="11.42578125" style="1252" bestFit="1" customWidth="1"/>
    <col min="11011" max="11011" width="23.28515625" style="1252" customWidth="1"/>
    <col min="11012" max="11012" width="11.42578125" style="1252" bestFit="1" customWidth="1"/>
    <col min="11013" max="11240" width="9.140625" style="1252"/>
    <col min="11241" max="11241" width="5.28515625" style="1252" customWidth="1"/>
    <col min="11242" max="11242" width="35.28515625" style="1252" customWidth="1"/>
    <col min="11243" max="11243" width="8.7109375" style="1252" customWidth="1"/>
    <col min="11244" max="11244" width="10.5703125" style="1252" customWidth="1"/>
    <col min="11245" max="11245" width="9.85546875" style="1252" customWidth="1"/>
    <col min="11246" max="11246" width="8.42578125" style="1252" customWidth="1"/>
    <col min="11247" max="11247" width="8.140625" style="1252" customWidth="1"/>
    <col min="11248" max="11248" width="9" style="1252" customWidth="1"/>
    <col min="11249" max="11249" width="8.7109375" style="1252" customWidth="1"/>
    <col min="11250" max="11251" width="8.85546875" style="1252" customWidth="1"/>
    <col min="11252" max="11252" width="9" style="1252" customWidth="1"/>
    <col min="11253" max="11253" width="9.28515625" style="1252" customWidth="1"/>
    <col min="11254" max="11255" width="8.5703125" style="1252" customWidth="1"/>
    <col min="11256" max="11256" width="8.42578125" style="1252" customWidth="1"/>
    <col min="11257" max="11257" width="8.7109375" style="1252" customWidth="1"/>
    <col min="11258" max="11258" width="8.42578125" style="1252" customWidth="1"/>
    <col min="11259" max="11259" width="9" style="1252" customWidth="1"/>
    <col min="11260" max="11263" width="0" style="1252" hidden="1" customWidth="1"/>
    <col min="11264" max="11264" width="8.7109375" style="1252" customWidth="1"/>
    <col min="11265" max="11265" width="10" style="1252" bestFit="1" customWidth="1"/>
    <col min="11266" max="11266" width="11.42578125" style="1252" bestFit="1" customWidth="1"/>
    <col min="11267" max="11267" width="23.28515625" style="1252" customWidth="1"/>
    <col min="11268" max="11268" width="11.42578125" style="1252" bestFit="1" customWidth="1"/>
    <col min="11269" max="11496" width="9.140625" style="1252"/>
    <col min="11497" max="11497" width="5.28515625" style="1252" customWidth="1"/>
    <col min="11498" max="11498" width="35.28515625" style="1252" customWidth="1"/>
    <col min="11499" max="11499" width="8.7109375" style="1252" customWidth="1"/>
    <col min="11500" max="11500" width="10.5703125" style="1252" customWidth="1"/>
    <col min="11501" max="11501" width="9.85546875" style="1252" customWidth="1"/>
    <col min="11502" max="11502" width="8.42578125" style="1252" customWidth="1"/>
    <col min="11503" max="11503" width="8.140625" style="1252" customWidth="1"/>
    <col min="11504" max="11504" width="9" style="1252" customWidth="1"/>
    <col min="11505" max="11505" width="8.7109375" style="1252" customWidth="1"/>
    <col min="11506" max="11507" width="8.85546875" style="1252" customWidth="1"/>
    <col min="11508" max="11508" width="9" style="1252" customWidth="1"/>
    <col min="11509" max="11509" width="9.28515625" style="1252" customWidth="1"/>
    <col min="11510" max="11511" width="8.5703125" style="1252" customWidth="1"/>
    <col min="11512" max="11512" width="8.42578125" style="1252" customWidth="1"/>
    <col min="11513" max="11513" width="8.7109375" style="1252" customWidth="1"/>
    <col min="11514" max="11514" width="8.42578125" style="1252" customWidth="1"/>
    <col min="11515" max="11515" width="9" style="1252" customWidth="1"/>
    <col min="11516" max="11519" width="0" style="1252" hidden="1" customWidth="1"/>
    <col min="11520" max="11520" width="8.7109375" style="1252" customWidth="1"/>
    <col min="11521" max="11521" width="10" style="1252" bestFit="1" customWidth="1"/>
    <col min="11522" max="11522" width="11.42578125" style="1252" bestFit="1" customWidth="1"/>
    <col min="11523" max="11523" width="23.28515625" style="1252" customWidth="1"/>
    <col min="11524" max="11524" width="11.42578125" style="1252" bestFit="1" customWidth="1"/>
    <col min="11525" max="11752" width="9.140625" style="1252"/>
    <col min="11753" max="11753" width="5.28515625" style="1252" customWidth="1"/>
    <col min="11754" max="11754" width="35.28515625" style="1252" customWidth="1"/>
    <col min="11755" max="11755" width="8.7109375" style="1252" customWidth="1"/>
    <col min="11756" max="11756" width="10.5703125" style="1252" customWidth="1"/>
    <col min="11757" max="11757" width="9.85546875" style="1252" customWidth="1"/>
    <col min="11758" max="11758" width="8.42578125" style="1252" customWidth="1"/>
    <col min="11759" max="11759" width="8.140625" style="1252" customWidth="1"/>
    <col min="11760" max="11760" width="9" style="1252" customWidth="1"/>
    <col min="11761" max="11761" width="8.7109375" style="1252" customWidth="1"/>
    <col min="11762" max="11763" width="8.85546875" style="1252" customWidth="1"/>
    <col min="11764" max="11764" width="9" style="1252" customWidth="1"/>
    <col min="11765" max="11765" width="9.28515625" style="1252" customWidth="1"/>
    <col min="11766" max="11767" width="8.5703125" style="1252" customWidth="1"/>
    <col min="11768" max="11768" width="8.42578125" style="1252" customWidth="1"/>
    <col min="11769" max="11769" width="8.7109375" style="1252" customWidth="1"/>
    <col min="11770" max="11770" width="8.42578125" style="1252" customWidth="1"/>
    <col min="11771" max="11771" width="9" style="1252" customWidth="1"/>
    <col min="11772" max="11775" width="0" style="1252" hidden="1" customWidth="1"/>
    <col min="11776" max="11776" width="8.7109375" style="1252" customWidth="1"/>
    <col min="11777" max="11777" width="10" style="1252" bestFit="1" customWidth="1"/>
    <col min="11778" max="11778" width="11.42578125" style="1252" bestFit="1" customWidth="1"/>
    <col min="11779" max="11779" width="23.28515625" style="1252" customWidth="1"/>
    <col min="11780" max="11780" width="11.42578125" style="1252" bestFit="1" customWidth="1"/>
    <col min="11781" max="12008" width="9.140625" style="1252"/>
    <col min="12009" max="12009" width="5.28515625" style="1252" customWidth="1"/>
    <col min="12010" max="12010" width="35.28515625" style="1252" customWidth="1"/>
    <col min="12011" max="12011" width="8.7109375" style="1252" customWidth="1"/>
    <col min="12012" max="12012" width="10.5703125" style="1252" customWidth="1"/>
    <col min="12013" max="12013" width="9.85546875" style="1252" customWidth="1"/>
    <col min="12014" max="12014" width="8.42578125" style="1252" customWidth="1"/>
    <col min="12015" max="12015" width="8.140625" style="1252" customWidth="1"/>
    <col min="12016" max="12016" width="9" style="1252" customWidth="1"/>
    <col min="12017" max="12017" width="8.7109375" style="1252" customWidth="1"/>
    <col min="12018" max="12019" width="8.85546875" style="1252" customWidth="1"/>
    <col min="12020" max="12020" width="9" style="1252" customWidth="1"/>
    <col min="12021" max="12021" width="9.28515625" style="1252" customWidth="1"/>
    <col min="12022" max="12023" width="8.5703125" style="1252" customWidth="1"/>
    <col min="12024" max="12024" width="8.42578125" style="1252" customWidth="1"/>
    <col min="12025" max="12025" width="8.7109375" style="1252" customWidth="1"/>
    <col min="12026" max="12026" width="8.42578125" style="1252" customWidth="1"/>
    <col min="12027" max="12027" width="9" style="1252" customWidth="1"/>
    <col min="12028" max="12031" width="0" style="1252" hidden="1" customWidth="1"/>
    <col min="12032" max="12032" width="8.7109375" style="1252" customWidth="1"/>
    <col min="12033" max="12033" width="10" style="1252" bestFit="1" customWidth="1"/>
    <col min="12034" max="12034" width="11.42578125" style="1252" bestFit="1" customWidth="1"/>
    <col min="12035" max="12035" width="23.28515625" style="1252" customWidth="1"/>
    <col min="12036" max="12036" width="11.42578125" style="1252" bestFit="1" customWidth="1"/>
    <col min="12037" max="12264" width="9.140625" style="1252"/>
    <col min="12265" max="12265" width="5.28515625" style="1252" customWidth="1"/>
    <col min="12266" max="12266" width="35.28515625" style="1252" customWidth="1"/>
    <col min="12267" max="12267" width="8.7109375" style="1252" customWidth="1"/>
    <col min="12268" max="12268" width="10.5703125" style="1252" customWidth="1"/>
    <col min="12269" max="12269" width="9.85546875" style="1252" customWidth="1"/>
    <col min="12270" max="12270" width="8.42578125" style="1252" customWidth="1"/>
    <col min="12271" max="12271" width="8.140625" style="1252" customWidth="1"/>
    <col min="12272" max="12272" width="9" style="1252" customWidth="1"/>
    <col min="12273" max="12273" width="8.7109375" style="1252" customWidth="1"/>
    <col min="12274" max="12275" width="8.85546875" style="1252" customWidth="1"/>
    <col min="12276" max="12276" width="9" style="1252" customWidth="1"/>
    <col min="12277" max="12277" width="9.28515625" style="1252" customWidth="1"/>
    <col min="12278" max="12279" width="8.5703125" style="1252" customWidth="1"/>
    <col min="12280" max="12280" width="8.42578125" style="1252" customWidth="1"/>
    <col min="12281" max="12281" width="8.7109375" style="1252" customWidth="1"/>
    <col min="12282" max="12282" width="8.42578125" style="1252" customWidth="1"/>
    <col min="12283" max="12283" width="9" style="1252" customWidth="1"/>
    <col min="12284" max="12287" width="0" style="1252" hidden="1" customWidth="1"/>
    <col min="12288" max="12288" width="8.7109375" style="1252" customWidth="1"/>
    <col min="12289" max="12289" width="10" style="1252" bestFit="1" customWidth="1"/>
    <col min="12290" max="12290" width="11.42578125" style="1252" bestFit="1" customWidth="1"/>
    <col min="12291" max="12291" width="23.28515625" style="1252" customWidth="1"/>
    <col min="12292" max="12292" width="11.42578125" style="1252" bestFit="1" customWidth="1"/>
    <col min="12293" max="12520" width="9.140625" style="1252"/>
    <col min="12521" max="12521" width="5.28515625" style="1252" customWidth="1"/>
    <col min="12522" max="12522" width="35.28515625" style="1252" customWidth="1"/>
    <col min="12523" max="12523" width="8.7109375" style="1252" customWidth="1"/>
    <col min="12524" max="12524" width="10.5703125" style="1252" customWidth="1"/>
    <col min="12525" max="12525" width="9.85546875" style="1252" customWidth="1"/>
    <col min="12526" max="12526" width="8.42578125" style="1252" customWidth="1"/>
    <col min="12527" max="12527" width="8.140625" style="1252" customWidth="1"/>
    <col min="12528" max="12528" width="9" style="1252" customWidth="1"/>
    <col min="12529" max="12529" width="8.7109375" style="1252" customWidth="1"/>
    <col min="12530" max="12531" width="8.85546875" style="1252" customWidth="1"/>
    <col min="12532" max="12532" width="9" style="1252" customWidth="1"/>
    <col min="12533" max="12533" width="9.28515625" style="1252" customWidth="1"/>
    <col min="12534" max="12535" width="8.5703125" style="1252" customWidth="1"/>
    <col min="12536" max="12536" width="8.42578125" style="1252" customWidth="1"/>
    <col min="12537" max="12537" width="8.7109375" style="1252" customWidth="1"/>
    <col min="12538" max="12538" width="8.42578125" style="1252" customWidth="1"/>
    <col min="12539" max="12539" width="9" style="1252" customWidth="1"/>
    <col min="12540" max="12543" width="0" style="1252" hidden="1" customWidth="1"/>
    <col min="12544" max="12544" width="8.7109375" style="1252" customWidth="1"/>
    <col min="12545" max="12545" width="10" style="1252" bestFit="1" customWidth="1"/>
    <col min="12546" max="12546" width="11.42578125" style="1252" bestFit="1" customWidth="1"/>
    <col min="12547" max="12547" width="23.28515625" style="1252" customWidth="1"/>
    <col min="12548" max="12548" width="11.42578125" style="1252" bestFit="1" customWidth="1"/>
    <col min="12549" max="12776" width="9.140625" style="1252"/>
    <col min="12777" max="12777" width="5.28515625" style="1252" customWidth="1"/>
    <col min="12778" max="12778" width="35.28515625" style="1252" customWidth="1"/>
    <col min="12779" max="12779" width="8.7109375" style="1252" customWidth="1"/>
    <col min="12780" max="12780" width="10.5703125" style="1252" customWidth="1"/>
    <col min="12781" max="12781" width="9.85546875" style="1252" customWidth="1"/>
    <col min="12782" max="12782" width="8.42578125" style="1252" customWidth="1"/>
    <col min="12783" max="12783" width="8.140625" style="1252" customWidth="1"/>
    <col min="12784" max="12784" width="9" style="1252" customWidth="1"/>
    <col min="12785" max="12785" width="8.7109375" style="1252" customWidth="1"/>
    <col min="12786" max="12787" width="8.85546875" style="1252" customWidth="1"/>
    <col min="12788" max="12788" width="9" style="1252" customWidth="1"/>
    <col min="12789" max="12789" width="9.28515625" style="1252" customWidth="1"/>
    <col min="12790" max="12791" width="8.5703125" style="1252" customWidth="1"/>
    <col min="12792" max="12792" width="8.42578125" style="1252" customWidth="1"/>
    <col min="12793" max="12793" width="8.7109375" style="1252" customWidth="1"/>
    <col min="12794" max="12794" width="8.42578125" style="1252" customWidth="1"/>
    <col min="12795" max="12795" width="9" style="1252" customWidth="1"/>
    <col min="12796" max="12799" width="0" style="1252" hidden="1" customWidth="1"/>
    <col min="12800" max="12800" width="8.7109375" style="1252" customWidth="1"/>
    <col min="12801" max="12801" width="10" style="1252" bestFit="1" customWidth="1"/>
    <col min="12802" max="12802" width="11.42578125" style="1252" bestFit="1" customWidth="1"/>
    <col min="12803" max="12803" width="23.28515625" style="1252" customWidth="1"/>
    <col min="12804" max="12804" width="11.42578125" style="1252" bestFit="1" customWidth="1"/>
    <col min="12805" max="13032" width="9.140625" style="1252"/>
    <col min="13033" max="13033" width="5.28515625" style="1252" customWidth="1"/>
    <col min="13034" max="13034" width="35.28515625" style="1252" customWidth="1"/>
    <col min="13035" max="13035" width="8.7109375" style="1252" customWidth="1"/>
    <col min="13036" max="13036" width="10.5703125" style="1252" customWidth="1"/>
    <col min="13037" max="13037" width="9.85546875" style="1252" customWidth="1"/>
    <col min="13038" max="13038" width="8.42578125" style="1252" customWidth="1"/>
    <col min="13039" max="13039" width="8.140625" style="1252" customWidth="1"/>
    <col min="13040" max="13040" width="9" style="1252" customWidth="1"/>
    <col min="13041" max="13041" width="8.7109375" style="1252" customWidth="1"/>
    <col min="13042" max="13043" width="8.85546875" style="1252" customWidth="1"/>
    <col min="13044" max="13044" width="9" style="1252" customWidth="1"/>
    <col min="13045" max="13045" width="9.28515625" style="1252" customWidth="1"/>
    <col min="13046" max="13047" width="8.5703125" style="1252" customWidth="1"/>
    <col min="13048" max="13048" width="8.42578125" style="1252" customWidth="1"/>
    <col min="13049" max="13049" width="8.7109375" style="1252" customWidth="1"/>
    <col min="13050" max="13050" width="8.42578125" style="1252" customWidth="1"/>
    <col min="13051" max="13051" width="9" style="1252" customWidth="1"/>
    <col min="13052" max="13055" width="0" style="1252" hidden="1" customWidth="1"/>
    <col min="13056" max="13056" width="8.7109375" style="1252" customWidth="1"/>
    <col min="13057" max="13057" width="10" style="1252" bestFit="1" customWidth="1"/>
    <col min="13058" max="13058" width="11.42578125" style="1252" bestFit="1" customWidth="1"/>
    <col min="13059" max="13059" width="23.28515625" style="1252" customWidth="1"/>
    <col min="13060" max="13060" width="11.42578125" style="1252" bestFit="1" customWidth="1"/>
    <col min="13061" max="13288" width="9.140625" style="1252"/>
    <col min="13289" max="13289" width="5.28515625" style="1252" customWidth="1"/>
    <col min="13290" max="13290" width="35.28515625" style="1252" customWidth="1"/>
    <col min="13291" max="13291" width="8.7109375" style="1252" customWidth="1"/>
    <col min="13292" max="13292" width="10.5703125" style="1252" customWidth="1"/>
    <col min="13293" max="13293" width="9.85546875" style="1252" customWidth="1"/>
    <col min="13294" max="13294" width="8.42578125" style="1252" customWidth="1"/>
    <col min="13295" max="13295" width="8.140625" style="1252" customWidth="1"/>
    <col min="13296" max="13296" width="9" style="1252" customWidth="1"/>
    <col min="13297" max="13297" width="8.7109375" style="1252" customWidth="1"/>
    <col min="13298" max="13299" width="8.85546875" style="1252" customWidth="1"/>
    <col min="13300" max="13300" width="9" style="1252" customWidth="1"/>
    <col min="13301" max="13301" width="9.28515625" style="1252" customWidth="1"/>
    <col min="13302" max="13303" width="8.5703125" style="1252" customWidth="1"/>
    <col min="13304" max="13304" width="8.42578125" style="1252" customWidth="1"/>
    <col min="13305" max="13305" width="8.7109375" style="1252" customWidth="1"/>
    <col min="13306" max="13306" width="8.42578125" style="1252" customWidth="1"/>
    <col min="13307" max="13307" width="9" style="1252" customWidth="1"/>
    <col min="13308" max="13311" width="0" style="1252" hidden="1" customWidth="1"/>
    <col min="13312" max="13312" width="8.7109375" style="1252" customWidth="1"/>
    <col min="13313" max="13313" width="10" style="1252" bestFit="1" customWidth="1"/>
    <col min="13314" max="13314" width="11.42578125" style="1252" bestFit="1" customWidth="1"/>
    <col min="13315" max="13315" width="23.28515625" style="1252" customWidth="1"/>
    <col min="13316" max="13316" width="11.42578125" style="1252" bestFit="1" customWidth="1"/>
    <col min="13317" max="13544" width="9.140625" style="1252"/>
    <col min="13545" max="13545" width="5.28515625" style="1252" customWidth="1"/>
    <col min="13546" max="13546" width="35.28515625" style="1252" customWidth="1"/>
    <col min="13547" max="13547" width="8.7109375" style="1252" customWidth="1"/>
    <col min="13548" max="13548" width="10.5703125" style="1252" customWidth="1"/>
    <col min="13549" max="13549" width="9.85546875" style="1252" customWidth="1"/>
    <col min="13550" max="13550" width="8.42578125" style="1252" customWidth="1"/>
    <col min="13551" max="13551" width="8.140625" style="1252" customWidth="1"/>
    <col min="13552" max="13552" width="9" style="1252" customWidth="1"/>
    <col min="13553" max="13553" width="8.7109375" style="1252" customWidth="1"/>
    <col min="13554" max="13555" width="8.85546875" style="1252" customWidth="1"/>
    <col min="13556" max="13556" width="9" style="1252" customWidth="1"/>
    <col min="13557" max="13557" width="9.28515625" style="1252" customWidth="1"/>
    <col min="13558" max="13559" width="8.5703125" style="1252" customWidth="1"/>
    <col min="13560" max="13560" width="8.42578125" style="1252" customWidth="1"/>
    <col min="13561" max="13561" width="8.7109375" style="1252" customWidth="1"/>
    <col min="13562" max="13562" width="8.42578125" style="1252" customWidth="1"/>
    <col min="13563" max="13563" width="9" style="1252" customWidth="1"/>
    <col min="13564" max="13567" width="0" style="1252" hidden="1" customWidth="1"/>
    <col min="13568" max="13568" width="8.7109375" style="1252" customWidth="1"/>
    <col min="13569" max="13569" width="10" style="1252" bestFit="1" customWidth="1"/>
    <col min="13570" max="13570" width="11.42578125" style="1252" bestFit="1" customWidth="1"/>
    <col min="13571" max="13571" width="23.28515625" style="1252" customWidth="1"/>
    <col min="13572" max="13572" width="11.42578125" style="1252" bestFit="1" customWidth="1"/>
    <col min="13573" max="13800" width="9.140625" style="1252"/>
    <col min="13801" max="13801" width="5.28515625" style="1252" customWidth="1"/>
    <col min="13802" max="13802" width="35.28515625" style="1252" customWidth="1"/>
    <col min="13803" max="13803" width="8.7109375" style="1252" customWidth="1"/>
    <col min="13804" max="13804" width="10.5703125" style="1252" customWidth="1"/>
    <col min="13805" max="13805" width="9.85546875" style="1252" customWidth="1"/>
    <col min="13806" max="13806" width="8.42578125" style="1252" customWidth="1"/>
    <col min="13807" max="13807" width="8.140625" style="1252" customWidth="1"/>
    <col min="13808" max="13808" width="9" style="1252" customWidth="1"/>
    <col min="13809" max="13809" width="8.7109375" style="1252" customWidth="1"/>
    <col min="13810" max="13811" width="8.85546875" style="1252" customWidth="1"/>
    <col min="13812" max="13812" width="9" style="1252" customWidth="1"/>
    <col min="13813" max="13813" width="9.28515625" style="1252" customWidth="1"/>
    <col min="13814" max="13815" width="8.5703125" style="1252" customWidth="1"/>
    <col min="13816" max="13816" width="8.42578125" style="1252" customWidth="1"/>
    <col min="13817" max="13817" width="8.7109375" style="1252" customWidth="1"/>
    <col min="13818" max="13818" width="8.42578125" style="1252" customWidth="1"/>
    <col min="13819" max="13819" width="9" style="1252" customWidth="1"/>
    <col min="13820" max="13823" width="0" style="1252" hidden="1" customWidth="1"/>
    <col min="13824" max="13824" width="8.7109375" style="1252" customWidth="1"/>
    <col min="13825" max="13825" width="10" style="1252" bestFit="1" customWidth="1"/>
    <col min="13826" max="13826" width="11.42578125" style="1252" bestFit="1" customWidth="1"/>
    <col min="13827" max="13827" width="23.28515625" style="1252" customWidth="1"/>
    <col min="13828" max="13828" width="11.42578125" style="1252" bestFit="1" customWidth="1"/>
    <col min="13829" max="14056" width="9.140625" style="1252"/>
    <col min="14057" max="14057" width="5.28515625" style="1252" customWidth="1"/>
    <col min="14058" max="14058" width="35.28515625" style="1252" customWidth="1"/>
    <col min="14059" max="14059" width="8.7109375" style="1252" customWidth="1"/>
    <col min="14060" max="14060" width="10.5703125" style="1252" customWidth="1"/>
    <col min="14061" max="14061" width="9.85546875" style="1252" customWidth="1"/>
    <col min="14062" max="14062" width="8.42578125" style="1252" customWidth="1"/>
    <col min="14063" max="14063" width="8.140625" style="1252" customWidth="1"/>
    <col min="14064" max="14064" width="9" style="1252" customWidth="1"/>
    <col min="14065" max="14065" width="8.7109375" style="1252" customWidth="1"/>
    <col min="14066" max="14067" width="8.85546875" style="1252" customWidth="1"/>
    <col min="14068" max="14068" width="9" style="1252" customWidth="1"/>
    <col min="14069" max="14069" width="9.28515625" style="1252" customWidth="1"/>
    <col min="14070" max="14071" width="8.5703125" style="1252" customWidth="1"/>
    <col min="14072" max="14072" width="8.42578125" style="1252" customWidth="1"/>
    <col min="14073" max="14073" width="8.7109375" style="1252" customWidth="1"/>
    <col min="14074" max="14074" width="8.42578125" style="1252" customWidth="1"/>
    <col min="14075" max="14075" width="9" style="1252" customWidth="1"/>
    <col min="14076" max="14079" width="0" style="1252" hidden="1" customWidth="1"/>
    <col min="14080" max="14080" width="8.7109375" style="1252" customWidth="1"/>
    <col min="14081" max="14081" width="10" style="1252" bestFit="1" customWidth="1"/>
    <col min="14082" max="14082" width="11.42578125" style="1252" bestFit="1" customWidth="1"/>
    <col min="14083" max="14083" width="23.28515625" style="1252" customWidth="1"/>
    <col min="14084" max="14084" width="11.42578125" style="1252" bestFit="1" customWidth="1"/>
    <col min="14085" max="14312" width="9.140625" style="1252"/>
    <col min="14313" max="14313" width="5.28515625" style="1252" customWidth="1"/>
    <col min="14314" max="14314" width="35.28515625" style="1252" customWidth="1"/>
    <col min="14315" max="14315" width="8.7109375" style="1252" customWidth="1"/>
    <col min="14316" max="14316" width="10.5703125" style="1252" customWidth="1"/>
    <col min="14317" max="14317" width="9.85546875" style="1252" customWidth="1"/>
    <col min="14318" max="14318" width="8.42578125" style="1252" customWidth="1"/>
    <col min="14319" max="14319" width="8.140625" style="1252" customWidth="1"/>
    <col min="14320" max="14320" width="9" style="1252" customWidth="1"/>
    <col min="14321" max="14321" width="8.7109375" style="1252" customWidth="1"/>
    <col min="14322" max="14323" width="8.85546875" style="1252" customWidth="1"/>
    <col min="14324" max="14324" width="9" style="1252" customWidth="1"/>
    <col min="14325" max="14325" width="9.28515625" style="1252" customWidth="1"/>
    <col min="14326" max="14327" width="8.5703125" style="1252" customWidth="1"/>
    <col min="14328" max="14328" width="8.42578125" style="1252" customWidth="1"/>
    <col min="14329" max="14329" width="8.7109375" style="1252" customWidth="1"/>
    <col min="14330" max="14330" width="8.42578125" style="1252" customWidth="1"/>
    <col min="14331" max="14331" width="9" style="1252" customWidth="1"/>
    <col min="14332" max="14335" width="0" style="1252" hidden="1" customWidth="1"/>
    <col min="14336" max="14336" width="8.7109375" style="1252" customWidth="1"/>
    <col min="14337" max="14337" width="10" style="1252" bestFit="1" customWidth="1"/>
    <col min="14338" max="14338" width="11.42578125" style="1252" bestFit="1" customWidth="1"/>
    <col min="14339" max="14339" width="23.28515625" style="1252" customWidth="1"/>
    <col min="14340" max="14340" width="11.42578125" style="1252" bestFit="1" customWidth="1"/>
    <col min="14341" max="14568" width="9.140625" style="1252"/>
    <col min="14569" max="14569" width="5.28515625" style="1252" customWidth="1"/>
    <col min="14570" max="14570" width="35.28515625" style="1252" customWidth="1"/>
    <col min="14571" max="14571" width="8.7109375" style="1252" customWidth="1"/>
    <col min="14572" max="14572" width="10.5703125" style="1252" customWidth="1"/>
    <col min="14573" max="14573" width="9.85546875" style="1252" customWidth="1"/>
    <col min="14574" max="14574" width="8.42578125" style="1252" customWidth="1"/>
    <col min="14575" max="14575" width="8.140625" style="1252" customWidth="1"/>
    <col min="14576" max="14576" width="9" style="1252" customWidth="1"/>
    <col min="14577" max="14577" width="8.7109375" style="1252" customWidth="1"/>
    <col min="14578" max="14579" width="8.85546875" style="1252" customWidth="1"/>
    <col min="14580" max="14580" width="9" style="1252" customWidth="1"/>
    <col min="14581" max="14581" width="9.28515625" style="1252" customWidth="1"/>
    <col min="14582" max="14583" width="8.5703125" style="1252" customWidth="1"/>
    <col min="14584" max="14584" width="8.42578125" style="1252" customWidth="1"/>
    <col min="14585" max="14585" width="8.7109375" style="1252" customWidth="1"/>
    <col min="14586" max="14586" width="8.42578125" style="1252" customWidth="1"/>
    <col min="14587" max="14587" width="9" style="1252" customWidth="1"/>
    <col min="14588" max="14591" width="0" style="1252" hidden="1" customWidth="1"/>
    <col min="14592" max="14592" width="8.7109375" style="1252" customWidth="1"/>
    <col min="14593" max="14593" width="10" style="1252" bestFit="1" customWidth="1"/>
    <col min="14594" max="14594" width="11.42578125" style="1252" bestFit="1" customWidth="1"/>
    <col min="14595" max="14595" width="23.28515625" style="1252" customWidth="1"/>
    <col min="14596" max="14596" width="11.42578125" style="1252" bestFit="1" customWidth="1"/>
    <col min="14597" max="14824" width="9.140625" style="1252"/>
    <col min="14825" max="14825" width="5.28515625" style="1252" customWidth="1"/>
    <col min="14826" max="14826" width="35.28515625" style="1252" customWidth="1"/>
    <col min="14827" max="14827" width="8.7109375" style="1252" customWidth="1"/>
    <col min="14828" max="14828" width="10.5703125" style="1252" customWidth="1"/>
    <col min="14829" max="14829" width="9.85546875" style="1252" customWidth="1"/>
    <col min="14830" max="14830" width="8.42578125" style="1252" customWidth="1"/>
    <col min="14831" max="14831" width="8.140625" style="1252" customWidth="1"/>
    <col min="14832" max="14832" width="9" style="1252" customWidth="1"/>
    <col min="14833" max="14833" width="8.7109375" style="1252" customWidth="1"/>
    <col min="14834" max="14835" width="8.85546875" style="1252" customWidth="1"/>
    <col min="14836" max="14836" width="9" style="1252" customWidth="1"/>
    <col min="14837" max="14837" width="9.28515625" style="1252" customWidth="1"/>
    <col min="14838" max="14839" width="8.5703125" style="1252" customWidth="1"/>
    <col min="14840" max="14840" width="8.42578125" style="1252" customWidth="1"/>
    <col min="14841" max="14841" width="8.7109375" style="1252" customWidth="1"/>
    <col min="14842" max="14842" width="8.42578125" style="1252" customWidth="1"/>
    <col min="14843" max="14843" width="9" style="1252" customWidth="1"/>
    <col min="14844" max="14847" width="0" style="1252" hidden="1" customWidth="1"/>
    <col min="14848" max="14848" width="8.7109375" style="1252" customWidth="1"/>
    <col min="14849" max="14849" width="10" style="1252" bestFit="1" customWidth="1"/>
    <col min="14850" max="14850" width="11.42578125" style="1252" bestFit="1" customWidth="1"/>
    <col min="14851" max="14851" width="23.28515625" style="1252" customWidth="1"/>
    <col min="14852" max="14852" width="11.42578125" style="1252" bestFit="1" customWidth="1"/>
    <col min="14853" max="15080" width="9.140625" style="1252"/>
    <col min="15081" max="15081" width="5.28515625" style="1252" customWidth="1"/>
    <col min="15082" max="15082" width="35.28515625" style="1252" customWidth="1"/>
    <col min="15083" max="15083" width="8.7109375" style="1252" customWidth="1"/>
    <col min="15084" max="15084" width="10.5703125" style="1252" customWidth="1"/>
    <col min="15085" max="15085" width="9.85546875" style="1252" customWidth="1"/>
    <col min="15086" max="15086" width="8.42578125" style="1252" customWidth="1"/>
    <col min="15087" max="15087" width="8.140625" style="1252" customWidth="1"/>
    <col min="15088" max="15088" width="9" style="1252" customWidth="1"/>
    <col min="15089" max="15089" width="8.7109375" style="1252" customWidth="1"/>
    <col min="15090" max="15091" width="8.85546875" style="1252" customWidth="1"/>
    <col min="15092" max="15092" width="9" style="1252" customWidth="1"/>
    <col min="15093" max="15093" width="9.28515625" style="1252" customWidth="1"/>
    <col min="15094" max="15095" width="8.5703125" style="1252" customWidth="1"/>
    <col min="15096" max="15096" width="8.42578125" style="1252" customWidth="1"/>
    <col min="15097" max="15097" width="8.7109375" style="1252" customWidth="1"/>
    <col min="15098" max="15098" width="8.42578125" style="1252" customWidth="1"/>
    <col min="15099" max="15099" width="9" style="1252" customWidth="1"/>
    <col min="15100" max="15103" width="0" style="1252" hidden="1" customWidth="1"/>
    <col min="15104" max="15104" width="8.7109375" style="1252" customWidth="1"/>
    <col min="15105" max="15105" width="10" style="1252" bestFit="1" customWidth="1"/>
    <col min="15106" max="15106" width="11.42578125" style="1252" bestFit="1" customWidth="1"/>
    <col min="15107" max="15107" width="23.28515625" style="1252" customWidth="1"/>
    <col min="15108" max="15108" width="11.42578125" style="1252" bestFit="1" customWidth="1"/>
    <col min="15109" max="15336" width="9.140625" style="1252"/>
    <col min="15337" max="15337" width="5.28515625" style="1252" customWidth="1"/>
    <col min="15338" max="15338" width="35.28515625" style="1252" customWidth="1"/>
    <col min="15339" max="15339" width="8.7109375" style="1252" customWidth="1"/>
    <col min="15340" max="15340" width="10.5703125" style="1252" customWidth="1"/>
    <col min="15341" max="15341" width="9.85546875" style="1252" customWidth="1"/>
    <col min="15342" max="15342" width="8.42578125" style="1252" customWidth="1"/>
    <col min="15343" max="15343" width="8.140625" style="1252" customWidth="1"/>
    <col min="15344" max="15344" width="9" style="1252" customWidth="1"/>
    <col min="15345" max="15345" width="8.7109375" style="1252" customWidth="1"/>
    <col min="15346" max="15347" width="8.85546875" style="1252" customWidth="1"/>
    <col min="15348" max="15348" width="9" style="1252" customWidth="1"/>
    <col min="15349" max="15349" width="9.28515625" style="1252" customWidth="1"/>
    <col min="15350" max="15351" width="8.5703125" style="1252" customWidth="1"/>
    <col min="15352" max="15352" width="8.42578125" style="1252" customWidth="1"/>
    <col min="15353" max="15353" width="8.7109375" style="1252" customWidth="1"/>
    <col min="15354" max="15354" width="8.42578125" style="1252" customWidth="1"/>
    <col min="15355" max="15355" width="9" style="1252" customWidth="1"/>
    <col min="15356" max="15359" width="0" style="1252" hidden="1" customWidth="1"/>
    <col min="15360" max="15360" width="8.7109375" style="1252" customWidth="1"/>
    <col min="15361" max="15361" width="10" style="1252" bestFit="1" customWidth="1"/>
    <col min="15362" max="15362" width="11.42578125" style="1252" bestFit="1" customWidth="1"/>
    <col min="15363" max="15363" width="23.28515625" style="1252" customWidth="1"/>
    <col min="15364" max="15364" width="11.42578125" style="1252" bestFit="1" customWidth="1"/>
    <col min="15365" max="15592" width="9.140625" style="1252"/>
    <col min="15593" max="15593" width="5.28515625" style="1252" customWidth="1"/>
    <col min="15594" max="15594" width="35.28515625" style="1252" customWidth="1"/>
    <col min="15595" max="15595" width="8.7109375" style="1252" customWidth="1"/>
    <col min="15596" max="15596" width="10.5703125" style="1252" customWidth="1"/>
    <col min="15597" max="15597" width="9.85546875" style="1252" customWidth="1"/>
    <col min="15598" max="15598" width="8.42578125" style="1252" customWidth="1"/>
    <col min="15599" max="15599" width="8.140625" style="1252" customWidth="1"/>
    <col min="15600" max="15600" width="9" style="1252" customWidth="1"/>
    <col min="15601" max="15601" width="8.7109375" style="1252" customWidth="1"/>
    <col min="15602" max="15603" width="8.85546875" style="1252" customWidth="1"/>
    <col min="15604" max="15604" width="9" style="1252" customWidth="1"/>
    <col min="15605" max="15605" width="9.28515625" style="1252" customWidth="1"/>
    <col min="15606" max="15607" width="8.5703125" style="1252" customWidth="1"/>
    <col min="15608" max="15608" width="8.42578125" style="1252" customWidth="1"/>
    <col min="15609" max="15609" width="8.7109375" style="1252" customWidth="1"/>
    <col min="15610" max="15610" width="8.42578125" style="1252" customWidth="1"/>
    <col min="15611" max="15611" width="9" style="1252" customWidth="1"/>
    <col min="15612" max="15615" width="0" style="1252" hidden="1" customWidth="1"/>
    <col min="15616" max="15616" width="8.7109375" style="1252" customWidth="1"/>
    <col min="15617" max="15617" width="10" style="1252" bestFit="1" customWidth="1"/>
    <col min="15618" max="15618" width="11.42578125" style="1252" bestFit="1" customWidth="1"/>
    <col min="15619" max="15619" width="23.28515625" style="1252" customWidth="1"/>
    <col min="15620" max="15620" width="11.42578125" style="1252" bestFit="1" customWidth="1"/>
    <col min="15621" max="15848" width="9.140625" style="1252"/>
    <col min="15849" max="15849" width="5.28515625" style="1252" customWidth="1"/>
    <col min="15850" max="15850" width="35.28515625" style="1252" customWidth="1"/>
    <col min="15851" max="15851" width="8.7109375" style="1252" customWidth="1"/>
    <col min="15852" max="15852" width="10.5703125" style="1252" customWidth="1"/>
    <col min="15853" max="15853" width="9.85546875" style="1252" customWidth="1"/>
    <col min="15854" max="15854" width="8.42578125" style="1252" customWidth="1"/>
    <col min="15855" max="15855" width="8.140625" style="1252" customWidth="1"/>
    <col min="15856" max="15856" width="9" style="1252" customWidth="1"/>
    <col min="15857" max="15857" width="8.7109375" style="1252" customWidth="1"/>
    <col min="15858" max="15859" width="8.85546875" style="1252" customWidth="1"/>
    <col min="15860" max="15860" width="9" style="1252" customWidth="1"/>
    <col min="15861" max="15861" width="9.28515625" style="1252" customWidth="1"/>
    <col min="15862" max="15863" width="8.5703125" style="1252" customWidth="1"/>
    <col min="15864" max="15864" width="8.42578125" style="1252" customWidth="1"/>
    <col min="15865" max="15865" width="8.7109375" style="1252" customWidth="1"/>
    <col min="15866" max="15866" width="8.42578125" style="1252" customWidth="1"/>
    <col min="15867" max="15867" width="9" style="1252" customWidth="1"/>
    <col min="15868" max="15871" width="0" style="1252" hidden="1" customWidth="1"/>
    <col min="15872" max="15872" width="8.7109375" style="1252" customWidth="1"/>
    <col min="15873" max="15873" width="10" style="1252" bestFit="1" customWidth="1"/>
    <col min="15874" max="15874" width="11.42578125" style="1252" bestFit="1" customWidth="1"/>
    <col min="15875" max="15875" width="23.28515625" style="1252" customWidth="1"/>
    <col min="15876" max="15876" width="11.42578125" style="1252" bestFit="1" customWidth="1"/>
    <col min="15877" max="16104" width="9.140625" style="1252"/>
    <col min="16105" max="16105" width="5.28515625" style="1252" customWidth="1"/>
    <col min="16106" max="16106" width="35.28515625" style="1252" customWidth="1"/>
    <col min="16107" max="16107" width="8.7109375" style="1252" customWidth="1"/>
    <col min="16108" max="16108" width="10.5703125" style="1252" customWidth="1"/>
    <col min="16109" max="16109" width="9.85546875" style="1252" customWidth="1"/>
    <col min="16110" max="16110" width="8.42578125" style="1252" customWidth="1"/>
    <col min="16111" max="16111" width="8.140625" style="1252" customWidth="1"/>
    <col min="16112" max="16112" width="9" style="1252" customWidth="1"/>
    <col min="16113" max="16113" width="8.7109375" style="1252" customWidth="1"/>
    <col min="16114" max="16115" width="8.85546875" style="1252" customWidth="1"/>
    <col min="16116" max="16116" width="9" style="1252" customWidth="1"/>
    <col min="16117" max="16117" width="9.28515625" style="1252" customWidth="1"/>
    <col min="16118" max="16119" width="8.5703125" style="1252" customWidth="1"/>
    <col min="16120" max="16120" width="8.42578125" style="1252" customWidth="1"/>
    <col min="16121" max="16121" width="8.7109375" style="1252" customWidth="1"/>
    <col min="16122" max="16122" width="8.42578125" style="1252" customWidth="1"/>
    <col min="16123" max="16123" width="9" style="1252" customWidth="1"/>
    <col min="16124" max="16127" width="0" style="1252" hidden="1" customWidth="1"/>
    <col min="16128" max="16128" width="8.7109375" style="1252" customWidth="1"/>
    <col min="16129" max="16129" width="10" style="1252" bestFit="1" customWidth="1"/>
    <col min="16130" max="16130" width="11.42578125" style="1252" bestFit="1" customWidth="1"/>
    <col min="16131" max="16131" width="23.28515625" style="1252" customWidth="1"/>
    <col min="16132" max="16132" width="11.42578125" style="1252" bestFit="1" customWidth="1"/>
    <col min="16133" max="16379" width="9.140625" style="1252"/>
    <col min="16380" max="16384" width="9.140625" style="1252" customWidth="1"/>
  </cols>
  <sheetData>
    <row r="1" spans="1:16383">
      <c r="A1" s="1794" t="s">
        <v>0</v>
      </c>
      <c r="B1" s="1794"/>
      <c r="C1" s="1248"/>
      <c r="D1" s="1249"/>
      <c r="E1" s="1250"/>
      <c r="F1" s="1249"/>
      <c r="G1" s="1249"/>
      <c r="H1" s="1249"/>
      <c r="I1" s="1249"/>
    </row>
    <row r="2" spans="1:16383">
      <c r="A2" s="1249"/>
      <c r="B2" s="1795" t="s">
        <v>703</v>
      </c>
      <c r="C2" s="1795"/>
      <c r="D2" s="1795"/>
      <c r="E2" s="1795"/>
      <c r="F2" s="1795"/>
      <c r="G2" s="1795"/>
      <c r="H2" s="1795"/>
      <c r="I2" s="1254"/>
    </row>
    <row r="3" spans="1:16383">
      <c r="A3" s="1796" t="s">
        <v>4</v>
      </c>
      <c r="B3" s="1796" t="s">
        <v>5</v>
      </c>
      <c r="C3" s="1798" t="s">
        <v>349</v>
      </c>
      <c r="D3" s="1798" t="s">
        <v>350</v>
      </c>
      <c r="E3" s="1800" t="s">
        <v>351</v>
      </c>
      <c r="F3" s="1800"/>
      <c r="G3" s="1798" t="s">
        <v>352</v>
      </c>
      <c r="H3" s="1801" t="s">
        <v>353</v>
      </c>
      <c r="I3" s="1255"/>
      <c r="J3" s="1792" t="s">
        <v>876</v>
      </c>
    </row>
    <row r="4" spans="1:16383" ht="51">
      <c r="A4" s="1797"/>
      <c r="B4" s="1797"/>
      <c r="C4" s="1799"/>
      <c r="D4" s="1799"/>
      <c r="E4" s="1256" t="s">
        <v>354</v>
      </c>
      <c r="F4" s="1257" t="s">
        <v>355</v>
      </c>
      <c r="G4" s="1799"/>
      <c r="H4" s="1801"/>
      <c r="I4" s="1255"/>
      <c r="J4" s="1792"/>
    </row>
    <row r="5" spans="1:16383" s="1262" customFormat="1">
      <c r="A5" s="1258" t="s">
        <v>182</v>
      </c>
      <c r="B5" s="1258" t="s">
        <v>183</v>
      </c>
      <c r="C5" s="1258" t="s">
        <v>184</v>
      </c>
      <c r="D5" s="1259" t="s">
        <v>409</v>
      </c>
      <c r="E5" s="1260" t="s">
        <v>186</v>
      </c>
      <c r="F5" s="1258" t="s">
        <v>187</v>
      </c>
      <c r="G5" s="1258" t="s">
        <v>188</v>
      </c>
      <c r="H5" s="1261" t="s">
        <v>189</v>
      </c>
      <c r="I5" s="1261"/>
      <c r="J5" s="1792"/>
      <c r="K5" s="1251"/>
      <c r="L5" s="1252"/>
      <c r="M5" s="1252"/>
      <c r="N5" s="1252"/>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c r="XEX5" s="1252"/>
      <c r="XEY5" s="1252"/>
      <c r="XEZ5" s="1252"/>
      <c r="XFA5" s="1252"/>
      <c r="XFB5" s="1252"/>
      <c r="XFC5" s="1252"/>
    </row>
    <row r="6" spans="1:16383" ht="25.5">
      <c r="A6" s="1241">
        <v>1</v>
      </c>
      <c r="B6" s="1263" t="s">
        <v>357</v>
      </c>
      <c r="C6" s="1241"/>
      <c r="D6" s="1260"/>
      <c r="E6" s="1260"/>
      <c r="F6" s="1260"/>
      <c r="G6" s="1260"/>
      <c r="H6" s="1264"/>
      <c r="I6" s="1264"/>
      <c r="J6" s="1265"/>
    </row>
    <row r="7" spans="1:16383" ht="27">
      <c r="A7" s="1241" t="s">
        <v>16</v>
      </c>
      <c r="B7" s="1266" t="s">
        <v>17</v>
      </c>
      <c r="C7" s="1267"/>
      <c r="D7" s="1268"/>
      <c r="E7" s="1269"/>
      <c r="F7" s="1269"/>
      <c r="G7" s="1269"/>
      <c r="H7" s="1270"/>
      <c r="I7" s="1270"/>
      <c r="J7" s="1265"/>
      <c r="K7" s="1271" t="s">
        <v>877</v>
      </c>
      <c r="L7" s="1272" t="s">
        <v>878</v>
      </c>
      <c r="M7" s="1273" t="s">
        <v>879</v>
      </c>
    </row>
    <row r="8" spans="1:16383" ht="127.5">
      <c r="A8" s="1274">
        <v>1</v>
      </c>
      <c r="B8" s="1275" t="s">
        <v>1006</v>
      </c>
      <c r="C8" s="1276">
        <v>50</v>
      </c>
      <c r="D8" s="1276"/>
      <c r="E8" s="1276">
        <v>50</v>
      </c>
      <c r="F8" s="1277" t="s">
        <v>18</v>
      </c>
      <c r="G8" s="1274" t="s">
        <v>19</v>
      </c>
      <c r="H8" s="1278" t="s">
        <v>880</v>
      </c>
      <c r="I8" s="1279">
        <v>2022</v>
      </c>
      <c r="J8" s="1265" t="s">
        <v>881</v>
      </c>
      <c r="K8" s="1280">
        <f>C8</f>
        <v>50</v>
      </c>
      <c r="L8" s="1272"/>
      <c r="M8" s="1272"/>
    </row>
    <row r="9" spans="1:16383" ht="89.25">
      <c r="A9" s="1282">
        <v>2</v>
      </c>
      <c r="B9" s="1283" t="s">
        <v>728</v>
      </c>
      <c r="C9" s="1284">
        <v>3</v>
      </c>
      <c r="D9" s="1284"/>
      <c r="E9" s="1284">
        <v>3</v>
      </c>
      <c r="F9" s="1285" t="s">
        <v>18</v>
      </c>
      <c r="G9" s="1282" t="s">
        <v>756</v>
      </c>
      <c r="H9" s="1278" t="s">
        <v>882</v>
      </c>
      <c r="I9" s="1279">
        <v>2022</v>
      </c>
      <c r="J9" s="1265" t="s">
        <v>881</v>
      </c>
      <c r="K9" s="1280">
        <f t="shared" ref="K9:K14" si="0">C9</f>
        <v>3</v>
      </c>
      <c r="L9" s="1272"/>
      <c r="M9" s="1272"/>
    </row>
    <row r="10" spans="1:16383" ht="63.75">
      <c r="A10" s="1282">
        <v>3</v>
      </c>
      <c r="B10" s="1283" t="s">
        <v>757</v>
      </c>
      <c r="C10" s="1284">
        <v>0.52</v>
      </c>
      <c r="D10" s="1284"/>
      <c r="E10" s="1284">
        <v>0.52</v>
      </c>
      <c r="F10" s="1285" t="s">
        <v>29</v>
      </c>
      <c r="G10" s="1282" t="s">
        <v>365</v>
      </c>
      <c r="H10" s="1278" t="s">
        <v>883</v>
      </c>
      <c r="I10" s="1279">
        <v>2022</v>
      </c>
      <c r="J10" s="1265" t="s">
        <v>881</v>
      </c>
      <c r="K10" s="1280">
        <f t="shared" si="0"/>
        <v>0.52</v>
      </c>
      <c r="L10" s="1272"/>
      <c r="M10" s="1272"/>
    </row>
    <row r="11" spans="1:16383" ht="63.75">
      <c r="A11" s="1282">
        <v>4</v>
      </c>
      <c r="B11" s="1283" t="s">
        <v>685</v>
      </c>
      <c r="C11" s="1284">
        <v>0.2</v>
      </c>
      <c r="D11" s="1284"/>
      <c r="E11" s="1284">
        <v>0.2</v>
      </c>
      <c r="F11" s="1285" t="s">
        <v>29</v>
      </c>
      <c r="G11" s="1282" t="s">
        <v>57</v>
      </c>
      <c r="H11" s="1278" t="s">
        <v>883</v>
      </c>
      <c r="I11" s="1279">
        <v>2022</v>
      </c>
      <c r="J11" s="1265" t="s">
        <v>881</v>
      </c>
      <c r="K11" s="1280">
        <f t="shared" si="0"/>
        <v>0.2</v>
      </c>
      <c r="L11" s="1272"/>
      <c r="M11" s="1272"/>
    </row>
    <row r="12" spans="1:16383" ht="63.75">
      <c r="A12" s="1282">
        <v>5</v>
      </c>
      <c r="B12" s="1287" t="s">
        <v>684</v>
      </c>
      <c r="C12" s="1284">
        <v>0.1</v>
      </c>
      <c r="D12" s="1284"/>
      <c r="E12" s="1284">
        <v>0.1</v>
      </c>
      <c r="F12" s="1288" t="s">
        <v>29</v>
      </c>
      <c r="G12" s="1282" t="s">
        <v>73</v>
      </c>
      <c r="H12" s="1278" t="s">
        <v>883</v>
      </c>
      <c r="I12" s="1279">
        <v>2022</v>
      </c>
      <c r="J12" s="1265" t="s">
        <v>881</v>
      </c>
      <c r="K12" s="1280">
        <f t="shared" si="0"/>
        <v>0.1</v>
      </c>
      <c r="L12" s="1272"/>
      <c r="M12" s="1272"/>
    </row>
    <row r="13" spans="1:16383" ht="63.75">
      <c r="A13" s="1282">
        <v>6</v>
      </c>
      <c r="B13" s="1287" t="s">
        <v>723</v>
      </c>
      <c r="C13" s="1284">
        <v>0.1</v>
      </c>
      <c r="D13" s="1284"/>
      <c r="E13" s="1284">
        <v>0.1</v>
      </c>
      <c r="F13" s="1288" t="s">
        <v>29</v>
      </c>
      <c r="G13" s="1282" t="s">
        <v>461</v>
      </c>
      <c r="H13" s="1278" t="s">
        <v>883</v>
      </c>
      <c r="I13" s="1279">
        <v>2022</v>
      </c>
      <c r="J13" s="1265" t="s">
        <v>881</v>
      </c>
      <c r="K13" s="1280">
        <f t="shared" si="0"/>
        <v>0.1</v>
      </c>
      <c r="L13" s="1272"/>
      <c r="M13" s="1272"/>
    </row>
    <row r="14" spans="1:16383" ht="76.5">
      <c r="A14" s="1282">
        <v>7</v>
      </c>
      <c r="B14" s="1452" t="s">
        <v>28</v>
      </c>
      <c r="C14" s="1453">
        <v>0.3</v>
      </c>
      <c r="D14" s="1453">
        <v>0.3</v>
      </c>
      <c r="E14" s="1453">
        <v>0</v>
      </c>
      <c r="F14" s="1454" t="s">
        <v>29</v>
      </c>
      <c r="G14" s="1386" t="s">
        <v>26</v>
      </c>
      <c r="H14" s="1455" t="s">
        <v>884</v>
      </c>
      <c r="I14" s="1456">
        <v>2020</v>
      </c>
      <c r="J14" s="1265" t="s">
        <v>881</v>
      </c>
      <c r="K14" s="1280">
        <f t="shared" si="0"/>
        <v>0.3</v>
      </c>
      <c r="L14" s="1272" t="s">
        <v>885</v>
      </c>
      <c r="M14" s="1272"/>
    </row>
    <row r="15" spans="1:16383" ht="40.5">
      <c r="A15" s="1241" t="s">
        <v>30</v>
      </c>
      <c r="B15" s="1266" t="s">
        <v>358</v>
      </c>
      <c r="C15" s="1301"/>
      <c r="D15" s="1303"/>
      <c r="E15" s="1301"/>
      <c r="F15" s="1301"/>
      <c r="G15" s="1301"/>
      <c r="H15" s="1302"/>
      <c r="I15" s="1302"/>
      <c r="J15" s="1265"/>
      <c r="K15" s="1272"/>
      <c r="L15" s="1272"/>
      <c r="M15" s="1272"/>
    </row>
    <row r="16" spans="1:16383" ht="51">
      <c r="A16" s="1241" t="s">
        <v>32</v>
      </c>
      <c r="B16" s="1263" t="s">
        <v>359</v>
      </c>
      <c r="C16" s="1303"/>
      <c r="D16" s="1303"/>
      <c r="E16" s="1303"/>
      <c r="F16" s="1303"/>
      <c r="G16" s="1303"/>
      <c r="H16" s="1304"/>
      <c r="I16" s="1304"/>
      <c r="J16" s="1265"/>
      <c r="K16" s="1272"/>
      <c r="L16" s="1272"/>
      <c r="M16" s="1272"/>
    </row>
    <row r="17" spans="1:16383" ht="51">
      <c r="A17" s="1241" t="s">
        <v>34</v>
      </c>
      <c r="B17" s="1263" t="s">
        <v>360</v>
      </c>
      <c r="C17" s="1303"/>
      <c r="D17" s="1303"/>
      <c r="E17" s="1303"/>
      <c r="F17" s="1303"/>
      <c r="G17" s="1303"/>
      <c r="H17" s="1304"/>
      <c r="I17" s="1304"/>
      <c r="J17" s="1265"/>
      <c r="K17" s="1272"/>
      <c r="L17" s="1272"/>
      <c r="M17" s="1272"/>
    </row>
    <row r="18" spans="1:16383" ht="18.75">
      <c r="A18" s="1241">
        <v>2</v>
      </c>
      <c r="B18" s="1263" t="s">
        <v>361</v>
      </c>
      <c r="C18" s="1303"/>
      <c r="D18" s="1303"/>
      <c r="E18" s="1303"/>
      <c r="F18" s="1303"/>
      <c r="G18" s="1303"/>
      <c r="H18" s="1304"/>
      <c r="I18" s="1304"/>
      <c r="J18" s="1265"/>
      <c r="K18" s="1280"/>
      <c r="L18" s="1272"/>
      <c r="M18" s="1272"/>
    </row>
    <row r="19" spans="1:16383" ht="54">
      <c r="A19" s="1241" t="s">
        <v>223</v>
      </c>
      <c r="B19" s="1266" t="s">
        <v>362</v>
      </c>
      <c r="C19" s="1301"/>
      <c r="D19" s="1303"/>
      <c r="E19" s="1301"/>
      <c r="F19" s="1301"/>
      <c r="G19" s="1301"/>
      <c r="H19" s="1302"/>
      <c r="I19" s="1302"/>
      <c r="J19" s="1265"/>
      <c r="K19" s="1272"/>
      <c r="L19" s="1272"/>
      <c r="M19" s="1272"/>
    </row>
    <row r="20" spans="1:16383" s="1306" customFormat="1" ht="40.5">
      <c r="A20" s="1305" t="s">
        <v>758</v>
      </c>
      <c r="B20" s="1266" t="s">
        <v>1003</v>
      </c>
      <c r="C20" s="1301"/>
      <c r="D20" s="1301"/>
      <c r="E20" s="1301"/>
      <c r="F20" s="1301"/>
      <c r="G20" s="1301"/>
      <c r="H20" s="1302"/>
      <c r="I20" s="1302"/>
      <c r="J20" s="1265"/>
      <c r="K20" s="1272"/>
      <c r="L20" s="1272"/>
      <c r="M20" s="1272"/>
      <c r="N20" s="1252"/>
      <c r="O20" s="1252"/>
      <c r="P20" s="1252"/>
      <c r="Q20" s="1252"/>
      <c r="R20" s="1252"/>
      <c r="S20" s="1252"/>
      <c r="T20" s="1252"/>
      <c r="U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1252"/>
      <c r="EO20" s="1252"/>
      <c r="EP20" s="1252"/>
      <c r="EQ20" s="1252"/>
      <c r="ER20" s="1252"/>
      <c r="ES20" s="1252"/>
      <c r="ET20" s="1252"/>
      <c r="EU20" s="1252"/>
      <c r="EV20" s="1252"/>
      <c r="EW20" s="1252"/>
      <c r="EX20" s="1252"/>
      <c r="EY20" s="1252"/>
      <c r="EZ20" s="1252"/>
      <c r="FA20" s="1252"/>
      <c r="FB20" s="1252"/>
      <c r="FC20" s="1252"/>
      <c r="FD20" s="1252"/>
      <c r="FE20" s="1252"/>
      <c r="FF20" s="1252"/>
      <c r="FG20" s="1252"/>
      <c r="FH20" s="1252"/>
      <c r="FI20" s="1252"/>
      <c r="FJ20" s="1252"/>
      <c r="FK20" s="1252"/>
      <c r="FL20" s="1252"/>
      <c r="FM20" s="1252"/>
      <c r="FN20" s="1252"/>
      <c r="FO20" s="1252"/>
      <c r="FP20" s="1252"/>
      <c r="FQ20" s="1252"/>
      <c r="FR20" s="1252"/>
      <c r="FS20" s="1252"/>
      <c r="FT20" s="1252"/>
      <c r="FU20" s="1252"/>
      <c r="FV20" s="1252"/>
      <c r="FW20" s="1252"/>
      <c r="FX20" s="1252"/>
      <c r="FY20" s="1252"/>
      <c r="FZ20" s="1252"/>
      <c r="GA20" s="1252"/>
      <c r="GB20" s="1252"/>
      <c r="GC20" s="1252"/>
      <c r="GD20" s="1252"/>
      <c r="GE20" s="1252"/>
      <c r="GF20" s="1252"/>
      <c r="GG20" s="1252"/>
      <c r="GH20" s="1252"/>
      <c r="GI20" s="1252"/>
      <c r="GJ20" s="1252"/>
      <c r="GK20" s="1252"/>
      <c r="GL20" s="1252"/>
      <c r="GM20" s="1252"/>
      <c r="GN20" s="1252"/>
      <c r="GO20" s="1252"/>
      <c r="GP20" s="1252"/>
      <c r="GQ20" s="1252"/>
      <c r="GR20" s="1252"/>
      <c r="GS20" s="1252"/>
      <c r="GT20" s="1252"/>
      <c r="GU20" s="1252"/>
      <c r="GV20" s="1252"/>
      <c r="GW20" s="1252"/>
      <c r="GX20" s="1252"/>
      <c r="GY20" s="1252"/>
      <c r="GZ20" s="1252"/>
      <c r="HA20" s="1252"/>
      <c r="HB20" s="1252"/>
      <c r="HC20" s="1252"/>
      <c r="HD20" s="1252"/>
      <c r="HE20" s="1252"/>
      <c r="HF20" s="1252"/>
      <c r="HG20" s="1252"/>
      <c r="HH20" s="1252"/>
      <c r="HI20" s="1252"/>
      <c r="HJ20" s="1252"/>
      <c r="HK20" s="1252"/>
      <c r="HL20" s="1252"/>
      <c r="HM20" s="1252"/>
      <c r="HN20" s="1252"/>
      <c r="HO20" s="1252"/>
      <c r="HP20" s="1252"/>
      <c r="HQ20" s="1252"/>
      <c r="HR20" s="1252"/>
      <c r="HS20" s="1252"/>
      <c r="HT20" s="1252"/>
      <c r="HU20" s="1252"/>
      <c r="HV20" s="1252"/>
      <c r="HW20" s="1252"/>
      <c r="HX20" s="1252"/>
      <c r="HY20" s="1252"/>
      <c r="HZ20" s="1252"/>
      <c r="IA20" s="1252"/>
      <c r="IB20" s="1252"/>
      <c r="IC20" s="1252"/>
      <c r="ID20" s="1252"/>
      <c r="IE20" s="1252"/>
      <c r="IF20" s="1252"/>
      <c r="IG20" s="1252"/>
      <c r="IH20" s="1252"/>
      <c r="II20" s="1252"/>
      <c r="IJ20" s="1252"/>
      <c r="IK20" s="1252"/>
      <c r="IL20" s="1252"/>
      <c r="IM20" s="1252"/>
      <c r="IN20" s="1252"/>
      <c r="IO20" s="1252"/>
      <c r="IP20" s="1252"/>
      <c r="IQ20" s="1252"/>
      <c r="IR20" s="1252"/>
      <c r="IS20" s="1252"/>
      <c r="IT20" s="1252"/>
      <c r="IU20" s="1252"/>
      <c r="IV20" s="1252"/>
      <c r="IW20" s="1252"/>
      <c r="IX20" s="1252"/>
      <c r="IY20" s="1252"/>
      <c r="IZ20" s="1252"/>
      <c r="JA20" s="1252"/>
      <c r="JB20" s="1252"/>
      <c r="JC20" s="1252"/>
      <c r="JD20" s="1252"/>
      <c r="JE20" s="1252"/>
      <c r="JF20" s="1252"/>
      <c r="JG20" s="1252"/>
      <c r="JH20" s="1252"/>
      <c r="JI20" s="1252"/>
      <c r="JJ20" s="1252"/>
      <c r="JK20" s="1252"/>
      <c r="JL20" s="1252"/>
      <c r="JM20" s="1252"/>
      <c r="JN20" s="1252"/>
      <c r="JO20" s="1252"/>
      <c r="JP20" s="1252"/>
      <c r="JQ20" s="1252"/>
      <c r="JR20" s="1252"/>
      <c r="JS20" s="1252"/>
      <c r="JT20" s="1252"/>
      <c r="JU20" s="1252"/>
      <c r="JV20" s="1252"/>
      <c r="JW20" s="1252"/>
      <c r="JX20" s="1252"/>
      <c r="JY20" s="1252"/>
      <c r="JZ20" s="1252"/>
      <c r="KA20" s="1252"/>
      <c r="KB20" s="1252"/>
      <c r="KC20" s="1252"/>
      <c r="KD20" s="1252"/>
      <c r="KE20" s="1252"/>
      <c r="KF20" s="1252"/>
      <c r="KG20" s="1252"/>
      <c r="KH20" s="1252"/>
      <c r="KI20" s="1252"/>
      <c r="KJ20" s="1252"/>
      <c r="KK20" s="1252"/>
      <c r="KL20" s="1252"/>
      <c r="KM20" s="1252"/>
      <c r="KN20" s="1252"/>
      <c r="KO20" s="1252"/>
      <c r="KP20" s="1252"/>
      <c r="KQ20" s="1252"/>
      <c r="KR20" s="1252"/>
      <c r="KS20" s="1252"/>
      <c r="KT20" s="1252"/>
      <c r="KU20" s="1252"/>
      <c r="KV20" s="1252"/>
      <c r="KW20" s="1252"/>
      <c r="KX20" s="1252"/>
      <c r="KY20" s="1252"/>
      <c r="KZ20" s="1252"/>
      <c r="LA20" s="1252"/>
      <c r="LB20" s="1252"/>
      <c r="LC20" s="1252"/>
      <c r="LD20" s="1252"/>
      <c r="LE20" s="1252"/>
      <c r="LF20" s="1252"/>
      <c r="LG20" s="1252"/>
      <c r="LH20" s="1252"/>
      <c r="LI20" s="1252"/>
      <c r="LJ20" s="1252"/>
      <c r="LK20" s="1252"/>
      <c r="LL20" s="1252"/>
      <c r="LM20" s="1252"/>
      <c r="LN20" s="1252"/>
      <c r="LO20" s="1252"/>
      <c r="LP20" s="1252"/>
      <c r="LQ20" s="1252"/>
      <c r="LR20" s="1252"/>
      <c r="LS20" s="1252"/>
      <c r="LT20" s="1252"/>
      <c r="LU20" s="1252"/>
      <c r="LV20" s="1252"/>
      <c r="LW20" s="1252"/>
      <c r="LX20" s="1252"/>
      <c r="LY20" s="1252"/>
      <c r="LZ20" s="1252"/>
      <c r="MA20" s="1252"/>
      <c r="MB20" s="1252"/>
      <c r="MC20" s="1252"/>
      <c r="MD20" s="1252"/>
      <c r="ME20" s="1252"/>
      <c r="MF20" s="1252"/>
      <c r="MG20" s="1252"/>
      <c r="MH20" s="1252"/>
      <c r="MI20" s="1252"/>
      <c r="MJ20" s="1252"/>
      <c r="MK20" s="1252"/>
      <c r="ML20" s="1252"/>
      <c r="MM20" s="1252"/>
      <c r="MN20" s="1252"/>
      <c r="MO20" s="1252"/>
      <c r="MP20" s="1252"/>
      <c r="MQ20" s="1252"/>
      <c r="MR20" s="1252"/>
      <c r="MS20" s="1252"/>
      <c r="MT20" s="1252"/>
      <c r="MU20" s="1252"/>
      <c r="MV20" s="1252"/>
      <c r="MW20" s="1252"/>
      <c r="MX20" s="1252"/>
      <c r="MY20" s="1252"/>
      <c r="MZ20" s="1252"/>
      <c r="NA20" s="1252"/>
      <c r="NB20" s="1252"/>
      <c r="NC20" s="1252"/>
      <c r="ND20" s="1252"/>
      <c r="NE20" s="1252"/>
      <c r="NF20" s="1252"/>
      <c r="NG20" s="1252"/>
      <c r="NH20" s="1252"/>
      <c r="NI20" s="1252"/>
      <c r="NJ20" s="1252"/>
      <c r="NK20" s="1252"/>
      <c r="NL20" s="1252"/>
      <c r="NM20" s="1252"/>
      <c r="NN20" s="1252"/>
      <c r="NO20" s="1252"/>
      <c r="NP20" s="1252"/>
      <c r="NQ20" s="1252"/>
      <c r="NR20" s="1252"/>
      <c r="NS20" s="1252"/>
      <c r="NT20" s="1252"/>
      <c r="NU20" s="1252"/>
      <c r="NV20" s="1252"/>
      <c r="NW20" s="1252"/>
      <c r="NX20" s="1252"/>
      <c r="NY20" s="1252"/>
      <c r="NZ20" s="1252"/>
      <c r="OA20" s="1252"/>
      <c r="OB20" s="1252"/>
      <c r="OC20" s="1252"/>
      <c r="OD20" s="1252"/>
      <c r="OE20" s="1252"/>
      <c r="OF20" s="1252"/>
      <c r="OG20" s="1252"/>
      <c r="OH20" s="1252"/>
      <c r="OI20" s="1252"/>
      <c r="OJ20" s="1252"/>
      <c r="OK20" s="1252"/>
      <c r="OL20" s="1252"/>
      <c r="OM20" s="1252"/>
      <c r="ON20" s="1252"/>
      <c r="OO20" s="1252"/>
      <c r="OP20" s="1252"/>
      <c r="OQ20" s="1252"/>
      <c r="OR20" s="1252"/>
      <c r="OS20" s="1252"/>
      <c r="OT20" s="1252"/>
      <c r="OU20" s="1252"/>
      <c r="OV20" s="1252"/>
      <c r="OW20" s="1252"/>
      <c r="OX20" s="1252"/>
      <c r="OY20" s="1252"/>
      <c r="OZ20" s="1252"/>
      <c r="PA20" s="1252"/>
      <c r="PB20" s="1252"/>
      <c r="PC20" s="1252"/>
      <c r="PD20" s="1252"/>
      <c r="PE20" s="1252"/>
      <c r="PF20" s="1252"/>
      <c r="PG20" s="1252"/>
      <c r="PH20" s="1252"/>
      <c r="PI20" s="1252"/>
      <c r="PJ20" s="1252"/>
      <c r="PK20" s="1252"/>
      <c r="PL20" s="1252"/>
      <c r="PM20" s="1252"/>
      <c r="PN20" s="1252"/>
      <c r="PO20" s="1252"/>
      <c r="PP20" s="1252"/>
      <c r="PQ20" s="1252"/>
      <c r="PR20" s="1252"/>
      <c r="PS20" s="1252"/>
      <c r="PT20" s="1252"/>
      <c r="PU20" s="1252"/>
      <c r="PV20" s="1252"/>
      <c r="PW20" s="1252"/>
      <c r="PX20" s="1252"/>
      <c r="PY20" s="1252"/>
      <c r="PZ20" s="1252"/>
      <c r="QA20" s="1252"/>
      <c r="QB20" s="1252"/>
      <c r="QC20" s="1252"/>
      <c r="QD20" s="1252"/>
      <c r="QE20" s="1252"/>
      <c r="QF20" s="1252"/>
      <c r="QG20" s="1252"/>
      <c r="QH20" s="1252"/>
      <c r="QI20" s="1252"/>
      <c r="QJ20" s="1252"/>
      <c r="QK20" s="1252"/>
      <c r="QL20" s="1252"/>
      <c r="QM20" s="1252"/>
      <c r="QN20" s="1252"/>
      <c r="QO20" s="1252"/>
      <c r="QP20" s="1252"/>
      <c r="QQ20" s="1252"/>
      <c r="QR20" s="1252"/>
      <c r="QS20" s="1252"/>
      <c r="QT20" s="1252"/>
      <c r="QU20" s="1252"/>
      <c r="QV20" s="1252"/>
      <c r="QW20" s="1252"/>
      <c r="QX20" s="1252"/>
      <c r="QY20" s="1252"/>
      <c r="QZ20" s="1252"/>
      <c r="RA20" s="1252"/>
      <c r="RB20" s="1252"/>
      <c r="RC20" s="1252"/>
      <c r="RD20" s="1252"/>
      <c r="RE20" s="1252"/>
      <c r="RF20" s="1252"/>
      <c r="RG20" s="1252"/>
      <c r="RH20" s="1252"/>
      <c r="RI20" s="1252"/>
      <c r="RJ20" s="1252"/>
      <c r="RK20" s="1252"/>
      <c r="RL20" s="1252"/>
      <c r="RM20" s="1252"/>
      <c r="RN20" s="1252"/>
      <c r="RO20" s="1252"/>
      <c r="RP20" s="1252"/>
      <c r="RQ20" s="1252"/>
      <c r="RR20" s="1252"/>
      <c r="RS20" s="1252"/>
      <c r="RT20" s="1252"/>
      <c r="RU20" s="1252"/>
      <c r="RV20" s="1252"/>
      <c r="RW20" s="1252"/>
      <c r="RX20" s="1252"/>
      <c r="RY20" s="1252"/>
      <c r="RZ20" s="1252"/>
      <c r="SA20" s="1252"/>
      <c r="SB20" s="1252"/>
      <c r="SC20" s="1252"/>
      <c r="SD20" s="1252"/>
      <c r="SE20" s="1252"/>
      <c r="SF20" s="1252"/>
      <c r="SG20" s="1252"/>
      <c r="SH20" s="1252"/>
      <c r="SI20" s="1252"/>
      <c r="SJ20" s="1252"/>
      <c r="SK20" s="1252"/>
      <c r="SL20" s="1252"/>
      <c r="SM20" s="1252"/>
      <c r="SN20" s="1252"/>
      <c r="SO20" s="1252"/>
      <c r="SP20" s="1252"/>
      <c r="SQ20" s="1252"/>
      <c r="SR20" s="1252"/>
      <c r="SS20" s="1252"/>
      <c r="ST20" s="1252"/>
      <c r="SU20" s="1252"/>
      <c r="SV20" s="1252"/>
      <c r="SW20" s="1252"/>
      <c r="SX20" s="1252"/>
      <c r="SY20" s="1252"/>
      <c r="SZ20" s="1252"/>
      <c r="TA20" s="1252"/>
      <c r="TB20" s="1252"/>
      <c r="TC20" s="1252"/>
      <c r="TD20" s="1252"/>
      <c r="TE20" s="1252"/>
      <c r="TF20" s="1252"/>
      <c r="TG20" s="1252"/>
      <c r="TH20" s="1252"/>
      <c r="TI20" s="1252"/>
      <c r="TJ20" s="1252"/>
      <c r="TK20" s="1252"/>
      <c r="TL20" s="1252"/>
      <c r="TM20" s="1252"/>
      <c r="TN20" s="1252"/>
      <c r="TO20" s="1252"/>
      <c r="TP20" s="1252"/>
      <c r="TQ20" s="1252"/>
      <c r="TR20" s="1252"/>
      <c r="TS20" s="1252"/>
      <c r="TT20" s="1252"/>
      <c r="TU20" s="1252"/>
      <c r="TV20" s="1252"/>
      <c r="TW20" s="1252"/>
      <c r="TX20" s="1252"/>
      <c r="TY20" s="1252"/>
      <c r="TZ20" s="1252"/>
      <c r="UA20" s="1252"/>
      <c r="UB20" s="1252"/>
      <c r="UC20" s="1252"/>
      <c r="UD20" s="1252"/>
      <c r="UE20" s="1252"/>
      <c r="UF20" s="1252"/>
      <c r="UG20" s="1252"/>
      <c r="UH20" s="1252"/>
      <c r="UI20" s="1252"/>
      <c r="UJ20" s="1252"/>
      <c r="UK20" s="1252"/>
      <c r="UL20" s="1252"/>
      <c r="UM20" s="1252"/>
      <c r="UN20" s="1252"/>
      <c r="UO20" s="1252"/>
      <c r="UP20" s="1252"/>
      <c r="UQ20" s="1252"/>
      <c r="UR20" s="1252"/>
      <c r="US20" s="1252"/>
      <c r="UT20" s="1252"/>
      <c r="UU20" s="1252"/>
      <c r="UV20" s="1252"/>
      <c r="UW20" s="1252"/>
      <c r="UX20" s="1252"/>
      <c r="UY20" s="1252"/>
      <c r="UZ20" s="1252"/>
      <c r="VA20" s="1252"/>
      <c r="VB20" s="1252"/>
      <c r="VC20" s="1252"/>
      <c r="VD20" s="1252"/>
      <c r="VE20" s="1252"/>
      <c r="VF20" s="1252"/>
      <c r="VG20" s="1252"/>
      <c r="VH20" s="1252"/>
      <c r="VI20" s="1252"/>
      <c r="VJ20" s="1252"/>
      <c r="VK20" s="1252"/>
      <c r="VL20" s="1252"/>
      <c r="VM20" s="1252"/>
      <c r="VN20" s="1252"/>
      <c r="VO20" s="1252"/>
      <c r="VP20" s="1252"/>
      <c r="VQ20" s="1252"/>
      <c r="VR20" s="1252"/>
      <c r="VS20" s="1252"/>
      <c r="VT20" s="1252"/>
      <c r="VU20" s="1252"/>
      <c r="VV20" s="1252"/>
      <c r="VW20" s="1252"/>
      <c r="VX20" s="1252"/>
      <c r="VY20" s="1252"/>
      <c r="VZ20" s="1252"/>
      <c r="WA20" s="1252"/>
      <c r="WB20" s="1252"/>
      <c r="WC20" s="1252"/>
      <c r="WD20" s="1252"/>
      <c r="WE20" s="1252"/>
      <c r="WF20" s="1252"/>
      <c r="WG20" s="1252"/>
      <c r="WH20" s="1252"/>
      <c r="WI20" s="1252"/>
      <c r="WJ20" s="1252"/>
      <c r="WK20" s="1252"/>
      <c r="WL20" s="1252"/>
      <c r="WM20" s="1252"/>
      <c r="WN20" s="1252"/>
      <c r="WO20" s="1252"/>
      <c r="WP20" s="1252"/>
      <c r="WQ20" s="1252"/>
      <c r="WR20" s="1252"/>
      <c r="WS20" s="1252"/>
      <c r="WT20" s="1252"/>
      <c r="WU20" s="1252"/>
      <c r="WV20" s="1252"/>
      <c r="WW20" s="1252"/>
      <c r="WX20" s="1252"/>
      <c r="WY20" s="1252"/>
      <c r="WZ20" s="1252"/>
      <c r="XA20" s="1252"/>
      <c r="XB20" s="1252"/>
      <c r="XC20" s="1252"/>
      <c r="XD20" s="1252"/>
      <c r="XE20" s="1252"/>
      <c r="XF20" s="1252"/>
      <c r="XG20" s="1252"/>
      <c r="XH20" s="1252"/>
      <c r="XI20" s="1252"/>
      <c r="XJ20" s="1252"/>
      <c r="XK20" s="1252"/>
      <c r="XL20" s="1252"/>
      <c r="XM20" s="1252"/>
      <c r="XN20" s="1252"/>
      <c r="XO20" s="1252"/>
      <c r="XP20" s="1252"/>
      <c r="XQ20" s="1252"/>
      <c r="XR20" s="1252"/>
      <c r="XS20" s="1252"/>
      <c r="XT20" s="1252"/>
      <c r="XU20" s="1252"/>
      <c r="XV20" s="1252"/>
      <c r="XW20" s="1252"/>
      <c r="XX20" s="1252"/>
      <c r="XY20" s="1252"/>
      <c r="XZ20" s="1252"/>
      <c r="YA20" s="1252"/>
      <c r="YB20" s="1252"/>
      <c r="YC20" s="1252"/>
      <c r="YD20" s="1252"/>
      <c r="YE20" s="1252"/>
      <c r="YF20" s="1252"/>
      <c r="YG20" s="1252"/>
      <c r="YH20" s="1252"/>
      <c r="YI20" s="1252"/>
      <c r="YJ20" s="1252"/>
      <c r="YK20" s="1252"/>
      <c r="YL20" s="1252"/>
      <c r="YM20" s="1252"/>
      <c r="YN20" s="1252"/>
      <c r="YO20" s="1252"/>
      <c r="YP20" s="1252"/>
      <c r="YQ20" s="1252"/>
      <c r="YR20" s="1252"/>
      <c r="YS20" s="1252"/>
      <c r="YT20" s="1252"/>
      <c r="YU20" s="1252"/>
      <c r="YV20" s="1252"/>
      <c r="YW20" s="1252"/>
      <c r="YX20" s="1252"/>
      <c r="YY20" s="1252"/>
      <c r="YZ20" s="1252"/>
      <c r="ZA20" s="1252"/>
      <c r="ZB20" s="1252"/>
      <c r="ZC20" s="1252"/>
      <c r="ZD20" s="1252"/>
      <c r="ZE20" s="1252"/>
      <c r="ZF20" s="1252"/>
      <c r="ZG20" s="1252"/>
      <c r="ZH20" s="1252"/>
      <c r="ZI20" s="1252"/>
      <c r="ZJ20" s="1252"/>
      <c r="ZK20" s="1252"/>
      <c r="ZL20" s="1252"/>
      <c r="ZM20" s="1252"/>
      <c r="ZN20" s="1252"/>
      <c r="ZO20" s="1252"/>
      <c r="ZP20" s="1252"/>
      <c r="ZQ20" s="1252"/>
      <c r="ZR20" s="1252"/>
      <c r="ZS20" s="1252"/>
      <c r="ZT20" s="1252"/>
      <c r="ZU20" s="1252"/>
      <c r="ZV20" s="1252"/>
      <c r="ZW20" s="1252"/>
      <c r="ZX20" s="1252"/>
      <c r="ZY20" s="1252"/>
      <c r="ZZ20" s="1252"/>
      <c r="AAA20" s="1252"/>
      <c r="AAB20" s="1252"/>
      <c r="AAC20" s="1252"/>
      <c r="AAD20" s="1252"/>
      <c r="AAE20" s="1252"/>
      <c r="AAF20" s="1252"/>
      <c r="AAG20" s="1252"/>
      <c r="AAH20" s="1252"/>
      <c r="AAI20" s="1252"/>
      <c r="AAJ20" s="1252"/>
      <c r="AAK20" s="1252"/>
      <c r="AAL20" s="1252"/>
      <c r="AAM20" s="1252"/>
      <c r="AAN20" s="1252"/>
      <c r="AAO20" s="1252"/>
      <c r="AAP20" s="1252"/>
      <c r="AAQ20" s="1252"/>
      <c r="AAR20" s="1252"/>
      <c r="AAS20" s="1252"/>
      <c r="AAT20" s="1252"/>
      <c r="AAU20" s="1252"/>
      <c r="AAV20" s="1252"/>
      <c r="AAW20" s="1252"/>
      <c r="AAX20" s="1252"/>
      <c r="AAY20" s="1252"/>
      <c r="AAZ20" s="1252"/>
      <c r="ABA20" s="1252"/>
      <c r="ABB20" s="1252"/>
      <c r="ABC20" s="1252"/>
      <c r="ABD20" s="1252"/>
      <c r="ABE20" s="1252"/>
      <c r="ABF20" s="1252"/>
      <c r="ABG20" s="1252"/>
      <c r="ABH20" s="1252"/>
      <c r="ABI20" s="1252"/>
      <c r="ABJ20" s="1252"/>
      <c r="ABK20" s="1252"/>
      <c r="ABL20" s="1252"/>
      <c r="ABM20" s="1252"/>
      <c r="ABN20" s="1252"/>
      <c r="ABO20" s="1252"/>
      <c r="ABP20" s="1252"/>
      <c r="ABQ20" s="1252"/>
      <c r="ABR20" s="1252"/>
      <c r="ABS20" s="1252"/>
      <c r="ABT20" s="1252"/>
      <c r="ABU20" s="1252"/>
      <c r="ABV20" s="1252"/>
      <c r="ABW20" s="1252"/>
      <c r="ABX20" s="1252"/>
      <c r="ABY20" s="1252"/>
      <c r="ABZ20" s="1252"/>
      <c r="ACA20" s="1252"/>
      <c r="ACB20" s="1252"/>
      <c r="ACC20" s="1252"/>
      <c r="ACD20" s="1252"/>
      <c r="ACE20" s="1252"/>
      <c r="ACF20" s="1252"/>
      <c r="ACG20" s="1252"/>
      <c r="ACH20" s="1252"/>
      <c r="ACI20" s="1252"/>
      <c r="ACJ20" s="1252"/>
      <c r="ACK20" s="1252"/>
      <c r="ACL20" s="1252"/>
      <c r="ACM20" s="1252"/>
      <c r="ACN20" s="1252"/>
      <c r="ACO20" s="1252"/>
      <c r="ACP20" s="1252"/>
      <c r="ACQ20" s="1252"/>
      <c r="ACR20" s="1252"/>
      <c r="ACS20" s="1252"/>
      <c r="ACT20" s="1252"/>
      <c r="ACU20" s="1252"/>
      <c r="ACV20" s="1252"/>
      <c r="ACW20" s="1252"/>
      <c r="ACX20" s="1252"/>
      <c r="ACY20" s="1252"/>
      <c r="ACZ20" s="1252"/>
      <c r="ADA20" s="1252"/>
      <c r="ADB20" s="1252"/>
      <c r="ADC20" s="1252"/>
      <c r="ADD20" s="1252"/>
      <c r="ADE20" s="1252"/>
      <c r="ADF20" s="1252"/>
      <c r="ADG20" s="1252"/>
      <c r="ADH20" s="1252"/>
      <c r="ADI20" s="1252"/>
      <c r="ADJ20" s="1252"/>
      <c r="ADK20" s="1252"/>
      <c r="ADL20" s="1252"/>
      <c r="ADM20" s="1252"/>
      <c r="ADN20" s="1252"/>
      <c r="ADO20" s="1252"/>
      <c r="ADP20" s="1252"/>
      <c r="ADQ20" s="1252"/>
      <c r="ADR20" s="1252"/>
      <c r="ADS20" s="1252"/>
      <c r="ADT20" s="1252"/>
      <c r="ADU20" s="1252"/>
      <c r="ADV20" s="1252"/>
      <c r="ADW20" s="1252"/>
      <c r="ADX20" s="1252"/>
      <c r="ADY20" s="1252"/>
      <c r="ADZ20" s="1252"/>
      <c r="AEA20" s="1252"/>
      <c r="AEB20" s="1252"/>
      <c r="AEC20" s="1252"/>
      <c r="AED20" s="1252"/>
      <c r="AEE20" s="1252"/>
      <c r="AEF20" s="1252"/>
      <c r="AEG20" s="1252"/>
      <c r="AEH20" s="1252"/>
      <c r="AEI20" s="1252"/>
      <c r="AEJ20" s="1252"/>
      <c r="AEK20" s="1252"/>
      <c r="AEL20" s="1252"/>
      <c r="AEM20" s="1252"/>
      <c r="AEN20" s="1252"/>
      <c r="AEO20" s="1252"/>
      <c r="AEP20" s="1252"/>
      <c r="AEQ20" s="1252"/>
      <c r="AER20" s="1252"/>
      <c r="AES20" s="1252"/>
      <c r="AET20" s="1252"/>
      <c r="AEU20" s="1252"/>
      <c r="AEV20" s="1252"/>
      <c r="AEW20" s="1252"/>
      <c r="AEX20" s="1252"/>
      <c r="AEY20" s="1252"/>
      <c r="AEZ20" s="1252"/>
      <c r="AFA20" s="1252"/>
      <c r="AFB20" s="1252"/>
      <c r="AFC20" s="1252"/>
      <c r="AFD20" s="1252"/>
      <c r="AFE20" s="1252"/>
      <c r="AFF20" s="1252"/>
      <c r="AFG20" s="1252"/>
      <c r="AFH20" s="1252"/>
      <c r="AFI20" s="1252"/>
      <c r="AFJ20" s="1252"/>
      <c r="AFK20" s="1252"/>
      <c r="AFL20" s="1252"/>
      <c r="AFM20" s="1252"/>
      <c r="AFN20" s="1252"/>
      <c r="AFO20" s="1252"/>
      <c r="AFP20" s="1252"/>
      <c r="AFQ20" s="1252"/>
      <c r="AFR20" s="1252"/>
      <c r="AFS20" s="1252"/>
      <c r="AFT20" s="1252"/>
      <c r="AFU20" s="1252"/>
      <c r="AFV20" s="1252"/>
      <c r="AFW20" s="1252"/>
      <c r="AFX20" s="1252"/>
      <c r="AFY20" s="1252"/>
      <c r="AFZ20" s="1252"/>
      <c r="AGA20" s="1252"/>
      <c r="AGB20" s="1252"/>
      <c r="AGC20" s="1252"/>
      <c r="AGD20" s="1252"/>
      <c r="AGE20" s="1252"/>
      <c r="AGF20" s="1252"/>
      <c r="AGG20" s="1252"/>
      <c r="AGH20" s="1252"/>
      <c r="AGI20" s="1252"/>
      <c r="AGJ20" s="1252"/>
      <c r="AGK20" s="1252"/>
      <c r="AGL20" s="1252"/>
      <c r="AGM20" s="1252"/>
      <c r="AGN20" s="1252"/>
      <c r="AGO20" s="1252"/>
      <c r="AGP20" s="1252"/>
      <c r="AGQ20" s="1252"/>
      <c r="AGR20" s="1252"/>
      <c r="AGS20" s="1252"/>
      <c r="AGT20" s="1252"/>
      <c r="AGU20" s="1252"/>
      <c r="AGV20" s="1252"/>
      <c r="AGW20" s="1252"/>
      <c r="AGX20" s="1252"/>
      <c r="AGY20" s="1252"/>
      <c r="AGZ20" s="1252"/>
      <c r="AHA20" s="1252"/>
      <c r="AHB20" s="1252"/>
      <c r="AHC20" s="1252"/>
      <c r="AHD20" s="1252"/>
      <c r="AHE20" s="1252"/>
      <c r="AHF20" s="1252"/>
      <c r="AHG20" s="1252"/>
      <c r="AHH20" s="1252"/>
      <c r="AHI20" s="1252"/>
      <c r="AHJ20" s="1252"/>
      <c r="AHK20" s="1252"/>
      <c r="AHL20" s="1252"/>
      <c r="AHM20" s="1252"/>
      <c r="AHN20" s="1252"/>
      <c r="AHO20" s="1252"/>
      <c r="AHP20" s="1252"/>
      <c r="AHQ20" s="1252"/>
      <c r="AHR20" s="1252"/>
      <c r="AHS20" s="1252"/>
      <c r="AHT20" s="1252"/>
      <c r="AHU20" s="1252"/>
      <c r="AHV20" s="1252"/>
      <c r="AHW20" s="1252"/>
      <c r="AHX20" s="1252"/>
      <c r="AHY20" s="1252"/>
      <c r="AHZ20" s="1252"/>
      <c r="AIA20" s="1252"/>
      <c r="AIB20" s="1252"/>
      <c r="AIC20" s="1252"/>
      <c r="AID20" s="1252"/>
      <c r="AIE20" s="1252"/>
      <c r="AIF20" s="1252"/>
      <c r="AIG20" s="1252"/>
      <c r="AIH20" s="1252"/>
      <c r="AII20" s="1252"/>
      <c r="AIJ20" s="1252"/>
      <c r="AIK20" s="1252"/>
      <c r="AIL20" s="1252"/>
      <c r="AIM20" s="1252"/>
      <c r="AIN20" s="1252"/>
      <c r="AIO20" s="1252"/>
      <c r="AIP20" s="1252"/>
      <c r="AIQ20" s="1252"/>
      <c r="AIR20" s="1252"/>
      <c r="AIS20" s="1252"/>
      <c r="AIT20" s="1252"/>
      <c r="AIU20" s="1252"/>
      <c r="AIV20" s="1252"/>
      <c r="AIW20" s="1252"/>
      <c r="AIX20" s="1252"/>
      <c r="AIY20" s="1252"/>
      <c r="AIZ20" s="1252"/>
      <c r="AJA20" s="1252"/>
      <c r="AJB20" s="1252"/>
      <c r="AJC20" s="1252"/>
      <c r="AJD20" s="1252"/>
      <c r="AJE20" s="1252"/>
      <c r="AJF20" s="1252"/>
      <c r="AJG20" s="1252"/>
      <c r="AJH20" s="1252"/>
      <c r="AJI20" s="1252"/>
      <c r="AJJ20" s="1252"/>
      <c r="AJK20" s="1252"/>
      <c r="AJL20" s="1252"/>
      <c r="AJM20" s="1252"/>
      <c r="AJN20" s="1252"/>
      <c r="AJO20" s="1252"/>
      <c r="AJP20" s="1252"/>
      <c r="AJQ20" s="1252"/>
      <c r="AJR20" s="1252"/>
      <c r="AJS20" s="1252"/>
      <c r="AJT20" s="1252"/>
      <c r="AJU20" s="1252"/>
      <c r="AJV20" s="1252"/>
      <c r="AJW20" s="1252"/>
      <c r="AJX20" s="1252"/>
      <c r="AJY20" s="1252"/>
      <c r="AJZ20" s="1252"/>
      <c r="AKA20" s="1252"/>
      <c r="AKB20" s="1252"/>
      <c r="AKC20" s="1252"/>
      <c r="AKD20" s="1252"/>
      <c r="AKE20" s="1252"/>
      <c r="AKF20" s="1252"/>
      <c r="AKG20" s="1252"/>
      <c r="AKH20" s="1252"/>
      <c r="AKI20" s="1252"/>
      <c r="AKJ20" s="1252"/>
      <c r="AKK20" s="1252"/>
      <c r="AKL20" s="1252"/>
      <c r="AKM20" s="1252"/>
      <c r="AKN20" s="1252"/>
      <c r="AKO20" s="1252"/>
      <c r="AKP20" s="1252"/>
      <c r="AKQ20" s="1252"/>
      <c r="AKR20" s="1252"/>
      <c r="AKS20" s="1252"/>
      <c r="AKT20" s="1252"/>
      <c r="AKU20" s="1252"/>
      <c r="AKV20" s="1252"/>
      <c r="AKW20" s="1252"/>
      <c r="AKX20" s="1252"/>
      <c r="AKY20" s="1252"/>
      <c r="AKZ20" s="1252"/>
      <c r="ALA20" s="1252"/>
      <c r="ALB20" s="1252"/>
      <c r="ALC20" s="1252"/>
      <c r="ALD20" s="1252"/>
      <c r="ALE20" s="1252"/>
      <c r="ALF20" s="1252"/>
      <c r="ALG20" s="1252"/>
      <c r="ALH20" s="1252"/>
      <c r="ALI20" s="1252"/>
      <c r="ALJ20" s="1252"/>
      <c r="ALK20" s="1252"/>
      <c r="ALL20" s="1252"/>
      <c r="ALM20" s="1252"/>
      <c r="ALN20" s="1252"/>
      <c r="ALO20" s="1252"/>
      <c r="ALP20" s="1252"/>
      <c r="ALQ20" s="1252"/>
      <c r="ALR20" s="1252"/>
      <c r="ALS20" s="1252"/>
      <c r="ALT20" s="1252"/>
      <c r="ALU20" s="1252"/>
      <c r="ALV20" s="1252"/>
      <c r="ALW20" s="1252"/>
      <c r="ALX20" s="1252"/>
      <c r="ALY20" s="1252"/>
      <c r="ALZ20" s="1252"/>
      <c r="AMA20" s="1252"/>
      <c r="AMB20" s="1252"/>
      <c r="AMC20" s="1252"/>
      <c r="AMD20" s="1252"/>
      <c r="AME20" s="1252"/>
      <c r="AMF20" s="1252"/>
      <c r="AMG20" s="1252"/>
      <c r="AMH20" s="1252"/>
      <c r="AMI20" s="1252"/>
      <c r="AMJ20" s="1252"/>
      <c r="AMK20" s="1252"/>
      <c r="AML20" s="1252"/>
      <c r="AMM20" s="1252"/>
      <c r="AMN20" s="1252"/>
      <c r="AMO20" s="1252"/>
      <c r="AMP20" s="1252"/>
      <c r="AMQ20" s="1252"/>
      <c r="AMR20" s="1252"/>
      <c r="AMS20" s="1252"/>
      <c r="AMT20" s="1252"/>
      <c r="AMU20" s="1252"/>
      <c r="AMV20" s="1252"/>
      <c r="AMW20" s="1252"/>
      <c r="AMX20" s="1252"/>
      <c r="AMY20" s="1252"/>
      <c r="AMZ20" s="1252"/>
      <c r="ANA20" s="1252"/>
      <c r="ANB20" s="1252"/>
      <c r="ANC20" s="1252"/>
      <c r="AND20" s="1252"/>
      <c r="ANE20" s="1252"/>
      <c r="ANF20" s="1252"/>
      <c r="ANG20" s="1252"/>
      <c r="ANH20" s="1252"/>
      <c r="ANI20" s="1252"/>
      <c r="ANJ20" s="1252"/>
      <c r="ANK20" s="1252"/>
      <c r="ANL20" s="1252"/>
      <c r="ANM20" s="1252"/>
      <c r="ANN20" s="1252"/>
      <c r="ANO20" s="1252"/>
      <c r="ANP20" s="1252"/>
      <c r="ANQ20" s="1252"/>
      <c r="ANR20" s="1252"/>
      <c r="ANS20" s="1252"/>
      <c r="ANT20" s="1252"/>
      <c r="ANU20" s="1252"/>
      <c r="ANV20" s="1252"/>
      <c r="ANW20" s="1252"/>
      <c r="ANX20" s="1252"/>
      <c r="ANY20" s="1252"/>
      <c r="ANZ20" s="1252"/>
      <c r="AOA20" s="1252"/>
      <c r="AOB20" s="1252"/>
      <c r="AOC20" s="1252"/>
      <c r="AOD20" s="1252"/>
      <c r="AOE20" s="1252"/>
      <c r="AOF20" s="1252"/>
      <c r="AOG20" s="1252"/>
      <c r="AOH20" s="1252"/>
      <c r="AOI20" s="1252"/>
      <c r="AOJ20" s="1252"/>
      <c r="AOK20" s="1252"/>
      <c r="AOL20" s="1252"/>
      <c r="AOM20" s="1252"/>
      <c r="AON20" s="1252"/>
      <c r="AOO20" s="1252"/>
      <c r="AOP20" s="1252"/>
      <c r="AOQ20" s="1252"/>
      <c r="AOR20" s="1252"/>
      <c r="AOS20" s="1252"/>
      <c r="AOT20" s="1252"/>
      <c r="AOU20" s="1252"/>
      <c r="AOV20" s="1252"/>
      <c r="AOW20" s="1252"/>
      <c r="AOX20" s="1252"/>
      <c r="AOY20" s="1252"/>
      <c r="AOZ20" s="1252"/>
      <c r="APA20" s="1252"/>
      <c r="APB20" s="1252"/>
      <c r="APC20" s="1252"/>
      <c r="APD20" s="1252"/>
      <c r="APE20" s="1252"/>
      <c r="APF20" s="1252"/>
      <c r="APG20" s="1252"/>
      <c r="APH20" s="1252"/>
      <c r="API20" s="1252"/>
      <c r="APJ20" s="1252"/>
      <c r="APK20" s="1252"/>
      <c r="APL20" s="1252"/>
      <c r="APM20" s="1252"/>
      <c r="APN20" s="1252"/>
      <c r="APO20" s="1252"/>
      <c r="APP20" s="1252"/>
      <c r="APQ20" s="1252"/>
      <c r="APR20" s="1252"/>
      <c r="APS20" s="1252"/>
      <c r="APT20" s="1252"/>
      <c r="APU20" s="1252"/>
      <c r="APV20" s="1252"/>
      <c r="APW20" s="1252"/>
      <c r="APX20" s="1252"/>
      <c r="APY20" s="1252"/>
      <c r="APZ20" s="1252"/>
      <c r="AQA20" s="1252"/>
      <c r="AQB20" s="1252"/>
      <c r="AQC20" s="1252"/>
      <c r="AQD20" s="1252"/>
      <c r="AQE20" s="1252"/>
      <c r="AQF20" s="1252"/>
      <c r="AQG20" s="1252"/>
      <c r="AQH20" s="1252"/>
      <c r="AQI20" s="1252"/>
      <c r="AQJ20" s="1252"/>
      <c r="AQK20" s="1252"/>
      <c r="AQL20" s="1252"/>
      <c r="AQM20" s="1252"/>
      <c r="AQN20" s="1252"/>
      <c r="AQO20" s="1252"/>
      <c r="AQP20" s="1252"/>
      <c r="AQQ20" s="1252"/>
      <c r="AQR20" s="1252"/>
      <c r="AQS20" s="1252"/>
      <c r="AQT20" s="1252"/>
      <c r="AQU20" s="1252"/>
      <c r="AQV20" s="1252"/>
      <c r="AQW20" s="1252"/>
      <c r="AQX20" s="1252"/>
      <c r="AQY20" s="1252"/>
      <c r="AQZ20" s="1252"/>
      <c r="ARA20" s="1252"/>
      <c r="ARB20" s="1252"/>
      <c r="ARC20" s="1252"/>
      <c r="ARD20" s="1252"/>
      <c r="ARE20" s="1252"/>
      <c r="ARF20" s="1252"/>
      <c r="ARG20" s="1252"/>
      <c r="ARH20" s="1252"/>
      <c r="ARI20" s="1252"/>
      <c r="ARJ20" s="1252"/>
      <c r="ARK20" s="1252"/>
      <c r="ARL20" s="1252"/>
      <c r="ARM20" s="1252"/>
      <c r="ARN20" s="1252"/>
      <c r="ARO20" s="1252"/>
      <c r="ARP20" s="1252"/>
      <c r="ARQ20" s="1252"/>
      <c r="ARR20" s="1252"/>
      <c r="ARS20" s="1252"/>
      <c r="ART20" s="1252"/>
      <c r="ARU20" s="1252"/>
      <c r="ARV20" s="1252"/>
      <c r="ARW20" s="1252"/>
      <c r="ARX20" s="1252"/>
      <c r="ARY20" s="1252"/>
      <c r="ARZ20" s="1252"/>
      <c r="ASA20" s="1252"/>
      <c r="ASB20" s="1252"/>
      <c r="ASC20" s="1252"/>
      <c r="ASD20" s="1252"/>
      <c r="ASE20" s="1252"/>
      <c r="ASF20" s="1252"/>
      <c r="ASG20" s="1252"/>
      <c r="ASH20" s="1252"/>
      <c r="ASI20" s="1252"/>
      <c r="ASJ20" s="1252"/>
      <c r="ASK20" s="1252"/>
      <c r="ASL20" s="1252"/>
      <c r="ASM20" s="1252"/>
      <c r="ASN20" s="1252"/>
      <c r="ASO20" s="1252"/>
      <c r="ASP20" s="1252"/>
      <c r="ASQ20" s="1252"/>
      <c r="ASR20" s="1252"/>
      <c r="ASS20" s="1252"/>
      <c r="AST20" s="1252"/>
      <c r="ASU20" s="1252"/>
      <c r="ASV20" s="1252"/>
      <c r="ASW20" s="1252"/>
      <c r="ASX20" s="1252"/>
      <c r="ASY20" s="1252"/>
      <c r="ASZ20" s="1252"/>
      <c r="ATA20" s="1252"/>
      <c r="ATB20" s="1252"/>
      <c r="ATC20" s="1252"/>
      <c r="ATD20" s="1252"/>
      <c r="ATE20" s="1252"/>
      <c r="ATF20" s="1252"/>
      <c r="ATG20" s="1252"/>
      <c r="ATH20" s="1252"/>
      <c r="ATI20" s="1252"/>
      <c r="ATJ20" s="1252"/>
      <c r="ATK20" s="1252"/>
      <c r="ATL20" s="1252"/>
      <c r="ATM20" s="1252"/>
      <c r="ATN20" s="1252"/>
      <c r="ATO20" s="1252"/>
      <c r="ATP20" s="1252"/>
      <c r="ATQ20" s="1252"/>
      <c r="ATR20" s="1252"/>
      <c r="ATS20" s="1252"/>
      <c r="ATT20" s="1252"/>
      <c r="ATU20" s="1252"/>
      <c r="ATV20" s="1252"/>
      <c r="ATW20" s="1252"/>
      <c r="ATX20" s="1252"/>
      <c r="ATY20" s="1252"/>
      <c r="ATZ20" s="1252"/>
      <c r="AUA20" s="1252"/>
      <c r="AUB20" s="1252"/>
      <c r="AUC20" s="1252"/>
      <c r="AUD20" s="1252"/>
      <c r="AUE20" s="1252"/>
      <c r="AUF20" s="1252"/>
      <c r="AUG20" s="1252"/>
      <c r="AUH20" s="1252"/>
      <c r="AUI20" s="1252"/>
      <c r="AUJ20" s="1252"/>
      <c r="AUK20" s="1252"/>
      <c r="AUL20" s="1252"/>
      <c r="AUM20" s="1252"/>
      <c r="AUN20" s="1252"/>
      <c r="AUO20" s="1252"/>
      <c r="AUP20" s="1252"/>
      <c r="AUQ20" s="1252"/>
      <c r="AUR20" s="1252"/>
      <c r="AUS20" s="1252"/>
      <c r="AUT20" s="1252"/>
      <c r="AUU20" s="1252"/>
      <c r="AUV20" s="1252"/>
      <c r="AUW20" s="1252"/>
      <c r="AUX20" s="1252"/>
      <c r="AUY20" s="1252"/>
      <c r="AUZ20" s="1252"/>
      <c r="AVA20" s="1252"/>
      <c r="AVB20" s="1252"/>
      <c r="AVC20" s="1252"/>
      <c r="AVD20" s="1252"/>
      <c r="AVE20" s="1252"/>
      <c r="AVF20" s="1252"/>
      <c r="AVG20" s="1252"/>
      <c r="AVH20" s="1252"/>
      <c r="AVI20" s="1252"/>
      <c r="AVJ20" s="1252"/>
      <c r="AVK20" s="1252"/>
      <c r="AVL20" s="1252"/>
      <c r="AVM20" s="1252"/>
      <c r="AVN20" s="1252"/>
      <c r="AVO20" s="1252"/>
      <c r="AVP20" s="1252"/>
      <c r="AVQ20" s="1252"/>
      <c r="AVR20" s="1252"/>
      <c r="AVS20" s="1252"/>
      <c r="AVT20" s="1252"/>
      <c r="AVU20" s="1252"/>
      <c r="AVV20" s="1252"/>
      <c r="AVW20" s="1252"/>
      <c r="AVX20" s="1252"/>
      <c r="AVY20" s="1252"/>
      <c r="AVZ20" s="1252"/>
      <c r="AWA20" s="1252"/>
      <c r="AWB20" s="1252"/>
      <c r="AWC20" s="1252"/>
      <c r="AWD20" s="1252"/>
      <c r="AWE20" s="1252"/>
      <c r="AWF20" s="1252"/>
      <c r="AWG20" s="1252"/>
      <c r="AWH20" s="1252"/>
      <c r="AWI20" s="1252"/>
      <c r="AWJ20" s="1252"/>
      <c r="AWK20" s="1252"/>
      <c r="AWL20" s="1252"/>
      <c r="AWM20" s="1252"/>
      <c r="AWN20" s="1252"/>
      <c r="AWO20" s="1252"/>
      <c r="AWP20" s="1252"/>
      <c r="AWQ20" s="1252"/>
      <c r="AWR20" s="1252"/>
      <c r="AWS20" s="1252"/>
      <c r="AWT20" s="1252"/>
      <c r="AWU20" s="1252"/>
      <c r="AWV20" s="1252"/>
      <c r="AWW20" s="1252"/>
      <c r="AWX20" s="1252"/>
      <c r="AWY20" s="1252"/>
      <c r="AWZ20" s="1252"/>
      <c r="AXA20" s="1252"/>
      <c r="AXB20" s="1252"/>
      <c r="AXC20" s="1252"/>
      <c r="AXD20" s="1252"/>
      <c r="AXE20" s="1252"/>
      <c r="AXF20" s="1252"/>
      <c r="AXG20" s="1252"/>
      <c r="AXH20" s="1252"/>
      <c r="AXI20" s="1252"/>
      <c r="AXJ20" s="1252"/>
      <c r="AXK20" s="1252"/>
      <c r="AXL20" s="1252"/>
      <c r="AXM20" s="1252"/>
      <c r="AXN20" s="1252"/>
      <c r="AXO20" s="1252"/>
      <c r="AXP20" s="1252"/>
      <c r="AXQ20" s="1252"/>
      <c r="AXR20" s="1252"/>
      <c r="AXS20" s="1252"/>
      <c r="AXT20" s="1252"/>
      <c r="AXU20" s="1252"/>
      <c r="AXV20" s="1252"/>
      <c r="AXW20" s="1252"/>
      <c r="AXX20" s="1252"/>
      <c r="AXY20" s="1252"/>
      <c r="AXZ20" s="1252"/>
      <c r="AYA20" s="1252"/>
      <c r="AYB20" s="1252"/>
      <c r="AYC20" s="1252"/>
      <c r="AYD20" s="1252"/>
      <c r="AYE20" s="1252"/>
      <c r="AYF20" s="1252"/>
      <c r="AYG20" s="1252"/>
      <c r="AYH20" s="1252"/>
      <c r="AYI20" s="1252"/>
      <c r="AYJ20" s="1252"/>
      <c r="AYK20" s="1252"/>
      <c r="AYL20" s="1252"/>
      <c r="AYM20" s="1252"/>
      <c r="AYN20" s="1252"/>
      <c r="AYO20" s="1252"/>
      <c r="AYP20" s="1252"/>
      <c r="AYQ20" s="1252"/>
      <c r="AYR20" s="1252"/>
      <c r="AYS20" s="1252"/>
      <c r="AYT20" s="1252"/>
      <c r="AYU20" s="1252"/>
      <c r="AYV20" s="1252"/>
      <c r="AYW20" s="1252"/>
      <c r="AYX20" s="1252"/>
      <c r="AYY20" s="1252"/>
      <c r="AYZ20" s="1252"/>
      <c r="AZA20" s="1252"/>
      <c r="AZB20" s="1252"/>
      <c r="AZC20" s="1252"/>
      <c r="AZD20" s="1252"/>
      <c r="AZE20" s="1252"/>
      <c r="AZF20" s="1252"/>
      <c r="AZG20" s="1252"/>
      <c r="AZH20" s="1252"/>
      <c r="AZI20" s="1252"/>
      <c r="AZJ20" s="1252"/>
      <c r="AZK20" s="1252"/>
      <c r="AZL20" s="1252"/>
      <c r="AZM20" s="1252"/>
      <c r="AZN20" s="1252"/>
      <c r="AZO20" s="1252"/>
      <c r="AZP20" s="1252"/>
      <c r="AZQ20" s="1252"/>
      <c r="AZR20" s="1252"/>
      <c r="AZS20" s="1252"/>
      <c r="AZT20" s="1252"/>
      <c r="AZU20" s="1252"/>
      <c r="AZV20" s="1252"/>
      <c r="AZW20" s="1252"/>
      <c r="AZX20" s="1252"/>
      <c r="AZY20" s="1252"/>
      <c r="AZZ20" s="1252"/>
      <c r="BAA20" s="1252"/>
      <c r="BAB20" s="1252"/>
      <c r="BAC20" s="1252"/>
      <c r="BAD20" s="1252"/>
      <c r="BAE20" s="1252"/>
      <c r="BAF20" s="1252"/>
      <c r="BAG20" s="1252"/>
      <c r="BAH20" s="1252"/>
      <c r="BAI20" s="1252"/>
      <c r="BAJ20" s="1252"/>
      <c r="BAK20" s="1252"/>
      <c r="BAL20" s="1252"/>
      <c r="BAM20" s="1252"/>
      <c r="BAN20" s="1252"/>
      <c r="BAO20" s="1252"/>
      <c r="BAP20" s="1252"/>
      <c r="BAQ20" s="1252"/>
      <c r="BAR20" s="1252"/>
      <c r="BAS20" s="1252"/>
      <c r="BAT20" s="1252"/>
      <c r="BAU20" s="1252"/>
      <c r="BAV20" s="1252"/>
      <c r="BAW20" s="1252"/>
      <c r="BAX20" s="1252"/>
      <c r="BAY20" s="1252"/>
      <c r="BAZ20" s="1252"/>
      <c r="BBA20" s="1252"/>
      <c r="BBB20" s="1252"/>
      <c r="BBC20" s="1252"/>
      <c r="BBD20" s="1252"/>
      <c r="BBE20" s="1252"/>
      <c r="BBF20" s="1252"/>
      <c r="BBG20" s="1252"/>
      <c r="BBH20" s="1252"/>
      <c r="BBI20" s="1252"/>
      <c r="BBJ20" s="1252"/>
      <c r="BBK20" s="1252"/>
      <c r="BBL20" s="1252"/>
      <c r="BBM20" s="1252"/>
      <c r="BBN20" s="1252"/>
      <c r="BBO20" s="1252"/>
      <c r="BBP20" s="1252"/>
      <c r="BBQ20" s="1252"/>
      <c r="BBR20" s="1252"/>
      <c r="BBS20" s="1252"/>
      <c r="BBT20" s="1252"/>
      <c r="BBU20" s="1252"/>
      <c r="BBV20" s="1252"/>
      <c r="BBW20" s="1252"/>
      <c r="BBX20" s="1252"/>
      <c r="BBY20" s="1252"/>
      <c r="BBZ20" s="1252"/>
      <c r="BCA20" s="1252"/>
      <c r="BCB20" s="1252"/>
      <c r="BCC20" s="1252"/>
      <c r="BCD20" s="1252"/>
      <c r="BCE20" s="1252"/>
      <c r="BCF20" s="1252"/>
      <c r="BCG20" s="1252"/>
      <c r="BCH20" s="1252"/>
      <c r="BCI20" s="1252"/>
      <c r="BCJ20" s="1252"/>
      <c r="BCK20" s="1252"/>
      <c r="BCL20" s="1252"/>
      <c r="BCM20" s="1252"/>
      <c r="BCN20" s="1252"/>
      <c r="BCO20" s="1252"/>
      <c r="BCP20" s="1252"/>
      <c r="BCQ20" s="1252"/>
      <c r="BCR20" s="1252"/>
      <c r="BCS20" s="1252"/>
      <c r="BCT20" s="1252"/>
      <c r="BCU20" s="1252"/>
      <c r="BCV20" s="1252"/>
      <c r="BCW20" s="1252"/>
      <c r="BCX20" s="1252"/>
      <c r="BCY20" s="1252"/>
      <c r="BCZ20" s="1252"/>
      <c r="BDA20" s="1252"/>
      <c r="BDB20" s="1252"/>
      <c r="BDC20" s="1252"/>
      <c r="BDD20" s="1252"/>
      <c r="BDE20" s="1252"/>
      <c r="BDF20" s="1252"/>
      <c r="BDG20" s="1252"/>
      <c r="BDH20" s="1252"/>
      <c r="BDI20" s="1252"/>
      <c r="BDJ20" s="1252"/>
      <c r="BDK20" s="1252"/>
      <c r="BDL20" s="1252"/>
      <c r="BDM20" s="1252"/>
      <c r="BDN20" s="1252"/>
      <c r="BDO20" s="1252"/>
      <c r="BDP20" s="1252"/>
      <c r="BDQ20" s="1252"/>
      <c r="BDR20" s="1252"/>
      <c r="BDS20" s="1252"/>
      <c r="BDT20" s="1252"/>
      <c r="BDU20" s="1252"/>
      <c r="BDV20" s="1252"/>
      <c r="BDW20" s="1252"/>
      <c r="BDX20" s="1252"/>
      <c r="BDY20" s="1252"/>
      <c r="BDZ20" s="1252"/>
      <c r="BEA20" s="1252"/>
      <c r="BEB20" s="1252"/>
      <c r="BEC20" s="1252"/>
      <c r="BED20" s="1252"/>
      <c r="BEE20" s="1252"/>
      <c r="BEF20" s="1252"/>
      <c r="BEG20" s="1252"/>
      <c r="BEH20" s="1252"/>
      <c r="BEI20" s="1252"/>
      <c r="BEJ20" s="1252"/>
      <c r="BEK20" s="1252"/>
      <c r="BEL20" s="1252"/>
      <c r="BEM20" s="1252"/>
      <c r="BEN20" s="1252"/>
      <c r="BEO20" s="1252"/>
      <c r="BEP20" s="1252"/>
      <c r="BEQ20" s="1252"/>
      <c r="BER20" s="1252"/>
      <c r="BES20" s="1252"/>
      <c r="BET20" s="1252"/>
      <c r="BEU20" s="1252"/>
      <c r="BEV20" s="1252"/>
      <c r="BEW20" s="1252"/>
      <c r="BEX20" s="1252"/>
      <c r="BEY20" s="1252"/>
      <c r="BEZ20" s="1252"/>
      <c r="BFA20" s="1252"/>
      <c r="BFB20" s="1252"/>
      <c r="BFC20" s="1252"/>
      <c r="BFD20" s="1252"/>
      <c r="BFE20" s="1252"/>
      <c r="BFF20" s="1252"/>
      <c r="BFG20" s="1252"/>
      <c r="BFH20" s="1252"/>
      <c r="BFI20" s="1252"/>
      <c r="BFJ20" s="1252"/>
      <c r="BFK20" s="1252"/>
      <c r="BFL20" s="1252"/>
      <c r="BFM20" s="1252"/>
      <c r="BFN20" s="1252"/>
      <c r="BFO20" s="1252"/>
      <c r="BFP20" s="1252"/>
      <c r="BFQ20" s="1252"/>
      <c r="BFR20" s="1252"/>
      <c r="BFS20" s="1252"/>
      <c r="BFT20" s="1252"/>
      <c r="BFU20" s="1252"/>
      <c r="BFV20" s="1252"/>
      <c r="BFW20" s="1252"/>
      <c r="BFX20" s="1252"/>
      <c r="BFY20" s="1252"/>
      <c r="BFZ20" s="1252"/>
      <c r="BGA20" s="1252"/>
      <c r="BGB20" s="1252"/>
      <c r="BGC20" s="1252"/>
      <c r="BGD20" s="1252"/>
      <c r="BGE20" s="1252"/>
      <c r="BGF20" s="1252"/>
      <c r="BGG20" s="1252"/>
      <c r="BGH20" s="1252"/>
      <c r="BGI20" s="1252"/>
      <c r="BGJ20" s="1252"/>
      <c r="BGK20" s="1252"/>
      <c r="BGL20" s="1252"/>
      <c r="BGM20" s="1252"/>
      <c r="BGN20" s="1252"/>
      <c r="BGO20" s="1252"/>
      <c r="BGP20" s="1252"/>
      <c r="BGQ20" s="1252"/>
      <c r="BGR20" s="1252"/>
      <c r="BGS20" s="1252"/>
      <c r="BGT20" s="1252"/>
      <c r="BGU20" s="1252"/>
      <c r="BGV20" s="1252"/>
      <c r="BGW20" s="1252"/>
      <c r="BGX20" s="1252"/>
      <c r="BGY20" s="1252"/>
      <c r="BGZ20" s="1252"/>
      <c r="BHA20" s="1252"/>
      <c r="BHB20" s="1252"/>
      <c r="BHC20" s="1252"/>
      <c r="BHD20" s="1252"/>
      <c r="BHE20" s="1252"/>
      <c r="BHF20" s="1252"/>
      <c r="BHG20" s="1252"/>
      <c r="BHH20" s="1252"/>
      <c r="BHI20" s="1252"/>
      <c r="BHJ20" s="1252"/>
      <c r="BHK20" s="1252"/>
      <c r="BHL20" s="1252"/>
      <c r="BHM20" s="1252"/>
      <c r="BHN20" s="1252"/>
      <c r="BHO20" s="1252"/>
      <c r="BHP20" s="1252"/>
      <c r="BHQ20" s="1252"/>
      <c r="BHR20" s="1252"/>
      <c r="BHS20" s="1252"/>
      <c r="BHT20" s="1252"/>
      <c r="BHU20" s="1252"/>
      <c r="BHV20" s="1252"/>
      <c r="BHW20" s="1252"/>
      <c r="BHX20" s="1252"/>
      <c r="BHY20" s="1252"/>
      <c r="BHZ20" s="1252"/>
      <c r="BIA20" s="1252"/>
      <c r="BIB20" s="1252"/>
      <c r="BIC20" s="1252"/>
      <c r="BID20" s="1252"/>
      <c r="BIE20" s="1252"/>
      <c r="BIF20" s="1252"/>
      <c r="BIG20" s="1252"/>
      <c r="BIH20" s="1252"/>
      <c r="BII20" s="1252"/>
      <c r="BIJ20" s="1252"/>
      <c r="BIK20" s="1252"/>
      <c r="BIL20" s="1252"/>
      <c r="BIM20" s="1252"/>
      <c r="BIN20" s="1252"/>
      <c r="BIO20" s="1252"/>
      <c r="BIP20" s="1252"/>
      <c r="BIQ20" s="1252"/>
      <c r="BIR20" s="1252"/>
      <c r="BIS20" s="1252"/>
      <c r="BIT20" s="1252"/>
      <c r="BIU20" s="1252"/>
      <c r="BIV20" s="1252"/>
      <c r="BIW20" s="1252"/>
      <c r="BIX20" s="1252"/>
      <c r="BIY20" s="1252"/>
      <c r="BIZ20" s="1252"/>
      <c r="BJA20" s="1252"/>
      <c r="BJB20" s="1252"/>
      <c r="BJC20" s="1252"/>
      <c r="BJD20" s="1252"/>
      <c r="BJE20" s="1252"/>
      <c r="BJF20" s="1252"/>
      <c r="BJG20" s="1252"/>
      <c r="BJH20" s="1252"/>
      <c r="BJI20" s="1252"/>
      <c r="BJJ20" s="1252"/>
      <c r="BJK20" s="1252"/>
      <c r="BJL20" s="1252"/>
      <c r="BJM20" s="1252"/>
      <c r="BJN20" s="1252"/>
      <c r="BJO20" s="1252"/>
      <c r="BJP20" s="1252"/>
      <c r="BJQ20" s="1252"/>
      <c r="BJR20" s="1252"/>
      <c r="BJS20" s="1252"/>
      <c r="BJT20" s="1252"/>
      <c r="BJU20" s="1252"/>
      <c r="BJV20" s="1252"/>
      <c r="BJW20" s="1252"/>
      <c r="BJX20" s="1252"/>
      <c r="BJY20" s="1252"/>
      <c r="BJZ20" s="1252"/>
      <c r="BKA20" s="1252"/>
      <c r="BKB20" s="1252"/>
      <c r="BKC20" s="1252"/>
      <c r="BKD20" s="1252"/>
      <c r="BKE20" s="1252"/>
      <c r="BKF20" s="1252"/>
      <c r="BKG20" s="1252"/>
      <c r="BKH20" s="1252"/>
      <c r="BKI20" s="1252"/>
      <c r="BKJ20" s="1252"/>
      <c r="BKK20" s="1252"/>
      <c r="BKL20" s="1252"/>
      <c r="BKM20" s="1252"/>
      <c r="BKN20" s="1252"/>
      <c r="BKO20" s="1252"/>
      <c r="BKP20" s="1252"/>
      <c r="BKQ20" s="1252"/>
      <c r="BKR20" s="1252"/>
      <c r="BKS20" s="1252"/>
      <c r="BKT20" s="1252"/>
      <c r="BKU20" s="1252"/>
      <c r="BKV20" s="1252"/>
      <c r="BKW20" s="1252"/>
      <c r="BKX20" s="1252"/>
      <c r="BKY20" s="1252"/>
      <c r="BKZ20" s="1252"/>
      <c r="BLA20" s="1252"/>
      <c r="BLB20" s="1252"/>
      <c r="BLC20" s="1252"/>
      <c r="BLD20" s="1252"/>
      <c r="BLE20" s="1252"/>
      <c r="BLF20" s="1252"/>
      <c r="BLG20" s="1252"/>
      <c r="BLH20" s="1252"/>
      <c r="BLI20" s="1252"/>
      <c r="BLJ20" s="1252"/>
      <c r="BLK20" s="1252"/>
      <c r="BLL20" s="1252"/>
      <c r="BLM20" s="1252"/>
      <c r="BLN20" s="1252"/>
      <c r="BLO20" s="1252"/>
      <c r="BLP20" s="1252"/>
      <c r="BLQ20" s="1252"/>
      <c r="BLR20" s="1252"/>
      <c r="BLS20" s="1252"/>
      <c r="BLT20" s="1252"/>
      <c r="BLU20" s="1252"/>
      <c r="BLV20" s="1252"/>
      <c r="BLW20" s="1252"/>
      <c r="BLX20" s="1252"/>
      <c r="BLY20" s="1252"/>
      <c r="BLZ20" s="1252"/>
      <c r="BMA20" s="1252"/>
      <c r="BMB20" s="1252"/>
      <c r="BMC20" s="1252"/>
      <c r="BMD20" s="1252"/>
      <c r="BME20" s="1252"/>
      <c r="BMF20" s="1252"/>
      <c r="BMG20" s="1252"/>
      <c r="BMH20" s="1252"/>
      <c r="BMI20" s="1252"/>
      <c r="BMJ20" s="1252"/>
      <c r="BMK20" s="1252"/>
      <c r="BML20" s="1252"/>
      <c r="BMM20" s="1252"/>
      <c r="BMN20" s="1252"/>
      <c r="BMO20" s="1252"/>
      <c r="BMP20" s="1252"/>
      <c r="BMQ20" s="1252"/>
      <c r="BMR20" s="1252"/>
      <c r="BMS20" s="1252"/>
      <c r="BMT20" s="1252"/>
      <c r="BMU20" s="1252"/>
      <c r="BMV20" s="1252"/>
      <c r="BMW20" s="1252"/>
      <c r="BMX20" s="1252"/>
      <c r="BMY20" s="1252"/>
      <c r="BMZ20" s="1252"/>
      <c r="BNA20" s="1252"/>
      <c r="BNB20" s="1252"/>
      <c r="BNC20" s="1252"/>
      <c r="BND20" s="1252"/>
      <c r="BNE20" s="1252"/>
      <c r="BNF20" s="1252"/>
      <c r="BNG20" s="1252"/>
      <c r="BNH20" s="1252"/>
      <c r="BNI20" s="1252"/>
      <c r="BNJ20" s="1252"/>
      <c r="BNK20" s="1252"/>
      <c r="BNL20" s="1252"/>
      <c r="BNM20" s="1252"/>
      <c r="BNN20" s="1252"/>
      <c r="BNO20" s="1252"/>
      <c r="BNP20" s="1252"/>
      <c r="BNQ20" s="1252"/>
      <c r="BNR20" s="1252"/>
      <c r="BNS20" s="1252"/>
      <c r="BNT20" s="1252"/>
      <c r="BNU20" s="1252"/>
      <c r="BNV20" s="1252"/>
      <c r="BNW20" s="1252"/>
      <c r="BNX20" s="1252"/>
      <c r="BNY20" s="1252"/>
      <c r="BNZ20" s="1252"/>
      <c r="BOA20" s="1252"/>
      <c r="BOB20" s="1252"/>
      <c r="BOC20" s="1252"/>
      <c r="BOD20" s="1252"/>
      <c r="BOE20" s="1252"/>
      <c r="BOF20" s="1252"/>
      <c r="BOG20" s="1252"/>
      <c r="BOH20" s="1252"/>
      <c r="BOI20" s="1252"/>
      <c r="BOJ20" s="1252"/>
      <c r="BOK20" s="1252"/>
      <c r="BOL20" s="1252"/>
      <c r="BOM20" s="1252"/>
      <c r="BON20" s="1252"/>
      <c r="BOO20" s="1252"/>
      <c r="BOP20" s="1252"/>
      <c r="BOQ20" s="1252"/>
      <c r="BOR20" s="1252"/>
      <c r="BOS20" s="1252"/>
      <c r="BOT20" s="1252"/>
      <c r="BOU20" s="1252"/>
      <c r="BOV20" s="1252"/>
      <c r="BOW20" s="1252"/>
      <c r="BOX20" s="1252"/>
      <c r="BOY20" s="1252"/>
      <c r="BOZ20" s="1252"/>
      <c r="BPA20" s="1252"/>
      <c r="BPB20" s="1252"/>
      <c r="BPC20" s="1252"/>
      <c r="BPD20" s="1252"/>
      <c r="BPE20" s="1252"/>
      <c r="BPF20" s="1252"/>
      <c r="BPG20" s="1252"/>
      <c r="BPH20" s="1252"/>
      <c r="BPI20" s="1252"/>
      <c r="BPJ20" s="1252"/>
      <c r="BPK20" s="1252"/>
      <c r="BPL20" s="1252"/>
      <c r="BPM20" s="1252"/>
      <c r="BPN20" s="1252"/>
      <c r="BPO20" s="1252"/>
      <c r="BPP20" s="1252"/>
      <c r="BPQ20" s="1252"/>
      <c r="BPR20" s="1252"/>
      <c r="BPS20" s="1252"/>
      <c r="BPT20" s="1252"/>
      <c r="BPU20" s="1252"/>
      <c r="BPV20" s="1252"/>
      <c r="BPW20" s="1252"/>
      <c r="BPX20" s="1252"/>
      <c r="BPY20" s="1252"/>
      <c r="BPZ20" s="1252"/>
      <c r="BQA20" s="1252"/>
      <c r="BQB20" s="1252"/>
      <c r="BQC20" s="1252"/>
      <c r="BQD20" s="1252"/>
      <c r="BQE20" s="1252"/>
      <c r="BQF20" s="1252"/>
      <c r="BQG20" s="1252"/>
      <c r="BQH20" s="1252"/>
      <c r="BQI20" s="1252"/>
      <c r="BQJ20" s="1252"/>
      <c r="BQK20" s="1252"/>
      <c r="BQL20" s="1252"/>
      <c r="BQM20" s="1252"/>
      <c r="BQN20" s="1252"/>
      <c r="BQO20" s="1252"/>
      <c r="BQP20" s="1252"/>
      <c r="BQQ20" s="1252"/>
      <c r="BQR20" s="1252"/>
      <c r="BQS20" s="1252"/>
      <c r="BQT20" s="1252"/>
      <c r="BQU20" s="1252"/>
      <c r="BQV20" s="1252"/>
      <c r="BQW20" s="1252"/>
      <c r="BQX20" s="1252"/>
      <c r="BQY20" s="1252"/>
      <c r="BQZ20" s="1252"/>
      <c r="BRA20" s="1252"/>
      <c r="BRB20" s="1252"/>
      <c r="BRC20" s="1252"/>
      <c r="BRD20" s="1252"/>
      <c r="BRE20" s="1252"/>
      <c r="BRF20" s="1252"/>
      <c r="BRG20" s="1252"/>
      <c r="BRH20" s="1252"/>
      <c r="BRI20" s="1252"/>
      <c r="BRJ20" s="1252"/>
      <c r="BRK20" s="1252"/>
      <c r="BRL20" s="1252"/>
      <c r="BRM20" s="1252"/>
      <c r="BRN20" s="1252"/>
      <c r="BRO20" s="1252"/>
      <c r="BRP20" s="1252"/>
      <c r="BRQ20" s="1252"/>
      <c r="BRR20" s="1252"/>
      <c r="BRS20" s="1252"/>
      <c r="BRT20" s="1252"/>
      <c r="BRU20" s="1252"/>
      <c r="BRV20" s="1252"/>
      <c r="BRW20" s="1252"/>
      <c r="BRX20" s="1252"/>
      <c r="BRY20" s="1252"/>
      <c r="BRZ20" s="1252"/>
      <c r="BSA20" s="1252"/>
      <c r="BSB20" s="1252"/>
      <c r="BSC20" s="1252"/>
      <c r="BSD20" s="1252"/>
      <c r="BSE20" s="1252"/>
      <c r="BSF20" s="1252"/>
      <c r="BSG20" s="1252"/>
      <c r="BSH20" s="1252"/>
      <c r="BSI20" s="1252"/>
      <c r="BSJ20" s="1252"/>
      <c r="BSK20" s="1252"/>
      <c r="BSL20" s="1252"/>
      <c r="BSM20" s="1252"/>
      <c r="BSN20" s="1252"/>
      <c r="BSO20" s="1252"/>
      <c r="BSP20" s="1252"/>
      <c r="BSQ20" s="1252"/>
      <c r="BSR20" s="1252"/>
      <c r="BSS20" s="1252"/>
      <c r="BST20" s="1252"/>
      <c r="BSU20" s="1252"/>
      <c r="BSV20" s="1252"/>
      <c r="BSW20" s="1252"/>
      <c r="BSX20" s="1252"/>
      <c r="BSY20" s="1252"/>
      <c r="BSZ20" s="1252"/>
      <c r="BTA20" s="1252"/>
      <c r="BTB20" s="1252"/>
      <c r="BTC20" s="1252"/>
      <c r="BTD20" s="1252"/>
      <c r="BTE20" s="1252"/>
      <c r="BTF20" s="1252"/>
      <c r="BTG20" s="1252"/>
      <c r="BTH20" s="1252"/>
      <c r="BTI20" s="1252"/>
      <c r="BTJ20" s="1252"/>
      <c r="BTK20" s="1252"/>
      <c r="BTL20" s="1252"/>
      <c r="BTM20" s="1252"/>
      <c r="BTN20" s="1252"/>
      <c r="BTO20" s="1252"/>
      <c r="BTP20" s="1252"/>
      <c r="BTQ20" s="1252"/>
      <c r="BTR20" s="1252"/>
      <c r="BTS20" s="1252"/>
      <c r="BTT20" s="1252"/>
      <c r="BTU20" s="1252"/>
      <c r="BTV20" s="1252"/>
      <c r="BTW20" s="1252"/>
      <c r="BTX20" s="1252"/>
      <c r="BTY20" s="1252"/>
      <c r="BTZ20" s="1252"/>
      <c r="BUA20" s="1252"/>
      <c r="BUB20" s="1252"/>
      <c r="BUC20" s="1252"/>
      <c r="BUD20" s="1252"/>
      <c r="BUE20" s="1252"/>
      <c r="BUF20" s="1252"/>
      <c r="BUG20" s="1252"/>
      <c r="BUH20" s="1252"/>
      <c r="BUI20" s="1252"/>
      <c r="BUJ20" s="1252"/>
      <c r="BUK20" s="1252"/>
      <c r="BUL20" s="1252"/>
      <c r="BUM20" s="1252"/>
      <c r="BUN20" s="1252"/>
      <c r="BUO20" s="1252"/>
      <c r="BUP20" s="1252"/>
      <c r="BUQ20" s="1252"/>
      <c r="BUR20" s="1252"/>
      <c r="BUS20" s="1252"/>
      <c r="BUT20" s="1252"/>
      <c r="BUU20" s="1252"/>
      <c r="BUV20" s="1252"/>
      <c r="BUW20" s="1252"/>
      <c r="BUX20" s="1252"/>
      <c r="BUY20" s="1252"/>
      <c r="BUZ20" s="1252"/>
      <c r="BVA20" s="1252"/>
      <c r="BVB20" s="1252"/>
      <c r="BVC20" s="1252"/>
      <c r="BVD20" s="1252"/>
      <c r="BVE20" s="1252"/>
      <c r="BVF20" s="1252"/>
      <c r="BVG20" s="1252"/>
      <c r="BVH20" s="1252"/>
      <c r="BVI20" s="1252"/>
      <c r="BVJ20" s="1252"/>
      <c r="BVK20" s="1252"/>
      <c r="BVL20" s="1252"/>
      <c r="BVM20" s="1252"/>
      <c r="BVN20" s="1252"/>
      <c r="BVO20" s="1252"/>
      <c r="BVP20" s="1252"/>
      <c r="BVQ20" s="1252"/>
      <c r="BVR20" s="1252"/>
      <c r="BVS20" s="1252"/>
      <c r="BVT20" s="1252"/>
      <c r="BVU20" s="1252"/>
      <c r="BVV20" s="1252"/>
      <c r="BVW20" s="1252"/>
      <c r="BVX20" s="1252"/>
      <c r="BVY20" s="1252"/>
      <c r="BVZ20" s="1252"/>
      <c r="BWA20" s="1252"/>
      <c r="BWB20" s="1252"/>
      <c r="BWC20" s="1252"/>
      <c r="BWD20" s="1252"/>
      <c r="BWE20" s="1252"/>
      <c r="BWF20" s="1252"/>
      <c r="BWG20" s="1252"/>
      <c r="BWH20" s="1252"/>
      <c r="BWI20" s="1252"/>
      <c r="BWJ20" s="1252"/>
      <c r="BWK20" s="1252"/>
      <c r="BWL20" s="1252"/>
      <c r="BWM20" s="1252"/>
      <c r="BWN20" s="1252"/>
      <c r="BWO20" s="1252"/>
      <c r="BWP20" s="1252"/>
      <c r="BWQ20" s="1252"/>
      <c r="BWR20" s="1252"/>
      <c r="BWS20" s="1252"/>
      <c r="BWT20" s="1252"/>
      <c r="BWU20" s="1252"/>
      <c r="BWV20" s="1252"/>
      <c r="BWW20" s="1252"/>
      <c r="BWX20" s="1252"/>
      <c r="BWY20" s="1252"/>
      <c r="BWZ20" s="1252"/>
      <c r="BXA20" s="1252"/>
      <c r="BXB20" s="1252"/>
      <c r="BXC20" s="1252"/>
      <c r="BXD20" s="1252"/>
      <c r="BXE20" s="1252"/>
      <c r="BXF20" s="1252"/>
      <c r="BXG20" s="1252"/>
      <c r="BXH20" s="1252"/>
      <c r="BXI20" s="1252"/>
      <c r="BXJ20" s="1252"/>
      <c r="BXK20" s="1252"/>
      <c r="BXL20" s="1252"/>
      <c r="BXM20" s="1252"/>
      <c r="BXN20" s="1252"/>
      <c r="BXO20" s="1252"/>
      <c r="BXP20" s="1252"/>
      <c r="BXQ20" s="1252"/>
      <c r="BXR20" s="1252"/>
      <c r="BXS20" s="1252"/>
      <c r="BXT20" s="1252"/>
      <c r="BXU20" s="1252"/>
      <c r="BXV20" s="1252"/>
      <c r="BXW20" s="1252"/>
      <c r="BXX20" s="1252"/>
      <c r="BXY20" s="1252"/>
      <c r="BXZ20" s="1252"/>
      <c r="BYA20" s="1252"/>
      <c r="BYB20" s="1252"/>
      <c r="BYC20" s="1252"/>
      <c r="BYD20" s="1252"/>
      <c r="BYE20" s="1252"/>
      <c r="BYF20" s="1252"/>
      <c r="BYG20" s="1252"/>
      <c r="BYH20" s="1252"/>
      <c r="BYI20" s="1252"/>
      <c r="BYJ20" s="1252"/>
      <c r="BYK20" s="1252"/>
      <c r="BYL20" s="1252"/>
      <c r="BYM20" s="1252"/>
      <c r="BYN20" s="1252"/>
      <c r="BYO20" s="1252"/>
      <c r="BYP20" s="1252"/>
      <c r="BYQ20" s="1252"/>
      <c r="BYR20" s="1252"/>
      <c r="BYS20" s="1252"/>
      <c r="BYT20" s="1252"/>
      <c r="BYU20" s="1252"/>
      <c r="BYV20" s="1252"/>
      <c r="BYW20" s="1252"/>
      <c r="BYX20" s="1252"/>
      <c r="BYY20" s="1252"/>
      <c r="BYZ20" s="1252"/>
      <c r="BZA20" s="1252"/>
      <c r="BZB20" s="1252"/>
      <c r="BZC20" s="1252"/>
      <c r="BZD20" s="1252"/>
      <c r="BZE20" s="1252"/>
      <c r="BZF20" s="1252"/>
      <c r="BZG20" s="1252"/>
      <c r="BZH20" s="1252"/>
      <c r="BZI20" s="1252"/>
      <c r="BZJ20" s="1252"/>
      <c r="BZK20" s="1252"/>
      <c r="BZL20" s="1252"/>
      <c r="BZM20" s="1252"/>
      <c r="BZN20" s="1252"/>
      <c r="BZO20" s="1252"/>
      <c r="BZP20" s="1252"/>
      <c r="BZQ20" s="1252"/>
      <c r="BZR20" s="1252"/>
      <c r="BZS20" s="1252"/>
      <c r="BZT20" s="1252"/>
      <c r="BZU20" s="1252"/>
      <c r="BZV20" s="1252"/>
      <c r="BZW20" s="1252"/>
      <c r="BZX20" s="1252"/>
      <c r="BZY20" s="1252"/>
      <c r="BZZ20" s="1252"/>
      <c r="CAA20" s="1252"/>
      <c r="CAB20" s="1252"/>
      <c r="CAC20" s="1252"/>
      <c r="CAD20" s="1252"/>
      <c r="CAE20" s="1252"/>
      <c r="CAF20" s="1252"/>
      <c r="CAG20" s="1252"/>
      <c r="CAH20" s="1252"/>
      <c r="CAI20" s="1252"/>
      <c r="CAJ20" s="1252"/>
      <c r="CAK20" s="1252"/>
      <c r="CAL20" s="1252"/>
      <c r="CAM20" s="1252"/>
      <c r="CAN20" s="1252"/>
      <c r="CAO20" s="1252"/>
      <c r="CAP20" s="1252"/>
      <c r="CAQ20" s="1252"/>
      <c r="CAR20" s="1252"/>
      <c r="CAS20" s="1252"/>
      <c r="CAT20" s="1252"/>
      <c r="CAU20" s="1252"/>
      <c r="CAV20" s="1252"/>
      <c r="CAW20" s="1252"/>
      <c r="CAX20" s="1252"/>
      <c r="CAY20" s="1252"/>
      <c r="CAZ20" s="1252"/>
      <c r="CBA20" s="1252"/>
      <c r="CBB20" s="1252"/>
      <c r="CBC20" s="1252"/>
      <c r="CBD20" s="1252"/>
      <c r="CBE20" s="1252"/>
      <c r="CBF20" s="1252"/>
      <c r="CBG20" s="1252"/>
      <c r="CBH20" s="1252"/>
      <c r="CBI20" s="1252"/>
      <c r="CBJ20" s="1252"/>
      <c r="CBK20" s="1252"/>
      <c r="CBL20" s="1252"/>
      <c r="CBM20" s="1252"/>
      <c r="CBN20" s="1252"/>
      <c r="CBO20" s="1252"/>
      <c r="CBP20" s="1252"/>
      <c r="CBQ20" s="1252"/>
      <c r="CBR20" s="1252"/>
      <c r="CBS20" s="1252"/>
      <c r="CBT20" s="1252"/>
      <c r="CBU20" s="1252"/>
      <c r="CBV20" s="1252"/>
      <c r="CBW20" s="1252"/>
      <c r="CBX20" s="1252"/>
      <c r="CBY20" s="1252"/>
      <c r="CBZ20" s="1252"/>
      <c r="CCA20" s="1252"/>
      <c r="CCB20" s="1252"/>
      <c r="CCC20" s="1252"/>
      <c r="CCD20" s="1252"/>
      <c r="CCE20" s="1252"/>
      <c r="CCF20" s="1252"/>
      <c r="CCG20" s="1252"/>
      <c r="CCH20" s="1252"/>
      <c r="CCI20" s="1252"/>
      <c r="CCJ20" s="1252"/>
      <c r="CCK20" s="1252"/>
      <c r="CCL20" s="1252"/>
      <c r="CCM20" s="1252"/>
      <c r="CCN20" s="1252"/>
      <c r="CCO20" s="1252"/>
      <c r="CCP20" s="1252"/>
      <c r="CCQ20" s="1252"/>
      <c r="CCR20" s="1252"/>
      <c r="CCS20" s="1252"/>
      <c r="CCT20" s="1252"/>
      <c r="CCU20" s="1252"/>
      <c r="CCV20" s="1252"/>
      <c r="CCW20" s="1252"/>
      <c r="CCX20" s="1252"/>
      <c r="CCY20" s="1252"/>
      <c r="CCZ20" s="1252"/>
      <c r="CDA20" s="1252"/>
      <c r="CDB20" s="1252"/>
      <c r="CDC20" s="1252"/>
      <c r="CDD20" s="1252"/>
      <c r="CDE20" s="1252"/>
      <c r="CDF20" s="1252"/>
      <c r="CDG20" s="1252"/>
      <c r="CDH20" s="1252"/>
      <c r="CDI20" s="1252"/>
      <c r="CDJ20" s="1252"/>
      <c r="CDK20" s="1252"/>
      <c r="CDL20" s="1252"/>
      <c r="CDM20" s="1252"/>
      <c r="CDN20" s="1252"/>
      <c r="CDO20" s="1252"/>
      <c r="CDP20" s="1252"/>
      <c r="CDQ20" s="1252"/>
      <c r="CDR20" s="1252"/>
      <c r="CDS20" s="1252"/>
      <c r="CDT20" s="1252"/>
      <c r="CDU20" s="1252"/>
      <c r="CDV20" s="1252"/>
      <c r="CDW20" s="1252"/>
      <c r="CDX20" s="1252"/>
      <c r="CDY20" s="1252"/>
      <c r="CDZ20" s="1252"/>
      <c r="CEA20" s="1252"/>
      <c r="CEB20" s="1252"/>
      <c r="CEC20" s="1252"/>
      <c r="CED20" s="1252"/>
      <c r="CEE20" s="1252"/>
      <c r="CEF20" s="1252"/>
      <c r="CEG20" s="1252"/>
      <c r="CEH20" s="1252"/>
      <c r="CEI20" s="1252"/>
      <c r="CEJ20" s="1252"/>
      <c r="CEK20" s="1252"/>
      <c r="CEL20" s="1252"/>
      <c r="CEM20" s="1252"/>
      <c r="CEN20" s="1252"/>
      <c r="CEO20" s="1252"/>
      <c r="CEP20" s="1252"/>
      <c r="CEQ20" s="1252"/>
      <c r="CER20" s="1252"/>
      <c r="CES20" s="1252"/>
      <c r="CET20" s="1252"/>
      <c r="CEU20" s="1252"/>
      <c r="CEV20" s="1252"/>
      <c r="CEW20" s="1252"/>
      <c r="CEX20" s="1252"/>
      <c r="CEY20" s="1252"/>
      <c r="CEZ20" s="1252"/>
      <c r="CFA20" s="1252"/>
      <c r="CFB20" s="1252"/>
      <c r="CFC20" s="1252"/>
      <c r="CFD20" s="1252"/>
      <c r="CFE20" s="1252"/>
      <c r="CFF20" s="1252"/>
      <c r="CFG20" s="1252"/>
      <c r="CFH20" s="1252"/>
      <c r="CFI20" s="1252"/>
      <c r="CFJ20" s="1252"/>
      <c r="CFK20" s="1252"/>
      <c r="CFL20" s="1252"/>
      <c r="CFM20" s="1252"/>
      <c r="CFN20" s="1252"/>
      <c r="CFO20" s="1252"/>
      <c r="CFP20" s="1252"/>
      <c r="CFQ20" s="1252"/>
      <c r="CFR20" s="1252"/>
      <c r="CFS20" s="1252"/>
      <c r="CFT20" s="1252"/>
      <c r="CFU20" s="1252"/>
      <c r="CFV20" s="1252"/>
      <c r="CFW20" s="1252"/>
      <c r="CFX20" s="1252"/>
      <c r="CFY20" s="1252"/>
      <c r="CFZ20" s="1252"/>
      <c r="CGA20" s="1252"/>
      <c r="CGB20" s="1252"/>
      <c r="CGC20" s="1252"/>
      <c r="CGD20" s="1252"/>
      <c r="CGE20" s="1252"/>
      <c r="CGF20" s="1252"/>
      <c r="CGG20" s="1252"/>
      <c r="CGH20" s="1252"/>
      <c r="CGI20" s="1252"/>
      <c r="CGJ20" s="1252"/>
      <c r="CGK20" s="1252"/>
      <c r="CGL20" s="1252"/>
      <c r="CGM20" s="1252"/>
      <c r="CGN20" s="1252"/>
      <c r="CGO20" s="1252"/>
      <c r="CGP20" s="1252"/>
      <c r="CGQ20" s="1252"/>
      <c r="CGR20" s="1252"/>
      <c r="CGS20" s="1252"/>
      <c r="CGT20" s="1252"/>
      <c r="CGU20" s="1252"/>
      <c r="CGV20" s="1252"/>
      <c r="CGW20" s="1252"/>
      <c r="CGX20" s="1252"/>
      <c r="CGY20" s="1252"/>
      <c r="CGZ20" s="1252"/>
      <c r="CHA20" s="1252"/>
      <c r="CHB20" s="1252"/>
      <c r="CHC20" s="1252"/>
      <c r="CHD20" s="1252"/>
      <c r="CHE20" s="1252"/>
      <c r="CHF20" s="1252"/>
      <c r="CHG20" s="1252"/>
      <c r="CHH20" s="1252"/>
      <c r="CHI20" s="1252"/>
      <c r="CHJ20" s="1252"/>
      <c r="CHK20" s="1252"/>
      <c r="CHL20" s="1252"/>
      <c r="CHM20" s="1252"/>
      <c r="CHN20" s="1252"/>
      <c r="CHO20" s="1252"/>
      <c r="CHP20" s="1252"/>
      <c r="CHQ20" s="1252"/>
      <c r="CHR20" s="1252"/>
      <c r="CHS20" s="1252"/>
      <c r="CHT20" s="1252"/>
      <c r="CHU20" s="1252"/>
      <c r="CHV20" s="1252"/>
      <c r="CHW20" s="1252"/>
      <c r="CHX20" s="1252"/>
      <c r="CHY20" s="1252"/>
      <c r="CHZ20" s="1252"/>
      <c r="CIA20" s="1252"/>
      <c r="CIB20" s="1252"/>
      <c r="CIC20" s="1252"/>
      <c r="CID20" s="1252"/>
      <c r="CIE20" s="1252"/>
      <c r="CIF20" s="1252"/>
      <c r="CIG20" s="1252"/>
      <c r="CIH20" s="1252"/>
      <c r="CII20" s="1252"/>
      <c r="CIJ20" s="1252"/>
      <c r="CIK20" s="1252"/>
      <c r="CIL20" s="1252"/>
      <c r="CIM20" s="1252"/>
      <c r="CIN20" s="1252"/>
      <c r="CIO20" s="1252"/>
      <c r="CIP20" s="1252"/>
      <c r="CIQ20" s="1252"/>
      <c r="CIR20" s="1252"/>
      <c r="CIS20" s="1252"/>
      <c r="CIT20" s="1252"/>
      <c r="CIU20" s="1252"/>
      <c r="CIV20" s="1252"/>
      <c r="CIW20" s="1252"/>
      <c r="CIX20" s="1252"/>
      <c r="CIY20" s="1252"/>
      <c r="CIZ20" s="1252"/>
      <c r="CJA20" s="1252"/>
      <c r="CJB20" s="1252"/>
      <c r="CJC20" s="1252"/>
      <c r="CJD20" s="1252"/>
      <c r="CJE20" s="1252"/>
      <c r="CJF20" s="1252"/>
      <c r="CJG20" s="1252"/>
      <c r="CJH20" s="1252"/>
      <c r="CJI20" s="1252"/>
      <c r="CJJ20" s="1252"/>
      <c r="CJK20" s="1252"/>
      <c r="CJL20" s="1252"/>
      <c r="CJM20" s="1252"/>
      <c r="CJN20" s="1252"/>
      <c r="CJO20" s="1252"/>
      <c r="CJP20" s="1252"/>
      <c r="CJQ20" s="1252"/>
      <c r="CJR20" s="1252"/>
      <c r="CJS20" s="1252"/>
      <c r="CJT20" s="1252"/>
      <c r="CJU20" s="1252"/>
      <c r="CJV20" s="1252"/>
      <c r="CJW20" s="1252"/>
      <c r="CJX20" s="1252"/>
      <c r="CJY20" s="1252"/>
      <c r="CJZ20" s="1252"/>
      <c r="CKA20" s="1252"/>
      <c r="CKB20" s="1252"/>
      <c r="CKC20" s="1252"/>
      <c r="CKD20" s="1252"/>
      <c r="CKE20" s="1252"/>
      <c r="CKF20" s="1252"/>
      <c r="CKG20" s="1252"/>
      <c r="CKH20" s="1252"/>
      <c r="CKI20" s="1252"/>
      <c r="CKJ20" s="1252"/>
      <c r="CKK20" s="1252"/>
      <c r="CKL20" s="1252"/>
      <c r="CKM20" s="1252"/>
      <c r="CKN20" s="1252"/>
      <c r="CKO20" s="1252"/>
      <c r="CKP20" s="1252"/>
      <c r="CKQ20" s="1252"/>
      <c r="CKR20" s="1252"/>
      <c r="CKS20" s="1252"/>
      <c r="CKT20" s="1252"/>
      <c r="CKU20" s="1252"/>
      <c r="CKV20" s="1252"/>
      <c r="CKW20" s="1252"/>
      <c r="CKX20" s="1252"/>
      <c r="CKY20" s="1252"/>
      <c r="CKZ20" s="1252"/>
      <c r="CLA20" s="1252"/>
      <c r="CLB20" s="1252"/>
      <c r="CLC20" s="1252"/>
      <c r="CLD20" s="1252"/>
      <c r="CLE20" s="1252"/>
      <c r="CLF20" s="1252"/>
      <c r="CLG20" s="1252"/>
      <c r="CLH20" s="1252"/>
      <c r="CLI20" s="1252"/>
      <c r="CLJ20" s="1252"/>
      <c r="CLK20" s="1252"/>
      <c r="CLL20" s="1252"/>
      <c r="CLM20" s="1252"/>
      <c r="CLN20" s="1252"/>
      <c r="CLO20" s="1252"/>
      <c r="CLP20" s="1252"/>
      <c r="CLQ20" s="1252"/>
      <c r="CLR20" s="1252"/>
      <c r="CLS20" s="1252"/>
      <c r="CLT20" s="1252"/>
      <c r="CLU20" s="1252"/>
      <c r="CLV20" s="1252"/>
      <c r="CLW20" s="1252"/>
      <c r="CLX20" s="1252"/>
      <c r="CLY20" s="1252"/>
      <c r="CLZ20" s="1252"/>
      <c r="CMA20" s="1252"/>
      <c r="CMB20" s="1252"/>
      <c r="CMC20" s="1252"/>
      <c r="CMD20" s="1252"/>
      <c r="CME20" s="1252"/>
      <c r="CMF20" s="1252"/>
      <c r="CMG20" s="1252"/>
      <c r="CMH20" s="1252"/>
      <c r="CMI20" s="1252"/>
      <c r="CMJ20" s="1252"/>
      <c r="CMK20" s="1252"/>
      <c r="CML20" s="1252"/>
      <c r="CMM20" s="1252"/>
      <c r="CMN20" s="1252"/>
      <c r="CMO20" s="1252"/>
      <c r="CMP20" s="1252"/>
      <c r="CMQ20" s="1252"/>
      <c r="CMR20" s="1252"/>
      <c r="CMS20" s="1252"/>
      <c r="CMT20" s="1252"/>
      <c r="CMU20" s="1252"/>
      <c r="CMV20" s="1252"/>
      <c r="CMW20" s="1252"/>
      <c r="CMX20" s="1252"/>
      <c r="CMY20" s="1252"/>
      <c r="CMZ20" s="1252"/>
      <c r="CNA20" s="1252"/>
      <c r="CNB20" s="1252"/>
      <c r="CNC20" s="1252"/>
      <c r="CND20" s="1252"/>
      <c r="CNE20" s="1252"/>
      <c r="CNF20" s="1252"/>
      <c r="CNG20" s="1252"/>
      <c r="CNH20" s="1252"/>
      <c r="CNI20" s="1252"/>
      <c r="CNJ20" s="1252"/>
      <c r="CNK20" s="1252"/>
      <c r="CNL20" s="1252"/>
      <c r="CNM20" s="1252"/>
      <c r="CNN20" s="1252"/>
      <c r="CNO20" s="1252"/>
      <c r="CNP20" s="1252"/>
      <c r="CNQ20" s="1252"/>
      <c r="CNR20" s="1252"/>
      <c r="CNS20" s="1252"/>
      <c r="CNT20" s="1252"/>
      <c r="CNU20" s="1252"/>
      <c r="CNV20" s="1252"/>
      <c r="CNW20" s="1252"/>
      <c r="CNX20" s="1252"/>
      <c r="CNY20" s="1252"/>
      <c r="CNZ20" s="1252"/>
      <c r="COA20" s="1252"/>
      <c r="COB20" s="1252"/>
      <c r="COC20" s="1252"/>
      <c r="COD20" s="1252"/>
      <c r="COE20" s="1252"/>
      <c r="COF20" s="1252"/>
      <c r="COG20" s="1252"/>
      <c r="COH20" s="1252"/>
      <c r="COI20" s="1252"/>
      <c r="COJ20" s="1252"/>
      <c r="COK20" s="1252"/>
      <c r="COL20" s="1252"/>
      <c r="COM20" s="1252"/>
      <c r="CON20" s="1252"/>
      <c r="COO20" s="1252"/>
      <c r="COP20" s="1252"/>
      <c r="COQ20" s="1252"/>
      <c r="COR20" s="1252"/>
      <c r="COS20" s="1252"/>
      <c r="COT20" s="1252"/>
      <c r="COU20" s="1252"/>
      <c r="COV20" s="1252"/>
      <c r="COW20" s="1252"/>
      <c r="COX20" s="1252"/>
      <c r="COY20" s="1252"/>
      <c r="COZ20" s="1252"/>
      <c r="CPA20" s="1252"/>
      <c r="CPB20" s="1252"/>
      <c r="CPC20" s="1252"/>
      <c r="CPD20" s="1252"/>
      <c r="CPE20" s="1252"/>
      <c r="CPF20" s="1252"/>
      <c r="CPG20" s="1252"/>
      <c r="CPH20" s="1252"/>
      <c r="CPI20" s="1252"/>
      <c r="CPJ20" s="1252"/>
      <c r="CPK20" s="1252"/>
      <c r="CPL20" s="1252"/>
      <c r="CPM20" s="1252"/>
      <c r="CPN20" s="1252"/>
      <c r="CPO20" s="1252"/>
      <c r="CPP20" s="1252"/>
      <c r="CPQ20" s="1252"/>
      <c r="CPR20" s="1252"/>
      <c r="CPS20" s="1252"/>
      <c r="CPT20" s="1252"/>
      <c r="CPU20" s="1252"/>
      <c r="CPV20" s="1252"/>
      <c r="CPW20" s="1252"/>
      <c r="CPX20" s="1252"/>
      <c r="CPY20" s="1252"/>
      <c r="CPZ20" s="1252"/>
      <c r="CQA20" s="1252"/>
      <c r="CQB20" s="1252"/>
      <c r="CQC20" s="1252"/>
      <c r="CQD20" s="1252"/>
      <c r="CQE20" s="1252"/>
      <c r="CQF20" s="1252"/>
      <c r="CQG20" s="1252"/>
      <c r="CQH20" s="1252"/>
      <c r="CQI20" s="1252"/>
      <c r="CQJ20" s="1252"/>
      <c r="CQK20" s="1252"/>
      <c r="CQL20" s="1252"/>
      <c r="CQM20" s="1252"/>
      <c r="CQN20" s="1252"/>
      <c r="CQO20" s="1252"/>
      <c r="CQP20" s="1252"/>
      <c r="CQQ20" s="1252"/>
      <c r="CQR20" s="1252"/>
      <c r="CQS20" s="1252"/>
      <c r="CQT20" s="1252"/>
      <c r="CQU20" s="1252"/>
      <c r="CQV20" s="1252"/>
      <c r="CQW20" s="1252"/>
      <c r="CQX20" s="1252"/>
      <c r="CQY20" s="1252"/>
      <c r="CQZ20" s="1252"/>
      <c r="CRA20" s="1252"/>
      <c r="CRB20" s="1252"/>
      <c r="CRC20" s="1252"/>
      <c r="CRD20" s="1252"/>
      <c r="CRE20" s="1252"/>
      <c r="CRF20" s="1252"/>
      <c r="CRG20" s="1252"/>
      <c r="CRH20" s="1252"/>
      <c r="CRI20" s="1252"/>
      <c r="CRJ20" s="1252"/>
      <c r="CRK20" s="1252"/>
      <c r="CRL20" s="1252"/>
      <c r="CRM20" s="1252"/>
      <c r="CRN20" s="1252"/>
      <c r="CRO20" s="1252"/>
      <c r="CRP20" s="1252"/>
      <c r="CRQ20" s="1252"/>
      <c r="CRR20" s="1252"/>
      <c r="CRS20" s="1252"/>
      <c r="CRT20" s="1252"/>
      <c r="CRU20" s="1252"/>
      <c r="CRV20" s="1252"/>
      <c r="CRW20" s="1252"/>
      <c r="CRX20" s="1252"/>
      <c r="CRY20" s="1252"/>
      <c r="CRZ20" s="1252"/>
      <c r="CSA20" s="1252"/>
      <c r="CSB20" s="1252"/>
      <c r="CSC20" s="1252"/>
      <c r="CSD20" s="1252"/>
      <c r="CSE20" s="1252"/>
      <c r="CSF20" s="1252"/>
      <c r="CSG20" s="1252"/>
      <c r="CSH20" s="1252"/>
      <c r="CSI20" s="1252"/>
      <c r="CSJ20" s="1252"/>
      <c r="CSK20" s="1252"/>
      <c r="CSL20" s="1252"/>
      <c r="CSM20" s="1252"/>
      <c r="CSN20" s="1252"/>
      <c r="CSO20" s="1252"/>
      <c r="CSP20" s="1252"/>
      <c r="CSQ20" s="1252"/>
      <c r="CSR20" s="1252"/>
      <c r="CSS20" s="1252"/>
      <c r="CST20" s="1252"/>
      <c r="CSU20" s="1252"/>
      <c r="CSV20" s="1252"/>
      <c r="CSW20" s="1252"/>
      <c r="CSX20" s="1252"/>
      <c r="CSY20" s="1252"/>
      <c r="CSZ20" s="1252"/>
      <c r="CTA20" s="1252"/>
      <c r="CTB20" s="1252"/>
      <c r="CTC20" s="1252"/>
      <c r="CTD20" s="1252"/>
      <c r="CTE20" s="1252"/>
      <c r="CTF20" s="1252"/>
      <c r="CTG20" s="1252"/>
      <c r="CTH20" s="1252"/>
      <c r="CTI20" s="1252"/>
      <c r="CTJ20" s="1252"/>
      <c r="CTK20" s="1252"/>
      <c r="CTL20" s="1252"/>
      <c r="CTM20" s="1252"/>
      <c r="CTN20" s="1252"/>
      <c r="CTO20" s="1252"/>
      <c r="CTP20" s="1252"/>
      <c r="CTQ20" s="1252"/>
      <c r="CTR20" s="1252"/>
      <c r="CTS20" s="1252"/>
      <c r="CTT20" s="1252"/>
      <c r="CTU20" s="1252"/>
      <c r="CTV20" s="1252"/>
      <c r="CTW20" s="1252"/>
      <c r="CTX20" s="1252"/>
      <c r="CTY20" s="1252"/>
      <c r="CTZ20" s="1252"/>
      <c r="CUA20" s="1252"/>
      <c r="CUB20" s="1252"/>
      <c r="CUC20" s="1252"/>
      <c r="CUD20" s="1252"/>
      <c r="CUE20" s="1252"/>
      <c r="CUF20" s="1252"/>
      <c r="CUG20" s="1252"/>
      <c r="CUH20" s="1252"/>
      <c r="CUI20" s="1252"/>
      <c r="CUJ20" s="1252"/>
      <c r="CUK20" s="1252"/>
      <c r="CUL20" s="1252"/>
      <c r="CUM20" s="1252"/>
      <c r="CUN20" s="1252"/>
      <c r="CUO20" s="1252"/>
      <c r="CUP20" s="1252"/>
      <c r="CUQ20" s="1252"/>
      <c r="CUR20" s="1252"/>
      <c r="CUS20" s="1252"/>
      <c r="CUT20" s="1252"/>
      <c r="CUU20" s="1252"/>
      <c r="CUV20" s="1252"/>
      <c r="CUW20" s="1252"/>
      <c r="CUX20" s="1252"/>
      <c r="CUY20" s="1252"/>
      <c r="CUZ20" s="1252"/>
      <c r="CVA20" s="1252"/>
      <c r="CVB20" s="1252"/>
      <c r="CVC20" s="1252"/>
      <c r="CVD20" s="1252"/>
      <c r="CVE20" s="1252"/>
      <c r="CVF20" s="1252"/>
      <c r="CVG20" s="1252"/>
      <c r="CVH20" s="1252"/>
      <c r="CVI20" s="1252"/>
      <c r="CVJ20" s="1252"/>
      <c r="CVK20" s="1252"/>
      <c r="CVL20" s="1252"/>
      <c r="CVM20" s="1252"/>
      <c r="CVN20" s="1252"/>
      <c r="CVO20" s="1252"/>
      <c r="CVP20" s="1252"/>
      <c r="CVQ20" s="1252"/>
      <c r="CVR20" s="1252"/>
      <c r="CVS20" s="1252"/>
      <c r="CVT20" s="1252"/>
      <c r="CVU20" s="1252"/>
      <c r="CVV20" s="1252"/>
      <c r="CVW20" s="1252"/>
      <c r="CVX20" s="1252"/>
      <c r="CVY20" s="1252"/>
      <c r="CVZ20" s="1252"/>
      <c r="CWA20" s="1252"/>
      <c r="CWB20" s="1252"/>
      <c r="CWC20" s="1252"/>
      <c r="CWD20" s="1252"/>
      <c r="CWE20" s="1252"/>
      <c r="CWF20" s="1252"/>
      <c r="CWG20" s="1252"/>
      <c r="CWH20" s="1252"/>
      <c r="CWI20" s="1252"/>
      <c r="CWJ20" s="1252"/>
      <c r="CWK20" s="1252"/>
      <c r="CWL20" s="1252"/>
      <c r="CWM20" s="1252"/>
      <c r="CWN20" s="1252"/>
      <c r="CWO20" s="1252"/>
      <c r="CWP20" s="1252"/>
      <c r="CWQ20" s="1252"/>
      <c r="CWR20" s="1252"/>
      <c r="CWS20" s="1252"/>
      <c r="CWT20" s="1252"/>
      <c r="CWU20" s="1252"/>
      <c r="CWV20" s="1252"/>
      <c r="CWW20" s="1252"/>
      <c r="CWX20" s="1252"/>
      <c r="CWY20" s="1252"/>
      <c r="CWZ20" s="1252"/>
      <c r="CXA20" s="1252"/>
      <c r="CXB20" s="1252"/>
      <c r="CXC20" s="1252"/>
      <c r="CXD20" s="1252"/>
      <c r="CXE20" s="1252"/>
      <c r="CXF20" s="1252"/>
      <c r="CXG20" s="1252"/>
      <c r="CXH20" s="1252"/>
      <c r="CXI20" s="1252"/>
      <c r="CXJ20" s="1252"/>
      <c r="CXK20" s="1252"/>
      <c r="CXL20" s="1252"/>
      <c r="CXM20" s="1252"/>
      <c r="CXN20" s="1252"/>
      <c r="CXO20" s="1252"/>
      <c r="CXP20" s="1252"/>
      <c r="CXQ20" s="1252"/>
      <c r="CXR20" s="1252"/>
      <c r="CXS20" s="1252"/>
      <c r="CXT20" s="1252"/>
      <c r="CXU20" s="1252"/>
      <c r="CXV20" s="1252"/>
      <c r="CXW20" s="1252"/>
      <c r="CXX20" s="1252"/>
      <c r="CXY20" s="1252"/>
      <c r="CXZ20" s="1252"/>
      <c r="CYA20" s="1252"/>
      <c r="CYB20" s="1252"/>
      <c r="CYC20" s="1252"/>
      <c r="CYD20" s="1252"/>
      <c r="CYE20" s="1252"/>
      <c r="CYF20" s="1252"/>
      <c r="CYG20" s="1252"/>
      <c r="CYH20" s="1252"/>
      <c r="CYI20" s="1252"/>
      <c r="CYJ20" s="1252"/>
      <c r="CYK20" s="1252"/>
      <c r="CYL20" s="1252"/>
      <c r="CYM20" s="1252"/>
      <c r="CYN20" s="1252"/>
      <c r="CYO20" s="1252"/>
      <c r="CYP20" s="1252"/>
      <c r="CYQ20" s="1252"/>
      <c r="CYR20" s="1252"/>
      <c r="CYS20" s="1252"/>
      <c r="CYT20" s="1252"/>
      <c r="CYU20" s="1252"/>
      <c r="CYV20" s="1252"/>
      <c r="CYW20" s="1252"/>
      <c r="CYX20" s="1252"/>
      <c r="CYY20" s="1252"/>
      <c r="CYZ20" s="1252"/>
      <c r="CZA20" s="1252"/>
      <c r="CZB20" s="1252"/>
      <c r="CZC20" s="1252"/>
      <c r="CZD20" s="1252"/>
      <c r="CZE20" s="1252"/>
      <c r="CZF20" s="1252"/>
      <c r="CZG20" s="1252"/>
      <c r="CZH20" s="1252"/>
      <c r="CZI20" s="1252"/>
      <c r="CZJ20" s="1252"/>
      <c r="CZK20" s="1252"/>
      <c r="CZL20" s="1252"/>
      <c r="CZM20" s="1252"/>
      <c r="CZN20" s="1252"/>
      <c r="CZO20" s="1252"/>
      <c r="CZP20" s="1252"/>
      <c r="CZQ20" s="1252"/>
      <c r="CZR20" s="1252"/>
      <c r="CZS20" s="1252"/>
      <c r="CZT20" s="1252"/>
      <c r="CZU20" s="1252"/>
      <c r="CZV20" s="1252"/>
      <c r="CZW20" s="1252"/>
      <c r="CZX20" s="1252"/>
      <c r="CZY20" s="1252"/>
      <c r="CZZ20" s="1252"/>
      <c r="DAA20" s="1252"/>
      <c r="DAB20" s="1252"/>
      <c r="DAC20" s="1252"/>
      <c r="DAD20" s="1252"/>
      <c r="DAE20" s="1252"/>
      <c r="DAF20" s="1252"/>
      <c r="DAG20" s="1252"/>
      <c r="DAH20" s="1252"/>
      <c r="DAI20" s="1252"/>
      <c r="DAJ20" s="1252"/>
      <c r="DAK20" s="1252"/>
      <c r="DAL20" s="1252"/>
      <c r="DAM20" s="1252"/>
      <c r="DAN20" s="1252"/>
      <c r="DAO20" s="1252"/>
      <c r="DAP20" s="1252"/>
      <c r="DAQ20" s="1252"/>
      <c r="DAR20" s="1252"/>
      <c r="DAS20" s="1252"/>
      <c r="DAT20" s="1252"/>
      <c r="DAU20" s="1252"/>
      <c r="DAV20" s="1252"/>
      <c r="DAW20" s="1252"/>
      <c r="DAX20" s="1252"/>
      <c r="DAY20" s="1252"/>
      <c r="DAZ20" s="1252"/>
      <c r="DBA20" s="1252"/>
      <c r="DBB20" s="1252"/>
      <c r="DBC20" s="1252"/>
      <c r="DBD20" s="1252"/>
      <c r="DBE20" s="1252"/>
      <c r="DBF20" s="1252"/>
      <c r="DBG20" s="1252"/>
      <c r="DBH20" s="1252"/>
      <c r="DBI20" s="1252"/>
      <c r="DBJ20" s="1252"/>
      <c r="DBK20" s="1252"/>
      <c r="DBL20" s="1252"/>
      <c r="DBM20" s="1252"/>
      <c r="DBN20" s="1252"/>
      <c r="DBO20" s="1252"/>
      <c r="DBP20" s="1252"/>
      <c r="DBQ20" s="1252"/>
      <c r="DBR20" s="1252"/>
      <c r="DBS20" s="1252"/>
      <c r="DBT20" s="1252"/>
      <c r="DBU20" s="1252"/>
      <c r="DBV20" s="1252"/>
      <c r="DBW20" s="1252"/>
      <c r="DBX20" s="1252"/>
      <c r="DBY20" s="1252"/>
      <c r="DBZ20" s="1252"/>
      <c r="DCA20" s="1252"/>
      <c r="DCB20" s="1252"/>
      <c r="DCC20" s="1252"/>
      <c r="DCD20" s="1252"/>
      <c r="DCE20" s="1252"/>
      <c r="DCF20" s="1252"/>
      <c r="DCG20" s="1252"/>
      <c r="DCH20" s="1252"/>
      <c r="DCI20" s="1252"/>
      <c r="DCJ20" s="1252"/>
      <c r="DCK20" s="1252"/>
      <c r="DCL20" s="1252"/>
      <c r="DCM20" s="1252"/>
      <c r="DCN20" s="1252"/>
      <c r="DCO20" s="1252"/>
      <c r="DCP20" s="1252"/>
      <c r="DCQ20" s="1252"/>
      <c r="DCR20" s="1252"/>
      <c r="DCS20" s="1252"/>
      <c r="DCT20" s="1252"/>
      <c r="DCU20" s="1252"/>
      <c r="DCV20" s="1252"/>
      <c r="DCW20" s="1252"/>
      <c r="DCX20" s="1252"/>
      <c r="DCY20" s="1252"/>
      <c r="DCZ20" s="1252"/>
      <c r="DDA20" s="1252"/>
      <c r="DDB20" s="1252"/>
      <c r="DDC20" s="1252"/>
      <c r="DDD20" s="1252"/>
      <c r="DDE20" s="1252"/>
      <c r="DDF20" s="1252"/>
      <c r="DDG20" s="1252"/>
      <c r="DDH20" s="1252"/>
      <c r="DDI20" s="1252"/>
      <c r="DDJ20" s="1252"/>
      <c r="DDK20" s="1252"/>
      <c r="DDL20" s="1252"/>
      <c r="DDM20" s="1252"/>
      <c r="DDN20" s="1252"/>
      <c r="DDO20" s="1252"/>
      <c r="DDP20" s="1252"/>
      <c r="DDQ20" s="1252"/>
      <c r="DDR20" s="1252"/>
      <c r="DDS20" s="1252"/>
      <c r="DDT20" s="1252"/>
      <c r="DDU20" s="1252"/>
      <c r="DDV20" s="1252"/>
      <c r="DDW20" s="1252"/>
      <c r="DDX20" s="1252"/>
      <c r="DDY20" s="1252"/>
      <c r="DDZ20" s="1252"/>
      <c r="DEA20" s="1252"/>
      <c r="DEB20" s="1252"/>
      <c r="DEC20" s="1252"/>
      <c r="DED20" s="1252"/>
      <c r="DEE20" s="1252"/>
      <c r="DEF20" s="1252"/>
      <c r="DEG20" s="1252"/>
      <c r="DEH20" s="1252"/>
      <c r="DEI20" s="1252"/>
      <c r="DEJ20" s="1252"/>
      <c r="DEK20" s="1252"/>
      <c r="DEL20" s="1252"/>
      <c r="DEM20" s="1252"/>
      <c r="DEN20" s="1252"/>
      <c r="DEO20" s="1252"/>
      <c r="DEP20" s="1252"/>
      <c r="DEQ20" s="1252"/>
      <c r="DER20" s="1252"/>
      <c r="DES20" s="1252"/>
      <c r="DET20" s="1252"/>
      <c r="DEU20" s="1252"/>
      <c r="DEV20" s="1252"/>
      <c r="DEW20" s="1252"/>
      <c r="DEX20" s="1252"/>
      <c r="DEY20" s="1252"/>
      <c r="DEZ20" s="1252"/>
      <c r="DFA20" s="1252"/>
      <c r="DFB20" s="1252"/>
      <c r="DFC20" s="1252"/>
      <c r="DFD20" s="1252"/>
      <c r="DFE20" s="1252"/>
      <c r="DFF20" s="1252"/>
      <c r="DFG20" s="1252"/>
      <c r="DFH20" s="1252"/>
      <c r="DFI20" s="1252"/>
      <c r="DFJ20" s="1252"/>
      <c r="DFK20" s="1252"/>
      <c r="DFL20" s="1252"/>
      <c r="DFM20" s="1252"/>
      <c r="DFN20" s="1252"/>
      <c r="DFO20" s="1252"/>
      <c r="DFP20" s="1252"/>
      <c r="DFQ20" s="1252"/>
      <c r="DFR20" s="1252"/>
      <c r="DFS20" s="1252"/>
      <c r="DFT20" s="1252"/>
      <c r="DFU20" s="1252"/>
      <c r="DFV20" s="1252"/>
      <c r="DFW20" s="1252"/>
      <c r="DFX20" s="1252"/>
      <c r="DFY20" s="1252"/>
      <c r="DFZ20" s="1252"/>
      <c r="DGA20" s="1252"/>
      <c r="DGB20" s="1252"/>
      <c r="DGC20" s="1252"/>
      <c r="DGD20" s="1252"/>
      <c r="DGE20" s="1252"/>
      <c r="DGF20" s="1252"/>
      <c r="DGG20" s="1252"/>
      <c r="DGH20" s="1252"/>
      <c r="DGI20" s="1252"/>
      <c r="DGJ20" s="1252"/>
      <c r="DGK20" s="1252"/>
      <c r="DGL20" s="1252"/>
      <c r="DGM20" s="1252"/>
      <c r="DGN20" s="1252"/>
      <c r="DGO20" s="1252"/>
      <c r="DGP20" s="1252"/>
      <c r="DGQ20" s="1252"/>
      <c r="DGR20" s="1252"/>
      <c r="DGS20" s="1252"/>
      <c r="DGT20" s="1252"/>
      <c r="DGU20" s="1252"/>
      <c r="DGV20" s="1252"/>
      <c r="DGW20" s="1252"/>
      <c r="DGX20" s="1252"/>
      <c r="DGY20" s="1252"/>
      <c r="DGZ20" s="1252"/>
      <c r="DHA20" s="1252"/>
      <c r="DHB20" s="1252"/>
      <c r="DHC20" s="1252"/>
      <c r="DHD20" s="1252"/>
      <c r="DHE20" s="1252"/>
      <c r="DHF20" s="1252"/>
      <c r="DHG20" s="1252"/>
      <c r="DHH20" s="1252"/>
      <c r="DHI20" s="1252"/>
      <c r="DHJ20" s="1252"/>
      <c r="DHK20" s="1252"/>
      <c r="DHL20" s="1252"/>
      <c r="DHM20" s="1252"/>
      <c r="DHN20" s="1252"/>
      <c r="DHO20" s="1252"/>
      <c r="DHP20" s="1252"/>
      <c r="DHQ20" s="1252"/>
      <c r="DHR20" s="1252"/>
      <c r="DHS20" s="1252"/>
      <c r="DHT20" s="1252"/>
      <c r="DHU20" s="1252"/>
      <c r="DHV20" s="1252"/>
      <c r="DHW20" s="1252"/>
      <c r="DHX20" s="1252"/>
      <c r="DHY20" s="1252"/>
      <c r="DHZ20" s="1252"/>
      <c r="DIA20" s="1252"/>
      <c r="DIB20" s="1252"/>
      <c r="DIC20" s="1252"/>
      <c r="DID20" s="1252"/>
      <c r="DIE20" s="1252"/>
      <c r="DIF20" s="1252"/>
      <c r="DIG20" s="1252"/>
      <c r="DIH20" s="1252"/>
      <c r="DII20" s="1252"/>
      <c r="DIJ20" s="1252"/>
      <c r="DIK20" s="1252"/>
      <c r="DIL20" s="1252"/>
      <c r="DIM20" s="1252"/>
      <c r="DIN20" s="1252"/>
      <c r="DIO20" s="1252"/>
      <c r="DIP20" s="1252"/>
      <c r="DIQ20" s="1252"/>
      <c r="DIR20" s="1252"/>
      <c r="DIS20" s="1252"/>
      <c r="DIT20" s="1252"/>
      <c r="DIU20" s="1252"/>
      <c r="DIV20" s="1252"/>
      <c r="DIW20" s="1252"/>
      <c r="DIX20" s="1252"/>
      <c r="DIY20" s="1252"/>
      <c r="DIZ20" s="1252"/>
      <c r="DJA20" s="1252"/>
      <c r="DJB20" s="1252"/>
      <c r="DJC20" s="1252"/>
      <c r="DJD20" s="1252"/>
      <c r="DJE20" s="1252"/>
      <c r="DJF20" s="1252"/>
      <c r="DJG20" s="1252"/>
      <c r="DJH20" s="1252"/>
      <c r="DJI20" s="1252"/>
      <c r="DJJ20" s="1252"/>
      <c r="DJK20" s="1252"/>
      <c r="DJL20" s="1252"/>
      <c r="DJM20" s="1252"/>
      <c r="DJN20" s="1252"/>
      <c r="DJO20" s="1252"/>
      <c r="DJP20" s="1252"/>
      <c r="DJQ20" s="1252"/>
      <c r="DJR20" s="1252"/>
      <c r="DJS20" s="1252"/>
      <c r="DJT20" s="1252"/>
      <c r="DJU20" s="1252"/>
      <c r="DJV20" s="1252"/>
      <c r="DJW20" s="1252"/>
      <c r="DJX20" s="1252"/>
      <c r="DJY20" s="1252"/>
      <c r="DJZ20" s="1252"/>
      <c r="DKA20" s="1252"/>
      <c r="DKB20" s="1252"/>
      <c r="DKC20" s="1252"/>
      <c r="DKD20" s="1252"/>
      <c r="DKE20" s="1252"/>
      <c r="DKF20" s="1252"/>
      <c r="DKG20" s="1252"/>
      <c r="DKH20" s="1252"/>
      <c r="DKI20" s="1252"/>
      <c r="DKJ20" s="1252"/>
      <c r="DKK20" s="1252"/>
      <c r="DKL20" s="1252"/>
      <c r="DKM20" s="1252"/>
      <c r="DKN20" s="1252"/>
      <c r="DKO20" s="1252"/>
      <c r="DKP20" s="1252"/>
      <c r="DKQ20" s="1252"/>
      <c r="DKR20" s="1252"/>
      <c r="DKS20" s="1252"/>
      <c r="DKT20" s="1252"/>
      <c r="DKU20" s="1252"/>
      <c r="DKV20" s="1252"/>
      <c r="DKW20" s="1252"/>
      <c r="DKX20" s="1252"/>
      <c r="DKY20" s="1252"/>
      <c r="DKZ20" s="1252"/>
      <c r="DLA20" s="1252"/>
      <c r="DLB20" s="1252"/>
      <c r="DLC20" s="1252"/>
      <c r="DLD20" s="1252"/>
      <c r="DLE20" s="1252"/>
      <c r="DLF20" s="1252"/>
      <c r="DLG20" s="1252"/>
      <c r="DLH20" s="1252"/>
      <c r="DLI20" s="1252"/>
      <c r="DLJ20" s="1252"/>
      <c r="DLK20" s="1252"/>
      <c r="DLL20" s="1252"/>
      <c r="DLM20" s="1252"/>
      <c r="DLN20" s="1252"/>
      <c r="DLO20" s="1252"/>
      <c r="DLP20" s="1252"/>
      <c r="DLQ20" s="1252"/>
      <c r="DLR20" s="1252"/>
      <c r="DLS20" s="1252"/>
      <c r="DLT20" s="1252"/>
      <c r="DLU20" s="1252"/>
      <c r="DLV20" s="1252"/>
      <c r="DLW20" s="1252"/>
      <c r="DLX20" s="1252"/>
      <c r="DLY20" s="1252"/>
      <c r="DLZ20" s="1252"/>
      <c r="DMA20" s="1252"/>
      <c r="DMB20" s="1252"/>
      <c r="DMC20" s="1252"/>
      <c r="DMD20" s="1252"/>
      <c r="DME20" s="1252"/>
      <c r="DMF20" s="1252"/>
      <c r="DMG20" s="1252"/>
      <c r="DMH20" s="1252"/>
      <c r="DMI20" s="1252"/>
      <c r="DMJ20" s="1252"/>
      <c r="DMK20" s="1252"/>
      <c r="DML20" s="1252"/>
      <c r="DMM20" s="1252"/>
      <c r="DMN20" s="1252"/>
      <c r="DMO20" s="1252"/>
      <c r="DMP20" s="1252"/>
      <c r="DMQ20" s="1252"/>
      <c r="DMR20" s="1252"/>
      <c r="DMS20" s="1252"/>
      <c r="DMT20" s="1252"/>
      <c r="DMU20" s="1252"/>
      <c r="DMV20" s="1252"/>
      <c r="DMW20" s="1252"/>
      <c r="DMX20" s="1252"/>
      <c r="DMY20" s="1252"/>
      <c r="DMZ20" s="1252"/>
      <c r="DNA20" s="1252"/>
      <c r="DNB20" s="1252"/>
      <c r="DNC20" s="1252"/>
      <c r="DND20" s="1252"/>
      <c r="DNE20" s="1252"/>
      <c r="DNF20" s="1252"/>
      <c r="DNG20" s="1252"/>
      <c r="DNH20" s="1252"/>
      <c r="DNI20" s="1252"/>
      <c r="DNJ20" s="1252"/>
      <c r="DNK20" s="1252"/>
      <c r="DNL20" s="1252"/>
      <c r="DNM20" s="1252"/>
      <c r="DNN20" s="1252"/>
      <c r="DNO20" s="1252"/>
      <c r="DNP20" s="1252"/>
      <c r="DNQ20" s="1252"/>
      <c r="DNR20" s="1252"/>
      <c r="DNS20" s="1252"/>
      <c r="DNT20" s="1252"/>
      <c r="DNU20" s="1252"/>
      <c r="DNV20" s="1252"/>
      <c r="DNW20" s="1252"/>
      <c r="DNX20" s="1252"/>
      <c r="DNY20" s="1252"/>
      <c r="DNZ20" s="1252"/>
      <c r="DOA20" s="1252"/>
      <c r="DOB20" s="1252"/>
      <c r="DOC20" s="1252"/>
      <c r="DOD20" s="1252"/>
      <c r="DOE20" s="1252"/>
      <c r="DOF20" s="1252"/>
      <c r="DOG20" s="1252"/>
      <c r="DOH20" s="1252"/>
      <c r="DOI20" s="1252"/>
      <c r="DOJ20" s="1252"/>
      <c r="DOK20" s="1252"/>
      <c r="DOL20" s="1252"/>
      <c r="DOM20" s="1252"/>
      <c r="DON20" s="1252"/>
      <c r="DOO20" s="1252"/>
      <c r="DOP20" s="1252"/>
      <c r="DOQ20" s="1252"/>
      <c r="DOR20" s="1252"/>
      <c r="DOS20" s="1252"/>
      <c r="DOT20" s="1252"/>
      <c r="DOU20" s="1252"/>
      <c r="DOV20" s="1252"/>
      <c r="DOW20" s="1252"/>
      <c r="DOX20" s="1252"/>
      <c r="DOY20" s="1252"/>
      <c r="DOZ20" s="1252"/>
      <c r="DPA20" s="1252"/>
      <c r="DPB20" s="1252"/>
      <c r="DPC20" s="1252"/>
      <c r="DPD20" s="1252"/>
      <c r="DPE20" s="1252"/>
      <c r="DPF20" s="1252"/>
      <c r="DPG20" s="1252"/>
      <c r="DPH20" s="1252"/>
      <c r="DPI20" s="1252"/>
      <c r="DPJ20" s="1252"/>
      <c r="DPK20" s="1252"/>
      <c r="DPL20" s="1252"/>
      <c r="DPM20" s="1252"/>
      <c r="DPN20" s="1252"/>
      <c r="DPO20" s="1252"/>
      <c r="DPP20" s="1252"/>
      <c r="DPQ20" s="1252"/>
      <c r="DPR20" s="1252"/>
      <c r="DPS20" s="1252"/>
      <c r="DPT20" s="1252"/>
      <c r="DPU20" s="1252"/>
      <c r="DPV20" s="1252"/>
      <c r="DPW20" s="1252"/>
      <c r="DPX20" s="1252"/>
      <c r="DPY20" s="1252"/>
      <c r="DPZ20" s="1252"/>
      <c r="DQA20" s="1252"/>
      <c r="DQB20" s="1252"/>
      <c r="DQC20" s="1252"/>
      <c r="DQD20" s="1252"/>
      <c r="DQE20" s="1252"/>
      <c r="DQF20" s="1252"/>
      <c r="DQG20" s="1252"/>
      <c r="DQH20" s="1252"/>
      <c r="DQI20" s="1252"/>
      <c r="DQJ20" s="1252"/>
      <c r="DQK20" s="1252"/>
      <c r="DQL20" s="1252"/>
      <c r="DQM20" s="1252"/>
      <c r="DQN20" s="1252"/>
      <c r="DQO20" s="1252"/>
      <c r="DQP20" s="1252"/>
      <c r="DQQ20" s="1252"/>
      <c r="DQR20" s="1252"/>
      <c r="DQS20" s="1252"/>
      <c r="DQT20" s="1252"/>
      <c r="DQU20" s="1252"/>
      <c r="DQV20" s="1252"/>
      <c r="DQW20" s="1252"/>
      <c r="DQX20" s="1252"/>
      <c r="DQY20" s="1252"/>
      <c r="DQZ20" s="1252"/>
      <c r="DRA20" s="1252"/>
      <c r="DRB20" s="1252"/>
      <c r="DRC20" s="1252"/>
      <c r="DRD20" s="1252"/>
      <c r="DRE20" s="1252"/>
      <c r="DRF20" s="1252"/>
      <c r="DRG20" s="1252"/>
      <c r="DRH20" s="1252"/>
      <c r="DRI20" s="1252"/>
      <c r="DRJ20" s="1252"/>
      <c r="DRK20" s="1252"/>
      <c r="DRL20" s="1252"/>
      <c r="DRM20" s="1252"/>
      <c r="DRN20" s="1252"/>
      <c r="DRO20" s="1252"/>
      <c r="DRP20" s="1252"/>
      <c r="DRQ20" s="1252"/>
      <c r="DRR20" s="1252"/>
      <c r="DRS20" s="1252"/>
      <c r="DRT20" s="1252"/>
      <c r="DRU20" s="1252"/>
      <c r="DRV20" s="1252"/>
      <c r="DRW20" s="1252"/>
      <c r="DRX20" s="1252"/>
      <c r="DRY20" s="1252"/>
      <c r="DRZ20" s="1252"/>
      <c r="DSA20" s="1252"/>
      <c r="DSB20" s="1252"/>
      <c r="DSC20" s="1252"/>
      <c r="DSD20" s="1252"/>
      <c r="DSE20" s="1252"/>
      <c r="DSF20" s="1252"/>
      <c r="DSG20" s="1252"/>
      <c r="DSH20" s="1252"/>
      <c r="DSI20" s="1252"/>
      <c r="DSJ20" s="1252"/>
      <c r="DSK20" s="1252"/>
      <c r="DSL20" s="1252"/>
      <c r="DSM20" s="1252"/>
      <c r="DSN20" s="1252"/>
      <c r="DSO20" s="1252"/>
      <c r="DSP20" s="1252"/>
      <c r="DSQ20" s="1252"/>
      <c r="DSR20" s="1252"/>
      <c r="DSS20" s="1252"/>
      <c r="DST20" s="1252"/>
      <c r="DSU20" s="1252"/>
      <c r="DSV20" s="1252"/>
      <c r="DSW20" s="1252"/>
      <c r="DSX20" s="1252"/>
      <c r="DSY20" s="1252"/>
      <c r="DSZ20" s="1252"/>
      <c r="DTA20" s="1252"/>
      <c r="DTB20" s="1252"/>
      <c r="DTC20" s="1252"/>
      <c r="DTD20" s="1252"/>
      <c r="DTE20" s="1252"/>
      <c r="DTF20" s="1252"/>
      <c r="DTG20" s="1252"/>
      <c r="DTH20" s="1252"/>
      <c r="DTI20" s="1252"/>
      <c r="DTJ20" s="1252"/>
      <c r="DTK20" s="1252"/>
      <c r="DTL20" s="1252"/>
      <c r="DTM20" s="1252"/>
      <c r="DTN20" s="1252"/>
      <c r="DTO20" s="1252"/>
      <c r="DTP20" s="1252"/>
      <c r="DTQ20" s="1252"/>
      <c r="DTR20" s="1252"/>
      <c r="DTS20" s="1252"/>
      <c r="DTT20" s="1252"/>
      <c r="DTU20" s="1252"/>
      <c r="DTV20" s="1252"/>
      <c r="DTW20" s="1252"/>
      <c r="DTX20" s="1252"/>
      <c r="DTY20" s="1252"/>
      <c r="DTZ20" s="1252"/>
      <c r="DUA20" s="1252"/>
      <c r="DUB20" s="1252"/>
      <c r="DUC20" s="1252"/>
      <c r="DUD20" s="1252"/>
      <c r="DUE20" s="1252"/>
      <c r="DUF20" s="1252"/>
      <c r="DUG20" s="1252"/>
      <c r="DUH20" s="1252"/>
      <c r="DUI20" s="1252"/>
      <c r="DUJ20" s="1252"/>
      <c r="DUK20" s="1252"/>
      <c r="DUL20" s="1252"/>
      <c r="DUM20" s="1252"/>
      <c r="DUN20" s="1252"/>
      <c r="DUO20" s="1252"/>
      <c r="DUP20" s="1252"/>
      <c r="DUQ20" s="1252"/>
      <c r="DUR20" s="1252"/>
      <c r="DUS20" s="1252"/>
      <c r="DUT20" s="1252"/>
      <c r="DUU20" s="1252"/>
      <c r="DUV20" s="1252"/>
      <c r="DUW20" s="1252"/>
      <c r="DUX20" s="1252"/>
      <c r="DUY20" s="1252"/>
      <c r="DUZ20" s="1252"/>
      <c r="DVA20" s="1252"/>
      <c r="DVB20" s="1252"/>
      <c r="DVC20" s="1252"/>
      <c r="DVD20" s="1252"/>
      <c r="DVE20" s="1252"/>
      <c r="DVF20" s="1252"/>
      <c r="DVG20" s="1252"/>
      <c r="DVH20" s="1252"/>
      <c r="DVI20" s="1252"/>
      <c r="DVJ20" s="1252"/>
      <c r="DVK20" s="1252"/>
      <c r="DVL20" s="1252"/>
      <c r="DVM20" s="1252"/>
      <c r="DVN20" s="1252"/>
      <c r="DVO20" s="1252"/>
      <c r="DVP20" s="1252"/>
      <c r="DVQ20" s="1252"/>
      <c r="DVR20" s="1252"/>
      <c r="DVS20" s="1252"/>
      <c r="DVT20" s="1252"/>
      <c r="DVU20" s="1252"/>
      <c r="DVV20" s="1252"/>
      <c r="DVW20" s="1252"/>
      <c r="DVX20" s="1252"/>
      <c r="DVY20" s="1252"/>
      <c r="DVZ20" s="1252"/>
      <c r="DWA20" s="1252"/>
      <c r="DWB20" s="1252"/>
      <c r="DWC20" s="1252"/>
      <c r="DWD20" s="1252"/>
      <c r="DWE20" s="1252"/>
      <c r="DWF20" s="1252"/>
      <c r="DWG20" s="1252"/>
      <c r="DWH20" s="1252"/>
      <c r="DWI20" s="1252"/>
      <c r="DWJ20" s="1252"/>
      <c r="DWK20" s="1252"/>
      <c r="DWL20" s="1252"/>
      <c r="DWM20" s="1252"/>
      <c r="DWN20" s="1252"/>
      <c r="DWO20" s="1252"/>
      <c r="DWP20" s="1252"/>
      <c r="DWQ20" s="1252"/>
      <c r="DWR20" s="1252"/>
      <c r="DWS20" s="1252"/>
      <c r="DWT20" s="1252"/>
      <c r="DWU20" s="1252"/>
      <c r="DWV20" s="1252"/>
      <c r="DWW20" s="1252"/>
      <c r="DWX20" s="1252"/>
      <c r="DWY20" s="1252"/>
      <c r="DWZ20" s="1252"/>
      <c r="DXA20" s="1252"/>
      <c r="DXB20" s="1252"/>
      <c r="DXC20" s="1252"/>
      <c r="DXD20" s="1252"/>
      <c r="DXE20" s="1252"/>
      <c r="DXF20" s="1252"/>
      <c r="DXG20" s="1252"/>
      <c r="DXH20" s="1252"/>
      <c r="DXI20" s="1252"/>
      <c r="DXJ20" s="1252"/>
      <c r="DXK20" s="1252"/>
      <c r="DXL20" s="1252"/>
      <c r="DXM20" s="1252"/>
      <c r="DXN20" s="1252"/>
      <c r="DXO20" s="1252"/>
      <c r="DXP20" s="1252"/>
      <c r="DXQ20" s="1252"/>
      <c r="DXR20" s="1252"/>
      <c r="DXS20" s="1252"/>
      <c r="DXT20" s="1252"/>
      <c r="DXU20" s="1252"/>
      <c r="DXV20" s="1252"/>
      <c r="DXW20" s="1252"/>
      <c r="DXX20" s="1252"/>
      <c r="DXY20" s="1252"/>
      <c r="DXZ20" s="1252"/>
      <c r="DYA20" s="1252"/>
      <c r="DYB20" s="1252"/>
      <c r="DYC20" s="1252"/>
      <c r="DYD20" s="1252"/>
      <c r="DYE20" s="1252"/>
      <c r="DYF20" s="1252"/>
      <c r="DYG20" s="1252"/>
      <c r="DYH20" s="1252"/>
      <c r="DYI20" s="1252"/>
      <c r="DYJ20" s="1252"/>
      <c r="DYK20" s="1252"/>
      <c r="DYL20" s="1252"/>
      <c r="DYM20" s="1252"/>
      <c r="DYN20" s="1252"/>
      <c r="DYO20" s="1252"/>
      <c r="DYP20" s="1252"/>
      <c r="DYQ20" s="1252"/>
      <c r="DYR20" s="1252"/>
      <c r="DYS20" s="1252"/>
      <c r="DYT20" s="1252"/>
      <c r="DYU20" s="1252"/>
      <c r="DYV20" s="1252"/>
      <c r="DYW20" s="1252"/>
      <c r="DYX20" s="1252"/>
      <c r="DYY20" s="1252"/>
      <c r="DYZ20" s="1252"/>
      <c r="DZA20" s="1252"/>
      <c r="DZB20" s="1252"/>
      <c r="DZC20" s="1252"/>
      <c r="DZD20" s="1252"/>
      <c r="DZE20" s="1252"/>
      <c r="DZF20" s="1252"/>
      <c r="DZG20" s="1252"/>
      <c r="DZH20" s="1252"/>
      <c r="DZI20" s="1252"/>
      <c r="DZJ20" s="1252"/>
      <c r="DZK20" s="1252"/>
      <c r="DZL20" s="1252"/>
      <c r="DZM20" s="1252"/>
      <c r="DZN20" s="1252"/>
      <c r="DZO20" s="1252"/>
      <c r="DZP20" s="1252"/>
      <c r="DZQ20" s="1252"/>
      <c r="DZR20" s="1252"/>
      <c r="DZS20" s="1252"/>
      <c r="DZT20" s="1252"/>
      <c r="DZU20" s="1252"/>
      <c r="DZV20" s="1252"/>
      <c r="DZW20" s="1252"/>
      <c r="DZX20" s="1252"/>
      <c r="DZY20" s="1252"/>
      <c r="DZZ20" s="1252"/>
      <c r="EAA20" s="1252"/>
      <c r="EAB20" s="1252"/>
      <c r="EAC20" s="1252"/>
      <c r="EAD20" s="1252"/>
      <c r="EAE20" s="1252"/>
      <c r="EAF20" s="1252"/>
      <c r="EAG20" s="1252"/>
      <c r="EAH20" s="1252"/>
      <c r="EAI20" s="1252"/>
      <c r="EAJ20" s="1252"/>
      <c r="EAK20" s="1252"/>
      <c r="EAL20" s="1252"/>
      <c r="EAM20" s="1252"/>
      <c r="EAN20" s="1252"/>
      <c r="EAO20" s="1252"/>
      <c r="EAP20" s="1252"/>
      <c r="EAQ20" s="1252"/>
      <c r="EAR20" s="1252"/>
      <c r="EAS20" s="1252"/>
      <c r="EAT20" s="1252"/>
      <c r="EAU20" s="1252"/>
      <c r="EAV20" s="1252"/>
      <c r="EAW20" s="1252"/>
      <c r="EAX20" s="1252"/>
      <c r="EAY20" s="1252"/>
      <c r="EAZ20" s="1252"/>
      <c r="EBA20" s="1252"/>
      <c r="EBB20" s="1252"/>
      <c r="EBC20" s="1252"/>
      <c r="EBD20" s="1252"/>
      <c r="EBE20" s="1252"/>
      <c r="EBF20" s="1252"/>
      <c r="EBG20" s="1252"/>
      <c r="EBH20" s="1252"/>
      <c r="EBI20" s="1252"/>
      <c r="EBJ20" s="1252"/>
      <c r="EBK20" s="1252"/>
      <c r="EBL20" s="1252"/>
      <c r="EBM20" s="1252"/>
      <c r="EBN20" s="1252"/>
      <c r="EBO20" s="1252"/>
      <c r="EBP20" s="1252"/>
      <c r="EBQ20" s="1252"/>
      <c r="EBR20" s="1252"/>
      <c r="EBS20" s="1252"/>
      <c r="EBT20" s="1252"/>
      <c r="EBU20" s="1252"/>
      <c r="EBV20" s="1252"/>
      <c r="EBW20" s="1252"/>
      <c r="EBX20" s="1252"/>
      <c r="EBY20" s="1252"/>
      <c r="EBZ20" s="1252"/>
      <c r="ECA20" s="1252"/>
      <c r="ECB20" s="1252"/>
      <c r="ECC20" s="1252"/>
      <c r="ECD20" s="1252"/>
      <c r="ECE20" s="1252"/>
      <c r="ECF20" s="1252"/>
      <c r="ECG20" s="1252"/>
      <c r="ECH20" s="1252"/>
      <c r="ECI20" s="1252"/>
      <c r="ECJ20" s="1252"/>
      <c r="ECK20" s="1252"/>
      <c r="ECL20" s="1252"/>
      <c r="ECM20" s="1252"/>
      <c r="ECN20" s="1252"/>
      <c r="ECO20" s="1252"/>
      <c r="ECP20" s="1252"/>
      <c r="ECQ20" s="1252"/>
      <c r="ECR20" s="1252"/>
      <c r="ECS20" s="1252"/>
      <c r="ECT20" s="1252"/>
      <c r="ECU20" s="1252"/>
      <c r="ECV20" s="1252"/>
      <c r="ECW20" s="1252"/>
      <c r="ECX20" s="1252"/>
      <c r="ECY20" s="1252"/>
      <c r="ECZ20" s="1252"/>
      <c r="EDA20" s="1252"/>
      <c r="EDB20" s="1252"/>
      <c r="EDC20" s="1252"/>
      <c r="EDD20" s="1252"/>
      <c r="EDE20" s="1252"/>
      <c r="EDF20" s="1252"/>
      <c r="EDG20" s="1252"/>
      <c r="EDH20" s="1252"/>
      <c r="EDI20" s="1252"/>
      <c r="EDJ20" s="1252"/>
      <c r="EDK20" s="1252"/>
      <c r="EDL20" s="1252"/>
      <c r="EDM20" s="1252"/>
      <c r="EDN20" s="1252"/>
      <c r="EDO20" s="1252"/>
      <c r="EDP20" s="1252"/>
      <c r="EDQ20" s="1252"/>
      <c r="EDR20" s="1252"/>
      <c r="EDS20" s="1252"/>
      <c r="EDT20" s="1252"/>
      <c r="EDU20" s="1252"/>
      <c r="EDV20" s="1252"/>
      <c r="EDW20" s="1252"/>
      <c r="EDX20" s="1252"/>
      <c r="EDY20" s="1252"/>
      <c r="EDZ20" s="1252"/>
      <c r="EEA20" s="1252"/>
      <c r="EEB20" s="1252"/>
      <c r="EEC20" s="1252"/>
      <c r="EED20" s="1252"/>
      <c r="EEE20" s="1252"/>
      <c r="EEF20" s="1252"/>
      <c r="EEG20" s="1252"/>
      <c r="EEH20" s="1252"/>
      <c r="EEI20" s="1252"/>
      <c r="EEJ20" s="1252"/>
      <c r="EEK20" s="1252"/>
      <c r="EEL20" s="1252"/>
      <c r="EEM20" s="1252"/>
      <c r="EEN20" s="1252"/>
      <c r="EEO20" s="1252"/>
      <c r="EEP20" s="1252"/>
      <c r="EEQ20" s="1252"/>
      <c r="EER20" s="1252"/>
      <c r="EES20" s="1252"/>
      <c r="EET20" s="1252"/>
      <c r="EEU20" s="1252"/>
      <c r="EEV20" s="1252"/>
      <c r="EEW20" s="1252"/>
      <c r="EEX20" s="1252"/>
      <c r="EEY20" s="1252"/>
      <c r="EEZ20" s="1252"/>
      <c r="EFA20" s="1252"/>
      <c r="EFB20" s="1252"/>
      <c r="EFC20" s="1252"/>
      <c r="EFD20" s="1252"/>
      <c r="EFE20" s="1252"/>
      <c r="EFF20" s="1252"/>
      <c r="EFG20" s="1252"/>
      <c r="EFH20" s="1252"/>
      <c r="EFI20" s="1252"/>
      <c r="EFJ20" s="1252"/>
      <c r="EFK20" s="1252"/>
      <c r="EFL20" s="1252"/>
      <c r="EFM20" s="1252"/>
      <c r="EFN20" s="1252"/>
      <c r="EFO20" s="1252"/>
      <c r="EFP20" s="1252"/>
      <c r="EFQ20" s="1252"/>
      <c r="EFR20" s="1252"/>
      <c r="EFS20" s="1252"/>
      <c r="EFT20" s="1252"/>
      <c r="EFU20" s="1252"/>
      <c r="EFV20" s="1252"/>
      <c r="EFW20" s="1252"/>
      <c r="EFX20" s="1252"/>
      <c r="EFY20" s="1252"/>
      <c r="EFZ20" s="1252"/>
      <c r="EGA20" s="1252"/>
      <c r="EGB20" s="1252"/>
      <c r="EGC20" s="1252"/>
      <c r="EGD20" s="1252"/>
      <c r="EGE20" s="1252"/>
      <c r="EGF20" s="1252"/>
      <c r="EGG20" s="1252"/>
      <c r="EGH20" s="1252"/>
      <c r="EGI20" s="1252"/>
      <c r="EGJ20" s="1252"/>
      <c r="EGK20" s="1252"/>
      <c r="EGL20" s="1252"/>
      <c r="EGM20" s="1252"/>
      <c r="EGN20" s="1252"/>
      <c r="EGO20" s="1252"/>
      <c r="EGP20" s="1252"/>
      <c r="EGQ20" s="1252"/>
      <c r="EGR20" s="1252"/>
      <c r="EGS20" s="1252"/>
      <c r="EGT20" s="1252"/>
      <c r="EGU20" s="1252"/>
      <c r="EGV20" s="1252"/>
      <c r="EGW20" s="1252"/>
      <c r="EGX20" s="1252"/>
      <c r="EGY20" s="1252"/>
      <c r="EGZ20" s="1252"/>
      <c r="EHA20" s="1252"/>
      <c r="EHB20" s="1252"/>
      <c r="EHC20" s="1252"/>
      <c r="EHD20" s="1252"/>
      <c r="EHE20" s="1252"/>
      <c r="EHF20" s="1252"/>
      <c r="EHG20" s="1252"/>
      <c r="EHH20" s="1252"/>
      <c r="EHI20" s="1252"/>
      <c r="EHJ20" s="1252"/>
      <c r="EHK20" s="1252"/>
      <c r="EHL20" s="1252"/>
      <c r="EHM20" s="1252"/>
      <c r="EHN20" s="1252"/>
      <c r="EHO20" s="1252"/>
      <c r="EHP20" s="1252"/>
      <c r="EHQ20" s="1252"/>
      <c r="EHR20" s="1252"/>
      <c r="EHS20" s="1252"/>
      <c r="EHT20" s="1252"/>
      <c r="EHU20" s="1252"/>
      <c r="EHV20" s="1252"/>
      <c r="EHW20" s="1252"/>
      <c r="EHX20" s="1252"/>
      <c r="EHY20" s="1252"/>
      <c r="EHZ20" s="1252"/>
      <c r="EIA20" s="1252"/>
      <c r="EIB20" s="1252"/>
      <c r="EIC20" s="1252"/>
      <c r="EID20" s="1252"/>
      <c r="EIE20" s="1252"/>
      <c r="EIF20" s="1252"/>
      <c r="EIG20" s="1252"/>
      <c r="EIH20" s="1252"/>
      <c r="EII20" s="1252"/>
      <c r="EIJ20" s="1252"/>
      <c r="EIK20" s="1252"/>
      <c r="EIL20" s="1252"/>
      <c r="EIM20" s="1252"/>
      <c r="EIN20" s="1252"/>
      <c r="EIO20" s="1252"/>
      <c r="EIP20" s="1252"/>
      <c r="EIQ20" s="1252"/>
      <c r="EIR20" s="1252"/>
      <c r="EIS20" s="1252"/>
      <c r="EIT20" s="1252"/>
      <c r="EIU20" s="1252"/>
      <c r="EIV20" s="1252"/>
      <c r="EIW20" s="1252"/>
      <c r="EIX20" s="1252"/>
      <c r="EIY20" s="1252"/>
      <c r="EIZ20" s="1252"/>
      <c r="EJA20" s="1252"/>
      <c r="EJB20" s="1252"/>
      <c r="EJC20" s="1252"/>
      <c r="EJD20" s="1252"/>
      <c r="EJE20" s="1252"/>
      <c r="EJF20" s="1252"/>
      <c r="EJG20" s="1252"/>
      <c r="EJH20" s="1252"/>
      <c r="EJI20" s="1252"/>
      <c r="EJJ20" s="1252"/>
      <c r="EJK20" s="1252"/>
      <c r="EJL20" s="1252"/>
      <c r="EJM20" s="1252"/>
      <c r="EJN20" s="1252"/>
      <c r="EJO20" s="1252"/>
      <c r="EJP20" s="1252"/>
      <c r="EJQ20" s="1252"/>
      <c r="EJR20" s="1252"/>
      <c r="EJS20" s="1252"/>
      <c r="EJT20" s="1252"/>
      <c r="EJU20" s="1252"/>
      <c r="EJV20" s="1252"/>
      <c r="EJW20" s="1252"/>
      <c r="EJX20" s="1252"/>
      <c r="EJY20" s="1252"/>
      <c r="EJZ20" s="1252"/>
      <c r="EKA20" s="1252"/>
      <c r="EKB20" s="1252"/>
      <c r="EKC20" s="1252"/>
      <c r="EKD20" s="1252"/>
      <c r="EKE20" s="1252"/>
      <c r="EKF20" s="1252"/>
      <c r="EKG20" s="1252"/>
      <c r="EKH20" s="1252"/>
      <c r="EKI20" s="1252"/>
      <c r="EKJ20" s="1252"/>
      <c r="EKK20" s="1252"/>
      <c r="EKL20" s="1252"/>
      <c r="EKM20" s="1252"/>
      <c r="EKN20" s="1252"/>
      <c r="EKO20" s="1252"/>
      <c r="EKP20" s="1252"/>
      <c r="EKQ20" s="1252"/>
      <c r="EKR20" s="1252"/>
      <c r="EKS20" s="1252"/>
      <c r="EKT20" s="1252"/>
      <c r="EKU20" s="1252"/>
      <c r="EKV20" s="1252"/>
      <c r="EKW20" s="1252"/>
      <c r="EKX20" s="1252"/>
      <c r="EKY20" s="1252"/>
      <c r="EKZ20" s="1252"/>
      <c r="ELA20" s="1252"/>
      <c r="ELB20" s="1252"/>
      <c r="ELC20" s="1252"/>
      <c r="ELD20" s="1252"/>
      <c r="ELE20" s="1252"/>
      <c r="ELF20" s="1252"/>
      <c r="ELG20" s="1252"/>
      <c r="ELH20" s="1252"/>
      <c r="ELI20" s="1252"/>
      <c r="ELJ20" s="1252"/>
      <c r="ELK20" s="1252"/>
      <c r="ELL20" s="1252"/>
      <c r="ELM20" s="1252"/>
      <c r="ELN20" s="1252"/>
      <c r="ELO20" s="1252"/>
      <c r="ELP20" s="1252"/>
      <c r="ELQ20" s="1252"/>
      <c r="ELR20" s="1252"/>
      <c r="ELS20" s="1252"/>
      <c r="ELT20" s="1252"/>
      <c r="ELU20" s="1252"/>
      <c r="ELV20" s="1252"/>
      <c r="ELW20" s="1252"/>
      <c r="ELX20" s="1252"/>
      <c r="ELY20" s="1252"/>
      <c r="ELZ20" s="1252"/>
      <c r="EMA20" s="1252"/>
      <c r="EMB20" s="1252"/>
      <c r="EMC20" s="1252"/>
      <c r="EMD20" s="1252"/>
      <c r="EME20" s="1252"/>
      <c r="EMF20" s="1252"/>
      <c r="EMG20" s="1252"/>
      <c r="EMH20" s="1252"/>
      <c r="EMI20" s="1252"/>
      <c r="EMJ20" s="1252"/>
      <c r="EMK20" s="1252"/>
      <c r="EML20" s="1252"/>
      <c r="EMM20" s="1252"/>
      <c r="EMN20" s="1252"/>
      <c r="EMO20" s="1252"/>
      <c r="EMP20" s="1252"/>
      <c r="EMQ20" s="1252"/>
      <c r="EMR20" s="1252"/>
      <c r="EMS20" s="1252"/>
      <c r="EMT20" s="1252"/>
      <c r="EMU20" s="1252"/>
      <c r="EMV20" s="1252"/>
      <c r="EMW20" s="1252"/>
      <c r="EMX20" s="1252"/>
      <c r="EMY20" s="1252"/>
      <c r="EMZ20" s="1252"/>
      <c r="ENA20" s="1252"/>
      <c r="ENB20" s="1252"/>
      <c r="ENC20" s="1252"/>
      <c r="END20" s="1252"/>
      <c r="ENE20" s="1252"/>
      <c r="ENF20" s="1252"/>
      <c r="ENG20" s="1252"/>
      <c r="ENH20" s="1252"/>
      <c r="ENI20" s="1252"/>
      <c r="ENJ20" s="1252"/>
      <c r="ENK20" s="1252"/>
      <c r="ENL20" s="1252"/>
      <c r="ENM20" s="1252"/>
      <c r="ENN20" s="1252"/>
      <c r="ENO20" s="1252"/>
      <c r="ENP20" s="1252"/>
      <c r="ENQ20" s="1252"/>
      <c r="ENR20" s="1252"/>
      <c r="ENS20" s="1252"/>
      <c r="ENT20" s="1252"/>
      <c r="ENU20" s="1252"/>
      <c r="ENV20" s="1252"/>
      <c r="ENW20" s="1252"/>
      <c r="ENX20" s="1252"/>
      <c r="ENY20" s="1252"/>
      <c r="ENZ20" s="1252"/>
      <c r="EOA20" s="1252"/>
      <c r="EOB20" s="1252"/>
      <c r="EOC20" s="1252"/>
      <c r="EOD20" s="1252"/>
      <c r="EOE20" s="1252"/>
      <c r="EOF20" s="1252"/>
      <c r="EOG20" s="1252"/>
      <c r="EOH20" s="1252"/>
      <c r="EOI20" s="1252"/>
      <c r="EOJ20" s="1252"/>
      <c r="EOK20" s="1252"/>
      <c r="EOL20" s="1252"/>
      <c r="EOM20" s="1252"/>
      <c r="EON20" s="1252"/>
      <c r="EOO20" s="1252"/>
      <c r="EOP20" s="1252"/>
      <c r="EOQ20" s="1252"/>
      <c r="EOR20" s="1252"/>
      <c r="EOS20" s="1252"/>
      <c r="EOT20" s="1252"/>
      <c r="EOU20" s="1252"/>
      <c r="EOV20" s="1252"/>
      <c r="EOW20" s="1252"/>
      <c r="EOX20" s="1252"/>
      <c r="EOY20" s="1252"/>
      <c r="EOZ20" s="1252"/>
      <c r="EPA20" s="1252"/>
      <c r="EPB20" s="1252"/>
      <c r="EPC20" s="1252"/>
      <c r="EPD20" s="1252"/>
      <c r="EPE20" s="1252"/>
      <c r="EPF20" s="1252"/>
      <c r="EPG20" s="1252"/>
      <c r="EPH20" s="1252"/>
      <c r="EPI20" s="1252"/>
      <c r="EPJ20" s="1252"/>
      <c r="EPK20" s="1252"/>
      <c r="EPL20" s="1252"/>
      <c r="EPM20" s="1252"/>
      <c r="EPN20" s="1252"/>
      <c r="EPO20" s="1252"/>
      <c r="EPP20" s="1252"/>
      <c r="EPQ20" s="1252"/>
      <c r="EPR20" s="1252"/>
      <c r="EPS20" s="1252"/>
      <c r="EPT20" s="1252"/>
      <c r="EPU20" s="1252"/>
      <c r="EPV20" s="1252"/>
      <c r="EPW20" s="1252"/>
      <c r="EPX20" s="1252"/>
      <c r="EPY20" s="1252"/>
      <c r="EPZ20" s="1252"/>
      <c r="EQA20" s="1252"/>
      <c r="EQB20" s="1252"/>
      <c r="EQC20" s="1252"/>
      <c r="EQD20" s="1252"/>
      <c r="EQE20" s="1252"/>
      <c r="EQF20" s="1252"/>
      <c r="EQG20" s="1252"/>
      <c r="EQH20" s="1252"/>
      <c r="EQI20" s="1252"/>
      <c r="EQJ20" s="1252"/>
      <c r="EQK20" s="1252"/>
      <c r="EQL20" s="1252"/>
      <c r="EQM20" s="1252"/>
      <c r="EQN20" s="1252"/>
      <c r="EQO20" s="1252"/>
      <c r="EQP20" s="1252"/>
      <c r="EQQ20" s="1252"/>
      <c r="EQR20" s="1252"/>
      <c r="EQS20" s="1252"/>
      <c r="EQT20" s="1252"/>
      <c r="EQU20" s="1252"/>
      <c r="EQV20" s="1252"/>
      <c r="EQW20" s="1252"/>
      <c r="EQX20" s="1252"/>
      <c r="EQY20" s="1252"/>
      <c r="EQZ20" s="1252"/>
      <c r="ERA20" s="1252"/>
      <c r="ERB20" s="1252"/>
      <c r="ERC20" s="1252"/>
      <c r="ERD20" s="1252"/>
      <c r="ERE20" s="1252"/>
      <c r="ERF20" s="1252"/>
      <c r="ERG20" s="1252"/>
      <c r="ERH20" s="1252"/>
      <c r="ERI20" s="1252"/>
      <c r="ERJ20" s="1252"/>
      <c r="ERK20" s="1252"/>
      <c r="ERL20" s="1252"/>
      <c r="ERM20" s="1252"/>
      <c r="ERN20" s="1252"/>
      <c r="ERO20" s="1252"/>
      <c r="ERP20" s="1252"/>
      <c r="ERQ20" s="1252"/>
      <c r="ERR20" s="1252"/>
      <c r="ERS20" s="1252"/>
      <c r="ERT20" s="1252"/>
      <c r="ERU20" s="1252"/>
      <c r="ERV20" s="1252"/>
      <c r="ERW20" s="1252"/>
      <c r="ERX20" s="1252"/>
      <c r="ERY20" s="1252"/>
      <c r="ERZ20" s="1252"/>
      <c r="ESA20" s="1252"/>
      <c r="ESB20" s="1252"/>
      <c r="ESC20" s="1252"/>
      <c r="ESD20" s="1252"/>
      <c r="ESE20" s="1252"/>
      <c r="ESF20" s="1252"/>
      <c r="ESG20" s="1252"/>
      <c r="ESH20" s="1252"/>
      <c r="ESI20" s="1252"/>
      <c r="ESJ20" s="1252"/>
      <c r="ESK20" s="1252"/>
      <c r="ESL20" s="1252"/>
      <c r="ESM20" s="1252"/>
      <c r="ESN20" s="1252"/>
      <c r="ESO20" s="1252"/>
      <c r="ESP20" s="1252"/>
      <c r="ESQ20" s="1252"/>
      <c r="ESR20" s="1252"/>
      <c r="ESS20" s="1252"/>
      <c r="EST20" s="1252"/>
      <c r="ESU20" s="1252"/>
      <c r="ESV20" s="1252"/>
      <c r="ESW20" s="1252"/>
      <c r="ESX20" s="1252"/>
      <c r="ESY20" s="1252"/>
      <c r="ESZ20" s="1252"/>
      <c r="ETA20" s="1252"/>
      <c r="ETB20" s="1252"/>
      <c r="ETC20" s="1252"/>
      <c r="ETD20" s="1252"/>
      <c r="ETE20" s="1252"/>
      <c r="ETF20" s="1252"/>
      <c r="ETG20" s="1252"/>
      <c r="ETH20" s="1252"/>
      <c r="ETI20" s="1252"/>
      <c r="ETJ20" s="1252"/>
      <c r="ETK20" s="1252"/>
      <c r="ETL20" s="1252"/>
      <c r="ETM20" s="1252"/>
      <c r="ETN20" s="1252"/>
      <c r="ETO20" s="1252"/>
      <c r="ETP20" s="1252"/>
      <c r="ETQ20" s="1252"/>
      <c r="ETR20" s="1252"/>
      <c r="ETS20" s="1252"/>
      <c r="ETT20" s="1252"/>
      <c r="ETU20" s="1252"/>
      <c r="ETV20" s="1252"/>
      <c r="ETW20" s="1252"/>
      <c r="ETX20" s="1252"/>
      <c r="ETY20" s="1252"/>
      <c r="ETZ20" s="1252"/>
      <c r="EUA20" s="1252"/>
      <c r="EUB20" s="1252"/>
      <c r="EUC20" s="1252"/>
      <c r="EUD20" s="1252"/>
      <c r="EUE20" s="1252"/>
      <c r="EUF20" s="1252"/>
      <c r="EUG20" s="1252"/>
      <c r="EUH20" s="1252"/>
      <c r="EUI20" s="1252"/>
      <c r="EUJ20" s="1252"/>
      <c r="EUK20" s="1252"/>
      <c r="EUL20" s="1252"/>
      <c r="EUM20" s="1252"/>
      <c r="EUN20" s="1252"/>
      <c r="EUO20" s="1252"/>
      <c r="EUP20" s="1252"/>
      <c r="EUQ20" s="1252"/>
      <c r="EUR20" s="1252"/>
      <c r="EUS20" s="1252"/>
      <c r="EUT20" s="1252"/>
      <c r="EUU20" s="1252"/>
      <c r="EUV20" s="1252"/>
      <c r="EUW20" s="1252"/>
      <c r="EUX20" s="1252"/>
      <c r="EUY20" s="1252"/>
      <c r="EUZ20" s="1252"/>
      <c r="EVA20" s="1252"/>
      <c r="EVB20" s="1252"/>
      <c r="EVC20" s="1252"/>
      <c r="EVD20" s="1252"/>
      <c r="EVE20" s="1252"/>
      <c r="EVF20" s="1252"/>
      <c r="EVG20" s="1252"/>
      <c r="EVH20" s="1252"/>
      <c r="EVI20" s="1252"/>
      <c r="EVJ20" s="1252"/>
      <c r="EVK20" s="1252"/>
      <c r="EVL20" s="1252"/>
      <c r="EVM20" s="1252"/>
      <c r="EVN20" s="1252"/>
      <c r="EVO20" s="1252"/>
      <c r="EVP20" s="1252"/>
      <c r="EVQ20" s="1252"/>
      <c r="EVR20" s="1252"/>
      <c r="EVS20" s="1252"/>
      <c r="EVT20" s="1252"/>
      <c r="EVU20" s="1252"/>
      <c r="EVV20" s="1252"/>
      <c r="EVW20" s="1252"/>
      <c r="EVX20" s="1252"/>
      <c r="EVY20" s="1252"/>
      <c r="EVZ20" s="1252"/>
      <c r="EWA20" s="1252"/>
      <c r="EWB20" s="1252"/>
      <c r="EWC20" s="1252"/>
      <c r="EWD20" s="1252"/>
      <c r="EWE20" s="1252"/>
      <c r="EWF20" s="1252"/>
      <c r="EWG20" s="1252"/>
      <c r="EWH20" s="1252"/>
      <c r="EWI20" s="1252"/>
      <c r="EWJ20" s="1252"/>
      <c r="EWK20" s="1252"/>
      <c r="EWL20" s="1252"/>
      <c r="EWM20" s="1252"/>
      <c r="EWN20" s="1252"/>
      <c r="EWO20" s="1252"/>
      <c r="EWP20" s="1252"/>
      <c r="EWQ20" s="1252"/>
      <c r="EWR20" s="1252"/>
      <c r="EWS20" s="1252"/>
      <c r="EWT20" s="1252"/>
      <c r="EWU20" s="1252"/>
      <c r="EWV20" s="1252"/>
      <c r="EWW20" s="1252"/>
      <c r="EWX20" s="1252"/>
      <c r="EWY20" s="1252"/>
      <c r="EWZ20" s="1252"/>
      <c r="EXA20" s="1252"/>
      <c r="EXB20" s="1252"/>
      <c r="EXC20" s="1252"/>
      <c r="EXD20" s="1252"/>
      <c r="EXE20" s="1252"/>
      <c r="EXF20" s="1252"/>
      <c r="EXG20" s="1252"/>
      <c r="EXH20" s="1252"/>
      <c r="EXI20" s="1252"/>
      <c r="EXJ20" s="1252"/>
      <c r="EXK20" s="1252"/>
      <c r="EXL20" s="1252"/>
      <c r="EXM20" s="1252"/>
      <c r="EXN20" s="1252"/>
      <c r="EXO20" s="1252"/>
      <c r="EXP20" s="1252"/>
      <c r="EXQ20" s="1252"/>
      <c r="EXR20" s="1252"/>
      <c r="EXS20" s="1252"/>
      <c r="EXT20" s="1252"/>
      <c r="EXU20" s="1252"/>
      <c r="EXV20" s="1252"/>
      <c r="EXW20" s="1252"/>
      <c r="EXX20" s="1252"/>
      <c r="EXY20" s="1252"/>
      <c r="EXZ20" s="1252"/>
      <c r="EYA20" s="1252"/>
      <c r="EYB20" s="1252"/>
      <c r="EYC20" s="1252"/>
      <c r="EYD20" s="1252"/>
      <c r="EYE20" s="1252"/>
      <c r="EYF20" s="1252"/>
      <c r="EYG20" s="1252"/>
      <c r="EYH20" s="1252"/>
      <c r="EYI20" s="1252"/>
      <c r="EYJ20" s="1252"/>
      <c r="EYK20" s="1252"/>
      <c r="EYL20" s="1252"/>
      <c r="EYM20" s="1252"/>
      <c r="EYN20" s="1252"/>
      <c r="EYO20" s="1252"/>
      <c r="EYP20" s="1252"/>
      <c r="EYQ20" s="1252"/>
      <c r="EYR20" s="1252"/>
      <c r="EYS20" s="1252"/>
      <c r="EYT20" s="1252"/>
      <c r="EYU20" s="1252"/>
      <c r="EYV20" s="1252"/>
      <c r="EYW20" s="1252"/>
      <c r="EYX20" s="1252"/>
      <c r="EYY20" s="1252"/>
      <c r="EYZ20" s="1252"/>
      <c r="EZA20" s="1252"/>
      <c r="EZB20" s="1252"/>
      <c r="EZC20" s="1252"/>
      <c r="EZD20" s="1252"/>
      <c r="EZE20" s="1252"/>
      <c r="EZF20" s="1252"/>
      <c r="EZG20" s="1252"/>
      <c r="EZH20" s="1252"/>
      <c r="EZI20" s="1252"/>
      <c r="EZJ20" s="1252"/>
      <c r="EZK20" s="1252"/>
      <c r="EZL20" s="1252"/>
      <c r="EZM20" s="1252"/>
      <c r="EZN20" s="1252"/>
      <c r="EZO20" s="1252"/>
      <c r="EZP20" s="1252"/>
      <c r="EZQ20" s="1252"/>
      <c r="EZR20" s="1252"/>
      <c r="EZS20" s="1252"/>
      <c r="EZT20" s="1252"/>
      <c r="EZU20" s="1252"/>
      <c r="EZV20" s="1252"/>
      <c r="EZW20" s="1252"/>
      <c r="EZX20" s="1252"/>
      <c r="EZY20" s="1252"/>
      <c r="EZZ20" s="1252"/>
      <c r="FAA20" s="1252"/>
      <c r="FAB20" s="1252"/>
      <c r="FAC20" s="1252"/>
      <c r="FAD20" s="1252"/>
      <c r="FAE20" s="1252"/>
      <c r="FAF20" s="1252"/>
      <c r="FAG20" s="1252"/>
      <c r="FAH20" s="1252"/>
      <c r="FAI20" s="1252"/>
      <c r="FAJ20" s="1252"/>
      <c r="FAK20" s="1252"/>
      <c r="FAL20" s="1252"/>
      <c r="FAM20" s="1252"/>
      <c r="FAN20" s="1252"/>
      <c r="FAO20" s="1252"/>
      <c r="FAP20" s="1252"/>
      <c r="FAQ20" s="1252"/>
      <c r="FAR20" s="1252"/>
      <c r="FAS20" s="1252"/>
      <c r="FAT20" s="1252"/>
      <c r="FAU20" s="1252"/>
      <c r="FAV20" s="1252"/>
      <c r="FAW20" s="1252"/>
      <c r="FAX20" s="1252"/>
      <c r="FAY20" s="1252"/>
      <c r="FAZ20" s="1252"/>
      <c r="FBA20" s="1252"/>
      <c r="FBB20" s="1252"/>
      <c r="FBC20" s="1252"/>
      <c r="FBD20" s="1252"/>
      <c r="FBE20" s="1252"/>
      <c r="FBF20" s="1252"/>
      <c r="FBG20" s="1252"/>
      <c r="FBH20" s="1252"/>
      <c r="FBI20" s="1252"/>
      <c r="FBJ20" s="1252"/>
      <c r="FBK20" s="1252"/>
      <c r="FBL20" s="1252"/>
      <c r="FBM20" s="1252"/>
      <c r="FBN20" s="1252"/>
      <c r="FBO20" s="1252"/>
      <c r="FBP20" s="1252"/>
      <c r="FBQ20" s="1252"/>
      <c r="FBR20" s="1252"/>
      <c r="FBS20" s="1252"/>
      <c r="FBT20" s="1252"/>
      <c r="FBU20" s="1252"/>
      <c r="FBV20" s="1252"/>
      <c r="FBW20" s="1252"/>
      <c r="FBX20" s="1252"/>
      <c r="FBY20" s="1252"/>
      <c r="FBZ20" s="1252"/>
      <c r="FCA20" s="1252"/>
      <c r="FCB20" s="1252"/>
      <c r="FCC20" s="1252"/>
      <c r="FCD20" s="1252"/>
      <c r="FCE20" s="1252"/>
      <c r="FCF20" s="1252"/>
      <c r="FCG20" s="1252"/>
      <c r="FCH20" s="1252"/>
      <c r="FCI20" s="1252"/>
      <c r="FCJ20" s="1252"/>
      <c r="FCK20" s="1252"/>
      <c r="FCL20" s="1252"/>
      <c r="FCM20" s="1252"/>
      <c r="FCN20" s="1252"/>
      <c r="FCO20" s="1252"/>
      <c r="FCP20" s="1252"/>
      <c r="FCQ20" s="1252"/>
      <c r="FCR20" s="1252"/>
      <c r="FCS20" s="1252"/>
      <c r="FCT20" s="1252"/>
      <c r="FCU20" s="1252"/>
      <c r="FCV20" s="1252"/>
      <c r="FCW20" s="1252"/>
      <c r="FCX20" s="1252"/>
      <c r="FCY20" s="1252"/>
      <c r="FCZ20" s="1252"/>
      <c r="FDA20" s="1252"/>
      <c r="FDB20" s="1252"/>
      <c r="FDC20" s="1252"/>
      <c r="FDD20" s="1252"/>
      <c r="FDE20" s="1252"/>
      <c r="FDF20" s="1252"/>
      <c r="FDG20" s="1252"/>
      <c r="FDH20" s="1252"/>
      <c r="FDI20" s="1252"/>
      <c r="FDJ20" s="1252"/>
      <c r="FDK20" s="1252"/>
      <c r="FDL20" s="1252"/>
      <c r="FDM20" s="1252"/>
      <c r="FDN20" s="1252"/>
      <c r="FDO20" s="1252"/>
      <c r="FDP20" s="1252"/>
      <c r="FDQ20" s="1252"/>
      <c r="FDR20" s="1252"/>
      <c r="FDS20" s="1252"/>
      <c r="FDT20" s="1252"/>
      <c r="FDU20" s="1252"/>
      <c r="FDV20" s="1252"/>
      <c r="FDW20" s="1252"/>
      <c r="FDX20" s="1252"/>
      <c r="FDY20" s="1252"/>
      <c r="FDZ20" s="1252"/>
      <c r="FEA20" s="1252"/>
      <c r="FEB20" s="1252"/>
      <c r="FEC20" s="1252"/>
      <c r="FED20" s="1252"/>
      <c r="FEE20" s="1252"/>
      <c r="FEF20" s="1252"/>
      <c r="FEG20" s="1252"/>
      <c r="FEH20" s="1252"/>
      <c r="FEI20" s="1252"/>
      <c r="FEJ20" s="1252"/>
      <c r="FEK20" s="1252"/>
      <c r="FEL20" s="1252"/>
      <c r="FEM20" s="1252"/>
      <c r="FEN20" s="1252"/>
      <c r="FEO20" s="1252"/>
      <c r="FEP20" s="1252"/>
      <c r="FEQ20" s="1252"/>
      <c r="FER20" s="1252"/>
      <c r="FES20" s="1252"/>
      <c r="FET20" s="1252"/>
      <c r="FEU20" s="1252"/>
      <c r="FEV20" s="1252"/>
      <c r="FEW20" s="1252"/>
      <c r="FEX20" s="1252"/>
      <c r="FEY20" s="1252"/>
      <c r="FEZ20" s="1252"/>
      <c r="FFA20" s="1252"/>
      <c r="FFB20" s="1252"/>
      <c r="FFC20" s="1252"/>
      <c r="FFD20" s="1252"/>
      <c r="FFE20" s="1252"/>
      <c r="FFF20" s="1252"/>
      <c r="FFG20" s="1252"/>
      <c r="FFH20" s="1252"/>
      <c r="FFI20" s="1252"/>
      <c r="FFJ20" s="1252"/>
      <c r="FFK20" s="1252"/>
      <c r="FFL20" s="1252"/>
      <c r="FFM20" s="1252"/>
      <c r="FFN20" s="1252"/>
      <c r="FFO20" s="1252"/>
      <c r="FFP20" s="1252"/>
      <c r="FFQ20" s="1252"/>
      <c r="FFR20" s="1252"/>
      <c r="FFS20" s="1252"/>
      <c r="FFT20" s="1252"/>
      <c r="FFU20" s="1252"/>
      <c r="FFV20" s="1252"/>
      <c r="FFW20" s="1252"/>
      <c r="FFX20" s="1252"/>
      <c r="FFY20" s="1252"/>
      <c r="FFZ20" s="1252"/>
      <c r="FGA20" s="1252"/>
      <c r="FGB20" s="1252"/>
      <c r="FGC20" s="1252"/>
      <c r="FGD20" s="1252"/>
      <c r="FGE20" s="1252"/>
      <c r="FGF20" s="1252"/>
      <c r="FGG20" s="1252"/>
      <c r="FGH20" s="1252"/>
      <c r="FGI20" s="1252"/>
      <c r="FGJ20" s="1252"/>
      <c r="FGK20" s="1252"/>
      <c r="FGL20" s="1252"/>
      <c r="FGM20" s="1252"/>
      <c r="FGN20" s="1252"/>
      <c r="FGO20" s="1252"/>
      <c r="FGP20" s="1252"/>
      <c r="FGQ20" s="1252"/>
      <c r="FGR20" s="1252"/>
      <c r="FGS20" s="1252"/>
      <c r="FGT20" s="1252"/>
      <c r="FGU20" s="1252"/>
      <c r="FGV20" s="1252"/>
      <c r="FGW20" s="1252"/>
      <c r="FGX20" s="1252"/>
      <c r="FGY20" s="1252"/>
      <c r="FGZ20" s="1252"/>
      <c r="FHA20" s="1252"/>
      <c r="FHB20" s="1252"/>
      <c r="FHC20" s="1252"/>
      <c r="FHD20" s="1252"/>
      <c r="FHE20" s="1252"/>
      <c r="FHF20" s="1252"/>
      <c r="FHG20" s="1252"/>
      <c r="FHH20" s="1252"/>
      <c r="FHI20" s="1252"/>
      <c r="FHJ20" s="1252"/>
      <c r="FHK20" s="1252"/>
      <c r="FHL20" s="1252"/>
      <c r="FHM20" s="1252"/>
      <c r="FHN20" s="1252"/>
      <c r="FHO20" s="1252"/>
      <c r="FHP20" s="1252"/>
      <c r="FHQ20" s="1252"/>
      <c r="FHR20" s="1252"/>
      <c r="FHS20" s="1252"/>
      <c r="FHT20" s="1252"/>
      <c r="FHU20" s="1252"/>
      <c r="FHV20" s="1252"/>
      <c r="FHW20" s="1252"/>
      <c r="FHX20" s="1252"/>
      <c r="FHY20" s="1252"/>
      <c r="FHZ20" s="1252"/>
      <c r="FIA20" s="1252"/>
      <c r="FIB20" s="1252"/>
      <c r="FIC20" s="1252"/>
      <c r="FID20" s="1252"/>
      <c r="FIE20" s="1252"/>
      <c r="FIF20" s="1252"/>
      <c r="FIG20" s="1252"/>
      <c r="FIH20" s="1252"/>
      <c r="FII20" s="1252"/>
      <c r="FIJ20" s="1252"/>
      <c r="FIK20" s="1252"/>
      <c r="FIL20" s="1252"/>
      <c r="FIM20" s="1252"/>
      <c r="FIN20" s="1252"/>
      <c r="FIO20" s="1252"/>
      <c r="FIP20" s="1252"/>
      <c r="FIQ20" s="1252"/>
      <c r="FIR20" s="1252"/>
      <c r="FIS20" s="1252"/>
      <c r="FIT20" s="1252"/>
      <c r="FIU20" s="1252"/>
      <c r="FIV20" s="1252"/>
      <c r="FIW20" s="1252"/>
      <c r="FIX20" s="1252"/>
      <c r="FIY20" s="1252"/>
      <c r="FIZ20" s="1252"/>
      <c r="FJA20" s="1252"/>
      <c r="FJB20" s="1252"/>
      <c r="FJC20" s="1252"/>
      <c r="FJD20" s="1252"/>
      <c r="FJE20" s="1252"/>
      <c r="FJF20" s="1252"/>
      <c r="FJG20" s="1252"/>
      <c r="FJH20" s="1252"/>
      <c r="FJI20" s="1252"/>
      <c r="FJJ20" s="1252"/>
      <c r="FJK20" s="1252"/>
      <c r="FJL20" s="1252"/>
      <c r="FJM20" s="1252"/>
      <c r="FJN20" s="1252"/>
      <c r="FJO20" s="1252"/>
      <c r="FJP20" s="1252"/>
      <c r="FJQ20" s="1252"/>
      <c r="FJR20" s="1252"/>
      <c r="FJS20" s="1252"/>
      <c r="FJT20" s="1252"/>
      <c r="FJU20" s="1252"/>
      <c r="FJV20" s="1252"/>
      <c r="FJW20" s="1252"/>
      <c r="FJX20" s="1252"/>
      <c r="FJY20" s="1252"/>
      <c r="FJZ20" s="1252"/>
      <c r="FKA20" s="1252"/>
      <c r="FKB20" s="1252"/>
      <c r="FKC20" s="1252"/>
      <c r="FKD20" s="1252"/>
      <c r="FKE20" s="1252"/>
      <c r="FKF20" s="1252"/>
      <c r="FKG20" s="1252"/>
      <c r="FKH20" s="1252"/>
      <c r="FKI20" s="1252"/>
      <c r="FKJ20" s="1252"/>
      <c r="FKK20" s="1252"/>
      <c r="FKL20" s="1252"/>
      <c r="FKM20" s="1252"/>
      <c r="FKN20" s="1252"/>
      <c r="FKO20" s="1252"/>
      <c r="FKP20" s="1252"/>
      <c r="FKQ20" s="1252"/>
      <c r="FKR20" s="1252"/>
      <c r="FKS20" s="1252"/>
      <c r="FKT20" s="1252"/>
      <c r="FKU20" s="1252"/>
      <c r="FKV20" s="1252"/>
      <c r="FKW20" s="1252"/>
      <c r="FKX20" s="1252"/>
      <c r="FKY20" s="1252"/>
      <c r="FKZ20" s="1252"/>
      <c r="FLA20" s="1252"/>
      <c r="FLB20" s="1252"/>
      <c r="FLC20" s="1252"/>
      <c r="FLD20" s="1252"/>
      <c r="FLE20" s="1252"/>
      <c r="FLF20" s="1252"/>
      <c r="FLG20" s="1252"/>
      <c r="FLH20" s="1252"/>
      <c r="FLI20" s="1252"/>
      <c r="FLJ20" s="1252"/>
      <c r="FLK20" s="1252"/>
      <c r="FLL20" s="1252"/>
      <c r="FLM20" s="1252"/>
      <c r="FLN20" s="1252"/>
      <c r="FLO20" s="1252"/>
      <c r="FLP20" s="1252"/>
      <c r="FLQ20" s="1252"/>
      <c r="FLR20" s="1252"/>
      <c r="FLS20" s="1252"/>
      <c r="FLT20" s="1252"/>
      <c r="FLU20" s="1252"/>
      <c r="FLV20" s="1252"/>
      <c r="FLW20" s="1252"/>
      <c r="FLX20" s="1252"/>
      <c r="FLY20" s="1252"/>
      <c r="FLZ20" s="1252"/>
      <c r="FMA20" s="1252"/>
      <c r="FMB20" s="1252"/>
      <c r="FMC20" s="1252"/>
      <c r="FMD20" s="1252"/>
      <c r="FME20" s="1252"/>
      <c r="FMF20" s="1252"/>
      <c r="FMG20" s="1252"/>
      <c r="FMH20" s="1252"/>
      <c r="FMI20" s="1252"/>
      <c r="FMJ20" s="1252"/>
      <c r="FMK20" s="1252"/>
      <c r="FML20" s="1252"/>
      <c r="FMM20" s="1252"/>
      <c r="FMN20" s="1252"/>
      <c r="FMO20" s="1252"/>
      <c r="FMP20" s="1252"/>
      <c r="FMQ20" s="1252"/>
      <c r="FMR20" s="1252"/>
      <c r="FMS20" s="1252"/>
      <c r="FMT20" s="1252"/>
      <c r="FMU20" s="1252"/>
      <c r="FMV20" s="1252"/>
      <c r="FMW20" s="1252"/>
      <c r="FMX20" s="1252"/>
      <c r="FMY20" s="1252"/>
      <c r="FMZ20" s="1252"/>
      <c r="FNA20" s="1252"/>
      <c r="FNB20" s="1252"/>
      <c r="FNC20" s="1252"/>
      <c r="FND20" s="1252"/>
      <c r="FNE20" s="1252"/>
      <c r="FNF20" s="1252"/>
      <c r="FNG20" s="1252"/>
      <c r="FNH20" s="1252"/>
      <c r="FNI20" s="1252"/>
      <c r="FNJ20" s="1252"/>
      <c r="FNK20" s="1252"/>
      <c r="FNL20" s="1252"/>
      <c r="FNM20" s="1252"/>
      <c r="FNN20" s="1252"/>
      <c r="FNO20" s="1252"/>
      <c r="FNP20" s="1252"/>
      <c r="FNQ20" s="1252"/>
      <c r="FNR20" s="1252"/>
      <c r="FNS20" s="1252"/>
      <c r="FNT20" s="1252"/>
      <c r="FNU20" s="1252"/>
      <c r="FNV20" s="1252"/>
      <c r="FNW20" s="1252"/>
      <c r="FNX20" s="1252"/>
      <c r="FNY20" s="1252"/>
      <c r="FNZ20" s="1252"/>
      <c r="FOA20" s="1252"/>
      <c r="FOB20" s="1252"/>
      <c r="FOC20" s="1252"/>
      <c r="FOD20" s="1252"/>
      <c r="FOE20" s="1252"/>
      <c r="FOF20" s="1252"/>
      <c r="FOG20" s="1252"/>
      <c r="FOH20" s="1252"/>
      <c r="FOI20" s="1252"/>
      <c r="FOJ20" s="1252"/>
      <c r="FOK20" s="1252"/>
      <c r="FOL20" s="1252"/>
      <c r="FOM20" s="1252"/>
      <c r="FON20" s="1252"/>
      <c r="FOO20" s="1252"/>
      <c r="FOP20" s="1252"/>
      <c r="FOQ20" s="1252"/>
      <c r="FOR20" s="1252"/>
      <c r="FOS20" s="1252"/>
      <c r="FOT20" s="1252"/>
      <c r="FOU20" s="1252"/>
      <c r="FOV20" s="1252"/>
      <c r="FOW20" s="1252"/>
      <c r="FOX20" s="1252"/>
      <c r="FOY20" s="1252"/>
      <c r="FOZ20" s="1252"/>
      <c r="FPA20" s="1252"/>
      <c r="FPB20" s="1252"/>
      <c r="FPC20" s="1252"/>
      <c r="FPD20" s="1252"/>
      <c r="FPE20" s="1252"/>
      <c r="FPF20" s="1252"/>
      <c r="FPG20" s="1252"/>
      <c r="FPH20" s="1252"/>
      <c r="FPI20" s="1252"/>
      <c r="FPJ20" s="1252"/>
      <c r="FPK20" s="1252"/>
      <c r="FPL20" s="1252"/>
      <c r="FPM20" s="1252"/>
      <c r="FPN20" s="1252"/>
      <c r="FPO20" s="1252"/>
      <c r="FPP20" s="1252"/>
      <c r="FPQ20" s="1252"/>
      <c r="FPR20" s="1252"/>
      <c r="FPS20" s="1252"/>
      <c r="FPT20" s="1252"/>
      <c r="FPU20" s="1252"/>
      <c r="FPV20" s="1252"/>
      <c r="FPW20" s="1252"/>
      <c r="FPX20" s="1252"/>
      <c r="FPY20" s="1252"/>
      <c r="FPZ20" s="1252"/>
      <c r="FQA20" s="1252"/>
      <c r="FQB20" s="1252"/>
      <c r="FQC20" s="1252"/>
      <c r="FQD20" s="1252"/>
      <c r="FQE20" s="1252"/>
      <c r="FQF20" s="1252"/>
      <c r="FQG20" s="1252"/>
      <c r="FQH20" s="1252"/>
      <c r="FQI20" s="1252"/>
      <c r="FQJ20" s="1252"/>
      <c r="FQK20" s="1252"/>
      <c r="FQL20" s="1252"/>
      <c r="FQM20" s="1252"/>
      <c r="FQN20" s="1252"/>
      <c r="FQO20" s="1252"/>
      <c r="FQP20" s="1252"/>
      <c r="FQQ20" s="1252"/>
      <c r="FQR20" s="1252"/>
      <c r="FQS20" s="1252"/>
      <c r="FQT20" s="1252"/>
      <c r="FQU20" s="1252"/>
      <c r="FQV20" s="1252"/>
      <c r="FQW20" s="1252"/>
      <c r="FQX20" s="1252"/>
      <c r="FQY20" s="1252"/>
      <c r="FQZ20" s="1252"/>
      <c r="FRA20" s="1252"/>
      <c r="FRB20" s="1252"/>
      <c r="FRC20" s="1252"/>
      <c r="FRD20" s="1252"/>
      <c r="FRE20" s="1252"/>
      <c r="FRF20" s="1252"/>
      <c r="FRG20" s="1252"/>
      <c r="FRH20" s="1252"/>
      <c r="FRI20" s="1252"/>
      <c r="FRJ20" s="1252"/>
      <c r="FRK20" s="1252"/>
      <c r="FRL20" s="1252"/>
      <c r="FRM20" s="1252"/>
      <c r="FRN20" s="1252"/>
      <c r="FRO20" s="1252"/>
      <c r="FRP20" s="1252"/>
      <c r="FRQ20" s="1252"/>
      <c r="FRR20" s="1252"/>
      <c r="FRS20" s="1252"/>
      <c r="FRT20" s="1252"/>
      <c r="FRU20" s="1252"/>
      <c r="FRV20" s="1252"/>
      <c r="FRW20" s="1252"/>
      <c r="FRX20" s="1252"/>
      <c r="FRY20" s="1252"/>
      <c r="FRZ20" s="1252"/>
      <c r="FSA20" s="1252"/>
      <c r="FSB20" s="1252"/>
      <c r="FSC20" s="1252"/>
      <c r="FSD20" s="1252"/>
      <c r="FSE20" s="1252"/>
      <c r="FSF20" s="1252"/>
      <c r="FSG20" s="1252"/>
      <c r="FSH20" s="1252"/>
      <c r="FSI20" s="1252"/>
      <c r="FSJ20" s="1252"/>
      <c r="FSK20" s="1252"/>
      <c r="FSL20" s="1252"/>
      <c r="FSM20" s="1252"/>
      <c r="FSN20" s="1252"/>
      <c r="FSO20" s="1252"/>
      <c r="FSP20" s="1252"/>
      <c r="FSQ20" s="1252"/>
      <c r="FSR20" s="1252"/>
      <c r="FSS20" s="1252"/>
      <c r="FST20" s="1252"/>
      <c r="FSU20" s="1252"/>
      <c r="FSV20" s="1252"/>
      <c r="FSW20" s="1252"/>
      <c r="FSX20" s="1252"/>
      <c r="FSY20" s="1252"/>
      <c r="FSZ20" s="1252"/>
      <c r="FTA20" s="1252"/>
      <c r="FTB20" s="1252"/>
      <c r="FTC20" s="1252"/>
      <c r="FTD20" s="1252"/>
      <c r="FTE20" s="1252"/>
      <c r="FTF20" s="1252"/>
      <c r="FTG20" s="1252"/>
      <c r="FTH20" s="1252"/>
      <c r="FTI20" s="1252"/>
      <c r="FTJ20" s="1252"/>
      <c r="FTK20" s="1252"/>
      <c r="FTL20" s="1252"/>
      <c r="FTM20" s="1252"/>
      <c r="FTN20" s="1252"/>
      <c r="FTO20" s="1252"/>
      <c r="FTP20" s="1252"/>
      <c r="FTQ20" s="1252"/>
      <c r="FTR20" s="1252"/>
      <c r="FTS20" s="1252"/>
      <c r="FTT20" s="1252"/>
      <c r="FTU20" s="1252"/>
      <c r="FTV20" s="1252"/>
      <c r="FTW20" s="1252"/>
      <c r="FTX20" s="1252"/>
      <c r="FTY20" s="1252"/>
      <c r="FTZ20" s="1252"/>
      <c r="FUA20" s="1252"/>
      <c r="FUB20" s="1252"/>
      <c r="FUC20" s="1252"/>
      <c r="FUD20" s="1252"/>
      <c r="FUE20" s="1252"/>
      <c r="FUF20" s="1252"/>
      <c r="FUG20" s="1252"/>
      <c r="FUH20" s="1252"/>
      <c r="FUI20" s="1252"/>
      <c r="FUJ20" s="1252"/>
      <c r="FUK20" s="1252"/>
      <c r="FUL20" s="1252"/>
      <c r="FUM20" s="1252"/>
      <c r="FUN20" s="1252"/>
      <c r="FUO20" s="1252"/>
      <c r="FUP20" s="1252"/>
      <c r="FUQ20" s="1252"/>
      <c r="FUR20" s="1252"/>
      <c r="FUS20" s="1252"/>
      <c r="FUT20" s="1252"/>
      <c r="FUU20" s="1252"/>
      <c r="FUV20" s="1252"/>
      <c r="FUW20" s="1252"/>
      <c r="FUX20" s="1252"/>
      <c r="FUY20" s="1252"/>
      <c r="FUZ20" s="1252"/>
      <c r="FVA20" s="1252"/>
      <c r="FVB20" s="1252"/>
      <c r="FVC20" s="1252"/>
      <c r="FVD20" s="1252"/>
      <c r="FVE20" s="1252"/>
      <c r="FVF20" s="1252"/>
      <c r="FVG20" s="1252"/>
      <c r="FVH20" s="1252"/>
      <c r="FVI20" s="1252"/>
      <c r="FVJ20" s="1252"/>
      <c r="FVK20" s="1252"/>
      <c r="FVL20" s="1252"/>
      <c r="FVM20" s="1252"/>
      <c r="FVN20" s="1252"/>
      <c r="FVO20" s="1252"/>
      <c r="FVP20" s="1252"/>
      <c r="FVQ20" s="1252"/>
      <c r="FVR20" s="1252"/>
      <c r="FVS20" s="1252"/>
      <c r="FVT20" s="1252"/>
      <c r="FVU20" s="1252"/>
      <c r="FVV20" s="1252"/>
      <c r="FVW20" s="1252"/>
      <c r="FVX20" s="1252"/>
      <c r="FVY20" s="1252"/>
      <c r="FVZ20" s="1252"/>
      <c r="FWA20" s="1252"/>
      <c r="FWB20" s="1252"/>
      <c r="FWC20" s="1252"/>
      <c r="FWD20" s="1252"/>
      <c r="FWE20" s="1252"/>
      <c r="FWF20" s="1252"/>
      <c r="FWG20" s="1252"/>
      <c r="FWH20" s="1252"/>
      <c r="FWI20" s="1252"/>
      <c r="FWJ20" s="1252"/>
      <c r="FWK20" s="1252"/>
      <c r="FWL20" s="1252"/>
      <c r="FWM20" s="1252"/>
      <c r="FWN20" s="1252"/>
      <c r="FWO20" s="1252"/>
      <c r="FWP20" s="1252"/>
      <c r="FWQ20" s="1252"/>
      <c r="FWR20" s="1252"/>
      <c r="FWS20" s="1252"/>
      <c r="FWT20" s="1252"/>
      <c r="FWU20" s="1252"/>
      <c r="FWV20" s="1252"/>
      <c r="FWW20" s="1252"/>
      <c r="FWX20" s="1252"/>
      <c r="FWY20" s="1252"/>
      <c r="FWZ20" s="1252"/>
      <c r="FXA20" s="1252"/>
      <c r="FXB20" s="1252"/>
      <c r="FXC20" s="1252"/>
      <c r="FXD20" s="1252"/>
      <c r="FXE20" s="1252"/>
      <c r="FXF20" s="1252"/>
      <c r="FXG20" s="1252"/>
      <c r="FXH20" s="1252"/>
      <c r="FXI20" s="1252"/>
      <c r="FXJ20" s="1252"/>
      <c r="FXK20" s="1252"/>
      <c r="FXL20" s="1252"/>
      <c r="FXM20" s="1252"/>
      <c r="FXN20" s="1252"/>
      <c r="FXO20" s="1252"/>
      <c r="FXP20" s="1252"/>
      <c r="FXQ20" s="1252"/>
      <c r="FXR20" s="1252"/>
      <c r="FXS20" s="1252"/>
      <c r="FXT20" s="1252"/>
      <c r="FXU20" s="1252"/>
      <c r="FXV20" s="1252"/>
      <c r="FXW20" s="1252"/>
      <c r="FXX20" s="1252"/>
      <c r="FXY20" s="1252"/>
      <c r="FXZ20" s="1252"/>
      <c r="FYA20" s="1252"/>
      <c r="FYB20" s="1252"/>
      <c r="FYC20" s="1252"/>
      <c r="FYD20" s="1252"/>
      <c r="FYE20" s="1252"/>
      <c r="FYF20" s="1252"/>
      <c r="FYG20" s="1252"/>
      <c r="FYH20" s="1252"/>
      <c r="FYI20" s="1252"/>
      <c r="FYJ20" s="1252"/>
      <c r="FYK20" s="1252"/>
      <c r="FYL20" s="1252"/>
      <c r="FYM20" s="1252"/>
      <c r="FYN20" s="1252"/>
      <c r="FYO20" s="1252"/>
      <c r="FYP20" s="1252"/>
      <c r="FYQ20" s="1252"/>
      <c r="FYR20" s="1252"/>
      <c r="FYS20" s="1252"/>
      <c r="FYT20" s="1252"/>
      <c r="FYU20" s="1252"/>
      <c r="FYV20" s="1252"/>
      <c r="FYW20" s="1252"/>
      <c r="FYX20" s="1252"/>
      <c r="FYY20" s="1252"/>
      <c r="FYZ20" s="1252"/>
      <c r="FZA20" s="1252"/>
      <c r="FZB20" s="1252"/>
      <c r="FZC20" s="1252"/>
      <c r="FZD20" s="1252"/>
      <c r="FZE20" s="1252"/>
      <c r="FZF20" s="1252"/>
      <c r="FZG20" s="1252"/>
      <c r="FZH20" s="1252"/>
      <c r="FZI20" s="1252"/>
      <c r="FZJ20" s="1252"/>
      <c r="FZK20" s="1252"/>
      <c r="FZL20" s="1252"/>
      <c r="FZM20" s="1252"/>
      <c r="FZN20" s="1252"/>
      <c r="FZO20" s="1252"/>
      <c r="FZP20" s="1252"/>
      <c r="FZQ20" s="1252"/>
      <c r="FZR20" s="1252"/>
      <c r="FZS20" s="1252"/>
      <c r="FZT20" s="1252"/>
      <c r="FZU20" s="1252"/>
      <c r="FZV20" s="1252"/>
      <c r="FZW20" s="1252"/>
      <c r="FZX20" s="1252"/>
      <c r="FZY20" s="1252"/>
      <c r="FZZ20" s="1252"/>
      <c r="GAA20" s="1252"/>
      <c r="GAB20" s="1252"/>
      <c r="GAC20" s="1252"/>
      <c r="GAD20" s="1252"/>
      <c r="GAE20" s="1252"/>
      <c r="GAF20" s="1252"/>
      <c r="GAG20" s="1252"/>
      <c r="GAH20" s="1252"/>
      <c r="GAI20" s="1252"/>
      <c r="GAJ20" s="1252"/>
      <c r="GAK20" s="1252"/>
      <c r="GAL20" s="1252"/>
      <c r="GAM20" s="1252"/>
      <c r="GAN20" s="1252"/>
      <c r="GAO20" s="1252"/>
      <c r="GAP20" s="1252"/>
      <c r="GAQ20" s="1252"/>
      <c r="GAR20" s="1252"/>
      <c r="GAS20" s="1252"/>
      <c r="GAT20" s="1252"/>
      <c r="GAU20" s="1252"/>
      <c r="GAV20" s="1252"/>
      <c r="GAW20" s="1252"/>
      <c r="GAX20" s="1252"/>
      <c r="GAY20" s="1252"/>
      <c r="GAZ20" s="1252"/>
      <c r="GBA20" s="1252"/>
      <c r="GBB20" s="1252"/>
      <c r="GBC20" s="1252"/>
      <c r="GBD20" s="1252"/>
      <c r="GBE20" s="1252"/>
      <c r="GBF20" s="1252"/>
      <c r="GBG20" s="1252"/>
      <c r="GBH20" s="1252"/>
      <c r="GBI20" s="1252"/>
      <c r="GBJ20" s="1252"/>
      <c r="GBK20" s="1252"/>
      <c r="GBL20" s="1252"/>
      <c r="GBM20" s="1252"/>
      <c r="GBN20" s="1252"/>
      <c r="GBO20" s="1252"/>
      <c r="GBP20" s="1252"/>
      <c r="GBQ20" s="1252"/>
      <c r="GBR20" s="1252"/>
      <c r="GBS20" s="1252"/>
      <c r="GBT20" s="1252"/>
      <c r="GBU20" s="1252"/>
      <c r="GBV20" s="1252"/>
      <c r="GBW20" s="1252"/>
      <c r="GBX20" s="1252"/>
      <c r="GBY20" s="1252"/>
      <c r="GBZ20" s="1252"/>
      <c r="GCA20" s="1252"/>
      <c r="GCB20" s="1252"/>
      <c r="GCC20" s="1252"/>
      <c r="GCD20" s="1252"/>
      <c r="GCE20" s="1252"/>
      <c r="GCF20" s="1252"/>
      <c r="GCG20" s="1252"/>
      <c r="GCH20" s="1252"/>
      <c r="GCI20" s="1252"/>
      <c r="GCJ20" s="1252"/>
      <c r="GCK20" s="1252"/>
      <c r="GCL20" s="1252"/>
      <c r="GCM20" s="1252"/>
      <c r="GCN20" s="1252"/>
      <c r="GCO20" s="1252"/>
      <c r="GCP20" s="1252"/>
      <c r="GCQ20" s="1252"/>
      <c r="GCR20" s="1252"/>
      <c r="GCS20" s="1252"/>
      <c r="GCT20" s="1252"/>
      <c r="GCU20" s="1252"/>
      <c r="GCV20" s="1252"/>
      <c r="GCW20" s="1252"/>
      <c r="GCX20" s="1252"/>
      <c r="GCY20" s="1252"/>
      <c r="GCZ20" s="1252"/>
      <c r="GDA20" s="1252"/>
      <c r="GDB20" s="1252"/>
      <c r="GDC20" s="1252"/>
      <c r="GDD20" s="1252"/>
      <c r="GDE20" s="1252"/>
      <c r="GDF20" s="1252"/>
      <c r="GDG20" s="1252"/>
      <c r="GDH20" s="1252"/>
      <c r="GDI20" s="1252"/>
      <c r="GDJ20" s="1252"/>
      <c r="GDK20" s="1252"/>
      <c r="GDL20" s="1252"/>
      <c r="GDM20" s="1252"/>
      <c r="GDN20" s="1252"/>
      <c r="GDO20" s="1252"/>
      <c r="GDP20" s="1252"/>
      <c r="GDQ20" s="1252"/>
      <c r="GDR20" s="1252"/>
      <c r="GDS20" s="1252"/>
      <c r="GDT20" s="1252"/>
      <c r="GDU20" s="1252"/>
      <c r="GDV20" s="1252"/>
      <c r="GDW20" s="1252"/>
      <c r="GDX20" s="1252"/>
      <c r="GDY20" s="1252"/>
      <c r="GDZ20" s="1252"/>
      <c r="GEA20" s="1252"/>
      <c r="GEB20" s="1252"/>
      <c r="GEC20" s="1252"/>
      <c r="GED20" s="1252"/>
      <c r="GEE20" s="1252"/>
      <c r="GEF20" s="1252"/>
      <c r="GEG20" s="1252"/>
      <c r="GEH20" s="1252"/>
      <c r="GEI20" s="1252"/>
      <c r="GEJ20" s="1252"/>
      <c r="GEK20" s="1252"/>
      <c r="GEL20" s="1252"/>
      <c r="GEM20" s="1252"/>
      <c r="GEN20" s="1252"/>
      <c r="GEO20" s="1252"/>
      <c r="GEP20" s="1252"/>
      <c r="GEQ20" s="1252"/>
      <c r="GER20" s="1252"/>
      <c r="GES20" s="1252"/>
      <c r="GET20" s="1252"/>
      <c r="GEU20" s="1252"/>
      <c r="GEV20" s="1252"/>
      <c r="GEW20" s="1252"/>
      <c r="GEX20" s="1252"/>
      <c r="GEY20" s="1252"/>
      <c r="GEZ20" s="1252"/>
      <c r="GFA20" s="1252"/>
      <c r="GFB20" s="1252"/>
      <c r="GFC20" s="1252"/>
      <c r="GFD20" s="1252"/>
      <c r="GFE20" s="1252"/>
      <c r="GFF20" s="1252"/>
      <c r="GFG20" s="1252"/>
      <c r="GFH20" s="1252"/>
      <c r="GFI20" s="1252"/>
      <c r="GFJ20" s="1252"/>
      <c r="GFK20" s="1252"/>
      <c r="GFL20" s="1252"/>
      <c r="GFM20" s="1252"/>
      <c r="GFN20" s="1252"/>
      <c r="GFO20" s="1252"/>
      <c r="GFP20" s="1252"/>
      <c r="GFQ20" s="1252"/>
      <c r="GFR20" s="1252"/>
      <c r="GFS20" s="1252"/>
      <c r="GFT20" s="1252"/>
      <c r="GFU20" s="1252"/>
      <c r="GFV20" s="1252"/>
      <c r="GFW20" s="1252"/>
      <c r="GFX20" s="1252"/>
      <c r="GFY20" s="1252"/>
      <c r="GFZ20" s="1252"/>
      <c r="GGA20" s="1252"/>
      <c r="GGB20" s="1252"/>
      <c r="GGC20" s="1252"/>
      <c r="GGD20" s="1252"/>
      <c r="GGE20" s="1252"/>
      <c r="GGF20" s="1252"/>
      <c r="GGG20" s="1252"/>
      <c r="GGH20" s="1252"/>
      <c r="GGI20" s="1252"/>
      <c r="GGJ20" s="1252"/>
      <c r="GGK20" s="1252"/>
      <c r="GGL20" s="1252"/>
      <c r="GGM20" s="1252"/>
      <c r="GGN20" s="1252"/>
      <c r="GGO20" s="1252"/>
      <c r="GGP20" s="1252"/>
      <c r="GGQ20" s="1252"/>
      <c r="GGR20" s="1252"/>
      <c r="GGS20" s="1252"/>
      <c r="GGT20" s="1252"/>
      <c r="GGU20" s="1252"/>
      <c r="GGV20" s="1252"/>
      <c r="GGW20" s="1252"/>
      <c r="GGX20" s="1252"/>
      <c r="GGY20" s="1252"/>
      <c r="GGZ20" s="1252"/>
      <c r="GHA20" s="1252"/>
      <c r="GHB20" s="1252"/>
      <c r="GHC20" s="1252"/>
      <c r="GHD20" s="1252"/>
      <c r="GHE20" s="1252"/>
      <c r="GHF20" s="1252"/>
      <c r="GHG20" s="1252"/>
      <c r="GHH20" s="1252"/>
      <c r="GHI20" s="1252"/>
      <c r="GHJ20" s="1252"/>
      <c r="GHK20" s="1252"/>
      <c r="GHL20" s="1252"/>
      <c r="GHM20" s="1252"/>
      <c r="GHN20" s="1252"/>
      <c r="GHO20" s="1252"/>
      <c r="GHP20" s="1252"/>
      <c r="GHQ20" s="1252"/>
      <c r="GHR20" s="1252"/>
      <c r="GHS20" s="1252"/>
      <c r="GHT20" s="1252"/>
      <c r="GHU20" s="1252"/>
      <c r="GHV20" s="1252"/>
      <c r="GHW20" s="1252"/>
      <c r="GHX20" s="1252"/>
      <c r="GHY20" s="1252"/>
      <c r="GHZ20" s="1252"/>
      <c r="GIA20" s="1252"/>
      <c r="GIB20" s="1252"/>
      <c r="GIC20" s="1252"/>
      <c r="GID20" s="1252"/>
      <c r="GIE20" s="1252"/>
      <c r="GIF20" s="1252"/>
      <c r="GIG20" s="1252"/>
      <c r="GIH20" s="1252"/>
      <c r="GII20" s="1252"/>
      <c r="GIJ20" s="1252"/>
      <c r="GIK20" s="1252"/>
      <c r="GIL20" s="1252"/>
      <c r="GIM20" s="1252"/>
      <c r="GIN20" s="1252"/>
      <c r="GIO20" s="1252"/>
      <c r="GIP20" s="1252"/>
      <c r="GIQ20" s="1252"/>
      <c r="GIR20" s="1252"/>
      <c r="GIS20" s="1252"/>
      <c r="GIT20" s="1252"/>
      <c r="GIU20" s="1252"/>
      <c r="GIV20" s="1252"/>
      <c r="GIW20" s="1252"/>
      <c r="GIX20" s="1252"/>
      <c r="GIY20" s="1252"/>
      <c r="GIZ20" s="1252"/>
      <c r="GJA20" s="1252"/>
      <c r="GJB20" s="1252"/>
      <c r="GJC20" s="1252"/>
      <c r="GJD20" s="1252"/>
      <c r="GJE20" s="1252"/>
      <c r="GJF20" s="1252"/>
      <c r="GJG20" s="1252"/>
      <c r="GJH20" s="1252"/>
      <c r="GJI20" s="1252"/>
      <c r="GJJ20" s="1252"/>
      <c r="GJK20" s="1252"/>
      <c r="GJL20" s="1252"/>
      <c r="GJM20" s="1252"/>
      <c r="GJN20" s="1252"/>
      <c r="GJO20" s="1252"/>
      <c r="GJP20" s="1252"/>
      <c r="GJQ20" s="1252"/>
      <c r="GJR20" s="1252"/>
      <c r="GJS20" s="1252"/>
      <c r="GJT20" s="1252"/>
      <c r="GJU20" s="1252"/>
      <c r="GJV20" s="1252"/>
      <c r="GJW20" s="1252"/>
      <c r="GJX20" s="1252"/>
      <c r="GJY20" s="1252"/>
      <c r="GJZ20" s="1252"/>
      <c r="GKA20" s="1252"/>
      <c r="GKB20" s="1252"/>
      <c r="GKC20" s="1252"/>
      <c r="GKD20" s="1252"/>
      <c r="GKE20" s="1252"/>
      <c r="GKF20" s="1252"/>
      <c r="GKG20" s="1252"/>
      <c r="GKH20" s="1252"/>
      <c r="GKI20" s="1252"/>
      <c r="GKJ20" s="1252"/>
      <c r="GKK20" s="1252"/>
      <c r="GKL20" s="1252"/>
      <c r="GKM20" s="1252"/>
      <c r="GKN20" s="1252"/>
      <c r="GKO20" s="1252"/>
      <c r="GKP20" s="1252"/>
      <c r="GKQ20" s="1252"/>
      <c r="GKR20" s="1252"/>
      <c r="GKS20" s="1252"/>
      <c r="GKT20" s="1252"/>
      <c r="GKU20" s="1252"/>
      <c r="GKV20" s="1252"/>
      <c r="GKW20" s="1252"/>
      <c r="GKX20" s="1252"/>
      <c r="GKY20" s="1252"/>
      <c r="GKZ20" s="1252"/>
      <c r="GLA20" s="1252"/>
      <c r="GLB20" s="1252"/>
      <c r="GLC20" s="1252"/>
      <c r="GLD20" s="1252"/>
      <c r="GLE20" s="1252"/>
      <c r="GLF20" s="1252"/>
      <c r="GLG20" s="1252"/>
      <c r="GLH20" s="1252"/>
      <c r="GLI20" s="1252"/>
      <c r="GLJ20" s="1252"/>
      <c r="GLK20" s="1252"/>
      <c r="GLL20" s="1252"/>
      <c r="GLM20" s="1252"/>
      <c r="GLN20" s="1252"/>
      <c r="GLO20" s="1252"/>
      <c r="GLP20" s="1252"/>
      <c r="GLQ20" s="1252"/>
      <c r="GLR20" s="1252"/>
      <c r="GLS20" s="1252"/>
      <c r="GLT20" s="1252"/>
      <c r="GLU20" s="1252"/>
      <c r="GLV20" s="1252"/>
      <c r="GLW20" s="1252"/>
      <c r="GLX20" s="1252"/>
      <c r="GLY20" s="1252"/>
      <c r="GLZ20" s="1252"/>
      <c r="GMA20" s="1252"/>
      <c r="GMB20" s="1252"/>
      <c r="GMC20" s="1252"/>
      <c r="GMD20" s="1252"/>
      <c r="GME20" s="1252"/>
      <c r="GMF20" s="1252"/>
      <c r="GMG20" s="1252"/>
      <c r="GMH20" s="1252"/>
      <c r="GMI20" s="1252"/>
      <c r="GMJ20" s="1252"/>
      <c r="GMK20" s="1252"/>
      <c r="GML20" s="1252"/>
      <c r="GMM20" s="1252"/>
      <c r="GMN20" s="1252"/>
      <c r="GMO20" s="1252"/>
      <c r="GMP20" s="1252"/>
      <c r="GMQ20" s="1252"/>
      <c r="GMR20" s="1252"/>
      <c r="GMS20" s="1252"/>
      <c r="GMT20" s="1252"/>
      <c r="GMU20" s="1252"/>
      <c r="GMV20" s="1252"/>
      <c r="GMW20" s="1252"/>
      <c r="GMX20" s="1252"/>
      <c r="GMY20" s="1252"/>
      <c r="GMZ20" s="1252"/>
      <c r="GNA20" s="1252"/>
      <c r="GNB20" s="1252"/>
      <c r="GNC20" s="1252"/>
      <c r="GND20" s="1252"/>
      <c r="GNE20" s="1252"/>
      <c r="GNF20" s="1252"/>
      <c r="GNG20" s="1252"/>
      <c r="GNH20" s="1252"/>
      <c r="GNI20" s="1252"/>
      <c r="GNJ20" s="1252"/>
      <c r="GNK20" s="1252"/>
      <c r="GNL20" s="1252"/>
      <c r="GNM20" s="1252"/>
      <c r="GNN20" s="1252"/>
      <c r="GNO20" s="1252"/>
      <c r="GNP20" s="1252"/>
      <c r="GNQ20" s="1252"/>
      <c r="GNR20" s="1252"/>
      <c r="GNS20" s="1252"/>
      <c r="GNT20" s="1252"/>
      <c r="GNU20" s="1252"/>
      <c r="GNV20" s="1252"/>
      <c r="GNW20" s="1252"/>
      <c r="GNX20" s="1252"/>
      <c r="GNY20" s="1252"/>
      <c r="GNZ20" s="1252"/>
      <c r="GOA20" s="1252"/>
      <c r="GOB20" s="1252"/>
      <c r="GOC20" s="1252"/>
      <c r="GOD20" s="1252"/>
      <c r="GOE20" s="1252"/>
      <c r="GOF20" s="1252"/>
      <c r="GOG20" s="1252"/>
      <c r="GOH20" s="1252"/>
      <c r="GOI20" s="1252"/>
      <c r="GOJ20" s="1252"/>
      <c r="GOK20" s="1252"/>
      <c r="GOL20" s="1252"/>
      <c r="GOM20" s="1252"/>
      <c r="GON20" s="1252"/>
      <c r="GOO20" s="1252"/>
      <c r="GOP20" s="1252"/>
      <c r="GOQ20" s="1252"/>
      <c r="GOR20" s="1252"/>
      <c r="GOS20" s="1252"/>
      <c r="GOT20" s="1252"/>
      <c r="GOU20" s="1252"/>
      <c r="GOV20" s="1252"/>
      <c r="GOW20" s="1252"/>
      <c r="GOX20" s="1252"/>
      <c r="GOY20" s="1252"/>
      <c r="GOZ20" s="1252"/>
      <c r="GPA20" s="1252"/>
      <c r="GPB20" s="1252"/>
      <c r="GPC20" s="1252"/>
      <c r="GPD20" s="1252"/>
      <c r="GPE20" s="1252"/>
      <c r="GPF20" s="1252"/>
      <c r="GPG20" s="1252"/>
      <c r="GPH20" s="1252"/>
      <c r="GPI20" s="1252"/>
      <c r="GPJ20" s="1252"/>
      <c r="GPK20" s="1252"/>
      <c r="GPL20" s="1252"/>
      <c r="GPM20" s="1252"/>
      <c r="GPN20" s="1252"/>
      <c r="GPO20" s="1252"/>
      <c r="GPP20" s="1252"/>
      <c r="GPQ20" s="1252"/>
      <c r="GPR20" s="1252"/>
      <c r="GPS20" s="1252"/>
      <c r="GPT20" s="1252"/>
      <c r="GPU20" s="1252"/>
      <c r="GPV20" s="1252"/>
      <c r="GPW20" s="1252"/>
      <c r="GPX20" s="1252"/>
      <c r="GPY20" s="1252"/>
      <c r="GPZ20" s="1252"/>
      <c r="GQA20" s="1252"/>
      <c r="GQB20" s="1252"/>
      <c r="GQC20" s="1252"/>
      <c r="GQD20" s="1252"/>
      <c r="GQE20" s="1252"/>
      <c r="GQF20" s="1252"/>
      <c r="GQG20" s="1252"/>
      <c r="GQH20" s="1252"/>
      <c r="GQI20" s="1252"/>
      <c r="GQJ20" s="1252"/>
      <c r="GQK20" s="1252"/>
      <c r="GQL20" s="1252"/>
      <c r="GQM20" s="1252"/>
      <c r="GQN20" s="1252"/>
      <c r="GQO20" s="1252"/>
      <c r="GQP20" s="1252"/>
      <c r="GQQ20" s="1252"/>
      <c r="GQR20" s="1252"/>
      <c r="GQS20" s="1252"/>
      <c r="GQT20" s="1252"/>
      <c r="GQU20" s="1252"/>
      <c r="GQV20" s="1252"/>
      <c r="GQW20" s="1252"/>
      <c r="GQX20" s="1252"/>
      <c r="GQY20" s="1252"/>
      <c r="GQZ20" s="1252"/>
      <c r="GRA20" s="1252"/>
      <c r="GRB20" s="1252"/>
      <c r="GRC20" s="1252"/>
      <c r="GRD20" s="1252"/>
      <c r="GRE20" s="1252"/>
      <c r="GRF20" s="1252"/>
      <c r="GRG20" s="1252"/>
      <c r="GRH20" s="1252"/>
      <c r="GRI20" s="1252"/>
      <c r="GRJ20" s="1252"/>
      <c r="GRK20" s="1252"/>
      <c r="GRL20" s="1252"/>
      <c r="GRM20" s="1252"/>
      <c r="GRN20" s="1252"/>
      <c r="GRO20" s="1252"/>
      <c r="GRP20" s="1252"/>
      <c r="GRQ20" s="1252"/>
      <c r="GRR20" s="1252"/>
      <c r="GRS20" s="1252"/>
      <c r="GRT20" s="1252"/>
      <c r="GRU20" s="1252"/>
      <c r="GRV20" s="1252"/>
      <c r="GRW20" s="1252"/>
      <c r="GRX20" s="1252"/>
      <c r="GRY20" s="1252"/>
      <c r="GRZ20" s="1252"/>
      <c r="GSA20" s="1252"/>
      <c r="GSB20" s="1252"/>
      <c r="GSC20" s="1252"/>
      <c r="GSD20" s="1252"/>
      <c r="GSE20" s="1252"/>
      <c r="GSF20" s="1252"/>
      <c r="GSG20" s="1252"/>
      <c r="GSH20" s="1252"/>
      <c r="GSI20" s="1252"/>
      <c r="GSJ20" s="1252"/>
      <c r="GSK20" s="1252"/>
      <c r="GSL20" s="1252"/>
      <c r="GSM20" s="1252"/>
      <c r="GSN20" s="1252"/>
      <c r="GSO20" s="1252"/>
      <c r="GSP20" s="1252"/>
      <c r="GSQ20" s="1252"/>
      <c r="GSR20" s="1252"/>
      <c r="GSS20" s="1252"/>
      <c r="GST20" s="1252"/>
      <c r="GSU20" s="1252"/>
      <c r="GSV20" s="1252"/>
      <c r="GSW20" s="1252"/>
      <c r="GSX20" s="1252"/>
      <c r="GSY20" s="1252"/>
      <c r="GSZ20" s="1252"/>
      <c r="GTA20" s="1252"/>
      <c r="GTB20" s="1252"/>
      <c r="GTC20" s="1252"/>
      <c r="GTD20" s="1252"/>
      <c r="GTE20" s="1252"/>
      <c r="GTF20" s="1252"/>
      <c r="GTG20" s="1252"/>
      <c r="GTH20" s="1252"/>
      <c r="GTI20" s="1252"/>
      <c r="GTJ20" s="1252"/>
      <c r="GTK20" s="1252"/>
      <c r="GTL20" s="1252"/>
      <c r="GTM20" s="1252"/>
      <c r="GTN20" s="1252"/>
      <c r="GTO20" s="1252"/>
      <c r="GTP20" s="1252"/>
      <c r="GTQ20" s="1252"/>
      <c r="GTR20" s="1252"/>
      <c r="GTS20" s="1252"/>
      <c r="GTT20" s="1252"/>
      <c r="GTU20" s="1252"/>
      <c r="GTV20" s="1252"/>
      <c r="GTW20" s="1252"/>
      <c r="GTX20" s="1252"/>
      <c r="GTY20" s="1252"/>
      <c r="GTZ20" s="1252"/>
      <c r="GUA20" s="1252"/>
      <c r="GUB20" s="1252"/>
      <c r="GUC20" s="1252"/>
      <c r="GUD20" s="1252"/>
      <c r="GUE20" s="1252"/>
      <c r="GUF20" s="1252"/>
      <c r="GUG20" s="1252"/>
      <c r="GUH20" s="1252"/>
      <c r="GUI20" s="1252"/>
      <c r="GUJ20" s="1252"/>
      <c r="GUK20" s="1252"/>
      <c r="GUL20" s="1252"/>
      <c r="GUM20" s="1252"/>
      <c r="GUN20" s="1252"/>
      <c r="GUO20" s="1252"/>
      <c r="GUP20" s="1252"/>
      <c r="GUQ20" s="1252"/>
      <c r="GUR20" s="1252"/>
      <c r="GUS20" s="1252"/>
      <c r="GUT20" s="1252"/>
      <c r="GUU20" s="1252"/>
      <c r="GUV20" s="1252"/>
      <c r="GUW20" s="1252"/>
      <c r="GUX20" s="1252"/>
      <c r="GUY20" s="1252"/>
      <c r="GUZ20" s="1252"/>
      <c r="GVA20" s="1252"/>
      <c r="GVB20" s="1252"/>
      <c r="GVC20" s="1252"/>
      <c r="GVD20" s="1252"/>
      <c r="GVE20" s="1252"/>
      <c r="GVF20" s="1252"/>
      <c r="GVG20" s="1252"/>
      <c r="GVH20" s="1252"/>
      <c r="GVI20" s="1252"/>
      <c r="GVJ20" s="1252"/>
      <c r="GVK20" s="1252"/>
      <c r="GVL20" s="1252"/>
      <c r="GVM20" s="1252"/>
      <c r="GVN20" s="1252"/>
      <c r="GVO20" s="1252"/>
      <c r="GVP20" s="1252"/>
      <c r="GVQ20" s="1252"/>
      <c r="GVR20" s="1252"/>
      <c r="GVS20" s="1252"/>
      <c r="GVT20" s="1252"/>
      <c r="GVU20" s="1252"/>
      <c r="GVV20" s="1252"/>
      <c r="GVW20" s="1252"/>
      <c r="GVX20" s="1252"/>
      <c r="GVY20" s="1252"/>
      <c r="GVZ20" s="1252"/>
      <c r="GWA20" s="1252"/>
      <c r="GWB20" s="1252"/>
      <c r="GWC20" s="1252"/>
      <c r="GWD20" s="1252"/>
      <c r="GWE20" s="1252"/>
      <c r="GWF20" s="1252"/>
      <c r="GWG20" s="1252"/>
      <c r="GWH20" s="1252"/>
      <c r="GWI20" s="1252"/>
      <c r="GWJ20" s="1252"/>
      <c r="GWK20" s="1252"/>
      <c r="GWL20" s="1252"/>
      <c r="GWM20" s="1252"/>
      <c r="GWN20" s="1252"/>
      <c r="GWO20" s="1252"/>
      <c r="GWP20" s="1252"/>
      <c r="GWQ20" s="1252"/>
      <c r="GWR20" s="1252"/>
      <c r="GWS20" s="1252"/>
      <c r="GWT20" s="1252"/>
      <c r="GWU20" s="1252"/>
      <c r="GWV20" s="1252"/>
      <c r="GWW20" s="1252"/>
      <c r="GWX20" s="1252"/>
      <c r="GWY20" s="1252"/>
      <c r="GWZ20" s="1252"/>
      <c r="GXA20" s="1252"/>
      <c r="GXB20" s="1252"/>
      <c r="GXC20" s="1252"/>
      <c r="GXD20" s="1252"/>
      <c r="GXE20" s="1252"/>
      <c r="GXF20" s="1252"/>
      <c r="GXG20" s="1252"/>
      <c r="GXH20" s="1252"/>
      <c r="GXI20" s="1252"/>
      <c r="GXJ20" s="1252"/>
      <c r="GXK20" s="1252"/>
      <c r="GXL20" s="1252"/>
      <c r="GXM20" s="1252"/>
      <c r="GXN20" s="1252"/>
      <c r="GXO20" s="1252"/>
      <c r="GXP20" s="1252"/>
      <c r="GXQ20" s="1252"/>
      <c r="GXR20" s="1252"/>
      <c r="GXS20" s="1252"/>
      <c r="GXT20" s="1252"/>
      <c r="GXU20" s="1252"/>
      <c r="GXV20" s="1252"/>
      <c r="GXW20" s="1252"/>
      <c r="GXX20" s="1252"/>
      <c r="GXY20" s="1252"/>
      <c r="GXZ20" s="1252"/>
      <c r="GYA20" s="1252"/>
      <c r="GYB20" s="1252"/>
      <c r="GYC20" s="1252"/>
      <c r="GYD20" s="1252"/>
      <c r="GYE20" s="1252"/>
      <c r="GYF20" s="1252"/>
      <c r="GYG20" s="1252"/>
      <c r="GYH20" s="1252"/>
      <c r="GYI20" s="1252"/>
      <c r="GYJ20" s="1252"/>
      <c r="GYK20" s="1252"/>
      <c r="GYL20" s="1252"/>
      <c r="GYM20" s="1252"/>
      <c r="GYN20" s="1252"/>
      <c r="GYO20" s="1252"/>
      <c r="GYP20" s="1252"/>
      <c r="GYQ20" s="1252"/>
      <c r="GYR20" s="1252"/>
      <c r="GYS20" s="1252"/>
      <c r="GYT20" s="1252"/>
      <c r="GYU20" s="1252"/>
      <c r="GYV20" s="1252"/>
      <c r="GYW20" s="1252"/>
      <c r="GYX20" s="1252"/>
      <c r="GYY20" s="1252"/>
      <c r="GYZ20" s="1252"/>
      <c r="GZA20" s="1252"/>
      <c r="GZB20" s="1252"/>
      <c r="GZC20" s="1252"/>
      <c r="GZD20" s="1252"/>
      <c r="GZE20" s="1252"/>
      <c r="GZF20" s="1252"/>
      <c r="GZG20" s="1252"/>
      <c r="GZH20" s="1252"/>
      <c r="GZI20" s="1252"/>
      <c r="GZJ20" s="1252"/>
      <c r="GZK20" s="1252"/>
      <c r="GZL20" s="1252"/>
      <c r="GZM20" s="1252"/>
      <c r="GZN20" s="1252"/>
      <c r="GZO20" s="1252"/>
      <c r="GZP20" s="1252"/>
      <c r="GZQ20" s="1252"/>
      <c r="GZR20" s="1252"/>
      <c r="GZS20" s="1252"/>
      <c r="GZT20" s="1252"/>
      <c r="GZU20" s="1252"/>
      <c r="GZV20" s="1252"/>
      <c r="GZW20" s="1252"/>
      <c r="GZX20" s="1252"/>
      <c r="GZY20" s="1252"/>
      <c r="GZZ20" s="1252"/>
      <c r="HAA20" s="1252"/>
      <c r="HAB20" s="1252"/>
      <c r="HAC20" s="1252"/>
      <c r="HAD20" s="1252"/>
      <c r="HAE20" s="1252"/>
      <c r="HAF20" s="1252"/>
      <c r="HAG20" s="1252"/>
      <c r="HAH20" s="1252"/>
      <c r="HAI20" s="1252"/>
      <c r="HAJ20" s="1252"/>
      <c r="HAK20" s="1252"/>
      <c r="HAL20" s="1252"/>
      <c r="HAM20" s="1252"/>
      <c r="HAN20" s="1252"/>
      <c r="HAO20" s="1252"/>
      <c r="HAP20" s="1252"/>
      <c r="HAQ20" s="1252"/>
      <c r="HAR20" s="1252"/>
      <c r="HAS20" s="1252"/>
      <c r="HAT20" s="1252"/>
      <c r="HAU20" s="1252"/>
      <c r="HAV20" s="1252"/>
      <c r="HAW20" s="1252"/>
      <c r="HAX20" s="1252"/>
      <c r="HAY20" s="1252"/>
      <c r="HAZ20" s="1252"/>
      <c r="HBA20" s="1252"/>
      <c r="HBB20" s="1252"/>
      <c r="HBC20" s="1252"/>
      <c r="HBD20" s="1252"/>
      <c r="HBE20" s="1252"/>
      <c r="HBF20" s="1252"/>
      <c r="HBG20" s="1252"/>
      <c r="HBH20" s="1252"/>
      <c r="HBI20" s="1252"/>
      <c r="HBJ20" s="1252"/>
      <c r="HBK20" s="1252"/>
      <c r="HBL20" s="1252"/>
      <c r="HBM20" s="1252"/>
      <c r="HBN20" s="1252"/>
      <c r="HBO20" s="1252"/>
      <c r="HBP20" s="1252"/>
      <c r="HBQ20" s="1252"/>
      <c r="HBR20" s="1252"/>
      <c r="HBS20" s="1252"/>
      <c r="HBT20" s="1252"/>
      <c r="HBU20" s="1252"/>
      <c r="HBV20" s="1252"/>
      <c r="HBW20" s="1252"/>
      <c r="HBX20" s="1252"/>
      <c r="HBY20" s="1252"/>
      <c r="HBZ20" s="1252"/>
      <c r="HCA20" s="1252"/>
      <c r="HCB20" s="1252"/>
      <c r="HCC20" s="1252"/>
      <c r="HCD20" s="1252"/>
      <c r="HCE20" s="1252"/>
      <c r="HCF20" s="1252"/>
      <c r="HCG20" s="1252"/>
      <c r="HCH20" s="1252"/>
      <c r="HCI20" s="1252"/>
      <c r="HCJ20" s="1252"/>
      <c r="HCK20" s="1252"/>
      <c r="HCL20" s="1252"/>
      <c r="HCM20" s="1252"/>
      <c r="HCN20" s="1252"/>
      <c r="HCO20" s="1252"/>
      <c r="HCP20" s="1252"/>
      <c r="HCQ20" s="1252"/>
      <c r="HCR20" s="1252"/>
      <c r="HCS20" s="1252"/>
      <c r="HCT20" s="1252"/>
      <c r="HCU20" s="1252"/>
      <c r="HCV20" s="1252"/>
      <c r="HCW20" s="1252"/>
      <c r="HCX20" s="1252"/>
      <c r="HCY20" s="1252"/>
      <c r="HCZ20" s="1252"/>
      <c r="HDA20" s="1252"/>
      <c r="HDB20" s="1252"/>
      <c r="HDC20" s="1252"/>
      <c r="HDD20" s="1252"/>
      <c r="HDE20" s="1252"/>
      <c r="HDF20" s="1252"/>
      <c r="HDG20" s="1252"/>
      <c r="HDH20" s="1252"/>
      <c r="HDI20" s="1252"/>
      <c r="HDJ20" s="1252"/>
      <c r="HDK20" s="1252"/>
      <c r="HDL20" s="1252"/>
      <c r="HDM20" s="1252"/>
      <c r="HDN20" s="1252"/>
      <c r="HDO20" s="1252"/>
      <c r="HDP20" s="1252"/>
      <c r="HDQ20" s="1252"/>
      <c r="HDR20" s="1252"/>
      <c r="HDS20" s="1252"/>
      <c r="HDT20" s="1252"/>
      <c r="HDU20" s="1252"/>
      <c r="HDV20" s="1252"/>
      <c r="HDW20" s="1252"/>
      <c r="HDX20" s="1252"/>
      <c r="HDY20" s="1252"/>
      <c r="HDZ20" s="1252"/>
      <c r="HEA20" s="1252"/>
      <c r="HEB20" s="1252"/>
      <c r="HEC20" s="1252"/>
      <c r="HED20" s="1252"/>
      <c r="HEE20" s="1252"/>
      <c r="HEF20" s="1252"/>
      <c r="HEG20" s="1252"/>
      <c r="HEH20" s="1252"/>
      <c r="HEI20" s="1252"/>
      <c r="HEJ20" s="1252"/>
      <c r="HEK20" s="1252"/>
      <c r="HEL20" s="1252"/>
      <c r="HEM20" s="1252"/>
      <c r="HEN20" s="1252"/>
      <c r="HEO20" s="1252"/>
      <c r="HEP20" s="1252"/>
      <c r="HEQ20" s="1252"/>
      <c r="HER20" s="1252"/>
      <c r="HES20" s="1252"/>
      <c r="HET20" s="1252"/>
      <c r="HEU20" s="1252"/>
      <c r="HEV20" s="1252"/>
      <c r="HEW20" s="1252"/>
      <c r="HEX20" s="1252"/>
      <c r="HEY20" s="1252"/>
      <c r="HEZ20" s="1252"/>
      <c r="HFA20" s="1252"/>
      <c r="HFB20" s="1252"/>
      <c r="HFC20" s="1252"/>
      <c r="HFD20" s="1252"/>
      <c r="HFE20" s="1252"/>
      <c r="HFF20" s="1252"/>
      <c r="HFG20" s="1252"/>
      <c r="HFH20" s="1252"/>
      <c r="HFI20" s="1252"/>
      <c r="HFJ20" s="1252"/>
      <c r="HFK20" s="1252"/>
      <c r="HFL20" s="1252"/>
      <c r="HFM20" s="1252"/>
      <c r="HFN20" s="1252"/>
      <c r="HFO20" s="1252"/>
      <c r="HFP20" s="1252"/>
      <c r="HFQ20" s="1252"/>
      <c r="HFR20" s="1252"/>
      <c r="HFS20" s="1252"/>
      <c r="HFT20" s="1252"/>
      <c r="HFU20" s="1252"/>
      <c r="HFV20" s="1252"/>
      <c r="HFW20" s="1252"/>
      <c r="HFX20" s="1252"/>
      <c r="HFY20" s="1252"/>
      <c r="HFZ20" s="1252"/>
      <c r="HGA20" s="1252"/>
      <c r="HGB20" s="1252"/>
      <c r="HGC20" s="1252"/>
      <c r="HGD20" s="1252"/>
      <c r="HGE20" s="1252"/>
      <c r="HGF20" s="1252"/>
      <c r="HGG20" s="1252"/>
      <c r="HGH20" s="1252"/>
      <c r="HGI20" s="1252"/>
      <c r="HGJ20" s="1252"/>
      <c r="HGK20" s="1252"/>
      <c r="HGL20" s="1252"/>
      <c r="HGM20" s="1252"/>
      <c r="HGN20" s="1252"/>
      <c r="HGO20" s="1252"/>
      <c r="HGP20" s="1252"/>
      <c r="HGQ20" s="1252"/>
      <c r="HGR20" s="1252"/>
      <c r="HGS20" s="1252"/>
      <c r="HGT20" s="1252"/>
      <c r="HGU20" s="1252"/>
      <c r="HGV20" s="1252"/>
      <c r="HGW20" s="1252"/>
      <c r="HGX20" s="1252"/>
      <c r="HGY20" s="1252"/>
      <c r="HGZ20" s="1252"/>
      <c r="HHA20" s="1252"/>
      <c r="HHB20" s="1252"/>
      <c r="HHC20" s="1252"/>
      <c r="HHD20" s="1252"/>
      <c r="HHE20" s="1252"/>
      <c r="HHF20" s="1252"/>
      <c r="HHG20" s="1252"/>
      <c r="HHH20" s="1252"/>
      <c r="HHI20" s="1252"/>
      <c r="HHJ20" s="1252"/>
      <c r="HHK20" s="1252"/>
      <c r="HHL20" s="1252"/>
      <c r="HHM20" s="1252"/>
      <c r="HHN20" s="1252"/>
      <c r="HHO20" s="1252"/>
      <c r="HHP20" s="1252"/>
      <c r="HHQ20" s="1252"/>
      <c r="HHR20" s="1252"/>
      <c r="HHS20" s="1252"/>
      <c r="HHT20" s="1252"/>
      <c r="HHU20" s="1252"/>
      <c r="HHV20" s="1252"/>
      <c r="HHW20" s="1252"/>
      <c r="HHX20" s="1252"/>
      <c r="HHY20" s="1252"/>
      <c r="HHZ20" s="1252"/>
      <c r="HIA20" s="1252"/>
      <c r="HIB20" s="1252"/>
      <c r="HIC20" s="1252"/>
      <c r="HID20" s="1252"/>
      <c r="HIE20" s="1252"/>
      <c r="HIF20" s="1252"/>
      <c r="HIG20" s="1252"/>
      <c r="HIH20" s="1252"/>
      <c r="HII20" s="1252"/>
      <c r="HIJ20" s="1252"/>
      <c r="HIK20" s="1252"/>
      <c r="HIL20" s="1252"/>
      <c r="HIM20" s="1252"/>
      <c r="HIN20" s="1252"/>
      <c r="HIO20" s="1252"/>
      <c r="HIP20" s="1252"/>
      <c r="HIQ20" s="1252"/>
      <c r="HIR20" s="1252"/>
      <c r="HIS20" s="1252"/>
      <c r="HIT20" s="1252"/>
      <c r="HIU20" s="1252"/>
      <c r="HIV20" s="1252"/>
      <c r="HIW20" s="1252"/>
      <c r="HIX20" s="1252"/>
      <c r="HIY20" s="1252"/>
      <c r="HIZ20" s="1252"/>
      <c r="HJA20" s="1252"/>
      <c r="HJB20" s="1252"/>
      <c r="HJC20" s="1252"/>
      <c r="HJD20" s="1252"/>
      <c r="HJE20" s="1252"/>
      <c r="HJF20" s="1252"/>
      <c r="HJG20" s="1252"/>
      <c r="HJH20" s="1252"/>
      <c r="HJI20" s="1252"/>
      <c r="HJJ20" s="1252"/>
      <c r="HJK20" s="1252"/>
      <c r="HJL20" s="1252"/>
      <c r="HJM20" s="1252"/>
      <c r="HJN20" s="1252"/>
      <c r="HJO20" s="1252"/>
      <c r="HJP20" s="1252"/>
      <c r="HJQ20" s="1252"/>
      <c r="HJR20" s="1252"/>
      <c r="HJS20" s="1252"/>
      <c r="HJT20" s="1252"/>
      <c r="HJU20" s="1252"/>
      <c r="HJV20" s="1252"/>
      <c r="HJW20" s="1252"/>
      <c r="HJX20" s="1252"/>
      <c r="HJY20" s="1252"/>
      <c r="HJZ20" s="1252"/>
      <c r="HKA20" s="1252"/>
      <c r="HKB20" s="1252"/>
      <c r="HKC20" s="1252"/>
      <c r="HKD20" s="1252"/>
      <c r="HKE20" s="1252"/>
      <c r="HKF20" s="1252"/>
      <c r="HKG20" s="1252"/>
      <c r="HKH20" s="1252"/>
      <c r="HKI20" s="1252"/>
      <c r="HKJ20" s="1252"/>
      <c r="HKK20" s="1252"/>
      <c r="HKL20" s="1252"/>
      <c r="HKM20" s="1252"/>
      <c r="HKN20" s="1252"/>
      <c r="HKO20" s="1252"/>
      <c r="HKP20" s="1252"/>
      <c r="HKQ20" s="1252"/>
      <c r="HKR20" s="1252"/>
      <c r="HKS20" s="1252"/>
      <c r="HKT20" s="1252"/>
      <c r="HKU20" s="1252"/>
      <c r="HKV20" s="1252"/>
      <c r="HKW20" s="1252"/>
      <c r="HKX20" s="1252"/>
      <c r="HKY20" s="1252"/>
      <c r="HKZ20" s="1252"/>
      <c r="HLA20" s="1252"/>
      <c r="HLB20" s="1252"/>
      <c r="HLC20" s="1252"/>
      <c r="HLD20" s="1252"/>
      <c r="HLE20" s="1252"/>
      <c r="HLF20" s="1252"/>
      <c r="HLG20" s="1252"/>
      <c r="HLH20" s="1252"/>
      <c r="HLI20" s="1252"/>
      <c r="HLJ20" s="1252"/>
      <c r="HLK20" s="1252"/>
      <c r="HLL20" s="1252"/>
      <c r="HLM20" s="1252"/>
      <c r="HLN20" s="1252"/>
      <c r="HLO20" s="1252"/>
      <c r="HLP20" s="1252"/>
      <c r="HLQ20" s="1252"/>
      <c r="HLR20" s="1252"/>
      <c r="HLS20" s="1252"/>
      <c r="HLT20" s="1252"/>
      <c r="HLU20" s="1252"/>
      <c r="HLV20" s="1252"/>
      <c r="HLW20" s="1252"/>
      <c r="HLX20" s="1252"/>
      <c r="HLY20" s="1252"/>
      <c r="HLZ20" s="1252"/>
      <c r="HMA20" s="1252"/>
      <c r="HMB20" s="1252"/>
      <c r="HMC20" s="1252"/>
      <c r="HMD20" s="1252"/>
      <c r="HME20" s="1252"/>
      <c r="HMF20" s="1252"/>
      <c r="HMG20" s="1252"/>
      <c r="HMH20" s="1252"/>
      <c r="HMI20" s="1252"/>
      <c r="HMJ20" s="1252"/>
      <c r="HMK20" s="1252"/>
      <c r="HML20" s="1252"/>
      <c r="HMM20" s="1252"/>
      <c r="HMN20" s="1252"/>
      <c r="HMO20" s="1252"/>
      <c r="HMP20" s="1252"/>
      <c r="HMQ20" s="1252"/>
      <c r="HMR20" s="1252"/>
      <c r="HMS20" s="1252"/>
      <c r="HMT20" s="1252"/>
      <c r="HMU20" s="1252"/>
      <c r="HMV20" s="1252"/>
      <c r="HMW20" s="1252"/>
      <c r="HMX20" s="1252"/>
      <c r="HMY20" s="1252"/>
      <c r="HMZ20" s="1252"/>
      <c r="HNA20" s="1252"/>
      <c r="HNB20" s="1252"/>
      <c r="HNC20" s="1252"/>
      <c r="HND20" s="1252"/>
      <c r="HNE20" s="1252"/>
      <c r="HNF20" s="1252"/>
      <c r="HNG20" s="1252"/>
      <c r="HNH20" s="1252"/>
      <c r="HNI20" s="1252"/>
      <c r="HNJ20" s="1252"/>
      <c r="HNK20" s="1252"/>
      <c r="HNL20" s="1252"/>
      <c r="HNM20" s="1252"/>
      <c r="HNN20" s="1252"/>
      <c r="HNO20" s="1252"/>
      <c r="HNP20" s="1252"/>
      <c r="HNQ20" s="1252"/>
      <c r="HNR20" s="1252"/>
      <c r="HNS20" s="1252"/>
      <c r="HNT20" s="1252"/>
      <c r="HNU20" s="1252"/>
      <c r="HNV20" s="1252"/>
      <c r="HNW20" s="1252"/>
      <c r="HNX20" s="1252"/>
      <c r="HNY20" s="1252"/>
      <c r="HNZ20" s="1252"/>
      <c r="HOA20" s="1252"/>
      <c r="HOB20" s="1252"/>
      <c r="HOC20" s="1252"/>
      <c r="HOD20" s="1252"/>
      <c r="HOE20" s="1252"/>
      <c r="HOF20" s="1252"/>
      <c r="HOG20" s="1252"/>
      <c r="HOH20" s="1252"/>
      <c r="HOI20" s="1252"/>
      <c r="HOJ20" s="1252"/>
      <c r="HOK20" s="1252"/>
      <c r="HOL20" s="1252"/>
      <c r="HOM20" s="1252"/>
      <c r="HON20" s="1252"/>
      <c r="HOO20" s="1252"/>
      <c r="HOP20" s="1252"/>
      <c r="HOQ20" s="1252"/>
      <c r="HOR20" s="1252"/>
      <c r="HOS20" s="1252"/>
      <c r="HOT20" s="1252"/>
      <c r="HOU20" s="1252"/>
      <c r="HOV20" s="1252"/>
      <c r="HOW20" s="1252"/>
      <c r="HOX20" s="1252"/>
      <c r="HOY20" s="1252"/>
      <c r="HOZ20" s="1252"/>
      <c r="HPA20" s="1252"/>
      <c r="HPB20" s="1252"/>
      <c r="HPC20" s="1252"/>
      <c r="HPD20" s="1252"/>
      <c r="HPE20" s="1252"/>
      <c r="HPF20" s="1252"/>
      <c r="HPG20" s="1252"/>
      <c r="HPH20" s="1252"/>
      <c r="HPI20" s="1252"/>
      <c r="HPJ20" s="1252"/>
      <c r="HPK20" s="1252"/>
      <c r="HPL20" s="1252"/>
      <c r="HPM20" s="1252"/>
      <c r="HPN20" s="1252"/>
      <c r="HPO20" s="1252"/>
      <c r="HPP20" s="1252"/>
      <c r="HPQ20" s="1252"/>
      <c r="HPR20" s="1252"/>
      <c r="HPS20" s="1252"/>
      <c r="HPT20" s="1252"/>
      <c r="HPU20" s="1252"/>
      <c r="HPV20" s="1252"/>
      <c r="HPW20" s="1252"/>
      <c r="HPX20" s="1252"/>
      <c r="HPY20" s="1252"/>
      <c r="HPZ20" s="1252"/>
      <c r="HQA20" s="1252"/>
      <c r="HQB20" s="1252"/>
      <c r="HQC20" s="1252"/>
      <c r="HQD20" s="1252"/>
      <c r="HQE20" s="1252"/>
      <c r="HQF20" s="1252"/>
      <c r="HQG20" s="1252"/>
      <c r="HQH20" s="1252"/>
      <c r="HQI20" s="1252"/>
      <c r="HQJ20" s="1252"/>
      <c r="HQK20" s="1252"/>
      <c r="HQL20" s="1252"/>
      <c r="HQM20" s="1252"/>
      <c r="HQN20" s="1252"/>
      <c r="HQO20" s="1252"/>
      <c r="HQP20" s="1252"/>
      <c r="HQQ20" s="1252"/>
      <c r="HQR20" s="1252"/>
      <c r="HQS20" s="1252"/>
      <c r="HQT20" s="1252"/>
      <c r="HQU20" s="1252"/>
      <c r="HQV20" s="1252"/>
      <c r="HQW20" s="1252"/>
      <c r="HQX20" s="1252"/>
      <c r="HQY20" s="1252"/>
      <c r="HQZ20" s="1252"/>
      <c r="HRA20" s="1252"/>
      <c r="HRB20" s="1252"/>
      <c r="HRC20" s="1252"/>
      <c r="HRD20" s="1252"/>
      <c r="HRE20" s="1252"/>
      <c r="HRF20" s="1252"/>
      <c r="HRG20" s="1252"/>
      <c r="HRH20" s="1252"/>
      <c r="HRI20" s="1252"/>
      <c r="HRJ20" s="1252"/>
      <c r="HRK20" s="1252"/>
      <c r="HRL20" s="1252"/>
      <c r="HRM20" s="1252"/>
      <c r="HRN20" s="1252"/>
      <c r="HRO20" s="1252"/>
      <c r="HRP20" s="1252"/>
      <c r="HRQ20" s="1252"/>
      <c r="HRR20" s="1252"/>
      <c r="HRS20" s="1252"/>
      <c r="HRT20" s="1252"/>
      <c r="HRU20" s="1252"/>
      <c r="HRV20" s="1252"/>
      <c r="HRW20" s="1252"/>
      <c r="HRX20" s="1252"/>
      <c r="HRY20" s="1252"/>
      <c r="HRZ20" s="1252"/>
      <c r="HSA20" s="1252"/>
      <c r="HSB20" s="1252"/>
      <c r="HSC20" s="1252"/>
      <c r="HSD20" s="1252"/>
      <c r="HSE20" s="1252"/>
      <c r="HSF20" s="1252"/>
      <c r="HSG20" s="1252"/>
      <c r="HSH20" s="1252"/>
      <c r="HSI20" s="1252"/>
      <c r="HSJ20" s="1252"/>
      <c r="HSK20" s="1252"/>
      <c r="HSL20" s="1252"/>
      <c r="HSM20" s="1252"/>
      <c r="HSN20" s="1252"/>
      <c r="HSO20" s="1252"/>
      <c r="HSP20" s="1252"/>
      <c r="HSQ20" s="1252"/>
      <c r="HSR20" s="1252"/>
      <c r="HSS20" s="1252"/>
      <c r="HST20" s="1252"/>
      <c r="HSU20" s="1252"/>
      <c r="HSV20" s="1252"/>
      <c r="HSW20" s="1252"/>
      <c r="HSX20" s="1252"/>
      <c r="HSY20" s="1252"/>
      <c r="HSZ20" s="1252"/>
      <c r="HTA20" s="1252"/>
      <c r="HTB20" s="1252"/>
      <c r="HTC20" s="1252"/>
      <c r="HTD20" s="1252"/>
      <c r="HTE20" s="1252"/>
      <c r="HTF20" s="1252"/>
      <c r="HTG20" s="1252"/>
      <c r="HTH20" s="1252"/>
      <c r="HTI20" s="1252"/>
      <c r="HTJ20" s="1252"/>
      <c r="HTK20" s="1252"/>
      <c r="HTL20" s="1252"/>
      <c r="HTM20" s="1252"/>
      <c r="HTN20" s="1252"/>
      <c r="HTO20" s="1252"/>
      <c r="HTP20" s="1252"/>
      <c r="HTQ20" s="1252"/>
      <c r="HTR20" s="1252"/>
      <c r="HTS20" s="1252"/>
      <c r="HTT20" s="1252"/>
      <c r="HTU20" s="1252"/>
      <c r="HTV20" s="1252"/>
      <c r="HTW20" s="1252"/>
      <c r="HTX20" s="1252"/>
      <c r="HTY20" s="1252"/>
      <c r="HTZ20" s="1252"/>
      <c r="HUA20" s="1252"/>
      <c r="HUB20" s="1252"/>
      <c r="HUC20" s="1252"/>
      <c r="HUD20" s="1252"/>
      <c r="HUE20" s="1252"/>
      <c r="HUF20" s="1252"/>
      <c r="HUG20" s="1252"/>
      <c r="HUH20" s="1252"/>
      <c r="HUI20" s="1252"/>
      <c r="HUJ20" s="1252"/>
      <c r="HUK20" s="1252"/>
      <c r="HUL20" s="1252"/>
      <c r="HUM20" s="1252"/>
      <c r="HUN20" s="1252"/>
      <c r="HUO20" s="1252"/>
      <c r="HUP20" s="1252"/>
      <c r="HUQ20" s="1252"/>
      <c r="HUR20" s="1252"/>
      <c r="HUS20" s="1252"/>
      <c r="HUT20" s="1252"/>
      <c r="HUU20" s="1252"/>
      <c r="HUV20" s="1252"/>
      <c r="HUW20" s="1252"/>
      <c r="HUX20" s="1252"/>
      <c r="HUY20" s="1252"/>
      <c r="HUZ20" s="1252"/>
      <c r="HVA20" s="1252"/>
      <c r="HVB20" s="1252"/>
      <c r="HVC20" s="1252"/>
      <c r="HVD20" s="1252"/>
      <c r="HVE20" s="1252"/>
      <c r="HVF20" s="1252"/>
      <c r="HVG20" s="1252"/>
      <c r="HVH20" s="1252"/>
      <c r="HVI20" s="1252"/>
      <c r="HVJ20" s="1252"/>
      <c r="HVK20" s="1252"/>
      <c r="HVL20" s="1252"/>
      <c r="HVM20" s="1252"/>
      <c r="HVN20" s="1252"/>
      <c r="HVO20" s="1252"/>
      <c r="HVP20" s="1252"/>
      <c r="HVQ20" s="1252"/>
      <c r="HVR20" s="1252"/>
      <c r="HVS20" s="1252"/>
      <c r="HVT20" s="1252"/>
      <c r="HVU20" s="1252"/>
      <c r="HVV20" s="1252"/>
      <c r="HVW20" s="1252"/>
      <c r="HVX20" s="1252"/>
      <c r="HVY20" s="1252"/>
      <c r="HVZ20" s="1252"/>
      <c r="HWA20" s="1252"/>
      <c r="HWB20" s="1252"/>
      <c r="HWC20" s="1252"/>
      <c r="HWD20" s="1252"/>
      <c r="HWE20" s="1252"/>
      <c r="HWF20" s="1252"/>
      <c r="HWG20" s="1252"/>
      <c r="HWH20" s="1252"/>
      <c r="HWI20" s="1252"/>
      <c r="HWJ20" s="1252"/>
      <c r="HWK20" s="1252"/>
      <c r="HWL20" s="1252"/>
      <c r="HWM20" s="1252"/>
      <c r="HWN20" s="1252"/>
      <c r="HWO20" s="1252"/>
      <c r="HWP20" s="1252"/>
      <c r="HWQ20" s="1252"/>
      <c r="HWR20" s="1252"/>
      <c r="HWS20" s="1252"/>
      <c r="HWT20" s="1252"/>
      <c r="HWU20" s="1252"/>
      <c r="HWV20" s="1252"/>
      <c r="HWW20" s="1252"/>
      <c r="HWX20" s="1252"/>
      <c r="HWY20" s="1252"/>
      <c r="HWZ20" s="1252"/>
      <c r="HXA20" s="1252"/>
      <c r="HXB20" s="1252"/>
      <c r="HXC20" s="1252"/>
      <c r="HXD20" s="1252"/>
      <c r="HXE20" s="1252"/>
      <c r="HXF20" s="1252"/>
      <c r="HXG20" s="1252"/>
      <c r="HXH20" s="1252"/>
      <c r="HXI20" s="1252"/>
      <c r="HXJ20" s="1252"/>
      <c r="HXK20" s="1252"/>
      <c r="HXL20" s="1252"/>
      <c r="HXM20" s="1252"/>
      <c r="HXN20" s="1252"/>
      <c r="HXO20" s="1252"/>
      <c r="HXP20" s="1252"/>
      <c r="HXQ20" s="1252"/>
      <c r="HXR20" s="1252"/>
      <c r="HXS20" s="1252"/>
      <c r="HXT20" s="1252"/>
      <c r="HXU20" s="1252"/>
      <c r="HXV20" s="1252"/>
      <c r="HXW20" s="1252"/>
      <c r="HXX20" s="1252"/>
      <c r="HXY20" s="1252"/>
      <c r="HXZ20" s="1252"/>
      <c r="HYA20" s="1252"/>
      <c r="HYB20" s="1252"/>
      <c r="HYC20" s="1252"/>
      <c r="HYD20" s="1252"/>
      <c r="HYE20" s="1252"/>
      <c r="HYF20" s="1252"/>
      <c r="HYG20" s="1252"/>
      <c r="HYH20" s="1252"/>
      <c r="HYI20" s="1252"/>
      <c r="HYJ20" s="1252"/>
      <c r="HYK20" s="1252"/>
      <c r="HYL20" s="1252"/>
      <c r="HYM20" s="1252"/>
      <c r="HYN20" s="1252"/>
      <c r="HYO20" s="1252"/>
      <c r="HYP20" s="1252"/>
      <c r="HYQ20" s="1252"/>
      <c r="HYR20" s="1252"/>
      <c r="HYS20" s="1252"/>
      <c r="HYT20" s="1252"/>
      <c r="HYU20" s="1252"/>
      <c r="HYV20" s="1252"/>
      <c r="HYW20" s="1252"/>
      <c r="HYX20" s="1252"/>
      <c r="HYY20" s="1252"/>
      <c r="HYZ20" s="1252"/>
      <c r="HZA20" s="1252"/>
      <c r="HZB20" s="1252"/>
      <c r="HZC20" s="1252"/>
      <c r="HZD20" s="1252"/>
      <c r="HZE20" s="1252"/>
      <c r="HZF20" s="1252"/>
      <c r="HZG20" s="1252"/>
      <c r="HZH20" s="1252"/>
      <c r="HZI20" s="1252"/>
      <c r="HZJ20" s="1252"/>
      <c r="HZK20" s="1252"/>
      <c r="HZL20" s="1252"/>
      <c r="HZM20" s="1252"/>
      <c r="HZN20" s="1252"/>
      <c r="HZO20" s="1252"/>
      <c r="HZP20" s="1252"/>
      <c r="HZQ20" s="1252"/>
      <c r="HZR20" s="1252"/>
      <c r="HZS20" s="1252"/>
      <c r="HZT20" s="1252"/>
      <c r="HZU20" s="1252"/>
      <c r="HZV20" s="1252"/>
      <c r="HZW20" s="1252"/>
      <c r="HZX20" s="1252"/>
      <c r="HZY20" s="1252"/>
      <c r="HZZ20" s="1252"/>
      <c r="IAA20" s="1252"/>
      <c r="IAB20" s="1252"/>
      <c r="IAC20" s="1252"/>
      <c r="IAD20" s="1252"/>
      <c r="IAE20" s="1252"/>
      <c r="IAF20" s="1252"/>
      <c r="IAG20" s="1252"/>
      <c r="IAH20" s="1252"/>
      <c r="IAI20" s="1252"/>
      <c r="IAJ20" s="1252"/>
      <c r="IAK20" s="1252"/>
      <c r="IAL20" s="1252"/>
      <c r="IAM20" s="1252"/>
      <c r="IAN20" s="1252"/>
      <c r="IAO20" s="1252"/>
      <c r="IAP20" s="1252"/>
      <c r="IAQ20" s="1252"/>
      <c r="IAR20" s="1252"/>
      <c r="IAS20" s="1252"/>
      <c r="IAT20" s="1252"/>
      <c r="IAU20" s="1252"/>
      <c r="IAV20" s="1252"/>
      <c r="IAW20" s="1252"/>
      <c r="IAX20" s="1252"/>
      <c r="IAY20" s="1252"/>
      <c r="IAZ20" s="1252"/>
      <c r="IBA20" s="1252"/>
      <c r="IBB20" s="1252"/>
      <c r="IBC20" s="1252"/>
      <c r="IBD20" s="1252"/>
      <c r="IBE20" s="1252"/>
      <c r="IBF20" s="1252"/>
      <c r="IBG20" s="1252"/>
      <c r="IBH20" s="1252"/>
      <c r="IBI20" s="1252"/>
      <c r="IBJ20" s="1252"/>
      <c r="IBK20" s="1252"/>
      <c r="IBL20" s="1252"/>
      <c r="IBM20" s="1252"/>
      <c r="IBN20" s="1252"/>
      <c r="IBO20" s="1252"/>
      <c r="IBP20" s="1252"/>
      <c r="IBQ20" s="1252"/>
      <c r="IBR20" s="1252"/>
      <c r="IBS20" s="1252"/>
      <c r="IBT20" s="1252"/>
      <c r="IBU20" s="1252"/>
      <c r="IBV20" s="1252"/>
      <c r="IBW20" s="1252"/>
      <c r="IBX20" s="1252"/>
      <c r="IBY20" s="1252"/>
      <c r="IBZ20" s="1252"/>
      <c r="ICA20" s="1252"/>
      <c r="ICB20" s="1252"/>
      <c r="ICC20" s="1252"/>
      <c r="ICD20" s="1252"/>
      <c r="ICE20" s="1252"/>
      <c r="ICF20" s="1252"/>
      <c r="ICG20" s="1252"/>
      <c r="ICH20" s="1252"/>
      <c r="ICI20" s="1252"/>
      <c r="ICJ20" s="1252"/>
      <c r="ICK20" s="1252"/>
      <c r="ICL20" s="1252"/>
      <c r="ICM20" s="1252"/>
      <c r="ICN20" s="1252"/>
      <c r="ICO20" s="1252"/>
      <c r="ICP20" s="1252"/>
      <c r="ICQ20" s="1252"/>
      <c r="ICR20" s="1252"/>
      <c r="ICS20" s="1252"/>
      <c r="ICT20" s="1252"/>
      <c r="ICU20" s="1252"/>
      <c r="ICV20" s="1252"/>
      <c r="ICW20" s="1252"/>
      <c r="ICX20" s="1252"/>
      <c r="ICY20" s="1252"/>
      <c r="ICZ20" s="1252"/>
      <c r="IDA20" s="1252"/>
      <c r="IDB20" s="1252"/>
      <c r="IDC20" s="1252"/>
      <c r="IDD20" s="1252"/>
      <c r="IDE20" s="1252"/>
      <c r="IDF20" s="1252"/>
      <c r="IDG20" s="1252"/>
      <c r="IDH20" s="1252"/>
      <c r="IDI20" s="1252"/>
      <c r="IDJ20" s="1252"/>
      <c r="IDK20" s="1252"/>
      <c r="IDL20" s="1252"/>
      <c r="IDM20" s="1252"/>
      <c r="IDN20" s="1252"/>
      <c r="IDO20" s="1252"/>
      <c r="IDP20" s="1252"/>
      <c r="IDQ20" s="1252"/>
      <c r="IDR20" s="1252"/>
      <c r="IDS20" s="1252"/>
      <c r="IDT20" s="1252"/>
      <c r="IDU20" s="1252"/>
      <c r="IDV20" s="1252"/>
      <c r="IDW20" s="1252"/>
      <c r="IDX20" s="1252"/>
      <c r="IDY20" s="1252"/>
      <c r="IDZ20" s="1252"/>
      <c r="IEA20" s="1252"/>
      <c r="IEB20" s="1252"/>
      <c r="IEC20" s="1252"/>
      <c r="IED20" s="1252"/>
      <c r="IEE20" s="1252"/>
      <c r="IEF20" s="1252"/>
      <c r="IEG20" s="1252"/>
      <c r="IEH20" s="1252"/>
      <c r="IEI20" s="1252"/>
      <c r="IEJ20" s="1252"/>
      <c r="IEK20" s="1252"/>
      <c r="IEL20" s="1252"/>
      <c r="IEM20" s="1252"/>
      <c r="IEN20" s="1252"/>
      <c r="IEO20" s="1252"/>
      <c r="IEP20" s="1252"/>
      <c r="IEQ20" s="1252"/>
      <c r="IER20" s="1252"/>
      <c r="IES20" s="1252"/>
      <c r="IET20" s="1252"/>
      <c r="IEU20" s="1252"/>
      <c r="IEV20" s="1252"/>
      <c r="IEW20" s="1252"/>
      <c r="IEX20" s="1252"/>
      <c r="IEY20" s="1252"/>
      <c r="IEZ20" s="1252"/>
      <c r="IFA20" s="1252"/>
      <c r="IFB20" s="1252"/>
      <c r="IFC20" s="1252"/>
      <c r="IFD20" s="1252"/>
      <c r="IFE20" s="1252"/>
      <c r="IFF20" s="1252"/>
      <c r="IFG20" s="1252"/>
      <c r="IFH20" s="1252"/>
      <c r="IFI20" s="1252"/>
      <c r="IFJ20" s="1252"/>
      <c r="IFK20" s="1252"/>
      <c r="IFL20" s="1252"/>
      <c r="IFM20" s="1252"/>
      <c r="IFN20" s="1252"/>
      <c r="IFO20" s="1252"/>
      <c r="IFP20" s="1252"/>
      <c r="IFQ20" s="1252"/>
      <c r="IFR20" s="1252"/>
      <c r="IFS20" s="1252"/>
      <c r="IFT20" s="1252"/>
      <c r="IFU20" s="1252"/>
      <c r="IFV20" s="1252"/>
      <c r="IFW20" s="1252"/>
      <c r="IFX20" s="1252"/>
      <c r="IFY20" s="1252"/>
      <c r="IFZ20" s="1252"/>
      <c r="IGA20" s="1252"/>
      <c r="IGB20" s="1252"/>
      <c r="IGC20" s="1252"/>
      <c r="IGD20" s="1252"/>
      <c r="IGE20" s="1252"/>
      <c r="IGF20" s="1252"/>
      <c r="IGG20" s="1252"/>
      <c r="IGH20" s="1252"/>
      <c r="IGI20" s="1252"/>
      <c r="IGJ20" s="1252"/>
      <c r="IGK20" s="1252"/>
      <c r="IGL20" s="1252"/>
      <c r="IGM20" s="1252"/>
      <c r="IGN20" s="1252"/>
      <c r="IGO20" s="1252"/>
      <c r="IGP20" s="1252"/>
      <c r="IGQ20" s="1252"/>
      <c r="IGR20" s="1252"/>
      <c r="IGS20" s="1252"/>
      <c r="IGT20" s="1252"/>
      <c r="IGU20" s="1252"/>
      <c r="IGV20" s="1252"/>
      <c r="IGW20" s="1252"/>
      <c r="IGX20" s="1252"/>
      <c r="IGY20" s="1252"/>
      <c r="IGZ20" s="1252"/>
      <c r="IHA20" s="1252"/>
      <c r="IHB20" s="1252"/>
      <c r="IHC20" s="1252"/>
      <c r="IHD20" s="1252"/>
      <c r="IHE20" s="1252"/>
      <c r="IHF20" s="1252"/>
      <c r="IHG20" s="1252"/>
      <c r="IHH20" s="1252"/>
      <c r="IHI20" s="1252"/>
      <c r="IHJ20" s="1252"/>
      <c r="IHK20" s="1252"/>
      <c r="IHL20" s="1252"/>
      <c r="IHM20" s="1252"/>
      <c r="IHN20" s="1252"/>
      <c r="IHO20" s="1252"/>
      <c r="IHP20" s="1252"/>
      <c r="IHQ20" s="1252"/>
      <c r="IHR20" s="1252"/>
      <c r="IHS20" s="1252"/>
      <c r="IHT20" s="1252"/>
      <c r="IHU20" s="1252"/>
      <c r="IHV20" s="1252"/>
      <c r="IHW20" s="1252"/>
      <c r="IHX20" s="1252"/>
      <c r="IHY20" s="1252"/>
      <c r="IHZ20" s="1252"/>
      <c r="IIA20" s="1252"/>
      <c r="IIB20" s="1252"/>
      <c r="IIC20" s="1252"/>
      <c r="IID20" s="1252"/>
      <c r="IIE20" s="1252"/>
      <c r="IIF20" s="1252"/>
      <c r="IIG20" s="1252"/>
      <c r="IIH20" s="1252"/>
      <c r="III20" s="1252"/>
      <c r="IIJ20" s="1252"/>
      <c r="IIK20" s="1252"/>
      <c r="IIL20" s="1252"/>
      <c r="IIM20" s="1252"/>
      <c r="IIN20" s="1252"/>
      <c r="IIO20" s="1252"/>
      <c r="IIP20" s="1252"/>
      <c r="IIQ20" s="1252"/>
      <c r="IIR20" s="1252"/>
      <c r="IIS20" s="1252"/>
      <c r="IIT20" s="1252"/>
      <c r="IIU20" s="1252"/>
      <c r="IIV20" s="1252"/>
      <c r="IIW20" s="1252"/>
      <c r="IIX20" s="1252"/>
      <c r="IIY20" s="1252"/>
      <c r="IIZ20" s="1252"/>
      <c r="IJA20" s="1252"/>
      <c r="IJB20" s="1252"/>
      <c r="IJC20" s="1252"/>
      <c r="IJD20" s="1252"/>
      <c r="IJE20" s="1252"/>
      <c r="IJF20" s="1252"/>
      <c r="IJG20" s="1252"/>
      <c r="IJH20" s="1252"/>
      <c r="IJI20" s="1252"/>
      <c r="IJJ20" s="1252"/>
      <c r="IJK20" s="1252"/>
      <c r="IJL20" s="1252"/>
      <c r="IJM20" s="1252"/>
      <c r="IJN20" s="1252"/>
      <c r="IJO20" s="1252"/>
      <c r="IJP20" s="1252"/>
      <c r="IJQ20" s="1252"/>
      <c r="IJR20" s="1252"/>
      <c r="IJS20" s="1252"/>
      <c r="IJT20" s="1252"/>
      <c r="IJU20" s="1252"/>
      <c r="IJV20" s="1252"/>
      <c r="IJW20" s="1252"/>
      <c r="IJX20" s="1252"/>
      <c r="IJY20" s="1252"/>
      <c r="IJZ20" s="1252"/>
      <c r="IKA20" s="1252"/>
      <c r="IKB20" s="1252"/>
      <c r="IKC20" s="1252"/>
      <c r="IKD20" s="1252"/>
      <c r="IKE20" s="1252"/>
      <c r="IKF20" s="1252"/>
      <c r="IKG20" s="1252"/>
      <c r="IKH20" s="1252"/>
      <c r="IKI20" s="1252"/>
      <c r="IKJ20" s="1252"/>
      <c r="IKK20" s="1252"/>
      <c r="IKL20" s="1252"/>
      <c r="IKM20" s="1252"/>
      <c r="IKN20" s="1252"/>
      <c r="IKO20" s="1252"/>
      <c r="IKP20" s="1252"/>
      <c r="IKQ20" s="1252"/>
      <c r="IKR20" s="1252"/>
      <c r="IKS20" s="1252"/>
      <c r="IKT20" s="1252"/>
      <c r="IKU20" s="1252"/>
      <c r="IKV20" s="1252"/>
      <c r="IKW20" s="1252"/>
      <c r="IKX20" s="1252"/>
      <c r="IKY20" s="1252"/>
      <c r="IKZ20" s="1252"/>
      <c r="ILA20" s="1252"/>
      <c r="ILB20" s="1252"/>
      <c r="ILC20" s="1252"/>
      <c r="ILD20" s="1252"/>
      <c r="ILE20" s="1252"/>
      <c r="ILF20" s="1252"/>
      <c r="ILG20" s="1252"/>
      <c r="ILH20" s="1252"/>
      <c r="ILI20" s="1252"/>
      <c r="ILJ20" s="1252"/>
      <c r="ILK20" s="1252"/>
      <c r="ILL20" s="1252"/>
      <c r="ILM20" s="1252"/>
      <c r="ILN20" s="1252"/>
      <c r="ILO20" s="1252"/>
      <c r="ILP20" s="1252"/>
      <c r="ILQ20" s="1252"/>
      <c r="ILR20" s="1252"/>
      <c r="ILS20" s="1252"/>
      <c r="ILT20" s="1252"/>
      <c r="ILU20" s="1252"/>
      <c r="ILV20" s="1252"/>
      <c r="ILW20" s="1252"/>
      <c r="ILX20" s="1252"/>
      <c r="ILY20" s="1252"/>
      <c r="ILZ20" s="1252"/>
      <c r="IMA20" s="1252"/>
      <c r="IMB20" s="1252"/>
      <c r="IMC20" s="1252"/>
      <c r="IMD20" s="1252"/>
      <c r="IME20" s="1252"/>
      <c r="IMF20" s="1252"/>
      <c r="IMG20" s="1252"/>
      <c r="IMH20" s="1252"/>
      <c r="IMI20" s="1252"/>
      <c r="IMJ20" s="1252"/>
      <c r="IMK20" s="1252"/>
      <c r="IML20" s="1252"/>
      <c r="IMM20" s="1252"/>
      <c r="IMN20" s="1252"/>
      <c r="IMO20" s="1252"/>
      <c r="IMP20" s="1252"/>
      <c r="IMQ20" s="1252"/>
      <c r="IMR20" s="1252"/>
      <c r="IMS20" s="1252"/>
      <c r="IMT20" s="1252"/>
      <c r="IMU20" s="1252"/>
      <c r="IMV20" s="1252"/>
      <c r="IMW20" s="1252"/>
      <c r="IMX20" s="1252"/>
      <c r="IMY20" s="1252"/>
      <c r="IMZ20" s="1252"/>
      <c r="INA20" s="1252"/>
      <c r="INB20" s="1252"/>
      <c r="INC20" s="1252"/>
      <c r="IND20" s="1252"/>
      <c r="INE20" s="1252"/>
      <c r="INF20" s="1252"/>
      <c r="ING20" s="1252"/>
      <c r="INH20" s="1252"/>
      <c r="INI20" s="1252"/>
      <c r="INJ20" s="1252"/>
      <c r="INK20" s="1252"/>
      <c r="INL20" s="1252"/>
      <c r="INM20" s="1252"/>
      <c r="INN20" s="1252"/>
      <c r="INO20" s="1252"/>
      <c r="INP20" s="1252"/>
      <c r="INQ20" s="1252"/>
      <c r="INR20" s="1252"/>
      <c r="INS20" s="1252"/>
      <c r="INT20" s="1252"/>
      <c r="INU20" s="1252"/>
      <c r="INV20" s="1252"/>
      <c r="INW20" s="1252"/>
      <c r="INX20" s="1252"/>
      <c r="INY20" s="1252"/>
      <c r="INZ20" s="1252"/>
      <c r="IOA20" s="1252"/>
      <c r="IOB20" s="1252"/>
      <c r="IOC20" s="1252"/>
      <c r="IOD20" s="1252"/>
      <c r="IOE20" s="1252"/>
      <c r="IOF20" s="1252"/>
      <c r="IOG20" s="1252"/>
      <c r="IOH20" s="1252"/>
      <c r="IOI20" s="1252"/>
      <c r="IOJ20" s="1252"/>
      <c r="IOK20" s="1252"/>
      <c r="IOL20" s="1252"/>
      <c r="IOM20" s="1252"/>
      <c r="ION20" s="1252"/>
      <c r="IOO20" s="1252"/>
      <c r="IOP20" s="1252"/>
      <c r="IOQ20" s="1252"/>
      <c r="IOR20" s="1252"/>
      <c r="IOS20" s="1252"/>
      <c r="IOT20" s="1252"/>
      <c r="IOU20" s="1252"/>
      <c r="IOV20" s="1252"/>
      <c r="IOW20" s="1252"/>
      <c r="IOX20" s="1252"/>
      <c r="IOY20" s="1252"/>
      <c r="IOZ20" s="1252"/>
      <c r="IPA20" s="1252"/>
      <c r="IPB20" s="1252"/>
      <c r="IPC20" s="1252"/>
      <c r="IPD20" s="1252"/>
      <c r="IPE20" s="1252"/>
      <c r="IPF20" s="1252"/>
      <c r="IPG20" s="1252"/>
      <c r="IPH20" s="1252"/>
      <c r="IPI20" s="1252"/>
      <c r="IPJ20" s="1252"/>
      <c r="IPK20" s="1252"/>
      <c r="IPL20" s="1252"/>
      <c r="IPM20" s="1252"/>
      <c r="IPN20" s="1252"/>
      <c r="IPO20" s="1252"/>
      <c r="IPP20" s="1252"/>
      <c r="IPQ20" s="1252"/>
      <c r="IPR20" s="1252"/>
      <c r="IPS20" s="1252"/>
      <c r="IPT20" s="1252"/>
      <c r="IPU20" s="1252"/>
      <c r="IPV20" s="1252"/>
      <c r="IPW20" s="1252"/>
      <c r="IPX20" s="1252"/>
      <c r="IPY20" s="1252"/>
      <c r="IPZ20" s="1252"/>
      <c r="IQA20" s="1252"/>
      <c r="IQB20" s="1252"/>
      <c r="IQC20" s="1252"/>
      <c r="IQD20" s="1252"/>
      <c r="IQE20" s="1252"/>
      <c r="IQF20" s="1252"/>
      <c r="IQG20" s="1252"/>
      <c r="IQH20" s="1252"/>
      <c r="IQI20" s="1252"/>
      <c r="IQJ20" s="1252"/>
      <c r="IQK20" s="1252"/>
      <c r="IQL20" s="1252"/>
      <c r="IQM20" s="1252"/>
      <c r="IQN20" s="1252"/>
      <c r="IQO20" s="1252"/>
      <c r="IQP20" s="1252"/>
      <c r="IQQ20" s="1252"/>
      <c r="IQR20" s="1252"/>
      <c r="IQS20" s="1252"/>
      <c r="IQT20" s="1252"/>
      <c r="IQU20" s="1252"/>
      <c r="IQV20" s="1252"/>
      <c r="IQW20" s="1252"/>
      <c r="IQX20" s="1252"/>
      <c r="IQY20" s="1252"/>
      <c r="IQZ20" s="1252"/>
      <c r="IRA20" s="1252"/>
      <c r="IRB20" s="1252"/>
      <c r="IRC20" s="1252"/>
      <c r="IRD20" s="1252"/>
      <c r="IRE20" s="1252"/>
      <c r="IRF20" s="1252"/>
      <c r="IRG20" s="1252"/>
      <c r="IRH20" s="1252"/>
      <c r="IRI20" s="1252"/>
      <c r="IRJ20" s="1252"/>
      <c r="IRK20" s="1252"/>
      <c r="IRL20" s="1252"/>
      <c r="IRM20" s="1252"/>
      <c r="IRN20" s="1252"/>
      <c r="IRO20" s="1252"/>
      <c r="IRP20" s="1252"/>
      <c r="IRQ20" s="1252"/>
      <c r="IRR20" s="1252"/>
      <c r="IRS20" s="1252"/>
      <c r="IRT20" s="1252"/>
      <c r="IRU20" s="1252"/>
      <c r="IRV20" s="1252"/>
      <c r="IRW20" s="1252"/>
      <c r="IRX20" s="1252"/>
      <c r="IRY20" s="1252"/>
      <c r="IRZ20" s="1252"/>
      <c r="ISA20" s="1252"/>
      <c r="ISB20" s="1252"/>
      <c r="ISC20" s="1252"/>
      <c r="ISD20" s="1252"/>
      <c r="ISE20" s="1252"/>
      <c r="ISF20" s="1252"/>
      <c r="ISG20" s="1252"/>
      <c r="ISH20" s="1252"/>
      <c r="ISI20" s="1252"/>
      <c r="ISJ20" s="1252"/>
      <c r="ISK20" s="1252"/>
      <c r="ISL20" s="1252"/>
      <c r="ISM20" s="1252"/>
      <c r="ISN20" s="1252"/>
      <c r="ISO20" s="1252"/>
      <c r="ISP20" s="1252"/>
      <c r="ISQ20" s="1252"/>
      <c r="ISR20" s="1252"/>
      <c r="ISS20" s="1252"/>
      <c r="IST20" s="1252"/>
      <c r="ISU20" s="1252"/>
      <c r="ISV20" s="1252"/>
      <c r="ISW20" s="1252"/>
      <c r="ISX20" s="1252"/>
      <c r="ISY20" s="1252"/>
      <c r="ISZ20" s="1252"/>
      <c r="ITA20" s="1252"/>
      <c r="ITB20" s="1252"/>
      <c r="ITC20" s="1252"/>
      <c r="ITD20" s="1252"/>
      <c r="ITE20" s="1252"/>
      <c r="ITF20" s="1252"/>
      <c r="ITG20" s="1252"/>
      <c r="ITH20" s="1252"/>
      <c r="ITI20" s="1252"/>
      <c r="ITJ20" s="1252"/>
      <c r="ITK20" s="1252"/>
      <c r="ITL20" s="1252"/>
      <c r="ITM20" s="1252"/>
      <c r="ITN20" s="1252"/>
      <c r="ITO20" s="1252"/>
      <c r="ITP20" s="1252"/>
      <c r="ITQ20" s="1252"/>
      <c r="ITR20" s="1252"/>
      <c r="ITS20" s="1252"/>
      <c r="ITT20" s="1252"/>
      <c r="ITU20" s="1252"/>
      <c r="ITV20" s="1252"/>
      <c r="ITW20" s="1252"/>
      <c r="ITX20" s="1252"/>
      <c r="ITY20" s="1252"/>
      <c r="ITZ20" s="1252"/>
      <c r="IUA20" s="1252"/>
      <c r="IUB20" s="1252"/>
      <c r="IUC20" s="1252"/>
      <c r="IUD20" s="1252"/>
      <c r="IUE20" s="1252"/>
      <c r="IUF20" s="1252"/>
      <c r="IUG20" s="1252"/>
      <c r="IUH20" s="1252"/>
      <c r="IUI20" s="1252"/>
      <c r="IUJ20" s="1252"/>
      <c r="IUK20" s="1252"/>
      <c r="IUL20" s="1252"/>
      <c r="IUM20" s="1252"/>
      <c r="IUN20" s="1252"/>
      <c r="IUO20" s="1252"/>
      <c r="IUP20" s="1252"/>
      <c r="IUQ20" s="1252"/>
      <c r="IUR20" s="1252"/>
      <c r="IUS20" s="1252"/>
      <c r="IUT20" s="1252"/>
      <c r="IUU20" s="1252"/>
      <c r="IUV20" s="1252"/>
      <c r="IUW20" s="1252"/>
      <c r="IUX20" s="1252"/>
      <c r="IUY20" s="1252"/>
      <c r="IUZ20" s="1252"/>
      <c r="IVA20" s="1252"/>
      <c r="IVB20" s="1252"/>
      <c r="IVC20" s="1252"/>
      <c r="IVD20" s="1252"/>
      <c r="IVE20" s="1252"/>
      <c r="IVF20" s="1252"/>
      <c r="IVG20" s="1252"/>
      <c r="IVH20" s="1252"/>
      <c r="IVI20" s="1252"/>
      <c r="IVJ20" s="1252"/>
      <c r="IVK20" s="1252"/>
      <c r="IVL20" s="1252"/>
      <c r="IVM20" s="1252"/>
      <c r="IVN20" s="1252"/>
      <c r="IVO20" s="1252"/>
      <c r="IVP20" s="1252"/>
      <c r="IVQ20" s="1252"/>
      <c r="IVR20" s="1252"/>
      <c r="IVS20" s="1252"/>
      <c r="IVT20" s="1252"/>
      <c r="IVU20" s="1252"/>
      <c r="IVV20" s="1252"/>
      <c r="IVW20" s="1252"/>
      <c r="IVX20" s="1252"/>
      <c r="IVY20" s="1252"/>
      <c r="IVZ20" s="1252"/>
      <c r="IWA20" s="1252"/>
      <c r="IWB20" s="1252"/>
      <c r="IWC20" s="1252"/>
      <c r="IWD20" s="1252"/>
      <c r="IWE20" s="1252"/>
      <c r="IWF20" s="1252"/>
      <c r="IWG20" s="1252"/>
      <c r="IWH20" s="1252"/>
      <c r="IWI20" s="1252"/>
      <c r="IWJ20" s="1252"/>
      <c r="IWK20" s="1252"/>
      <c r="IWL20" s="1252"/>
      <c r="IWM20" s="1252"/>
      <c r="IWN20" s="1252"/>
      <c r="IWO20" s="1252"/>
      <c r="IWP20" s="1252"/>
      <c r="IWQ20" s="1252"/>
      <c r="IWR20" s="1252"/>
      <c r="IWS20" s="1252"/>
      <c r="IWT20" s="1252"/>
      <c r="IWU20" s="1252"/>
      <c r="IWV20" s="1252"/>
      <c r="IWW20" s="1252"/>
      <c r="IWX20" s="1252"/>
      <c r="IWY20" s="1252"/>
      <c r="IWZ20" s="1252"/>
      <c r="IXA20" s="1252"/>
      <c r="IXB20" s="1252"/>
      <c r="IXC20" s="1252"/>
      <c r="IXD20" s="1252"/>
      <c r="IXE20" s="1252"/>
      <c r="IXF20" s="1252"/>
      <c r="IXG20" s="1252"/>
      <c r="IXH20" s="1252"/>
      <c r="IXI20" s="1252"/>
      <c r="IXJ20" s="1252"/>
      <c r="IXK20" s="1252"/>
      <c r="IXL20" s="1252"/>
      <c r="IXM20" s="1252"/>
      <c r="IXN20" s="1252"/>
      <c r="IXO20" s="1252"/>
      <c r="IXP20" s="1252"/>
      <c r="IXQ20" s="1252"/>
      <c r="IXR20" s="1252"/>
      <c r="IXS20" s="1252"/>
      <c r="IXT20" s="1252"/>
      <c r="IXU20" s="1252"/>
      <c r="IXV20" s="1252"/>
      <c r="IXW20" s="1252"/>
      <c r="IXX20" s="1252"/>
      <c r="IXY20" s="1252"/>
      <c r="IXZ20" s="1252"/>
      <c r="IYA20" s="1252"/>
      <c r="IYB20" s="1252"/>
      <c r="IYC20" s="1252"/>
      <c r="IYD20" s="1252"/>
      <c r="IYE20" s="1252"/>
      <c r="IYF20" s="1252"/>
      <c r="IYG20" s="1252"/>
      <c r="IYH20" s="1252"/>
      <c r="IYI20" s="1252"/>
      <c r="IYJ20" s="1252"/>
      <c r="IYK20" s="1252"/>
      <c r="IYL20" s="1252"/>
      <c r="IYM20" s="1252"/>
      <c r="IYN20" s="1252"/>
      <c r="IYO20" s="1252"/>
      <c r="IYP20" s="1252"/>
      <c r="IYQ20" s="1252"/>
      <c r="IYR20" s="1252"/>
      <c r="IYS20" s="1252"/>
      <c r="IYT20" s="1252"/>
      <c r="IYU20" s="1252"/>
      <c r="IYV20" s="1252"/>
      <c r="IYW20" s="1252"/>
      <c r="IYX20" s="1252"/>
      <c r="IYY20" s="1252"/>
      <c r="IYZ20" s="1252"/>
      <c r="IZA20" s="1252"/>
      <c r="IZB20" s="1252"/>
      <c r="IZC20" s="1252"/>
      <c r="IZD20" s="1252"/>
      <c r="IZE20" s="1252"/>
      <c r="IZF20" s="1252"/>
      <c r="IZG20" s="1252"/>
      <c r="IZH20" s="1252"/>
      <c r="IZI20" s="1252"/>
      <c r="IZJ20" s="1252"/>
      <c r="IZK20" s="1252"/>
      <c r="IZL20" s="1252"/>
      <c r="IZM20" s="1252"/>
      <c r="IZN20" s="1252"/>
      <c r="IZO20" s="1252"/>
      <c r="IZP20" s="1252"/>
      <c r="IZQ20" s="1252"/>
      <c r="IZR20" s="1252"/>
      <c r="IZS20" s="1252"/>
      <c r="IZT20" s="1252"/>
      <c r="IZU20" s="1252"/>
      <c r="IZV20" s="1252"/>
      <c r="IZW20" s="1252"/>
      <c r="IZX20" s="1252"/>
      <c r="IZY20" s="1252"/>
      <c r="IZZ20" s="1252"/>
      <c r="JAA20" s="1252"/>
      <c r="JAB20" s="1252"/>
      <c r="JAC20" s="1252"/>
      <c r="JAD20" s="1252"/>
      <c r="JAE20" s="1252"/>
      <c r="JAF20" s="1252"/>
      <c r="JAG20" s="1252"/>
      <c r="JAH20" s="1252"/>
      <c r="JAI20" s="1252"/>
      <c r="JAJ20" s="1252"/>
      <c r="JAK20" s="1252"/>
      <c r="JAL20" s="1252"/>
      <c r="JAM20" s="1252"/>
      <c r="JAN20" s="1252"/>
      <c r="JAO20" s="1252"/>
      <c r="JAP20" s="1252"/>
      <c r="JAQ20" s="1252"/>
      <c r="JAR20" s="1252"/>
      <c r="JAS20" s="1252"/>
      <c r="JAT20" s="1252"/>
      <c r="JAU20" s="1252"/>
      <c r="JAV20" s="1252"/>
      <c r="JAW20" s="1252"/>
      <c r="JAX20" s="1252"/>
      <c r="JAY20" s="1252"/>
      <c r="JAZ20" s="1252"/>
      <c r="JBA20" s="1252"/>
      <c r="JBB20" s="1252"/>
      <c r="JBC20" s="1252"/>
      <c r="JBD20" s="1252"/>
      <c r="JBE20" s="1252"/>
      <c r="JBF20" s="1252"/>
      <c r="JBG20" s="1252"/>
      <c r="JBH20" s="1252"/>
      <c r="JBI20" s="1252"/>
      <c r="JBJ20" s="1252"/>
      <c r="JBK20" s="1252"/>
      <c r="JBL20" s="1252"/>
      <c r="JBM20" s="1252"/>
      <c r="JBN20" s="1252"/>
      <c r="JBO20" s="1252"/>
      <c r="JBP20" s="1252"/>
      <c r="JBQ20" s="1252"/>
      <c r="JBR20" s="1252"/>
      <c r="JBS20" s="1252"/>
      <c r="JBT20" s="1252"/>
      <c r="JBU20" s="1252"/>
      <c r="JBV20" s="1252"/>
      <c r="JBW20" s="1252"/>
      <c r="JBX20" s="1252"/>
      <c r="JBY20" s="1252"/>
      <c r="JBZ20" s="1252"/>
      <c r="JCA20" s="1252"/>
      <c r="JCB20" s="1252"/>
      <c r="JCC20" s="1252"/>
      <c r="JCD20" s="1252"/>
      <c r="JCE20" s="1252"/>
      <c r="JCF20" s="1252"/>
      <c r="JCG20" s="1252"/>
      <c r="JCH20" s="1252"/>
      <c r="JCI20" s="1252"/>
      <c r="JCJ20" s="1252"/>
      <c r="JCK20" s="1252"/>
      <c r="JCL20" s="1252"/>
      <c r="JCM20" s="1252"/>
      <c r="JCN20" s="1252"/>
      <c r="JCO20" s="1252"/>
      <c r="JCP20" s="1252"/>
      <c r="JCQ20" s="1252"/>
      <c r="JCR20" s="1252"/>
      <c r="JCS20" s="1252"/>
      <c r="JCT20" s="1252"/>
      <c r="JCU20" s="1252"/>
      <c r="JCV20" s="1252"/>
      <c r="JCW20" s="1252"/>
      <c r="JCX20" s="1252"/>
      <c r="JCY20" s="1252"/>
      <c r="JCZ20" s="1252"/>
      <c r="JDA20" s="1252"/>
      <c r="JDB20" s="1252"/>
      <c r="JDC20" s="1252"/>
      <c r="JDD20" s="1252"/>
      <c r="JDE20" s="1252"/>
      <c r="JDF20" s="1252"/>
      <c r="JDG20" s="1252"/>
      <c r="JDH20" s="1252"/>
      <c r="JDI20" s="1252"/>
      <c r="JDJ20" s="1252"/>
      <c r="JDK20" s="1252"/>
      <c r="JDL20" s="1252"/>
      <c r="JDM20" s="1252"/>
      <c r="JDN20" s="1252"/>
      <c r="JDO20" s="1252"/>
      <c r="JDP20" s="1252"/>
      <c r="JDQ20" s="1252"/>
      <c r="JDR20" s="1252"/>
      <c r="JDS20" s="1252"/>
      <c r="JDT20" s="1252"/>
      <c r="JDU20" s="1252"/>
      <c r="JDV20" s="1252"/>
      <c r="JDW20" s="1252"/>
      <c r="JDX20" s="1252"/>
      <c r="JDY20" s="1252"/>
      <c r="JDZ20" s="1252"/>
      <c r="JEA20" s="1252"/>
      <c r="JEB20" s="1252"/>
      <c r="JEC20" s="1252"/>
      <c r="JED20" s="1252"/>
      <c r="JEE20" s="1252"/>
      <c r="JEF20" s="1252"/>
      <c r="JEG20" s="1252"/>
      <c r="JEH20" s="1252"/>
      <c r="JEI20" s="1252"/>
      <c r="JEJ20" s="1252"/>
      <c r="JEK20" s="1252"/>
      <c r="JEL20" s="1252"/>
      <c r="JEM20" s="1252"/>
      <c r="JEN20" s="1252"/>
      <c r="JEO20" s="1252"/>
      <c r="JEP20" s="1252"/>
      <c r="JEQ20" s="1252"/>
      <c r="JER20" s="1252"/>
      <c r="JES20" s="1252"/>
      <c r="JET20" s="1252"/>
      <c r="JEU20" s="1252"/>
      <c r="JEV20" s="1252"/>
      <c r="JEW20" s="1252"/>
      <c r="JEX20" s="1252"/>
      <c r="JEY20" s="1252"/>
      <c r="JEZ20" s="1252"/>
      <c r="JFA20" s="1252"/>
      <c r="JFB20" s="1252"/>
      <c r="JFC20" s="1252"/>
      <c r="JFD20" s="1252"/>
      <c r="JFE20" s="1252"/>
      <c r="JFF20" s="1252"/>
      <c r="JFG20" s="1252"/>
      <c r="JFH20" s="1252"/>
      <c r="JFI20" s="1252"/>
      <c r="JFJ20" s="1252"/>
      <c r="JFK20" s="1252"/>
      <c r="JFL20" s="1252"/>
      <c r="JFM20" s="1252"/>
      <c r="JFN20" s="1252"/>
      <c r="JFO20" s="1252"/>
      <c r="JFP20" s="1252"/>
      <c r="JFQ20" s="1252"/>
      <c r="JFR20" s="1252"/>
      <c r="JFS20" s="1252"/>
      <c r="JFT20" s="1252"/>
      <c r="JFU20" s="1252"/>
      <c r="JFV20" s="1252"/>
      <c r="JFW20" s="1252"/>
      <c r="JFX20" s="1252"/>
      <c r="JFY20" s="1252"/>
      <c r="JFZ20" s="1252"/>
      <c r="JGA20" s="1252"/>
      <c r="JGB20" s="1252"/>
      <c r="JGC20" s="1252"/>
      <c r="JGD20" s="1252"/>
      <c r="JGE20" s="1252"/>
      <c r="JGF20" s="1252"/>
      <c r="JGG20" s="1252"/>
      <c r="JGH20" s="1252"/>
      <c r="JGI20" s="1252"/>
      <c r="JGJ20" s="1252"/>
      <c r="JGK20" s="1252"/>
      <c r="JGL20" s="1252"/>
      <c r="JGM20" s="1252"/>
      <c r="JGN20" s="1252"/>
      <c r="JGO20" s="1252"/>
      <c r="JGP20" s="1252"/>
      <c r="JGQ20" s="1252"/>
      <c r="JGR20" s="1252"/>
      <c r="JGS20" s="1252"/>
      <c r="JGT20" s="1252"/>
      <c r="JGU20" s="1252"/>
      <c r="JGV20" s="1252"/>
      <c r="JGW20" s="1252"/>
      <c r="JGX20" s="1252"/>
      <c r="JGY20" s="1252"/>
      <c r="JGZ20" s="1252"/>
      <c r="JHA20" s="1252"/>
      <c r="JHB20" s="1252"/>
      <c r="JHC20" s="1252"/>
      <c r="JHD20" s="1252"/>
      <c r="JHE20" s="1252"/>
      <c r="JHF20" s="1252"/>
      <c r="JHG20" s="1252"/>
      <c r="JHH20" s="1252"/>
      <c r="JHI20" s="1252"/>
      <c r="JHJ20" s="1252"/>
      <c r="JHK20" s="1252"/>
      <c r="JHL20" s="1252"/>
      <c r="JHM20" s="1252"/>
      <c r="JHN20" s="1252"/>
      <c r="JHO20" s="1252"/>
      <c r="JHP20" s="1252"/>
      <c r="JHQ20" s="1252"/>
      <c r="JHR20" s="1252"/>
      <c r="JHS20" s="1252"/>
      <c r="JHT20" s="1252"/>
      <c r="JHU20" s="1252"/>
      <c r="JHV20" s="1252"/>
      <c r="JHW20" s="1252"/>
      <c r="JHX20" s="1252"/>
      <c r="JHY20" s="1252"/>
      <c r="JHZ20" s="1252"/>
      <c r="JIA20" s="1252"/>
      <c r="JIB20" s="1252"/>
      <c r="JIC20" s="1252"/>
      <c r="JID20" s="1252"/>
      <c r="JIE20" s="1252"/>
      <c r="JIF20" s="1252"/>
      <c r="JIG20" s="1252"/>
      <c r="JIH20" s="1252"/>
      <c r="JII20" s="1252"/>
      <c r="JIJ20" s="1252"/>
      <c r="JIK20" s="1252"/>
      <c r="JIL20" s="1252"/>
      <c r="JIM20" s="1252"/>
      <c r="JIN20" s="1252"/>
      <c r="JIO20" s="1252"/>
      <c r="JIP20" s="1252"/>
      <c r="JIQ20" s="1252"/>
      <c r="JIR20" s="1252"/>
      <c r="JIS20" s="1252"/>
      <c r="JIT20" s="1252"/>
      <c r="JIU20" s="1252"/>
      <c r="JIV20" s="1252"/>
      <c r="JIW20" s="1252"/>
      <c r="JIX20" s="1252"/>
      <c r="JIY20" s="1252"/>
      <c r="JIZ20" s="1252"/>
      <c r="JJA20" s="1252"/>
      <c r="JJB20" s="1252"/>
      <c r="JJC20" s="1252"/>
      <c r="JJD20" s="1252"/>
      <c r="JJE20" s="1252"/>
      <c r="JJF20" s="1252"/>
      <c r="JJG20" s="1252"/>
      <c r="JJH20" s="1252"/>
      <c r="JJI20" s="1252"/>
      <c r="JJJ20" s="1252"/>
      <c r="JJK20" s="1252"/>
      <c r="JJL20" s="1252"/>
      <c r="JJM20" s="1252"/>
      <c r="JJN20" s="1252"/>
      <c r="JJO20" s="1252"/>
      <c r="JJP20" s="1252"/>
      <c r="JJQ20" s="1252"/>
      <c r="JJR20" s="1252"/>
      <c r="JJS20" s="1252"/>
      <c r="JJT20" s="1252"/>
      <c r="JJU20" s="1252"/>
      <c r="JJV20" s="1252"/>
      <c r="JJW20" s="1252"/>
      <c r="JJX20" s="1252"/>
      <c r="JJY20" s="1252"/>
      <c r="JJZ20" s="1252"/>
      <c r="JKA20" s="1252"/>
      <c r="JKB20" s="1252"/>
      <c r="JKC20" s="1252"/>
      <c r="JKD20" s="1252"/>
      <c r="JKE20" s="1252"/>
      <c r="JKF20" s="1252"/>
      <c r="JKG20" s="1252"/>
      <c r="JKH20" s="1252"/>
      <c r="JKI20" s="1252"/>
      <c r="JKJ20" s="1252"/>
      <c r="JKK20" s="1252"/>
      <c r="JKL20" s="1252"/>
      <c r="JKM20" s="1252"/>
      <c r="JKN20" s="1252"/>
      <c r="JKO20" s="1252"/>
      <c r="JKP20" s="1252"/>
      <c r="JKQ20" s="1252"/>
      <c r="JKR20" s="1252"/>
      <c r="JKS20" s="1252"/>
      <c r="JKT20" s="1252"/>
      <c r="JKU20" s="1252"/>
      <c r="JKV20" s="1252"/>
      <c r="JKW20" s="1252"/>
      <c r="JKX20" s="1252"/>
      <c r="JKY20" s="1252"/>
      <c r="JKZ20" s="1252"/>
      <c r="JLA20" s="1252"/>
      <c r="JLB20" s="1252"/>
      <c r="JLC20" s="1252"/>
      <c r="JLD20" s="1252"/>
      <c r="JLE20" s="1252"/>
      <c r="JLF20" s="1252"/>
      <c r="JLG20" s="1252"/>
      <c r="JLH20" s="1252"/>
      <c r="JLI20" s="1252"/>
      <c r="JLJ20" s="1252"/>
      <c r="JLK20" s="1252"/>
      <c r="JLL20" s="1252"/>
      <c r="JLM20" s="1252"/>
      <c r="JLN20" s="1252"/>
      <c r="JLO20" s="1252"/>
      <c r="JLP20" s="1252"/>
      <c r="JLQ20" s="1252"/>
      <c r="JLR20" s="1252"/>
      <c r="JLS20" s="1252"/>
      <c r="JLT20" s="1252"/>
      <c r="JLU20" s="1252"/>
      <c r="JLV20" s="1252"/>
      <c r="JLW20" s="1252"/>
      <c r="JLX20" s="1252"/>
      <c r="JLY20" s="1252"/>
      <c r="JLZ20" s="1252"/>
      <c r="JMA20" s="1252"/>
      <c r="JMB20" s="1252"/>
      <c r="JMC20" s="1252"/>
      <c r="JMD20" s="1252"/>
      <c r="JME20" s="1252"/>
      <c r="JMF20" s="1252"/>
      <c r="JMG20" s="1252"/>
      <c r="JMH20" s="1252"/>
      <c r="JMI20" s="1252"/>
      <c r="JMJ20" s="1252"/>
      <c r="JMK20" s="1252"/>
      <c r="JML20" s="1252"/>
      <c r="JMM20" s="1252"/>
      <c r="JMN20" s="1252"/>
      <c r="JMO20" s="1252"/>
      <c r="JMP20" s="1252"/>
      <c r="JMQ20" s="1252"/>
      <c r="JMR20" s="1252"/>
      <c r="JMS20" s="1252"/>
      <c r="JMT20" s="1252"/>
      <c r="JMU20" s="1252"/>
      <c r="JMV20" s="1252"/>
      <c r="JMW20" s="1252"/>
      <c r="JMX20" s="1252"/>
      <c r="JMY20" s="1252"/>
      <c r="JMZ20" s="1252"/>
      <c r="JNA20" s="1252"/>
      <c r="JNB20" s="1252"/>
      <c r="JNC20" s="1252"/>
      <c r="JND20" s="1252"/>
      <c r="JNE20" s="1252"/>
      <c r="JNF20" s="1252"/>
      <c r="JNG20" s="1252"/>
      <c r="JNH20" s="1252"/>
      <c r="JNI20" s="1252"/>
      <c r="JNJ20" s="1252"/>
      <c r="JNK20" s="1252"/>
      <c r="JNL20" s="1252"/>
      <c r="JNM20" s="1252"/>
      <c r="JNN20" s="1252"/>
      <c r="JNO20" s="1252"/>
      <c r="JNP20" s="1252"/>
      <c r="JNQ20" s="1252"/>
      <c r="JNR20" s="1252"/>
      <c r="JNS20" s="1252"/>
      <c r="JNT20" s="1252"/>
      <c r="JNU20" s="1252"/>
      <c r="JNV20" s="1252"/>
      <c r="JNW20" s="1252"/>
      <c r="JNX20" s="1252"/>
      <c r="JNY20" s="1252"/>
      <c r="JNZ20" s="1252"/>
      <c r="JOA20" s="1252"/>
      <c r="JOB20" s="1252"/>
      <c r="JOC20" s="1252"/>
      <c r="JOD20" s="1252"/>
      <c r="JOE20" s="1252"/>
      <c r="JOF20" s="1252"/>
      <c r="JOG20" s="1252"/>
      <c r="JOH20" s="1252"/>
      <c r="JOI20" s="1252"/>
      <c r="JOJ20" s="1252"/>
      <c r="JOK20" s="1252"/>
      <c r="JOL20" s="1252"/>
      <c r="JOM20" s="1252"/>
      <c r="JON20" s="1252"/>
      <c r="JOO20" s="1252"/>
      <c r="JOP20" s="1252"/>
      <c r="JOQ20" s="1252"/>
      <c r="JOR20" s="1252"/>
      <c r="JOS20" s="1252"/>
      <c r="JOT20" s="1252"/>
      <c r="JOU20" s="1252"/>
      <c r="JOV20" s="1252"/>
      <c r="JOW20" s="1252"/>
      <c r="JOX20" s="1252"/>
      <c r="JOY20" s="1252"/>
      <c r="JOZ20" s="1252"/>
      <c r="JPA20" s="1252"/>
      <c r="JPB20" s="1252"/>
      <c r="JPC20" s="1252"/>
      <c r="JPD20" s="1252"/>
      <c r="JPE20" s="1252"/>
      <c r="JPF20" s="1252"/>
      <c r="JPG20" s="1252"/>
      <c r="JPH20" s="1252"/>
      <c r="JPI20" s="1252"/>
      <c r="JPJ20" s="1252"/>
      <c r="JPK20" s="1252"/>
      <c r="JPL20" s="1252"/>
      <c r="JPM20" s="1252"/>
      <c r="JPN20" s="1252"/>
      <c r="JPO20" s="1252"/>
      <c r="JPP20" s="1252"/>
      <c r="JPQ20" s="1252"/>
      <c r="JPR20" s="1252"/>
      <c r="JPS20" s="1252"/>
      <c r="JPT20" s="1252"/>
      <c r="JPU20" s="1252"/>
      <c r="JPV20" s="1252"/>
      <c r="JPW20" s="1252"/>
      <c r="JPX20" s="1252"/>
      <c r="JPY20" s="1252"/>
      <c r="JPZ20" s="1252"/>
      <c r="JQA20" s="1252"/>
      <c r="JQB20" s="1252"/>
      <c r="JQC20" s="1252"/>
      <c r="JQD20" s="1252"/>
      <c r="JQE20" s="1252"/>
      <c r="JQF20" s="1252"/>
      <c r="JQG20" s="1252"/>
      <c r="JQH20" s="1252"/>
      <c r="JQI20" s="1252"/>
      <c r="JQJ20" s="1252"/>
      <c r="JQK20" s="1252"/>
      <c r="JQL20" s="1252"/>
      <c r="JQM20" s="1252"/>
      <c r="JQN20" s="1252"/>
      <c r="JQO20" s="1252"/>
      <c r="JQP20" s="1252"/>
      <c r="JQQ20" s="1252"/>
      <c r="JQR20" s="1252"/>
      <c r="JQS20" s="1252"/>
      <c r="JQT20" s="1252"/>
      <c r="JQU20" s="1252"/>
      <c r="JQV20" s="1252"/>
      <c r="JQW20" s="1252"/>
      <c r="JQX20" s="1252"/>
      <c r="JQY20" s="1252"/>
      <c r="JQZ20" s="1252"/>
      <c r="JRA20" s="1252"/>
      <c r="JRB20" s="1252"/>
      <c r="JRC20" s="1252"/>
      <c r="JRD20" s="1252"/>
      <c r="JRE20" s="1252"/>
      <c r="JRF20" s="1252"/>
      <c r="JRG20" s="1252"/>
      <c r="JRH20" s="1252"/>
      <c r="JRI20" s="1252"/>
      <c r="JRJ20" s="1252"/>
      <c r="JRK20" s="1252"/>
      <c r="JRL20" s="1252"/>
      <c r="JRM20" s="1252"/>
      <c r="JRN20" s="1252"/>
      <c r="JRO20" s="1252"/>
      <c r="JRP20" s="1252"/>
      <c r="JRQ20" s="1252"/>
      <c r="JRR20" s="1252"/>
      <c r="JRS20" s="1252"/>
      <c r="JRT20" s="1252"/>
      <c r="JRU20" s="1252"/>
      <c r="JRV20" s="1252"/>
      <c r="JRW20" s="1252"/>
      <c r="JRX20" s="1252"/>
      <c r="JRY20" s="1252"/>
      <c r="JRZ20" s="1252"/>
      <c r="JSA20" s="1252"/>
      <c r="JSB20" s="1252"/>
      <c r="JSC20" s="1252"/>
      <c r="JSD20" s="1252"/>
      <c r="JSE20" s="1252"/>
      <c r="JSF20" s="1252"/>
      <c r="JSG20" s="1252"/>
      <c r="JSH20" s="1252"/>
      <c r="JSI20" s="1252"/>
      <c r="JSJ20" s="1252"/>
      <c r="JSK20" s="1252"/>
      <c r="JSL20" s="1252"/>
      <c r="JSM20" s="1252"/>
      <c r="JSN20" s="1252"/>
      <c r="JSO20" s="1252"/>
      <c r="JSP20" s="1252"/>
      <c r="JSQ20" s="1252"/>
      <c r="JSR20" s="1252"/>
      <c r="JSS20" s="1252"/>
      <c r="JST20" s="1252"/>
      <c r="JSU20" s="1252"/>
      <c r="JSV20" s="1252"/>
      <c r="JSW20" s="1252"/>
      <c r="JSX20" s="1252"/>
      <c r="JSY20" s="1252"/>
      <c r="JSZ20" s="1252"/>
      <c r="JTA20" s="1252"/>
      <c r="JTB20" s="1252"/>
      <c r="JTC20" s="1252"/>
      <c r="JTD20" s="1252"/>
      <c r="JTE20" s="1252"/>
      <c r="JTF20" s="1252"/>
      <c r="JTG20" s="1252"/>
      <c r="JTH20" s="1252"/>
      <c r="JTI20" s="1252"/>
      <c r="JTJ20" s="1252"/>
      <c r="JTK20" s="1252"/>
      <c r="JTL20" s="1252"/>
      <c r="JTM20" s="1252"/>
      <c r="JTN20" s="1252"/>
      <c r="JTO20" s="1252"/>
      <c r="JTP20" s="1252"/>
      <c r="JTQ20" s="1252"/>
      <c r="JTR20" s="1252"/>
      <c r="JTS20" s="1252"/>
      <c r="JTT20" s="1252"/>
      <c r="JTU20" s="1252"/>
      <c r="JTV20" s="1252"/>
      <c r="JTW20" s="1252"/>
      <c r="JTX20" s="1252"/>
      <c r="JTY20" s="1252"/>
      <c r="JTZ20" s="1252"/>
      <c r="JUA20" s="1252"/>
      <c r="JUB20" s="1252"/>
      <c r="JUC20" s="1252"/>
      <c r="JUD20" s="1252"/>
      <c r="JUE20" s="1252"/>
      <c r="JUF20" s="1252"/>
      <c r="JUG20" s="1252"/>
      <c r="JUH20" s="1252"/>
      <c r="JUI20" s="1252"/>
      <c r="JUJ20" s="1252"/>
      <c r="JUK20" s="1252"/>
      <c r="JUL20" s="1252"/>
      <c r="JUM20" s="1252"/>
      <c r="JUN20" s="1252"/>
      <c r="JUO20" s="1252"/>
      <c r="JUP20" s="1252"/>
      <c r="JUQ20" s="1252"/>
      <c r="JUR20" s="1252"/>
      <c r="JUS20" s="1252"/>
      <c r="JUT20" s="1252"/>
      <c r="JUU20" s="1252"/>
      <c r="JUV20" s="1252"/>
      <c r="JUW20" s="1252"/>
      <c r="JUX20" s="1252"/>
      <c r="JUY20" s="1252"/>
      <c r="JUZ20" s="1252"/>
      <c r="JVA20" s="1252"/>
      <c r="JVB20" s="1252"/>
      <c r="JVC20" s="1252"/>
      <c r="JVD20" s="1252"/>
      <c r="JVE20" s="1252"/>
      <c r="JVF20" s="1252"/>
      <c r="JVG20" s="1252"/>
      <c r="JVH20" s="1252"/>
      <c r="JVI20" s="1252"/>
      <c r="JVJ20" s="1252"/>
      <c r="JVK20" s="1252"/>
      <c r="JVL20" s="1252"/>
      <c r="JVM20" s="1252"/>
      <c r="JVN20" s="1252"/>
      <c r="JVO20" s="1252"/>
      <c r="JVP20" s="1252"/>
      <c r="JVQ20" s="1252"/>
      <c r="JVR20" s="1252"/>
      <c r="JVS20" s="1252"/>
      <c r="JVT20" s="1252"/>
      <c r="JVU20" s="1252"/>
      <c r="JVV20" s="1252"/>
      <c r="JVW20" s="1252"/>
      <c r="JVX20" s="1252"/>
      <c r="JVY20" s="1252"/>
      <c r="JVZ20" s="1252"/>
      <c r="JWA20" s="1252"/>
      <c r="JWB20" s="1252"/>
      <c r="JWC20" s="1252"/>
      <c r="JWD20" s="1252"/>
      <c r="JWE20" s="1252"/>
      <c r="JWF20" s="1252"/>
      <c r="JWG20" s="1252"/>
      <c r="JWH20" s="1252"/>
      <c r="JWI20" s="1252"/>
      <c r="JWJ20" s="1252"/>
      <c r="JWK20" s="1252"/>
      <c r="JWL20" s="1252"/>
      <c r="JWM20" s="1252"/>
      <c r="JWN20" s="1252"/>
      <c r="JWO20" s="1252"/>
      <c r="JWP20" s="1252"/>
      <c r="JWQ20" s="1252"/>
      <c r="JWR20" s="1252"/>
      <c r="JWS20" s="1252"/>
      <c r="JWT20" s="1252"/>
      <c r="JWU20" s="1252"/>
      <c r="JWV20" s="1252"/>
      <c r="JWW20" s="1252"/>
      <c r="JWX20" s="1252"/>
      <c r="JWY20" s="1252"/>
      <c r="JWZ20" s="1252"/>
      <c r="JXA20" s="1252"/>
      <c r="JXB20" s="1252"/>
      <c r="JXC20" s="1252"/>
      <c r="JXD20" s="1252"/>
      <c r="JXE20" s="1252"/>
      <c r="JXF20" s="1252"/>
      <c r="JXG20" s="1252"/>
      <c r="JXH20" s="1252"/>
      <c r="JXI20" s="1252"/>
      <c r="JXJ20" s="1252"/>
      <c r="JXK20" s="1252"/>
      <c r="JXL20" s="1252"/>
      <c r="JXM20" s="1252"/>
      <c r="JXN20" s="1252"/>
      <c r="JXO20" s="1252"/>
      <c r="JXP20" s="1252"/>
      <c r="JXQ20" s="1252"/>
      <c r="JXR20" s="1252"/>
      <c r="JXS20" s="1252"/>
      <c r="JXT20" s="1252"/>
      <c r="JXU20" s="1252"/>
      <c r="JXV20" s="1252"/>
      <c r="JXW20" s="1252"/>
      <c r="JXX20" s="1252"/>
      <c r="JXY20" s="1252"/>
      <c r="JXZ20" s="1252"/>
      <c r="JYA20" s="1252"/>
      <c r="JYB20" s="1252"/>
      <c r="JYC20" s="1252"/>
      <c r="JYD20" s="1252"/>
      <c r="JYE20" s="1252"/>
      <c r="JYF20" s="1252"/>
      <c r="JYG20" s="1252"/>
      <c r="JYH20" s="1252"/>
      <c r="JYI20" s="1252"/>
      <c r="JYJ20" s="1252"/>
      <c r="JYK20" s="1252"/>
      <c r="JYL20" s="1252"/>
      <c r="JYM20" s="1252"/>
      <c r="JYN20" s="1252"/>
      <c r="JYO20" s="1252"/>
      <c r="JYP20" s="1252"/>
      <c r="JYQ20" s="1252"/>
      <c r="JYR20" s="1252"/>
      <c r="JYS20" s="1252"/>
      <c r="JYT20" s="1252"/>
      <c r="JYU20" s="1252"/>
      <c r="JYV20" s="1252"/>
      <c r="JYW20" s="1252"/>
      <c r="JYX20" s="1252"/>
      <c r="JYY20" s="1252"/>
      <c r="JYZ20" s="1252"/>
      <c r="JZA20" s="1252"/>
      <c r="JZB20" s="1252"/>
      <c r="JZC20" s="1252"/>
      <c r="JZD20" s="1252"/>
      <c r="JZE20" s="1252"/>
      <c r="JZF20" s="1252"/>
      <c r="JZG20" s="1252"/>
      <c r="JZH20" s="1252"/>
      <c r="JZI20" s="1252"/>
      <c r="JZJ20" s="1252"/>
      <c r="JZK20" s="1252"/>
      <c r="JZL20" s="1252"/>
      <c r="JZM20" s="1252"/>
      <c r="JZN20" s="1252"/>
      <c r="JZO20" s="1252"/>
      <c r="JZP20" s="1252"/>
      <c r="JZQ20" s="1252"/>
      <c r="JZR20" s="1252"/>
      <c r="JZS20" s="1252"/>
      <c r="JZT20" s="1252"/>
      <c r="JZU20" s="1252"/>
      <c r="JZV20" s="1252"/>
      <c r="JZW20" s="1252"/>
      <c r="JZX20" s="1252"/>
      <c r="JZY20" s="1252"/>
      <c r="JZZ20" s="1252"/>
      <c r="KAA20" s="1252"/>
      <c r="KAB20" s="1252"/>
      <c r="KAC20" s="1252"/>
      <c r="KAD20" s="1252"/>
      <c r="KAE20" s="1252"/>
      <c r="KAF20" s="1252"/>
      <c r="KAG20" s="1252"/>
      <c r="KAH20" s="1252"/>
      <c r="KAI20" s="1252"/>
      <c r="KAJ20" s="1252"/>
      <c r="KAK20" s="1252"/>
      <c r="KAL20" s="1252"/>
      <c r="KAM20" s="1252"/>
      <c r="KAN20" s="1252"/>
      <c r="KAO20" s="1252"/>
      <c r="KAP20" s="1252"/>
      <c r="KAQ20" s="1252"/>
      <c r="KAR20" s="1252"/>
      <c r="KAS20" s="1252"/>
      <c r="KAT20" s="1252"/>
      <c r="KAU20" s="1252"/>
      <c r="KAV20" s="1252"/>
      <c r="KAW20" s="1252"/>
      <c r="KAX20" s="1252"/>
      <c r="KAY20" s="1252"/>
      <c r="KAZ20" s="1252"/>
      <c r="KBA20" s="1252"/>
      <c r="KBB20" s="1252"/>
      <c r="KBC20" s="1252"/>
      <c r="KBD20" s="1252"/>
      <c r="KBE20" s="1252"/>
      <c r="KBF20" s="1252"/>
      <c r="KBG20" s="1252"/>
      <c r="KBH20" s="1252"/>
      <c r="KBI20" s="1252"/>
      <c r="KBJ20" s="1252"/>
      <c r="KBK20" s="1252"/>
      <c r="KBL20" s="1252"/>
      <c r="KBM20" s="1252"/>
      <c r="KBN20" s="1252"/>
      <c r="KBO20" s="1252"/>
      <c r="KBP20" s="1252"/>
      <c r="KBQ20" s="1252"/>
      <c r="KBR20" s="1252"/>
      <c r="KBS20" s="1252"/>
      <c r="KBT20" s="1252"/>
      <c r="KBU20" s="1252"/>
      <c r="KBV20" s="1252"/>
      <c r="KBW20" s="1252"/>
      <c r="KBX20" s="1252"/>
      <c r="KBY20" s="1252"/>
      <c r="KBZ20" s="1252"/>
      <c r="KCA20" s="1252"/>
      <c r="KCB20" s="1252"/>
      <c r="KCC20" s="1252"/>
      <c r="KCD20" s="1252"/>
      <c r="KCE20" s="1252"/>
      <c r="KCF20" s="1252"/>
      <c r="KCG20" s="1252"/>
      <c r="KCH20" s="1252"/>
      <c r="KCI20" s="1252"/>
      <c r="KCJ20" s="1252"/>
      <c r="KCK20" s="1252"/>
      <c r="KCL20" s="1252"/>
      <c r="KCM20" s="1252"/>
      <c r="KCN20" s="1252"/>
      <c r="KCO20" s="1252"/>
      <c r="KCP20" s="1252"/>
      <c r="KCQ20" s="1252"/>
      <c r="KCR20" s="1252"/>
      <c r="KCS20" s="1252"/>
      <c r="KCT20" s="1252"/>
      <c r="KCU20" s="1252"/>
      <c r="KCV20" s="1252"/>
      <c r="KCW20" s="1252"/>
      <c r="KCX20" s="1252"/>
      <c r="KCY20" s="1252"/>
      <c r="KCZ20" s="1252"/>
      <c r="KDA20" s="1252"/>
      <c r="KDB20" s="1252"/>
      <c r="KDC20" s="1252"/>
      <c r="KDD20" s="1252"/>
      <c r="KDE20" s="1252"/>
      <c r="KDF20" s="1252"/>
      <c r="KDG20" s="1252"/>
      <c r="KDH20" s="1252"/>
      <c r="KDI20" s="1252"/>
      <c r="KDJ20" s="1252"/>
      <c r="KDK20" s="1252"/>
      <c r="KDL20" s="1252"/>
      <c r="KDM20" s="1252"/>
      <c r="KDN20" s="1252"/>
      <c r="KDO20" s="1252"/>
      <c r="KDP20" s="1252"/>
      <c r="KDQ20" s="1252"/>
      <c r="KDR20" s="1252"/>
      <c r="KDS20" s="1252"/>
      <c r="KDT20" s="1252"/>
      <c r="KDU20" s="1252"/>
      <c r="KDV20" s="1252"/>
      <c r="KDW20" s="1252"/>
      <c r="KDX20" s="1252"/>
      <c r="KDY20" s="1252"/>
      <c r="KDZ20" s="1252"/>
      <c r="KEA20" s="1252"/>
      <c r="KEB20" s="1252"/>
      <c r="KEC20" s="1252"/>
      <c r="KED20" s="1252"/>
      <c r="KEE20" s="1252"/>
      <c r="KEF20" s="1252"/>
      <c r="KEG20" s="1252"/>
      <c r="KEH20" s="1252"/>
      <c r="KEI20" s="1252"/>
      <c r="KEJ20" s="1252"/>
      <c r="KEK20" s="1252"/>
      <c r="KEL20" s="1252"/>
      <c r="KEM20" s="1252"/>
      <c r="KEN20" s="1252"/>
      <c r="KEO20" s="1252"/>
      <c r="KEP20" s="1252"/>
      <c r="KEQ20" s="1252"/>
      <c r="KER20" s="1252"/>
      <c r="KES20" s="1252"/>
      <c r="KET20" s="1252"/>
      <c r="KEU20" s="1252"/>
      <c r="KEV20" s="1252"/>
      <c r="KEW20" s="1252"/>
      <c r="KEX20" s="1252"/>
      <c r="KEY20" s="1252"/>
      <c r="KEZ20" s="1252"/>
      <c r="KFA20" s="1252"/>
      <c r="KFB20" s="1252"/>
      <c r="KFC20" s="1252"/>
      <c r="KFD20" s="1252"/>
      <c r="KFE20" s="1252"/>
      <c r="KFF20" s="1252"/>
      <c r="KFG20" s="1252"/>
      <c r="KFH20" s="1252"/>
      <c r="KFI20" s="1252"/>
      <c r="KFJ20" s="1252"/>
      <c r="KFK20" s="1252"/>
      <c r="KFL20" s="1252"/>
      <c r="KFM20" s="1252"/>
      <c r="KFN20" s="1252"/>
      <c r="KFO20" s="1252"/>
      <c r="KFP20" s="1252"/>
      <c r="KFQ20" s="1252"/>
      <c r="KFR20" s="1252"/>
      <c r="KFS20" s="1252"/>
      <c r="KFT20" s="1252"/>
      <c r="KFU20" s="1252"/>
      <c r="KFV20" s="1252"/>
      <c r="KFW20" s="1252"/>
      <c r="KFX20" s="1252"/>
      <c r="KFY20" s="1252"/>
      <c r="KFZ20" s="1252"/>
      <c r="KGA20" s="1252"/>
      <c r="KGB20" s="1252"/>
      <c r="KGC20" s="1252"/>
      <c r="KGD20" s="1252"/>
      <c r="KGE20" s="1252"/>
      <c r="KGF20" s="1252"/>
      <c r="KGG20" s="1252"/>
      <c r="KGH20" s="1252"/>
      <c r="KGI20" s="1252"/>
      <c r="KGJ20" s="1252"/>
      <c r="KGK20" s="1252"/>
      <c r="KGL20" s="1252"/>
      <c r="KGM20" s="1252"/>
      <c r="KGN20" s="1252"/>
      <c r="KGO20" s="1252"/>
      <c r="KGP20" s="1252"/>
      <c r="KGQ20" s="1252"/>
      <c r="KGR20" s="1252"/>
      <c r="KGS20" s="1252"/>
      <c r="KGT20" s="1252"/>
      <c r="KGU20" s="1252"/>
      <c r="KGV20" s="1252"/>
      <c r="KGW20" s="1252"/>
      <c r="KGX20" s="1252"/>
      <c r="KGY20" s="1252"/>
      <c r="KGZ20" s="1252"/>
      <c r="KHA20" s="1252"/>
      <c r="KHB20" s="1252"/>
      <c r="KHC20" s="1252"/>
      <c r="KHD20" s="1252"/>
      <c r="KHE20" s="1252"/>
      <c r="KHF20" s="1252"/>
      <c r="KHG20" s="1252"/>
      <c r="KHH20" s="1252"/>
      <c r="KHI20" s="1252"/>
      <c r="KHJ20" s="1252"/>
      <c r="KHK20" s="1252"/>
      <c r="KHL20" s="1252"/>
      <c r="KHM20" s="1252"/>
      <c r="KHN20" s="1252"/>
      <c r="KHO20" s="1252"/>
      <c r="KHP20" s="1252"/>
      <c r="KHQ20" s="1252"/>
      <c r="KHR20" s="1252"/>
      <c r="KHS20" s="1252"/>
      <c r="KHT20" s="1252"/>
      <c r="KHU20" s="1252"/>
      <c r="KHV20" s="1252"/>
      <c r="KHW20" s="1252"/>
      <c r="KHX20" s="1252"/>
      <c r="KHY20" s="1252"/>
      <c r="KHZ20" s="1252"/>
      <c r="KIA20" s="1252"/>
      <c r="KIB20" s="1252"/>
      <c r="KIC20" s="1252"/>
      <c r="KID20" s="1252"/>
      <c r="KIE20" s="1252"/>
      <c r="KIF20" s="1252"/>
      <c r="KIG20" s="1252"/>
      <c r="KIH20" s="1252"/>
      <c r="KII20" s="1252"/>
      <c r="KIJ20" s="1252"/>
      <c r="KIK20" s="1252"/>
      <c r="KIL20" s="1252"/>
      <c r="KIM20" s="1252"/>
      <c r="KIN20" s="1252"/>
      <c r="KIO20" s="1252"/>
      <c r="KIP20" s="1252"/>
      <c r="KIQ20" s="1252"/>
      <c r="KIR20" s="1252"/>
      <c r="KIS20" s="1252"/>
      <c r="KIT20" s="1252"/>
      <c r="KIU20" s="1252"/>
      <c r="KIV20" s="1252"/>
      <c r="KIW20" s="1252"/>
      <c r="KIX20" s="1252"/>
      <c r="KIY20" s="1252"/>
      <c r="KIZ20" s="1252"/>
      <c r="KJA20" s="1252"/>
      <c r="KJB20" s="1252"/>
      <c r="KJC20" s="1252"/>
      <c r="KJD20" s="1252"/>
      <c r="KJE20" s="1252"/>
      <c r="KJF20" s="1252"/>
      <c r="KJG20" s="1252"/>
      <c r="KJH20" s="1252"/>
      <c r="KJI20" s="1252"/>
      <c r="KJJ20" s="1252"/>
      <c r="KJK20" s="1252"/>
      <c r="KJL20" s="1252"/>
      <c r="KJM20" s="1252"/>
      <c r="KJN20" s="1252"/>
      <c r="KJO20" s="1252"/>
      <c r="KJP20" s="1252"/>
      <c r="KJQ20" s="1252"/>
      <c r="KJR20" s="1252"/>
      <c r="KJS20" s="1252"/>
      <c r="KJT20" s="1252"/>
      <c r="KJU20" s="1252"/>
      <c r="KJV20" s="1252"/>
      <c r="KJW20" s="1252"/>
      <c r="KJX20" s="1252"/>
      <c r="KJY20" s="1252"/>
      <c r="KJZ20" s="1252"/>
      <c r="KKA20" s="1252"/>
      <c r="KKB20" s="1252"/>
      <c r="KKC20" s="1252"/>
      <c r="KKD20" s="1252"/>
      <c r="KKE20" s="1252"/>
      <c r="KKF20" s="1252"/>
      <c r="KKG20" s="1252"/>
      <c r="KKH20" s="1252"/>
      <c r="KKI20" s="1252"/>
      <c r="KKJ20" s="1252"/>
      <c r="KKK20" s="1252"/>
      <c r="KKL20" s="1252"/>
      <c r="KKM20" s="1252"/>
      <c r="KKN20" s="1252"/>
      <c r="KKO20" s="1252"/>
      <c r="KKP20" s="1252"/>
      <c r="KKQ20" s="1252"/>
      <c r="KKR20" s="1252"/>
      <c r="KKS20" s="1252"/>
      <c r="KKT20" s="1252"/>
      <c r="KKU20" s="1252"/>
      <c r="KKV20" s="1252"/>
      <c r="KKW20" s="1252"/>
      <c r="KKX20" s="1252"/>
      <c r="KKY20" s="1252"/>
      <c r="KKZ20" s="1252"/>
      <c r="KLA20" s="1252"/>
      <c r="KLB20" s="1252"/>
      <c r="KLC20" s="1252"/>
      <c r="KLD20" s="1252"/>
      <c r="KLE20" s="1252"/>
      <c r="KLF20" s="1252"/>
      <c r="KLG20" s="1252"/>
      <c r="KLH20" s="1252"/>
      <c r="KLI20" s="1252"/>
      <c r="KLJ20" s="1252"/>
      <c r="KLK20" s="1252"/>
      <c r="KLL20" s="1252"/>
      <c r="KLM20" s="1252"/>
      <c r="KLN20" s="1252"/>
      <c r="KLO20" s="1252"/>
      <c r="KLP20" s="1252"/>
      <c r="KLQ20" s="1252"/>
      <c r="KLR20" s="1252"/>
      <c r="KLS20" s="1252"/>
      <c r="KLT20" s="1252"/>
      <c r="KLU20" s="1252"/>
      <c r="KLV20" s="1252"/>
      <c r="KLW20" s="1252"/>
      <c r="KLX20" s="1252"/>
      <c r="KLY20" s="1252"/>
      <c r="KLZ20" s="1252"/>
      <c r="KMA20" s="1252"/>
      <c r="KMB20" s="1252"/>
      <c r="KMC20" s="1252"/>
      <c r="KMD20" s="1252"/>
      <c r="KME20" s="1252"/>
      <c r="KMF20" s="1252"/>
      <c r="KMG20" s="1252"/>
      <c r="KMH20" s="1252"/>
      <c r="KMI20" s="1252"/>
      <c r="KMJ20" s="1252"/>
      <c r="KMK20" s="1252"/>
      <c r="KML20" s="1252"/>
      <c r="KMM20" s="1252"/>
      <c r="KMN20" s="1252"/>
      <c r="KMO20" s="1252"/>
      <c r="KMP20" s="1252"/>
      <c r="KMQ20" s="1252"/>
      <c r="KMR20" s="1252"/>
      <c r="KMS20" s="1252"/>
      <c r="KMT20" s="1252"/>
      <c r="KMU20" s="1252"/>
      <c r="KMV20" s="1252"/>
      <c r="KMW20" s="1252"/>
      <c r="KMX20" s="1252"/>
      <c r="KMY20" s="1252"/>
      <c r="KMZ20" s="1252"/>
      <c r="KNA20" s="1252"/>
      <c r="KNB20" s="1252"/>
      <c r="KNC20" s="1252"/>
      <c r="KND20" s="1252"/>
      <c r="KNE20" s="1252"/>
      <c r="KNF20" s="1252"/>
      <c r="KNG20" s="1252"/>
      <c r="KNH20" s="1252"/>
      <c r="KNI20" s="1252"/>
      <c r="KNJ20" s="1252"/>
      <c r="KNK20" s="1252"/>
      <c r="KNL20" s="1252"/>
      <c r="KNM20" s="1252"/>
      <c r="KNN20" s="1252"/>
      <c r="KNO20" s="1252"/>
      <c r="KNP20" s="1252"/>
      <c r="KNQ20" s="1252"/>
      <c r="KNR20" s="1252"/>
      <c r="KNS20" s="1252"/>
      <c r="KNT20" s="1252"/>
      <c r="KNU20" s="1252"/>
      <c r="KNV20" s="1252"/>
      <c r="KNW20" s="1252"/>
      <c r="KNX20" s="1252"/>
      <c r="KNY20" s="1252"/>
      <c r="KNZ20" s="1252"/>
      <c r="KOA20" s="1252"/>
      <c r="KOB20" s="1252"/>
      <c r="KOC20" s="1252"/>
      <c r="KOD20" s="1252"/>
      <c r="KOE20" s="1252"/>
      <c r="KOF20" s="1252"/>
      <c r="KOG20" s="1252"/>
      <c r="KOH20" s="1252"/>
      <c r="KOI20" s="1252"/>
      <c r="KOJ20" s="1252"/>
      <c r="KOK20" s="1252"/>
      <c r="KOL20" s="1252"/>
      <c r="KOM20" s="1252"/>
      <c r="KON20" s="1252"/>
      <c r="KOO20" s="1252"/>
      <c r="KOP20" s="1252"/>
      <c r="KOQ20" s="1252"/>
      <c r="KOR20" s="1252"/>
      <c r="KOS20" s="1252"/>
      <c r="KOT20" s="1252"/>
      <c r="KOU20" s="1252"/>
      <c r="KOV20" s="1252"/>
      <c r="KOW20" s="1252"/>
      <c r="KOX20" s="1252"/>
      <c r="KOY20" s="1252"/>
      <c r="KOZ20" s="1252"/>
      <c r="KPA20" s="1252"/>
      <c r="KPB20" s="1252"/>
      <c r="KPC20" s="1252"/>
      <c r="KPD20" s="1252"/>
      <c r="KPE20" s="1252"/>
      <c r="KPF20" s="1252"/>
      <c r="KPG20" s="1252"/>
      <c r="KPH20" s="1252"/>
      <c r="KPI20" s="1252"/>
      <c r="KPJ20" s="1252"/>
      <c r="KPK20" s="1252"/>
      <c r="KPL20" s="1252"/>
      <c r="KPM20" s="1252"/>
      <c r="KPN20" s="1252"/>
      <c r="KPO20" s="1252"/>
      <c r="KPP20" s="1252"/>
      <c r="KPQ20" s="1252"/>
      <c r="KPR20" s="1252"/>
      <c r="KPS20" s="1252"/>
      <c r="KPT20" s="1252"/>
      <c r="KPU20" s="1252"/>
      <c r="KPV20" s="1252"/>
      <c r="KPW20" s="1252"/>
      <c r="KPX20" s="1252"/>
      <c r="KPY20" s="1252"/>
      <c r="KPZ20" s="1252"/>
      <c r="KQA20" s="1252"/>
      <c r="KQB20" s="1252"/>
      <c r="KQC20" s="1252"/>
      <c r="KQD20" s="1252"/>
      <c r="KQE20" s="1252"/>
      <c r="KQF20" s="1252"/>
      <c r="KQG20" s="1252"/>
      <c r="KQH20" s="1252"/>
      <c r="KQI20" s="1252"/>
      <c r="KQJ20" s="1252"/>
      <c r="KQK20" s="1252"/>
      <c r="KQL20" s="1252"/>
      <c r="KQM20" s="1252"/>
      <c r="KQN20" s="1252"/>
      <c r="KQO20" s="1252"/>
      <c r="KQP20" s="1252"/>
      <c r="KQQ20" s="1252"/>
      <c r="KQR20" s="1252"/>
      <c r="KQS20" s="1252"/>
      <c r="KQT20" s="1252"/>
      <c r="KQU20" s="1252"/>
      <c r="KQV20" s="1252"/>
      <c r="KQW20" s="1252"/>
      <c r="KQX20" s="1252"/>
      <c r="KQY20" s="1252"/>
      <c r="KQZ20" s="1252"/>
      <c r="KRA20" s="1252"/>
      <c r="KRB20" s="1252"/>
      <c r="KRC20" s="1252"/>
      <c r="KRD20" s="1252"/>
      <c r="KRE20" s="1252"/>
      <c r="KRF20" s="1252"/>
      <c r="KRG20" s="1252"/>
      <c r="KRH20" s="1252"/>
      <c r="KRI20" s="1252"/>
      <c r="KRJ20" s="1252"/>
      <c r="KRK20" s="1252"/>
      <c r="KRL20" s="1252"/>
      <c r="KRM20" s="1252"/>
      <c r="KRN20" s="1252"/>
      <c r="KRO20" s="1252"/>
      <c r="KRP20" s="1252"/>
      <c r="KRQ20" s="1252"/>
      <c r="KRR20" s="1252"/>
      <c r="KRS20" s="1252"/>
      <c r="KRT20" s="1252"/>
      <c r="KRU20" s="1252"/>
      <c r="KRV20" s="1252"/>
      <c r="KRW20" s="1252"/>
      <c r="KRX20" s="1252"/>
      <c r="KRY20" s="1252"/>
      <c r="KRZ20" s="1252"/>
      <c r="KSA20" s="1252"/>
      <c r="KSB20" s="1252"/>
      <c r="KSC20" s="1252"/>
      <c r="KSD20" s="1252"/>
      <c r="KSE20" s="1252"/>
      <c r="KSF20" s="1252"/>
      <c r="KSG20" s="1252"/>
      <c r="KSH20" s="1252"/>
      <c r="KSI20" s="1252"/>
      <c r="KSJ20" s="1252"/>
      <c r="KSK20" s="1252"/>
      <c r="KSL20" s="1252"/>
      <c r="KSM20" s="1252"/>
      <c r="KSN20" s="1252"/>
      <c r="KSO20" s="1252"/>
      <c r="KSP20" s="1252"/>
      <c r="KSQ20" s="1252"/>
      <c r="KSR20" s="1252"/>
      <c r="KSS20" s="1252"/>
      <c r="KST20" s="1252"/>
      <c r="KSU20" s="1252"/>
      <c r="KSV20" s="1252"/>
      <c r="KSW20" s="1252"/>
      <c r="KSX20" s="1252"/>
      <c r="KSY20" s="1252"/>
      <c r="KSZ20" s="1252"/>
      <c r="KTA20" s="1252"/>
      <c r="KTB20" s="1252"/>
      <c r="KTC20" s="1252"/>
      <c r="KTD20" s="1252"/>
      <c r="KTE20" s="1252"/>
      <c r="KTF20" s="1252"/>
      <c r="KTG20" s="1252"/>
      <c r="KTH20" s="1252"/>
      <c r="KTI20" s="1252"/>
      <c r="KTJ20" s="1252"/>
      <c r="KTK20" s="1252"/>
      <c r="KTL20" s="1252"/>
      <c r="KTM20" s="1252"/>
      <c r="KTN20" s="1252"/>
      <c r="KTO20" s="1252"/>
      <c r="KTP20" s="1252"/>
      <c r="KTQ20" s="1252"/>
      <c r="KTR20" s="1252"/>
      <c r="KTS20" s="1252"/>
      <c r="KTT20" s="1252"/>
      <c r="KTU20" s="1252"/>
      <c r="KTV20" s="1252"/>
      <c r="KTW20" s="1252"/>
      <c r="KTX20" s="1252"/>
      <c r="KTY20" s="1252"/>
      <c r="KTZ20" s="1252"/>
      <c r="KUA20" s="1252"/>
      <c r="KUB20" s="1252"/>
      <c r="KUC20" s="1252"/>
      <c r="KUD20" s="1252"/>
      <c r="KUE20" s="1252"/>
      <c r="KUF20" s="1252"/>
      <c r="KUG20" s="1252"/>
      <c r="KUH20" s="1252"/>
      <c r="KUI20" s="1252"/>
      <c r="KUJ20" s="1252"/>
      <c r="KUK20" s="1252"/>
      <c r="KUL20" s="1252"/>
      <c r="KUM20" s="1252"/>
      <c r="KUN20" s="1252"/>
      <c r="KUO20" s="1252"/>
      <c r="KUP20" s="1252"/>
      <c r="KUQ20" s="1252"/>
      <c r="KUR20" s="1252"/>
      <c r="KUS20" s="1252"/>
      <c r="KUT20" s="1252"/>
      <c r="KUU20" s="1252"/>
      <c r="KUV20" s="1252"/>
      <c r="KUW20" s="1252"/>
      <c r="KUX20" s="1252"/>
      <c r="KUY20" s="1252"/>
      <c r="KUZ20" s="1252"/>
      <c r="KVA20" s="1252"/>
      <c r="KVB20" s="1252"/>
      <c r="KVC20" s="1252"/>
      <c r="KVD20" s="1252"/>
      <c r="KVE20" s="1252"/>
      <c r="KVF20" s="1252"/>
      <c r="KVG20" s="1252"/>
      <c r="KVH20" s="1252"/>
      <c r="KVI20" s="1252"/>
      <c r="KVJ20" s="1252"/>
      <c r="KVK20" s="1252"/>
      <c r="KVL20" s="1252"/>
      <c r="KVM20" s="1252"/>
      <c r="KVN20" s="1252"/>
      <c r="KVO20" s="1252"/>
      <c r="KVP20" s="1252"/>
      <c r="KVQ20" s="1252"/>
      <c r="KVR20" s="1252"/>
      <c r="KVS20" s="1252"/>
      <c r="KVT20" s="1252"/>
      <c r="KVU20" s="1252"/>
      <c r="KVV20" s="1252"/>
      <c r="KVW20" s="1252"/>
      <c r="KVX20" s="1252"/>
      <c r="KVY20" s="1252"/>
      <c r="KVZ20" s="1252"/>
      <c r="KWA20" s="1252"/>
      <c r="KWB20" s="1252"/>
      <c r="KWC20" s="1252"/>
      <c r="KWD20" s="1252"/>
      <c r="KWE20" s="1252"/>
      <c r="KWF20" s="1252"/>
      <c r="KWG20" s="1252"/>
      <c r="KWH20" s="1252"/>
      <c r="KWI20" s="1252"/>
      <c r="KWJ20" s="1252"/>
      <c r="KWK20" s="1252"/>
      <c r="KWL20" s="1252"/>
      <c r="KWM20" s="1252"/>
      <c r="KWN20" s="1252"/>
      <c r="KWO20" s="1252"/>
      <c r="KWP20" s="1252"/>
      <c r="KWQ20" s="1252"/>
      <c r="KWR20" s="1252"/>
      <c r="KWS20" s="1252"/>
      <c r="KWT20" s="1252"/>
      <c r="KWU20" s="1252"/>
      <c r="KWV20" s="1252"/>
      <c r="KWW20" s="1252"/>
      <c r="KWX20" s="1252"/>
      <c r="KWY20" s="1252"/>
      <c r="KWZ20" s="1252"/>
      <c r="KXA20" s="1252"/>
      <c r="KXB20" s="1252"/>
      <c r="KXC20" s="1252"/>
      <c r="KXD20" s="1252"/>
      <c r="KXE20" s="1252"/>
      <c r="KXF20" s="1252"/>
      <c r="KXG20" s="1252"/>
      <c r="KXH20" s="1252"/>
      <c r="KXI20" s="1252"/>
      <c r="KXJ20" s="1252"/>
      <c r="KXK20" s="1252"/>
      <c r="KXL20" s="1252"/>
      <c r="KXM20" s="1252"/>
      <c r="KXN20" s="1252"/>
      <c r="KXO20" s="1252"/>
      <c r="KXP20" s="1252"/>
      <c r="KXQ20" s="1252"/>
      <c r="KXR20" s="1252"/>
      <c r="KXS20" s="1252"/>
      <c r="KXT20" s="1252"/>
      <c r="KXU20" s="1252"/>
      <c r="KXV20" s="1252"/>
      <c r="KXW20" s="1252"/>
      <c r="KXX20" s="1252"/>
      <c r="KXY20" s="1252"/>
      <c r="KXZ20" s="1252"/>
      <c r="KYA20" s="1252"/>
      <c r="KYB20" s="1252"/>
      <c r="KYC20" s="1252"/>
      <c r="KYD20" s="1252"/>
      <c r="KYE20" s="1252"/>
      <c r="KYF20" s="1252"/>
      <c r="KYG20" s="1252"/>
      <c r="KYH20" s="1252"/>
      <c r="KYI20" s="1252"/>
      <c r="KYJ20" s="1252"/>
      <c r="KYK20" s="1252"/>
      <c r="KYL20" s="1252"/>
      <c r="KYM20" s="1252"/>
      <c r="KYN20" s="1252"/>
      <c r="KYO20" s="1252"/>
      <c r="KYP20" s="1252"/>
      <c r="KYQ20" s="1252"/>
      <c r="KYR20" s="1252"/>
      <c r="KYS20" s="1252"/>
      <c r="KYT20" s="1252"/>
      <c r="KYU20" s="1252"/>
      <c r="KYV20" s="1252"/>
      <c r="KYW20" s="1252"/>
      <c r="KYX20" s="1252"/>
      <c r="KYY20" s="1252"/>
      <c r="KYZ20" s="1252"/>
      <c r="KZA20" s="1252"/>
      <c r="KZB20" s="1252"/>
      <c r="KZC20" s="1252"/>
      <c r="KZD20" s="1252"/>
      <c r="KZE20" s="1252"/>
      <c r="KZF20" s="1252"/>
      <c r="KZG20" s="1252"/>
      <c r="KZH20" s="1252"/>
      <c r="KZI20" s="1252"/>
      <c r="KZJ20" s="1252"/>
      <c r="KZK20" s="1252"/>
      <c r="KZL20" s="1252"/>
      <c r="KZM20" s="1252"/>
      <c r="KZN20" s="1252"/>
      <c r="KZO20" s="1252"/>
      <c r="KZP20" s="1252"/>
      <c r="KZQ20" s="1252"/>
      <c r="KZR20" s="1252"/>
      <c r="KZS20" s="1252"/>
      <c r="KZT20" s="1252"/>
      <c r="KZU20" s="1252"/>
      <c r="KZV20" s="1252"/>
      <c r="KZW20" s="1252"/>
      <c r="KZX20" s="1252"/>
      <c r="KZY20" s="1252"/>
      <c r="KZZ20" s="1252"/>
      <c r="LAA20" s="1252"/>
      <c r="LAB20" s="1252"/>
      <c r="LAC20" s="1252"/>
      <c r="LAD20" s="1252"/>
      <c r="LAE20" s="1252"/>
      <c r="LAF20" s="1252"/>
      <c r="LAG20" s="1252"/>
      <c r="LAH20" s="1252"/>
      <c r="LAI20" s="1252"/>
      <c r="LAJ20" s="1252"/>
      <c r="LAK20" s="1252"/>
      <c r="LAL20" s="1252"/>
      <c r="LAM20" s="1252"/>
      <c r="LAN20" s="1252"/>
      <c r="LAO20" s="1252"/>
      <c r="LAP20" s="1252"/>
      <c r="LAQ20" s="1252"/>
      <c r="LAR20" s="1252"/>
      <c r="LAS20" s="1252"/>
      <c r="LAT20" s="1252"/>
      <c r="LAU20" s="1252"/>
      <c r="LAV20" s="1252"/>
      <c r="LAW20" s="1252"/>
      <c r="LAX20" s="1252"/>
      <c r="LAY20" s="1252"/>
      <c r="LAZ20" s="1252"/>
      <c r="LBA20" s="1252"/>
      <c r="LBB20" s="1252"/>
      <c r="LBC20" s="1252"/>
      <c r="LBD20" s="1252"/>
      <c r="LBE20" s="1252"/>
      <c r="LBF20" s="1252"/>
      <c r="LBG20" s="1252"/>
      <c r="LBH20" s="1252"/>
      <c r="LBI20" s="1252"/>
      <c r="LBJ20" s="1252"/>
      <c r="LBK20" s="1252"/>
      <c r="LBL20" s="1252"/>
      <c r="LBM20" s="1252"/>
      <c r="LBN20" s="1252"/>
      <c r="LBO20" s="1252"/>
      <c r="LBP20" s="1252"/>
      <c r="LBQ20" s="1252"/>
      <c r="LBR20" s="1252"/>
      <c r="LBS20" s="1252"/>
      <c r="LBT20" s="1252"/>
      <c r="LBU20" s="1252"/>
      <c r="LBV20" s="1252"/>
      <c r="LBW20" s="1252"/>
      <c r="LBX20" s="1252"/>
      <c r="LBY20" s="1252"/>
      <c r="LBZ20" s="1252"/>
      <c r="LCA20" s="1252"/>
      <c r="LCB20" s="1252"/>
      <c r="LCC20" s="1252"/>
      <c r="LCD20" s="1252"/>
      <c r="LCE20" s="1252"/>
      <c r="LCF20" s="1252"/>
      <c r="LCG20" s="1252"/>
      <c r="LCH20" s="1252"/>
      <c r="LCI20" s="1252"/>
      <c r="LCJ20" s="1252"/>
      <c r="LCK20" s="1252"/>
      <c r="LCL20" s="1252"/>
      <c r="LCM20" s="1252"/>
      <c r="LCN20" s="1252"/>
      <c r="LCO20" s="1252"/>
      <c r="LCP20" s="1252"/>
      <c r="LCQ20" s="1252"/>
      <c r="LCR20" s="1252"/>
      <c r="LCS20" s="1252"/>
      <c r="LCT20" s="1252"/>
      <c r="LCU20" s="1252"/>
      <c r="LCV20" s="1252"/>
      <c r="LCW20" s="1252"/>
      <c r="LCX20" s="1252"/>
      <c r="LCY20" s="1252"/>
      <c r="LCZ20" s="1252"/>
      <c r="LDA20" s="1252"/>
      <c r="LDB20" s="1252"/>
      <c r="LDC20" s="1252"/>
      <c r="LDD20" s="1252"/>
      <c r="LDE20" s="1252"/>
      <c r="LDF20" s="1252"/>
      <c r="LDG20" s="1252"/>
      <c r="LDH20" s="1252"/>
      <c r="LDI20" s="1252"/>
      <c r="LDJ20" s="1252"/>
      <c r="LDK20" s="1252"/>
      <c r="LDL20" s="1252"/>
      <c r="LDM20" s="1252"/>
      <c r="LDN20" s="1252"/>
      <c r="LDO20" s="1252"/>
      <c r="LDP20" s="1252"/>
      <c r="LDQ20" s="1252"/>
      <c r="LDR20" s="1252"/>
      <c r="LDS20" s="1252"/>
      <c r="LDT20" s="1252"/>
      <c r="LDU20" s="1252"/>
      <c r="LDV20" s="1252"/>
      <c r="LDW20" s="1252"/>
      <c r="LDX20" s="1252"/>
      <c r="LDY20" s="1252"/>
      <c r="LDZ20" s="1252"/>
      <c r="LEA20" s="1252"/>
      <c r="LEB20" s="1252"/>
      <c r="LEC20" s="1252"/>
      <c r="LED20" s="1252"/>
      <c r="LEE20" s="1252"/>
      <c r="LEF20" s="1252"/>
      <c r="LEG20" s="1252"/>
      <c r="LEH20" s="1252"/>
      <c r="LEI20" s="1252"/>
      <c r="LEJ20" s="1252"/>
      <c r="LEK20" s="1252"/>
      <c r="LEL20" s="1252"/>
      <c r="LEM20" s="1252"/>
      <c r="LEN20" s="1252"/>
      <c r="LEO20" s="1252"/>
      <c r="LEP20" s="1252"/>
      <c r="LEQ20" s="1252"/>
      <c r="LER20" s="1252"/>
      <c r="LES20" s="1252"/>
      <c r="LET20" s="1252"/>
      <c r="LEU20" s="1252"/>
      <c r="LEV20" s="1252"/>
      <c r="LEW20" s="1252"/>
      <c r="LEX20" s="1252"/>
      <c r="LEY20" s="1252"/>
      <c r="LEZ20" s="1252"/>
      <c r="LFA20" s="1252"/>
      <c r="LFB20" s="1252"/>
      <c r="LFC20" s="1252"/>
      <c r="LFD20" s="1252"/>
      <c r="LFE20" s="1252"/>
      <c r="LFF20" s="1252"/>
      <c r="LFG20" s="1252"/>
      <c r="LFH20" s="1252"/>
      <c r="LFI20" s="1252"/>
      <c r="LFJ20" s="1252"/>
      <c r="LFK20" s="1252"/>
      <c r="LFL20" s="1252"/>
      <c r="LFM20" s="1252"/>
      <c r="LFN20" s="1252"/>
      <c r="LFO20" s="1252"/>
      <c r="LFP20" s="1252"/>
      <c r="LFQ20" s="1252"/>
      <c r="LFR20" s="1252"/>
      <c r="LFS20" s="1252"/>
      <c r="LFT20" s="1252"/>
      <c r="LFU20" s="1252"/>
      <c r="LFV20" s="1252"/>
      <c r="LFW20" s="1252"/>
      <c r="LFX20" s="1252"/>
      <c r="LFY20" s="1252"/>
      <c r="LFZ20" s="1252"/>
      <c r="LGA20" s="1252"/>
      <c r="LGB20" s="1252"/>
      <c r="LGC20" s="1252"/>
      <c r="LGD20" s="1252"/>
      <c r="LGE20" s="1252"/>
      <c r="LGF20" s="1252"/>
      <c r="LGG20" s="1252"/>
      <c r="LGH20" s="1252"/>
      <c r="LGI20" s="1252"/>
      <c r="LGJ20" s="1252"/>
      <c r="LGK20" s="1252"/>
      <c r="LGL20" s="1252"/>
      <c r="LGM20" s="1252"/>
      <c r="LGN20" s="1252"/>
      <c r="LGO20" s="1252"/>
      <c r="LGP20" s="1252"/>
      <c r="LGQ20" s="1252"/>
      <c r="LGR20" s="1252"/>
      <c r="LGS20" s="1252"/>
      <c r="LGT20" s="1252"/>
      <c r="LGU20" s="1252"/>
      <c r="LGV20" s="1252"/>
      <c r="LGW20" s="1252"/>
      <c r="LGX20" s="1252"/>
      <c r="LGY20" s="1252"/>
      <c r="LGZ20" s="1252"/>
      <c r="LHA20" s="1252"/>
      <c r="LHB20" s="1252"/>
      <c r="LHC20" s="1252"/>
      <c r="LHD20" s="1252"/>
      <c r="LHE20" s="1252"/>
      <c r="LHF20" s="1252"/>
      <c r="LHG20" s="1252"/>
      <c r="LHH20" s="1252"/>
      <c r="LHI20" s="1252"/>
      <c r="LHJ20" s="1252"/>
      <c r="LHK20" s="1252"/>
      <c r="LHL20" s="1252"/>
      <c r="LHM20" s="1252"/>
      <c r="LHN20" s="1252"/>
      <c r="LHO20" s="1252"/>
      <c r="LHP20" s="1252"/>
      <c r="LHQ20" s="1252"/>
      <c r="LHR20" s="1252"/>
      <c r="LHS20" s="1252"/>
      <c r="LHT20" s="1252"/>
      <c r="LHU20" s="1252"/>
      <c r="LHV20" s="1252"/>
      <c r="LHW20" s="1252"/>
      <c r="LHX20" s="1252"/>
      <c r="LHY20" s="1252"/>
      <c r="LHZ20" s="1252"/>
      <c r="LIA20" s="1252"/>
      <c r="LIB20" s="1252"/>
      <c r="LIC20" s="1252"/>
      <c r="LID20" s="1252"/>
      <c r="LIE20" s="1252"/>
      <c r="LIF20" s="1252"/>
      <c r="LIG20" s="1252"/>
      <c r="LIH20" s="1252"/>
      <c r="LII20" s="1252"/>
      <c r="LIJ20" s="1252"/>
      <c r="LIK20" s="1252"/>
      <c r="LIL20" s="1252"/>
      <c r="LIM20" s="1252"/>
      <c r="LIN20" s="1252"/>
      <c r="LIO20" s="1252"/>
      <c r="LIP20" s="1252"/>
      <c r="LIQ20" s="1252"/>
      <c r="LIR20" s="1252"/>
      <c r="LIS20" s="1252"/>
      <c r="LIT20" s="1252"/>
      <c r="LIU20" s="1252"/>
      <c r="LIV20" s="1252"/>
      <c r="LIW20" s="1252"/>
      <c r="LIX20" s="1252"/>
      <c r="LIY20" s="1252"/>
      <c r="LIZ20" s="1252"/>
      <c r="LJA20" s="1252"/>
      <c r="LJB20" s="1252"/>
      <c r="LJC20" s="1252"/>
      <c r="LJD20" s="1252"/>
      <c r="LJE20" s="1252"/>
      <c r="LJF20" s="1252"/>
      <c r="LJG20" s="1252"/>
      <c r="LJH20" s="1252"/>
      <c r="LJI20" s="1252"/>
      <c r="LJJ20" s="1252"/>
      <c r="LJK20" s="1252"/>
      <c r="LJL20" s="1252"/>
      <c r="LJM20" s="1252"/>
      <c r="LJN20" s="1252"/>
      <c r="LJO20" s="1252"/>
      <c r="LJP20" s="1252"/>
      <c r="LJQ20" s="1252"/>
      <c r="LJR20" s="1252"/>
      <c r="LJS20" s="1252"/>
      <c r="LJT20" s="1252"/>
      <c r="LJU20" s="1252"/>
      <c r="LJV20" s="1252"/>
      <c r="LJW20" s="1252"/>
      <c r="LJX20" s="1252"/>
      <c r="LJY20" s="1252"/>
      <c r="LJZ20" s="1252"/>
      <c r="LKA20" s="1252"/>
      <c r="LKB20" s="1252"/>
      <c r="LKC20" s="1252"/>
      <c r="LKD20" s="1252"/>
      <c r="LKE20" s="1252"/>
      <c r="LKF20" s="1252"/>
      <c r="LKG20" s="1252"/>
      <c r="LKH20" s="1252"/>
      <c r="LKI20" s="1252"/>
      <c r="LKJ20" s="1252"/>
      <c r="LKK20" s="1252"/>
      <c r="LKL20" s="1252"/>
      <c r="LKM20" s="1252"/>
      <c r="LKN20" s="1252"/>
      <c r="LKO20" s="1252"/>
      <c r="LKP20" s="1252"/>
      <c r="LKQ20" s="1252"/>
      <c r="LKR20" s="1252"/>
      <c r="LKS20" s="1252"/>
      <c r="LKT20" s="1252"/>
      <c r="LKU20" s="1252"/>
      <c r="LKV20" s="1252"/>
      <c r="LKW20" s="1252"/>
      <c r="LKX20" s="1252"/>
      <c r="LKY20" s="1252"/>
      <c r="LKZ20" s="1252"/>
      <c r="LLA20" s="1252"/>
      <c r="LLB20" s="1252"/>
      <c r="LLC20" s="1252"/>
      <c r="LLD20" s="1252"/>
      <c r="LLE20" s="1252"/>
      <c r="LLF20" s="1252"/>
      <c r="LLG20" s="1252"/>
      <c r="LLH20" s="1252"/>
      <c r="LLI20" s="1252"/>
      <c r="LLJ20" s="1252"/>
      <c r="LLK20" s="1252"/>
      <c r="LLL20" s="1252"/>
      <c r="LLM20" s="1252"/>
      <c r="LLN20" s="1252"/>
      <c r="LLO20" s="1252"/>
      <c r="LLP20" s="1252"/>
      <c r="LLQ20" s="1252"/>
      <c r="LLR20" s="1252"/>
      <c r="LLS20" s="1252"/>
      <c r="LLT20" s="1252"/>
      <c r="LLU20" s="1252"/>
      <c r="LLV20" s="1252"/>
      <c r="LLW20" s="1252"/>
      <c r="LLX20" s="1252"/>
      <c r="LLY20" s="1252"/>
      <c r="LLZ20" s="1252"/>
      <c r="LMA20" s="1252"/>
      <c r="LMB20" s="1252"/>
      <c r="LMC20" s="1252"/>
      <c r="LMD20" s="1252"/>
      <c r="LME20" s="1252"/>
      <c r="LMF20" s="1252"/>
      <c r="LMG20" s="1252"/>
      <c r="LMH20" s="1252"/>
      <c r="LMI20" s="1252"/>
      <c r="LMJ20" s="1252"/>
      <c r="LMK20" s="1252"/>
      <c r="LML20" s="1252"/>
      <c r="LMM20" s="1252"/>
      <c r="LMN20" s="1252"/>
      <c r="LMO20" s="1252"/>
      <c r="LMP20" s="1252"/>
      <c r="LMQ20" s="1252"/>
      <c r="LMR20" s="1252"/>
      <c r="LMS20" s="1252"/>
      <c r="LMT20" s="1252"/>
      <c r="LMU20" s="1252"/>
      <c r="LMV20" s="1252"/>
      <c r="LMW20" s="1252"/>
      <c r="LMX20" s="1252"/>
      <c r="LMY20" s="1252"/>
      <c r="LMZ20" s="1252"/>
      <c r="LNA20" s="1252"/>
      <c r="LNB20" s="1252"/>
      <c r="LNC20" s="1252"/>
      <c r="LND20" s="1252"/>
      <c r="LNE20" s="1252"/>
      <c r="LNF20" s="1252"/>
      <c r="LNG20" s="1252"/>
      <c r="LNH20" s="1252"/>
      <c r="LNI20" s="1252"/>
      <c r="LNJ20" s="1252"/>
      <c r="LNK20" s="1252"/>
      <c r="LNL20" s="1252"/>
      <c r="LNM20" s="1252"/>
      <c r="LNN20" s="1252"/>
      <c r="LNO20" s="1252"/>
      <c r="LNP20" s="1252"/>
      <c r="LNQ20" s="1252"/>
      <c r="LNR20" s="1252"/>
      <c r="LNS20" s="1252"/>
      <c r="LNT20" s="1252"/>
      <c r="LNU20" s="1252"/>
      <c r="LNV20" s="1252"/>
      <c r="LNW20" s="1252"/>
      <c r="LNX20" s="1252"/>
      <c r="LNY20" s="1252"/>
      <c r="LNZ20" s="1252"/>
      <c r="LOA20" s="1252"/>
      <c r="LOB20" s="1252"/>
      <c r="LOC20" s="1252"/>
      <c r="LOD20" s="1252"/>
      <c r="LOE20" s="1252"/>
      <c r="LOF20" s="1252"/>
      <c r="LOG20" s="1252"/>
      <c r="LOH20" s="1252"/>
      <c r="LOI20" s="1252"/>
      <c r="LOJ20" s="1252"/>
      <c r="LOK20" s="1252"/>
      <c r="LOL20" s="1252"/>
      <c r="LOM20" s="1252"/>
      <c r="LON20" s="1252"/>
      <c r="LOO20" s="1252"/>
      <c r="LOP20" s="1252"/>
      <c r="LOQ20" s="1252"/>
      <c r="LOR20" s="1252"/>
      <c r="LOS20" s="1252"/>
      <c r="LOT20" s="1252"/>
      <c r="LOU20" s="1252"/>
      <c r="LOV20" s="1252"/>
      <c r="LOW20" s="1252"/>
      <c r="LOX20" s="1252"/>
      <c r="LOY20" s="1252"/>
      <c r="LOZ20" s="1252"/>
      <c r="LPA20" s="1252"/>
      <c r="LPB20" s="1252"/>
      <c r="LPC20" s="1252"/>
      <c r="LPD20" s="1252"/>
      <c r="LPE20" s="1252"/>
      <c r="LPF20" s="1252"/>
      <c r="LPG20" s="1252"/>
      <c r="LPH20" s="1252"/>
      <c r="LPI20" s="1252"/>
      <c r="LPJ20" s="1252"/>
      <c r="LPK20" s="1252"/>
      <c r="LPL20" s="1252"/>
      <c r="LPM20" s="1252"/>
      <c r="LPN20" s="1252"/>
      <c r="LPO20" s="1252"/>
      <c r="LPP20" s="1252"/>
      <c r="LPQ20" s="1252"/>
      <c r="LPR20" s="1252"/>
      <c r="LPS20" s="1252"/>
      <c r="LPT20" s="1252"/>
      <c r="LPU20" s="1252"/>
      <c r="LPV20" s="1252"/>
      <c r="LPW20" s="1252"/>
      <c r="LPX20" s="1252"/>
      <c r="LPY20" s="1252"/>
      <c r="LPZ20" s="1252"/>
      <c r="LQA20" s="1252"/>
      <c r="LQB20" s="1252"/>
      <c r="LQC20" s="1252"/>
      <c r="LQD20" s="1252"/>
      <c r="LQE20" s="1252"/>
      <c r="LQF20" s="1252"/>
      <c r="LQG20" s="1252"/>
      <c r="LQH20" s="1252"/>
      <c r="LQI20" s="1252"/>
      <c r="LQJ20" s="1252"/>
      <c r="LQK20" s="1252"/>
      <c r="LQL20" s="1252"/>
      <c r="LQM20" s="1252"/>
      <c r="LQN20" s="1252"/>
      <c r="LQO20" s="1252"/>
      <c r="LQP20" s="1252"/>
      <c r="LQQ20" s="1252"/>
      <c r="LQR20" s="1252"/>
      <c r="LQS20" s="1252"/>
      <c r="LQT20" s="1252"/>
      <c r="LQU20" s="1252"/>
      <c r="LQV20" s="1252"/>
      <c r="LQW20" s="1252"/>
      <c r="LQX20" s="1252"/>
      <c r="LQY20" s="1252"/>
      <c r="LQZ20" s="1252"/>
      <c r="LRA20" s="1252"/>
      <c r="LRB20" s="1252"/>
      <c r="LRC20" s="1252"/>
      <c r="LRD20" s="1252"/>
      <c r="LRE20" s="1252"/>
      <c r="LRF20" s="1252"/>
      <c r="LRG20" s="1252"/>
      <c r="LRH20" s="1252"/>
      <c r="LRI20" s="1252"/>
      <c r="LRJ20" s="1252"/>
      <c r="LRK20" s="1252"/>
      <c r="LRL20" s="1252"/>
      <c r="LRM20" s="1252"/>
      <c r="LRN20" s="1252"/>
      <c r="LRO20" s="1252"/>
      <c r="LRP20" s="1252"/>
      <c r="LRQ20" s="1252"/>
      <c r="LRR20" s="1252"/>
      <c r="LRS20" s="1252"/>
      <c r="LRT20" s="1252"/>
      <c r="LRU20" s="1252"/>
      <c r="LRV20" s="1252"/>
      <c r="LRW20" s="1252"/>
      <c r="LRX20" s="1252"/>
      <c r="LRY20" s="1252"/>
      <c r="LRZ20" s="1252"/>
      <c r="LSA20" s="1252"/>
      <c r="LSB20" s="1252"/>
      <c r="LSC20" s="1252"/>
      <c r="LSD20" s="1252"/>
      <c r="LSE20" s="1252"/>
      <c r="LSF20" s="1252"/>
      <c r="LSG20" s="1252"/>
      <c r="LSH20" s="1252"/>
      <c r="LSI20" s="1252"/>
      <c r="LSJ20" s="1252"/>
      <c r="LSK20" s="1252"/>
      <c r="LSL20" s="1252"/>
      <c r="LSM20" s="1252"/>
      <c r="LSN20" s="1252"/>
      <c r="LSO20" s="1252"/>
      <c r="LSP20" s="1252"/>
      <c r="LSQ20" s="1252"/>
      <c r="LSR20" s="1252"/>
      <c r="LSS20" s="1252"/>
      <c r="LST20" s="1252"/>
      <c r="LSU20" s="1252"/>
      <c r="LSV20" s="1252"/>
      <c r="LSW20" s="1252"/>
      <c r="LSX20" s="1252"/>
      <c r="LSY20" s="1252"/>
      <c r="LSZ20" s="1252"/>
      <c r="LTA20" s="1252"/>
      <c r="LTB20" s="1252"/>
      <c r="LTC20" s="1252"/>
      <c r="LTD20" s="1252"/>
      <c r="LTE20" s="1252"/>
      <c r="LTF20" s="1252"/>
      <c r="LTG20" s="1252"/>
      <c r="LTH20" s="1252"/>
      <c r="LTI20" s="1252"/>
      <c r="LTJ20" s="1252"/>
      <c r="LTK20" s="1252"/>
      <c r="LTL20" s="1252"/>
      <c r="LTM20" s="1252"/>
      <c r="LTN20" s="1252"/>
      <c r="LTO20" s="1252"/>
      <c r="LTP20" s="1252"/>
      <c r="LTQ20" s="1252"/>
      <c r="LTR20" s="1252"/>
      <c r="LTS20" s="1252"/>
      <c r="LTT20" s="1252"/>
      <c r="LTU20" s="1252"/>
      <c r="LTV20" s="1252"/>
      <c r="LTW20" s="1252"/>
      <c r="LTX20" s="1252"/>
      <c r="LTY20" s="1252"/>
      <c r="LTZ20" s="1252"/>
      <c r="LUA20" s="1252"/>
      <c r="LUB20" s="1252"/>
      <c r="LUC20" s="1252"/>
      <c r="LUD20" s="1252"/>
      <c r="LUE20" s="1252"/>
      <c r="LUF20" s="1252"/>
      <c r="LUG20" s="1252"/>
      <c r="LUH20" s="1252"/>
      <c r="LUI20" s="1252"/>
      <c r="LUJ20" s="1252"/>
      <c r="LUK20" s="1252"/>
      <c r="LUL20" s="1252"/>
      <c r="LUM20" s="1252"/>
      <c r="LUN20" s="1252"/>
      <c r="LUO20" s="1252"/>
      <c r="LUP20" s="1252"/>
      <c r="LUQ20" s="1252"/>
      <c r="LUR20" s="1252"/>
      <c r="LUS20" s="1252"/>
      <c r="LUT20" s="1252"/>
      <c r="LUU20" s="1252"/>
      <c r="LUV20" s="1252"/>
      <c r="LUW20" s="1252"/>
      <c r="LUX20" s="1252"/>
      <c r="LUY20" s="1252"/>
      <c r="LUZ20" s="1252"/>
      <c r="LVA20" s="1252"/>
      <c r="LVB20" s="1252"/>
      <c r="LVC20" s="1252"/>
      <c r="LVD20" s="1252"/>
      <c r="LVE20" s="1252"/>
      <c r="LVF20" s="1252"/>
      <c r="LVG20" s="1252"/>
      <c r="LVH20" s="1252"/>
      <c r="LVI20" s="1252"/>
      <c r="LVJ20" s="1252"/>
      <c r="LVK20" s="1252"/>
      <c r="LVL20" s="1252"/>
      <c r="LVM20" s="1252"/>
      <c r="LVN20" s="1252"/>
      <c r="LVO20" s="1252"/>
      <c r="LVP20" s="1252"/>
      <c r="LVQ20" s="1252"/>
      <c r="LVR20" s="1252"/>
      <c r="LVS20" s="1252"/>
      <c r="LVT20" s="1252"/>
      <c r="LVU20" s="1252"/>
      <c r="LVV20" s="1252"/>
      <c r="LVW20" s="1252"/>
      <c r="LVX20" s="1252"/>
      <c r="LVY20" s="1252"/>
      <c r="LVZ20" s="1252"/>
      <c r="LWA20" s="1252"/>
      <c r="LWB20" s="1252"/>
      <c r="LWC20" s="1252"/>
      <c r="LWD20" s="1252"/>
      <c r="LWE20" s="1252"/>
      <c r="LWF20" s="1252"/>
      <c r="LWG20" s="1252"/>
      <c r="LWH20" s="1252"/>
      <c r="LWI20" s="1252"/>
      <c r="LWJ20" s="1252"/>
      <c r="LWK20" s="1252"/>
      <c r="LWL20" s="1252"/>
      <c r="LWM20" s="1252"/>
      <c r="LWN20" s="1252"/>
      <c r="LWO20" s="1252"/>
      <c r="LWP20" s="1252"/>
      <c r="LWQ20" s="1252"/>
      <c r="LWR20" s="1252"/>
      <c r="LWS20" s="1252"/>
      <c r="LWT20" s="1252"/>
      <c r="LWU20" s="1252"/>
      <c r="LWV20" s="1252"/>
      <c r="LWW20" s="1252"/>
      <c r="LWX20" s="1252"/>
      <c r="LWY20" s="1252"/>
      <c r="LWZ20" s="1252"/>
      <c r="LXA20" s="1252"/>
      <c r="LXB20" s="1252"/>
      <c r="LXC20" s="1252"/>
      <c r="LXD20" s="1252"/>
      <c r="LXE20" s="1252"/>
      <c r="LXF20" s="1252"/>
      <c r="LXG20" s="1252"/>
      <c r="LXH20" s="1252"/>
      <c r="LXI20" s="1252"/>
      <c r="LXJ20" s="1252"/>
      <c r="LXK20" s="1252"/>
      <c r="LXL20" s="1252"/>
      <c r="LXM20" s="1252"/>
      <c r="LXN20" s="1252"/>
      <c r="LXO20" s="1252"/>
      <c r="LXP20" s="1252"/>
      <c r="LXQ20" s="1252"/>
      <c r="LXR20" s="1252"/>
      <c r="LXS20" s="1252"/>
      <c r="LXT20" s="1252"/>
      <c r="LXU20" s="1252"/>
      <c r="LXV20" s="1252"/>
      <c r="LXW20" s="1252"/>
      <c r="LXX20" s="1252"/>
      <c r="LXY20" s="1252"/>
      <c r="LXZ20" s="1252"/>
      <c r="LYA20" s="1252"/>
      <c r="LYB20" s="1252"/>
      <c r="LYC20" s="1252"/>
      <c r="LYD20" s="1252"/>
      <c r="LYE20" s="1252"/>
      <c r="LYF20" s="1252"/>
      <c r="LYG20" s="1252"/>
      <c r="LYH20" s="1252"/>
      <c r="LYI20" s="1252"/>
      <c r="LYJ20" s="1252"/>
      <c r="LYK20" s="1252"/>
      <c r="LYL20" s="1252"/>
      <c r="LYM20" s="1252"/>
      <c r="LYN20" s="1252"/>
      <c r="LYO20" s="1252"/>
      <c r="LYP20" s="1252"/>
      <c r="LYQ20" s="1252"/>
      <c r="LYR20" s="1252"/>
      <c r="LYS20" s="1252"/>
      <c r="LYT20" s="1252"/>
      <c r="LYU20" s="1252"/>
      <c r="LYV20" s="1252"/>
      <c r="LYW20" s="1252"/>
      <c r="LYX20" s="1252"/>
      <c r="LYY20" s="1252"/>
      <c r="LYZ20" s="1252"/>
      <c r="LZA20" s="1252"/>
      <c r="LZB20" s="1252"/>
      <c r="LZC20" s="1252"/>
      <c r="LZD20" s="1252"/>
      <c r="LZE20" s="1252"/>
      <c r="LZF20" s="1252"/>
      <c r="LZG20" s="1252"/>
      <c r="LZH20" s="1252"/>
      <c r="LZI20" s="1252"/>
      <c r="LZJ20" s="1252"/>
      <c r="LZK20" s="1252"/>
      <c r="LZL20" s="1252"/>
      <c r="LZM20" s="1252"/>
      <c r="LZN20" s="1252"/>
      <c r="LZO20" s="1252"/>
      <c r="LZP20" s="1252"/>
      <c r="LZQ20" s="1252"/>
      <c r="LZR20" s="1252"/>
      <c r="LZS20" s="1252"/>
      <c r="LZT20" s="1252"/>
      <c r="LZU20" s="1252"/>
      <c r="LZV20" s="1252"/>
      <c r="LZW20" s="1252"/>
      <c r="LZX20" s="1252"/>
      <c r="LZY20" s="1252"/>
      <c r="LZZ20" s="1252"/>
      <c r="MAA20" s="1252"/>
      <c r="MAB20" s="1252"/>
      <c r="MAC20" s="1252"/>
      <c r="MAD20" s="1252"/>
      <c r="MAE20" s="1252"/>
      <c r="MAF20" s="1252"/>
      <c r="MAG20" s="1252"/>
      <c r="MAH20" s="1252"/>
      <c r="MAI20" s="1252"/>
      <c r="MAJ20" s="1252"/>
      <c r="MAK20" s="1252"/>
      <c r="MAL20" s="1252"/>
      <c r="MAM20" s="1252"/>
      <c r="MAN20" s="1252"/>
      <c r="MAO20" s="1252"/>
      <c r="MAP20" s="1252"/>
      <c r="MAQ20" s="1252"/>
      <c r="MAR20" s="1252"/>
      <c r="MAS20" s="1252"/>
      <c r="MAT20" s="1252"/>
      <c r="MAU20" s="1252"/>
      <c r="MAV20" s="1252"/>
      <c r="MAW20" s="1252"/>
      <c r="MAX20" s="1252"/>
      <c r="MAY20" s="1252"/>
      <c r="MAZ20" s="1252"/>
      <c r="MBA20" s="1252"/>
      <c r="MBB20" s="1252"/>
      <c r="MBC20" s="1252"/>
      <c r="MBD20" s="1252"/>
      <c r="MBE20" s="1252"/>
      <c r="MBF20" s="1252"/>
      <c r="MBG20" s="1252"/>
      <c r="MBH20" s="1252"/>
      <c r="MBI20" s="1252"/>
      <c r="MBJ20" s="1252"/>
      <c r="MBK20" s="1252"/>
      <c r="MBL20" s="1252"/>
      <c r="MBM20" s="1252"/>
      <c r="MBN20" s="1252"/>
      <c r="MBO20" s="1252"/>
      <c r="MBP20" s="1252"/>
      <c r="MBQ20" s="1252"/>
      <c r="MBR20" s="1252"/>
      <c r="MBS20" s="1252"/>
      <c r="MBT20" s="1252"/>
      <c r="MBU20" s="1252"/>
      <c r="MBV20" s="1252"/>
      <c r="MBW20" s="1252"/>
      <c r="MBX20" s="1252"/>
      <c r="MBY20" s="1252"/>
      <c r="MBZ20" s="1252"/>
      <c r="MCA20" s="1252"/>
      <c r="MCB20" s="1252"/>
      <c r="MCC20" s="1252"/>
      <c r="MCD20" s="1252"/>
      <c r="MCE20" s="1252"/>
      <c r="MCF20" s="1252"/>
      <c r="MCG20" s="1252"/>
      <c r="MCH20" s="1252"/>
      <c r="MCI20" s="1252"/>
      <c r="MCJ20" s="1252"/>
      <c r="MCK20" s="1252"/>
      <c r="MCL20" s="1252"/>
      <c r="MCM20" s="1252"/>
      <c r="MCN20" s="1252"/>
      <c r="MCO20" s="1252"/>
      <c r="MCP20" s="1252"/>
      <c r="MCQ20" s="1252"/>
      <c r="MCR20" s="1252"/>
      <c r="MCS20" s="1252"/>
      <c r="MCT20" s="1252"/>
      <c r="MCU20" s="1252"/>
      <c r="MCV20" s="1252"/>
      <c r="MCW20" s="1252"/>
      <c r="MCX20" s="1252"/>
      <c r="MCY20" s="1252"/>
      <c r="MCZ20" s="1252"/>
      <c r="MDA20" s="1252"/>
      <c r="MDB20" s="1252"/>
      <c r="MDC20" s="1252"/>
      <c r="MDD20" s="1252"/>
      <c r="MDE20" s="1252"/>
      <c r="MDF20" s="1252"/>
      <c r="MDG20" s="1252"/>
      <c r="MDH20" s="1252"/>
      <c r="MDI20" s="1252"/>
      <c r="MDJ20" s="1252"/>
      <c r="MDK20" s="1252"/>
      <c r="MDL20" s="1252"/>
      <c r="MDM20" s="1252"/>
      <c r="MDN20" s="1252"/>
      <c r="MDO20" s="1252"/>
      <c r="MDP20" s="1252"/>
      <c r="MDQ20" s="1252"/>
      <c r="MDR20" s="1252"/>
      <c r="MDS20" s="1252"/>
      <c r="MDT20" s="1252"/>
      <c r="MDU20" s="1252"/>
      <c r="MDV20" s="1252"/>
      <c r="MDW20" s="1252"/>
      <c r="MDX20" s="1252"/>
      <c r="MDY20" s="1252"/>
      <c r="MDZ20" s="1252"/>
      <c r="MEA20" s="1252"/>
      <c r="MEB20" s="1252"/>
      <c r="MEC20" s="1252"/>
      <c r="MED20" s="1252"/>
      <c r="MEE20" s="1252"/>
      <c r="MEF20" s="1252"/>
      <c r="MEG20" s="1252"/>
      <c r="MEH20" s="1252"/>
      <c r="MEI20" s="1252"/>
      <c r="MEJ20" s="1252"/>
      <c r="MEK20" s="1252"/>
      <c r="MEL20" s="1252"/>
      <c r="MEM20" s="1252"/>
      <c r="MEN20" s="1252"/>
      <c r="MEO20" s="1252"/>
      <c r="MEP20" s="1252"/>
      <c r="MEQ20" s="1252"/>
      <c r="MER20" s="1252"/>
      <c r="MES20" s="1252"/>
      <c r="MET20" s="1252"/>
      <c r="MEU20" s="1252"/>
      <c r="MEV20" s="1252"/>
      <c r="MEW20" s="1252"/>
      <c r="MEX20" s="1252"/>
      <c r="MEY20" s="1252"/>
      <c r="MEZ20" s="1252"/>
      <c r="MFA20" s="1252"/>
      <c r="MFB20" s="1252"/>
      <c r="MFC20" s="1252"/>
      <c r="MFD20" s="1252"/>
      <c r="MFE20" s="1252"/>
      <c r="MFF20" s="1252"/>
      <c r="MFG20" s="1252"/>
      <c r="MFH20" s="1252"/>
      <c r="MFI20" s="1252"/>
      <c r="MFJ20" s="1252"/>
      <c r="MFK20" s="1252"/>
      <c r="MFL20" s="1252"/>
      <c r="MFM20" s="1252"/>
      <c r="MFN20" s="1252"/>
      <c r="MFO20" s="1252"/>
      <c r="MFP20" s="1252"/>
      <c r="MFQ20" s="1252"/>
      <c r="MFR20" s="1252"/>
      <c r="MFS20" s="1252"/>
      <c r="MFT20" s="1252"/>
      <c r="MFU20" s="1252"/>
      <c r="MFV20" s="1252"/>
      <c r="MFW20" s="1252"/>
      <c r="MFX20" s="1252"/>
      <c r="MFY20" s="1252"/>
      <c r="MFZ20" s="1252"/>
      <c r="MGA20" s="1252"/>
      <c r="MGB20" s="1252"/>
      <c r="MGC20" s="1252"/>
      <c r="MGD20" s="1252"/>
      <c r="MGE20" s="1252"/>
      <c r="MGF20" s="1252"/>
      <c r="MGG20" s="1252"/>
      <c r="MGH20" s="1252"/>
      <c r="MGI20" s="1252"/>
      <c r="MGJ20" s="1252"/>
      <c r="MGK20" s="1252"/>
      <c r="MGL20" s="1252"/>
      <c r="MGM20" s="1252"/>
      <c r="MGN20" s="1252"/>
      <c r="MGO20" s="1252"/>
      <c r="MGP20" s="1252"/>
      <c r="MGQ20" s="1252"/>
      <c r="MGR20" s="1252"/>
      <c r="MGS20" s="1252"/>
      <c r="MGT20" s="1252"/>
      <c r="MGU20" s="1252"/>
      <c r="MGV20" s="1252"/>
      <c r="MGW20" s="1252"/>
      <c r="MGX20" s="1252"/>
      <c r="MGY20" s="1252"/>
      <c r="MGZ20" s="1252"/>
      <c r="MHA20" s="1252"/>
      <c r="MHB20" s="1252"/>
      <c r="MHC20" s="1252"/>
      <c r="MHD20" s="1252"/>
      <c r="MHE20" s="1252"/>
      <c r="MHF20" s="1252"/>
      <c r="MHG20" s="1252"/>
      <c r="MHH20" s="1252"/>
      <c r="MHI20" s="1252"/>
      <c r="MHJ20" s="1252"/>
      <c r="MHK20" s="1252"/>
      <c r="MHL20" s="1252"/>
      <c r="MHM20" s="1252"/>
      <c r="MHN20" s="1252"/>
      <c r="MHO20" s="1252"/>
      <c r="MHP20" s="1252"/>
      <c r="MHQ20" s="1252"/>
      <c r="MHR20" s="1252"/>
      <c r="MHS20" s="1252"/>
      <c r="MHT20" s="1252"/>
      <c r="MHU20" s="1252"/>
      <c r="MHV20" s="1252"/>
      <c r="MHW20" s="1252"/>
      <c r="MHX20" s="1252"/>
      <c r="MHY20" s="1252"/>
      <c r="MHZ20" s="1252"/>
      <c r="MIA20" s="1252"/>
      <c r="MIB20" s="1252"/>
      <c r="MIC20" s="1252"/>
      <c r="MID20" s="1252"/>
      <c r="MIE20" s="1252"/>
      <c r="MIF20" s="1252"/>
      <c r="MIG20" s="1252"/>
      <c r="MIH20" s="1252"/>
      <c r="MII20" s="1252"/>
      <c r="MIJ20" s="1252"/>
      <c r="MIK20" s="1252"/>
      <c r="MIL20" s="1252"/>
      <c r="MIM20" s="1252"/>
      <c r="MIN20" s="1252"/>
      <c r="MIO20" s="1252"/>
      <c r="MIP20" s="1252"/>
      <c r="MIQ20" s="1252"/>
      <c r="MIR20" s="1252"/>
      <c r="MIS20" s="1252"/>
      <c r="MIT20" s="1252"/>
      <c r="MIU20" s="1252"/>
      <c r="MIV20" s="1252"/>
      <c r="MIW20" s="1252"/>
      <c r="MIX20" s="1252"/>
      <c r="MIY20" s="1252"/>
      <c r="MIZ20" s="1252"/>
      <c r="MJA20" s="1252"/>
      <c r="MJB20" s="1252"/>
      <c r="MJC20" s="1252"/>
      <c r="MJD20" s="1252"/>
      <c r="MJE20" s="1252"/>
      <c r="MJF20" s="1252"/>
      <c r="MJG20" s="1252"/>
      <c r="MJH20" s="1252"/>
      <c r="MJI20" s="1252"/>
      <c r="MJJ20" s="1252"/>
      <c r="MJK20" s="1252"/>
      <c r="MJL20" s="1252"/>
      <c r="MJM20" s="1252"/>
      <c r="MJN20" s="1252"/>
      <c r="MJO20" s="1252"/>
      <c r="MJP20" s="1252"/>
      <c r="MJQ20" s="1252"/>
      <c r="MJR20" s="1252"/>
      <c r="MJS20" s="1252"/>
      <c r="MJT20" s="1252"/>
      <c r="MJU20" s="1252"/>
      <c r="MJV20" s="1252"/>
      <c r="MJW20" s="1252"/>
      <c r="MJX20" s="1252"/>
      <c r="MJY20" s="1252"/>
      <c r="MJZ20" s="1252"/>
      <c r="MKA20" s="1252"/>
      <c r="MKB20" s="1252"/>
      <c r="MKC20" s="1252"/>
      <c r="MKD20" s="1252"/>
      <c r="MKE20" s="1252"/>
      <c r="MKF20" s="1252"/>
      <c r="MKG20" s="1252"/>
      <c r="MKH20" s="1252"/>
      <c r="MKI20" s="1252"/>
      <c r="MKJ20" s="1252"/>
      <c r="MKK20" s="1252"/>
      <c r="MKL20" s="1252"/>
      <c r="MKM20" s="1252"/>
      <c r="MKN20" s="1252"/>
      <c r="MKO20" s="1252"/>
      <c r="MKP20" s="1252"/>
      <c r="MKQ20" s="1252"/>
      <c r="MKR20" s="1252"/>
      <c r="MKS20" s="1252"/>
      <c r="MKT20" s="1252"/>
      <c r="MKU20" s="1252"/>
      <c r="MKV20" s="1252"/>
      <c r="MKW20" s="1252"/>
      <c r="MKX20" s="1252"/>
      <c r="MKY20" s="1252"/>
      <c r="MKZ20" s="1252"/>
      <c r="MLA20" s="1252"/>
      <c r="MLB20" s="1252"/>
      <c r="MLC20" s="1252"/>
      <c r="MLD20" s="1252"/>
      <c r="MLE20" s="1252"/>
      <c r="MLF20" s="1252"/>
      <c r="MLG20" s="1252"/>
      <c r="MLH20" s="1252"/>
      <c r="MLI20" s="1252"/>
      <c r="MLJ20" s="1252"/>
      <c r="MLK20" s="1252"/>
      <c r="MLL20" s="1252"/>
      <c r="MLM20" s="1252"/>
      <c r="MLN20" s="1252"/>
      <c r="MLO20" s="1252"/>
      <c r="MLP20" s="1252"/>
      <c r="MLQ20" s="1252"/>
      <c r="MLR20" s="1252"/>
      <c r="MLS20" s="1252"/>
      <c r="MLT20" s="1252"/>
      <c r="MLU20" s="1252"/>
      <c r="MLV20" s="1252"/>
      <c r="MLW20" s="1252"/>
      <c r="MLX20" s="1252"/>
      <c r="MLY20" s="1252"/>
      <c r="MLZ20" s="1252"/>
      <c r="MMA20" s="1252"/>
      <c r="MMB20" s="1252"/>
      <c r="MMC20" s="1252"/>
      <c r="MMD20" s="1252"/>
      <c r="MME20" s="1252"/>
      <c r="MMF20" s="1252"/>
      <c r="MMG20" s="1252"/>
      <c r="MMH20" s="1252"/>
      <c r="MMI20" s="1252"/>
      <c r="MMJ20" s="1252"/>
      <c r="MMK20" s="1252"/>
      <c r="MML20" s="1252"/>
      <c r="MMM20" s="1252"/>
      <c r="MMN20" s="1252"/>
      <c r="MMO20" s="1252"/>
      <c r="MMP20" s="1252"/>
      <c r="MMQ20" s="1252"/>
      <c r="MMR20" s="1252"/>
      <c r="MMS20" s="1252"/>
      <c r="MMT20" s="1252"/>
      <c r="MMU20" s="1252"/>
      <c r="MMV20" s="1252"/>
      <c r="MMW20" s="1252"/>
      <c r="MMX20" s="1252"/>
      <c r="MMY20" s="1252"/>
      <c r="MMZ20" s="1252"/>
      <c r="MNA20" s="1252"/>
      <c r="MNB20" s="1252"/>
      <c r="MNC20" s="1252"/>
      <c r="MND20" s="1252"/>
      <c r="MNE20" s="1252"/>
      <c r="MNF20" s="1252"/>
      <c r="MNG20" s="1252"/>
      <c r="MNH20" s="1252"/>
      <c r="MNI20" s="1252"/>
      <c r="MNJ20" s="1252"/>
      <c r="MNK20" s="1252"/>
      <c r="MNL20" s="1252"/>
      <c r="MNM20" s="1252"/>
      <c r="MNN20" s="1252"/>
      <c r="MNO20" s="1252"/>
      <c r="MNP20" s="1252"/>
      <c r="MNQ20" s="1252"/>
      <c r="MNR20" s="1252"/>
      <c r="MNS20" s="1252"/>
      <c r="MNT20" s="1252"/>
      <c r="MNU20" s="1252"/>
      <c r="MNV20" s="1252"/>
      <c r="MNW20" s="1252"/>
      <c r="MNX20" s="1252"/>
      <c r="MNY20" s="1252"/>
      <c r="MNZ20" s="1252"/>
      <c r="MOA20" s="1252"/>
      <c r="MOB20" s="1252"/>
      <c r="MOC20" s="1252"/>
      <c r="MOD20" s="1252"/>
      <c r="MOE20" s="1252"/>
      <c r="MOF20" s="1252"/>
      <c r="MOG20" s="1252"/>
      <c r="MOH20" s="1252"/>
      <c r="MOI20" s="1252"/>
      <c r="MOJ20" s="1252"/>
      <c r="MOK20" s="1252"/>
      <c r="MOL20" s="1252"/>
      <c r="MOM20" s="1252"/>
      <c r="MON20" s="1252"/>
      <c r="MOO20" s="1252"/>
      <c r="MOP20" s="1252"/>
      <c r="MOQ20" s="1252"/>
      <c r="MOR20" s="1252"/>
      <c r="MOS20" s="1252"/>
      <c r="MOT20" s="1252"/>
      <c r="MOU20" s="1252"/>
      <c r="MOV20" s="1252"/>
      <c r="MOW20" s="1252"/>
      <c r="MOX20" s="1252"/>
      <c r="MOY20" s="1252"/>
      <c r="MOZ20" s="1252"/>
      <c r="MPA20" s="1252"/>
      <c r="MPB20" s="1252"/>
      <c r="MPC20" s="1252"/>
      <c r="MPD20" s="1252"/>
      <c r="MPE20" s="1252"/>
      <c r="MPF20" s="1252"/>
      <c r="MPG20" s="1252"/>
      <c r="MPH20" s="1252"/>
      <c r="MPI20" s="1252"/>
      <c r="MPJ20" s="1252"/>
      <c r="MPK20" s="1252"/>
      <c r="MPL20" s="1252"/>
      <c r="MPM20" s="1252"/>
      <c r="MPN20" s="1252"/>
      <c r="MPO20" s="1252"/>
      <c r="MPP20" s="1252"/>
      <c r="MPQ20" s="1252"/>
      <c r="MPR20" s="1252"/>
      <c r="MPS20" s="1252"/>
      <c r="MPT20" s="1252"/>
      <c r="MPU20" s="1252"/>
      <c r="MPV20" s="1252"/>
      <c r="MPW20" s="1252"/>
      <c r="MPX20" s="1252"/>
      <c r="MPY20" s="1252"/>
      <c r="MPZ20" s="1252"/>
      <c r="MQA20" s="1252"/>
      <c r="MQB20" s="1252"/>
      <c r="MQC20" s="1252"/>
      <c r="MQD20" s="1252"/>
      <c r="MQE20" s="1252"/>
      <c r="MQF20" s="1252"/>
      <c r="MQG20" s="1252"/>
      <c r="MQH20" s="1252"/>
      <c r="MQI20" s="1252"/>
      <c r="MQJ20" s="1252"/>
      <c r="MQK20" s="1252"/>
      <c r="MQL20" s="1252"/>
      <c r="MQM20" s="1252"/>
      <c r="MQN20" s="1252"/>
      <c r="MQO20" s="1252"/>
      <c r="MQP20" s="1252"/>
      <c r="MQQ20" s="1252"/>
      <c r="MQR20" s="1252"/>
      <c r="MQS20" s="1252"/>
      <c r="MQT20" s="1252"/>
      <c r="MQU20" s="1252"/>
      <c r="MQV20" s="1252"/>
      <c r="MQW20" s="1252"/>
      <c r="MQX20" s="1252"/>
      <c r="MQY20" s="1252"/>
      <c r="MQZ20" s="1252"/>
      <c r="MRA20" s="1252"/>
      <c r="MRB20" s="1252"/>
      <c r="MRC20" s="1252"/>
      <c r="MRD20" s="1252"/>
      <c r="MRE20" s="1252"/>
      <c r="MRF20" s="1252"/>
      <c r="MRG20" s="1252"/>
      <c r="MRH20" s="1252"/>
      <c r="MRI20" s="1252"/>
      <c r="MRJ20" s="1252"/>
      <c r="MRK20" s="1252"/>
      <c r="MRL20" s="1252"/>
      <c r="MRM20" s="1252"/>
      <c r="MRN20" s="1252"/>
      <c r="MRO20" s="1252"/>
      <c r="MRP20" s="1252"/>
      <c r="MRQ20" s="1252"/>
      <c r="MRR20" s="1252"/>
      <c r="MRS20" s="1252"/>
      <c r="MRT20" s="1252"/>
      <c r="MRU20" s="1252"/>
      <c r="MRV20" s="1252"/>
      <c r="MRW20" s="1252"/>
      <c r="MRX20" s="1252"/>
      <c r="MRY20" s="1252"/>
      <c r="MRZ20" s="1252"/>
      <c r="MSA20" s="1252"/>
      <c r="MSB20" s="1252"/>
      <c r="MSC20" s="1252"/>
      <c r="MSD20" s="1252"/>
      <c r="MSE20" s="1252"/>
      <c r="MSF20" s="1252"/>
      <c r="MSG20" s="1252"/>
      <c r="MSH20" s="1252"/>
      <c r="MSI20" s="1252"/>
      <c r="MSJ20" s="1252"/>
      <c r="MSK20" s="1252"/>
      <c r="MSL20" s="1252"/>
      <c r="MSM20" s="1252"/>
      <c r="MSN20" s="1252"/>
      <c r="MSO20" s="1252"/>
      <c r="MSP20" s="1252"/>
      <c r="MSQ20" s="1252"/>
      <c r="MSR20" s="1252"/>
      <c r="MSS20" s="1252"/>
      <c r="MST20" s="1252"/>
      <c r="MSU20" s="1252"/>
      <c r="MSV20" s="1252"/>
      <c r="MSW20" s="1252"/>
      <c r="MSX20" s="1252"/>
      <c r="MSY20" s="1252"/>
      <c r="MSZ20" s="1252"/>
      <c r="MTA20" s="1252"/>
      <c r="MTB20" s="1252"/>
      <c r="MTC20" s="1252"/>
      <c r="MTD20" s="1252"/>
      <c r="MTE20" s="1252"/>
      <c r="MTF20" s="1252"/>
      <c r="MTG20" s="1252"/>
      <c r="MTH20" s="1252"/>
      <c r="MTI20" s="1252"/>
      <c r="MTJ20" s="1252"/>
      <c r="MTK20" s="1252"/>
      <c r="MTL20" s="1252"/>
      <c r="MTM20" s="1252"/>
      <c r="MTN20" s="1252"/>
      <c r="MTO20" s="1252"/>
      <c r="MTP20" s="1252"/>
      <c r="MTQ20" s="1252"/>
      <c r="MTR20" s="1252"/>
      <c r="MTS20" s="1252"/>
      <c r="MTT20" s="1252"/>
      <c r="MTU20" s="1252"/>
      <c r="MTV20" s="1252"/>
      <c r="MTW20" s="1252"/>
      <c r="MTX20" s="1252"/>
      <c r="MTY20" s="1252"/>
      <c r="MTZ20" s="1252"/>
      <c r="MUA20" s="1252"/>
      <c r="MUB20" s="1252"/>
      <c r="MUC20" s="1252"/>
      <c r="MUD20" s="1252"/>
      <c r="MUE20" s="1252"/>
      <c r="MUF20" s="1252"/>
      <c r="MUG20" s="1252"/>
      <c r="MUH20" s="1252"/>
      <c r="MUI20" s="1252"/>
      <c r="MUJ20" s="1252"/>
      <c r="MUK20" s="1252"/>
      <c r="MUL20" s="1252"/>
      <c r="MUM20" s="1252"/>
      <c r="MUN20" s="1252"/>
      <c r="MUO20" s="1252"/>
      <c r="MUP20" s="1252"/>
      <c r="MUQ20" s="1252"/>
      <c r="MUR20" s="1252"/>
      <c r="MUS20" s="1252"/>
      <c r="MUT20" s="1252"/>
      <c r="MUU20" s="1252"/>
      <c r="MUV20" s="1252"/>
      <c r="MUW20" s="1252"/>
      <c r="MUX20" s="1252"/>
      <c r="MUY20" s="1252"/>
      <c r="MUZ20" s="1252"/>
      <c r="MVA20" s="1252"/>
      <c r="MVB20" s="1252"/>
      <c r="MVC20" s="1252"/>
      <c r="MVD20" s="1252"/>
      <c r="MVE20" s="1252"/>
      <c r="MVF20" s="1252"/>
      <c r="MVG20" s="1252"/>
      <c r="MVH20" s="1252"/>
      <c r="MVI20" s="1252"/>
      <c r="MVJ20" s="1252"/>
      <c r="MVK20" s="1252"/>
      <c r="MVL20" s="1252"/>
      <c r="MVM20" s="1252"/>
      <c r="MVN20" s="1252"/>
      <c r="MVO20" s="1252"/>
      <c r="MVP20" s="1252"/>
      <c r="MVQ20" s="1252"/>
      <c r="MVR20" s="1252"/>
      <c r="MVS20" s="1252"/>
      <c r="MVT20" s="1252"/>
      <c r="MVU20" s="1252"/>
      <c r="MVV20" s="1252"/>
      <c r="MVW20" s="1252"/>
      <c r="MVX20" s="1252"/>
      <c r="MVY20" s="1252"/>
      <c r="MVZ20" s="1252"/>
      <c r="MWA20" s="1252"/>
      <c r="MWB20" s="1252"/>
      <c r="MWC20" s="1252"/>
      <c r="MWD20" s="1252"/>
      <c r="MWE20" s="1252"/>
      <c r="MWF20" s="1252"/>
      <c r="MWG20" s="1252"/>
      <c r="MWH20" s="1252"/>
      <c r="MWI20" s="1252"/>
      <c r="MWJ20" s="1252"/>
      <c r="MWK20" s="1252"/>
      <c r="MWL20" s="1252"/>
      <c r="MWM20" s="1252"/>
      <c r="MWN20" s="1252"/>
      <c r="MWO20" s="1252"/>
      <c r="MWP20" s="1252"/>
      <c r="MWQ20" s="1252"/>
      <c r="MWR20" s="1252"/>
      <c r="MWS20" s="1252"/>
      <c r="MWT20" s="1252"/>
      <c r="MWU20" s="1252"/>
      <c r="MWV20" s="1252"/>
      <c r="MWW20" s="1252"/>
      <c r="MWX20" s="1252"/>
      <c r="MWY20" s="1252"/>
      <c r="MWZ20" s="1252"/>
      <c r="MXA20" s="1252"/>
      <c r="MXB20" s="1252"/>
      <c r="MXC20" s="1252"/>
      <c r="MXD20" s="1252"/>
      <c r="MXE20" s="1252"/>
      <c r="MXF20" s="1252"/>
      <c r="MXG20" s="1252"/>
      <c r="MXH20" s="1252"/>
      <c r="MXI20" s="1252"/>
      <c r="MXJ20" s="1252"/>
      <c r="MXK20" s="1252"/>
      <c r="MXL20" s="1252"/>
      <c r="MXM20" s="1252"/>
      <c r="MXN20" s="1252"/>
      <c r="MXO20" s="1252"/>
      <c r="MXP20" s="1252"/>
      <c r="MXQ20" s="1252"/>
      <c r="MXR20" s="1252"/>
      <c r="MXS20" s="1252"/>
      <c r="MXT20" s="1252"/>
      <c r="MXU20" s="1252"/>
      <c r="MXV20" s="1252"/>
      <c r="MXW20" s="1252"/>
      <c r="MXX20" s="1252"/>
      <c r="MXY20" s="1252"/>
      <c r="MXZ20" s="1252"/>
      <c r="MYA20" s="1252"/>
      <c r="MYB20" s="1252"/>
      <c r="MYC20" s="1252"/>
      <c r="MYD20" s="1252"/>
      <c r="MYE20" s="1252"/>
      <c r="MYF20" s="1252"/>
      <c r="MYG20" s="1252"/>
      <c r="MYH20" s="1252"/>
      <c r="MYI20" s="1252"/>
      <c r="MYJ20" s="1252"/>
      <c r="MYK20" s="1252"/>
      <c r="MYL20" s="1252"/>
      <c r="MYM20" s="1252"/>
      <c r="MYN20" s="1252"/>
      <c r="MYO20" s="1252"/>
      <c r="MYP20" s="1252"/>
      <c r="MYQ20" s="1252"/>
      <c r="MYR20" s="1252"/>
      <c r="MYS20" s="1252"/>
      <c r="MYT20" s="1252"/>
      <c r="MYU20" s="1252"/>
      <c r="MYV20" s="1252"/>
      <c r="MYW20" s="1252"/>
      <c r="MYX20" s="1252"/>
      <c r="MYY20" s="1252"/>
      <c r="MYZ20" s="1252"/>
      <c r="MZA20" s="1252"/>
      <c r="MZB20" s="1252"/>
      <c r="MZC20" s="1252"/>
      <c r="MZD20" s="1252"/>
      <c r="MZE20" s="1252"/>
      <c r="MZF20" s="1252"/>
      <c r="MZG20" s="1252"/>
      <c r="MZH20" s="1252"/>
      <c r="MZI20" s="1252"/>
      <c r="MZJ20" s="1252"/>
      <c r="MZK20" s="1252"/>
      <c r="MZL20" s="1252"/>
      <c r="MZM20" s="1252"/>
      <c r="MZN20" s="1252"/>
      <c r="MZO20" s="1252"/>
      <c r="MZP20" s="1252"/>
      <c r="MZQ20" s="1252"/>
      <c r="MZR20" s="1252"/>
      <c r="MZS20" s="1252"/>
      <c r="MZT20" s="1252"/>
      <c r="MZU20" s="1252"/>
      <c r="MZV20" s="1252"/>
      <c r="MZW20" s="1252"/>
      <c r="MZX20" s="1252"/>
      <c r="MZY20" s="1252"/>
      <c r="MZZ20" s="1252"/>
      <c r="NAA20" s="1252"/>
      <c r="NAB20" s="1252"/>
      <c r="NAC20" s="1252"/>
      <c r="NAD20" s="1252"/>
      <c r="NAE20" s="1252"/>
      <c r="NAF20" s="1252"/>
      <c r="NAG20" s="1252"/>
      <c r="NAH20" s="1252"/>
      <c r="NAI20" s="1252"/>
      <c r="NAJ20" s="1252"/>
      <c r="NAK20" s="1252"/>
      <c r="NAL20" s="1252"/>
      <c r="NAM20" s="1252"/>
      <c r="NAN20" s="1252"/>
      <c r="NAO20" s="1252"/>
      <c r="NAP20" s="1252"/>
      <c r="NAQ20" s="1252"/>
      <c r="NAR20" s="1252"/>
      <c r="NAS20" s="1252"/>
      <c r="NAT20" s="1252"/>
      <c r="NAU20" s="1252"/>
      <c r="NAV20" s="1252"/>
      <c r="NAW20" s="1252"/>
      <c r="NAX20" s="1252"/>
      <c r="NAY20" s="1252"/>
      <c r="NAZ20" s="1252"/>
      <c r="NBA20" s="1252"/>
      <c r="NBB20" s="1252"/>
      <c r="NBC20" s="1252"/>
      <c r="NBD20" s="1252"/>
      <c r="NBE20" s="1252"/>
      <c r="NBF20" s="1252"/>
      <c r="NBG20" s="1252"/>
      <c r="NBH20" s="1252"/>
      <c r="NBI20" s="1252"/>
      <c r="NBJ20" s="1252"/>
      <c r="NBK20" s="1252"/>
      <c r="NBL20" s="1252"/>
      <c r="NBM20" s="1252"/>
      <c r="NBN20" s="1252"/>
      <c r="NBO20" s="1252"/>
      <c r="NBP20" s="1252"/>
      <c r="NBQ20" s="1252"/>
      <c r="NBR20" s="1252"/>
      <c r="NBS20" s="1252"/>
      <c r="NBT20" s="1252"/>
      <c r="NBU20" s="1252"/>
      <c r="NBV20" s="1252"/>
      <c r="NBW20" s="1252"/>
      <c r="NBX20" s="1252"/>
      <c r="NBY20" s="1252"/>
      <c r="NBZ20" s="1252"/>
      <c r="NCA20" s="1252"/>
      <c r="NCB20" s="1252"/>
      <c r="NCC20" s="1252"/>
      <c r="NCD20" s="1252"/>
      <c r="NCE20" s="1252"/>
      <c r="NCF20" s="1252"/>
      <c r="NCG20" s="1252"/>
      <c r="NCH20" s="1252"/>
      <c r="NCI20" s="1252"/>
      <c r="NCJ20" s="1252"/>
      <c r="NCK20" s="1252"/>
      <c r="NCL20" s="1252"/>
      <c r="NCM20" s="1252"/>
      <c r="NCN20" s="1252"/>
      <c r="NCO20" s="1252"/>
      <c r="NCP20" s="1252"/>
      <c r="NCQ20" s="1252"/>
      <c r="NCR20" s="1252"/>
      <c r="NCS20" s="1252"/>
      <c r="NCT20" s="1252"/>
      <c r="NCU20" s="1252"/>
      <c r="NCV20" s="1252"/>
      <c r="NCW20" s="1252"/>
      <c r="NCX20" s="1252"/>
      <c r="NCY20" s="1252"/>
      <c r="NCZ20" s="1252"/>
      <c r="NDA20" s="1252"/>
      <c r="NDB20" s="1252"/>
      <c r="NDC20" s="1252"/>
      <c r="NDD20" s="1252"/>
      <c r="NDE20" s="1252"/>
      <c r="NDF20" s="1252"/>
      <c r="NDG20" s="1252"/>
      <c r="NDH20" s="1252"/>
      <c r="NDI20" s="1252"/>
      <c r="NDJ20" s="1252"/>
      <c r="NDK20" s="1252"/>
      <c r="NDL20" s="1252"/>
      <c r="NDM20" s="1252"/>
      <c r="NDN20" s="1252"/>
      <c r="NDO20" s="1252"/>
      <c r="NDP20" s="1252"/>
      <c r="NDQ20" s="1252"/>
      <c r="NDR20" s="1252"/>
      <c r="NDS20" s="1252"/>
      <c r="NDT20" s="1252"/>
      <c r="NDU20" s="1252"/>
      <c r="NDV20" s="1252"/>
      <c r="NDW20" s="1252"/>
      <c r="NDX20" s="1252"/>
      <c r="NDY20" s="1252"/>
      <c r="NDZ20" s="1252"/>
      <c r="NEA20" s="1252"/>
      <c r="NEB20" s="1252"/>
      <c r="NEC20" s="1252"/>
      <c r="NED20" s="1252"/>
      <c r="NEE20" s="1252"/>
      <c r="NEF20" s="1252"/>
      <c r="NEG20" s="1252"/>
      <c r="NEH20" s="1252"/>
      <c r="NEI20" s="1252"/>
      <c r="NEJ20" s="1252"/>
      <c r="NEK20" s="1252"/>
      <c r="NEL20" s="1252"/>
      <c r="NEM20" s="1252"/>
      <c r="NEN20" s="1252"/>
      <c r="NEO20" s="1252"/>
      <c r="NEP20" s="1252"/>
      <c r="NEQ20" s="1252"/>
      <c r="NER20" s="1252"/>
      <c r="NES20" s="1252"/>
      <c r="NET20" s="1252"/>
      <c r="NEU20" s="1252"/>
      <c r="NEV20" s="1252"/>
      <c r="NEW20" s="1252"/>
      <c r="NEX20" s="1252"/>
      <c r="NEY20" s="1252"/>
      <c r="NEZ20" s="1252"/>
      <c r="NFA20" s="1252"/>
      <c r="NFB20" s="1252"/>
      <c r="NFC20" s="1252"/>
      <c r="NFD20" s="1252"/>
      <c r="NFE20" s="1252"/>
      <c r="NFF20" s="1252"/>
      <c r="NFG20" s="1252"/>
      <c r="NFH20" s="1252"/>
      <c r="NFI20" s="1252"/>
      <c r="NFJ20" s="1252"/>
      <c r="NFK20" s="1252"/>
      <c r="NFL20" s="1252"/>
      <c r="NFM20" s="1252"/>
      <c r="NFN20" s="1252"/>
      <c r="NFO20" s="1252"/>
      <c r="NFP20" s="1252"/>
      <c r="NFQ20" s="1252"/>
      <c r="NFR20" s="1252"/>
      <c r="NFS20" s="1252"/>
      <c r="NFT20" s="1252"/>
      <c r="NFU20" s="1252"/>
      <c r="NFV20" s="1252"/>
      <c r="NFW20" s="1252"/>
      <c r="NFX20" s="1252"/>
      <c r="NFY20" s="1252"/>
      <c r="NFZ20" s="1252"/>
      <c r="NGA20" s="1252"/>
      <c r="NGB20" s="1252"/>
      <c r="NGC20" s="1252"/>
      <c r="NGD20" s="1252"/>
      <c r="NGE20" s="1252"/>
      <c r="NGF20" s="1252"/>
      <c r="NGG20" s="1252"/>
      <c r="NGH20" s="1252"/>
      <c r="NGI20" s="1252"/>
      <c r="NGJ20" s="1252"/>
      <c r="NGK20" s="1252"/>
      <c r="NGL20" s="1252"/>
      <c r="NGM20" s="1252"/>
      <c r="NGN20" s="1252"/>
      <c r="NGO20" s="1252"/>
      <c r="NGP20" s="1252"/>
      <c r="NGQ20" s="1252"/>
      <c r="NGR20" s="1252"/>
      <c r="NGS20" s="1252"/>
      <c r="NGT20" s="1252"/>
      <c r="NGU20" s="1252"/>
      <c r="NGV20" s="1252"/>
      <c r="NGW20" s="1252"/>
      <c r="NGX20" s="1252"/>
      <c r="NGY20" s="1252"/>
      <c r="NGZ20" s="1252"/>
      <c r="NHA20" s="1252"/>
      <c r="NHB20" s="1252"/>
      <c r="NHC20" s="1252"/>
      <c r="NHD20" s="1252"/>
      <c r="NHE20" s="1252"/>
      <c r="NHF20" s="1252"/>
      <c r="NHG20" s="1252"/>
      <c r="NHH20" s="1252"/>
      <c r="NHI20" s="1252"/>
      <c r="NHJ20" s="1252"/>
      <c r="NHK20" s="1252"/>
      <c r="NHL20" s="1252"/>
      <c r="NHM20" s="1252"/>
      <c r="NHN20" s="1252"/>
      <c r="NHO20" s="1252"/>
      <c r="NHP20" s="1252"/>
      <c r="NHQ20" s="1252"/>
      <c r="NHR20" s="1252"/>
      <c r="NHS20" s="1252"/>
      <c r="NHT20" s="1252"/>
      <c r="NHU20" s="1252"/>
      <c r="NHV20" s="1252"/>
      <c r="NHW20" s="1252"/>
      <c r="NHX20" s="1252"/>
      <c r="NHY20" s="1252"/>
      <c r="NHZ20" s="1252"/>
      <c r="NIA20" s="1252"/>
      <c r="NIB20" s="1252"/>
      <c r="NIC20" s="1252"/>
      <c r="NID20" s="1252"/>
      <c r="NIE20" s="1252"/>
      <c r="NIF20" s="1252"/>
      <c r="NIG20" s="1252"/>
      <c r="NIH20" s="1252"/>
      <c r="NII20" s="1252"/>
      <c r="NIJ20" s="1252"/>
      <c r="NIK20" s="1252"/>
      <c r="NIL20" s="1252"/>
      <c r="NIM20" s="1252"/>
      <c r="NIN20" s="1252"/>
      <c r="NIO20" s="1252"/>
      <c r="NIP20" s="1252"/>
      <c r="NIQ20" s="1252"/>
      <c r="NIR20" s="1252"/>
      <c r="NIS20" s="1252"/>
      <c r="NIT20" s="1252"/>
      <c r="NIU20" s="1252"/>
      <c r="NIV20" s="1252"/>
      <c r="NIW20" s="1252"/>
      <c r="NIX20" s="1252"/>
      <c r="NIY20" s="1252"/>
      <c r="NIZ20" s="1252"/>
      <c r="NJA20" s="1252"/>
      <c r="NJB20" s="1252"/>
      <c r="NJC20" s="1252"/>
      <c r="NJD20" s="1252"/>
      <c r="NJE20" s="1252"/>
      <c r="NJF20" s="1252"/>
      <c r="NJG20" s="1252"/>
      <c r="NJH20" s="1252"/>
      <c r="NJI20" s="1252"/>
      <c r="NJJ20" s="1252"/>
      <c r="NJK20" s="1252"/>
      <c r="NJL20" s="1252"/>
      <c r="NJM20" s="1252"/>
      <c r="NJN20" s="1252"/>
      <c r="NJO20" s="1252"/>
      <c r="NJP20" s="1252"/>
      <c r="NJQ20" s="1252"/>
      <c r="NJR20" s="1252"/>
      <c r="NJS20" s="1252"/>
      <c r="NJT20" s="1252"/>
      <c r="NJU20" s="1252"/>
      <c r="NJV20" s="1252"/>
      <c r="NJW20" s="1252"/>
      <c r="NJX20" s="1252"/>
      <c r="NJY20" s="1252"/>
      <c r="NJZ20" s="1252"/>
      <c r="NKA20" s="1252"/>
      <c r="NKB20" s="1252"/>
      <c r="NKC20" s="1252"/>
      <c r="NKD20" s="1252"/>
      <c r="NKE20" s="1252"/>
      <c r="NKF20" s="1252"/>
      <c r="NKG20" s="1252"/>
      <c r="NKH20" s="1252"/>
      <c r="NKI20" s="1252"/>
      <c r="NKJ20" s="1252"/>
      <c r="NKK20" s="1252"/>
      <c r="NKL20" s="1252"/>
      <c r="NKM20" s="1252"/>
      <c r="NKN20" s="1252"/>
      <c r="NKO20" s="1252"/>
      <c r="NKP20" s="1252"/>
      <c r="NKQ20" s="1252"/>
      <c r="NKR20" s="1252"/>
      <c r="NKS20" s="1252"/>
      <c r="NKT20" s="1252"/>
      <c r="NKU20" s="1252"/>
      <c r="NKV20" s="1252"/>
      <c r="NKW20" s="1252"/>
      <c r="NKX20" s="1252"/>
      <c r="NKY20" s="1252"/>
      <c r="NKZ20" s="1252"/>
      <c r="NLA20" s="1252"/>
      <c r="NLB20" s="1252"/>
      <c r="NLC20" s="1252"/>
      <c r="NLD20" s="1252"/>
      <c r="NLE20" s="1252"/>
      <c r="NLF20" s="1252"/>
      <c r="NLG20" s="1252"/>
      <c r="NLH20" s="1252"/>
      <c r="NLI20" s="1252"/>
      <c r="NLJ20" s="1252"/>
      <c r="NLK20" s="1252"/>
      <c r="NLL20" s="1252"/>
      <c r="NLM20" s="1252"/>
      <c r="NLN20" s="1252"/>
      <c r="NLO20" s="1252"/>
      <c r="NLP20" s="1252"/>
      <c r="NLQ20" s="1252"/>
      <c r="NLR20" s="1252"/>
      <c r="NLS20" s="1252"/>
      <c r="NLT20" s="1252"/>
      <c r="NLU20" s="1252"/>
      <c r="NLV20" s="1252"/>
      <c r="NLW20" s="1252"/>
      <c r="NLX20" s="1252"/>
      <c r="NLY20" s="1252"/>
      <c r="NLZ20" s="1252"/>
      <c r="NMA20" s="1252"/>
      <c r="NMB20" s="1252"/>
      <c r="NMC20" s="1252"/>
      <c r="NMD20" s="1252"/>
      <c r="NME20" s="1252"/>
      <c r="NMF20" s="1252"/>
      <c r="NMG20" s="1252"/>
      <c r="NMH20" s="1252"/>
      <c r="NMI20" s="1252"/>
      <c r="NMJ20" s="1252"/>
      <c r="NMK20" s="1252"/>
      <c r="NML20" s="1252"/>
      <c r="NMM20" s="1252"/>
      <c r="NMN20" s="1252"/>
      <c r="NMO20" s="1252"/>
      <c r="NMP20" s="1252"/>
      <c r="NMQ20" s="1252"/>
      <c r="NMR20" s="1252"/>
      <c r="NMS20" s="1252"/>
      <c r="NMT20" s="1252"/>
      <c r="NMU20" s="1252"/>
      <c r="NMV20" s="1252"/>
      <c r="NMW20" s="1252"/>
      <c r="NMX20" s="1252"/>
      <c r="NMY20" s="1252"/>
      <c r="NMZ20" s="1252"/>
      <c r="NNA20" s="1252"/>
      <c r="NNB20" s="1252"/>
      <c r="NNC20" s="1252"/>
      <c r="NND20" s="1252"/>
      <c r="NNE20" s="1252"/>
      <c r="NNF20" s="1252"/>
      <c r="NNG20" s="1252"/>
      <c r="NNH20" s="1252"/>
      <c r="NNI20" s="1252"/>
      <c r="NNJ20" s="1252"/>
      <c r="NNK20" s="1252"/>
      <c r="NNL20" s="1252"/>
      <c r="NNM20" s="1252"/>
      <c r="NNN20" s="1252"/>
      <c r="NNO20" s="1252"/>
      <c r="NNP20" s="1252"/>
      <c r="NNQ20" s="1252"/>
      <c r="NNR20" s="1252"/>
      <c r="NNS20" s="1252"/>
      <c r="NNT20" s="1252"/>
      <c r="NNU20" s="1252"/>
      <c r="NNV20" s="1252"/>
      <c r="NNW20" s="1252"/>
      <c r="NNX20" s="1252"/>
      <c r="NNY20" s="1252"/>
      <c r="NNZ20" s="1252"/>
      <c r="NOA20" s="1252"/>
      <c r="NOB20" s="1252"/>
      <c r="NOC20" s="1252"/>
      <c r="NOD20" s="1252"/>
      <c r="NOE20" s="1252"/>
      <c r="NOF20" s="1252"/>
      <c r="NOG20" s="1252"/>
      <c r="NOH20" s="1252"/>
      <c r="NOI20" s="1252"/>
      <c r="NOJ20" s="1252"/>
      <c r="NOK20" s="1252"/>
      <c r="NOL20" s="1252"/>
      <c r="NOM20" s="1252"/>
      <c r="NON20" s="1252"/>
      <c r="NOO20" s="1252"/>
      <c r="NOP20" s="1252"/>
      <c r="NOQ20" s="1252"/>
      <c r="NOR20" s="1252"/>
      <c r="NOS20" s="1252"/>
      <c r="NOT20" s="1252"/>
      <c r="NOU20" s="1252"/>
      <c r="NOV20" s="1252"/>
      <c r="NOW20" s="1252"/>
      <c r="NOX20" s="1252"/>
      <c r="NOY20" s="1252"/>
      <c r="NOZ20" s="1252"/>
      <c r="NPA20" s="1252"/>
      <c r="NPB20" s="1252"/>
      <c r="NPC20" s="1252"/>
      <c r="NPD20" s="1252"/>
      <c r="NPE20" s="1252"/>
      <c r="NPF20" s="1252"/>
      <c r="NPG20" s="1252"/>
      <c r="NPH20" s="1252"/>
      <c r="NPI20" s="1252"/>
      <c r="NPJ20" s="1252"/>
      <c r="NPK20" s="1252"/>
      <c r="NPL20" s="1252"/>
      <c r="NPM20" s="1252"/>
      <c r="NPN20" s="1252"/>
      <c r="NPO20" s="1252"/>
      <c r="NPP20" s="1252"/>
      <c r="NPQ20" s="1252"/>
      <c r="NPR20" s="1252"/>
      <c r="NPS20" s="1252"/>
      <c r="NPT20" s="1252"/>
      <c r="NPU20" s="1252"/>
      <c r="NPV20" s="1252"/>
      <c r="NPW20" s="1252"/>
      <c r="NPX20" s="1252"/>
      <c r="NPY20" s="1252"/>
      <c r="NPZ20" s="1252"/>
      <c r="NQA20" s="1252"/>
      <c r="NQB20" s="1252"/>
      <c r="NQC20" s="1252"/>
      <c r="NQD20" s="1252"/>
      <c r="NQE20" s="1252"/>
      <c r="NQF20" s="1252"/>
      <c r="NQG20" s="1252"/>
      <c r="NQH20" s="1252"/>
      <c r="NQI20" s="1252"/>
      <c r="NQJ20" s="1252"/>
      <c r="NQK20" s="1252"/>
      <c r="NQL20" s="1252"/>
      <c r="NQM20" s="1252"/>
      <c r="NQN20" s="1252"/>
      <c r="NQO20" s="1252"/>
      <c r="NQP20" s="1252"/>
      <c r="NQQ20" s="1252"/>
      <c r="NQR20" s="1252"/>
      <c r="NQS20" s="1252"/>
      <c r="NQT20" s="1252"/>
      <c r="NQU20" s="1252"/>
      <c r="NQV20" s="1252"/>
      <c r="NQW20" s="1252"/>
      <c r="NQX20" s="1252"/>
      <c r="NQY20" s="1252"/>
      <c r="NQZ20" s="1252"/>
      <c r="NRA20" s="1252"/>
      <c r="NRB20" s="1252"/>
      <c r="NRC20" s="1252"/>
      <c r="NRD20" s="1252"/>
      <c r="NRE20" s="1252"/>
      <c r="NRF20" s="1252"/>
      <c r="NRG20" s="1252"/>
      <c r="NRH20" s="1252"/>
      <c r="NRI20" s="1252"/>
      <c r="NRJ20" s="1252"/>
      <c r="NRK20" s="1252"/>
      <c r="NRL20" s="1252"/>
      <c r="NRM20" s="1252"/>
      <c r="NRN20" s="1252"/>
      <c r="NRO20" s="1252"/>
      <c r="NRP20" s="1252"/>
      <c r="NRQ20" s="1252"/>
      <c r="NRR20" s="1252"/>
      <c r="NRS20" s="1252"/>
      <c r="NRT20" s="1252"/>
      <c r="NRU20" s="1252"/>
      <c r="NRV20" s="1252"/>
      <c r="NRW20" s="1252"/>
      <c r="NRX20" s="1252"/>
      <c r="NRY20" s="1252"/>
      <c r="NRZ20" s="1252"/>
      <c r="NSA20" s="1252"/>
      <c r="NSB20" s="1252"/>
      <c r="NSC20" s="1252"/>
      <c r="NSD20" s="1252"/>
      <c r="NSE20" s="1252"/>
      <c r="NSF20" s="1252"/>
      <c r="NSG20" s="1252"/>
      <c r="NSH20" s="1252"/>
      <c r="NSI20" s="1252"/>
      <c r="NSJ20" s="1252"/>
      <c r="NSK20" s="1252"/>
      <c r="NSL20" s="1252"/>
      <c r="NSM20" s="1252"/>
      <c r="NSN20" s="1252"/>
      <c r="NSO20" s="1252"/>
      <c r="NSP20" s="1252"/>
      <c r="NSQ20" s="1252"/>
      <c r="NSR20" s="1252"/>
      <c r="NSS20" s="1252"/>
      <c r="NST20" s="1252"/>
      <c r="NSU20" s="1252"/>
      <c r="NSV20" s="1252"/>
      <c r="NSW20" s="1252"/>
      <c r="NSX20" s="1252"/>
      <c r="NSY20" s="1252"/>
      <c r="NSZ20" s="1252"/>
      <c r="NTA20" s="1252"/>
      <c r="NTB20" s="1252"/>
      <c r="NTC20" s="1252"/>
      <c r="NTD20" s="1252"/>
      <c r="NTE20" s="1252"/>
      <c r="NTF20" s="1252"/>
      <c r="NTG20" s="1252"/>
      <c r="NTH20" s="1252"/>
      <c r="NTI20" s="1252"/>
      <c r="NTJ20" s="1252"/>
      <c r="NTK20" s="1252"/>
      <c r="NTL20" s="1252"/>
      <c r="NTM20" s="1252"/>
      <c r="NTN20" s="1252"/>
      <c r="NTO20" s="1252"/>
      <c r="NTP20" s="1252"/>
      <c r="NTQ20" s="1252"/>
      <c r="NTR20" s="1252"/>
      <c r="NTS20" s="1252"/>
      <c r="NTT20" s="1252"/>
      <c r="NTU20" s="1252"/>
      <c r="NTV20" s="1252"/>
      <c r="NTW20" s="1252"/>
      <c r="NTX20" s="1252"/>
      <c r="NTY20" s="1252"/>
      <c r="NTZ20" s="1252"/>
      <c r="NUA20" s="1252"/>
      <c r="NUB20" s="1252"/>
      <c r="NUC20" s="1252"/>
      <c r="NUD20" s="1252"/>
      <c r="NUE20" s="1252"/>
      <c r="NUF20" s="1252"/>
      <c r="NUG20" s="1252"/>
      <c r="NUH20" s="1252"/>
      <c r="NUI20" s="1252"/>
      <c r="NUJ20" s="1252"/>
      <c r="NUK20" s="1252"/>
      <c r="NUL20" s="1252"/>
      <c r="NUM20" s="1252"/>
      <c r="NUN20" s="1252"/>
      <c r="NUO20" s="1252"/>
      <c r="NUP20" s="1252"/>
      <c r="NUQ20" s="1252"/>
      <c r="NUR20" s="1252"/>
      <c r="NUS20" s="1252"/>
      <c r="NUT20" s="1252"/>
      <c r="NUU20" s="1252"/>
      <c r="NUV20" s="1252"/>
      <c r="NUW20" s="1252"/>
      <c r="NUX20" s="1252"/>
      <c r="NUY20" s="1252"/>
      <c r="NUZ20" s="1252"/>
      <c r="NVA20" s="1252"/>
      <c r="NVB20" s="1252"/>
      <c r="NVC20" s="1252"/>
      <c r="NVD20" s="1252"/>
      <c r="NVE20" s="1252"/>
      <c r="NVF20" s="1252"/>
      <c r="NVG20" s="1252"/>
      <c r="NVH20" s="1252"/>
      <c r="NVI20" s="1252"/>
      <c r="NVJ20" s="1252"/>
      <c r="NVK20" s="1252"/>
      <c r="NVL20" s="1252"/>
      <c r="NVM20" s="1252"/>
      <c r="NVN20" s="1252"/>
      <c r="NVO20" s="1252"/>
      <c r="NVP20" s="1252"/>
      <c r="NVQ20" s="1252"/>
      <c r="NVR20" s="1252"/>
      <c r="NVS20" s="1252"/>
      <c r="NVT20" s="1252"/>
      <c r="NVU20" s="1252"/>
      <c r="NVV20" s="1252"/>
      <c r="NVW20" s="1252"/>
      <c r="NVX20" s="1252"/>
      <c r="NVY20" s="1252"/>
      <c r="NVZ20" s="1252"/>
      <c r="NWA20" s="1252"/>
      <c r="NWB20" s="1252"/>
      <c r="NWC20" s="1252"/>
      <c r="NWD20" s="1252"/>
      <c r="NWE20" s="1252"/>
      <c r="NWF20" s="1252"/>
      <c r="NWG20" s="1252"/>
      <c r="NWH20" s="1252"/>
      <c r="NWI20" s="1252"/>
      <c r="NWJ20" s="1252"/>
      <c r="NWK20" s="1252"/>
      <c r="NWL20" s="1252"/>
      <c r="NWM20" s="1252"/>
      <c r="NWN20" s="1252"/>
      <c r="NWO20" s="1252"/>
      <c r="NWP20" s="1252"/>
      <c r="NWQ20" s="1252"/>
      <c r="NWR20" s="1252"/>
      <c r="NWS20" s="1252"/>
      <c r="NWT20" s="1252"/>
      <c r="NWU20" s="1252"/>
      <c r="NWV20" s="1252"/>
      <c r="NWW20" s="1252"/>
      <c r="NWX20" s="1252"/>
      <c r="NWY20" s="1252"/>
      <c r="NWZ20" s="1252"/>
      <c r="NXA20" s="1252"/>
      <c r="NXB20" s="1252"/>
      <c r="NXC20" s="1252"/>
      <c r="NXD20" s="1252"/>
      <c r="NXE20" s="1252"/>
      <c r="NXF20" s="1252"/>
      <c r="NXG20" s="1252"/>
      <c r="NXH20" s="1252"/>
      <c r="NXI20" s="1252"/>
      <c r="NXJ20" s="1252"/>
      <c r="NXK20" s="1252"/>
      <c r="NXL20" s="1252"/>
      <c r="NXM20" s="1252"/>
      <c r="NXN20" s="1252"/>
      <c r="NXO20" s="1252"/>
      <c r="NXP20" s="1252"/>
      <c r="NXQ20" s="1252"/>
      <c r="NXR20" s="1252"/>
      <c r="NXS20" s="1252"/>
      <c r="NXT20" s="1252"/>
      <c r="NXU20" s="1252"/>
      <c r="NXV20" s="1252"/>
      <c r="NXW20" s="1252"/>
      <c r="NXX20" s="1252"/>
      <c r="NXY20" s="1252"/>
      <c r="NXZ20" s="1252"/>
      <c r="NYA20" s="1252"/>
      <c r="NYB20" s="1252"/>
      <c r="NYC20" s="1252"/>
      <c r="NYD20" s="1252"/>
      <c r="NYE20" s="1252"/>
      <c r="NYF20" s="1252"/>
      <c r="NYG20" s="1252"/>
      <c r="NYH20" s="1252"/>
      <c r="NYI20" s="1252"/>
      <c r="NYJ20" s="1252"/>
      <c r="NYK20" s="1252"/>
      <c r="NYL20" s="1252"/>
      <c r="NYM20" s="1252"/>
      <c r="NYN20" s="1252"/>
      <c r="NYO20" s="1252"/>
      <c r="NYP20" s="1252"/>
      <c r="NYQ20" s="1252"/>
      <c r="NYR20" s="1252"/>
      <c r="NYS20" s="1252"/>
      <c r="NYT20" s="1252"/>
      <c r="NYU20" s="1252"/>
      <c r="NYV20" s="1252"/>
      <c r="NYW20" s="1252"/>
      <c r="NYX20" s="1252"/>
      <c r="NYY20" s="1252"/>
      <c r="NYZ20" s="1252"/>
      <c r="NZA20" s="1252"/>
      <c r="NZB20" s="1252"/>
      <c r="NZC20" s="1252"/>
      <c r="NZD20" s="1252"/>
      <c r="NZE20" s="1252"/>
      <c r="NZF20" s="1252"/>
      <c r="NZG20" s="1252"/>
      <c r="NZH20" s="1252"/>
      <c r="NZI20" s="1252"/>
      <c r="NZJ20" s="1252"/>
      <c r="NZK20" s="1252"/>
      <c r="NZL20" s="1252"/>
      <c r="NZM20" s="1252"/>
      <c r="NZN20" s="1252"/>
      <c r="NZO20" s="1252"/>
      <c r="NZP20" s="1252"/>
      <c r="NZQ20" s="1252"/>
      <c r="NZR20" s="1252"/>
      <c r="NZS20" s="1252"/>
      <c r="NZT20" s="1252"/>
      <c r="NZU20" s="1252"/>
      <c r="NZV20" s="1252"/>
      <c r="NZW20" s="1252"/>
      <c r="NZX20" s="1252"/>
      <c r="NZY20" s="1252"/>
      <c r="NZZ20" s="1252"/>
      <c r="OAA20" s="1252"/>
      <c r="OAB20" s="1252"/>
      <c r="OAC20" s="1252"/>
      <c r="OAD20" s="1252"/>
      <c r="OAE20" s="1252"/>
      <c r="OAF20" s="1252"/>
      <c r="OAG20" s="1252"/>
      <c r="OAH20" s="1252"/>
      <c r="OAI20" s="1252"/>
      <c r="OAJ20" s="1252"/>
      <c r="OAK20" s="1252"/>
      <c r="OAL20" s="1252"/>
      <c r="OAM20" s="1252"/>
      <c r="OAN20" s="1252"/>
      <c r="OAO20" s="1252"/>
      <c r="OAP20" s="1252"/>
      <c r="OAQ20" s="1252"/>
      <c r="OAR20" s="1252"/>
      <c r="OAS20" s="1252"/>
      <c r="OAT20" s="1252"/>
      <c r="OAU20" s="1252"/>
      <c r="OAV20" s="1252"/>
      <c r="OAW20" s="1252"/>
      <c r="OAX20" s="1252"/>
      <c r="OAY20" s="1252"/>
      <c r="OAZ20" s="1252"/>
      <c r="OBA20" s="1252"/>
      <c r="OBB20" s="1252"/>
      <c r="OBC20" s="1252"/>
      <c r="OBD20" s="1252"/>
      <c r="OBE20" s="1252"/>
      <c r="OBF20" s="1252"/>
      <c r="OBG20" s="1252"/>
      <c r="OBH20" s="1252"/>
      <c r="OBI20" s="1252"/>
      <c r="OBJ20" s="1252"/>
      <c r="OBK20" s="1252"/>
      <c r="OBL20" s="1252"/>
      <c r="OBM20" s="1252"/>
      <c r="OBN20" s="1252"/>
      <c r="OBO20" s="1252"/>
      <c r="OBP20" s="1252"/>
      <c r="OBQ20" s="1252"/>
      <c r="OBR20" s="1252"/>
      <c r="OBS20" s="1252"/>
      <c r="OBT20" s="1252"/>
      <c r="OBU20" s="1252"/>
      <c r="OBV20" s="1252"/>
      <c r="OBW20" s="1252"/>
      <c r="OBX20" s="1252"/>
      <c r="OBY20" s="1252"/>
      <c r="OBZ20" s="1252"/>
      <c r="OCA20" s="1252"/>
      <c r="OCB20" s="1252"/>
      <c r="OCC20" s="1252"/>
      <c r="OCD20" s="1252"/>
      <c r="OCE20" s="1252"/>
      <c r="OCF20" s="1252"/>
      <c r="OCG20" s="1252"/>
      <c r="OCH20" s="1252"/>
      <c r="OCI20" s="1252"/>
      <c r="OCJ20" s="1252"/>
      <c r="OCK20" s="1252"/>
      <c r="OCL20" s="1252"/>
      <c r="OCM20" s="1252"/>
      <c r="OCN20" s="1252"/>
      <c r="OCO20" s="1252"/>
      <c r="OCP20" s="1252"/>
      <c r="OCQ20" s="1252"/>
      <c r="OCR20" s="1252"/>
      <c r="OCS20" s="1252"/>
      <c r="OCT20" s="1252"/>
      <c r="OCU20" s="1252"/>
      <c r="OCV20" s="1252"/>
      <c r="OCW20" s="1252"/>
      <c r="OCX20" s="1252"/>
      <c r="OCY20" s="1252"/>
      <c r="OCZ20" s="1252"/>
      <c r="ODA20" s="1252"/>
      <c r="ODB20" s="1252"/>
      <c r="ODC20" s="1252"/>
      <c r="ODD20" s="1252"/>
      <c r="ODE20" s="1252"/>
      <c r="ODF20" s="1252"/>
      <c r="ODG20" s="1252"/>
      <c r="ODH20" s="1252"/>
      <c r="ODI20" s="1252"/>
      <c r="ODJ20" s="1252"/>
      <c r="ODK20" s="1252"/>
      <c r="ODL20" s="1252"/>
      <c r="ODM20" s="1252"/>
      <c r="ODN20" s="1252"/>
      <c r="ODO20" s="1252"/>
      <c r="ODP20" s="1252"/>
      <c r="ODQ20" s="1252"/>
      <c r="ODR20" s="1252"/>
      <c r="ODS20" s="1252"/>
      <c r="ODT20" s="1252"/>
      <c r="ODU20" s="1252"/>
      <c r="ODV20" s="1252"/>
      <c r="ODW20" s="1252"/>
      <c r="ODX20" s="1252"/>
      <c r="ODY20" s="1252"/>
      <c r="ODZ20" s="1252"/>
      <c r="OEA20" s="1252"/>
      <c r="OEB20" s="1252"/>
      <c r="OEC20" s="1252"/>
      <c r="OED20" s="1252"/>
      <c r="OEE20" s="1252"/>
      <c r="OEF20" s="1252"/>
      <c r="OEG20" s="1252"/>
      <c r="OEH20" s="1252"/>
      <c r="OEI20" s="1252"/>
      <c r="OEJ20" s="1252"/>
      <c r="OEK20" s="1252"/>
      <c r="OEL20" s="1252"/>
      <c r="OEM20" s="1252"/>
      <c r="OEN20" s="1252"/>
      <c r="OEO20" s="1252"/>
      <c r="OEP20" s="1252"/>
      <c r="OEQ20" s="1252"/>
      <c r="OER20" s="1252"/>
      <c r="OES20" s="1252"/>
      <c r="OET20" s="1252"/>
      <c r="OEU20" s="1252"/>
      <c r="OEV20" s="1252"/>
      <c r="OEW20" s="1252"/>
      <c r="OEX20" s="1252"/>
      <c r="OEY20" s="1252"/>
      <c r="OEZ20" s="1252"/>
      <c r="OFA20" s="1252"/>
      <c r="OFB20" s="1252"/>
      <c r="OFC20" s="1252"/>
      <c r="OFD20" s="1252"/>
      <c r="OFE20" s="1252"/>
      <c r="OFF20" s="1252"/>
      <c r="OFG20" s="1252"/>
      <c r="OFH20" s="1252"/>
      <c r="OFI20" s="1252"/>
      <c r="OFJ20" s="1252"/>
      <c r="OFK20" s="1252"/>
      <c r="OFL20" s="1252"/>
      <c r="OFM20" s="1252"/>
      <c r="OFN20" s="1252"/>
      <c r="OFO20" s="1252"/>
      <c r="OFP20" s="1252"/>
      <c r="OFQ20" s="1252"/>
      <c r="OFR20" s="1252"/>
      <c r="OFS20" s="1252"/>
      <c r="OFT20" s="1252"/>
      <c r="OFU20" s="1252"/>
      <c r="OFV20" s="1252"/>
      <c r="OFW20" s="1252"/>
      <c r="OFX20" s="1252"/>
      <c r="OFY20" s="1252"/>
      <c r="OFZ20" s="1252"/>
      <c r="OGA20" s="1252"/>
      <c r="OGB20" s="1252"/>
      <c r="OGC20" s="1252"/>
      <c r="OGD20" s="1252"/>
      <c r="OGE20" s="1252"/>
      <c r="OGF20" s="1252"/>
      <c r="OGG20" s="1252"/>
      <c r="OGH20" s="1252"/>
      <c r="OGI20" s="1252"/>
      <c r="OGJ20" s="1252"/>
      <c r="OGK20" s="1252"/>
      <c r="OGL20" s="1252"/>
      <c r="OGM20" s="1252"/>
      <c r="OGN20" s="1252"/>
      <c r="OGO20" s="1252"/>
      <c r="OGP20" s="1252"/>
      <c r="OGQ20" s="1252"/>
      <c r="OGR20" s="1252"/>
      <c r="OGS20" s="1252"/>
      <c r="OGT20" s="1252"/>
      <c r="OGU20" s="1252"/>
      <c r="OGV20" s="1252"/>
      <c r="OGW20" s="1252"/>
      <c r="OGX20" s="1252"/>
      <c r="OGY20" s="1252"/>
      <c r="OGZ20" s="1252"/>
      <c r="OHA20" s="1252"/>
      <c r="OHB20" s="1252"/>
      <c r="OHC20" s="1252"/>
      <c r="OHD20" s="1252"/>
      <c r="OHE20" s="1252"/>
      <c r="OHF20" s="1252"/>
      <c r="OHG20" s="1252"/>
      <c r="OHH20" s="1252"/>
      <c r="OHI20" s="1252"/>
      <c r="OHJ20" s="1252"/>
      <c r="OHK20" s="1252"/>
      <c r="OHL20" s="1252"/>
      <c r="OHM20" s="1252"/>
      <c r="OHN20" s="1252"/>
      <c r="OHO20" s="1252"/>
      <c r="OHP20" s="1252"/>
      <c r="OHQ20" s="1252"/>
      <c r="OHR20" s="1252"/>
      <c r="OHS20" s="1252"/>
      <c r="OHT20" s="1252"/>
      <c r="OHU20" s="1252"/>
      <c r="OHV20" s="1252"/>
      <c r="OHW20" s="1252"/>
      <c r="OHX20" s="1252"/>
      <c r="OHY20" s="1252"/>
      <c r="OHZ20" s="1252"/>
      <c r="OIA20" s="1252"/>
      <c r="OIB20" s="1252"/>
      <c r="OIC20" s="1252"/>
      <c r="OID20" s="1252"/>
      <c r="OIE20" s="1252"/>
      <c r="OIF20" s="1252"/>
      <c r="OIG20" s="1252"/>
      <c r="OIH20" s="1252"/>
      <c r="OII20" s="1252"/>
      <c r="OIJ20" s="1252"/>
      <c r="OIK20" s="1252"/>
      <c r="OIL20" s="1252"/>
      <c r="OIM20" s="1252"/>
      <c r="OIN20" s="1252"/>
      <c r="OIO20" s="1252"/>
      <c r="OIP20" s="1252"/>
      <c r="OIQ20" s="1252"/>
      <c r="OIR20" s="1252"/>
      <c r="OIS20" s="1252"/>
      <c r="OIT20" s="1252"/>
      <c r="OIU20" s="1252"/>
      <c r="OIV20" s="1252"/>
      <c r="OIW20" s="1252"/>
      <c r="OIX20" s="1252"/>
      <c r="OIY20" s="1252"/>
      <c r="OIZ20" s="1252"/>
      <c r="OJA20" s="1252"/>
      <c r="OJB20" s="1252"/>
      <c r="OJC20" s="1252"/>
      <c r="OJD20" s="1252"/>
      <c r="OJE20" s="1252"/>
      <c r="OJF20" s="1252"/>
      <c r="OJG20" s="1252"/>
      <c r="OJH20" s="1252"/>
      <c r="OJI20" s="1252"/>
      <c r="OJJ20" s="1252"/>
      <c r="OJK20" s="1252"/>
      <c r="OJL20" s="1252"/>
      <c r="OJM20" s="1252"/>
      <c r="OJN20" s="1252"/>
      <c r="OJO20" s="1252"/>
      <c r="OJP20" s="1252"/>
      <c r="OJQ20" s="1252"/>
      <c r="OJR20" s="1252"/>
      <c r="OJS20" s="1252"/>
      <c r="OJT20" s="1252"/>
      <c r="OJU20" s="1252"/>
      <c r="OJV20" s="1252"/>
      <c r="OJW20" s="1252"/>
      <c r="OJX20" s="1252"/>
      <c r="OJY20" s="1252"/>
      <c r="OJZ20" s="1252"/>
      <c r="OKA20" s="1252"/>
      <c r="OKB20" s="1252"/>
      <c r="OKC20" s="1252"/>
      <c r="OKD20" s="1252"/>
      <c r="OKE20" s="1252"/>
      <c r="OKF20" s="1252"/>
      <c r="OKG20" s="1252"/>
      <c r="OKH20" s="1252"/>
      <c r="OKI20" s="1252"/>
      <c r="OKJ20" s="1252"/>
      <c r="OKK20" s="1252"/>
      <c r="OKL20" s="1252"/>
      <c r="OKM20" s="1252"/>
      <c r="OKN20" s="1252"/>
      <c r="OKO20" s="1252"/>
      <c r="OKP20" s="1252"/>
      <c r="OKQ20" s="1252"/>
      <c r="OKR20" s="1252"/>
      <c r="OKS20" s="1252"/>
      <c r="OKT20" s="1252"/>
      <c r="OKU20" s="1252"/>
      <c r="OKV20" s="1252"/>
      <c r="OKW20" s="1252"/>
      <c r="OKX20" s="1252"/>
      <c r="OKY20" s="1252"/>
      <c r="OKZ20" s="1252"/>
      <c r="OLA20" s="1252"/>
      <c r="OLB20" s="1252"/>
      <c r="OLC20" s="1252"/>
      <c r="OLD20" s="1252"/>
      <c r="OLE20" s="1252"/>
      <c r="OLF20" s="1252"/>
      <c r="OLG20" s="1252"/>
      <c r="OLH20" s="1252"/>
      <c r="OLI20" s="1252"/>
      <c r="OLJ20" s="1252"/>
      <c r="OLK20" s="1252"/>
      <c r="OLL20" s="1252"/>
      <c r="OLM20" s="1252"/>
      <c r="OLN20" s="1252"/>
      <c r="OLO20" s="1252"/>
      <c r="OLP20" s="1252"/>
      <c r="OLQ20" s="1252"/>
      <c r="OLR20" s="1252"/>
      <c r="OLS20" s="1252"/>
      <c r="OLT20" s="1252"/>
      <c r="OLU20" s="1252"/>
      <c r="OLV20" s="1252"/>
      <c r="OLW20" s="1252"/>
      <c r="OLX20" s="1252"/>
      <c r="OLY20" s="1252"/>
      <c r="OLZ20" s="1252"/>
      <c r="OMA20" s="1252"/>
      <c r="OMB20" s="1252"/>
      <c r="OMC20" s="1252"/>
      <c r="OMD20" s="1252"/>
      <c r="OME20" s="1252"/>
      <c r="OMF20" s="1252"/>
      <c r="OMG20" s="1252"/>
      <c r="OMH20" s="1252"/>
      <c r="OMI20" s="1252"/>
      <c r="OMJ20" s="1252"/>
      <c r="OMK20" s="1252"/>
      <c r="OML20" s="1252"/>
      <c r="OMM20" s="1252"/>
      <c r="OMN20" s="1252"/>
      <c r="OMO20" s="1252"/>
      <c r="OMP20" s="1252"/>
      <c r="OMQ20" s="1252"/>
      <c r="OMR20" s="1252"/>
      <c r="OMS20" s="1252"/>
      <c r="OMT20" s="1252"/>
      <c r="OMU20" s="1252"/>
      <c r="OMV20" s="1252"/>
      <c r="OMW20" s="1252"/>
      <c r="OMX20" s="1252"/>
      <c r="OMY20" s="1252"/>
      <c r="OMZ20" s="1252"/>
      <c r="ONA20" s="1252"/>
      <c r="ONB20" s="1252"/>
      <c r="ONC20" s="1252"/>
      <c r="OND20" s="1252"/>
      <c r="ONE20" s="1252"/>
      <c r="ONF20" s="1252"/>
      <c r="ONG20" s="1252"/>
      <c r="ONH20" s="1252"/>
      <c r="ONI20" s="1252"/>
      <c r="ONJ20" s="1252"/>
      <c r="ONK20" s="1252"/>
      <c r="ONL20" s="1252"/>
      <c r="ONM20" s="1252"/>
      <c r="ONN20" s="1252"/>
      <c r="ONO20" s="1252"/>
      <c r="ONP20" s="1252"/>
      <c r="ONQ20" s="1252"/>
      <c r="ONR20" s="1252"/>
      <c r="ONS20" s="1252"/>
      <c r="ONT20" s="1252"/>
      <c r="ONU20" s="1252"/>
      <c r="ONV20" s="1252"/>
      <c r="ONW20" s="1252"/>
      <c r="ONX20" s="1252"/>
      <c r="ONY20" s="1252"/>
      <c r="ONZ20" s="1252"/>
      <c r="OOA20" s="1252"/>
      <c r="OOB20" s="1252"/>
      <c r="OOC20" s="1252"/>
      <c r="OOD20" s="1252"/>
      <c r="OOE20" s="1252"/>
      <c r="OOF20" s="1252"/>
      <c r="OOG20" s="1252"/>
      <c r="OOH20" s="1252"/>
      <c r="OOI20" s="1252"/>
      <c r="OOJ20" s="1252"/>
      <c r="OOK20" s="1252"/>
      <c r="OOL20" s="1252"/>
      <c r="OOM20" s="1252"/>
      <c r="OON20" s="1252"/>
      <c r="OOO20" s="1252"/>
      <c r="OOP20" s="1252"/>
      <c r="OOQ20" s="1252"/>
      <c r="OOR20" s="1252"/>
      <c r="OOS20" s="1252"/>
      <c r="OOT20" s="1252"/>
      <c r="OOU20" s="1252"/>
      <c r="OOV20" s="1252"/>
      <c r="OOW20" s="1252"/>
      <c r="OOX20" s="1252"/>
      <c r="OOY20" s="1252"/>
      <c r="OOZ20" s="1252"/>
      <c r="OPA20" s="1252"/>
      <c r="OPB20" s="1252"/>
      <c r="OPC20" s="1252"/>
      <c r="OPD20" s="1252"/>
      <c r="OPE20" s="1252"/>
      <c r="OPF20" s="1252"/>
      <c r="OPG20" s="1252"/>
      <c r="OPH20" s="1252"/>
      <c r="OPI20" s="1252"/>
      <c r="OPJ20" s="1252"/>
      <c r="OPK20" s="1252"/>
      <c r="OPL20" s="1252"/>
      <c r="OPM20" s="1252"/>
      <c r="OPN20" s="1252"/>
      <c r="OPO20" s="1252"/>
      <c r="OPP20" s="1252"/>
      <c r="OPQ20" s="1252"/>
      <c r="OPR20" s="1252"/>
      <c r="OPS20" s="1252"/>
      <c r="OPT20" s="1252"/>
      <c r="OPU20" s="1252"/>
      <c r="OPV20" s="1252"/>
      <c r="OPW20" s="1252"/>
      <c r="OPX20" s="1252"/>
      <c r="OPY20" s="1252"/>
      <c r="OPZ20" s="1252"/>
      <c r="OQA20" s="1252"/>
      <c r="OQB20" s="1252"/>
      <c r="OQC20" s="1252"/>
      <c r="OQD20" s="1252"/>
      <c r="OQE20" s="1252"/>
      <c r="OQF20" s="1252"/>
      <c r="OQG20" s="1252"/>
      <c r="OQH20" s="1252"/>
      <c r="OQI20" s="1252"/>
      <c r="OQJ20" s="1252"/>
      <c r="OQK20" s="1252"/>
      <c r="OQL20" s="1252"/>
      <c r="OQM20" s="1252"/>
      <c r="OQN20" s="1252"/>
      <c r="OQO20" s="1252"/>
      <c r="OQP20" s="1252"/>
      <c r="OQQ20" s="1252"/>
      <c r="OQR20" s="1252"/>
      <c r="OQS20" s="1252"/>
      <c r="OQT20" s="1252"/>
      <c r="OQU20" s="1252"/>
      <c r="OQV20" s="1252"/>
      <c r="OQW20" s="1252"/>
      <c r="OQX20" s="1252"/>
      <c r="OQY20" s="1252"/>
      <c r="OQZ20" s="1252"/>
      <c r="ORA20" s="1252"/>
      <c r="ORB20" s="1252"/>
      <c r="ORC20" s="1252"/>
      <c r="ORD20" s="1252"/>
      <c r="ORE20" s="1252"/>
      <c r="ORF20" s="1252"/>
      <c r="ORG20" s="1252"/>
      <c r="ORH20" s="1252"/>
      <c r="ORI20" s="1252"/>
      <c r="ORJ20" s="1252"/>
      <c r="ORK20" s="1252"/>
      <c r="ORL20" s="1252"/>
      <c r="ORM20" s="1252"/>
      <c r="ORN20" s="1252"/>
      <c r="ORO20" s="1252"/>
      <c r="ORP20" s="1252"/>
      <c r="ORQ20" s="1252"/>
      <c r="ORR20" s="1252"/>
      <c r="ORS20" s="1252"/>
      <c r="ORT20" s="1252"/>
      <c r="ORU20" s="1252"/>
      <c r="ORV20" s="1252"/>
      <c r="ORW20" s="1252"/>
      <c r="ORX20" s="1252"/>
      <c r="ORY20" s="1252"/>
      <c r="ORZ20" s="1252"/>
      <c r="OSA20" s="1252"/>
      <c r="OSB20" s="1252"/>
      <c r="OSC20" s="1252"/>
      <c r="OSD20" s="1252"/>
      <c r="OSE20" s="1252"/>
      <c r="OSF20" s="1252"/>
      <c r="OSG20" s="1252"/>
      <c r="OSH20" s="1252"/>
      <c r="OSI20" s="1252"/>
      <c r="OSJ20" s="1252"/>
      <c r="OSK20" s="1252"/>
      <c r="OSL20" s="1252"/>
      <c r="OSM20" s="1252"/>
      <c r="OSN20" s="1252"/>
      <c r="OSO20" s="1252"/>
      <c r="OSP20" s="1252"/>
      <c r="OSQ20" s="1252"/>
      <c r="OSR20" s="1252"/>
      <c r="OSS20" s="1252"/>
      <c r="OST20" s="1252"/>
      <c r="OSU20" s="1252"/>
      <c r="OSV20" s="1252"/>
      <c r="OSW20" s="1252"/>
      <c r="OSX20" s="1252"/>
      <c r="OSY20" s="1252"/>
      <c r="OSZ20" s="1252"/>
      <c r="OTA20" s="1252"/>
      <c r="OTB20" s="1252"/>
      <c r="OTC20" s="1252"/>
      <c r="OTD20" s="1252"/>
      <c r="OTE20" s="1252"/>
      <c r="OTF20" s="1252"/>
      <c r="OTG20" s="1252"/>
      <c r="OTH20" s="1252"/>
      <c r="OTI20" s="1252"/>
      <c r="OTJ20" s="1252"/>
      <c r="OTK20" s="1252"/>
      <c r="OTL20" s="1252"/>
      <c r="OTM20" s="1252"/>
      <c r="OTN20" s="1252"/>
      <c r="OTO20" s="1252"/>
      <c r="OTP20" s="1252"/>
      <c r="OTQ20" s="1252"/>
      <c r="OTR20" s="1252"/>
      <c r="OTS20" s="1252"/>
      <c r="OTT20" s="1252"/>
      <c r="OTU20" s="1252"/>
      <c r="OTV20" s="1252"/>
      <c r="OTW20" s="1252"/>
      <c r="OTX20" s="1252"/>
      <c r="OTY20" s="1252"/>
      <c r="OTZ20" s="1252"/>
      <c r="OUA20" s="1252"/>
      <c r="OUB20" s="1252"/>
      <c r="OUC20" s="1252"/>
      <c r="OUD20" s="1252"/>
      <c r="OUE20" s="1252"/>
      <c r="OUF20" s="1252"/>
      <c r="OUG20" s="1252"/>
      <c r="OUH20" s="1252"/>
      <c r="OUI20" s="1252"/>
      <c r="OUJ20" s="1252"/>
      <c r="OUK20" s="1252"/>
      <c r="OUL20" s="1252"/>
      <c r="OUM20" s="1252"/>
      <c r="OUN20" s="1252"/>
      <c r="OUO20" s="1252"/>
      <c r="OUP20" s="1252"/>
      <c r="OUQ20" s="1252"/>
      <c r="OUR20" s="1252"/>
      <c r="OUS20" s="1252"/>
      <c r="OUT20" s="1252"/>
      <c r="OUU20" s="1252"/>
      <c r="OUV20" s="1252"/>
      <c r="OUW20" s="1252"/>
      <c r="OUX20" s="1252"/>
      <c r="OUY20" s="1252"/>
      <c r="OUZ20" s="1252"/>
      <c r="OVA20" s="1252"/>
      <c r="OVB20" s="1252"/>
      <c r="OVC20" s="1252"/>
      <c r="OVD20" s="1252"/>
      <c r="OVE20" s="1252"/>
      <c r="OVF20" s="1252"/>
      <c r="OVG20" s="1252"/>
      <c r="OVH20" s="1252"/>
      <c r="OVI20" s="1252"/>
      <c r="OVJ20" s="1252"/>
      <c r="OVK20" s="1252"/>
      <c r="OVL20" s="1252"/>
      <c r="OVM20" s="1252"/>
      <c r="OVN20" s="1252"/>
      <c r="OVO20" s="1252"/>
      <c r="OVP20" s="1252"/>
      <c r="OVQ20" s="1252"/>
      <c r="OVR20" s="1252"/>
      <c r="OVS20" s="1252"/>
      <c r="OVT20" s="1252"/>
      <c r="OVU20" s="1252"/>
      <c r="OVV20" s="1252"/>
      <c r="OVW20" s="1252"/>
      <c r="OVX20" s="1252"/>
      <c r="OVY20" s="1252"/>
      <c r="OVZ20" s="1252"/>
      <c r="OWA20" s="1252"/>
      <c r="OWB20" s="1252"/>
      <c r="OWC20" s="1252"/>
      <c r="OWD20" s="1252"/>
      <c r="OWE20" s="1252"/>
      <c r="OWF20" s="1252"/>
      <c r="OWG20" s="1252"/>
      <c r="OWH20" s="1252"/>
      <c r="OWI20" s="1252"/>
      <c r="OWJ20" s="1252"/>
      <c r="OWK20" s="1252"/>
      <c r="OWL20" s="1252"/>
      <c r="OWM20" s="1252"/>
      <c r="OWN20" s="1252"/>
      <c r="OWO20" s="1252"/>
      <c r="OWP20" s="1252"/>
      <c r="OWQ20" s="1252"/>
      <c r="OWR20" s="1252"/>
      <c r="OWS20" s="1252"/>
      <c r="OWT20" s="1252"/>
      <c r="OWU20" s="1252"/>
      <c r="OWV20" s="1252"/>
      <c r="OWW20" s="1252"/>
      <c r="OWX20" s="1252"/>
      <c r="OWY20" s="1252"/>
      <c r="OWZ20" s="1252"/>
      <c r="OXA20" s="1252"/>
      <c r="OXB20" s="1252"/>
      <c r="OXC20" s="1252"/>
      <c r="OXD20" s="1252"/>
      <c r="OXE20" s="1252"/>
      <c r="OXF20" s="1252"/>
      <c r="OXG20" s="1252"/>
      <c r="OXH20" s="1252"/>
      <c r="OXI20" s="1252"/>
      <c r="OXJ20" s="1252"/>
      <c r="OXK20" s="1252"/>
      <c r="OXL20" s="1252"/>
      <c r="OXM20" s="1252"/>
      <c r="OXN20" s="1252"/>
      <c r="OXO20" s="1252"/>
      <c r="OXP20" s="1252"/>
      <c r="OXQ20" s="1252"/>
      <c r="OXR20" s="1252"/>
      <c r="OXS20" s="1252"/>
      <c r="OXT20" s="1252"/>
      <c r="OXU20" s="1252"/>
      <c r="OXV20" s="1252"/>
      <c r="OXW20" s="1252"/>
      <c r="OXX20" s="1252"/>
      <c r="OXY20" s="1252"/>
      <c r="OXZ20" s="1252"/>
      <c r="OYA20" s="1252"/>
      <c r="OYB20" s="1252"/>
      <c r="OYC20" s="1252"/>
      <c r="OYD20" s="1252"/>
      <c r="OYE20" s="1252"/>
      <c r="OYF20" s="1252"/>
      <c r="OYG20" s="1252"/>
      <c r="OYH20" s="1252"/>
      <c r="OYI20" s="1252"/>
      <c r="OYJ20" s="1252"/>
      <c r="OYK20" s="1252"/>
      <c r="OYL20" s="1252"/>
      <c r="OYM20" s="1252"/>
      <c r="OYN20" s="1252"/>
      <c r="OYO20" s="1252"/>
      <c r="OYP20" s="1252"/>
      <c r="OYQ20" s="1252"/>
      <c r="OYR20" s="1252"/>
      <c r="OYS20" s="1252"/>
      <c r="OYT20" s="1252"/>
      <c r="OYU20" s="1252"/>
      <c r="OYV20" s="1252"/>
      <c r="OYW20" s="1252"/>
      <c r="OYX20" s="1252"/>
      <c r="OYY20" s="1252"/>
      <c r="OYZ20" s="1252"/>
      <c r="OZA20" s="1252"/>
      <c r="OZB20" s="1252"/>
      <c r="OZC20" s="1252"/>
      <c r="OZD20" s="1252"/>
      <c r="OZE20" s="1252"/>
      <c r="OZF20" s="1252"/>
      <c r="OZG20" s="1252"/>
      <c r="OZH20" s="1252"/>
      <c r="OZI20" s="1252"/>
      <c r="OZJ20" s="1252"/>
      <c r="OZK20" s="1252"/>
      <c r="OZL20" s="1252"/>
      <c r="OZM20" s="1252"/>
      <c r="OZN20" s="1252"/>
      <c r="OZO20" s="1252"/>
      <c r="OZP20" s="1252"/>
      <c r="OZQ20" s="1252"/>
      <c r="OZR20" s="1252"/>
      <c r="OZS20" s="1252"/>
      <c r="OZT20" s="1252"/>
      <c r="OZU20" s="1252"/>
      <c r="OZV20" s="1252"/>
      <c r="OZW20" s="1252"/>
      <c r="OZX20" s="1252"/>
      <c r="OZY20" s="1252"/>
      <c r="OZZ20" s="1252"/>
      <c r="PAA20" s="1252"/>
      <c r="PAB20" s="1252"/>
      <c r="PAC20" s="1252"/>
      <c r="PAD20" s="1252"/>
      <c r="PAE20" s="1252"/>
      <c r="PAF20" s="1252"/>
      <c r="PAG20" s="1252"/>
      <c r="PAH20" s="1252"/>
      <c r="PAI20" s="1252"/>
      <c r="PAJ20" s="1252"/>
      <c r="PAK20" s="1252"/>
      <c r="PAL20" s="1252"/>
      <c r="PAM20" s="1252"/>
      <c r="PAN20" s="1252"/>
      <c r="PAO20" s="1252"/>
      <c r="PAP20" s="1252"/>
      <c r="PAQ20" s="1252"/>
      <c r="PAR20" s="1252"/>
      <c r="PAS20" s="1252"/>
      <c r="PAT20" s="1252"/>
      <c r="PAU20" s="1252"/>
      <c r="PAV20" s="1252"/>
      <c r="PAW20" s="1252"/>
      <c r="PAX20" s="1252"/>
      <c r="PAY20" s="1252"/>
      <c r="PAZ20" s="1252"/>
      <c r="PBA20" s="1252"/>
      <c r="PBB20" s="1252"/>
      <c r="PBC20" s="1252"/>
      <c r="PBD20" s="1252"/>
      <c r="PBE20" s="1252"/>
      <c r="PBF20" s="1252"/>
      <c r="PBG20" s="1252"/>
      <c r="PBH20" s="1252"/>
      <c r="PBI20" s="1252"/>
      <c r="PBJ20" s="1252"/>
      <c r="PBK20" s="1252"/>
      <c r="PBL20" s="1252"/>
      <c r="PBM20" s="1252"/>
      <c r="PBN20" s="1252"/>
      <c r="PBO20" s="1252"/>
      <c r="PBP20" s="1252"/>
      <c r="PBQ20" s="1252"/>
      <c r="PBR20" s="1252"/>
      <c r="PBS20" s="1252"/>
      <c r="PBT20" s="1252"/>
      <c r="PBU20" s="1252"/>
      <c r="PBV20" s="1252"/>
      <c r="PBW20" s="1252"/>
      <c r="PBX20" s="1252"/>
      <c r="PBY20" s="1252"/>
      <c r="PBZ20" s="1252"/>
      <c r="PCA20" s="1252"/>
      <c r="PCB20" s="1252"/>
      <c r="PCC20" s="1252"/>
      <c r="PCD20" s="1252"/>
      <c r="PCE20" s="1252"/>
      <c r="PCF20" s="1252"/>
      <c r="PCG20" s="1252"/>
      <c r="PCH20" s="1252"/>
      <c r="PCI20" s="1252"/>
      <c r="PCJ20" s="1252"/>
      <c r="PCK20" s="1252"/>
      <c r="PCL20" s="1252"/>
      <c r="PCM20" s="1252"/>
      <c r="PCN20" s="1252"/>
      <c r="PCO20" s="1252"/>
      <c r="PCP20" s="1252"/>
      <c r="PCQ20" s="1252"/>
      <c r="PCR20" s="1252"/>
      <c r="PCS20" s="1252"/>
      <c r="PCT20" s="1252"/>
      <c r="PCU20" s="1252"/>
      <c r="PCV20" s="1252"/>
      <c r="PCW20" s="1252"/>
      <c r="PCX20" s="1252"/>
      <c r="PCY20" s="1252"/>
      <c r="PCZ20" s="1252"/>
      <c r="PDA20" s="1252"/>
      <c r="PDB20" s="1252"/>
      <c r="PDC20" s="1252"/>
      <c r="PDD20" s="1252"/>
      <c r="PDE20" s="1252"/>
      <c r="PDF20" s="1252"/>
      <c r="PDG20" s="1252"/>
      <c r="PDH20" s="1252"/>
      <c r="PDI20" s="1252"/>
      <c r="PDJ20" s="1252"/>
      <c r="PDK20" s="1252"/>
      <c r="PDL20" s="1252"/>
      <c r="PDM20" s="1252"/>
      <c r="PDN20" s="1252"/>
      <c r="PDO20" s="1252"/>
      <c r="PDP20" s="1252"/>
      <c r="PDQ20" s="1252"/>
      <c r="PDR20" s="1252"/>
      <c r="PDS20" s="1252"/>
      <c r="PDT20" s="1252"/>
      <c r="PDU20" s="1252"/>
      <c r="PDV20" s="1252"/>
      <c r="PDW20" s="1252"/>
      <c r="PDX20" s="1252"/>
      <c r="PDY20" s="1252"/>
      <c r="PDZ20" s="1252"/>
      <c r="PEA20" s="1252"/>
      <c r="PEB20" s="1252"/>
      <c r="PEC20" s="1252"/>
      <c r="PED20" s="1252"/>
      <c r="PEE20" s="1252"/>
      <c r="PEF20" s="1252"/>
      <c r="PEG20" s="1252"/>
      <c r="PEH20" s="1252"/>
      <c r="PEI20" s="1252"/>
      <c r="PEJ20" s="1252"/>
      <c r="PEK20" s="1252"/>
      <c r="PEL20" s="1252"/>
      <c r="PEM20" s="1252"/>
      <c r="PEN20" s="1252"/>
      <c r="PEO20" s="1252"/>
      <c r="PEP20" s="1252"/>
      <c r="PEQ20" s="1252"/>
      <c r="PER20" s="1252"/>
      <c r="PES20" s="1252"/>
      <c r="PET20" s="1252"/>
      <c r="PEU20" s="1252"/>
      <c r="PEV20" s="1252"/>
      <c r="PEW20" s="1252"/>
      <c r="PEX20" s="1252"/>
      <c r="PEY20" s="1252"/>
      <c r="PEZ20" s="1252"/>
      <c r="PFA20" s="1252"/>
      <c r="PFB20" s="1252"/>
      <c r="PFC20" s="1252"/>
      <c r="PFD20" s="1252"/>
      <c r="PFE20" s="1252"/>
      <c r="PFF20" s="1252"/>
      <c r="PFG20" s="1252"/>
      <c r="PFH20" s="1252"/>
      <c r="PFI20" s="1252"/>
      <c r="PFJ20" s="1252"/>
      <c r="PFK20" s="1252"/>
      <c r="PFL20" s="1252"/>
      <c r="PFM20" s="1252"/>
      <c r="PFN20" s="1252"/>
      <c r="PFO20" s="1252"/>
      <c r="PFP20" s="1252"/>
      <c r="PFQ20" s="1252"/>
      <c r="PFR20" s="1252"/>
      <c r="PFS20" s="1252"/>
      <c r="PFT20" s="1252"/>
      <c r="PFU20" s="1252"/>
      <c r="PFV20" s="1252"/>
      <c r="PFW20" s="1252"/>
      <c r="PFX20" s="1252"/>
      <c r="PFY20" s="1252"/>
      <c r="PFZ20" s="1252"/>
      <c r="PGA20" s="1252"/>
      <c r="PGB20" s="1252"/>
      <c r="PGC20" s="1252"/>
      <c r="PGD20" s="1252"/>
      <c r="PGE20" s="1252"/>
      <c r="PGF20" s="1252"/>
      <c r="PGG20" s="1252"/>
      <c r="PGH20" s="1252"/>
      <c r="PGI20" s="1252"/>
      <c r="PGJ20" s="1252"/>
      <c r="PGK20" s="1252"/>
      <c r="PGL20" s="1252"/>
      <c r="PGM20" s="1252"/>
      <c r="PGN20" s="1252"/>
      <c r="PGO20" s="1252"/>
      <c r="PGP20" s="1252"/>
      <c r="PGQ20" s="1252"/>
      <c r="PGR20" s="1252"/>
      <c r="PGS20" s="1252"/>
      <c r="PGT20" s="1252"/>
      <c r="PGU20" s="1252"/>
      <c r="PGV20" s="1252"/>
      <c r="PGW20" s="1252"/>
      <c r="PGX20" s="1252"/>
      <c r="PGY20" s="1252"/>
      <c r="PGZ20" s="1252"/>
      <c r="PHA20" s="1252"/>
      <c r="PHB20" s="1252"/>
      <c r="PHC20" s="1252"/>
      <c r="PHD20" s="1252"/>
      <c r="PHE20" s="1252"/>
      <c r="PHF20" s="1252"/>
      <c r="PHG20" s="1252"/>
      <c r="PHH20" s="1252"/>
      <c r="PHI20" s="1252"/>
      <c r="PHJ20" s="1252"/>
      <c r="PHK20" s="1252"/>
      <c r="PHL20" s="1252"/>
      <c r="PHM20" s="1252"/>
      <c r="PHN20" s="1252"/>
      <c r="PHO20" s="1252"/>
      <c r="PHP20" s="1252"/>
      <c r="PHQ20" s="1252"/>
      <c r="PHR20" s="1252"/>
      <c r="PHS20" s="1252"/>
      <c r="PHT20" s="1252"/>
      <c r="PHU20" s="1252"/>
      <c r="PHV20" s="1252"/>
      <c r="PHW20" s="1252"/>
      <c r="PHX20" s="1252"/>
      <c r="PHY20" s="1252"/>
      <c r="PHZ20" s="1252"/>
      <c r="PIA20" s="1252"/>
      <c r="PIB20" s="1252"/>
      <c r="PIC20" s="1252"/>
      <c r="PID20" s="1252"/>
      <c r="PIE20" s="1252"/>
      <c r="PIF20" s="1252"/>
      <c r="PIG20" s="1252"/>
      <c r="PIH20" s="1252"/>
      <c r="PII20" s="1252"/>
      <c r="PIJ20" s="1252"/>
      <c r="PIK20" s="1252"/>
      <c r="PIL20" s="1252"/>
      <c r="PIM20" s="1252"/>
      <c r="PIN20" s="1252"/>
      <c r="PIO20" s="1252"/>
      <c r="PIP20" s="1252"/>
      <c r="PIQ20" s="1252"/>
      <c r="PIR20" s="1252"/>
      <c r="PIS20" s="1252"/>
      <c r="PIT20" s="1252"/>
      <c r="PIU20" s="1252"/>
      <c r="PIV20" s="1252"/>
      <c r="PIW20" s="1252"/>
      <c r="PIX20" s="1252"/>
      <c r="PIY20" s="1252"/>
      <c r="PIZ20" s="1252"/>
      <c r="PJA20" s="1252"/>
      <c r="PJB20" s="1252"/>
      <c r="PJC20" s="1252"/>
      <c r="PJD20" s="1252"/>
      <c r="PJE20" s="1252"/>
      <c r="PJF20" s="1252"/>
      <c r="PJG20" s="1252"/>
      <c r="PJH20" s="1252"/>
      <c r="PJI20" s="1252"/>
      <c r="PJJ20" s="1252"/>
      <c r="PJK20" s="1252"/>
      <c r="PJL20" s="1252"/>
      <c r="PJM20" s="1252"/>
      <c r="PJN20" s="1252"/>
      <c r="PJO20" s="1252"/>
      <c r="PJP20" s="1252"/>
      <c r="PJQ20" s="1252"/>
      <c r="PJR20" s="1252"/>
      <c r="PJS20" s="1252"/>
      <c r="PJT20" s="1252"/>
      <c r="PJU20" s="1252"/>
      <c r="PJV20" s="1252"/>
      <c r="PJW20" s="1252"/>
      <c r="PJX20" s="1252"/>
      <c r="PJY20" s="1252"/>
      <c r="PJZ20" s="1252"/>
      <c r="PKA20" s="1252"/>
      <c r="PKB20" s="1252"/>
      <c r="PKC20" s="1252"/>
      <c r="PKD20" s="1252"/>
      <c r="PKE20" s="1252"/>
      <c r="PKF20" s="1252"/>
      <c r="PKG20" s="1252"/>
      <c r="PKH20" s="1252"/>
      <c r="PKI20" s="1252"/>
      <c r="PKJ20" s="1252"/>
      <c r="PKK20" s="1252"/>
      <c r="PKL20" s="1252"/>
      <c r="PKM20" s="1252"/>
      <c r="PKN20" s="1252"/>
      <c r="PKO20" s="1252"/>
      <c r="PKP20" s="1252"/>
      <c r="PKQ20" s="1252"/>
      <c r="PKR20" s="1252"/>
      <c r="PKS20" s="1252"/>
      <c r="PKT20" s="1252"/>
      <c r="PKU20" s="1252"/>
      <c r="PKV20" s="1252"/>
      <c r="PKW20" s="1252"/>
      <c r="PKX20" s="1252"/>
      <c r="PKY20" s="1252"/>
      <c r="PKZ20" s="1252"/>
      <c r="PLA20" s="1252"/>
      <c r="PLB20" s="1252"/>
      <c r="PLC20" s="1252"/>
      <c r="PLD20" s="1252"/>
      <c r="PLE20" s="1252"/>
      <c r="PLF20" s="1252"/>
      <c r="PLG20" s="1252"/>
      <c r="PLH20" s="1252"/>
      <c r="PLI20" s="1252"/>
      <c r="PLJ20" s="1252"/>
      <c r="PLK20" s="1252"/>
      <c r="PLL20" s="1252"/>
      <c r="PLM20" s="1252"/>
      <c r="PLN20" s="1252"/>
      <c r="PLO20" s="1252"/>
      <c r="PLP20" s="1252"/>
      <c r="PLQ20" s="1252"/>
      <c r="PLR20" s="1252"/>
      <c r="PLS20" s="1252"/>
      <c r="PLT20" s="1252"/>
      <c r="PLU20" s="1252"/>
      <c r="PLV20" s="1252"/>
      <c r="PLW20" s="1252"/>
      <c r="PLX20" s="1252"/>
      <c r="PLY20" s="1252"/>
      <c r="PLZ20" s="1252"/>
      <c r="PMA20" s="1252"/>
      <c r="PMB20" s="1252"/>
      <c r="PMC20" s="1252"/>
      <c r="PMD20" s="1252"/>
      <c r="PME20" s="1252"/>
      <c r="PMF20" s="1252"/>
      <c r="PMG20" s="1252"/>
      <c r="PMH20" s="1252"/>
      <c r="PMI20" s="1252"/>
      <c r="PMJ20" s="1252"/>
      <c r="PMK20" s="1252"/>
      <c r="PML20" s="1252"/>
      <c r="PMM20" s="1252"/>
      <c r="PMN20" s="1252"/>
      <c r="PMO20" s="1252"/>
      <c r="PMP20" s="1252"/>
      <c r="PMQ20" s="1252"/>
      <c r="PMR20" s="1252"/>
      <c r="PMS20" s="1252"/>
      <c r="PMT20" s="1252"/>
      <c r="PMU20" s="1252"/>
      <c r="PMV20" s="1252"/>
      <c r="PMW20" s="1252"/>
      <c r="PMX20" s="1252"/>
      <c r="PMY20" s="1252"/>
      <c r="PMZ20" s="1252"/>
      <c r="PNA20" s="1252"/>
      <c r="PNB20" s="1252"/>
      <c r="PNC20" s="1252"/>
      <c r="PND20" s="1252"/>
      <c r="PNE20" s="1252"/>
      <c r="PNF20" s="1252"/>
      <c r="PNG20" s="1252"/>
      <c r="PNH20" s="1252"/>
      <c r="PNI20" s="1252"/>
      <c r="PNJ20" s="1252"/>
      <c r="PNK20" s="1252"/>
      <c r="PNL20" s="1252"/>
      <c r="PNM20" s="1252"/>
      <c r="PNN20" s="1252"/>
      <c r="PNO20" s="1252"/>
      <c r="PNP20" s="1252"/>
      <c r="PNQ20" s="1252"/>
      <c r="PNR20" s="1252"/>
      <c r="PNS20" s="1252"/>
      <c r="PNT20" s="1252"/>
      <c r="PNU20" s="1252"/>
      <c r="PNV20" s="1252"/>
      <c r="PNW20" s="1252"/>
      <c r="PNX20" s="1252"/>
      <c r="PNY20" s="1252"/>
      <c r="PNZ20" s="1252"/>
      <c r="POA20" s="1252"/>
      <c r="POB20" s="1252"/>
      <c r="POC20" s="1252"/>
      <c r="POD20" s="1252"/>
      <c r="POE20" s="1252"/>
      <c r="POF20" s="1252"/>
      <c r="POG20" s="1252"/>
      <c r="POH20" s="1252"/>
      <c r="POI20" s="1252"/>
      <c r="POJ20" s="1252"/>
      <c r="POK20" s="1252"/>
      <c r="POL20" s="1252"/>
      <c r="POM20" s="1252"/>
      <c r="PON20" s="1252"/>
      <c r="POO20" s="1252"/>
      <c r="POP20" s="1252"/>
      <c r="POQ20" s="1252"/>
      <c r="POR20" s="1252"/>
      <c r="POS20" s="1252"/>
      <c r="POT20" s="1252"/>
      <c r="POU20" s="1252"/>
      <c r="POV20" s="1252"/>
      <c r="POW20" s="1252"/>
      <c r="POX20" s="1252"/>
      <c r="POY20" s="1252"/>
      <c r="POZ20" s="1252"/>
      <c r="PPA20" s="1252"/>
      <c r="PPB20" s="1252"/>
      <c r="PPC20" s="1252"/>
      <c r="PPD20" s="1252"/>
      <c r="PPE20" s="1252"/>
      <c r="PPF20" s="1252"/>
      <c r="PPG20" s="1252"/>
      <c r="PPH20" s="1252"/>
      <c r="PPI20" s="1252"/>
      <c r="PPJ20" s="1252"/>
      <c r="PPK20" s="1252"/>
      <c r="PPL20" s="1252"/>
      <c r="PPM20" s="1252"/>
      <c r="PPN20" s="1252"/>
      <c r="PPO20" s="1252"/>
      <c r="PPP20" s="1252"/>
      <c r="PPQ20" s="1252"/>
      <c r="PPR20" s="1252"/>
      <c r="PPS20" s="1252"/>
      <c r="PPT20" s="1252"/>
      <c r="PPU20" s="1252"/>
      <c r="PPV20" s="1252"/>
      <c r="PPW20" s="1252"/>
      <c r="PPX20" s="1252"/>
      <c r="PPY20" s="1252"/>
      <c r="PPZ20" s="1252"/>
      <c r="PQA20" s="1252"/>
      <c r="PQB20" s="1252"/>
      <c r="PQC20" s="1252"/>
      <c r="PQD20" s="1252"/>
      <c r="PQE20" s="1252"/>
      <c r="PQF20" s="1252"/>
      <c r="PQG20" s="1252"/>
      <c r="PQH20" s="1252"/>
      <c r="PQI20" s="1252"/>
      <c r="PQJ20" s="1252"/>
      <c r="PQK20" s="1252"/>
      <c r="PQL20" s="1252"/>
      <c r="PQM20" s="1252"/>
      <c r="PQN20" s="1252"/>
      <c r="PQO20" s="1252"/>
      <c r="PQP20" s="1252"/>
      <c r="PQQ20" s="1252"/>
      <c r="PQR20" s="1252"/>
      <c r="PQS20" s="1252"/>
      <c r="PQT20" s="1252"/>
      <c r="PQU20" s="1252"/>
      <c r="PQV20" s="1252"/>
      <c r="PQW20" s="1252"/>
      <c r="PQX20" s="1252"/>
      <c r="PQY20" s="1252"/>
      <c r="PQZ20" s="1252"/>
      <c r="PRA20" s="1252"/>
      <c r="PRB20" s="1252"/>
      <c r="PRC20" s="1252"/>
      <c r="PRD20" s="1252"/>
      <c r="PRE20" s="1252"/>
      <c r="PRF20" s="1252"/>
      <c r="PRG20" s="1252"/>
      <c r="PRH20" s="1252"/>
      <c r="PRI20" s="1252"/>
      <c r="PRJ20" s="1252"/>
      <c r="PRK20" s="1252"/>
      <c r="PRL20" s="1252"/>
      <c r="PRM20" s="1252"/>
      <c r="PRN20" s="1252"/>
      <c r="PRO20" s="1252"/>
      <c r="PRP20" s="1252"/>
      <c r="PRQ20" s="1252"/>
      <c r="PRR20" s="1252"/>
      <c r="PRS20" s="1252"/>
      <c r="PRT20" s="1252"/>
      <c r="PRU20" s="1252"/>
      <c r="PRV20" s="1252"/>
      <c r="PRW20" s="1252"/>
      <c r="PRX20" s="1252"/>
      <c r="PRY20" s="1252"/>
      <c r="PRZ20" s="1252"/>
      <c r="PSA20" s="1252"/>
      <c r="PSB20" s="1252"/>
      <c r="PSC20" s="1252"/>
      <c r="PSD20" s="1252"/>
      <c r="PSE20" s="1252"/>
      <c r="PSF20" s="1252"/>
      <c r="PSG20" s="1252"/>
      <c r="PSH20" s="1252"/>
      <c r="PSI20" s="1252"/>
      <c r="PSJ20" s="1252"/>
      <c r="PSK20" s="1252"/>
      <c r="PSL20" s="1252"/>
      <c r="PSM20" s="1252"/>
      <c r="PSN20" s="1252"/>
      <c r="PSO20" s="1252"/>
      <c r="PSP20" s="1252"/>
      <c r="PSQ20" s="1252"/>
      <c r="PSR20" s="1252"/>
      <c r="PSS20" s="1252"/>
      <c r="PST20" s="1252"/>
      <c r="PSU20" s="1252"/>
      <c r="PSV20" s="1252"/>
      <c r="PSW20" s="1252"/>
      <c r="PSX20" s="1252"/>
      <c r="PSY20" s="1252"/>
      <c r="PSZ20" s="1252"/>
      <c r="PTA20" s="1252"/>
      <c r="PTB20" s="1252"/>
      <c r="PTC20" s="1252"/>
      <c r="PTD20" s="1252"/>
      <c r="PTE20" s="1252"/>
      <c r="PTF20" s="1252"/>
      <c r="PTG20" s="1252"/>
      <c r="PTH20" s="1252"/>
      <c r="PTI20" s="1252"/>
      <c r="PTJ20" s="1252"/>
      <c r="PTK20" s="1252"/>
      <c r="PTL20" s="1252"/>
      <c r="PTM20" s="1252"/>
      <c r="PTN20" s="1252"/>
      <c r="PTO20" s="1252"/>
      <c r="PTP20" s="1252"/>
      <c r="PTQ20" s="1252"/>
      <c r="PTR20" s="1252"/>
      <c r="PTS20" s="1252"/>
      <c r="PTT20" s="1252"/>
      <c r="PTU20" s="1252"/>
      <c r="PTV20" s="1252"/>
      <c r="PTW20" s="1252"/>
      <c r="PTX20" s="1252"/>
      <c r="PTY20" s="1252"/>
      <c r="PTZ20" s="1252"/>
      <c r="PUA20" s="1252"/>
      <c r="PUB20" s="1252"/>
      <c r="PUC20" s="1252"/>
      <c r="PUD20" s="1252"/>
      <c r="PUE20" s="1252"/>
      <c r="PUF20" s="1252"/>
      <c r="PUG20" s="1252"/>
      <c r="PUH20" s="1252"/>
      <c r="PUI20" s="1252"/>
      <c r="PUJ20" s="1252"/>
      <c r="PUK20" s="1252"/>
      <c r="PUL20" s="1252"/>
      <c r="PUM20" s="1252"/>
      <c r="PUN20" s="1252"/>
      <c r="PUO20" s="1252"/>
      <c r="PUP20" s="1252"/>
      <c r="PUQ20" s="1252"/>
      <c r="PUR20" s="1252"/>
      <c r="PUS20" s="1252"/>
      <c r="PUT20" s="1252"/>
      <c r="PUU20" s="1252"/>
      <c r="PUV20" s="1252"/>
      <c r="PUW20" s="1252"/>
      <c r="PUX20" s="1252"/>
      <c r="PUY20" s="1252"/>
      <c r="PUZ20" s="1252"/>
      <c r="PVA20" s="1252"/>
      <c r="PVB20" s="1252"/>
      <c r="PVC20" s="1252"/>
      <c r="PVD20" s="1252"/>
      <c r="PVE20" s="1252"/>
      <c r="PVF20" s="1252"/>
      <c r="PVG20" s="1252"/>
      <c r="PVH20" s="1252"/>
      <c r="PVI20" s="1252"/>
      <c r="PVJ20" s="1252"/>
      <c r="PVK20" s="1252"/>
      <c r="PVL20" s="1252"/>
      <c r="PVM20" s="1252"/>
      <c r="PVN20" s="1252"/>
      <c r="PVO20" s="1252"/>
      <c r="PVP20" s="1252"/>
      <c r="PVQ20" s="1252"/>
      <c r="PVR20" s="1252"/>
      <c r="PVS20" s="1252"/>
      <c r="PVT20" s="1252"/>
      <c r="PVU20" s="1252"/>
      <c r="PVV20" s="1252"/>
      <c r="PVW20" s="1252"/>
      <c r="PVX20" s="1252"/>
      <c r="PVY20" s="1252"/>
      <c r="PVZ20" s="1252"/>
      <c r="PWA20" s="1252"/>
      <c r="PWB20" s="1252"/>
      <c r="PWC20" s="1252"/>
      <c r="PWD20" s="1252"/>
      <c r="PWE20" s="1252"/>
      <c r="PWF20" s="1252"/>
      <c r="PWG20" s="1252"/>
      <c r="PWH20" s="1252"/>
      <c r="PWI20" s="1252"/>
      <c r="PWJ20" s="1252"/>
      <c r="PWK20" s="1252"/>
      <c r="PWL20" s="1252"/>
      <c r="PWM20" s="1252"/>
      <c r="PWN20" s="1252"/>
      <c r="PWO20" s="1252"/>
      <c r="PWP20" s="1252"/>
      <c r="PWQ20" s="1252"/>
      <c r="PWR20" s="1252"/>
      <c r="PWS20" s="1252"/>
      <c r="PWT20" s="1252"/>
      <c r="PWU20" s="1252"/>
      <c r="PWV20" s="1252"/>
      <c r="PWW20" s="1252"/>
      <c r="PWX20" s="1252"/>
      <c r="PWY20" s="1252"/>
      <c r="PWZ20" s="1252"/>
      <c r="PXA20" s="1252"/>
      <c r="PXB20" s="1252"/>
      <c r="PXC20" s="1252"/>
      <c r="PXD20" s="1252"/>
      <c r="PXE20" s="1252"/>
      <c r="PXF20" s="1252"/>
      <c r="PXG20" s="1252"/>
      <c r="PXH20" s="1252"/>
      <c r="PXI20" s="1252"/>
      <c r="PXJ20" s="1252"/>
      <c r="PXK20" s="1252"/>
      <c r="PXL20" s="1252"/>
      <c r="PXM20" s="1252"/>
      <c r="PXN20" s="1252"/>
      <c r="PXO20" s="1252"/>
      <c r="PXP20" s="1252"/>
      <c r="PXQ20" s="1252"/>
      <c r="PXR20" s="1252"/>
      <c r="PXS20" s="1252"/>
      <c r="PXT20" s="1252"/>
      <c r="PXU20" s="1252"/>
      <c r="PXV20" s="1252"/>
      <c r="PXW20" s="1252"/>
      <c r="PXX20" s="1252"/>
      <c r="PXY20" s="1252"/>
      <c r="PXZ20" s="1252"/>
      <c r="PYA20" s="1252"/>
      <c r="PYB20" s="1252"/>
      <c r="PYC20" s="1252"/>
      <c r="PYD20" s="1252"/>
      <c r="PYE20" s="1252"/>
      <c r="PYF20" s="1252"/>
      <c r="PYG20" s="1252"/>
      <c r="PYH20" s="1252"/>
      <c r="PYI20" s="1252"/>
      <c r="PYJ20" s="1252"/>
      <c r="PYK20" s="1252"/>
      <c r="PYL20" s="1252"/>
      <c r="PYM20" s="1252"/>
      <c r="PYN20" s="1252"/>
      <c r="PYO20" s="1252"/>
      <c r="PYP20" s="1252"/>
      <c r="PYQ20" s="1252"/>
      <c r="PYR20" s="1252"/>
      <c r="PYS20" s="1252"/>
      <c r="PYT20" s="1252"/>
      <c r="PYU20" s="1252"/>
      <c r="PYV20" s="1252"/>
      <c r="PYW20" s="1252"/>
      <c r="PYX20" s="1252"/>
      <c r="PYY20" s="1252"/>
      <c r="PYZ20" s="1252"/>
      <c r="PZA20" s="1252"/>
      <c r="PZB20" s="1252"/>
      <c r="PZC20" s="1252"/>
      <c r="PZD20" s="1252"/>
      <c r="PZE20" s="1252"/>
      <c r="PZF20" s="1252"/>
      <c r="PZG20" s="1252"/>
      <c r="PZH20" s="1252"/>
      <c r="PZI20" s="1252"/>
      <c r="PZJ20" s="1252"/>
      <c r="PZK20" s="1252"/>
      <c r="PZL20" s="1252"/>
      <c r="PZM20" s="1252"/>
      <c r="PZN20" s="1252"/>
      <c r="PZO20" s="1252"/>
      <c r="PZP20" s="1252"/>
      <c r="PZQ20" s="1252"/>
      <c r="PZR20" s="1252"/>
      <c r="PZS20" s="1252"/>
      <c r="PZT20" s="1252"/>
      <c r="PZU20" s="1252"/>
      <c r="PZV20" s="1252"/>
      <c r="PZW20" s="1252"/>
      <c r="PZX20" s="1252"/>
      <c r="PZY20" s="1252"/>
      <c r="PZZ20" s="1252"/>
      <c r="QAA20" s="1252"/>
      <c r="QAB20" s="1252"/>
      <c r="QAC20" s="1252"/>
      <c r="QAD20" s="1252"/>
      <c r="QAE20" s="1252"/>
      <c r="QAF20" s="1252"/>
      <c r="QAG20" s="1252"/>
      <c r="QAH20" s="1252"/>
      <c r="QAI20" s="1252"/>
      <c r="QAJ20" s="1252"/>
      <c r="QAK20" s="1252"/>
      <c r="QAL20" s="1252"/>
      <c r="QAM20" s="1252"/>
      <c r="QAN20" s="1252"/>
      <c r="QAO20" s="1252"/>
      <c r="QAP20" s="1252"/>
      <c r="QAQ20" s="1252"/>
      <c r="QAR20" s="1252"/>
      <c r="QAS20" s="1252"/>
      <c r="QAT20" s="1252"/>
      <c r="QAU20" s="1252"/>
      <c r="QAV20" s="1252"/>
      <c r="QAW20" s="1252"/>
      <c r="QAX20" s="1252"/>
      <c r="QAY20" s="1252"/>
      <c r="QAZ20" s="1252"/>
      <c r="QBA20" s="1252"/>
      <c r="QBB20" s="1252"/>
      <c r="QBC20" s="1252"/>
      <c r="QBD20" s="1252"/>
      <c r="QBE20" s="1252"/>
      <c r="QBF20" s="1252"/>
      <c r="QBG20" s="1252"/>
      <c r="QBH20" s="1252"/>
      <c r="QBI20" s="1252"/>
      <c r="QBJ20" s="1252"/>
      <c r="QBK20" s="1252"/>
      <c r="QBL20" s="1252"/>
      <c r="QBM20" s="1252"/>
      <c r="QBN20" s="1252"/>
      <c r="QBO20" s="1252"/>
      <c r="QBP20" s="1252"/>
      <c r="QBQ20" s="1252"/>
      <c r="QBR20" s="1252"/>
      <c r="QBS20" s="1252"/>
      <c r="QBT20" s="1252"/>
      <c r="QBU20" s="1252"/>
      <c r="QBV20" s="1252"/>
      <c r="QBW20" s="1252"/>
      <c r="QBX20" s="1252"/>
      <c r="QBY20" s="1252"/>
      <c r="QBZ20" s="1252"/>
      <c r="QCA20" s="1252"/>
      <c r="QCB20" s="1252"/>
      <c r="QCC20" s="1252"/>
      <c r="QCD20" s="1252"/>
      <c r="QCE20" s="1252"/>
      <c r="QCF20" s="1252"/>
      <c r="QCG20" s="1252"/>
      <c r="QCH20" s="1252"/>
      <c r="QCI20" s="1252"/>
      <c r="QCJ20" s="1252"/>
      <c r="QCK20" s="1252"/>
      <c r="QCL20" s="1252"/>
      <c r="QCM20" s="1252"/>
      <c r="QCN20" s="1252"/>
      <c r="QCO20" s="1252"/>
      <c r="QCP20" s="1252"/>
      <c r="QCQ20" s="1252"/>
      <c r="QCR20" s="1252"/>
      <c r="QCS20" s="1252"/>
      <c r="QCT20" s="1252"/>
      <c r="QCU20" s="1252"/>
      <c r="QCV20" s="1252"/>
      <c r="QCW20" s="1252"/>
      <c r="QCX20" s="1252"/>
      <c r="QCY20" s="1252"/>
      <c r="QCZ20" s="1252"/>
      <c r="QDA20" s="1252"/>
      <c r="QDB20" s="1252"/>
      <c r="QDC20" s="1252"/>
      <c r="QDD20" s="1252"/>
      <c r="QDE20" s="1252"/>
      <c r="QDF20" s="1252"/>
      <c r="QDG20" s="1252"/>
      <c r="QDH20" s="1252"/>
      <c r="QDI20" s="1252"/>
      <c r="QDJ20" s="1252"/>
      <c r="QDK20" s="1252"/>
      <c r="QDL20" s="1252"/>
      <c r="QDM20" s="1252"/>
      <c r="QDN20" s="1252"/>
      <c r="QDO20" s="1252"/>
      <c r="QDP20" s="1252"/>
      <c r="QDQ20" s="1252"/>
      <c r="QDR20" s="1252"/>
      <c r="QDS20" s="1252"/>
      <c r="QDT20" s="1252"/>
      <c r="QDU20" s="1252"/>
      <c r="QDV20" s="1252"/>
      <c r="QDW20" s="1252"/>
      <c r="QDX20" s="1252"/>
      <c r="QDY20" s="1252"/>
      <c r="QDZ20" s="1252"/>
      <c r="QEA20" s="1252"/>
      <c r="QEB20" s="1252"/>
      <c r="QEC20" s="1252"/>
      <c r="QED20" s="1252"/>
      <c r="QEE20" s="1252"/>
      <c r="QEF20" s="1252"/>
      <c r="QEG20" s="1252"/>
      <c r="QEH20" s="1252"/>
      <c r="QEI20" s="1252"/>
      <c r="QEJ20" s="1252"/>
      <c r="QEK20" s="1252"/>
      <c r="QEL20" s="1252"/>
      <c r="QEM20" s="1252"/>
      <c r="QEN20" s="1252"/>
      <c r="QEO20" s="1252"/>
      <c r="QEP20" s="1252"/>
      <c r="QEQ20" s="1252"/>
      <c r="QER20" s="1252"/>
      <c r="QES20" s="1252"/>
      <c r="QET20" s="1252"/>
      <c r="QEU20" s="1252"/>
      <c r="QEV20" s="1252"/>
      <c r="QEW20" s="1252"/>
      <c r="QEX20" s="1252"/>
      <c r="QEY20" s="1252"/>
      <c r="QEZ20" s="1252"/>
      <c r="QFA20" s="1252"/>
      <c r="QFB20" s="1252"/>
      <c r="QFC20" s="1252"/>
      <c r="QFD20" s="1252"/>
      <c r="QFE20" s="1252"/>
      <c r="QFF20" s="1252"/>
      <c r="QFG20" s="1252"/>
      <c r="QFH20" s="1252"/>
      <c r="QFI20" s="1252"/>
      <c r="QFJ20" s="1252"/>
      <c r="QFK20" s="1252"/>
      <c r="QFL20" s="1252"/>
      <c r="QFM20" s="1252"/>
      <c r="QFN20" s="1252"/>
      <c r="QFO20" s="1252"/>
      <c r="QFP20" s="1252"/>
      <c r="QFQ20" s="1252"/>
      <c r="QFR20" s="1252"/>
      <c r="QFS20" s="1252"/>
      <c r="QFT20" s="1252"/>
      <c r="QFU20" s="1252"/>
      <c r="QFV20" s="1252"/>
      <c r="QFW20" s="1252"/>
      <c r="QFX20" s="1252"/>
      <c r="QFY20" s="1252"/>
      <c r="QFZ20" s="1252"/>
      <c r="QGA20" s="1252"/>
      <c r="QGB20" s="1252"/>
      <c r="QGC20" s="1252"/>
      <c r="QGD20" s="1252"/>
      <c r="QGE20" s="1252"/>
      <c r="QGF20" s="1252"/>
      <c r="QGG20" s="1252"/>
      <c r="QGH20" s="1252"/>
      <c r="QGI20" s="1252"/>
      <c r="QGJ20" s="1252"/>
      <c r="QGK20" s="1252"/>
      <c r="QGL20" s="1252"/>
      <c r="QGM20" s="1252"/>
      <c r="QGN20" s="1252"/>
      <c r="QGO20" s="1252"/>
      <c r="QGP20" s="1252"/>
      <c r="QGQ20" s="1252"/>
      <c r="QGR20" s="1252"/>
      <c r="QGS20" s="1252"/>
      <c r="QGT20" s="1252"/>
      <c r="QGU20" s="1252"/>
      <c r="QGV20" s="1252"/>
      <c r="QGW20" s="1252"/>
      <c r="QGX20" s="1252"/>
      <c r="QGY20" s="1252"/>
      <c r="QGZ20" s="1252"/>
      <c r="QHA20" s="1252"/>
      <c r="QHB20" s="1252"/>
      <c r="QHC20" s="1252"/>
      <c r="QHD20" s="1252"/>
      <c r="QHE20" s="1252"/>
      <c r="QHF20" s="1252"/>
      <c r="QHG20" s="1252"/>
      <c r="QHH20" s="1252"/>
      <c r="QHI20" s="1252"/>
      <c r="QHJ20" s="1252"/>
      <c r="QHK20" s="1252"/>
      <c r="QHL20" s="1252"/>
      <c r="QHM20" s="1252"/>
      <c r="QHN20" s="1252"/>
      <c r="QHO20" s="1252"/>
      <c r="QHP20" s="1252"/>
      <c r="QHQ20" s="1252"/>
      <c r="QHR20" s="1252"/>
      <c r="QHS20" s="1252"/>
      <c r="QHT20" s="1252"/>
      <c r="QHU20" s="1252"/>
      <c r="QHV20" s="1252"/>
      <c r="QHW20" s="1252"/>
      <c r="QHX20" s="1252"/>
      <c r="QHY20" s="1252"/>
      <c r="QHZ20" s="1252"/>
      <c r="QIA20" s="1252"/>
      <c r="QIB20" s="1252"/>
      <c r="QIC20" s="1252"/>
      <c r="QID20" s="1252"/>
      <c r="QIE20" s="1252"/>
      <c r="QIF20" s="1252"/>
      <c r="QIG20" s="1252"/>
      <c r="QIH20" s="1252"/>
      <c r="QII20" s="1252"/>
      <c r="QIJ20" s="1252"/>
      <c r="QIK20" s="1252"/>
      <c r="QIL20" s="1252"/>
      <c r="QIM20" s="1252"/>
      <c r="QIN20" s="1252"/>
      <c r="QIO20" s="1252"/>
      <c r="QIP20" s="1252"/>
      <c r="QIQ20" s="1252"/>
      <c r="QIR20" s="1252"/>
      <c r="QIS20" s="1252"/>
      <c r="QIT20" s="1252"/>
      <c r="QIU20" s="1252"/>
      <c r="QIV20" s="1252"/>
      <c r="QIW20" s="1252"/>
      <c r="QIX20" s="1252"/>
      <c r="QIY20" s="1252"/>
      <c r="QIZ20" s="1252"/>
      <c r="QJA20" s="1252"/>
      <c r="QJB20" s="1252"/>
      <c r="QJC20" s="1252"/>
      <c r="QJD20" s="1252"/>
      <c r="QJE20" s="1252"/>
      <c r="QJF20" s="1252"/>
      <c r="QJG20" s="1252"/>
      <c r="QJH20" s="1252"/>
      <c r="QJI20" s="1252"/>
      <c r="QJJ20" s="1252"/>
      <c r="QJK20" s="1252"/>
      <c r="QJL20" s="1252"/>
      <c r="QJM20" s="1252"/>
      <c r="QJN20" s="1252"/>
      <c r="QJO20" s="1252"/>
      <c r="QJP20" s="1252"/>
      <c r="QJQ20" s="1252"/>
      <c r="QJR20" s="1252"/>
      <c r="QJS20" s="1252"/>
      <c r="QJT20" s="1252"/>
      <c r="QJU20" s="1252"/>
      <c r="QJV20" s="1252"/>
      <c r="QJW20" s="1252"/>
      <c r="QJX20" s="1252"/>
      <c r="QJY20" s="1252"/>
      <c r="QJZ20" s="1252"/>
      <c r="QKA20" s="1252"/>
      <c r="QKB20" s="1252"/>
      <c r="QKC20" s="1252"/>
      <c r="QKD20" s="1252"/>
      <c r="QKE20" s="1252"/>
      <c r="QKF20" s="1252"/>
      <c r="QKG20" s="1252"/>
      <c r="QKH20" s="1252"/>
      <c r="QKI20" s="1252"/>
      <c r="QKJ20" s="1252"/>
      <c r="QKK20" s="1252"/>
      <c r="QKL20" s="1252"/>
      <c r="QKM20" s="1252"/>
      <c r="QKN20" s="1252"/>
      <c r="QKO20" s="1252"/>
      <c r="QKP20" s="1252"/>
      <c r="QKQ20" s="1252"/>
      <c r="QKR20" s="1252"/>
      <c r="QKS20" s="1252"/>
      <c r="QKT20" s="1252"/>
      <c r="QKU20" s="1252"/>
      <c r="QKV20" s="1252"/>
      <c r="QKW20" s="1252"/>
      <c r="QKX20" s="1252"/>
      <c r="QKY20" s="1252"/>
      <c r="QKZ20" s="1252"/>
      <c r="QLA20" s="1252"/>
      <c r="QLB20" s="1252"/>
      <c r="QLC20" s="1252"/>
      <c r="QLD20" s="1252"/>
      <c r="QLE20" s="1252"/>
      <c r="QLF20" s="1252"/>
      <c r="QLG20" s="1252"/>
      <c r="QLH20" s="1252"/>
      <c r="QLI20" s="1252"/>
      <c r="QLJ20" s="1252"/>
      <c r="QLK20" s="1252"/>
      <c r="QLL20" s="1252"/>
      <c r="QLM20" s="1252"/>
      <c r="QLN20" s="1252"/>
      <c r="QLO20" s="1252"/>
      <c r="QLP20" s="1252"/>
      <c r="QLQ20" s="1252"/>
      <c r="QLR20" s="1252"/>
      <c r="QLS20" s="1252"/>
      <c r="QLT20" s="1252"/>
      <c r="QLU20" s="1252"/>
      <c r="QLV20" s="1252"/>
      <c r="QLW20" s="1252"/>
      <c r="QLX20" s="1252"/>
      <c r="QLY20" s="1252"/>
      <c r="QLZ20" s="1252"/>
      <c r="QMA20" s="1252"/>
      <c r="QMB20" s="1252"/>
      <c r="QMC20" s="1252"/>
      <c r="QMD20" s="1252"/>
      <c r="QME20" s="1252"/>
      <c r="QMF20" s="1252"/>
      <c r="QMG20" s="1252"/>
      <c r="QMH20" s="1252"/>
      <c r="QMI20" s="1252"/>
      <c r="QMJ20" s="1252"/>
      <c r="QMK20" s="1252"/>
      <c r="QML20" s="1252"/>
      <c r="QMM20" s="1252"/>
      <c r="QMN20" s="1252"/>
      <c r="QMO20" s="1252"/>
      <c r="QMP20" s="1252"/>
      <c r="QMQ20" s="1252"/>
      <c r="QMR20" s="1252"/>
      <c r="QMS20" s="1252"/>
      <c r="QMT20" s="1252"/>
      <c r="QMU20" s="1252"/>
      <c r="QMV20" s="1252"/>
      <c r="QMW20" s="1252"/>
      <c r="QMX20" s="1252"/>
      <c r="QMY20" s="1252"/>
      <c r="QMZ20" s="1252"/>
      <c r="QNA20" s="1252"/>
      <c r="QNB20" s="1252"/>
      <c r="QNC20" s="1252"/>
      <c r="QND20" s="1252"/>
      <c r="QNE20" s="1252"/>
      <c r="QNF20" s="1252"/>
      <c r="QNG20" s="1252"/>
      <c r="QNH20" s="1252"/>
      <c r="QNI20" s="1252"/>
      <c r="QNJ20" s="1252"/>
      <c r="QNK20" s="1252"/>
      <c r="QNL20" s="1252"/>
      <c r="QNM20" s="1252"/>
      <c r="QNN20" s="1252"/>
      <c r="QNO20" s="1252"/>
      <c r="QNP20" s="1252"/>
      <c r="QNQ20" s="1252"/>
      <c r="QNR20" s="1252"/>
      <c r="QNS20" s="1252"/>
      <c r="QNT20" s="1252"/>
      <c r="QNU20" s="1252"/>
      <c r="QNV20" s="1252"/>
      <c r="QNW20" s="1252"/>
      <c r="QNX20" s="1252"/>
      <c r="QNY20" s="1252"/>
      <c r="QNZ20" s="1252"/>
      <c r="QOA20" s="1252"/>
      <c r="QOB20" s="1252"/>
      <c r="QOC20" s="1252"/>
      <c r="QOD20" s="1252"/>
      <c r="QOE20" s="1252"/>
      <c r="QOF20" s="1252"/>
      <c r="QOG20" s="1252"/>
      <c r="QOH20" s="1252"/>
      <c r="QOI20" s="1252"/>
      <c r="QOJ20" s="1252"/>
      <c r="QOK20" s="1252"/>
      <c r="QOL20" s="1252"/>
      <c r="QOM20" s="1252"/>
      <c r="QON20" s="1252"/>
      <c r="QOO20" s="1252"/>
      <c r="QOP20" s="1252"/>
      <c r="QOQ20" s="1252"/>
      <c r="QOR20" s="1252"/>
      <c r="QOS20" s="1252"/>
      <c r="QOT20" s="1252"/>
      <c r="QOU20" s="1252"/>
      <c r="QOV20" s="1252"/>
      <c r="QOW20" s="1252"/>
      <c r="QOX20" s="1252"/>
      <c r="QOY20" s="1252"/>
      <c r="QOZ20" s="1252"/>
      <c r="QPA20" s="1252"/>
      <c r="QPB20" s="1252"/>
      <c r="QPC20" s="1252"/>
      <c r="QPD20" s="1252"/>
      <c r="QPE20" s="1252"/>
      <c r="QPF20" s="1252"/>
      <c r="QPG20" s="1252"/>
      <c r="QPH20" s="1252"/>
      <c r="QPI20" s="1252"/>
      <c r="QPJ20" s="1252"/>
      <c r="QPK20" s="1252"/>
      <c r="QPL20" s="1252"/>
      <c r="QPM20" s="1252"/>
      <c r="QPN20" s="1252"/>
      <c r="QPO20" s="1252"/>
      <c r="QPP20" s="1252"/>
      <c r="QPQ20" s="1252"/>
      <c r="QPR20" s="1252"/>
      <c r="QPS20" s="1252"/>
      <c r="QPT20" s="1252"/>
      <c r="QPU20" s="1252"/>
      <c r="QPV20" s="1252"/>
      <c r="QPW20" s="1252"/>
      <c r="QPX20" s="1252"/>
      <c r="QPY20" s="1252"/>
      <c r="QPZ20" s="1252"/>
      <c r="QQA20" s="1252"/>
      <c r="QQB20" s="1252"/>
      <c r="QQC20" s="1252"/>
      <c r="QQD20" s="1252"/>
      <c r="QQE20" s="1252"/>
      <c r="QQF20" s="1252"/>
      <c r="QQG20" s="1252"/>
      <c r="QQH20" s="1252"/>
      <c r="QQI20" s="1252"/>
      <c r="QQJ20" s="1252"/>
      <c r="QQK20" s="1252"/>
      <c r="QQL20" s="1252"/>
      <c r="QQM20" s="1252"/>
      <c r="QQN20" s="1252"/>
      <c r="QQO20" s="1252"/>
      <c r="QQP20" s="1252"/>
      <c r="QQQ20" s="1252"/>
      <c r="QQR20" s="1252"/>
      <c r="QQS20" s="1252"/>
      <c r="QQT20" s="1252"/>
      <c r="QQU20" s="1252"/>
      <c r="QQV20" s="1252"/>
      <c r="QQW20" s="1252"/>
      <c r="QQX20" s="1252"/>
      <c r="QQY20" s="1252"/>
      <c r="QQZ20" s="1252"/>
      <c r="QRA20" s="1252"/>
      <c r="QRB20" s="1252"/>
      <c r="QRC20" s="1252"/>
      <c r="QRD20" s="1252"/>
      <c r="QRE20" s="1252"/>
      <c r="QRF20" s="1252"/>
      <c r="QRG20" s="1252"/>
      <c r="QRH20" s="1252"/>
      <c r="QRI20" s="1252"/>
      <c r="QRJ20" s="1252"/>
      <c r="QRK20" s="1252"/>
      <c r="QRL20" s="1252"/>
      <c r="QRM20" s="1252"/>
      <c r="QRN20" s="1252"/>
      <c r="QRO20" s="1252"/>
      <c r="QRP20" s="1252"/>
      <c r="QRQ20" s="1252"/>
      <c r="QRR20" s="1252"/>
      <c r="QRS20" s="1252"/>
      <c r="QRT20" s="1252"/>
      <c r="QRU20" s="1252"/>
      <c r="QRV20" s="1252"/>
      <c r="QRW20" s="1252"/>
      <c r="QRX20" s="1252"/>
      <c r="QRY20" s="1252"/>
      <c r="QRZ20" s="1252"/>
      <c r="QSA20" s="1252"/>
      <c r="QSB20" s="1252"/>
      <c r="QSC20" s="1252"/>
      <c r="QSD20" s="1252"/>
      <c r="QSE20" s="1252"/>
      <c r="QSF20" s="1252"/>
      <c r="QSG20" s="1252"/>
      <c r="QSH20" s="1252"/>
      <c r="QSI20" s="1252"/>
      <c r="QSJ20" s="1252"/>
      <c r="QSK20" s="1252"/>
      <c r="QSL20" s="1252"/>
      <c r="QSM20" s="1252"/>
      <c r="QSN20" s="1252"/>
      <c r="QSO20" s="1252"/>
      <c r="QSP20" s="1252"/>
      <c r="QSQ20" s="1252"/>
      <c r="QSR20" s="1252"/>
      <c r="QSS20" s="1252"/>
      <c r="QST20" s="1252"/>
      <c r="QSU20" s="1252"/>
      <c r="QSV20" s="1252"/>
      <c r="QSW20" s="1252"/>
      <c r="QSX20" s="1252"/>
      <c r="QSY20" s="1252"/>
      <c r="QSZ20" s="1252"/>
      <c r="QTA20" s="1252"/>
      <c r="QTB20" s="1252"/>
      <c r="QTC20" s="1252"/>
      <c r="QTD20" s="1252"/>
      <c r="QTE20" s="1252"/>
      <c r="QTF20" s="1252"/>
      <c r="QTG20" s="1252"/>
      <c r="QTH20" s="1252"/>
      <c r="QTI20" s="1252"/>
      <c r="QTJ20" s="1252"/>
      <c r="QTK20" s="1252"/>
      <c r="QTL20" s="1252"/>
      <c r="QTM20" s="1252"/>
      <c r="QTN20" s="1252"/>
      <c r="QTO20" s="1252"/>
      <c r="QTP20" s="1252"/>
      <c r="QTQ20" s="1252"/>
      <c r="QTR20" s="1252"/>
      <c r="QTS20" s="1252"/>
      <c r="QTT20" s="1252"/>
      <c r="QTU20" s="1252"/>
      <c r="QTV20" s="1252"/>
      <c r="QTW20" s="1252"/>
      <c r="QTX20" s="1252"/>
      <c r="QTY20" s="1252"/>
      <c r="QTZ20" s="1252"/>
      <c r="QUA20" s="1252"/>
      <c r="QUB20" s="1252"/>
      <c r="QUC20" s="1252"/>
      <c r="QUD20" s="1252"/>
      <c r="QUE20" s="1252"/>
      <c r="QUF20" s="1252"/>
      <c r="QUG20" s="1252"/>
      <c r="QUH20" s="1252"/>
      <c r="QUI20" s="1252"/>
      <c r="QUJ20" s="1252"/>
      <c r="QUK20" s="1252"/>
      <c r="QUL20" s="1252"/>
      <c r="QUM20" s="1252"/>
      <c r="QUN20" s="1252"/>
      <c r="QUO20" s="1252"/>
      <c r="QUP20" s="1252"/>
      <c r="QUQ20" s="1252"/>
      <c r="QUR20" s="1252"/>
      <c r="QUS20" s="1252"/>
      <c r="QUT20" s="1252"/>
      <c r="QUU20" s="1252"/>
      <c r="QUV20" s="1252"/>
      <c r="QUW20" s="1252"/>
      <c r="QUX20" s="1252"/>
      <c r="QUY20" s="1252"/>
      <c r="QUZ20" s="1252"/>
      <c r="QVA20" s="1252"/>
      <c r="QVB20" s="1252"/>
      <c r="QVC20" s="1252"/>
      <c r="QVD20" s="1252"/>
      <c r="QVE20" s="1252"/>
      <c r="QVF20" s="1252"/>
      <c r="QVG20" s="1252"/>
      <c r="QVH20" s="1252"/>
      <c r="QVI20" s="1252"/>
      <c r="QVJ20" s="1252"/>
      <c r="QVK20" s="1252"/>
      <c r="QVL20" s="1252"/>
      <c r="QVM20" s="1252"/>
      <c r="QVN20" s="1252"/>
      <c r="QVO20" s="1252"/>
      <c r="QVP20" s="1252"/>
      <c r="QVQ20" s="1252"/>
      <c r="QVR20" s="1252"/>
      <c r="QVS20" s="1252"/>
      <c r="QVT20" s="1252"/>
      <c r="QVU20" s="1252"/>
      <c r="QVV20" s="1252"/>
      <c r="QVW20" s="1252"/>
      <c r="QVX20" s="1252"/>
      <c r="QVY20" s="1252"/>
      <c r="QVZ20" s="1252"/>
      <c r="QWA20" s="1252"/>
      <c r="QWB20" s="1252"/>
      <c r="QWC20" s="1252"/>
      <c r="QWD20" s="1252"/>
      <c r="QWE20" s="1252"/>
      <c r="QWF20" s="1252"/>
      <c r="QWG20" s="1252"/>
      <c r="QWH20" s="1252"/>
      <c r="QWI20" s="1252"/>
      <c r="QWJ20" s="1252"/>
      <c r="QWK20" s="1252"/>
      <c r="QWL20" s="1252"/>
      <c r="QWM20" s="1252"/>
      <c r="QWN20" s="1252"/>
      <c r="QWO20" s="1252"/>
      <c r="QWP20" s="1252"/>
      <c r="QWQ20" s="1252"/>
      <c r="QWR20" s="1252"/>
      <c r="QWS20" s="1252"/>
      <c r="QWT20" s="1252"/>
      <c r="QWU20" s="1252"/>
      <c r="QWV20" s="1252"/>
      <c r="QWW20" s="1252"/>
      <c r="QWX20" s="1252"/>
      <c r="QWY20" s="1252"/>
      <c r="QWZ20" s="1252"/>
      <c r="QXA20" s="1252"/>
      <c r="QXB20" s="1252"/>
      <c r="QXC20" s="1252"/>
      <c r="QXD20" s="1252"/>
      <c r="QXE20" s="1252"/>
      <c r="QXF20" s="1252"/>
      <c r="QXG20" s="1252"/>
      <c r="QXH20" s="1252"/>
      <c r="QXI20" s="1252"/>
      <c r="QXJ20" s="1252"/>
      <c r="QXK20" s="1252"/>
      <c r="QXL20" s="1252"/>
      <c r="QXM20" s="1252"/>
      <c r="QXN20" s="1252"/>
      <c r="QXO20" s="1252"/>
      <c r="QXP20" s="1252"/>
      <c r="QXQ20" s="1252"/>
      <c r="QXR20" s="1252"/>
      <c r="QXS20" s="1252"/>
      <c r="QXT20" s="1252"/>
      <c r="QXU20" s="1252"/>
      <c r="QXV20" s="1252"/>
      <c r="QXW20" s="1252"/>
      <c r="QXX20" s="1252"/>
      <c r="QXY20" s="1252"/>
      <c r="QXZ20" s="1252"/>
      <c r="QYA20" s="1252"/>
      <c r="QYB20" s="1252"/>
      <c r="QYC20" s="1252"/>
      <c r="QYD20" s="1252"/>
      <c r="QYE20" s="1252"/>
      <c r="QYF20" s="1252"/>
      <c r="QYG20" s="1252"/>
      <c r="QYH20" s="1252"/>
      <c r="QYI20" s="1252"/>
      <c r="QYJ20" s="1252"/>
      <c r="QYK20" s="1252"/>
      <c r="QYL20" s="1252"/>
      <c r="QYM20" s="1252"/>
      <c r="QYN20" s="1252"/>
      <c r="QYO20" s="1252"/>
      <c r="QYP20" s="1252"/>
      <c r="QYQ20" s="1252"/>
      <c r="QYR20" s="1252"/>
      <c r="QYS20" s="1252"/>
      <c r="QYT20" s="1252"/>
      <c r="QYU20" s="1252"/>
      <c r="QYV20" s="1252"/>
      <c r="QYW20" s="1252"/>
      <c r="QYX20" s="1252"/>
      <c r="QYY20" s="1252"/>
      <c r="QYZ20" s="1252"/>
      <c r="QZA20" s="1252"/>
      <c r="QZB20" s="1252"/>
      <c r="QZC20" s="1252"/>
      <c r="QZD20" s="1252"/>
      <c r="QZE20" s="1252"/>
      <c r="QZF20" s="1252"/>
      <c r="QZG20" s="1252"/>
      <c r="QZH20" s="1252"/>
      <c r="QZI20" s="1252"/>
      <c r="QZJ20" s="1252"/>
      <c r="QZK20" s="1252"/>
      <c r="QZL20" s="1252"/>
      <c r="QZM20" s="1252"/>
      <c r="QZN20" s="1252"/>
      <c r="QZO20" s="1252"/>
      <c r="QZP20" s="1252"/>
      <c r="QZQ20" s="1252"/>
      <c r="QZR20" s="1252"/>
      <c r="QZS20" s="1252"/>
      <c r="QZT20" s="1252"/>
      <c r="QZU20" s="1252"/>
      <c r="QZV20" s="1252"/>
      <c r="QZW20" s="1252"/>
      <c r="QZX20" s="1252"/>
      <c r="QZY20" s="1252"/>
      <c r="QZZ20" s="1252"/>
      <c r="RAA20" s="1252"/>
      <c r="RAB20" s="1252"/>
      <c r="RAC20" s="1252"/>
      <c r="RAD20" s="1252"/>
      <c r="RAE20" s="1252"/>
      <c r="RAF20" s="1252"/>
      <c r="RAG20" s="1252"/>
      <c r="RAH20" s="1252"/>
      <c r="RAI20" s="1252"/>
      <c r="RAJ20" s="1252"/>
      <c r="RAK20" s="1252"/>
      <c r="RAL20" s="1252"/>
      <c r="RAM20" s="1252"/>
      <c r="RAN20" s="1252"/>
      <c r="RAO20" s="1252"/>
      <c r="RAP20" s="1252"/>
      <c r="RAQ20" s="1252"/>
      <c r="RAR20" s="1252"/>
      <c r="RAS20" s="1252"/>
      <c r="RAT20" s="1252"/>
      <c r="RAU20" s="1252"/>
      <c r="RAV20" s="1252"/>
      <c r="RAW20" s="1252"/>
      <c r="RAX20" s="1252"/>
      <c r="RAY20" s="1252"/>
      <c r="RAZ20" s="1252"/>
      <c r="RBA20" s="1252"/>
      <c r="RBB20" s="1252"/>
      <c r="RBC20" s="1252"/>
      <c r="RBD20" s="1252"/>
      <c r="RBE20" s="1252"/>
      <c r="RBF20" s="1252"/>
      <c r="RBG20" s="1252"/>
      <c r="RBH20" s="1252"/>
      <c r="RBI20" s="1252"/>
      <c r="RBJ20" s="1252"/>
      <c r="RBK20" s="1252"/>
      <c r="RBL20" s="1252"/>
      <c r="RBM20" s="1252"/>
      <c r="RBN20" s="1252"/>
      <c r="RBO20" s="1252"/>
      <c r="RBP20" s="1252"/>
      <c r="RBQ20" s="1252"/>
      <c r="RBR20" s="1252"/>
      <c r="RBS20" s="1252"/>
      <c r="RBT20" s="1252"/>
      <c r="RBU20" s="1252"/>
      <c r="RBV20" s="1252"/>
      <c r="RBW20" s="1252"/>
      <c r="RBX20" s="1252"/>
      <c r="RBY20" s="1252"/>
      <c r="RBZ20" s="1252"/>
      <c r="RCA20" s="1252"/>
      <c r="RCB20" s="1252"/>
      <c r="RCC20" s="1252"/>
      <c r="RCD20" s="1252"/>
      <c r="RCE20" s="1252"/>
      <c r="RCF20" s="1252"/>
      <c r="RCG20" s="1252"/>
      <c r="RCH20" s="1252"/>
      <c r="RCI20" s="1252"/>
      <c r="RCJ20" s="1252"/>
      <c r="RCK20" s="1252"/>
      <c r="RCL20" s="1252"/>
      <c r="RCM20" s="1252"/>
      <c r="RCN20" s="1252"/>
      <c r="RCO20" s="1252"/>
      <c r="RCP20" s="1252"/>
      <c r="RCQ20" s="1252"/>
      <c r="RCR20" s="1252"/>
      <c r="RCS20" s="1252"/>
      <c r="RCT20" s="1252"/>
      <c r="RCU20" s="1252"/>
      <c r="RCV20" s="1252"/>
      <c r="RCW20" s="1252"/>
      <c r="RCX20" s="1252"/>
      <c r="RCY20" s="1252"/>
      <c r="RCZ20" s="1252"/>
      <c r="RDA20" s="1252"/>
      <c r="RDB20" s="1252"/>
      <c r="RDC20" s="1252"/>
      <c r="RDD20" s="1252"/>
      <c r="RDE20" s="1252"/>
      <c r="RDF20" s="1252"/>
      <c r="RDG20" s="1252"/>
      <c r="RDH20" s="1252"/>
      <c r="RDI20" s="1252"/>
      <c r="RDJ20" s="1252"/>
      <c r="RDK20" s="1252"/>
      <c r="RDL20" s="1252"/>
      <c r="RDM20" s="1252"/>
      <c r="RDN20" s="1252"/>
      <c r="RDO20" s="1252"/>
      <c r="RDP20" s="1252"/>
      <c r="RDQ20" s="1252"/>
      <c r="RDR20" s="1252"/>
      <c r="RDS20" s="1252"/>
      <c r="RDT20" s="1252"/>
      <c r="RDU20" s="1252"/>
      <c r="RDV20" s="1252"/>
      <c r="RDW20" s="1252"/>
      <c r="RDX20" s="1252"/>
      <c r="RDY20" s="1252"/>
      <c r="RDZ20" s="1252"/>
      <c r="REA20" s="1252"/>
      <c r="REB20" s="1252"/>
      <c r="REC20" s="1252"/>
      <c r="RED20" s="1252"/>
      <c r="REE20" s="1252"/>
      <c r="REF20" s="1252"/>
      <c r="REG20" s="1252"/>
      <c r="REH20" s="1252"/>
      <c r="REI20" s="1252"/>
      <c r="REJ20" s="1252"/>
      <c r="REK20" s="1252"/>
      <c r="REL20" s="1252"/>
      <c r="REM20" s="1252"/>
      <c r="REN20" s="1252"/>
      <c r="REO20" s="1252"/>
      <c r="REP20" s="1252"/>
      <c r="REQ20" s="1252"/>
      <c r="RER20" s="1252"/>
      <c r="RES20" s="1252"/>
      <c r="RET20" s="1252"/>
      <c r="REU20" s="1252"/>
      <c r="REV20" s="1252"/>
      <c r="REW20" s="1252"/>
      <c r="REX20" s="1252"/>
      <c r="REY20" s="1252"/>
      <c r="REZ20" s="1252"/>
      <c r="RFA20" s="1252"/>
      <c r="RFB20" s="1252"/>
      <c r="RFC20" s="1252"/>
      <c r="RFD20" s="1252"/>
      <c r="RFE20" s="1252"/>
      <c r="RFF20" s="1252"/>
      <c r="RFG20" s="1252"/>
      <c r="RFH20" s="1252"/>
      <c r="RFI20" s="1252"/>
      <c r="RFJ20" s="1252"/>
      <c r="RFK20" s="1252"/>
      <c r="RFL20" s="1252"/>
      <c r="RFM20" s="1252"/>
      <c r="RFN20" s="1252"/>
      <c r="RFO20" s="1252"/>
      <c r="RFP20" s="1252"/>
      <c r="RFQ20" s="1252"/>
      <c r="RFR20" s="1252"/>
      <c r="RFS20" s="1252"/>
      <c r="RFT20" s="1252"/>
      <c r="RFU20" s="1252"/>
      <c r="RFV20" s="1252"/>
      <c r="RFW20" s="1252"/>
      <c r="RFX20" s="1252"/>
      <c r="RFY20" s="1252"/>
      <c r="RFZ20" s="1252"/>
      <c r="RGA20" s="1252"/>
      <c r="RGB20" s="1252"/>
      <c r="RGC20" s="1252"/>
      <c r="RGD20" s="1252"/>
      <c r="RGE20" s="1252"/>
      <c r="RGF20" s="1252"/>
      <c r="RGG20" s="1252"/>
      <c r="RGH20" s="1252"/>
      <c r="RGI20" s="1252"/>
      <c r="RGJ20" s="1252"/>
      <c r="RGK20" s="1252"/>
      <c r="RGL20" s="1252"/>
      <c r="RGM20" s="1252"/>
      <c r="RGN20" s="1252"/>
      <c r="RGO20" s="1252"/>
      <c r="RGP20" s="1252"/>
      <c r="RGQ20" s="1252"/>
      <c r="RGR20" s="1252"/>
      <c r="RGS20" s="1252"/>
      <c r="RGT20" s="1252"/>
      <c r="RGU20" s="1252"/>
      <c r="RGV20" s="1252"/>
      <c r="RGW20" s="1252"/>
      <c r="RGX20" s="1252"/>
      <c r="RGY20" s="1252"/>
      <c r="RGZ20" s="1252"/>
      <c r="RHA20" s="1252"/>
      <c r="RHB20" s="1252"/>
      <c r="RHC20" s="1252"/>
      <c r="RHD20" s="1252"/>
      <c r="RHE20" s="1252"/>
      <c r="RHF20" s="1252"/>
      <c r="RHG20" s="1252"/>
      <c r="RHH20" s="1252"/>
      <c r="RHI20" s="1252"/>
      <c r="RHJ20" s="1252"/>
      <c r="RHK20" s="1252"/>
      <c r="RHL20" s="1252"/>
      <c r="RHM20" s="1252"/>
      <c r="RHN20" s="1252"/>
      <c r="RHO20" s="1252"/>
      <c r="RHP20" s="1252"/>
      <c r="RHQ20" s="1252"/>
      <c r="RHR20" s="1252"/>
      <c r="RHS20" s="1252"/>
      <c r="RHT20" s="1252"/>
      <c r="RHU20" s="1252"/>
      <c r="RHV20" s="1252"/>
      <c r="RHW20" s="1252"/>
      <c r="RHX20" s="1252"/>
      <c r="RHY20" s="1252"/>
      <c r="RHZ20" s="1252"/>
      <c r="RIA20" s="1252"/>
      <c r="RIB20" s="1252"/>
      <c r="RIC20" s="1252"/>
      <c r="RID20" s="1252"/>
      <c r="RIE20" s="1252"/>
      <c r="RIF20" s="1252"/>
      <c r="RIG20" s="1252"/>
      <c r="RIH20" s="1252"/>
      <c r="RII20" s="1252"/>
      <c r="RIJ20" s="1252"/>
      <c r="RIK20" s="1252"/>
      <c r="RIL20" s="1252"/>
      <c r="RIM20" s="1252"/>
      <c r="RIN20" s="1252"/>
      <c r="RIO20" s="1252"/>
      <c r="RIP20" s="1252"/>
      <c r="RIQ20" s="1252"/>
      <c r="RIR20" s="1252"/>
      <c r="RIS20" s="1252"/>
      <c r="RIT20" s="1252"/>
      <c r="RIU20" s="1252"/>
      <c r="RIV20" s="1252"/>
      <c r="RIW20" s="1252"/>
      <c r="RIX20" s="1252"/>
      <c r="RIY20" s="1252"/>
      <c r="RIZ20" s="1252"/>
      <c r="RJA20" s="1252"/>
      <c r="RJB20" s="1252"/>
      <c r="RJC20" s="1252"/>
      <c r="RJD20" s="1252"/>
      <c r="RJE20" s="1252"/>
      <c r="RJF20" s="1252"/>
      <c r="RJG20" s="1252"/>
      <c r="RJH20" s="1252"/>
      <c r="RJI20" s="1252"/>
      <c r="RJJ20" s="1252"/>
      <c r="RJK20" s="1252"/>
      <c r="RJL20" s="1252"/>
      <c r="RJM20" s="1252"/>
      <c r="RJN20" s="1252"/>
      <c r="RJO20" s="1252"/>
      <c r="RJP20" s="1252"/>
      <c r="RJQ20" s="1252"/>
      <c r="RJR20" s="1252"/>
      <c r="RJS20" s="1252"/>
      <c r="RJT20" s="1252"/>
      <c r="RJU20" s="1252"/>
      <c r="RJV20" s="1252"/>
      <c r="RJW20" s="1252"/>
      <c r="RJX20" s="1252"/>
      <c r="RJY20" s="1252"/>
      <c r="RJZ20" s="1252"/>
      <c r="RKA20" s="1252"/>
      <c r="RKB20" s="1252"/>
      <c r="RKC20" s="1252"/>
      <c r="RKD20" s="1252"/>
      <c r="RKE20" s="1252"/>
      <c r="RKF20" s="1252"/>
      <c r="RKG20" s="1252"/>
      <c r="RKH20" s="1252"/>
      <c r="RKI20" s="1252"/>
      <c r="RKJ20" s="1252"/>
      <c r="RKK20" s="1252"/>
      <c r="RKL20" s="1252"/>
      <c r="RKM20" s="1252"/>
      <c r="RKN20" s="1252"/>
      <c r="RKO20" s="1252"/>
      <c r="RKP20" s="1252"/>
      <c r="RKQ20" s="1252"/>
      <c r="RKR20" s="1252"/>
      <c r="RKS20" s="1252"/>
      <c r="RKT20" s="1252"/>
      <c r="RKU20" s="1252"/>
      <c r="RKV20" s="1252"/>
      <c r="RKW20" s="1252"/>
      <c r="RKX20" s="1252"/>
      <c r="RKY20" s="1252"/>
      <c r="RKZ20" s="1252"/>
      <c r="RLA20" s="1252"/>
      <c r="RLB20" s="1252"/>
      <c r="RLC20" s="1252"/>
      <c r="RLD20" s="1252"/>
      <c r="RLE20" s="1252"/>
      <c r="RLF20" s="1252"/>
      <c r="RLG20" s="1252"/>
      <c r="RLH20" s="1252"/>
      <c r="RLI20" s="1252"/>
      <c r="RLJ20" s="1252"/>
      <c r="RLK20" s="1252"/>
      <c r="RLL20" s="1252"/>
      <c r="RLM20" s="1252"/>
      <c r="RLN20" s="1252"/>
      <c r="RLO20" s="1252"/>
      <c r="RLP20" s="1252"/>
      <c r="RLQ20" s="1252"/>
      <c r="RLR20" s="1252"/>
      <c r="RLS20" s="1252"/>
      <c r="RLT20" s="1252"/>
      <c r="RLU20" s="1252"/>
      <c r="RLV20" s="1252"/>
      <c r="RLW20" s="1252"/>
      <c r="RLX20" s="1252"/>
      <c r="RLY20" s="1252"/>
      <c r="RLZ20" s="1252"/>
      <c r="RMA20" s="1252"/>
      <c r="RMB20" s="1252"/>
      <c r="RMC20" s="1252"/>
      <c r="RMD20" s="1252"/>
      <c r="RME20" s="1252"/>
      <c r="RMF20" s="1252"/>
      <c r="RMG20" s="1252"/>
      <c r="RMH20" s="1252"/>
      <c r="RMI20" s="1252"/>
      <c r="RMJ20" s="1252"/>
      <c r="RMK20" s="1252"/>
      <c r="RML20" s="1252"/>
      <c r="RMM20" s="1252"/>
      <c r="RMN20" s="1252"/>
      <c r="RMO20" s="1252"/>
      <c r="RMP20" s="1252"/>
      <c r="RMQ20" s="1252"/>
      <c r="RMR20" s="1252"/>
      <c r="RMS20" s="1252"/>
      <c r="RMT20" s="1252"/>
      <c r="RMU20" s="1252"/>
      <c r="RMV20" s="1252"/>
      <c r="RMW20" s="1252"/>
      <c r="RMX20" s="1252"/>
      <c r="RMY20" s="1252"/>
      <c r="RMZ20" s="1252"/>
      <c r="RNA20" s="1252"/>
      <c r="RNB20" s="1252"/>
      <c r="RNC20" s="1252"/>
      <c r="RND20" s="1252"/>
      <c r="RNE20" s="1252"/>
      <c r="RNF20" s="1252"/>
      <c r="RNG20" s="1252"/>
      <c r="RNH20" s="1252"/>
      <c r="RNI20" s="1252"/>
      <c r="RNJ20" s="1252"/>
      <c r="RNK20" s="1252"/>
      <c r="RNL20" s="1252"/>
      <c r="RNM20" s="1252"/>
      <c r="RNN20" s="1252"/>
      <c r="RNO20" s="1252"/>
      <c r="RNP20" s="1252"/>
      <c r="RNQ20" s="1252"/>
      <c r="RNR20" s="1252"/>
      <c r="RNS20" s="1252"/>
      <c r="RNT20" s="1252"/>
      <c r="RNU20" s="1252"/>
      <c r="RNV20" s="1252"/>
      <c r="RNW20" s="1252"/>
      <c r="RNX20" s="1252"/>
      <c r="RNY20" s="1252"/>
      <c r="RNZ20" s="1252"/>
      <c r="ROA20" s="1252"/>
      <c r="ROB20" s="1252"/>
      <c r="ROC20" s="1252"/>
      <c r="ROD20" s="1252"/>
      <c r="ROE20" s="1252"/>
      <c r="ROF20" s="1252"/>
      <c r="ROG20" s="1252"/>
      <c r="ROH20" s="1252"/>
      <c r="ROI20" s="1252"/>
      <c r="ROJ20" s="1252"/>
      <c r="ROK20" s="1252"/>
      <c r="ROL20" s="1252"/>
      <c r="ROM20" s="1252"/>
      <c r="RON20" s="1252"/>
      <c r="ROO20" s="1252"/>
      <c r="ROP20" s="1252"/>
      <c r="ROQ20" s="1252"/>
      <c r="ROR20" s="1252"/>
      <c r="ROS20" s="1252"/>
      <c r="ROT20" s="1252"/>
      <c r="ROU20" s="1252"/>
      <c r="ROV20" s="1252"/>
      <c r="ROW20" s="1252"/>
      <c r="ROX20" s="1252"/>
      <c r="ROY20" s="1252"/>
      <c r="ROZ20" s="1252"/>
      <c r="RPA20" s="1252"/>
      <c r="RPB20" s="1252"/>
      <c r="RPC20" s="1252"/>
      <c r="RPD20" s="1252"/>
      <c r="RPE20" s="1252"/>
      <c r="RPF20" s="1252"/>
      <c r="RPG20" s="1252"/>
      <c r="RPH20" s="1252"/>
      <c r="RPI20" s="1252"/>
      <c r="RPJ20" s="1252"/>
      <c r="RPK20" s="1252"/>
      <c r="RPL20" s="1252"/>
      <c r="RPM20" s="1252"/>
      <c r="RPN20" s="1252"/>
      <c r="RPO20" s="1252"/>
      <c r="RPP20" s="1252"/>
      <c r="RPQ20" s="1252"/>
      <c r="RPR20" s="1252"/>
      <c r="RPS20" s="1252"/>
      <c r="RPT20" s="1252"/>
      <c r="RPU20" s="1252"/>
      <c r="RPV20" s="1252"/>
      <c r="RPW20" s="1252"/>
      <c r="RPX20" s="1252"/>
      <c r="RPY20" s="1252"/>
      <c r="RPZ20" s="1252"/>
      <c r="RQA20" s="1252"/>
      <c r="RQB20" s="1252"/>
      <c r="RQC20" s="1252"/>
      <c r="RQD20" s="1252"/>
      <c r="RQE20" s="1252"/>
      <c r="RQF20" s="1252"/>
      <c r="RQG20" s="1252"/>
      <c r="RQH20" s="1252"/>
      <c r="RQI20" s="1252"/>
      <c r="RQJ20" s="1252"/>
      <c r="RQK20" s="1252"/>
      <c r="RQL20" s="1252"/>
      <c r="RQM20" s="1252"/>
      <c r="RQN20" s="1252"/>
      <c r="RQO20" s="1252"/>
      <c r="RQP20" s="1252"/>
      <c r="RQQ20" s="1252"/>
      <c r="RQR20" s="1252"/>
      <c r="RQS20" s="1252"/>
      <c r="RQT20" s="1252"/>
      <c r="RQU20" s="1252"/>
      <c r="RQV20" s="1252"/>
      <c r="RQW20" s="1252"/>
      <c r="RQX20" s="1252"/>
      <c r="RQY20" s="1252"/>
      <c r="RQZ20" s="1252"/>
      <c r="RRA20" s="1252"/>
      <c r="RRB20" s="1252"/>
      <c r="RRC20" s="1252"/>
      <c r="RRD20" s="1252"/>
      <c r="RRE20" s="1252"/>
      <c r="RRF20" s="1252"/>
      <c r="RRG20" s="1252"/>
      <c r="RRH20" s="1252"/>
      <c r="RRI20" s="1252"/>
      <c r="RRJ20" s="1252"/>
      <c r="RRK20" s="1252"/>
      <c r="RRL20" s="1252"/>
      <c r="RRM20" s="1252"/>
      <c r="RRN20" s="1252"/>
      <c r="RRO20" s="1252"/>
      <c r="RRP20" s="1252"/>
      <c r="RRQ20" s="1252"/>
      <c r="RRR20" s="1252"/>
      <c r="RRS20" s="1252"/>
      <c r="RRT20" s="1252"/>
      <c r="RRU20" s="1252"/>
      <c r="RRV20" s="1252"/>
      <c r="RRW20" s="1252"/>
      <c r="RRX20" s="1252"/>
      <c r="RRY20" s="1252"/>
      <c r="RRZ20" s="1252"/>
      <c r="RSA20" s="1252"/>
      <c r="RSB20" s="1252"/>
      <c r="RSC20" s="1252"/>
      <c r="RSD20" s="1252"/>
      <c r="RSE20" s="1252"/>
      <c r="RSF20" s="1252"/>
      <c r="RSG20" s="1252"/>
      <c r="RSH20" s="1252"/>
      <c r="RSI20" s="1252"/>
      <c r="RSJ20" s="1252"/>
      <c r="RSK20" s="1252"/>
      <c r="RSL20" s="1252"/>
      <c r="RSM20" s="1252"/>
      <c r="RSN20" s="1252"/>
      <c r="RSO20" s="1252"/>
      <c r="RSP20" s="1252"/>
      <c r="RSQ20" s="1252"/>
      <c r="RSR20" s="1252"/>
      <c r="RSS20" s="1252"/>
      <c r="RST20" s="1252"/>
      <c r="RSU20" s="1252"/>
      <c r="RSV20" s="1252"/>
      <c r="RSW20" s="1252"/>
      <c r="RSX20" s="1252"/>
      <c r="RSY20" s="1252"/>
      <c r="RSZ20" s="1252"/>
      <c r="RTA20" s="1252"/>
      <c r="RTB20" s="1252"/>
      <c r="RTC20" s="1252"/>
      <c r="RTD20" s="1252"/>
      <c r="RTE20" s="1252"/>
      <c r="RTF20" s="1252"/>
      <c r="RTG20" s="1252"/>
      <c r="RTH20" s="1252"/>
      <c r="RTI20" s="1252"/>
      <c r="RTJ20" s="1252"/>
      <c r="RTK20" s="1252"/>
      <c r="RTL20" s="1252"/>
      <c r="RTM20" s="1252"/>
      <c r="RTN20" s="1252"/>
      <c r="RTO20" s="1252"/>
      <c r="RTP20" s="1252"/>
      <c r="RTQ20" s="1252"/>
      <c r="RTR20" s="1252"/>
      <c r="RTS20" s="1252"/>
      <c r="RTT20" s="1252"/>
      <c r="RTU20" s="1252"/>
      <c r="RTV20" s="1252"/>
      <c r="RTW20" s="1252"/>
      <c r="RTX20" s="1252"/>
      <c r="RTY20" s="1252"/>
      <c r="RTZ20" s="1252"/>
      <c r="RUA20" s="1252"/>
      <c r="RUB20" s="1252"/>
      <c r="RUC20" s="1252"/>
      <c r="RUD20" s="1252"/>
      <c r="RUE20" s="1252"/>
      <c r="RUF20" s="1252"/>
      <c r="RUG20" s="1252"/>
      <c r="RUH20" s="1252"/>
      <c r="RUI20" s="1252"/>
      <c r="RUJ20" s="1252"/>
      <c r="RUK20" s="1252"/>
      <c r="RUL20" s="1252"/>
      <c r="RUM20" s="1252"/>
      <c r="RUN20" s="1252"/>
      <c r="RUO20" s="1252"/>
      <c r="RUP20" s="1252"/>
      <c r="RUQ20" s="1252"/>
      <c r="RUR20" s="1252"/>
      <c r="RUS20" s="1252"/>
      <c r="RUT20" s="1252"/>
      <c r="RUU20" s="1252"/>
      <c r="RUV20" s="1252"/>
      <c r="RUW20" s="1252"/>
      <c r="RUX20" s="1252"/>
      <c r="RUY20" s="1252"/>
      <c r="RUZ20" s="1252"/>
      <c r="RVA20" s="1252"/>
      <c r="RVB20" s="1252"/>
      <c r="RVC20" s="1252"/>
      <c r="RVD20" s="1252"/>
      <c r="RVE20" s="1252"/>
      <c r="RVF20" s="1252"/>
      <c r="RVG20" s="1252"/>
      <c r="RVH20" s="1252"/>
      <c r="RVI20" s="1252"/>
      <c r="RVJ20" s="1252"/>
      <c r="RVK20" s="1252"/>
      <c r="RVL20" s="1252"/>
      <c r="RVM20" s="1252"/>
      <c r="RVN20" s="1252"/>
      <c r="RVO20" s="1252"/>
      <c r="RVP20" s="1252"/>
      <c r="RVQ20" s="1252"/>
      <c r="RVR20" s="1252"/>
      <c r="RVS20" s="1252"/>
      <c r="RVT20" s="1252"/>
      <c r="RVU20" s="1252"/>
      <c r="RVV20" s="1252"/>
      <c r="RVW20" s="1252"/>
      <c r="RVX20" s="1252"/>
      <c r="RVY20" s="1252"/>
      <c r="RVZ20" s="1252"/>
      <c r="RWA20" s="1252"/>
      <c r="RWB20" s="1252"/>
      <c r="RWC20" s="1252"/>
      <c r="RWD20" s="1252"/>
      <c r="RWE20" s="1252"/>
      <c r="RWF20" s="1252"/>
      <c r="RWG20" s="1252"/>
      <c r="RWH20" s="1252"/>
      <c r="RWI20" s="1252"/>
      <c r="RWJ20" s="1252"/>
      <c r="RWK20" s="1252"/>
      <c r="RWL20" s="1252"/>
      <c r="RWM20" s="1252"/>
      <c r="RWN20" s="1252"/>
      <c r="RWO20" s="1252"/>
      <c r="RWP20" s="1252"/>
      <c r="RWQ20" s="1252"/>
      <c r="RWR20" s="1252"/>
      <c r="RWS20" s="1252"/>
      <c r="RWT20" s="1252"/>
      <c r="RWU20" s="1252"/>
      <c r="RWV20" s="1252"/>
      <c r="RWW20" s="1252"/>
      <c r="RWX20" s="1252"/>
      <c r="RWY20" s="1252"/>
      <c r="RWZ20" s="1252"/>
      <c r="RXA20" s="1252"/>
      <c r="RXB20" s="1252"/>
      <c r="RXC20" s="1252"/>
      <c r="RXD20" s="1252"/>
      <c r="RXE20" s="1252"/>
      <c r="RXF20" s="1252"/>
      <c r="RXG20" s="1252"/>
      <c r="RXH20" s="1252"/>
      <c r="RXI20" s="1252"/>
      <c r="RXJ20" s="1252"/>
      <c r="RXK20" s="1252"/>
      <c r="RXL20" s="1252"/>
      <c r="RXM20" s="1252"/>
      <c r="RXN20" s="1252"/>
      <c r="RXO20" s="1252"/>
      <c r="RXP20" s="1252"/>
      <c r="RXQ20" s="1252"/>
      <c r="RXR20" s="1252"/>
      <c r="RXS20" s="1252"/>
      <c r="RXT20" s="1252"/>
      <c r="RXU20" s="1252"/>
      <c r="RXV20" s="1252"/>
      <c r="RXW20" s="1252"/>
      <c r="RXX20" s="1252"/>
      <c r="RXY20" s="1252"/>
      <c r="RXZ20" s="1252"/>
      <c r="RYA20" s="1252"/>
      <c r="RYB20" s="1252"/>
      <c r="RYC20" s="1252"/>
      <c r="RYD20" s="1252"/>
      <c r="RYE20" s="1252"/>
      <c r="RYF20" s="1252"/>
      <c r="RYG20" s="1252"/>
      <c r="RYH20" s="1252"/>
      <c r="RYI20" s="1252"/>
      <c r="RYJ20" s="1252"/>
      <c r="RYK20" s="1252"/>
      <c r="RYL20" s="1252"/>
      <c r="RYM20" s="1252"/>
      <c r="RYN20" s="1252"/>
      <c r="RYO20" s="1252"/>
      <c r="RYP20" s="1252"/>
      <c r="RYQ20" s="1252"/>
      <c r="RYR20" s="1252"/>
      <c r="RYS20" s="1252"/>
      <c r="RYT20" s="1252"/>
      <c r="RYU20" s="1252"/>
      <c r="RYV20" s="1252"/>
      <c r="RYW20" s="1252"/>
      <c r="RYX20" s="1252"/>
      <c r="RYY20" s="1252"/>
      <c r="RYZ20" s="1252"/>
      <c r="RZA20" s="1252"/>
      <c r="RZB20" s="1252"/>
      <c r="RZC20" s="1252"/>
      <c r="RZD20" s="1252"/>
      <c r="RZE20" s="1252"/>
      <c r="RZF20" s="1252"/>
      <c r="RZG20" s="1252"/>
      <c r="RZH20" s="1252"/>
      <c r="RZI20" s="1252"/>
      <c r="RZJ20" s="1252"/>
      <c r="RZK20" s="1252"/>
      <c r="RZL20" s="1252"/>
      <c r="RZM20" s="1252"/>
      <c r="RZN20" s="1252"/>
      <c r="RZO20" s="1252"/>
      <c r="RZP20" s="1252"/>
      <c r="RZQ20" s="1252"/>
      <c r="RZR20" s="1252"/>
      <c r="RZS20" s="1252"/>
      <c r="RZT20" s="1252"/>
      <c r="RZU20" s="1252"/>
      <c r="RZV20" s="1252"/>
      <c r="RZW20" s="1252"/>
      <c r="RZX20" s="1252"/>
      <c r="RZY20" s="1252"/>
      <c r="RZZ20" s="1252"/>
      <c r="SAA20" s="1252"/>
      <c r="SAB20" s="1252"/>
      <c r="SAC20" s="1252"/>
      <c r="SAD20" s="1252"/>
      <c r="SAE20" s="1252"/>
      <c r="SAF20" s="1252"/>
      <c r="SAG20" s="1252"/>
      <c r="SAH20" s="1252"/>
      <c r="SAI20" s="1252"/>
      <c r="SAJ20" s="1252"/>
      <c r="SAK20" s="1252"/>
      <c r="SAL20" s="1252"/>
      <c r="SAM20" s="1252"/>
      <c r="SAN20" s="1252"/>
      <c r="SAO20" s="1252"/>
      <c r="SAP20" s="1252"/>
      <c r="SAQ20" s="1252"/>
      <c r="SAR20" s="1252"/>
      <c r="SAS20" s="1252"/>
      <c r="SAT20" s="1252"/>
      <c r="SAU20" s="1252"/>
      <c r="SAV20" s="1252"/>
      <c r="SAW20" s="1252"/>
      <c r="SAX20" s="1252"/>
      <c r="SAY20" s="1252"/>
      <c r="SAZ20" s="1252"/>
      <c r="SBA20" s="1252"/>
      <c r="SBB20" s="1252"/>
      <c r="SBC20" s="1252"/>
      <c r="SBD20" s="1252"/>
      <c r="SBE20" s="1252"/>
      <c r="SBF20" s="1252"/>
      <c r="SBG20" s="1252"/>
      <c r="SBH20" s="1252"/>
      <c r="SBI20" s="1252"/>
      <c r="SBJ20" s="1252"/>
      <c r="SBK20" s="1252"/>
      <c r="SBL20" s="1252"/>
      <c r="SBM20" s="1252"/>
      <c r="SBN20" s="1252"/>
      <c r="SBO20" s="1252"/>
      <c r="SBP20" s="1252"/>
      <c r="SBQ20" s="1252"/>
      <c r="SBR20" s="1252"/>
      <c r="SBS20" s="1252"/>
      <c r="SBT20" s="1252"/>
      <c r="SBU20" s="1252"/>
      <c r="SBV20" s="1252"/>
      <c r="SBW20" s="1252"/>
      <c r="SBX20" s="1252"/>
      <c r="SBY20" s="1252"/>
      <c r="SBZ20" s="1252"/>
      <c r="SCA20" s="1252"/>
      <c r="SCB20" s="1252"/>
      <c r="SCC20" s="1252"/>
      <c r="SCD20" s="1252"/>
      <c r="SCE20" s="1252"/>
      <c r="SCF20" s="1252"/>
      <c r="SCG20" s="1252"/>
      <c r="SCH20" s="1252"/>
      <c r="SCI20" s="1252"/>
      <c r="SCJ20" s="1252"/>
      <c r="SCK20" s="1252"/>
      <c r="SCL20" s="1252"/>
      <c r="SCM20" s="1252"/>
      <c r="SCN20" s="1252"/>
      <c r="SCO20" s="1252"/>
      <c r="SCP20" s="1252"/>
      <c r="SCQ20" s="1252"/>
      <c r="SCR20" s="1252"/>
      <c r="SCS20" s="1252"/>
      <c r="SCT20" s="1252"/>
      <c r="SCU20" s="1252"/>
      <c r="SCV20" s="1252"/>
      <c r="SCW20" s="1252"/>
      <c r="SCX20" s="1252"/>
      <c r="SCY20" s="1252"/>
      <c r="SCZ20" s="1252"/>
      <c r="SDA20" s="1252"/>
      <c r="SDB20" s="1252"/>
      <c r="SDC20" s="1252"/>
      <c r="SDD20" s="1252"/>
      <c r="SDE20" s="1252"/>
      <c r="SDF20" s="1252"/>
      <c r="SDG20" s="1252"/>
      <c r="SDH20" s="1252"/>
      <c r="SDI20" s="1252"/>
      <c r="SDJ20" s="1252"/>
      <c r="SDK20" s="1252"/>
      <c r="SDL20" s="1252"/>
      <c r="SDM20" s="1252"/>
      <c r="SDN20" s="1252"/>
      <c r="SDO20" s="1252"/>
      <c r="SDP20" s="1252"/>
      <c r="SDQ20" s="1252"/>
      <c r="SDR20" s="1252"/>
      <c r="SDS20" s="1252"/>
      <c r="SDT20" s="1252"/>
      <c r="SDU20" s="1252"/>
      <c r="SDV20" s="1252"/>
      <c r="SDW20" s="1252"/>
      <c r="SDX20" s="1252"/>
      <c r="SDY20" s="1252"/>
      <c r="SDZ20" s="1252"/>
      <c r="SEA20" s="1252"/>
      <c r="SEB20" s="1252"/>
      <c r="SEC20" s="1252"/>
      <c r="SED20" s="1252"/>
      <c r="SEE20" s="1252"/>
      <c r="SEF20" s="1252"/>
      <c r="SEG20" s="1252"/>
      <c r="SEH20" s="1252"/>
      <c r="SEI20" s="1252"/>
      <c r="SEJ20" s="1252"/>
      <c r="SEK20" s="1252"/>
      <c r="SEL20" s="1252"/>
      <c r="SEM20" s="1252"/>
      <c r="SEN20" s="1252"/>
      <c r="SEO20" s="1252"/>
      <c r="SEP20" s="1252"/>
      <c r="SEQ20" s="1252"/>
      <c r="SER20" s="1252"/>
      <c r="SES20" s="1252"/>
      <c r="SET20" s="1252"/>
      <c r="SEU20" s="1252"/>
      <c r="SEV20" s="1252"/>
      <c r="SEW20" s="1252"/>
      <c r="SEX20" s="1252"/>
      <c r="SEY20" s="1252"/>
      <c r="SEZ20" s="1252"/>
      <c r="SFA20" s="1252"/>
      <c r="SFB20" s="1252"/>
      <c r="SFC20" s="1252"/>
      <c r="SFD20" s="1252"/>
      <c r="SFE20" s="1252"/>
      <c r="SFF20" s="1252"/>
      <c r="SFG20" s="1252"/>
      <c r="SFH20" s="1252"/>
      <c r="SFI20" s="1252"/>
      <c r="SFJ20" s="1252"/>
      <c r="SFK20" s="1252"/>
      <c r="SFL20" s="1252"/>
      <c r="SFM20" s="1252"/>
      <c r="SFN20" s="1252"/>
      <c r="SFO20" s="1252"/>
      <c r="SFP20" s="1252"/>
      <c r="SFQ20" s="1252"/>
      <c r="SFR20" s="1252"/>
      <c r="SFS20" s="1252"/>
      <c r="SFT20" s="1252"/>
      <c r="SFU20" s="1252"/>
      <c r="SFV20" s="1252"/>
      <c r="SFW20" s="1252"/>
      <c r="SFX20" s="1252"/>
      <c r="SFY20" s="1252"/>
      <c r="SFZ20" s="1252"/>
      <c r="SGA20" s="1252"/>
      <c r="SGB20" s="1252"/>
      <c r="SGC20" s="1252"/>
      <c r="SGD20" s="1252"/>
      <c r="SGE20" s="1252"/>
      <c r="SGF20" s="1252"/>
      <c r="SGG20" s="1252"/>
      <c r="SGH20" s="1252"/>
      <c r="SGI20" s="1252"/>
      <c r="SGJ20" s="1252"/>
      <c r="SGK20" s="1252"/>
      <c r="SGL20" s="1252"/>
      <c r="SGM20" s="1252"/>
      <c r="SGN20" s="1252"/>
      <c r="SGO20" s="1252"/>
      <c r="SGP20" s="1252"/>
      <c r="SGQ20" s="1252"/>
      <c r="SGR20" s="1252"/>
      <c r="SGS20" s="1252"/>
      <c r="SGT20" s="1252"/>
      <c r="SGU20" s="1252"/>
      <c r="SGV20" s="1252"/>
      <c r="SGW20" s="1252"/>
      <c r="SGX20" s="1252"/>
      <c r="SGY20" s="1252"/>
      <c r="SGZ20" s="1252"/>
      <c r="SHA20" s="1252"/>
      <c r="SHB20" s="1252"/>
      <c r="SHC20" s="1252"/>
      <c r="SHD20" s="1252"/>
      <c r="SHE20" s="1252"/>
      <c r="SHF20" s="1252"/>
      <c r="SHG20" s="1252"/>
      <c r="SHH20" s="1252"/>
      <c r="SHI20" s="1252"/>
      <c r="SHJ20" s="1252"/>
      <c r="SHK20" s="1252"/>
      <c r="SHL20" s="1252"/>
      <c r="SHM20" s="1252"/>
      <c r="SHN20" s="1252"/>
      <c r="SHO20" s="1252"/>
      <c r="SHP20" s="1252"/>
      <c r="SHQ20" s="1252"/>
      <c r="SHR20" s="1252"/>
      <c r="SHS20" s="1252"/>
      <c r="SHT20" s="1252"/>
      <c r="SHU20" s="1252"/>
      <c r="SHV20" s="1252"/>
      <c r="SHW20" s="1252"/>
      <c r="SHX20" s="1252"/>
      <c r="SHY20" s="1252"/>
      <c r="SHZ20" s="1252"/>
      <c r="SIA20" s="1252"/>
      <c r="SIB20" s="1252"/>
      <c r="SIC20" s="1252"/>
      <c r="SID20" s="1252"/>
      <c r="SIE20" s="1252"/>
      <c r="SIF20" s="1252"/>
      <c r="SIG20" s="1252"/>
      <c r="SIH20" s="1252"/>
      <c r="SII20" s="1252"/>
      <c r="SIJ20" s="1252"/>
      <c r="SIK20" s="1252"/>
      <c r="SIL20" s="1252"/>
      <c r="SIM20" s="1252"/>
      <c r="SIN20" s="1252"/>
      <c r="SIO20" s="1252"/>
      <c r="SIP20" s="1252"/>
      <c r="SIQ20" s="1252"/>
      <c r="SIR20" s="1252"/>
      <c r="SIS20" s="1252"/>
      <c r="SIT20" s="1252"/>
      <c r="SIU20" s="1252"/>
      <c r="SIV20" s="1252"/>
      <c r="SIW20" s="1252"/>
      <c r="SIX20" s="1252"/>
      <c r="SIY20" s="1252"/>
      <c r="SIZ20" s="1252"/>
      <c r="SJA20" s="1252"/>
      <c r="SJB20" s="1252"/>
      <c r="SJC20" s="1252"/>
      <c r="SJD20" s="1252"/>
      <c r="SJE20" s="1252"/>
      <c r="SJF20" s="1252"/>
      <c r="SJG20" s="1252"/>
      <c r="SJH20" s="1252"/>
      <c r="SJI20" s="1252"/>
      <c r="SJJ20" s="1252"/>
      <c r="SJK20" s="1252"/>
      <c r="SJL20" s="1252"/>
      <c r="SJM20" s="1252"/>
      <c r="SJN20" s="1252"/>
      <c r="SJO20" s="1252"/>
      <c r="SJP20" s="1252"/>
      <c r="SJQ20" s="1252"/>
      <c r="SJR20" s="1252"/>
      <c r="SJS20" s="1252"/>
      <c r="SJT20" s="1252"/>
      <c r="SJU20" s="1252"/>
      <c r="SJV20" s="1252"/>
      <c r="SJW20" s="1252"/>
      <c r="SJX20" s="1252"/>
      <c r="SJY20" s="1252"/>
      <c r="SJZ20" s="1252"/>
      <c r="SKA20" s="1252"/>
      <c r="SKB20" s="1252"/>
      <c r="SKC20" s="1252"/>
      <c r="SKD20" s="1252"/>
      <c r="SKE20" s="1252"/>
      <c r="SKF20" s="1252"/>
      <c r="SKG20" s="1252"/>
      <c r="SKH20" s="1252"/>
      <c r="SKI20" s="1252"/>
      <c r="SKJ20" s="1252"/>
      <c r="SKK20" s="1252"/>
      <c r="SKL20" s="1252"/>
      <c r="SKM20" s="1252"/>
      <c r="SKN20" s="1252"/>
      <c r="SKO20" s="1252"/>
      <c r="SKP20" s="1252"/>
      <c r="SKQ20" s="1252"/>
      <c r="SKR20" s="1252"/>
      <c r="SKS20" s="1252"/>
      <c r="SKT20" s="1252"/>
      <c r="SKU20" s="1252"/>
      <c r="SKV20" s="1252"/>
      <c r="SKW20" s="1252"/>
      <c r="SKX20" s="1252"/>
      <c r="SKY20" s="1252"/>
      <c r="SKZ20" s="1252"/>
      <c r="SLA20" s="1252"/>
      <c r="SLB20" s="1252"/>
      <c r="SLC20" s="1252"/>
      <c r="SLD20" s="1252"/>
      <c r="SLE20" s="1252"/>
      <c r="SLF20" s="1252"/>
      <c r="SLG20" s="1252"/>
      <c r="SLH20" s="1252"/>
      <c r="SLI20" s="1252"/>
      <c r="SLJ20" s="1252"/>
      <c r="SLK20" s="1252"/>
      <c r="SLL20" s="1252"/>
      <c r="SLM20" s="1252"/>
      <c r="SLN20" s="1252"/>
      <c r="SLO20" s="1252"/>
      <c r="SLP20" s="1252"/>
      <c r="SLQ20" s="1252"/>
      <c r="SLR20" s="1252"/>
      <c r="SLS20" s="1252"/>
      <c r="SLT20" s="1252"/>
      <c r="SLU20" s="1252"/>
      <c r="SLV20" s="1252"/>
      <c r="SLW20" s="1252"/>
      <c r="SLX20" s="1252"/>
      <c r="SLY20" s="1252"/>
      <c r="SLZ20" s="1252"/>
      <c r="SMA20" s="1252"/>
      <c r="SMB20" s="1252"/>
      <c r="SMC20" s="1252"/>
      <c r="SMD20" s="1252"/>
      <c r="SME20" s="1252"/>
      <c r="SMF20" s="1252"/>
      <c r="SMG20" s="1252"/>
      <c r="SMH20" s="1252"/>
      <c r="SMI20" s="1252"/>
      <c r="SMJ20" s="1252"/>
      <c r="SMK20" s="1252"/>
      <c r="SML20" s="1252"/>
      <c r="SMM20" s="1252"/>
      <c r="SMN20" s="1252"/>
      <c r="SMO20" s="1252"/>
      <c r="SMP20" s="1252"/>
      <c r="SMQ20" s="1252"/>
      <c r="SMR20" s="1252"/>
      <c r="SMS20" s="1252"/>
      <c r="SMT20" s="1252"/>
      <c r="SMU20" s="1252"/>
      <c r="SMV20" s="1252"/>
      <c r="SMW20" s="1252"/>
      <c r="SMX20" s="1252"/>
      <c r="SMY20" s="1252"/>
      <c r="SMZ20" s="1252"/>
      <c r="SNA20" s="1252"/>
      <c r="SNB20" s="1252"/>
      <c r="SNC20" s="1252"/>
      <c r="SND20" s="1252"/>
      <c r="SNE20" s="1252"/>
      <c r="SNF20" s="1252"/>
      <c r="SNG20" s="1252"/>
      <c r="SNH20" s="1252"/>
      <c r="SNI20" s="1252"/>
      <c r="SNJ20" s="1252"/>
      <c r="SNK20" s="1252"/>
      <c r="SNL20" s="1252"/>
      <c r="SNM20" s="1252"/>
      <c r="SNN20" s="1252"/>
      <c r="SNO20" s="1252"/>
      <c r="SNP20" s="1252"/>
      <c r="SNQ20" s="1252"/>
      <c r="SNR20" s="1252"/>
      <c r="SNS20" s="1252"/>
      <c r="SNT20" s="1252"/>
      <c r="SNU20" s="1252"/>
      <c r="SNV20" s="1252"/>
      <c r="SNW20" s="1252"/>
      <c r="SNX20" s="1252"/>
      <c r="SNY20" s="1252"/>
      <c r="SNZ20" s="1252"/>
      <c r="SOA20" s="1252"/>
      <c r="SOB20" s="1252"/>
      <c r="SOC20" s="1252"/>
      <c r="SOD20" s="1252"/>
      <c r="SOE20" s="1252"/>
      <c r="SOF20" s="1252"/>
      <c r="SOG20" s="1252"/>
      <c r="SOH20" s="1252"/>
      <c r="SOI20" s="1252"/>
      <c r="SOJ20" s="1252"/>
      <c r="SOK20" s="1252"/>
      <c r="SOL20" s="1252"/>
      <c r="SOM20" s="1252"/>
      <c r="SON20" s="1252"/>
      <c r="SOO20" s="1252"/>
      <c r="SOP20" s="1252"/>
      <c r="SOQ20" s="1252"/>
      <c r="SOR20" s="1252"/>
      <c r="SOS20" s="1252"/>
      <c r="SOT20" s="1252"/>
      <c r="SOU20" s="1252"/>
      <c r="SOV20" s="1252"/>
      <c r="SOW20" s="1252"/>
      <c r="SOX20" s="1252"/>
      <c r="SOY20" s="1252"/>
      <c r="SOZ20" s="1252"/>
      <c r="SPA20" s="1252"/>
      <c r="SPB20" s="1252"/>
      <c r="SPC20" s="1252"/>
      <c r="SPD20" s="1252"/>
      <c r="SPE20" s="1252"/>
      <c r="SPF20" s="1252"/>
      <c r="SPG20" s="1252"/>
      <c r="SPH20" s="1252"/>
      <c r="SPI20" s="1252"/>
      <c r="SPJ20" s="1252"/>
      <c r="SPK20" s="1252"/>
      <c r="SPL20" s="1252"/>
      <c r="SPM20" s="1252"/>
      <c r="SPN20" s="1252"/>
      <c r="SPO20" s="1252"/>
      <c r="SPP20" s="1252"/>
      <c r="SPQ20" s="1252"/>
      <c r="SPR20" s="1252"/>
      <c r="SPS20" s="1252"/>
      <c r="SPT20" s="1252"/>
      <c r="SPU20" s="1252"/>
      <c r="SPV20" s="1252"/>
      <c r="SPW20" s="1252"/>
      <c r="SPX20" s="1252"/>
      <c r="SPY20" s="1252"/>
      <c r="SPZ20" s="1252"/>
      <c r="SQA20" s="1252"/>
      <c r="SQB20" s="1252"/>
      <c r="SQC20" s="1252"/>
      <c r="SQD20" s="1252"/>
      <c r="SQE20" s="1252"/>
      <c r="SQF20" s="1252"/>
      <c r="SQG20" s="1252"/>
      <c r="SQH20" s="1252"/>
      <c r="SQI20" s="1252"/>
      <c r="SQJ20" s="1252"/>
      <c r="SQK20" s="1252"/>
      <c r="SQL20" s="1252"/>
      <c r="SQM20" s="1252"/>
      <c r="SQN20" s="1252"/>
      <c r="SQO20" s="1252"/>
      <c r="SQP20" s="1252"/>
      <c r="SQQ20" s="1252"/>
      <c r="SQR20" s="1252"/>
      <c r="SQS20" s="1252"/>
      <c r="SQT20" s="1252"/>
      <c r="SQU20" s="1252"/>
      <c r="SQV20" s="1252"/>
      <c r="SQW20" s="1252"/>
      <c r="SQX20" s="1252"/>
      <c r="SQY20" s="1252"/>
      <c r="SQZ20" s="1252"/>
      <c r="SRA20" s="1252"/>
      <c r="SRB20" s="1252"/>
      <c r="SRC20" s="1252"/>
      <c r="SRD20" s="1252"/>
      <c r="SRE20" s="1252"/>
      <c r="SRF20" s="1252"/>
      <c r="SRG20" s="1252"/>
      <c r="SRH20" s="1252"/>
      <c r="SRI20" s="1252"/>
      <c r="SRJ20" s="1252"/>
      <c r="SRK20" s="1252"/>
      <c r="SRL20" s="1252"/>
      <c r="SRM20" s="1252"/>
      <c r="SRN20" s="1252"/>
      <c r="SRO20" s="1252"/>
      <c r="SRP20" s="1252"/>
      <c r="SRQ20" s="1252"/>
      <c r="SRR20" s="1252"/>
      <c r="SRS20" s="1252"/>
      <c r="SRT20" s="1252"/>
      <c r="SRU20" s="1252"/>
      <c r="SRV20" s="1252"/>
      <c r="SRW20" s="1252"/>
      <c r="SRX20" s="1252"/>
      <c r="SRY20" s="1252"/>
      <c r="SRZ20" s="1252"/>
      <c r="SSA20" s="1252"/>
      <c r="SSB20" s="1252"/>
      <c r="SSC20" s="1252"/>
      <c r="SSD20" s="1252"/>
      <c r="SSE20" s="1252"/>
      <c r="SSF20" s="1252"/>
      <c r="SSG20" s="1252"/>
      <c r="SSH20" s="1252"/>
      <c r="SSI20" s="1252"/>
      <c r="SSJ20" s="1252"/>
      <c r="SSK20" s="1252"/>
      <c r="SSL20" s="1252"/>
      <c r="SSM20" s="1252"/>
      <c r="SSN20" s="1252"/>
      <c r="SSO20" s="1252"/>
      <c r="SSP20" s="1252"/>
      <c r="SSQ20" s="1252"/>
      <c r="SSR20" s="1252"/>
      <c r="SSS20" s="1252"/>
      <c r="SST20" s="1252"/>
      <c r="SSU20" s="1252"/>
      <c r="SSV20" s="1252"/>
      <c r="SSW20" s="1252"/>
      <c r="SSX20" s="1252"/>
      <c r="SSY20" s="1252"/>
      <c r="SSZ20" s="1252"/>
      <c r="STA20" s="1252"/>
      <c r="STB20" s="1252"/>
      <c r="STC20" s="1252"/>
      <c r="STD20" s="1252"/>
      <c r="STE20" s="1252"/>
      <c r="STF20" s="1252"/>
      <c r="STG20" s="1252"/>
      <c r="STH20" s="1252"/>
      <c r="STI20" s="1252"/>
      <c r="STJ20" s="1252"/>
      <c r="STK20" s="1252"/>
      <c r="STL20" s="1252"/>
      <c r="STM20" s="1252"/>
      <c r="STN20" s="1252"/>
      <c r="STO20" s="1252"/>
      <c r="STP20" s="1252"/>
      <c r="STQ20" s="1252"/>
      <c r="STR20" s="1252"/>
      <c r="STS20" s="1252"/>
      <c r="STT20" s="1252"/>
      <c r="STU20" s="1252"/>
      <c r="STV20" s="1252"/>
      <c r="STW20" s="1252"/>
      <c r="STX20" s="1252"/>
      <c r="STY20" s="1252"/>
      <c r="STZ20" s="1252"/>
      <c r="SUA20" s="1252"/>
      <c r="SUB20" s="1252"/>
      <c r="SUC20" s="1252"/>
      <c r="SUD20" s="1252"/>
      <c r="SUE20" s="1252"/>
      <c r="SUF20" s="1252"/>
      <c r="SUG20" s="1252"/>
      <c r="SUH20" s="1252"/>
      <c r="SUI20" s="1252"/>
      <c r="SUJ20" s="1252"/>
      <c r="SUK20" s="1252"/>
      <c r="SUL20" s="1252"/>
      <c r="SUM20" s="1252"/>
      <c r="SUN20" s="1252"/>
      <c r="SUO20" s="1252"/>
      <c r="SUP20" s="1252"/>
      <c r="SUQ20" s="1252"/>
      <c r="SUR20" s="1252"/>
      <c r="SUS20" s="1252"/>
      <c r="SUT20" s="1252"/>
      <c r="SUU20" s="1252"/>
      <c r="SUV20" s="1252"/>
      <c r="SUW20" s="1252"/>
      <c r="SUX20" s="1252"/>
      <c r="SUY20" s="1252"/>
      <c r="SUZ20" s="1252"/>
      <c r="SVA20" s="1252"/>
      <c r="SVB20" s="1252"/>
      <c r="SVC20" s="1252"/>
      <c r="SVD20" s="1252"/>
      <c r="SVE20" s="1252"/>
      <c r="SVF20" s="1252"/>
      <c r="SVG20" s="1252"/>
      <c r="SVH20" s="1252"/>
      <c r="SVI20" s="1252"/>
      <c r="SVJ20" s="1252"/>
      <c r="SVK20" s="1252"/>
      <c r="SVL20" s="1252"/>
      <c r="SVM20" s="1252"/>
      <c r="SVN20" s="1252"/>
      <c r="SVO20" s="1252"/>
      <c r="SVP20" s="1252"/>
      <c r="SVQ20" s="1252"/>
      <c r="SVR20" s="1252"/>
      <c r="SVS20" s="1252"/>
      <c r="SVT20" s="1252"/>
      <c r="SVU20" s="1252"/>
      <c r="SVV20" s="1252"/>
      <c r="SVW20" s="1252"/>
      <c r="SVX20" s="1252"/>
      <c r="SVY20" s="1252"/>
      <c r="SVZ20" s="1252"/>
      <c r="SWA20" s="1252"/>
      <c r="SWB20" s="1252"/>
      <c r="SWC20" s="1252"/>
      <c r="SWD20" s="1252"/>
      <c r="SWE20" s="1252"/>
      <c r="SWF20" s="1252"/>
      <c r="SWG20" s="1252"/>
      <c r="SWH20" s="1252"/>
      <c r="SWI20" s="1252"/>
      <c r="SWJ20" s="1252"/>
      <c r="SWK20" s="1252"/>
      <c r="SWL20" s="1252"/>
      <c r="SWM20" s="1252"/>
      <c r="SWN20" s="1252"/>
      <c r="SWO20" s="1252"/>
      <c r="SWP20" s="1252"/>
      <c r="SWQ20" s="1252"/>
      <c r="SWR20" s="1252"/>
      <c r="SWS20" s="1252"/>
      <c r="SWT20" s="1252"/>
      <c r="SWU20" s="1252"/>
      <c r="SWV20" s="1252"/>
      <c r="SWW20" s="1252"/>
      <c r="SWX20" s="1252"/>
      <c r="SWY20" s="1252"/>
      <c r="SWZ20" s="1252"/>
      <c r="SXA20" s="1252"/>
      <c r="SXB20" s="1252"/>
      <c r="SXC20" s="1252"/>
      <c r="SXD20" s="1252"/>
      <c r="SXE20" s="1252"/>
      <c r="SXF20" s="1252"/>
      <c r="SXG20" s="1252"/>
      <c r="SXH20" s="1252"/>
      <c r="SXI20" s="1252"/>
      <c r="SXJ20" s="1252"/>
      <c r="SXK20" s="1252"/>
      <c r="SXL20" s="1252"/>
      <c r="SXM20" s="1252"/>
      <c r="SXN20" s="1252"/>
      <c r="SXO20" s="1252"/>
      <c r="SXP20" s="1252"/>
      <c r="SXQ20" s="1252"/>
      <c r="SXR20" s="1252"/>
      <c r="SXS20" s="1252"/>
      <c r="SXT20" s="1252"/>
      <c r="SXU20" s="1252"/>
      <c r="SXV20" s="1252"/>
      <c r="SXW20" s="1252"/>
      <c r="SXX20" s="1252"/>
      <c r="SXY20" s="1252"/>
      <c r="SXZ20" s="1252"/>
      <c r="SYA20" s="1252"/>
      <c r="SYB20" s="1252"/>
      <c r="SYC20" s="1252"/>
      <c r="SYD20" s="1252"/>
      <c r="SYE20" s="1252"/>
      <c r="SYF20" s="1252"/>
      <c r="SYG20" s="1252"/>
      <c r="SYH20" s="1252"/>
      <c r="SYI20" s="1252"/>
      <c r="SYJ20" s="1252"/>
      <c r="SYK20" s="1252"/>
      <c r="SYL20" s="1252"/>
      <c r="SYM20" s="1252"/>
      <c r="SYN20" s="1252"/>
      <c r="SYO20" s="1252"/>
      <c r="SYP20" s="1252"/>
      <c r="SYQ20" s="1252"/>
      <c r="SYR20" s="1252"/>
      <c r="SYS20" s="1252"/>
      <c r="SYT20" s="1252"/>
      <c r="SYU20" s="1252"/>
      <c r="SYV20" s="1252"/>
      <c r="SYW20" s="1252"/>
      <c r="SYX20" s="1252"/>
      <c r="SYY20" s="1252"/>
      <c r="SYZ20" s="1252"/>
      <c r="SZA20" s="1252"/>
      <c r="SZB20" s="1252"/>
      <c r="SZC20" s="1252"/>
      <c r="SZD20" s="1252"/>
      <c r="SZE20" s="1252"/>
      <c r="SZF20" s="1252"/>
      <c r="SZG20" s="1252"/>
      <c r="SZH20" s="1252"/>
      <c r="SZI20" s="1252"/>
      <c r="SZJ20" s="1252"/>
      <c r="SZK20" s="1252"/>
      <c r="SZL20" s="1252"/>
      <c r="SZM20" s="1252"/>
      <c r="SZN20" s="1252"/>
      <c r="SZO20" s="1252"/>
      <c r="SZP20" s="1252"/>
      <c r="SZQ20" s="1252"/>
      <c r="SZR20" s="1252"/>
      <c r="SZS20" s="1252"/>
      <c r="SZT20" s="1252"/>
      <c r="SZU20" s="1252"/>
      <c r="SZV20" s="1252"/>
      <c r="SZW20" s="1252"/>
      <c r="SZX20" s="1252"/>
      <c r="SZY20" s="1252"/>
      <c r="SZZ20" s="1252"/>
      <c r="TAA20" s="1252"/>
      <c r="TAB20" s="1252"/>
      <c r="TAC20" s="1252"/>
      <c r="TAD20" s="1252"/>
      <c r="TAE20" s="1252"/>
      <c r="TAF20" s="1252"/>
      <c r="TAG20" s="1252"/>
      <c r="TAH20" s="1252"/>
      <c r="TAI20" s="1252"/>
      <c r="TAJ20" s="1252"/>
      <c r="TAK20" s="1252"/>
      <c r="TAL20" s="1252"/>
      <c r="TAM20" s="1252"/>
      <c r="TAN20" s="1252"/>
      <c r="TAO20" s="1252"/>
      <c r="TAP20" s="1252"/>
      <c r="TAQ20" s="1252"/>
      <c r="TAR20" s="1252"/>
      <c r="TAS20" s="1252"/>
      <c r="TAT20" s="1252"/>
      <c r="TAU20" s="1252"/>
      <c r="TAV20" s="1252"/>
      <c r="TAW20" s="1252"/>
      <c r="TAX20" s="1252"/>
      <c r="TAY20" s="1252"/>
      <c r="TAZ20" s="1252"/>
      <c r="TBA20" s="1252"/>
      <c r="TBB20" s="1252"/>
      <c r="TBC20" s="1252"/>
      <c r="TBD20" s="1252"/>
      <c r="TBE20" s="1252"/>
      <c r="TBF20" s="1252"/>
      <c r="TBG20" s="1252"/>
      <c r="TBH20" s="1252"/>
      <c r="TBI20" s="1252"/>
      <c r="TBJ20" s="1252"/>
      <c r="TBK20" s="1252"/>
      <c r="TBL20" s="1252"/>
      <c r="TBM20" s="1252"/>
      <c r="TBN20" s="1252"/>
      <c r="TBO20" s="1252"/>
      <c r="TBP20" s="1252"/>
      <c r="TBQ20" s="1252"/>
      <c r="TBR20" s="1252"/>
      <c r="TBS20" s="1252"/>
      <c r="TBT20" s="1252"/>
      <c r="TBU20" s="1252"/>
      <c r="TBV20" s="1252"/>
      <c r="TBW20" s="1252"/>
      <c r="TBX20" s="1252"/>
      <c r="TBY20" s="1252"/>
      <c r="TBZ20" s="1252"/>
      <c r="TCA20" s="1252"/>
      <c r="TCB20" s="1252"/>
      <c r="TCC20" s="1252"/>
      <c r="TCD20" s="1252"/>
      <c r="TCE20" s="1252"/>
      <c r="TCF20" s="1252"/>
      <c r="TCG20" s="1252"/>
      <c r="TCH20" s="1252"/>
      <c r="TCI20" s="1252"/>
      <c r="TCJ20" s="1252"/>
      <c r="TCK20" s="1252"/>
      <c r="TCL20" s="1252"/>
      <c r="TCM20" s="1252"/>
      <c r="TCN20" s="1252"/>
      <c r="TCO20" s="1252"/>
      <c r="TCP20" s="1252"/>
      <c r="TCQ20" s="1252"/>
      <c r="TCR20" s="1252"/>
      <c r="TCS20" s="1252"/>
      <c r="TCT20" s="1252"/>
      <c r="TCU20" s="1252"/>
      <c r="TCV20" s="1252"/>
      <c r="TCW20" s="1252"/>
      <c r="TCX20" s="1252"/>
      <c r="TCY20" s="1252"/>
      <c r="TCZ20" s="1252"/>
      <c r="TDA20" s="1252"/>
      <c r="TDB20" s="1252"/>
      <c r="TDC20" s="1252"/>
      <c r="TDD20" s="1252"/>
      <c r="TDE20" s="1252"/>
      <c r="TDF20" s="1252"/>
      <c r="TDG20" s="1252"/>
      <c r="TDH20" s="1252"/>
      <c r="TDI20" s="1252"/>
      <c r="TDJ20" s="1252"/>
      <c r="TDK20" s="1252"/>
      <c r="TDL20" s="1252"/>
      <c r="TDM20" s="1252"/>
      <c r="TDN20" s="1252"/>
      <c r="TDO20" s="1252"/>
      <c r="TDP20" s="1252"/>
      <c r="TDQ20" s="1252"/>
      <c r="TDR20" s="1252"/>
      <c r="TDS20" s="1252"/>
      <c r="TDT20" s="1252"/>
      <c r="TDU20" s="1252"/>
      <c r="TDV20" s="1252"/>
      <c r="TDW20" s="1252"/>
      <c r="TDX20" s="1252"/>
      <c r="TDY20" s="1252"/>
      <c r="TDZ20" s="1252"/>
      <c r="TEA20" s="1252"/>
      <c r="TEB20" s="1252"/>
      <c r="TEC20" s="1252"/>
      <c r="TED20" s="1252"/>
      <c r="TEE20" s="1252"/>
      <c r="TEF20" s="1252"/>
      <c r="TEG20" s="1252"/>
      <c r="TEH20" s="1252"/>
      <c r="TEI20" s="1252"/>
      <c r="TEJ20" s="1252"/>
      <c r="TEK20" s="1252"/>
      <c r="TEL20" s="1252"/>
      <c r="TEM20" s="1252"/>
      <c r="TEN20" s="1252"/>
      <c r="TEO20" s="1252"/>
      <c r="TEP20" s="1252"/>
      <c r="TEQ20" s="1252"/>
      <c r="TER20" s="1252"/>
      <c r="TES20" s="1252"/>
      <c r="TET20" s="1252"/>
      <c r="TEU20" s="1252"/>
      <c r="TEV20" s="1252"/>
      <c r="TEW20" s="1252"/>
      <c r="TEX20" s="1252"/>
      <c r="TEY20" s="1252"/>
      <c r="TEZ20" s="1252"/>
      <c r="TFA20" s="1252"/>
      <c r="TFB20" s="1252"/>
      <c r="TFC20" s="1252"/>
      <c r="TFD20" s="1252"/>
      <c r="TFE20" s="1252"/>
      <c r="TFF20" s="1252"/>
      <c r="TFG20" s="1252"/>
      <c r="TFH20" s="1252"/>
      <c r="TFI20" s="1252"/>
      <c r="TFJ20" s="1252"/>
      <c r="TFK20" s="1252"/>
      <c r="TFL20" s="1252"/>
      <c r="TFM20" s="1252"/>
      <c r="TFN20" s="1252"/>
      <c r="TFO20" s="1252"/>
      <c r="TFP20" s="1252"/>
      <c r="TFQ20" s="1252"/>
      <c r="TFR20" s="1252"/>
      <c r="TFS20" s="1252"/>
      <c r="TFT20" s="1252"/>
      <c r="TFU20" s="1252"/>
      <c r="TFV20" s="1252"/>
      <c r="TFW20" s="1252"/>
      <c r="TFX20" s="1252"/>
      <c r="TFY20" s="1252"/>
      <c r="TFZ20" s="1252"/>
      <c r="TGA20" s="1252"/>
      <c r="TGB20" s="1252"/>
      <c r="TGC20" s="1252"/>
      <c r="TGD20" s="1252"/>
      <c r="TGE20" s="1252"/>
      <c r="TGF20" s="1252"/>
      <c r="TGG20" s="1252"/>
      <c r="TGH20" s="1252"/>
      <c r="TGI20" s="1252"/>
      <c r="TGJ20" s="1252"/>
      <c r="TGK20" s="1252"/>
      <c r="TGL20" s="1252"/>
      <c r="TGM20" s="1252"/>
      <c r="TGN20" s="1252"/>
      <c r="TGO20" s="1252"/>
      <c r="TGP20" s="1252"/>
      <c r="TGQ20" s="1252"/>
      <c r="TGR20" s="1252"/>
      <c r="TGS20" s="1252"/>
      <c r="TGT20" s="1252"/>
      <c r="TGU20" s="1252"/>
      <c r="TGV20" s="1252"/>
      <c r="TGW20" s="1252"/>
      <c r="TGX20" s="1252"/>
      <c r="TGY20" s="1252"/>
      <c r="TGZ20" s="1252"/>
      <c r="THA20" s="1252"/>
      <c r="THB20" s="1252"/>
      <c r="THC20" s="1252"/>
      <c r="THD20" s="1252"/>
      <c r="THE20" s="1252"/>
      <c r="THF20" s="1252"/>
      <c r="THG20" s="1252"/>
      <c r="THH20" s="1252"/>
      <c r="THI20" s="1252"/>
      <c r="THJ20" s="1252"/>
      <c r="THK20" s="1252"/>
      <c r="THL20" s="1252"/>
      <c r="THM20" s="1252"/>
      <c r="THN20" s="1252"/>
      <c r="THO20" s="1252"/>
      <c r="THP20" s="1252"/>
      <c r="THQ20" s="1252"/>
      <c r="THR20" s="1252"/>
      <c r="THS20" s="1252"/>
      <c r="THT20" s="1252"/>
      <c r="THU20" s="1252"/>
      <c r="THV20" s="1252"/>
      <c r="THW20" s="1252"/>
      <c r="THX20" s="1252"/>
      <c r="THY20" s="1252"/>
      <c r="THZ20" s="1252"/>
      <c r="TIA20" s="1252"/>
      <c r="TIB20" s="1252"/>
      <c r="TIC20" s="1252"/>
      <c r="TID20" s="1252"/>
      <c r="TIE20" s="1252"/>
      <c r="TIF20" s="1252"/>
      <c r="TIG20" s="1252"/>
      <c r="TIH20" s="1252"/>
      <c r="TII20" s="1252"/>
      <c r="TIJ20" s="1252"/>
      <c r="TIK20" s="1252"/>
      <c r="TIL20" s="1252"/>
      <c r="TIM20" s="1252"/>
      <c r="TIN20" s="1252"/>
      <c r="TIO20" s="1252"/>
      <c r="TIP20" s="1252"/>
      <c r="TIQ20" s="1252"/>
      <c r="TIR20" s="1252"/>
      <c r="TIS20" s="1252"/>
      <c r="TIT20" s="1252"/>
      <c r="TIU20" s="1252"/>
      <c r="TIV20" s="1252"/>
      <c r="TIW20" s="1252"/>
      <c r="TIX20" s="1252"/>
      <c r="TIY20" s="1252"/>
      <c r="TIZ20" s="1252"/>
      <c r="TJA20" s="1252"/>
      <c r="TJB20" s="1252"/>
      <c r="TJC20" s="1252"/>
      <c r="TJD20" s="1252"/>
      <c r="TJE20" s="1252"/>
      <c r="TJF20" s="1252"/>
      <c r="TJG20" s="1252"/>
      <c r="TJH20" s="1252"/>
      <c r="TJI20" s="1252"/>
      <c r="TJJ20" s="1252"/>
      <c r="TJK20" s="1252"/>
      <c r="TJL20" s="1252"/>
      <c r="TJM20" s="1252"/>
      <c r="TJN20" s="1252"/>
      <c r="TJO20" s="1252"/>
      <c r="TJP20" s="1252"/>
      <c r="TJQ20" s="1252"/>
      <c r="TJR20" s="1252"/>
      <c r="TJS20" s="1252"/>
      <c r="TJT20" s="1252"/>
      <c r="TJU20" s="1252"/>
      <c r="TJV20" s="1252"/>
      <c r="TJW20" s="1252"/>
      <c r="TJX20" s="1252"/>
      <c r="TJY20" s="1252"/>
      <c r="TJZ20" s="1252"/>
      <c r="TKA20" s="1252"/>
      <c r="TKB20" s="1252"/>
      <c r="TKC20" s="1252"/>
      <c r="TKD20" s="1252"/>
      <c r="TKE20" s="1252"/>
      <c r="TKF20" s="1252"/>
      <c r="TKG20" s="1252"/>
      <c r="TKH20" s="1252"/>
      <c r="TKI20" s="1252"/>
      <c r="TKJ20" s="1252"/>
      <c r="TKK20" s="1252"/>
      <c r="TKL20" s="1252"/>
      <c r="TKM20" s="1252"/>
      <c r="TKN20" s="1252"/>
      <c r="TKO20" s="1252"/>
      <c r="TKP20" s="1252"/>
      <c r="TKQ20" s="1252"/>
      <c r="TKR20" s="1252"/>
      <c r="TKS20" s="1252"/>
      <c r="TKT20" s="1252"/>
      <c r="TKU20" s="1252"/>
      <c r="TKV20" s="1252"/>
      <c r="TKW20" s="1252"/>
      <c r="TKX20" s="1252"/>
      <c r="TKY20" s="1252"/>
      <c r="TKZ20" s="1252"/>
      <c r="TLA20" s="1252"/>
      <c r="TLB20" s="1252"/>
      <c r="TLC20" s="1252"/>
      <c r="TLD20" s="1252"/>
      <c r="TLE20" s="1252"/>
      <c r="TLF20" s="1252"/>
      <c r="TLG20" s="1252"/>
      <c r="TLH20" s="1252"/>
      <c r="TLI20" s="1252"/>
      <c r="TLJ20" s="1252"/>
      <c r="TLK20" s="1252"/>
      <c r="TLL20" s="1252"/>
      <c r="TLM20" s="1252"/>
      <c r="TLN20" s="1252"/>
      <c r="TLO20" s="1252"/>
      <c r="TLP20" s="1252"/>
      <c r="TLQ20" s="1252"/>
      <c r="TLR20" s="1252"/>
      <c r="TLS20" s="1252"/>
      <c r="TLT20" s="1252"/>
      <c r="TLU20" s="1252"/>
      <c r="TLV20" s="1252"/>
      <c r="TLW20" s="1252"/>
      <c r="TLX20" s="1252"/>
      <c r="TLY20" s="1252"/>
      <c r="TLZ20" s="1252"/>
      <c r="TMA20" s="1252"/>
      <c r="TMB20" s="1252"/>
      <c r="TMC20" s="1252"/>
      <c r="TMD20" s="1252"/>
      <c r="TME20" s="1252"/>
      <c r="TMF20" s="1252"/>
      <c r="TMG20" s="1252"/>
      <c r="TMH20" s="1252"/>
      <c r="TMI20" s="1252"/>
      <c r="TMJ20" s="1252"/>
      <c r="TMK20" s="1252"/>
      <c r="TML20" s="1252"/>
      <c r="TMM20" s="1252"/>
      <c r="TMN20" s="1252"/>
      <c r="TMO20" s="1252"/>
      <c r="TMP20" s="1252"/>
      <c r="TMQ20" s="1252"/>
      <c r="TMR20" s="1252"/>
      <c r="TMS20" s="1252"/>
      <c r="TMT20" s="1252"/>
      <c r="TMU20" s="1252"/>
      <c r="TMV20" s="1252"/>
      <c r="TMW20" s="1252"/>
      <c r="TMX20" s="1252"/>
      <c r="TMY20" s="1252"/>
      <c r="TMZ20" s="1252"/>
      <c r="TNA20" s="1252"/>
      <c r="TNB20" s="1252"/>
      <c r="TNC20" s="1252"/>
      <c r="TND20" s="1252"/>
      <c r="TNE20" s="1252"/>
      <c r="TNF20" s="1252"/>
      <c r="TNG20" s="1252"/>
      <c r="TNH20" s="1252"/>
      <c r="TNI20" s="1252"/>
      <c r="TNJ20" s="1252"/>
      <c r="TNK20" s="1252"/>
      <c r="TNL20" s="1252"/>
      <c r="TNM20" s="1252"/>
      <c r="TNN20" s="1252"/>
      <c r="TNO20" s="1252"/>
      <c r="TNP20" s="1252"/>
      <c r="TNQ20" s="1252"/>
      <c r="TNR20" s="1252"/>
      <c r="TNS20" s="1252"/>
      <c r="TNT20" s="1252"/>
      <c r="TNU20" s="1252"/>
      <c r="TNV20" s="1252"/>
      <c r="TNW20" s="1252"/>
      <c r="TNX20" s="1252"/>
      <c r="TNY20" s="1252"/>
      <c r="TNZ20" s="1252"/>
      <c r="TOA20" s="1252"/>
      <c r="TOB20" s="1252"/>
      <c r="TOC20" s="1252"/>
      <c r="TOD20" s="1252"/>
      <c r="TOE20" s="1252"/>
      <c r="TOF20" s="1252"/>
      <c r="TOG20" s="1252"/>
      <c r="TOH20" s="1252"/>
      <c r="TOI20" s="1252"/>
      <c r="TOJ20" s="1252"/>
      <c r="TOK20" s="1252"/>
      <c r="TOL20" s="1252"/>
      <c r="TOM20" s="1252"/>
      <c r="TON20" s="1252"/>
      <c r="TOO20" s="1252"/>
      <c r="TOP20" s="1252"/>
      <c r="TOQ20" s="1252"/>
      <c r="TOR20" s="1252"/>
      <c r="TOS20" s="1252"/>
      <c r="TOT20" s="1252"/>
      <c r="TOU20" s="1252"/>
      <c r="TOV20" s="1252"/>
      <c r="TOW20" s="1252"/>
      <c r="TOX20" s="1252"/>
      <c r="TOY20" s="1252"/>
      <c r="TOZ20" s="1252"/>
      <c r="TPA20" s="1252"/>
      <c r="TPB20" s="1252"/>
      <c r="TPC20" s="1252"/>
      <c r="TPD20" s="1252"/>
      <c r="TPE20" s="1252"/>
      <c r="TPF20" s="1252"/>
      <c r="TPG20" s="1252"/>
      <c r="TPH20" s="1252"/>
      <c r="TPI20" s="1252"/>
      <c r="TPJ20" s="1252"/>
      <c r="TPK20" s="1252"/>
      <c r="TPL20" s="1252"/>
      <c r="TPM20" s="1252"/>
      <c r="TPN20" s="1252"/>
      <c r="TPO20" s="1252"/>
      <c r="TPP20" s="1252"/>
      <c r="TPQ20" s="1252"/>
      <c r="TPR20" s="1252"/>
      <c r="TPS20" s="1252"/>
      <c r="TPT20" s="1252"/>
      <c r="TPU20" s="1252"/>
      <c r="TPV20" s="1252"/>
      <c r="TPW20" s="1252"/>
      <c r="TPX20" s="1252"/>
      <c r="TPY20" s="1252"/>
      <c r="TPZ20" s="1252"/>
      <c r="TQA20" s="1252"/>
      <c r="TQB20" s="1252"/>
      <c r="TQC20" s="1252"/>
      <c r="TQD20" s="1252"/>
      <c r="TQE20" s="1252"/>
      <c r="TQF20" s="1252"/>
      <c r="TQG20" s="1252"/>
      <c r="TQH20" s="1252"/>
      <c r="TQI20" s="1252"/>
      <c r="TQJ20" s="1252"/>
      <c r="TQK20" s="1252"/>
      <c r="TQL20" s="1252"/>
      <c r="TQM20" s="1252"/>
      <c r="TQN20" s="1252"/>
      <c r="TQO20" s="1252"/>
      <c r="TQP20" s="1252"/>
      <c r="TQQ20" s="1252"/>
      <c r="TQR20" s="1252"/>
      <c r="TQS20" s="1252"/>
      <c r="TQT20" s="1252"/>
      <c r="TQU20" s="1252"/>
      <c r="TQV20" s="1252"/>
      <c r="TQW20" s="1252"/>
      <c r="TQX20" s="1252"/>
      <c r="TQY20" s="1252"/>
      <c r="TQZ20" s="1252"/>
      <c r="TRA20" s="1252"/>
      <c r="TRB20" s="1252"/>
      <c r="TRC20" s="1252"/>
      <c r="TRD20" s="1252"/>
      <c r="TRE20" s="1252"/>
      <c r="TRF20" s="1252"/>
      <c r="TRG20" s="1252"/>
      <c r="TRH20" s="1252"/>
      <c r="TRI20" s="1252"/>
      <c r="TRJ20" s="1252"/>
      <c r="TRK20" s="1252"/>
      <c r="TRL20" s="1252"/>
      <c r="TRM20" s="1252"/>
      <c r="TRN20" s="1252"/>
      <c r="TRO20" s="1252"/>
      <c r="TRP20" s="1252"/>
      <c r="TRQ20" s="1252"/>
      <c r="TRR20" s="1252"/>
      <c r="TRS20" s="1252"/>
      <c r="TRT20" s="1252"/>
      <c r="TRU20" s="1252"/>
      <c r="TRV20" s="1252"/>
      <c r="TRW20" s="1252"/>
      <c r="TRX20" s="1252"/>
      <c r="TRY20" s="1252"/>
      <c r="TRZ20" s="1252"/>
      <c r="TSA20" s="1252"/>
      <c r="TSB20" s="1252"/>
      <c r="TSC20" s="1252"/>
      <c r="TSD20" s="1252"/>
      <c r="TSE20" s="1252"/>
      <c r="TSF20" s="1252"/>
      <c r="TSG20" s="1252"/>
      <c r="TSH20" s="1252"/>
      <c r="TSI20" s="1252"/>
      <c r="TSJ20" s="1252"/>
      <c r="TSK20" s="1252"/>
      <c r="TSL20" s="1252"/>
      <c r="TSM20" s="1252"/>
      <c r="TSN20" s="1252"/>
      <c r="TSO20" s="1252"/>
      <c r="TSP20" s="1252"/>
      <c r="TSQ20" s="1252"/>
      <c r="TSR20" s="1252"/>
      <c r="TSS20" s="1252"/>
      <c r="TST20" s="1252"/>
      <c r="TSU20" s="1252"/>
      <c r="TSV20" s="1252"/>
      <c r="TSW20" s="1252"/>
      <c r="TSX20" s="1252"/>
      <c r="TSY20" s="1252"/>
      <c r="TSZ20" s="1252"/>
      <c r="TTA20" s="1252"/>
      <c r="TTB20" s="1252"/>
      <c r="TTC20" s="1252"/>
      <c r="TTD20" s="1252"/>
      <c r="TTE20" s="1252"/>
      <c r="TTF20" s="1252"/>
      <c r="TTG20" s="1252"/>
      <c r="TTH20" s="1252"/>
      <c r="TTI20" s="1252"/>
      <c r="TTJ20" s="1252"/>
      <c r="TTK20" s="1252"/>
      <c r="TTL20" s="1252"/>
      <c r="TTM20" s="1252"/>
      <c r="TTN20" s="1252"/>
      <c r="TTO20" s="1252"/>
      <c r="TTP20" s="1252"/>
      <c r="TTQ20" s="1252"/>
      <c r="TTR20" s="1252"/>
      <c r="TTS20" s="1252"/>
      <c r="TTT20" s="1252"/>
      <c r="TTU20" s="1252"/>
      <c r="TTV20" s="1252"/>
      <c r="TTW20" s="1252"/>
      <c r="TTX20" s="1252"/>
      <c r="TTY20" s="1252"/>
      <c r="TTZ20" s="1252"/>
      <c r="TUA20" s="1252"/>
      <c r="TUB20" s="1252"/>
      <c r="TUC20" s="1252"/>
      <c r="TUD20" s="1252"/>
      <c r="TUE20" s="1252"/>
      <c r="TUF20" s="1252"/>
      <c r="TUG20" s="1252"/>
      <c r="TUH20" s="1252"/>
      <c r="TUI20" s="1252"/>
      <c r="TUJ20" s="1252"/>
      <c r="TUK20" s="1252"/>
      <c r="TUL20" s="1252"/>
      <c r="TUM20" s="1252"/>
      <c r="TUN20" s="1252"/>
      <c r="TUO20" s="1252"/>
      <c r="TUP20" s="1252"/>
      <c r="TUQ20" s="1252"/>
      <c r="TUR20" s="1252"/>
      <c r="TUS20" s="1252"/>
      <c r="TUT20" s="1252"/>
      <c r="TUU20" s="1252"/>
      <c r="TUV20" s="1252"/>
      <c r="TUW20" s="1252"/>
      <c r="TUX20" s="1252"/>
      <c r="TUY20" s="1252"/>
      <c r="TUZ20" s="1252"/>
      <c r="TVA20" s="1252"/>
      <c r="TVB20" s="1252"/>
      <c r="TVC20" s="1252"/>
      <c r="TVD20" s="1252"/>
      <c r="TVE20" s="1252"/>
      <c r="TVF20" s="1252"/>
      <c r="TVG20" s="1252"/>
      <c r="TVH20" s="1252"/>
      <c r="TVI20" s="1252"/>
      <c r="TVJ20" s="1252"/>
      <c r="TVK20" s="1252"/>
      <c r="TVL20" s="1252"/>
      <c r="TVM20" s="1252"/>
      <c r="TVN20" s="1252"/>
      <c r="TVO20" s="1252"/>
      <c r="TVP20" s="1252"/>
      <c r="TVQ20" s="1252"/>
      <c r="TVR20" s="1252"/>
      <c r="TVS20" s="1252"/>
      <c r="TVT20" s="1252"/>
      <c r="TVU20" s="1252"/>
      <c r="TVV20" s="1252"/>
      <c r="TVW20" s="1252"/>
      <c r="TVX20" s="1252"/>
      <c r="TVY20" s="1252"/>
      <c r="TVZ20" s="1252"/>
      <c r="TWA20" s="1252"/>
      <c r="TWB20" s="1252"/>
      <c r="TWC20" s="1252"/>
      <c r="TWD20" s="1252"/>
      <c r="TWE20" s="1252"/>
      <c r="TWF20" s="1252"/>
      <c r="TWG20" s="1252"/>
      <c r="TWH20" s="1252"/>
      <c r="TWI20" s="1252"/>
      <c r="TWJ20" s="1252"/>
      <c r="TWK20" s="1252"/>
      <c r="TWL20" s="1252"/>
      <c r="TWM20" s="1252"/>
      <c r="TWN20" s="1252"/>
      <c r="TWO20" s="1252"/>
      <c r="TWP20" s="1252"/>
      <c r="TWQ20" s="1252"/>
      <c r="TWR20" s="1252"/>
      <c r="TWS20" s="1252"/>
      <c r="TWT20" s="1252"/>
      <c r="TWU20" s="1252"/>
      <c r="TWV20" s="1252"/>
      <c r="TWW20" s="1252"/>
      <c r="TWX20" s="1252"/>
      <c r="TWY20" s="1252"/>
      <c r="TWZ20" s="1252"/>
      <c r="TXA20" s="1252"/>
      <c r="TXB20" s="1252"/>
      <c r="TXC20" s="1252"/>
      <c r="TXD20" s="1252"/>
      <c r="TXE20" s="1252"/>
      <c r="TXF20" s="1252"/>
      <c r="TXG20" s="1252"/>
      <c r="TXH20" s="1252"/>
      <c r="TXI20" s="1252"/>
      <c r="TXJ20" s="1252"/>
      <c r="TXK20" s="1252"/>
      <c r="TXL20" s="1252"/>
      <c r="TXM20" s="1252"/>
      <c r="TXN20" s="1252"/>
      <c r="TXO20" s="1252"/>
      <c r="TXP20" s="1252"/>
      <c r="TXQ20" s="1252"/>
      <c r="TXR20" s="1252"/>
      <c r="TXS20" s="1252"/>
      <c r="TXT20" s="1252"/>
      <c r="TXU20" s="1252"/>
      <c r="TXV20" s="1252"/>
      <c r="TXW20" s="1252"/>
      <c r="TXX20" s="1252"/>
      <c r="TXY20" s="1252"/>
      <c r="TXZ20" s="1252"/>
      <c r="TYA20" s="1252"/>
      <c r="TYB20" s="1252"/>
      <c r="TYC20" s="1252"/>
      <c r="TYD20" s="1252"/>
      <c r="TYE20" s="1252"/>
      <c r="TYF20" s="1252"/>
      <c r="TYG20" s="1252"/>
      <c r="TYH20" s="1252"/>
      <c r="TYI20" s="1252"/>
      <c r="TYJ20" s="1252"/>
      <c r="TYK20" s="1252"/>
      <c r="TYL20" s="1252"/>
      <c r="TYM20" s="1252"/>
      <c r="TYN20" s="1252"/>
      <c r="TYO20" s="1252"/>
      <c r="TYP20" s="1252"/>
      <c r="TYQ20" s="1252"/>
      <c r="TYR20" s="1252"/>
      <c r="TYS20" s="1252"/>
      <c r="TYT20" s="1252"/>
      <c r="TYU20" s="1252"/>
      <c r="TYV20" s="1252"/>
      <c r="TYW20" s="1252"/>
      <c r="TYX20" s="1252"/>
      <c r="TYY20" s="1252"/>
      <c r="TYZ20" s="1252"/>
      <c r="TZA20" s="1252"/>
      <c r="TZB20" s="1252"/>
      <c r="TZC20" s="1252"/>
      <c r="TZD20" s="1252"/>
      <c r="TZE20" s="1252"/>
      <c r="TZF20" s="1252"/>
      <c r="TZG20" s="1252"/>
      <c r="TZH20" s="1252"/>
      <c r="TZI20" s="1252"/>
      <c r="TZJ20" s="1252"/>
      <c r="TZK20" s="1252"/>
      <c r="TZL20" s="1252"/>
      <c r="TZM20" s="1252"/>
      <c r="TZN20" s="1252"/>
      <c r="TZO20" s="1252"/>
      <c r="TZP20" s="1252"/>
      <c r="TZQ20" s="1252"/>
      <c r="TZR20" s="1252"/>
      <c r="TZS20" s="1252"/>
      <c r="TZT20" s="1252"/>
      <c r="TZU20" s="1252"/>
      <c r="TZV20" s="1252"/>
      <c r="TZW20" s="1252"/>
      <c r="TZX20" s="1252"/>
      <c r="TZY20" s="1252"/>
      <c r="TZZ20" s="1252"/>
      <c r="UAA20" s="1252"/>
      <c r="UAB20" s="1252"/>
      <c r="UAC20" s="1252"/>
      <c r="UAD20" s="1252"/>
      <c r="UAE20" s="1252"/>
      <c r="UAF20" s="1252"/>
      <c r="UAG20" s="1252"/>
      <c r="UAH20" s="1252"/>
      <c r="UAI20" s="1252"/>
      <c r="UAJ20" s="1252"/>
      <c r="UAK20" s="1252"/>
      <c r="UAL20" s="1252"/>
      <c r="UAM20" s="1252"/>
      <c r="UAN20" s="1252"/>
      <c r="UAO20" s="1252"/>
      <c r="UAP20" s="1252"/>
      <c r="UAQ20" s="1252"/>
      <c r="UAR20" s="1252"/>
      <c r="UAS20" s="1252"/>
      <c r="UAT20" s="1252"/>
      <c r="UAU20" s="1252"/>
      <c r="UAV20" s="1252"/>
      <c r="UAW20" s="1252"/>
      <c r="UAX20" s="1252"/>
      <c r="UAY20" s="1252"/>
      <c r="UAZ20" s="1252"/>
      <c r="UBA20" s="1252"/>
      <c r="UBB20" s="1252"/>
      <c r="UBC20" s="1252"/>
      <c r="UBD20" s="1252"/>
      <c r="UBE20" s="1252"/>
      <c r="UBF20" s="1252"/>
      <c r="UBG20" s="1252"/>
      <c r="UBH20" s="1252"/>
      <c r="UBI20" s="1252"/>
      <c r="UBJ20" s="1252"/>
      <c r="UBK20" s="1252"/>
      <c r="UBL20" s="1252"/>
      <c r="UBM20" s="1252"/>
      <c r="UBN20" s="1252"/>
      <c r="UBO20" s="1252"/>
      <c r="UBP20" s="1252"/>
      <c r="UBQ20" s="1252"/>
      <c r="UBR20" s="1252"/>
      <c r="UBS20" s="1252"/>
      <c r="UBT20" s="1252"/>
      <c r="UBU20" s="1252"/>
      <c r="UBV20" s="1252"/>
      <c r="UBW20" s="1252"/>
      <c r="UBX20" s="1252"/>
      <c r="UBY20" s="1252"/>
      <c r="UBZ20" s="1252"/>
      <c r="UCA20" s="1252"/>
      <c r="UCB20" s="1252"/>
      <c r="UCC20" s="1252"/>
      <c r="UCD20" s="1252"/>
      <c r="UCE20" s="1252"/>
      <c r="UCF20" s="1252"/>
      <c r="UCG20" s="1252"/>
      <c r="UCH20" s="1252"/>
      <c r="UCI20" s="1252"/>
      <c r="UCJ20" s="1252"/>
      <c r="UCK20" s="1252"/>
      <c r="UCL20" s="1252"/>
      <c r="UCM20" s="1252"/>
      <c r="UCN20" s="1252"/>
      <c r="UCO20" s="1252"/>
      <c r="UCP20" s="1252"/>
      <c r="UCQ20" s="1252"/>
      <c r="UCR20" s="1252"/>
      <c r="UCS20" s="1252"/>
      <c r="UCT20" s="1252"/>
      <c r="UCU20" s="1252"/>
      <c r="UCV20" s="1252"/>
      <c r="UCW20" s="1252"/>
      <c r="UCX20" s="1252"/>
      <c r="UCY20" s="1252"/>
      <c r="UCZ20" s="1252"/>
      <c r="UDA20" s="1252"/>
      <c r="UDB20" s="1252"/>
      <c r="UDC20" s="1252"/>
      <c r="UDD20" s="1252"/>
      <c r="UDE20" s="1252"/>
      <c r="UDF20" s="1252"/>
      <c r="UDG20" s="1252"/>
      <c r="UDH20" s="1252"/>
      <c r="UDI20" s="1252"/>
      <c r="UDJ20" s="1252"/>
      <c r="UDK20" s="1252"/>
      <c r="UDL20" s="1252"/>
      <c r="UDM20" s="1252"/>
      <c r="UDN20" s="1252"/>
      <c r="UDO20" s="1252"/>
      <c r="UDP20" s="1252"/>
      <c r="UDQ20" s="1252"/>
      <c r="UDR20" s="1252"/>
      <c r="UDS20" s="1252"/>
      <c r="UDT20" s="1252"/>
      <c r="UDU20" s="1252"/>
      <c r="UDV20" s="1252"/>
      <c r="UDW20" s="1252"/>
      <c r="UDX20" s="1252"/>
      <c r="UDY20" s="1252"/>
      <c r="UDZ20" s="1252"/>
      <c r="UEA20" s="1252"/>
      <c r="UEB20" s="1252"/>
      <c r="UEC20" s="1252"/>
      <c r="UED20" s="1252"/>
      <c r="UEE20" s="1252"/>
      <c r="UEF20" s="1252"/>
      <c r="UEG20" s="1252"/>
      <c r="UEH20" s="1252"/>
      <c r="UEI20" s="1252"/>
      <c r="UEJ20" s="1252"/>
      <c r="UEK20" s="1252"/>
      <c r="UEL20" s="1252"/>
      <c r="UEM20" s="1252"/>
      <c r="UEN20" s="1252"/>
      <c r="UEO20" s="1252"/>
      <c r="UEP20" s="1252"/>
      <c r="UEQ20" s="1252"/>
      <c r="UER20" s="1252"/>
      <c r="UES20" s="1252"/>
      <c r="UET20" s="1252"/>
      <c r="UEU20" s="1252"/>
      <c r="UEV20" s="1252"/>
      <c r="UEW20" s="1252"/>
      <c r="UEX20" s="1252"/>
      <c r="UEY20" s="1252"/>
      <c r="UEZ20" s="1252"/>
      <c r="UFA20" s="1252"/>
      <c r="UFB20" s="1252"/>
      <c r="UFC20" s="1252"/>
      <c r="UFD20" s="1252"/>
      <c r="UFE20" s="1252"/>
      <c r="UFF20" s="1252"/>
      <c r="UFG20" s="1252"/>
      <c r="UFH20" s="1252"/>
      <c r="UFI20" s="1252"/>
      <c r="UFJ20" s="1252"/>
      <c r="UFK20" s="1252"/>
      <c r="UFL20" s="1252"/>
      <c r="UFM20" s="1252"/>
      <c r="UFN20" s="1252"/>
      <c r="UFO20" s="1252"/>
      <c r="UFP20" s="1252"/>
      <c r="UFQ20" s="1252"/>
      <c r="UFR20" s="1252"/>
      <c r="UFS20" s="1252"/>
      <c r="UFT20" s="1252"/>
      <c r="UFU20" s="1252"/>
      <c r="UFV20" s="1252"/>
      <c r="UFW20" s="1252"/>
      <c r="UFX20" s="1252"/>
      <c r="UFY20" s="1252"/>
      <c r="UFZ20" s="1252"/>
      <c r="UGA20" s="1252"/>
      <c r="UGB20" s="1252"/>
      <c r="UGC20" s="1252"/>
      <c r="UGD20" s="1252"/>
      <c r="UGE20" s="1252"/>
      <c r="UGF20" s="1252"/>
      <c r="UGG20" s="1252"/>
      <c r="UGH20" s="1252"/>
      <c r="UGI20" s="1252"/>
      <c r="UGJ20" s="1252"/>
      <c r="UGK20" s="1252"/>
      <c r="UGL20" s="1252"/>
      <c r="UGM20" s="1252"/>
      <c r="UGN20" s="1252"/>
      <c r="UGO20" s="1252"/>
      <c r="UGP20" s="1252"/>
      <c r="UGQ20" s="1252"/>
      <c r="UGR20" s="1252"/>
      <c r="UGS20" s="1252"/>
      <c r="UGT20" s="1252"/>
      <c r="UGU20" s="1252"/>
      <c r="UGV20" s="1252"/>
      <c r="UGW20" s="1252"/>
      <c r="UGX20" s="1252"/>
      <c r="UGY20" s="1252"/>
      <c r="UGZ20" s="1252"/>
      <c r="UHA20" s="1252"/>
      <c r="UHB20" s="1252"/>
      <c r="UHC20" s="1252"/>
      <c r="UHD20" s="1252"/>
      <c r="UHE20" s="1252"/>
      <c r="UHF20" s="1252"/>
      <c r="UHG20" s="1252"/>
      <c r="UHH20" s="1252"/>
      <c r="UHI20" s="1252"/>
      <c r="UHJ20" s="1252"/>
      <c r="UHK20" s="1252"/>
      <c r="UHL20" s="1252"/>
      <c r="UHM20" s="1252"/>
      <c r="UHN20" s="1252"/>
      <c r="UHO20" s="1252"/>
      <c r="UHP20" s="1252"/>
      <c r="UHQ20" s="1252"/>
      <c r="UHR20" s="1252"/>
      <c r="UHS20" s="1252"/>
      <c r="UHT20" s="1252"/>
      <c r="UHU20" s="1252"/>
      <c r="UHV20" s="1252"/>
      <c r="UHW20" s="1252"/>
      <c r="UHX20" s="1252"/>
      <c r="UHY20" s="1252"/>
      <c r="UHZ20" s="1252"/>
      <c r="UIA20" s="1252"/>
      <c r="UIB20" s="1252"/>
      <c r="UIC20" s="1252"/>
      <c r="UID20" s="1252"/>
      <c r="UIE20" s="1252"/>
      <c r="UIF20" s="1252"/>
      <c r="UIG20" s="1252"/>
      <c r="UIH20" s="1252"/>
      <c r="UII20" s="1252"/>
      <c r="UIJ20" s="1252"/>
      <c r="UIK20" s="1252"/>
      <c r="UIL20" s="1252"/>
      <c r="UIM20" s="1252"/>
      <c r="UIN20" s="1252"/>
      <c r="UIO20" s="1252"/>
      <c r="UIP20" s="1252"/>
      <c r="UIQ20" s="1252"/>
      <c r="UIR20" s="1252"/>
      <c r="UIS20" s="1252"/>
      <c r="UIT20" s="1252"/>
      <c r="UIU20" s="1252"/>
      <c r="UIV20" s="1252"/>
      <c r="UIW20" s="1252"/>
      <c r="UIX20" s="1252"/>
      <c r="UIY20" s="1252"/>
      <c r="UIZ20" s="1252"/>
      <c r="UJA20" s="1252"/>
      <c r="UJB20" s="1252"/>
      <c r="UJC20" s="1252"/>
      <c r="UJD20" s="1252"/>
      <c r="UJE20" s="1252"/>
      <c r="UJF20" s="1252"/>
      <c r="UJG20" s="1252"/>
      <c r="UJH20" s="1252"/>
      <c r="UJI20" s="1252"/>
      <c r="UJJ20" s="1252"/>
      <c r="UJK20" s="1252"/>
      <c r="UJL20" s="1252"/>
      <c r="UJM20" s="1252"/>
      <c r="UJN20" s="1252"/>
      <c r="UJO20" s="1252"/>
      <c r="UJP20" s="1252"/>
      <c r="UJQ20" s="1252"/>
      <c r="UJR20" s="1252"/>
      <c r="UJS20" s="1252"/>
      <c r="UJT20" s="1252"/>
      <c r="UJU20" s="1252"/>
      <c r="UJV20" s="1252"/>
      <c r="UJW20" s="1252"/>
      <c r="UJX20" s="1252"/>
      <c r="UJY20" s="1252"/>
      <c r="UJZ20" s="1252"/>
      <c r="UKA20" s="1252"/>
      <c r="UKB20" s="1252"/>
      <c r="UKC20" s="1252"/>
      <c r="UKD20" s="1252"/>
      <c r="UKE20" s="1252"/>
      <c r="UKF20" s="1252"/>
      <c r="UKG20" s="1252"/>
      <c r="UKH20" s="1252"/>
      <c r="UKI20" s="1252"/>
      <c r="UKJ20" s="1252"/>
      <c r="UKK20" s="1252"/>
      <c r="UKL20" s="1252"/>
      <c r="UKM20" s="1252"/>
      <c r="UKN20" s="1252"/>
      <c r="UKO20" s="1252"/>
      <c r="UKP20" s="1252"/>
      <c r="UKQ20" s="1252"/>
      <c r="UKR20" s="1252"/>
      <c r="UKS20" s="1252"/>
      <c r="UKT20" s="1252"/>
      <c r="UKU20" s="1252"/>
      <c r="UKV20" s="1252"/>
      <c r="UKW20" s="1252"/>
      <c r="UKX20" s="1252"/>
      <c r="UKY20" s="1252"/>
      <c r="UKZ20" s="1252"/>
      <c r="ULA20" s="1252"/>
      <c r="ULB20" s="1252"/>
      <c r="ULC20" s="1252"/>
      <c r="ULD20" s="1252"/>
      <c r="ULE20" s="1252"/>
      <c r="ULF20" s="1252"/>
      <c r="ULG20" s="1252"/>
      <c r="ULH20" s="1252"/>
      <c r="ULI20" s="1252"/>
      <c r="ULJ20" s="1252"/>
      <c r="ULK20" s="1252"/>
      <c r="ULL20" s="1252"/>
      <c r="ULM20" s="1252"/>
      <c r="ULN20" s="1252"/>
      <c r="ULO20" s="1252"/>
      <c r="ULP20" s="1252"/>
      <c r="ULQ20" s="1252"/>
      <c r="ULR20" s="1252"/>
      <c r="ULS20" s="1252"/>
      <c r="ULT20" s="1252"/>
      <c r="ULU20" s="1252"/>
      <c r="ULV20" s="1252"/>
      <c r="ULW20" s="1252"/>
      <c r="ULX20" s="1252"/>
      <c r="ULY20" s="1252"/>
      <c r="ULZ20" s="1252"/>
      <c r="UMA20" s="1252"/>
      <c r="UMB20" s="1252"/>
      <c r="UMC20" s="1252"/>
      <c r="UMD20" s="1252"/>
      <c r="UME20" s="1252"/>
      <c r="UMF20" s="1252"/>
      <c r="UMG20" s="1252"/>
      <c r="UMH20" s="1252"/>
      <c r="UMI20" s="1252"/>
      <c r="UMJ20" s="1252"/>
      <c r="UMK20" s="1252"/>
      <c r="UML20" s="1252"/>
      <c r="UMM20" s="1252"/>
      <c r="UMN20" s="1252"/>
      <c r="UMO20" s="1252"/>
      <c r="UMP20" s="1252"/>
      <c r="UMQ20" s="1252"/>
      <c r="UMR20" s="1252"/>
      <c r="UMS20" s="1252"/>
      <c r="UMT20" s="1252"/>
      <c r="UMU20" s="1252"/>
      <c r="UMV20" s="1252"/>
      <c r="UMW20" s="1252"/>
      <c r="UMX20" s="1252"/>
      <c r="UMY20" s="1252"/>
      <c r="UMZ20" s="1252"/>
      <c r="UNA20" s="1252"/>
      <c r="UNB20" s="1252"/>
      <c r="UNC20" s="1252"/>
      <c r="UND20" s="1252"/>
      <c r="UNE20" s="1252"/>
      <c r="UNF20" s="1252"/>
      <c r="UNG20" s="1252"/>
      <c r="UNH20" s="1252"/>
      <c r="UNI20" s="1252"/>
      <c r="UNJ20" s="1252"/>
      <c r="UNK20" s="1252"/>
      <c r="UNL20" s="1252"/>
      <c r="UNM20" s="1252"/>
      <c r="UNN20" s="1252"/>
      <c r="UNO20" s="1252"/>
      <c r="UNP20" s="1252"/>
      <c r="UNQ20" s="1252"/>
      <c r="UNR20" s="1252"/>
      <c r="UNS20" s="1252"/>
      <c r="UNT20" s="1252"/>
      <c r="UNU20" s="1252"/>
      <c r="UNV20" s="1252"/>
      <c r="UNW20" s="1252"/>
      <c r="UNX20" s="1252"/>
      <c r="UNY20" s="1252"/>
      <c r="UNZ20" s="1252"/>
      <c r="UOA20" s="1252"/>
      <c r="UOB20" s="1252"/>
      <c r="UOC20" s="1252"/>
      <c r="UOD20" s="1252"/>
      <c r="UOE20" s="1252"/>
      <c r="UOF20" s="1252"/>
      <c r="UOG20" s="1252"/>
      <c r="UOH20" s="1252"/>
      <c r="UOI20" s="1252"/>
      <c r="UOJ20" s="1252"/>
      <c r="UOK20" s="1252"/>
      <c r="UOL20" s="1252"/>
      <c r="UOM20" s="1252"/>
      <c r="UON20" s="1252"/>
      <c r="UOO20" s="1252"/>
      <c r="UOP20" s="1252"/>
      <c r="UOQ20" s="1252"/>
      <c r="UOR20" s="1252"/>
      <c r="UOS20" s="1252"/>
      <c r="UOT20" s="1252"/>
      <c r="UOU20" s="1252"/>
      <c r="UOV20" s="1252"/>
      <c r="UOW20" s="1252"/>
      <c r="UOX20" s="1252"/>
      <c r="UOY20" s="1252"/>
      <c r="UOZ20" s="1252"/>
      <c r="UPA20" s="1252"/>
      <c r="UPB20" s="1252"/>
      <c r="UPC20" s="1252"/>
      <c r="UPD20" s="1252"/>
      <c r="UPE20" s="1252"/>
      <c r="UPF20" s="1252"/>
      <c r="UPG20" s="1252"/>
      <c r="UPH20" s="1252"/>
      <c r="UPI20" s="1252"/>
      <c r="UPJ20" s="1252"/>
      <c r="UPK20" s="1252"/>
      <c r="UPL20" s="1252"/>
      <c r="UPM20" s="1252"/>
      <c r="UPN20" s="1252"/>
      <c r="UPO20" s="1252"/>
      <c r="UPP20" s="1252"/>
      <c r="UPQ20" s="1252"/>
      <c r="UPR20" s="1252"/>
      <c r="UPS20" s="1252"/>
      <c r="UPT20" s="1252"/>
      <c r="UPU20" s="1252"/>
      <c r="UPV20" s="1252"/>
      <c r="UPW20" s="1252"/>
      <c r="UPX20" s="1252"/>
      <c r="UPY20" s="1252"/>
      <c r="UPZ20" s="1252"/>
      <c r="UQA20" s="1252"/>
      <c r="UQB20" s="1252"/>
      <c r="UQC20" s="1252"/>
      <c r="UQD20" s="1252"/>
      <c r="UQE20" s="1252"/>
      <c r="UQF20" s="1252"/>
      <c r="UQG20" s="1252"/>
      <c r="UQH20" s="1252"/>
      <c r="UQI20" s="1252"/>
      <c r="UQJ20" s="1252"/>
      <c r="UQK20" s="1252"/>
      <c r="UQL20" s="1252"/>
      <c r="UQM20" s="1252"/>
      <c r="UQN20" s="1252"/>
      <c r="UQO20" s="1252"/>
      <c r="UQP20" s="1252"/>
      <c r="UQQ20" s="1252"/>
      <c r="UQR20" s="1252"/>
      <c r="UQS20" s="1252"/>
      <c r="UQT20" s="1252"/>
      <c r="UQU20" s="1252"/>
      <c r="UQV20" s="1252"/>
      <c r="UQW20" s="1252"/>
      <c r="UQX20" s="1252"/>
      <c r="UQY20" s="1252"/>
      <c r="UQZ20" s="1252"/>
      <c r="URA20" s="1252"/>
      <c r="URB20" s="1252"/>
      <c r="URC20" s="1252"/>
      <c r="URD20" s="1252"/>
      <c r="URE20" s="1252"/>
      <c r="URF20" s="1252"/>
      <c r="URG20" s="1252"/>
      <c r="URH20" s="1252"/>
      <c r="URI20" s="1252"/>
      <c r="URJ20" s="1252"/>
      <c r="URK20" s="1252"/>
      <c r="URL20" s="1252"/>
      <c r="URM20" s="1252"/>
      <c r="URN20" s="1252"/>
      <c r="URO20" s="1252"/>
      <c r="URP20" s="1252"/>
      <c r="URQ20" s="1252"/>
      <c r="URR20" s="1252"/>
      <c r="URS20" s="1252"/>
      <c r="URT20" s="1252"/>
      <c r="URU20" s="1252"/>
      <c r="URV20" s="1252"/>
      <c r="URW20" s="1252"/>
      <c r="URX20" s="1252"/>
      <c r="URY20" s="1252"/>
      <c r="URZ20" s="1252"/>
      <c r="USA20" s="1252"/>
      <c r="USB20" s="1252"/>
      <c r="USC20" s="1252"/>
      <c r="USD20" s="1252"/>
      <c r="USE20" s="1252"/>
      <c r="USF20" s="1252"/>
      <c r="USG20" s="1252"/>
      <c r="USH20" s="1252"/>
      <c r="USI20" s="1252"/>
      <c r="USJ20" s="1252"/>
      <c r="USK20" s="1252"/>
      <c r="USL20" s="1252"/>
      <c r="USM20" s="1252"/>
      <c r="USN20" s="1252"/>
      <c r="USO20" s="1252"/>
      <c r="USP20" s="1252"/>
      <c r="USQ20" s="1252"/>
      <c r="USR20" s="1252"/>
      <c r="USS20" s="1252"/>
      <c r="UST20" s="1252"/>
      <c r="USU20" s="1252"/>
      <c r="USV20" s="1252"/>
      <c r="USW20" s="1252"/>
      <c r="USX20" s="1252"/>
      <c r="USY20" s="1252"/>
      <c r="USZ20" s="1252"/>
      <c r="UTA20" s="1252"/>
      <c r="UTB20" s="1252"/>
      <c r="UTC20" s="1252"/>
      <c r="UTD20" s="1252"/>
      <c r="UTE20" s="1252"/>
      <c r="UTF20" s="1252"/>
      <c r="UTG20" s="1252"/>
      <c r="UTH20" s="1252"/>
      <c r="UTI20" s="1252"/>
      <c r="UTJ20" s="1252"/>
      <c r="UTK20" s="1252"/>
      <c r="UTL20" s="1252"/>
      <c r="UTM20" s="1252"/>
      <c r="UTN20" s="1252"/>
      <c r="UTO20" s="1252"/>
      <c r="UTP20" s="1252"/>
      <c r="UTQ20" s="1252"/>
      <c r="UTR20" s="1252"/>
      <c r="UTS20" s="1252"/>
      <c r="UTT20" s="1252"/>
      <c r="UTU20" s="1252"/>
      <c r="UTV20" s="1252"/>
      <c r="UTW20" s="1252"/>
      <c r="UTX20" s="1252"/>
      <c r="UTY20" s="1252"/>
      <c r="UTZ20" s="1252"/>
      <c r="UUA20" s="1252"/>
      <c r="UUB20" s="1252"/>
      <c r="UUC20" s="1252"/>
      <c r="UUD20" s="1252"/>
      <c r="UUE20" s="1252"/>
      <c r="UUF20" s="1252"/>
      <c r="UUG20" s="1252"/>
      <c r="UUH20" s="1252"/>
      <c r="UUI20" s="1252"/>
      <c r="UUJ20" s="1252"/>
      <c r="UUK20" s="1252"/>
      <c r="UUL20" s="1252"/>
      <c r="UUM20" s="1252"/>
      <c r="UUN20" s="1252"/>
      <c r="UUO20" s="1252"/>
      <c r="UUP20" s="1252"/>
      <c r="UUQ20" s="1252"/>
      <c r="UUR20" s="1252"/>
      <c r="UUS20" s="1252"/>
      <c r="UUT20" s="1252"/>
      <c r="UUU20" s="1252"/>
      <c r="UUV20" s="1252"/>
      <c r="UUW20" s="1252"/>
      <c r="UUX20" s="1252"/>
      <c r="UUY20" s="1252"/>
      <c r="UUZ20" s="1252"/>
      <c r="UVA20" s="1252"/>
      <c r="UVB20" s="1252"/>
      <c r="UVC20" s="1252"/>
      <c r="UVD20" s="1252"/>
      <c r="UVE20" s="1252"/>
      <c r="UVF20" s="1252"/>
      <c r="UVG20" s="1252"/>
      <c r="UVH20" s="1252"/>
      <c r="UVI20" s="1252"/>
      <c r="UVJ20" s="1252"/>
      <c r="UVK20" s="1252"/>
      <c r="UVL20" s="1252"/>
      <c r="UVM20" s="1252"/>
      <c r="UVN20" s="1252"/>
      <c r="UVO20" s="1252"/>
      <c r="UVP20" s="1252"/>
      <c r="UVQ20" s="1252"/>
      <c r="UVR20" s="1252"/>
      <c r="UVS20" s="1252"/>
      <c r="UVT20" s="1252"/>
      <c r="UVU20" s="1252"/>
      <c r="UVV20" s="1252"/>
      <c r="UVW20" s="1252"/>
      <c r="UVX20" s="1252"/>
      <c r="UVY20" s="1252"/>
      <c r="UVZ20" s="1252"/>
      <c r="UWA20" s="1252"/>
      <c r="UWB20" s="1252"/>
      <c r="UWC20" s="1252"/>
      <c r="UWD20" s="1252"/>
      <c r="UWE20" s="1252"/>
      <c r="UWF20" s="1252"/>
      <c r="UWG20" s="1252"/>
      <c r="UWH20" s="1252"/>
      <c r="UWI20" s="1252"/>
      <c r="UWJ20" s="1252"/>
      <c r="UWK20" s="1252"/>
      <c r="UWL20" s="1252"/>
      <c r="UWM20" s="1252"/>
      <c r="UWN20" s="1252"/>
      <c r="UWO20" s="1252"/>
      <c r="UWP20" s="1252"/>
      <c r="UWQ20" s="1252"/>
      <c r="UWR20" s="1252"/>
      <c r="UWS20" s="1252"/>
      <c r="UWT20" s="1252"/>
      <c r="UWU20" s="1252"/>
      <c r="UWV20" s="1252"/>
      <c r="UWW20" s="1252"/>
      <c r="UWX20" s="1252"/>
      <c r="UWY20" s="1252"/>
      <c r="UWZ20" s="1252"/>
      <c r="UXA20" s="1252"/>
      <c r="UXB20" s="1252"/>
      <c r="UXC20" s="1252"/>
      <c r="UXD20" s="1252"/>
      <c r="UXE20" s="1252"/>
      <c r="UXF20" s="1252"/>
      <c r="UXG20" s="1252"/>
      <c r="UXH20" s="1252"/>
      <c r="UXI20" s="1252"/>
      <c r="UXJ20" s="1252"/>
      <c r="UXK20" s="1252"/>
      <c r="UXL20" s="1252"/>
      <c r="UXM20" s="1252"/>
      <c r="UXN20" s="1252"/>
      <c r="UXO20" s="1252"/>
      <c r="UXP20" s="1252"/>
      <c r="UXQ20" s="1252"/>
      <c r="UXR20" s="1252"/>
      <c r="UXS20" s="1252"/>
      <c r="UXT20" s="1252"/>
      <c r="UXU20" s="1252"/>
      <c r="UXV20" s="1252"/>
      <c r="UXW20" s="1252"/>
      <c r="UXX20" s="1252"/>
      <c r="UXY20" s="1252"/>
      <c r="UXZ20" s="1252"/>
      <c r="UYA20" s="1252"/>
      <c r="UYB20" s="1252"/>
      <c r="UYC20" s="1252"/>
      <c r="UYD20" s="1252"/>
      <c r="UYE20" s="1252"/>
      <c r="UYF20" s="1252"/>
      <c r="UYG20" s="1252"/>
      <c r="UYH20" s="1252"/>
      <c r="UYI20" s="1252"/>
      <c r="UYJ20" s="1252"/>
      <c r="UYK20" s="1252"/>
      <c r="UYL20" s="1252"/>
      <c r="UYM20" s="1252"/>
      <c r="UYN20" s="1252"/>
      <c r="UYO20" s="1252"/>
      <c r="UYP20" s="1252"/>
      <c r="UYQ20" s="1252"/>
      <c r="UYR20" s="1252"/>
      <c r="UYS20" s="1252"/>
      <c r="UYT20" s="1252"/>
      <c r="UYU20" s="1252"/>
      <c r="UYV20" s="1252"/>
      <c r="UYW20" s="1252"/>
      <c r="UYX20" s="1252"/>
      <c r="UYY20" s="1252"/>
      <c r="UYZ20" s="1252"/>
      <c r="UZA20" s="1252"/>
      <c r="UZB20" s="1252"/>
      <c r="UZC20" s="1252"/>
      <c r="UZD20" s="1252"/>
      <c r="UZE20" s="1252"/>
      <c r="UZF20" s="1252"/>
      <c r="UZG20" s="1252"/>
      <c r="UZH20" s="1252"/>
      <c r="UZI20" s="1252"/>
      <c r="UZJ20" s="1252"/>
      <c r="UZK20" s="1252"/>
      <c r="UZL20" s="1252"/>
      <c r="UZM20" s="1252"/>
      <c r="UZN20" s="1252"/>
      <c r="UZO20" s="1252"/>
      <c r="UZP20" s="1252"/>
      <c r="UZQ20" s="1252"/>
      <c r="UZR20" s="1252"/>
      <c r="UZS20" s="1252"/>
      <c r="UZT20" s="1252"/>
      <c r="UZU20" s="1252"/>
      <c r="UZV20" s="1252"/>
      <c r="UZW20" s="1252"/>
      <c r="UZX20" s="1252"/>
      <c r="UZY20" s="1252"/>
      <c r="UZZ20" s="1252"/>
      <c r="VAA20" s="1252"/>
      <c r="VAB20" s="1252"/>
      <c r="VAC20" s="1252"/>
      <c r="VAD20" s="1252"/>
      <c r="VAE20" s="1252"/>
      <c r="VAF20" s="1252"/>
      <c r="VAG20" s="1252"/>
      <c r="VAH20" s="1252"/>
      <c r="VAI20" s="1252"/>
      <c r="VAJ20" s="1252"/>
      <c r="VAK20" s="1252"/>
      <c r="VAL20" s="1252"/>
      <c r="VAM20" s="1252"/>
      <c r="VAN20" s="1252"/>
      <c r="VAO20" s="1252"/>
      <c r="VAP20" s="1252"/>
      <c r="VAQ20" s="1252"/>
      <c r="VAR20" s="1252"/>
      <c r="VAS20" s="1252"/>
      <c r="VAT20" s="1252"/>
      <c r="VAU20" s="1252"/>
      <c r="VAV20" s="1252"/>
      <c r="VAW20" s="1252"/>
      <c r="VAX20" s="1252"/>
      <c r="VAY20" s="1252"/>
      <c r="VAZ20" s="1252"/>
      <c r="VBA20" s="1252"/>
      <c r="VBB20" s="1252"/>
      <c r="VBC20" s="1252"/>
      <c r="VBD20" s="1252"/>
      <c r="VBE20" s="1252"/>
      <c r="VBF20" s="1252"/>
      <c r="VBG20" s="1252"/>
      <c r="VBH20" s="1252"/>
      <c r="VBI20" s="1252"/>
      <c r="VBJ20" s="1252"/>
      <c r="VBK20" s="1252"/>
      <c r="VBL20" s="1252"/>
      <c r="VBM20" s="1252"/>
      <c r="VBN20" s="1252"/>
      <c r="VBO20" s="1252"/>
      <c r="VBP20" s="1252"/>
      <c r="VBQ20" s="1252"/>
      <c r="VBR20" s="1252"/>
      <c r="VBS20" s="1252"/>
      <c r="VBT20" s="1252"/>
      <c r="VBU20" s="1252"/>
      <c r="VBV20" s="1252"/>
      <c r="VBW20" s="1252"/>
      <c r="VBX20" s="1252"/>
      <c r="VBY20" s="1252"/>
      <c r="VBZ20" s="1252"/>
      <c r="VCA20" s="1252"/>
      <c r="VCB20" s="1252"/>
      <c r="VCC20" s="1252"/>
      <c r="VCD20" s="1252"/>
      <c r="VCE20" s="1252"/>
      <c r="VCF20" s="1252"/>
      <c r="VCG20" s="1252"/>
      <c r="VCH20" s="1252"/>
      <c r="VCI20" s="1252"/>
      <c r="VCJ20" s="1252"/>
      <c r="VCK20" s="1252"/>
      <c r="VCL20" s="1252"/>
      <c r="VCM20" s="1252"/>
      <c r="VCN20" s="1252"/>
      <c r="VCO20" s="1252"/>
      <c r="VCP20" s="1252"/>
      <c r="VCQ20" s="1252"/>
      <c r="VCR20" s="1252"/>
      <c r="VCS20" s="1252"/>
      <c r="VCT20" s="1252"/>
      <c r="VCU20" s="1252"/>
      <c r="VCV20" s="1252"/>
      <c r="VCW20" s="1252"/>
      <c r="VCX20" s="1252"/>
      <c r="VCY20" s="1252"/>
      <c r="VCZ20" s="1252"/>
      <c r="VDA20" s="1252"/>
      <c r="VDB20" s="1252"/>
      <c r="VDC20" s="1252"/>
      <c r="VDD20" s="1252"/>
      <c r="VDE20" s="1252"/>
      <c r="VDF20" s="1252"/>
      <c r="VDG20" s="1252"/>
      <c r="VDH20" s="1252"/>
      <c r="VDI20" s="1252"/>
      <c r="VDJ20" s="1252"/>
      <c r="VDK20" s="1252"/>
      <c r="VDL20" s="1252"/>
      <c r="VDM20" s="1252"/>
      <c r="VDN20" s="1252"/>
      <c r="VDO20" s="1252"/>
      <c r="VDP20" s="1252"/>
      <c r="VDQ20" s="1252"/>
      <c r="VDR20" s="1252"/>
      <c r="VDS20" s="1252"/>
      <c r="VDT20" s="1252"/>
      <c r="VDU20" s="1252"/>
      <c r="VDV20" s="1252"/>
      <c r="VDW20" s="1252"/>
      <c r="VDX20" s="1252"/>
      <c r="VDY20" s="1252"/>
      <c r="VDZ20" s="1252"/>
      <c r="VEA20" s="1252"/>
      <c r="VEB20" s="1252"/>
      <c r="VEC20" s="1252"/>
      <c r="VED20" s="1252"/>
      <c r="VEE20" s="1252"/>
      <c r="VEF20" s="1252"/>
      <c r="VEG20" s="1252"/>
      <c r="VEH20" s="1252"/>
      <c r="VEI20" s="1252"/>
      <c r="VEJ20" s="1252"/>
      <c r="VEK20" s="1252"/>
      <c r="VEL20" s="1252"/>
      <c r="VEM20" s="1252"/>
      <c r="VEN20" s="1252"/>
      <c r="VEO20" s="1252"/>
      <c r="VEP20" s="1252"/>
      <c r="VEQ20" s="1252"/>
      <c r="VER20" s="1252"/>
      <c r="VES20" s="1252"/>
      <c r="VET20" s="1252"/>
      <c r="VEU20" s="1252"/>
      <c r="VEV20" s="1252"/>
      <c r="VEW20" s="1252"/>
      <c r="VEX20" s="1252"/>
      <c r="VEY20" s="1252"/>
      <c r="VEZ20" s="1252"/>
      <c r="VFA20" s="1252"/>
      <c r="VFB20" s="1252"/>
      <c r="VFC20" s="1252"/>
      <c r="VFD20" s="1252"/>
      <c r="VFE20" s="1252"/>
      <c r="VFF20" s="1252"/>
      <c r="VFG20" s="1252"/>
      <c r="VFH20" s="1252"/>
      <c r="VFI20" s="1252"/>
      <c r="VFJ20" s="1252"/>
      <c r="VFK20" s="1252"/>
      <c r="VFL20" s="1252"/>
      <c r="VFM20" s="1252"/>
      <c r="VFN20" s="1252"/>
      <c r="VFO20" s="1252"/>
      <c r="VFP20" s="1252"/>
      <c r="VFQ20" s="1252"/>
      <c r="VFR20" s="1252"/>
      <c r="VFS20" s="1252"/>
      <c r="VFT20" s="1252"/>
      <c r="VFU20" s="1252"/>
      <c r="VFV20" s="1252"/>
      <c r="VFW20" s="1252"/>
      <c r="VFX20" s="1252"/>
      <c r="VFY20" s="1252"/>
      <c r="VFZ20" s="1252"/>
      <c r="VGA20" s="1252"/>
      <c r="VGB20" s="1252"/>
      <c r="VGC20" s="1252"/>
      <c r="VGD20" s="1252"/>
      <c r="VGE20" s="1252"/>
      <c r="VGF20" s="1252"/>
      <c r="VGG20" s="1252"/>
      <c r="VGH20" s="1252"/>
      <c r="VGI20" s="1252"/>
      <c r="VGJ20" s="1252"/>
      <c r="VGK20" s="1252"/>
      <c r="VGL20" s="1252"/>
      <c r="VGM20" s="1252"/>
      <c r="VGN20" s="1252"/>
      <c r="VGO20" s="1252"/>
      <c r="VGP20" s="1252"/>
      <c r="VGQ20" s="1252"/>
      <c r="VGR20" s="1252"/>
      <c r="VGS20" s="1252"/>
      <c r="VGT20" s="1252"/>
      <c r="VGU20" s="1252"/>
      <c r="VGV20" s="1252"/>
      <c r="VGW20" s="1252"/>
      <c r="VGX20" s="1252"/>
      <c r="VGY20" s="1252"/>
      <c r="VGZ20" s="1252"/>
      <c r="VHA20" s="1252"/>
      <c r="VHB20" s="1252"/>
      <c r="VHC20" s="1252"/>
      <c r="VHD20" s="1252"/>
      <c r="VHE20" s="1252"/>
      <c r="VHF20" s="1252"/>
      <c r="VHG20" s="1252"/>
      <c r="VHH20" s="1252"/>
      <c r="VHI20" s="1252"/>
      <c r="VHJ20" s="1252"/>
      <c r="VHK20" s="1252"/>
      <c r="VHL20" s="1252"/>
      <c r="VHM20" s="1252"/>
      <c r="VHN20" s="1252"/>
      <c r="VHO20" s="1252"/>
      <c r="VHP20" s="1252"/>
      <c r="VHQ20" s="1252"/>
      <c r="VHR20" s="1252"/>
      <c r="VHS20" s="1252"/>
      <c r="VHT20" s="1252"/>
      <c r="VHU20" s="1252"/>
      <c r="VHV20" s="1252"/>
      <c r="VHW20" s="1252"/>
      <c r="VHX20" s="1252"/>
      <c r="VHY20" s="1252"/>
      <c r="VHZ20" s="1252"/>
      <c r="VIA20" s="1252"/>
      <c r="VIB20" s="1252"/>
      <c r="VIC20" s="1252"/>
      <c r="VID20" s="1252"/>
      <c r="VIE20" s="1252"/>
      <c r="VIF20" s="1252"/>
      <c r="VIG20" s="1252"/>
      <c r="VIH20" s="1252"/>
      <c r="VII20" s="1252"/>
      <c r="VIJ20" s="1252"/>
      <c r="VIK20" s="1252"/>
      <c r="VIL20" s="1252"/>
      <c r="VIM20" s="1252"/>
      <c r="VIN20" s="1252"/>
      <c r="VIO20" s="1252"/>
      <c r="VIP20" s="1252"/>
      <c r="VIQ20" s="1252"/>
      <c r="VIR20" s="1252"/>
      <c r="VIS20" s="1252"/>
      <c r="VIT20" s="1252"/>
      <c r="VIU20" s="1252"/>
      <c r="VIV20" s="1252"/>
      <c r="VIW20" s="1252"/>
      <c r="VIX20" s="1252"/>
      <c r="VIY20" s="1252"/>
      <c r="VIZ20" s="1252"/>
      <c r="VJA20" s="1252"/>
      <c r="VJB20" s="1252"/>
      <c r="VJC20" s="1252"/>
      <c r="VJD20" s="1252"/>
      <c r="VJE20" s="1252"/>
      <c r="VJF20" s="1252"/>
      <c r="VJG20" s="1252"/>
      <c r="VJH20" s="1252"/>
      <c r="VJI20" s="1252"/>
      <c r="VJJ20" s="1252"/>
      <c r="VJK20" s="1252"/>
      <c r="VJL20" s="1252"/>
      <c r="VJM20" s="1252"/>
      <c r="VJN20" s="1252"/>
      <c r="VJO20" s="1252"/>
      <c r="VJP20" s="1252"/>
      <c r="VJQ20" s="1252"/>
      <c r="VJR20" s="1252"/>
      <c r="VJS20" s="1252"/>
      <c r="VJT20" s="1252"/>
      <c r="VJU20" s="1252"/>
      <c r="VJV20" s="1252"/>
      <c r="VJW20" s="1252"/>
      <c r="VJX20" s="1252"/>
      <c r="VJY20" s="1252"/>
      <c r="VJZ20" s="1252"/>
      <c r="VKA20" s="1252"/>
      <c r="VKB20" s="1252"/>
      <c r="VKC20" s="1252"/>
      <c r="VKD20" s="1252"/>
      <c r="VKE20" s="1252"/>
      <c r="VKF20" s="1252"/>
      <c r="VKG20" s="1252"/>
      <c r="VKH20" s="1252"/>
      <c r="VKI20" s="1252"/>
      <c r="VKJ20" s="1252"/>
      <c r="VKK20" s="1252"/>
      <c r="VKL20" s="1252"/>
      <c r="VKM20" s="1252"/>
      <c r="VKN20" s="1252"/>
      <c r="VKO20" s="1252"/>
      <c r="VKP20" s="1252"/>
      <c r="VKQ20" s="1252"/>
      <c r="VKR20" s="1252"/>
      <c r="VKS20" s="1252"/>
      <c r="VKT20" s="1252"/>
      <c r="VKU20" s="1252"/>
      <c r="VKV20" s="1252"/>
      <c r="VKW20" s="1252"/>
      <c r="VKX20" s="1252"/>
      <c r="VKY20" s="1252"/>
      <c r="VKZ20" s="1252"/>
      <c r="VLA20" s="1252"/>
      <c r="VLB20" s="1252"/>
      <c r="VLC20" s="1252"/>
      <c r="VLD20" s="1252"/>
      <c r="VLE20" s="1252"/>
      <c r="VLF20" s="1252"/>
      <c r="VLG20" s="1252"/>
      <c r="VLH20" s="1252"/>
      <c r="VLI20" s="1252"/>
      <c r="VLJ20" s="1252"/>
      <c r="VLK20" s="1252"/>
      <c r="VLL20" s="1252"/>
      <c r="VLM20" s="1252"/>
      <c r="VLN20" s="1252"/>
      <c r="VLO20" s="1252"/>
      <c r="VLP20" s="1252"/>
      <c r="VLQ20" s="1252"/>
      <c r="VLR20" s="1252"/>
      <c r="VLS20" s="1252"/>
      <c r="VLT20" s="1252"/>
      <c r="VLU20" s="1252"/>
      <c r="VLV20" s="1252"/>
      <c r="VLW20" s="1252"/>
      <c r="VLX20" s="1252"/>
      <c r="VLY20" s="1252"/>
      <c r="VLZ20" s="1252"/>
      <c r="VMA20" s="1252"/>
      <c r="VMB20" s="1252"/>
      <c r="VMC20" s="1252"/>
      <c r="VMD20" s="1252"/>
      <c r="VME20" s="1252"/>
      <c r="VMF20" s="1252"/>
      <c r="VMG20" s="1252"/>
      <c r="VMH20" s="1252"/>
      <c r="VMI20" s="1252"/>
      <c r="VMJ20" s="1252"/>
      <c r="VMK20" s="1252"/>
      <c r="VML20" s="1252"/>
      <c r="VMM20" s="1252"/>
      <c r="VMN20" s="1252"/>
      <c r="VMO20" s="1252"/>
      <c r="VMP20" s="1252"/>
      <c r="VMQ20" s="1252"/>
      <c r="VMR20" s="1252"/>
      <c r="VMS20" s="1252"/>
      <c r="VMT20" s="1252"/>
      <c r="VMU20" s="1252"/>
      <c r="VMV20" s="1252"/>
      <c r="VMW20" s="1252"/>
      <c r="VMX20" s="1252"/>
      <c r="VMY20" s="1252"/>
      <c r="VMZ20" s="1252"/>
      <c r="VNA20" s="1252"/>
      <c r="VNB20" s="1252"/>
      <c r="VNC20" s="1252"/>
      <c r="VND20" s="1252"/>
      <c r="VNE20" s="1252"/>
      <c r="VNF20" s="1252"/>
      <c r="VNG20" s="1252"/>
      <c r="VNH20" s="1252"/>
      <c r="VNI20" s="1252"/>
      <c r="VNJ20" s="1252"/>
      <c r="VNK20" s="1252"/>
      <c r="VNL20" s="1252"/>
      <c r="VNM20" s="1252"/>
      <c r="VNN20" s="1252"/>
      <c r="VNO20" s="1252"/>
      <c r="VNP20" s="1252"/>
      <c r="VNQ20" s="1252"/>
      <c r="VNR20" s="1252"/>
      <c r="VNS20" s="1252"/>
      <c r="VNT20" s="1252"/>
      <c r="VNU20" s="1252"/>
      <c r="VNV20" s="1252"/>
      <c r="VNW20" s="1252"/>
      <c r="VNX20" s="1252"/>
      <c r="VNY20" s="1252"/>
      <c r="VNZ20" s="1252"/>
      <c r="VOA20" s="1252"/>
      <c r="VOB20" s="1252"/>
      <c r="VOC20" s="1252"/>
      <c r="VOD20" s="1252"/>
      <c r="VOE20" s="1252"/>
      <c r="VOF20" s="1252"/>
      <c r="VOG20" s="1252"/>
      <c r="VOH20" s="1252"/>
      <c r="VOI20" s="1252"/>
      <c r="VOJ20" s="1252"/>
      <c r="VOK20" s="1252"/>
      <c r="VOL20" s="1252"/>
      <c r="VOM20" s="1252"/>
      <c r="VON20" s="1252"/>
      <c r="VOO20" s="1252"/>
      <c r="VOP20" s="1252"/>
      <c r="VOQ20" s="1252"/>
      <c r="VOR20" s="1252"/>
      <c r="VOS20" s="1252"/>
      <c r="VOT20" s="1252"/>
      <c r="VOU20" s="1252"/>
      <c r="VOV20" s="1252"/>
      <c r="VOW20" s="1252"/>
      <c r="VOX20" s="1252"/>
      <c r="VOY20" s="1252"/>
      <c r="VOZ20" s="1252"/>
      <c r="VPA20" s="1252"/>
      <c r="VPB20" s="1252"/>
      <c r="VPC20" s="1252"/>
      <c r="VPD20" s="1252"/>
      <c r="VPE20" s="1252"/>
      <c r="VPF20" s="1252"/>
      <c r="VPG20" s="1252"/>
      <c r="VPH20" s="1252"/>
      <c r="VPI20" s="1252"/>
      <c r="VPJ20" s="1252"/>
      <c r="VPK20" s="1252"/>
      <c r="VPL20" s="1252"/>
      <c r="VPM20" s="1252"/>
      <c r="VPN20" s="1252"/>
      <c r="VPO20" s="1252"/>
      <c r="VPP20" s="1252"/>
      <c r="VPQ20" s="1252"/>
      <c r="VPR20" s="1252"/>
      <c r="VPS20" s="1252"/>
      <c r="VPT20" s="1252"/>
      <c r="VPU20" s="1252"/>
      <c r="VPV20" s="1252"/>
      <c r="VPW20" s="1252"/>
      <c r="VPX20" s="1252"/>
      <c r="VPY20" s="1252"/>
      <c r="VPZ20" s="1252"/>
      <c r="VQA20" s="1252"/>
      <c r="VQB20" s="1252"/>
      <c r="VQC20" s="1252"/>
      <c r="VQD20" s="1252"/>
      <c r="VQE20" s="1252"/>
      <c r="VQF20" s="1252"/>
      <c r="VQG20" s="1252"/>
      <c r="VQH20" s="1252"/>
      <c r="VQI20" s="1252"/>
      <c r="VQJ20" s="1252"/>
      <c r="VQK20" s="1252"/>
      <c r="VQL20" s="1252"/>
      <c r="VQM20" s="1252"/>
      <c r="VQN20" s="1252"/>
      <c r="VQO20" s="1252"/>
      <c r="VQP20" s="1252"/>
      <c r="VQQ20" s="1252"/>
      <c r="VQR20" s="1252"/>
      <c r="VQS20" s="1252"/>
      <c r="VQT20" s="1252"/>
      <c r="VQU20" s="1252"/>
      <c r="VQV20" s="1252"/>
      <c r="VQW20" s="1252"/>
      <c r="VQX20" s="1252"/>
      <c r="VQY20" s="1252"/>
      <c r="VQZ20" s="1252"/>
      <c r="VRA20" s="1252"/>
      <c r="VRB20" s="1252"/>
      <c r="VRC20" s="1252"/>
      <c r="VRD20" s="1252"/>
      <c r="VRE20" s="1252"/>
      <c r="VRF20" s="1252"/>
      <c r="VRG20" s="1252"/>
      <c r="VRH20" s="1252"/>
      <c r="VRI20" s="1252"/>
      <c r="VRJ20" s="1252"/>
      <c r="VRK20" s="1252"/>
      <c r="VRL20" s="1252"/>
      <c r="VRM20" s="1252"/>
      <c r="VRN20" s="1252"/>
      <c r="VRO20" s="1252"/>
      <c r="VRP20" s="1252"/>
      <c r="VRQ20" s="1252"/>
      <c r="VRR20" s="1252"/>
      <c r="VRS20" s="1252"/>
      <c r="VRT20" s="1252"/>
      <c r="VRU20" s="1252"/>
      <c r="VRV20" s="1252"/>
      <c r="VRW20" s="1252"/>
      <c r="VRX20" s="1252"/>
      <c r="VRY20" s="1252"/>
      <c r="VRZ20" s="1252"/>
      <c r="VSA20" s="1252"/>
      <c r="VSB20" s="1252"/>
      <c r="VSC20" s="1252"/>
      <c r="VSD20" s="1252"/>
      <c r="VSE20" s="1252"/>
      <c r="VSF20" s="1252"/>
      <c r="VSG20" s="1252"/>
      <c r="VSH20" s="1252"/>
      <c r="VSI20" s="1252"/>
      <c r="VSJ20" s="1252"/>
      <c r="VSK20" s="1252"/>
      <c r="VSL20" s="1252"/>
      <c r="VSM20" s="1252"/>
      <c r="VSN20" s="1252"/>
      <c r="VSO20" s="1252"/>
      <c r="VSP20" s="1252"/>
      <c r="VSQ20" s="1252"/>
      <c r="VSR20" s="1252"/>
      <c r="VSS20" s="1252"/>
      <c r="VST20" s="1252"/>
      <c r="VSU20" s="1252"/>
      <c r="VSV20" s="1252"/>
      <c r="VSW20" s="1252"/>
      <c r="VSX20" s="1252"/>
      <c r="VSY20" s="1252"/>
      <c r="VSZ20" s="1252"/>
      <c r="VTA20" s="1252"/>
      <c r="VTB20" s="1252"/>
      <c r="VTC20" s="1252"/>
      <c r="VTD20" s="1252"/>
      <c r="VTE20" s="1252"/>
      <c r="VTF20" s="1252"/>
      <c r="VTG20" s="1252"/>
      <c r="VTH20" s="1252"/>
      <c r="VTI20" s="1252"/>
      <c r="VTJ20" s="1252"/>
      <c r="VTK20" s="1252"/>
      <c r="VTL20" s="1252"/>
      <c r="VTM20" s="1252"/>
      <c r="VTN20" s="1252"/>
      <c r="VTO20" s="1252"/>
      <c r="VTP20" s="1252"/>
      <c r="VTQ20" s="1252"/>
      <c r="VTR20" s="1252"/>
      <c r="VTS20" s="1252"/>
      <c r="VTT20" s="1252"/>
      <c r="VTU20" s="1252"/>
      <c r="VTV20" s="1252"/>
      <c r="VTW20" s="1252"/>
      <c r="VTX20" s="1252"/>
      <c r="VTY20" s="1252"/>
      <c r="VTZ20" s="1252"/>
      <c r="VUA20" s="1252"/>
      <c r="VUB20" s="1252"/>
      <c r="VUC20" s="1252"/>
      <c r="VUD20" s="1252"/>
      <c r="VUE20" s="1252"/>
      <c r="VUF20" s="1252"/>
      <c r="VUG20" s="1252"/>
      <c r="VUH20" s="1252"/>
      <c r="VUI20" s="1252"/>
      <c r="VUJ20" s="1252"/>
      <c r="VUK20" s="1252"/>
      <c r="VUL20" s="1252"/>
      <c r="VUM20" s="1252"/>
      <c r="VUN20" s="1252"/>
      <c r="VUO20" s="1252"/>
      <c r="VUP20" s="1252"/>
      <c r="VUQ20" s="1252"/>
      <c r="VUR20" s="1252"/>
      <c r="VUS20" s="1252"/>
      <c r="VUT20" s="1252"/>
      <c r="VUU20" s="1252"/>
      <c r="VUV20" s="1252"/>
      <c r="VUW20" s="1252"/>
      <c r="VUX20" s="1252"/>
      <c r="VUY20" s="1252"/>
      <c r="VUZ20" s="1252"/>
      <c r="VVA20" s="1252"/>
      <c r="VVB20" s="1252"/>
      <c r="VVC20" s="1252"/>
      <c r="VVD20" s="1252"/>
      <c r="VVE20" s="1252"/>
      <c r="VVF20" s="1252"/>
      <c r="VVG20" s="1252"/>
      <c r="VVH20" s="1252"/>
      <c r="VVI20" s="1252"/>
      <c r="VVJ20" s="1252"/>
      <c r="VVK20" s="1252"/>
      <c r="VVL20" s="1252"/>
      <c r="VVM20" s="1252"/>
      <c r="VVN20" s="1252"/>
      <c r="VVO20" s="1252"/>
      <c r="VVP20" s="1252"/>
      <c r="VVQ20" s="1252"/>
      <c r="VVR20" s="1252"/>
      <c r="VVS20" s="1252"/>
      <c r="VVT20" s="1252"/>
      <c r="VVU20" s="1252"/>
      <c r="VVV20" s="1252"/>
      <c r="VVW20" s="1252"/>
      <c r="VVX20" s="1252"/>
      <c r="VVY20" s="1252"/>
      <c r="VVZ20" s="1252"/>
      <c r="VWA20" s="1252"/>
      <c r="VWB20" s="1252"/>
      <c r="VWC20" s="1252"/>
      <c r="VWD20" s="1252"/>
      <c r="VWE20" s="1252"/>
      <c r="VWF20" s="1252"/>
      <c r="VWG20" s="1252"/>
      <c r="VWH20" s="1252"/>
      <c r="VWI20" s="1252"/>
      <c r="VWJ20" s="1252"/>
      <c r="VWK20" s="1252"/>
      <c r="VWL20" s="1252"/>
      <c r="VWM20" s="1252"/>
      <c r="VWN20" s="1252"/>
      <c r="VWO20" s="1252"/>
      <c r="VWP20" s="1252"/>
      <c r="VWQ20" s="1252"/>
      <c r="VWR20" s="1252"/>
      <c r="VWS20" s="1252"/>
      <c r="VWT20" s="1252"/>
      <c r="VWU20" s="1252"/>
      <c r="VWV20" s="1252"/>
      <c r="VWW20" s="1252"/>
      <c r="VWX20" s="1252"/>
      <c r="VWY20" s="1252"/>
      <c r="VWZ20" s="1252"/>
      <c r="VXA20" s="1252"/>
      <c r="VXB20" s="1252"/>
      <c r="VXC20" s="1252"/>
      <c r="VXD20" s="1252"/>
      <c r="VXE20" s="1252"/>
      <c r="VXF20" s="1252"/>
      <c r="VXG20" s="1252"/>
      <c r="VXH20" s="1252"/>
      <c r="VXI20" s="1252"/>
      <c r="VXJ20" s="1252"/>
      <c r="VXK20" s="1252"/>
      <c r="VXL20" s="1252"/>
      <c r="VXM20" s="1252"/>
      <c r="VXN20" s="1252"/>
      <c r="VXO20" s="1252"/>
      <c r="VXP20" s="1252"/>
      <c r="VXQ20" s="1252"/>
      <c r="VXR20" s="1252"/>
      <c r="VXS20" s="1252"/>
      <c r="VXT20" s="1252"/>
      <c r="VXU20" s="1252"/>
      <c r="VXV20" s="1252"/>
      <c r="VXW20" s="1252"/>
      <c r="VXX20" s="1252"/>
      <c r="VXY20" s="1252"/>
      <c r="VXZ20" s="1252"/>
      <c r="VYA20" s="1252"/>
      <c r="VYB20" s="1252"/>
      <c r="VYC20" s="1252"/>
      <c r="VYD20" s="1252"/>
      <c r="VYE20" s="1252"/>
      <c r="VYF20" s="1252"/>
      <c r="VYG20" s="1252"/>
      <c r="VYH20" s="1252"/>
      <c r="VYI20" s="1252"/>
      <c r="VYJ20" s="1252"/>
      <c r="VYK20" s="1252"/>
      <c r="VYL20" s="1252"/>
      <c r="VYM20" s="1252"/>
      <c r="VYN20" s="1252"/>
      <c r="VYO20" s="1252"/>
      <c r="VYP20" s="1252"/>
      <c r="VYQ20" s="1252"/>
      <c r="VYR20" s="1252"/>
      <c r="VYS20" s="1252"/>
      <c r="VYT20" s="1252"/>
      <c r="VYU20" s="1252"/>
      <c r="VYV20" s="1252"/>
      <c r="VYW20" s="1252"/>
      <c r="VYX20" s="1252"/>
      <c r="VYY20" s="1252"/>
      <c r="VYZ20" s="1252"/>
      <c r="VZA20" s="1252"/>
      <c r="VZB20" s="1252"/>
      <c r="VZC20" s="1252"/>
      <c r="VZD20" s="1252"/>
      <c r="VZE20" s="1252"/>
      <c r="VZF20" s="1252"/>
      <c r="VZG20" s="1252"/>
      <c r="VZH20" s="1252"/>
      <c r="VZI20" s="1252"/>
      <c r="VZJ20" s="1252"/>
      <c r="VZK20" s="1252"/>
      <c r="VZL20" s="1252"/>
      <c r="VZM20" s="1252"/>
      <c r="VZN20" s="1252"/>
      <c r="VZO20" s="1252"/>
      <c r="VZP20" s="1252"/>
      <c r="VZQ20" s="1252"/>
      <c r="VZR20" s="1252"/>
      <c r="VZS20" s="1252"/>
      <c r="VZT20" s="1252"/>
      <c r="VZU20" s="1252"/>
      <c r="VZV20" s="1252"/>
      <c r="VZW20" s="1252"/>
      <c r="VZX20" s="1252"/>
      <c r="VZY20" s="1252"/>
      <c r="VZZ20" s="1252"/>
      <c r="WAA20" s="1252"/>
      <c r="WAB20" s="1252"/>
      <c r="WAC20" s="1252"/>
      <c r="WAD20" s="1252"/>
      <c r="WAE20" s="1252"/>
      <c r="WAF20" s="1252"/>
      <c r="WAG20" s="1252"/>
      <c r="WAH20" s="1252"/>
      <c r="WAI20" s="1252"/>
      <c r="WAJ20" s="1252"/>
      <c r="WAK20" s="1252"/>
      <c r="WAL20" s="1252"/>
      <c r="WAM20" s="1252"/>
      <c r="WAN20" s="1252"/>
      <c r="WAO20" s="1252"/>
      <c r="WAP20" s="1252"/>
      <c r="WAQ20" s="1252"/>
      <c r="WAR20" s="1252"/>
      <c r="WAS20" s="1252"/>
      <c r="WAT20" s="1252"/>
      <c r="WAU20" s="1252"/>
      <c r="WAV20" s="1252"/>
      <c r="WAW20" s="1252"/>
      <c r="WAX20" s="1252"/>
      <c r="WAY20" s="1252"/>
      <c r="WAZ20" s="1252"/>
      <c r="WBA20" s="1252"/>
      <c r="WBB20" s="1252"/>
      <c r="WBC20" s="1252"/>
      <c r="WBD20" s="1252"/>
      <c r="WBE20" s="1252"/>
      <c r="WBF20" s="1252"/>
      <c r="WBG20" s="1252"/>
      <c r="WBH20" s="1252"/>
      <c r="WBI20" s="1252"/>
      <c r="WBJ20" s="1252"/>
      <c r="WBK20" s="1252"/>
      <c r="WBL20" s="1252"/>
      <c r="WBM20" s="1252"/>
      <c r="WBN20" s="1252"/>
      <c r="WBO20" s="1252"/>
      <c r="WBP20" s="1252"/>
      <c r="WBQ20" s="1252"/>
      <c r="WBR20" s="1252"/>
      <c r="WBS20" s="1252"/>
      <c r="WBT20" s="1252"/>
      <c r="WBU20" s="1252"/>
      <c r="WBV20" s="1252"/>
      <c r="WBW20" s="1252"/>
      <c r="WBX20" s="1252"/>
      <c r="WBY20" s="1252"/>
      <c r="WBZ20" s="1252"/>
      <c r="WCA20" s="1252"/>
      <c r="WCB20" s="1252"/>
      <c r="WCC20" s="1252"/>
      <c r="WCD20" s="1252"/>
      <c r="WCE20" s="1252"/>
      <c r="WCF20" s="1252"/>
      <c r="WCG20" s="1252"/>
      <c r="WCH20" s="1252"/>
      <c r="WCI20" s="1252"/>
      <c r="WCJ20" s="1252"/>
      <c r="WCK20" s="1252"/>
      <c r="WCL20" s="1252"/>
      <c r="WCM20" s="1252"/>
      <c r="WCN20" s="1252"/>
      <c r="WCO20" s="1252"/>
      <c r="WCP20" s="1252"/>
      <c r="WCQ20" s="1252"/>
      <c r="WCR20" s="1252"/>
      <c r="WCS20" s="1252"/>
      <c r="WCT20" s="1252"/>
      <c r="WCU20" s="1252"/>
      <c r="WCV20" s="1252"/>
      <c r="WCW20" s="1252"/>
      <c r="WCX20" s="1252"/>
      <c r="WCY20" s="1252"/>
      <c r="WCZ20" s="1252"/>
      <c r="WDA20" s="1252"/>
      <c r="WDB20" s="1252"/>
      <c r="WDC20" s="1252"/>
      <c r="WDD20" s="1252"/>
      <c r="WDE20" s="1252"/>
      <c r="WDF20" s="1252"/>
      <c r="WDG20" s="1252"/>
      <c r="WDH20" s="1252"/>
      <c r="WDI20" s="1252"/>
      <c r="WDJ20" s="1252"/>
      <c r="WDK20" s="1252"/>
      <c r="WDL20" s="1252"/>
      <c r="WDM20" s="1252"/>
      <c r="WDN20" s="1252"/>
      <c r="WDO20" s="1252"/>
      <c r="WDP20" s="1252"/>
      <c r="WDQ20" s="1252"/>
      <c r="WDR20" s="1252"/>
      <c r="WDS20" s="1252"/>
      <c r="WDT20" s="1252"/>
      <c r="WDU20" s="1252"/>
      <c r="WDV20" s="1252"/>
      <c r="WDW20" s="1252"/>
      <c r="WDX20" s="1252"/>
      <c r="WDY20" s="1252"/>
      <c r="WDZ20" s="1252"/>
      <c r="WEA20" s="1252"/>
      <c r="WEB20" s="1252"/>
      <c r="WEC20" s="1252"/>
      <c r="WED20" s="1252"/>
      <c r="WEE20" s="1252"/>
      <c r="WEF20" s="1252"/>
      <c r="WEG20" s="1252"/>
      <c r="WEH20" s="1252"/>
      <c r="WEI20" s="1252"/>
      <c r="WEJ20" s="1252"/>
      <c r="WEK20" s="1252"/>
      <c r="WEL20" s="1252"/>
      <c r="WEM20" s="1252"/>
      <c r="WEN20" s="1252"/>
      <c r="WEO20" s="1252"/>
      <c r="WEP20" s="1252"/>
      <c r="WEQ20" s="1252"/>
      <c r="WER20" s="1252"/>
      <c r="WES20" s="1252"/>
      <c r="WET20" s="1252"/>
      <c r="WEU20" s="1252"/>
      <c r="WEV20" s="1252"/>
      <c r="WEW20" s="1252"/>
      <c r="WEX20" s="1252"/>
      <c r="WEY20" s="1252"/>
      <c r="WEZ20" s="1252"/>
      <c r="WFA20" s="1252"/>
      <c r="WFB20" s="1252"/>
      <c r="WFC20" s="1252"/>
      <c r="WFD20" s="1252"/>
      <c r="WFE20" s="1252"/>
      <c r="WFF20" s="1252"/>
      <c r="WFG20" s="1252"/>
      <c r="WFH20" s="1252"/>
      <c r="WFI20" s="1252"/>
      <c r="WFJ20" s="1252"/>
      <c r="WFK20" s="1252"/>
      <c r="WFL20" s="1252"/>
      <c r="WFM20" s="1252"/>
      <c r="WFN20" s="1252"/>
      <c r="WFO20" s="1252"/>
      <c r="WFP20" s="1252"/>
      <c r="WFQ20" s="1252"/>
      <c r="WFR20" s="1252"/>
      <c r="WFS20" s="1252"/>
      <c r="WFT20" s="1252"/>
      <c r="WFU20" s="1252"/>
      <c r="WFV20" s="1252"/>
      <c r="WFW20" s="1252"/>
      <c r="WFX20" s="1252"/>
      <c r="WFY20" s="1252"/>
      <c r="WFZ20" s="1252"/>
      <c r="WGA20" s="1252"/>
      <c r="WGB20" s="1252"/>
      <c r="WGC20" s="1252"/>
      <c r="WGD20" s="1252"/>
      <c r="WGE20" s="1252"/>
      <c r="WGF20" s="1252"/>
      <c r="WGG20" s="1252"/>
      <c r="WGH20" s="1252"/>
      <c r="WGI20" s="1252"/>
      <c r="WGJ20" s="1252"/>
      <c r="WGK20" s="1252"/>
      <c r="WGL20" s="1252"/>
      <c r="WGM20" s="1252"/>
      <c r="WGN20" s="1252"/>
      <c r="WGO20" s="1252"/>
      <c r="WGP20" s="1252"/>
      <c r="WGQ20" s="1252"/>
      <c r="WGR20" s="1252"/>
      <c r="WGS20" s="1252"/>
      <c r="WGT20" s="1252"/>
      <c r="WGU20" s="1252"/>
      <c r="WGV20" s="1252"/>
      <c r="WGW20" s="1252"/>
      <c r="WGX20" s="1252"/>
      <c r="WGY20" s="1252"/>
      <c r="WGZ20" s="1252"/>
      <c r="WHA20" s="1252"/>
      <c r="WHB20" s="1252"/>
      <c r="WHC20" s="1252"/>
      <c r="WHD20" s="1252"/>
      <c r="WHE20" s="1252"/>
      <c r="WHF20" s="1252"/>
      <c r="WHG20" s="1252"/>
      <c r="WHH20" s="1252"/>
      <c r="WHI20" s="1252"/>
      <c r="WHJ20" s="1252"/>
      <c r="WHK20" s="1252"/>
      <c r="WHL20" s="1252"/>
      <c r="WHM20" s="1252"/>
      <c r="WHN20" s="1252"/>
      <c r="WHO20" s="1252"/>
      <c r="WHP20" s="1252"/>
      <c r="WHQ20" s="1252"/>
      <c r="WHR20" s="1252"/>
      <c r="WHS20" s="1252"/>
      <c r="WHT20" s="1252"/>
      <c r="WHU20" s="1252"/>
      <c r="WHV20" s="1252"/>
      <c r="WHW20" s="1252"/>
      <c r="WHX20" s="1252"/>
      <c r="WHY20" s="1252"/>
      <c r="WHZ20" s="1252"/>
      <c r="WIA20" s="1252"/>
      <c r="WIB20" s="1252"/>
      <c r="WIC20" s="1252"/>
      <c r="WID20" s="1252"/>
      <c r="WIE20" s="1252"/>
      <c r="WIF20" s="1252"/>
      <c r="WIG20" s="1252"/>
      <c r="WIH20" s="1252"/>
      <c r="WII20" s="1252"/>
      <c r="WIJ20" s="1252"/>
      <c r="WIK20" s="1252"/>
      <c r="WIL20" s="1252"/>
      <c r="WIM20" s="1252"/>
      <c r="WIN20" s="1252"/>
      <c r="WIO20" s="1252"/>
      <c r="WIP20" s="1252"/>
      <c r="WIQ20" s="1252"/>
      <c r="WIR20" s="1252"/>
      <c r="WIS20" s="1252"/>
      <c r="WIT20" s="1252"/>
      <c r="WIU20" s="1252"/>
      <c r="WIV20" s="1252"/>
      <c r="WIW20" s="1252"/>
      <c r="WIX20" s="1252"/>
      <c r="WIY20" s="1252"/>
      <c r="WIZ20" s="1252"/>
      <c r="WJA20" s="1252"/>
      <c r="WJB20" s="1252"/>
      <c r="WJC20" s="1252"/>
      <c r="WJD20" s="1252"/>
      <c r="WJE20" s="1252"/>
      <c r="WJF20" s="1252"/>
      <c r="WJG20" s="1252"/>
      <c r="WJH20" s="1252"/>
      <c r="WJI20" s="1252"/>
      <c r="WJJ20" s="1252"/>
      <c r="WJK20" s="1252"/>
      <c r="WJL20" s="1252"/>
      <c r="WJM20" s="1252"/>
      <c r="WJN20" s="1252"/>
      <c r="WJO20" s="1252"/>
      <c r="WJP20" s="1252"/>
      <c r="WJQ20" s="1252"/>
      <c r="WJR20" s="1252"/>
      <c r="WJS20" s="1252"/>
      <c r="WJT20" s="1252"/>
      <c r="WJU20" s="1252"/>
      <c r="WJV20" s="1252"/>
      <c r="WJW20" s="1252"/>
      <c r="WJX20" s="1252"/>
      <c r="WJY20" s="1252"/>
      <c r="WJZ20" s="1252"/>
      <c r="WKA20" s="1252"/>
      <c r="WKB20" s="1252"/>
      <c r="WKC20" s="1252"/>
      <c r="WKD20" s="1252"/>
      <c r="WKE20" s="1252"/>
      <c r="WKF20" s="1252"/>
      <c r="WKG20" s="1252"/>
      <c r="WKH20" s="1252"/>
      <c r="WKI20" s="1252"/>
      <c r="WKJ20" s="1252"/>
      <c r="WKK20" s="1252"/>
      <c r="WKL20" s="1252"/>
      <c r="WKM20" s="1252"/>
      <c r="WKN20" s="1252"/>
      <c r="WKO20" s="1252"/>
      <c r="WKP20" s="1252"/>
      <c r="WKQ20" s="1252"/>
      <c r="WKR20" s="1252"/>
      <c r="WKS20" s="1252"/>
      <c r="WKT20" s="1252"/>
      <c r="WKU20" s="1252"/>
      <c r="WKV20" s="1252"/>
      <c r="WKW20" s="1252"/>
      <c r="WKX20" s="1252"/>
      <c r="WKY20" s="1252"/>
      <c r="WKZ20" s="1252"/>
      <c r="WLA20" s="1252"/>
      <c r="WLB20" s="1252"/>
      <c r="WLC20" s="1252"/>
      <c r="WLD20" s="1252"/>
      <c r="WLE20" s="1252"/>
      <c r="WLF20" s="1252"/>
      <c r="WLG20" s="1252"/>
      <c r="WLH20" s="1252"/>
      <c r="WLI20" s="1252"/>
      <c r="WLJ20" s="1252"/>
      <c r="WLK20" s="1252"/>
      <c r="WLL20" s="1252"/>
      <c r="WLM20" s="1252"/>
      <c r="WLN20" s="1252"/>
      <c r="WLO20" s="1252"/>
      <c r="WLP20" s="1252"/>
      <c r="WLQ20" s="1252"/>
      <c r="WLR20" s="1252"/>
      <c r="WLS20" s="1252"/>
      <c r="WLT20" s="1252"/>
      <c r="WLU20" s="1252"/>
      <c r="WLV20" s="1252"/>
      <c r="WLW20" s="1252"/>
      <c r="WLX20" s="1252"/>
      <c r="WLY20" s="1252"/>
      <c r="WLZ20" s="1252"/>
      <c r="WMA20" s="1252"/>
      <c r="WMB20" s="1252"/>
      <c r="WMC20" s="1252"/>
      <c r="WMD20" s="1252"/>
      <c r="WME20" s="1252"/>
      <c r="WMF20" s="1252"/>
      <c r="WMG20" s="1252"/>
      <c r="WMH20" s="1252"/>
      <c r="WMI20" s="1252"/>
      <c r="WMJ20" s="1252"/>
      <c r="WMK20" s="1252"/>
      <c r="WML20" s="1252"/>
      <c r="WMM20" s="1252"/>
      <c r="WMN20" s="1252"/>
      <c r="WMO20" s="1252"/>
      <c r="WMP20" s="1252"/>
      <c r="WMQ20" s="1252"/>
      <c r="WMR20" s="1252"/>
      <c r="WMS20" s="1252"/>
      <c r="WMT20" s="1252"/>
      <c r="WMU20" s="1252"/>
      <c r="WMV20" s="1252"/>
      <c r="WMW20" s="1252"/>
      <c r="WMX20" s="1252"/>
      <c r="WMY20" s="1252"/>
      <c r="WMZ20" s="1252"/>
      <c r="WNA20" s="1252"/>
      <c r="WNB20" s="1252"/>
      <c r="WNC20" s="1252"/>
      <c r="WND20" s="1252"/>
      <c r="WNE20" s="1252"/>
      <c r="WNF20" s="1252"/>
      <c r="WNG20" s="1252"/>
      <c r="WNH20" s="1252"/>
      <c r="WNI20" s="1252"/>
      <c r="WNJ20" s="1252"/>
      <c r="WNK20" s="1252"/>
      <c r="WNL20" s="1252"/>
      <c r="WNM20" s="1252"/>
      <c r="WNN20" s="1252"/>
      <c r="WNO20" s="1252"/>
      <c r="WNP20" s="1252"/>
      <c r="WNQ20" s="1252"/>
      <c r="WNR20" s="1252"/>
      <c r="WNS20" s="1252"/>
      <c r="WNT20" s="1252"/>
      <c r="WNU20" s="1252"/>
      <c r="WNV20" s="1252"/>
      <c r="WNW20" s="1252"/>
      <c r="WNX20" s="1252"/>
      <c r="WNY20" s="1252"/>
      <c r="WNZ20" s="1252"/>
      <c r="WOA20" s="1252"/>
      <c r="WOB20" s="1252"/>
      <c r="WOC20" s="1252"/>
      <c r="WOD20" s="1252"/>
      <c r="WOE20" s="1252"/>
      <c r="WOF20" s="1252"/>
      <c r="WOG20" s="1252"/>
      <c r="WOH20" s="1252"/>
      <c r="WOI20" s="1252"/>
      <c r="WOJ20" s="1252"/>
      <c r="WOK20" s="1252"/>
      <c r="WOL20" s="1252"/>
      <c r="WOM20" s="1252"/>
      <c r="WON20" s="1252"/>
      <c r="WOO20" s="1252"/>
      <c r="WOP20" s="1252"/>
      <c r="WOQ20" s="1252"/>
      <c r="WOR20" s="1252"/>
      <c r="WOS20" s="1252"/>
      <c r="WOT20" s="1252"/>
      <c r="WOU20" s="1252"/>
      <c r="WOV20" s="1252"/>
      <c r="WOW20" s="1252"/>
      <c r="WOX20" s="1252"/>
      <c r="WOY20" s="1252"/>
      <c r="WOZ20" s="1252"/>
      <c r="WPA20" s="1252"/>
      <c r="WPB20" s="1252"/>
      <c r="WPC20" s="1252"/>
      <c r="WPD20" s="1252"/>
      <c r="WPE20" s="1252"/>
      <c r="WPF20" s="1252"/>
      <c r="WPG20" s="1252"/>
      <c r="WPH20" s="1252"/>
      <c r="WPI20" s="1252"/>
      <c r="WPJ20" s="1252"/>
      <c r="WPK20" s="1252"/>
      <c r="WPL20" s="1252"/>
      <c r="WPM20" s="1252"/>
      <c r="WPN20" s="1252"/>
      <c r="WPO20" s="1252"/>
      <c r="WPP20" s="1252"/>
      <c r="WPQ20" s="1252"/>
      <c r="WPR20" s="1252"/>
      <c r="WPS20" s="1252"/>
      <c r="WPT20" s="1252"/>
      <c r="WPU20" s="1252"/>
      <c r="WPV20" s="1252"/>
      <c r="WPW20" s="1252"/>
      <c r="WPX20" s="1252"/>
      <c r="WPY20" s="1252"/>
      <c r="WPZ20" s="1252"/>
      <c r="WQA20" s="1252"/>
      <c r="WQB20" s="1252"/>
      <c r="WQC20" s="1252"/>
      <c r="WQD20" s="1252"/>
      <c r="WQE20" s="1252"/>
      <c r="WQF20" s="1252"/>
      <c r="WQG20" s="1252"/>
      <c r="WQH20" s="1252"/>
      <c r="WQI20" s="1252"/>
      <c r="WQJ20" s="1252"/>
      <c r="WQK20" s="1252"/>
      <c r="WQL20" s="1252"/>
      <c r="WQM20" s="1252"/>
      <c r="WQN20" s="1252"/>
      <c r="WQO20" s="1252"/>
      <c r="WQP20" s="1252"/>
      <c r="WQQ20" s="1252"/>
      <c r="WQR20" s="1252"/>
      <c r="WQS20" s="1252"/>
      <c r="WQT20" s="1252"/>
      <c r="WQU20" s="1252"/>
      <c r="WQV20" s="1252"/>
      <c r="WQW20" s="1252"/>
      <c r="WQX20" s="1252"/>
      <c r="WQY20" s="1252"/>
      <c r="WQZ20" s="1252"/>
      <c r="WRA20" s="1252"/>
      <c r="WRB20" s="1252"/>
      <c r="WRC20" s="1252"/>
      <c r="WRD20" s="1252"/>
      <c r="WRE20" s="1252"/>
      <c r="WRF20" s="1252"/>
      <c r="WRG20" s="1252"/>
      <c r="WRH20" s="1252"/>
      <c r="WRI20" s="1252"/>
      <c r="WRJ20" s="1252"/>
      <c r="WRK20" s="1252"/>
      <c r="WRL20" s="1252"/>
      <c r="WRM20" s="1252"/>
      <c r="WRN20" s="1252"/>
      <c r="WRO20" s="1252"/>
      <c r="WRP20" s="1252"/>
      <c r="WRQ20" s="1252"/>
      <c r="WRR20" s="1252"/>
      <c r="WRS20" s="1252"/>
      <c r="WRT20" s="1252"/>
      <c r="WRU20" s="1252"/>
      <c r="WRV20" s="1252"/>
      <c r="WRW20" s="1252"/>
      <c r="WRX20" s="1252"/>
      <c r="WRY20" s="1252"/>
      <c r="WRZ20" s="1252"/>
      <c r="WSA20" s="1252"/>
      <c r="WSB20" s="1252"/>
      <c r="WSC20" s="1252"/>
      <c r="WSD20" s="1252"/>
      <c r="WSE20" s="1252"/>
      <c r="WSF20" s="1252"/>
      <c r="WSG20" s="1252"/>
      <c r="WSH20" s="1252"/>
      <c r="WSI20" s="1252"/>
      <c r="WSJ20" s="1252"/>
      <c r="WSK20" s="1252"/>
      <c r="WSL20" s="1252"/>
      <c r="WSM20" s="1252"/>
      <c r="WSN20" s="1252"/>
      <c r="WSO20" s="1252"/>
      <c r="WSP20" s="1252"/>
      <c r="WSQ20" s="1252"/>
      <c r="WSR20" s="1252"/>
      <c r="WSS20" s="1252"/>
      <c r="WST20" s="1252"/>
      <c r="WSU20" s="1252"/>
      <c r="WSV20" s="1252"/>
      <c r="WSW20" s="1252"/>
      <c r="WSX20" s="1252"/>
      <c r="WSY20" s="1252"/>
      <c r="WSZ20" s="1252"/>
      <c r="WTA20" s="1252"/>
      <c r="WTB20" s="1252"/>
      <c r="WTC20" s="1252"/>
      <c r="WTD20" s="1252"/>
      <c r="WTE20" s="1252"/>
      <c r="WTF20" s="1252"/>
      <c r="WTG20" s="1252"/>
      <c r="WTH20" s="1252"/>
      <c r="WTI20" s="1252"/>
      <c r="WTJ20" s="1252"/>
      <c r="WTK20" s="1252"/>
      <c r="WTL20" s="1252"/>
      <c r="WTM20" s="1252"/>
      <c r="WTN20" s="1252"/>
      <c r="WTO20" s="1252"/>
      <c r="WTP20" s="1252"/>
      <c r="WTQ20" s="1252"/>
      <c r="WTR20" s="1252"/>
      <c r="WTS20" s="1252"/>
      <c r="WTT20" s="1252"/>
      <c r="WTU20" s="1252"/>
      <c r="WTV20" s="1252"/>
      <c r="WTW20" s="1252"/>
      <c r="WTX20" s="1252"/>
      <c r="WTY20" s="1252"/>
      <c r="WTZ20" s="1252"/>
      <c r="WUA20" s="1252"/>
      <c r="WUB20" s="1252"/>
      <c r="WUC20" s="1252"/>
      <c r="WUD20" s="1252"/>
      <c r="WUE20" s="1252"/>
      <c r="WUF20" s="1252"/>
      <c r="WUG20" s="1252"/>
      <c r="WUH20" s="1252"/>
      <c r="WUI20" s="1252"/>
      <c r="WUJ20" s="1252"/>
      <c r="WUK20" s="1252"/>
      <c r="WUL20" s="1252"/>
      <c r="WUM20" s="1252"/>
      <c r="WUN20" s="1252"/>
      <c r="WUO20" s="1252"/>
      <c r="WUP20" s="1252"/>
      <c r="WUQ20" s="1252"/>
      <c r="WUR20" s="1252"/>
      <c r="WUS20" s="1252"/>
      <c r="WUT20" s="1252"/>
      <c r="WUU20" s="1252"/>
      <c r="WUV20" s="1252"/>
      <c r="WUW20" s="1252"/>
      <c r="WUX20" s="1252"/>
      <c r="WUY20" s="1252"/>
      <c r="WUZ20" s="1252"/>
      <c r="WVA20" s="1252"/>
      <c r="WVB20" s="1252"/>
      <c r="WVC20" s="1252"/>
      <c r="WVD20" s="1252"/>
      <c r="WVE20" s="1252"/>
      <c r="WVF20" s="1252"/>
      <c r="WVG20" s="1252"/>
      <c r="WVH20" s="1252"/>
      <c r="WVI20" s="1252"/>
      <c r="WVJ20" s="1252"/>
      <c r="WVK20" s="1252"/>
      <c r="WVL20" s="1252"/>
      <c r="WVM20" s="1252"/>
      <c r="WVN20" s="1252"/>
      <c r="WVO20" s="1252"/>
      <c r="WVP20" s="1252"/>
      <c r="WVQ20" s="1252"/>
      <c r="WVR20" s="1252"/>
      <c r="WVS20" s="1252"/>
      <c r="WVT20" s="1252"/>
      <c r="WVU20" s="1252"/>
      <c r="WVV20" s="1252"/>
      <c r="WVW20" s="1252"/>
      <c r="WVX20" s="1252"/>
      <c r="WVY20" s="1252"/>
      <c r="WVZ20" s="1252"/>
      <c r="WWA20" s="1252"/>
      <c r="WWB20" s="1252"/>
      <c r="WWC20" s="1252"/>
      <c r="WWD20" s="1252"/>
      <c r="WWE20" s="1252"/>
      <c r="WWF20" s="1252"/>
      <c r="WWG20" s="1252"/>
      <c r="WWH20" s="1252"/>
      <c r="WWI20" s="1252"/>
      <c r="WWJ20" s="1252"/>
      <c r="WWK20" s="1252"/>
      <c r="WWL20" s="1252"/>
      <c r="WWM20" s="1252"/>
      <c r="WWN20" s="1252"/>
      <c r="WWO20" s="1252"/>
      <c r="WWP20" s="1252"/>
      <c r="WWQ20" s="1252"/>
      <c r="WWR20" s="1252"/>
      <c r="WWS20" s="1252"/>
      <c r="WWT20" s="1252"/>
      <c r="WWU20" s="1252"/>
      <c r="WWV20" s="1252"/>
      <c r="WWW20" s="1252"/>
      <c r="WWX20" s="1252"/>
      <c r="WWY20" s="1252"/>
      <c r="WWZ20" s="1252"/>
      <c r="WXA20" s="1252"/>
      <c r="WXB20" s="1252"/>
      <c r="WXC20" s="1252"/>
      <c r="WXD20" s="1252"/>
      <c r="WXE20" s="1252"/>
      <c r="WXF20" s="1252"/>
      <c r="WXG20" s="1252"/>
      <c r="WXH20" s="1252"/>
      <c r="WXI20" s="1252"/>
      <c r="WXJ20" s="1252"/>
      <c r="WXK20" s="1252"/>
      <c r="WXL20" s="1252"/>
      <c r="WXM20" s="1252"/>
      <c r="WXN20" s="1252"/>
      <c r="WXO20" s="1252"/>
      <c r="WXP20" s="1252"/>
      <c r="WXQ20" s="1252"/>
      <c r="WXR20" s="1252"/>
      <c r="WXS20" s="1252"/>
      <c r="WXT20" s="1252"/>
      <c r="WXU20" s="1252"/>
      <c r="WXV20" s="1252"/>
      <c r="WXW20" s="1252"/>
      <c r="WXX20" s="1252"/>
      <c r="WXY20" s="1252"/>
      <c r="WXZ20" s="1252"/>
      <c r="WYA20" s="1252"/>
      <c r="WYB20" s="1252"/>
      <c r="WYC20" s="1252"/>
      <c r="WYD20" s="1252"/>
      <c r="WYE20" s="1252"/>
      <c r="WYF20" s="1252"/>
      <c r="WYG20" s="1252"/>
      <c r="WYH20" s="1252"/>
      <c r="WYI20" s="1252"/>
      <c r="WYJ20" s="1252"/>
      <c r="WYK20" s="1252"/>
      <c r="WYL20" s="1252"/>
      <c r="WYM20" s="1252"/>
      <c r="WYN20" s="1252"/>
      <c r="WYO20" s="1252"/>
      <c r="WYP20" s="1252"/>
      <c r="WYQ20" s="1252"/>
      <c r="WYR20" s="1252"/>
      <c r="WYS20" s="1252"/>
      <c r="WYT20" s="1252"/>
      <c r="WYU20" s="1252"/>
      <c r="WYV20" s="1252"/>
      <c r="WYW20" s="1252"/>
      <c r="WYX20" s="1252"/>
      <c r="WYY20" s="1252"/>
      <c r="WYZ20" s="1252"/>
      <c r="WZA20" s="1252"/>
      <c r="WZB20" s="1252"/>
      <c r="WZC20" s="1252"/>
      <c r="WZD20" s="1252"/>
      <c r="WZE20" s="1252"/>
      <c r="WZF20" s="1252"/>
      <c r="WZG20" s="1252"/>
      <c r="WZH20" s="1252"/>
      <c r="WZI20" s="1252"/>
      <c r="WZJ20" s="1252"/>
      <c r="WZK20" s="1252"/>
      <c r="WZL20" s="1252"/>
      <c r="WZM20" s="1252"/>
      <c r="WZN20" s="1252"/>
      <c r="WZO20" s="1252"/>
      <c r="WZP20" s="1252"/>
      <c r="WZQ20" s="1252"/>
      <c r="WZR20" s="1252"/>
      <c r="WZS20" s="1252"/>
      <c r="WZT20" s="1252"/>
      <c r="WZU20" s="1252"/>
      <c r="WZV20" s="1252"/>
      <c r="WZW20" s="1252"/>
      <c r="WZX20" s="1252"/>
      <c r="WZY20" s="1252"/>
      <c r="WZZ20" s="1252"/>
      <c r="XAA20" s="1252"/>
      <c r="XAB20" s="1252"/>
      <c r="XAC20" s="1252"/>
      <c r="XAD20" s="1252"/>
      <c r="XAE20" s="1252"/>
      <c r="XAF20" s="1252"/>
      <c r="XAG20" s="1252"/>
      <c r="XAH20" s="1252"/>
      <c r="XAI20" s="1252"/>
      <c r="XAJ20" s="1252"/>
      <c r="XAK20" s="1252"/>
      <c r="XAL20" s="1252"/>
      <c r="XAM20" s="1252"/>
      <c r="XAN20" s="1252"/>
      <c r="XAO20" s="1252"/>
      <c r="XAP20" s="1252"/>
      <c r="XAQ20" s="1252"/>
      <c r="XAR20" s="1252"/>
      <c r="XAS20" s="1252"/>
      <c r="XAT20" s="1252"/>
      <c r="XAU20" s="1252"/>
      <c r="XAV20" s="1252"/>
      <c r="XAW20" s="1252"/>
      <c r="XAX20" s="1252"/>
      <c r="XAY20" s="1252"/>
      <c r="XAZ20" s="1252"/>
      <c r="XBA20" s="1252"/>
      <c r="XBB20" s="1252"/>
      <c r="XBC20" s="1252"/>
      <c r="XBD20" s="1252"/>
      <c r="XBE20" s="1252"/>
      <c r="XBF20" s="1252"/>
      <c r="XBG20" s="1252"/>
      <c r="XBH20" s="1252"/>
      <c r="XBI20" s="1252"/>
      <c r="XBJ20" s="1252"/>
      <c r="XBK20" s="1252"/>
      <c r="XBL20" s="1252"/>
      <c r="XBM20" s="1252"/>
      <c r="XBN20" s="1252"/>
      <c r="XBO20" s="1252"/>
      <c r="XBP20" s="1252"/>
      <c r="XBQ20" s="1252"/>
      <c r="XBR20" s="1252"/>
      <c r="XBS20" s="1252"/>
      <c r="XBT20" s="1252"/>
      <c r="XBU20" s="1252"/>
      <c r="XBV20" s="1252"/>
      <c r="XBW20" s="1252"/>
      <c r="XBX20" s="1252"/>
      <c r="XBY20" s="1252"/>
      <c r="XBZ20" s="1252"/>
      <c r="XCA20" s="1252"/>
      <c r="XCB20" s="1252"/>
      <c r="XCC20" s="1252"/>
      <c r="XCD20" s="1252"/>
      <c r="XCE20" s="1252"/>
      <c r="XCF20" s="1252"/>
      <c r="XCG20" s="1252"/>
      <c r="XCH20" s="1252"/>
      <c r="XCI20" s="1252"/>
      <c r="XCJ20" s="1252"/>
      <c r="XCK20" s="1252"/>
      <c r="XCL20" s="1252"/>
      <c r="XCM20" s="1252"/>
      <c r="XCN20" s="1252"/>
      <c r="XCO20" s="1252"/>
      <c r="XCP20" s="1252"/>
      <c r="XCQ20" s="1252"/>
      <c r="XCR20" s="1252"/>
      <c r="XCS20" s="1252"/>
      <c r="XCT20" s="1252"/>
      <c r="XCU20" s="1252"/>
      <c r="XCV20" s="1252"/>
      <c r="XCW20" s="1252"/>
      <c r="XCX20" s="1252"/>
      <c r="XCY20" s="1252"/>
      <c r="XCZ20" s="1252"/>
      <c r="XDA20" s="1252"/>
      <c r="XDB20" s="1252"/>
      <c r="XDC20" s="1252"/>
      <c r="XDD20" s="1252"/>
      <c r="XDE20" s="1252"/>
      <c r="XDF20" s="1252"/>
      <c r="XDG20" s="1252"/>
      <c r="XDH20" s="1252"/>
      <c r="XDI20" s="1252"/>
      <c r="XDJ20" s="1252"/>
      <c r="XDK20" s="1252"/>
      <c r="XDL20" s="1252"/>
      <c r="XDM20" s="1252"/>
      <c r="XDN20" s="1252"/>
      <c r="XDO20" s="1252"/>
      <c r="XDP20" s="1252"/>
      <c r="XDQ20" s="1252"/>
      <c r="XDR20" s="1252"/>
      <c r="XDS20" s="1252"/>
      <c r="XDT20" s="1252"/>
      <c r="XDU20" s="1252"/>
      <c r="XDV20" s="1252"/>
      <c r="XDW20" s="1252"/>
      <c r="XDX20" s="1252"/>
      <c r="XDY20" s="1252"/>
      <c r="XDZ20" s="1252"/>
      <c r="XEA20" s="1252"/>
      <c r="XEB20" s="1252"/>
      <c r="XEC20" s="1252"/>
      <c r="XED20" s="1252"/>
      <c r="XEE20" s="1252"/>
      <c r="XEF20" s="1252"/>
      <c r="XEG20" s="1252"/>
      <c r="XEH20" s="1252"/>
      <c r="XEI20" s="1252"/>
      <c r="XEJ20" s="1252"/>
      <c r="XEK20" s="1252"/>
      <c r="XEL20" s="1252"/>
      <c r="XEM20" s="1252"/>
      <c r="XEN20" s="1252"/>
      <c r="XEO20" s="1252"/>
      <c r="XEP20" s="1252"/>
      <c r="XEQ20" s="1252"/>
      <c r="XER20" s="1252"/>
      <c r="XES20" s="1252"/>
      <c r="XET20" s="1252"/>
      <c r="XEU20" s="1252"/>
      <c r="XEV20" s="1252"/>
      <c r="XEW20" s="1252"/>
      <c r="XEX20" s="1252"/>
      <c r="XEY20" s="1252"/>
      <c r="XEZ20" s="1252"/>
      <c r="XFA20" s="1252"/>
      <c r="XFB20" s="1252"/>
      <c r="XFC20" s="1252"/>
    </row>
    <row r="21" spans="1:16383" ht="89.25">
      <c r="A21" s="1405">
        <v>8</v>
      </c>
      <c r="B21" s="1457" t="s">
        <v>688</v>
      </c>
      <c r="C21" s="1407">
        <v>2.7</v>
      </c>
      <c r="D21" s="1407"/>
      <c r="E21" s="1407">
        <v>2.7</v>
      </c>
      <c r="F21" s="1458" t="s">
        <v>237</v>
      </c>
      <c r="G21" s="1405" t="s">
        <v>24</v>
      </c>
      <c r="H21" s="1459" t="s">
        <v>1002</v>
      </c>
      <c r="I21" s="1279" t="s">
        <v>887</v>
      </c>
      <c r="J21" s="1265" t="s">
        <v>881</v>
      </c>
      <c r="K21" s="1280">
        <f t="shared" ref="K21:K50" si="1">C21</f>
        <v>2.7</v>
      </c>
      <c r="L21" s="1272" t="s">
        <v>885</v>
      </c>
      <c r="M21" s="1272"/>
    </row>
    <row r="22" spans="1:16383" ht="38.25">
      <c r="A22" s="1282">
        <v>9</v>
      </c>
      <c r="B22" s="1316" t="s">
        <v>60</v>
      </c>
      <c r="C22" s="1317">
        <v>15</v>
      </c>
      <c r="D22" s="1317"/>
      <c r="E22" s="1317">
        <v>15</v>
      </c>
      <c r="F22" s="1282" t="s">
        <v>59</v>
      </c>
      <c r="G22" s="1282" t="s">
        <v>175</v>
      </c>
      <c r="H22" s="1278" t="s">
        <v>707</v>
      </c>
      <c r="I22" s="1279">
        <v>2017</v>
      </c>
      <c r="J22" s="1265" t="s">
        <v>881</v>
      </c>
      <c r="K22" s="1280">
        <f t="shared" si="1"/>
        <v>15</v>
      </c>
      <c r="L22" s="1272" t="s">
        <v>885</v>
      </c>
      <c r="M22" s="1272"/>
    </row>
    <row r="23" spans="1:16383" ht="114.75">
      <c r="A23" s="1282">
        <v>10</v>
      </c>
      <c r="B23" s="1316" t="s">
        <v>488</v>
      </c>
      <c r="C23" s="1317">
        <v>0.5</v>
      </c>
      <c r="D23" s="1317"/>
      <c r="E23" s="1317">
        <v>0.5</v>
      </c>
      <c r="F23" s="1282" t="s">
        <v>59</v>
      </c>
      <c r="G23" s="1282" t="s">
        <v>174</v>
      </c>
      <c r="H23" s="1278" t="s">
        <v>888</v>
      </c>
      <c r="I23" s="1279">
        <v>2021</v>
      </c>
      <c r="J23" s="1265" t="s">
        <v>881</v>
      </c>
      <c r="K23" s="1280">
        <f t="shared" si="1"/>
        <v>0.5</v>
      </c>
      <c r="L23" s="1272"/>
      <c r="M23" s="1272"/>
    </row>
    <row r="24" spans="1:16383" ht="38.25">
      <c r="A24" s="1282">
        <v>11</v>
      </c>
      <c r="B24" s="1318" t="s">
        <v>138</v>
      </c>
      <c r="C24" s="1284">
        <v>12</v>
      </c>
      <c r="D24" s="1317"/>
      <c r="E24" s="1317">
        <v>12</v>
      </c>
      <c r="F24" s="1319" t="s">
        <v>59</v>
      </c>
      <c r="G24" s="1282" t="s">
        <v>635</v>
      </c>
      <c r="H24" s="1278" t="s">
        <v>708</v>
      </c>
      <c r="I24" s="1279">
        <v>2021</v>
      </c>
      <c r="J24" s="1265" t="s">
        <v>881</v>
      </c>
      <c r="K24" s="1280">
        <f t="shared" si="1"/>
        <v>12</v>
      </c>
      <c r="L24" s="1272"/>
      <c r="M24" s="1272"/>
    </row>
    <row r="25" spans="1:16383" ht="51">
      <c r="A25" s="1282">
        <v>12</v>
      </c>
      <c r="B25" s="1331" t="s">
        <v>139</v>
      </c>
      <c r="C25" s="1284">
        <v>2.9</v>
      </c>
      <c r="D25" s="1317"/>
      <c r="E25" s="1317">
        <v>2.9</v>
      </c>
      <c r="F25" s="1332" t="s">
        <v>59</v>
      </c>
      <c r="G25" s="1282" t="s">
        <v>24</v>
      </c>
      <c r="H25" s="1278" t="s">
        <v>632</v>
      </c>
      <c r="I25" s="1279">
        <v>2021</v>
      </c>
      <c r="J25" s="1265" t="s">
        <v>881</v>
      </c>
      <c r="K25" s="1280">
        <f t="shared" si="1"/>
        <v>2.9</v>
      </c>
      <c r="L25" s="1272"/>
      <c r="M25" s="1272"/>
      <c r="O25" s="1252" t="s">
        <v>890</v>
      </c>
    </row>
    <row r="26" spans="1:16383" ht="25.5">
      <c r="A26" s="1282">
        <v>13</v>
      </c>
      <c r="B26" s="1331" t="s">
        <v>490</v>
      </c>
      <c r="C26" s="1284">
        <v>0.05</v>
      </c>
      <c r="D26" s="1317"/>
      <c r="E26" s="1317">
        <v>0.05</v>
      </c>
      <c r="F26" s="1332" t="s">
        <v>59</v>
      </c>
      <c r="G26" s="1282" t="s">
        <v>24</v>
      </c>
      <c r="H26" s="1278" t="s">
        <v>891</v>
      </c>
      <c r="I26" s="1279">
        <v>2021</v>
      </c>
      <c r="J26" s="1265" t="s">
        <v>881</v>
      </c>
      <c r="K26" s="1280">
        <f t="shared" si="1"/>
        <v>0.05</v>
      </c>
      <c r="L26" s="1272"/>
      <c r="M26" s="1272"/>
    </row>
    <row r="27" spans="1:16383" ht="102">
      <c r="A27" s="1282">
        <v>14</v>
      </c>
      <c r="B27" s="1336" t="s">
        <v>491</v>
      </c>
      <c r="C27" s="1284">
        <v>19.2</v>
      </c>
      <c r="D27" s="1317">
        <v>3.41</v>
      </c>
      <c r="E27" s="1317">
        <v>15.79</v>
      </c>
      <c r="F27" s="1337" t="s">
        <v>59</v>
      </c>
      <c r="G27" s="1282" t="s">
        <v>26</v>
      </c>
      <c r="H27" s="1278" t="s">
        <v>892</v>
      </c>
      <c r="I27" s="1279">
        <v>2019</v>
      </c>
      <c r="J27" s="1265" t="s">
        <v>881</v>
      </c>
      <c r="K27" s="1280">
        <f t="shared" si="1"/>
        <v>19.2</v>
      </c>
      <c r="L27" s="1272" t="s">
        <v>885</v>
      </c>
      <c r="M27" s="1272"/>
    </row>
    <row r="28" spans="1:16383" ht="38.25">
      <c r="A28" s="1282">
        <v>15</v>
      </c>
      <c r="B28" s="1336" t="s">
        <v>137</v>
      </c>
      <c r="C28" s="1284">
        <v>1.43</v>
      </c>
      <c r="D28" s="1317"/>
      <c r="E28" s="1317">
        <v>1.43</v>
      </c>
      <c r="F28" s="1337" t="s">
        <v>59</v>
      </c>
      <c r="G28" s="1282" t="s">
        <v>635</v>
      </c>
      <c r="H28" s="1278" t="s">
        <v>893</v>
      </c>
      <c r="I28" s="1279">
        <v>2021</v>
      </c>
      <c r="J28" s="1265" t="s">
        <v>881</v>
      </c>
      <c r="K28" s="1280">
        <f t="shared" si="1"/>
        <v>1.43</v>
      </c>
      <c r="L28" s="1272"/>
      <c r="M28" s="1272"/>
    </row>
    <row r="29" spans="1:16383" ht="76.5">
      <c r="A29" s="1282">
        <v>16</v>
      </c>
      <c r="B29" s="1336" t="s">
        <v>372</v>
      </c>
      <c r="C29" s="1284">
        <v>0.3</v>
      </c>
      <c r="D29" s="1317"/>
      <c r="E29" s="1317">
        <v>0.3</v>
      </c>
      <c r="F29" s="1337" t="s">
        <v>59</v>
      </c>
      <c r="G29" s="1282" t="s">
        <v>26</v>
      </c>
      <c r="H29" s="1278" t="s">
        <v>893</v>
      </c>
      <c r="I29" s="1279">
        <v>2021</v>
      </c>
      <c r="J29" s="1265" t="s">
        <v>881</v>
      </c>
      <c r="K29" s="1280">
        <f t="shared" si="1"/>
        <v>0.3</v>
      </c>
      <c r="L29" s="1272"/>
      <c r="M29" s="1272"/>
    </row>
    <row r="30" spans="1:16383" ht="114.75">
      <c r="A30" s="1282">
        <v>17</v>
      </c>
      <c r="B30" s="1287" t="s">
        <v>64</v>
      </c>
      <c r="C30" s="1284">
        <v>5.25</v>
      </c>
      <c r="D30" s="1284"/>
      <c r="E30" s="1284">
        <v>5.25</v>
      </c>
      <c r="F30" s="1288" t="s">
        <v>59</v>
      </c>
      <c r="G30" s="1282" t="s">
        <v>24</v>
      </c>
      <c r="H30" s="1278" t="s">
        <v>894</v>
      </c>
      <c r="I30" s="1279">
        <v>2019</v>
      </c>
      <c r="J30" s="1265" t="s">
        <v>881</v>
      </c>
      <c r="K30" s="1280">
        <f t="shared" si="1"/>
        <v>5.25</v>
      </c>
      <c r="L30" s="1272" t="s">
        <v>885</v>
      </c>
      <c r="M30" s="1272"/>
    </row>
    <row r="31" spans="1:16383" ht="76.5">
      <c r="A31" s="1282">
        <v>18</v>
      </c>
      <c r="B31" s="1331" t="s">
        <v>495</v>
      </c>
      <c r="C31" s="1284">
        <v>13</v>
      </c>
      <c r="D31" s="1284">
        <v>2.0699999999999998</v>
      </c>
      <c r="E31" s="1284">
        <v>10.93</v>
      </c>
      <c r="F31" s="1332" t="s">
        <v>59</v>
      </c>
      <c r="G31" s="1282" t="s">
        <v>554</v>
      </c>
      <c r="H31" s="1278" t="s">
        <v>895</v>
      </c>
      <c r="I31" s="1279">
        <v>2021</v>
      </c>
      <c r="J31" s="1265" t="s">
        <v>881</v>
      </c>
      <c r="K31" s="1280">
        <f t="shared" si="1"/>
        <v>13</v>
      </c>
      <c r="L31" s="1272"/>
      <c r="M31" s="1273" t="s">
        <v>896</v>
      </c>
      <c r="O31" s="1252" t="s">
        <v>896</v>
      </c>
    </row>
    <row r="32" spans="1:16383" ht="63.75">
      <c r="A32" s="1282">
        <v>19</v>
      </c>
      <c r="B32" s="1331" t="s">
        <v>496</v>
      </c>
      <c r="C32" s="1284">
        <v>0.48000000000000004</v>
      </c>
      <c r="D32" s="1284">
        <v>0.28000000000000003</v>
      </c>
      <c r="E32" s="1284">
        <v>0.2</v>
      </c>
      <c r="F32" s="1332" t="s">
        <v>59</v>
      </c>
      <c r="G32" s="1282" t="s">
        <v>22</v>
      </c>
      <c r="H32" s="1278" t="s">
        <v>897</v>
      </c>
      <c r="I32" s="1279">
        <v>2021</v>
      </c>
      <c r="J32" s="1265" t="s">
        <v>881</v>
      </c>
      <c r="K32" s="1280">
        <f t="shared" si="1"/>
        <v>0.48000000000000004</v>
      </c>
      <c r="L32" s="1272"/>
      <c r="M32" s="1272"/>
    </row>
    <row r="33" spans="1:15" ht="140.25">
      <c r="A33" s="1282">
        <v>20</v>
      </c>
      <c r="B33" s="1316" t="s">
        <v>134</v>
      </c>
      <c r="C33" s="1284">
        <v>2.17</v>
      </c>
      <c r="D33" s="1317"/>
      <c r="E33" s="1317">
        <v>2.17</v>
      </c>
      <c r="F33" s="1282" t="s">
        <v>72</v>
      </c>
      <c r="G33" s="1282" t="s">
        <v>24</v>
      </c>
      <c r="H33" s="1278" t="s">
        <v>898</v>
      </c>
      <c r="I33" s="1279">
        <v>2019</v>
      </c>
      <c r="J33" s="1265" t="s">
        <v>881</v>
      </c>
      <c r="K33" s="1280">
        <f t="shared" si="1"/>
        <v>2.17</v>
      </c>
      <c r="L33" s="1272" t="s">
        <v>885</v>
      </c>
      <c r="M33" s="1272"/>
    </row>
    <row r="34" spans="1:15" ht="89.25">
      <c r="A34" s="1282">
        <v>21</v>
      </c>
      <c r="B34" s="1340" t="s">
        <v>135</v>
      </c>
      <c r="C34" s="1284">
        <v>1.5</v>
      </c>
      <c r="D34" s="1317"/>
      <c r="E34" s="1317">
        <v>1.5</v>
      </c>
      <c r="F34" s="1341" t="s">
        <v>72</v>
      </c>
      <c r="G34" s="1282" t="s">
        <v>454</v>
      </c>
      <c r="H34" s="1278" t="s">
        <v>899</v>
      </c>
      <c r="I34" s="1279">
        <v>2021</v>
      </c>
      <c r="J34" s="1265" t="s">
        <v>881</v>
      </c>
      <c r="K34" s="1280">
        <f t="shared" si="1"/>
        <v>1.5</v>
      </c>
      <c r="L34" s="1272"/>
      <c r="M34" s="1272"/>
    </row>
    <row r="35" spans="1:15" ht="89.25">
      <c r="A35" s="1282">
        <v>22</v>
      </c>
      <c r="B35" s="1316" t="s">
        <v>762</v>
      </c>
      <c r="C35" s="1317">
        <v>0.24</v>
      </c>
      <c r="D35" s="1317"/>
      <c r="E35" s="1317">
        <v>0.24</v>
      </c>
      <c r="F35" s="1282" t="s">
        <v>68</v>
      </c>
      <c r="G35" s="1282" t="s">
        <v>364</v>
      </c>
      <c r="H35" s="1278" t="s">
        <v>900</v>
      </c>
      <c r="I35" s="1279">
        <v>2021</v>
      </c>
      <c r="J35" s="1265" t="s">
        <v>881</v>
      </c>
      <c r="K35" s="1280">
        <f t="shared" si="1"/>
        <v>0.24</v>
      </c>
      <c r="L35" s="1272"/>
      <c r="M35" s="1272"/>
    </row>
    <row r="36" spans="1:15" ht="25.5">
      <c r="A36" s="1282"/>
      <c r="B36" s="1336" t="s">
        <v>711</v>
      </c>
      <c r="C36" s="1284">
        <v>0.3</v>
      </c>
      <c r="D36" s="1284">
        <v>0.3</v>
      </c>
      <c r="E36" s="1284"/>
      <c r="F36" s="1337" t="s">
        <v>68</v>
      </c>
      <c r="G36" s="1282" t="s">
        <v>454</v>
      </c>
      <c r="H36" s="1278" t="s">
        <v>632</v>
      </c>
      <c r="I36" s="1279">
        <v>2021</v>
      </c>
      <c r="J36" s="1265" t="s">
        <v>901</v>
      </c>
      <c r="K36" s="1280">
        <f t="shared" si="1"/>
        <v>0.3</v>
      </c>
      <c r="L36" s="1272"/>
      <c r="M36" s="1272"/>
    </row>
    <row r="37" spans="1:15" ht="38.25">
      <c r="A37" s="1282">
        <v>24</v>
      </c>
      <c r="B37" s="1331" t="s">
        <v>129</v>
      </c>
      <c r="C37" s="1284">
        <v>7.03</v>
      </c>
      <c r="D37" s="1284">
        <v>1.4</v>
      </c>
      <c r="E37" s="1284">
        <v>5.63</v>
      </c>
      <c r="F37" s="1332" t="s">
        <v>130</v>
      </c>
      <c r="G37" s="1282" t="s">
        <v>55</v>
      </c>
      <c r="H37" s="1278" t="s">
        <v>902</v>
      </c>
      <c r="I37" s="1279">
        <v>2021</v>
      </c>
      <c r="J37" s="1265" t="s">
        <v>881</v>
      </c>
      <c r="K37" s="1280">
        <f t="shared" si="1"/>
        <v>7.03</v>
      </c>
      <c r="L37" s="1272"/>
      <c r="M37" s="1272"/>
    </row>
    <row r="38" spans="1:15" ht="89.25">
      <c r="A38" s="1282">
        <v>25</v>
      </c>
      <c r="B38" s="1460" t="s">
        <v>508</v>
      </c>
      <c r="C38" s="1317">
        <v>22.65</v>
      </c>
      <c r="D38" s="1317"/>
      <c r="E38" s="1317">
        <v>22.65</v>
      </c>
      <c r="F38" s="1461" t="s">
        <v>52</v>
      </c>
      <c r="G38" s="1282" t="s">
        <v>712</v>
      </c>
      <c r="H38" s="1278" t="s">
        <v>903</v>
      </c>
      <c r="I38" s="1279">
        <v>2019</v>
      </c>
      <c r="J38" s="1265" t="s">
        <v>881</v>
      </c>
      <c r="K38" s="1280">
        <f t="shared" si="1"/>
        <v>22.65</v>
      </c>
      <c r="L38" s="1272" t="s">
        <v>885</v>
      </c>
      <c r="M38" s="1272"/>
    </row>
    <row r="39" spans="1:15" ht="63.75">
      <c r="A39" s="1282">
        <v>26</v>
      </c>
      <c r="B39" s="1462" t="s">
        <v>509</v>
      </c>
      <c r="C39" s="1284">
        <v>23.68</v>
      </c>
      <c r="D39" s="1317"/>
      <c r="E39" s="1317">
        <v>23.68</v>
      </c>
      <c r="F39" s="1463" t="s">
        <v>52</v>
      </c>
      <c r="G39" s="1282" t="s">
        <v>555</v>
      </c>
      <c r="H39" s="1278" t="s">
        <v>904</v>
      </c>
      <c r="I39" s="1279">
        <v>2020</v>
      </c>
      <c r="J39" s="1265" t="s">
        <v>881</v>
      </c>
      <c r="K39" s="1280">
        <f t="shared" si="1"/>
        <v>23.68</v>
      </c>
      <c r="L39" s="1272" t="s">
        <v>885</v>
      </c>
      <c r="M39" s="1272"/>
    </row>
    <row r="40" spans="1:15" ht="127.5">
      <c r="A40" s="1282">
        <v>27</v>
      </c>
      <c r="B40" s="1462" t="s">
        <v>510</v>
      </c>
      <c r="C40" s="1284">
        <v>35.57</v>
      </c>
      <c r="D40" s="1284"/>
      <c r="E40" s="1284">
        <v>35.57</v>
      </c>
      <c r="F40" s="1463" t="s">
        <v>52</v>
      </c>
      <c r="G40" s="1282" t="s">
        <v>556</v>
      </c>
      <c r="H40" s="1278" t="s">
        <v>905</v>
      </c>
      <c r="I40" s="1279">
        <v>2019</v>
      </c>
      <c r="J40" s="1265" t="s">
        <v>881</v>
      </c>
      <c r="K40" s="1280">
        <f t="shared" si="1"/>
        <v>35.57</v>
      </c>
      <c r="L40" s="1272" t="s">
        <v>885</v>
      </c>
      <c r="M40" s="1272"/>
    </row>
    <row r="41" spans="1:15" ht="63.75">
      <c r="A41" s="1282">
        <v>28</v>
      </c>
      <c r="B41" s="1331" t="s">
        <v>511</v>
      </c>
      <c r="C41" s="1284">
        <v>0.08</v>
      </c>
      <c r="D41" s="1284"/>
      <c r="E41" s="1284">
        <v>0.08</v>
      </c>
      <c r="F41" s="1332" t="s">
        <v>52</v>
      </c>
      <c r="G41" s="1282" t="s">
        <v>764</v>
      </c>
      <c r="H41" s="1278" t="s">
        <v>765</v>
      </c>
      <c r="I41" s="1279">
        <v>2018</v>
      </c>
      <c r="J41" s="1265" t="s">
        <v>889</v>
      </c>
      <c r="K41" s="1280">
        <f t="shared" si="1"/>
        <v>0.08</v>
      </c>
      <c r="L41" s="1272" t="s">
        <v>885</v>
      </c>
      <c r="M41" s="1272"/>
      <c r="O41" s="1252" t="s">
        <v>890</v>
      </c>
    </row>
    <row r="42" spans="1:15" ht="89.25">
      <c r="A42" s="1282">
        <v>29</v>
      </c>
      <c r="B42" s="1331" t="s">
        <v>136</v>
      </c>
      <c r="C42" s="1284">
        <v>2.84</v>
      </c>
      <c r="D42" s="1284"/>
      <c r="E42" s="1284">
        <v>2.84</v>
      </c>
      <c r="F42" s="1332" t="s">
        <v>52</v>
      </c>
      <c r="G42" s="1282" t="s">
        <v>557</v>
      </c>
      <c r="H42" s="1278" t="s">
        <v>906</v>
      </c>
      <c r="I42" s="1279">
        <v>2021</v>
      </c>
      <c r="J42" s="1265" t="s">
        <v>881</v>
      </c>
      <c r="K42" s="1280">
        <f t="shared" si="1"/>
        <v>2.84</v>
      </c>
      <c r="L42" s="1272"/>
      <c r="M42" s="1272"/>
    </row>
    <row r="43" spans="1:15" ht="102">
      <c r="A43" s="1282">
        <v>30</v>
      </c>
      <c r="B43" s="1331" t="s">
        <v>512</v>
      </c>
      <c r="C43" s="1284">
        <v>16.64</v>
      </c>
      <c r="D43" s="1284"/>
      <c r="E43" s="1284">
        <v>16.64</v>
      </c>
      <c r="F43" s="1332" t="s">
        <v>52</v>
      </c>
      <c r="G43" s="1282" t="s">
        <v>558</v>
      </c>
      <c r="H43" s="1278" t="s">
        <v>632</v>
      </c>
      <c r="I43" s="1279">
        <v>2021</v>
      </c>
      <c r="J43" s="1265" t="s">
        <v>889</v>
      </c>
      <c r="K43" s="1280">
        <f t="shared" si="1"/>
        <v>16.64</v>
      </c>
      <c r="L43" s="1272"/>
      <c r="M43" s="1272"/>
      <c r="O43" s="1252" t="s">
        <v>890</v>
      </c>
    </row>
    <row r="44" spans="1:15" ht="102">
      <c r="A44" s="1282">
        <v>31</v>
      </c>
      <c r="B44" s="1331" t="s">
        <v>766</v>
      </c>
      <c r="C44" s="1284">
        <v>6.8</v>
      </c>
      <c r="D44" s="1284"/>
      <c r="E44" s="1284">
        <v>6.8</v>
      </c>
      <c r="F44" s="1332" t="s">
        <v>77</v>
      </c>
      <c r="G44" s="1282" t="s">
        <v>19</v>
      </c>
      <c r="H44" s="1278" t="s">
        <v>767</v>
      </c>
      <c r="I44" s="1279">
        <v>2017</v>
      </c>
      <c r="J44" s="1265" t="s">
        <v>881</v>
      </c>
      <c r="K44" s="1280">
        <f t="shared" si="1"/>
        <v>6.8</v>
      </c>
      <c r="L44" s="1272" t="s">
        <v>885</v>
      </c>
      <c r="M44" s="1272"/>
    </row>
    <row r="45" spans="1:15" ht="63.75">
      <c r="A45" s="1282">
        <v>32</v>
      </c>
      <c r="B45" s="1336" t="s">
        <v>371</v>
      </c>
      <c r="C45" s="1284">
        <v>3.4</v>
      </c>
      <c r="D45" s="1317"/>
      <c r="E45" s="1317">
        <v>3.4</v>
      </c>
      <c r="F45" s="1337" t="s">
        <v>142</v>
      </c>
      <c r="G45" s="1282" t="s">
        <v>26</v>
      </c>
      <c r="H45" s="1278" t="s">
        <v>907</v>
      </c>
      <c r="I45" s="1279">
        <v>2021</v>
      </c>
      <c r="J45" s="1265" t="s">
        <v>881</v>
      </c>
      <c r="K45" s="1280">
        <f t="shared" si="1"/>
        <v>3.4</v>
      </c>
      <c r="L45" s="1272"/>
      <c r="M45" s="1273" t="s">
        <v>908</v>
      </c>
      <c r="O45" s="1252" t="s">
        <v>908</v>
      </c>
    </row>
    <row r="46" spans="1:15" ht="38.25">
      <c r="A46" s="1282">
        <v>33</v>
      </c>
      <c r="B46" s="1336" t="s">
        <v>143</v>
      </c>
      <c r="C46" s="1284">
        <v>0.18</v>
      </c>
      <c r="D46" s="1284"/>
      <c r="E46" s="1284">
        <v>0.18</v>
      </c>
      <c r="F46" s="1337" t="s">
        <v>144</v>
      </c>
      <c r="G46" s="1282" t="s">
        <v>454</v>
      </c>
      <c r="H46" s="1278" t="s">
        <v>632</v>
      </c>
      <c r="I46" s="1279">
        <v>2021</v>
      </c>
      <c r="J46" s="1265" t="s">
        <v>909</v>
      </c>
      <c r="K46" s="1280">
        <f t="shared" si="1"/>
        <v>0.18</v>
      </c>
      <c r="L46" s="1272"/>
      <c r="M46" s="1272"/>
    </row>
    <row r="47" spans="1:15" ht="38.25">
      <c r="A47" s="1282">
        <v>34</v>
      </c>
      <c r="B47" s="1336" t="s">
        <v>146</v>
      </c>
      <c r="C47" s="1284">
        <v>0.51</v>
      </c>
      <c r="D47" s="1284"/>
      <c r="E47" s="1284">
        <v>0.51</v>
      </c>
      <c r="F47" s="1337" t="s">
        <v>144</v>
      </c>
      <c r="G47" s="1282" t="s">
        <v>454</v>
      </c>
      <c r="H47" s="1278" t="s">
        <v>632</v>
      </c>
      <c r="I47" s="1279">
        <v>2021</v>
      </c>
      <c r="J47" s="1265" t="s">
        <v>881</v>
      </c>
      <c r="K47" s="1280">
        <f t="shared" si="1"/>
        <v>0.51</v>
      </c>
      <c r="L47" s="1272"/>
      <c r="M47" s="1272"/>
    </row>
    <row r="48" spans="1:15" ht="114.75">
      <c r="A48" s="1282">
        <v>35</v>
      </c>
      <c r="B48" s="1331" t="s">
        <v>713</v>
      </c>
      <c r="C48" s="1284">
        <v>8</v>
      </c>
      <c r="D48" s="1284"/>
      <c r="E48" s="1284">
        <v>8</v>
      </c>
      <c r="F48" s="1332" t="s">
        <v>49</v>
      </c>
      <c r="G48" s="1282" t="s">
        <v>26</v>
      </c>
      <c r="H48" s="1278" t="s">
        <v>910</v>
      </c>
      <c r="I48" s="1279">
        <v>2017</v>
      </c>
      <c r="J48" s="1265" t="s">
        <v>881</v>
      </c>
      <c r="K48" s="1280">
        <f t="shared" si="1"/>
        <v>8</v>
      </c>
      <c r="L48" s="1272" t="s">
        <v>885</v>
      </c>
      <c r="M48" s="1272"/>
    </row>
    <row r="49" spans="1:16383" ht="127.5">
      <c r="A49" s="1282">
        <v>36</v>
      </c>
      <c r="B49" s="1464" t="s">
        <v>473</v>
      </c>
      <c r="C49" s="1284">
        <v>43</v>
      </c>
      <c r="D49" s="1284"/>
      <c r="E49" s="1284">
        <v>43</v>
      </c>
      <c r="F49" s="1465" t="s">
        <v>49</v>
      </c>
      <c r="G49" s="1282" t="s">
        <v>26</v>
      </c>
      <c r="H49" s="1278" t="s">
        <v>911</v>
      </c>
      <c r="I49" s="1279">
        <v>2019</v>
      </c>
      <c r="J49" s="1265" t="s">
        <v>881</v>
      </c>
      <c r="K49" s="1280">
        <f t="shared" si="1"/>
        <v>43</v>
      </c>
      <c r="L49" s="1272" t="s">
        <v>885</v>
      </c>
      <c r="M49" s="1272"/>
    </row>
    <row r="50" spans="1:16383" ht="51">
      <c r="A50" s="1282">
        <v>37</v>
      </c>
      <c r="B50" s="1360" t="s">
        <v>770</v>
      </c>
      <c r="C50" s="1361">
        <v>1.03</v>
      </c>
      <c r="D50" s="1362">
        <v>0.75</v>
      </c>
      <c r="E50" s="1362">
        <v>0.28000000000000003</v>
      </c>
      <c r="F50" s="1363" t="s">
        <v>44</v>
      </c>
      <c r="G50" s="1364" t="s">
        <v>19</v>
      </c>
      <c r="H50" s="1365" t="s">
        <v>632</v>
      </c>
      <c r="I50" s="1279">
        <v>2021</v>
      </c>
      <c r="J50" s="1265" t="s">
        <v>881</v>
      </c>
      <c r="K50" s="1280">
        <f t="shared" si="1"/>
        <v>1.03</v>
      </c>
      <c r="L50" s="1272"/>
      <c r="M50" s="1272"/>
    </row>
    <row r="51" spans="1:16383" s="1306" customFormat="1" ht="25.5">
      <c r="A51" s="1366" t="s">
        <v>771</v>
      </c>
      <c r="B51" s="1367" t="s">
        <v>772</v>
      </c>
      <c r="C51" s="1369"/>
      <c r="D51" s="1369"/>
      <c r="E51" s="1369"/>
      <c r="F51" s="1366"/>
      <c r="G51" s="1366"/>
      <c r="H51" s="1370"/>
      <c r="I51" s="1370"/>
      <c r="J51" s="1265"/>
      <c r="K51" s="1272"/>
      <c r="L51" s="1272"/>
      <c r="M51" s="1371"/>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c r="EH51" s="1252"/>
      <c r="EI51" s="1252"/>
      <c r="EJ51" s="1252"/>
      <c r="EK51" s="1252"/>
      <c r="EL51" s="1252"/>
      <c r="EM51" s="1252"/>
      <c r="EN51" s="1252"/>
      <c r="EO51" s="1252"/>
      <c r="EP51" s="1252"/>
      <c r="EQ51" s="1252"/>
      <c r="ER51" s="1252"/>
      <c r="ES51" s="1252"/>
      <c r="ET51" s="1252"/>
      <c r="EU51" s="1252"/>
      <c r="EV51" s="1252"/>
      <c r="EW51" s="1252"/>
      <c r="EX51" s="1252"/>
      <c r="EY51" s="1252"/>
      <c r="EZ51" s="1252"/>
      <c r="FA51" s="1252"/>
      <c r="FB51" s="1252"/>
      <c r="FC51" s="1252"/>
      <c r="FD51" s="1252"/>
      <c r="FE51" s="1252"/>
      <c r="FF51" s="1252"/>
      <c r="FG51" s="1252"/>
      <c r="FH51" s="1252"/>
      <c r="FI51" s="1252"/>
      <c r="FJ51" s="1252"/>
      <c r="FK51" s="1252"/>
      <c r="FL51" s="1252"/>
      <c r="FM51" s="1252"/>
      <c r="FN51" s="1252"/>
      <c r="FO51" s="1252"/>
      <c r="FP51" s="1252"/>
      <c r="FQ51" s="1252"/>
      <c r="FR51" s="1252"/>
      <c r="FS51" s="1252"/>
      <c r="FT51" s="1252"/>
      <c r="FU51" s="1252"/>
      <c r="FV51" s="1252"/>
      <c r="FW51" s="1252"/>
      <c r="FX51" s="1252"/>
      <c r="FY51" s="1252"/>
      <c r="FZ51" s="1252"/>
      <c r="GA51" s="1252"/>
      <c r="GB51" s="1252"/>
      <c r="GC51" s="1252"/>
      <c r="GD51" s="1252"/>
      <c r="GE51" s="1252"/>
      <c r="GF51" s="1252"/>
      <c r="GG51" s="1252"/>
      <c r="GH51" s="1252"/>
      <c r="GI51" s="1252"/>
      <c r="GJ51" s="1252"/>
      <c r="GK51" s="1252"/>
      <c r="GL51" s="1252"/>
      <c r="GM51" s="1252"/>
      <c r="GN51" s="1252"/>
      <c r="GO51" s="1252"/>
      <c r="GP51" s="1252"/>
      <c r="GQ51" s="1252"/>
      <c r="GR51" s="1252"/>
      <c r="GS51" s="1252"/>
      <c r="GT51" s="1252"/>
      <c r="GU51" s="1252"/>
      <c r="GV51" s="1252"/>
      <c r="GW51" s="1252"/>
      <c r="GX51" s="1252"/>
      <c r="GY51" s="1252"/>
      <c r="GZ51" s="1252"/>
      <c r="HA51" s="1252"/>
      <c r="HB51" s="1252"/>
      <c r="HC51" s="1252"/>
      <c r="HD51" s="1252"/>
      <c r="HE51" s="1252"/>
      <c r="HF51" s="1252"/>
      <c r="HG51" s="1252"/>
      <c r="HH51" s="1252"/>
      <c r="HI51" s="1252"/>
      <c r="HJ51" s="1252"/>
      <c r="HK51" s="1252"/>
      <c r="HL51" s="1252"/>
      <c r="HM51" s="1252"/>
      <c r="HN51" s="1252"/>
      <c r="HO51" s="1252"/>
      <c r="HP51" s="1252"/>
      <c r="HQ51" s="1252"/>
      <c r="HR51" s="1252"/>
      <c r="HS51" s="1252"/>
      <c r="HT51" s="1252"/>
      <c r="HU51" s="1252"/>
      <c r="HV51" s="1252"/>
      <c r="HW51" s="1252"/>
      <c r="HX51" s="1252"/>
      <c r="HY51" s="1252"/>
      <c r="HZ51" s="1252"/>
      <c r="IA51" s="1252"/>
      <c r="IB51" s="1252"/>
      <c r="IC51" s="1252"/>
      <c r="ID51" s="1252"/>
      <c r="IE51" s="1252"/>
      <c r="IF51" s="1252"/>
      <c r="IG51" s="1252"/>
      <c r="IH51" s="1252"/>
      <c r="II51" s="1252"/>
      <c r="IJ51" s="1252"/>
      <c r="IK51" s="1252"/>
      <c r="IL51" s="1252"/>
      <c r="IM51" s="1252"/>
      <c r="IN51" s="1252"/>
      <c r="IO51" s="1252"/>
      <c r="IP51" s="1252"/>
      <c r="IQ51" s="1252"/>
      <c r="IR51" s="1252"/>
      <c r="IS51" s="1252"/>
      <c r="IT51" s="1252"/>
      <c r="IU51" s="1252"/>
      <c r="IV51" s="1252"/>
      <c r="IW51" s="1252"/>
      <c r="IX51" s="1252"/>
      <c r="IY51" s="1252"/>
      <c r="IZ51" s="1252"/>
      <c r="JA51" s="1252"/>
      <c r="JB51" s="1252"/>
      <c r="JC51" s="1252"/>
      <c r="JD51" s="1252"/>
      <c r="JE51" s="1252"/>
      <c r="JF51" s="1252"/>
      <c r="JG51" s="1252"/>
      <c r="JH51" s="1252"/>
      <c r="JI51" s="1252"/>
      <c r="JJ51" s="1252"/>
      <c r="JK51" s="1252"/>
      <c r="JL51" s="1252"/>
      <c r="JM51" s="1252"/>
      <c r="JN51" s="1252"/>
      <c r="JO51" s="1252"/>
      <c r="JP51" s="1252"/>
      <c r="JQ51" s="1252"/>
      <c r="JR51" s="1252"/>
      <c r="JS51" s="1252"/>
      <c r="JT51" s="1252"/>
      <c r="JU51" s="1252"/>
      <c r="JV51" s="1252"/>
      <c r="JW51" s="1252"/>
      <c r="JX51" s="1252"/>
      <c r="JY51" s="1252"/>
      <c r="JZ51" s="1252"/>
      <c r="KA51" s="1252"/>
      <c r="KB51" s="1252"/>
      <c r="KC51" s="1252"/>
      <c r="KD51" s="1252"/>
      <c r="KE51" s="1252"/>
      <c r="KF51" s="1252"/>
      <c r="KG51" s="1252"/>
      <c r="KH51" s="1252"/>
      <c r="KI51" s="1252"/>
      <c r="KJ51" s="1252"/>
      <c r="KK51" s="1252"/>
      <c r="KL51" s="1252"/>
      <c r="KM51" s="1252"/>
      <c r="KN51" s="1252"/>
      <c r="KO51" s="1252"/>
      <c r="KP51" s="1252"/>
      <c r="KQ51" s="1252"/>
      <c r="KR51" s="1252"/>
      <c r="KS51" s="1252"/>
      <c r="KT51" s="1252"/>
      <c r="KU51" s="1252"/>
      <c r="KV51" s="1252"/>
      <c r="KW51" s="1252"/>
      <c r="KX51" s="1252"/>
      <c r="KY51" s="1252"/>
      <c r="KZ51" s="1252"/>
      <c r="LA51" s="1252"/>
      <c r="LB51" s="1252"/>
      <c r="LC51" s="1252"/>
      <c r="LD51" s="1252"/>
      <c r="LE51" s="1252"/>
      <c r="LF51" s="1252"/>
      <c r="LG51" s="1252"/>
      <c r="LH51" s="1252"/>
      <c r="LI51" s="1252"/>
      <c r="LJ51" s="1252"/>
      <c r="LK51" s="1252"/>
      <c r="LL51" s="1252"/>
      <c r="LM51" s="1252"/>
      <c r="LN51" s="1252"/>
      <c r="LO51" s="1252"/>
      <c r="LP51" s="1252"/>
      <c r="LQ51" s="1252"/>
      <c r="LR51" s="1252"/>
      <c r="LS51" s="1252"/>
      <c r="LT51" s="1252"/>
      <c r="LU51" s="1252"/>
      <c r="LV51" s="1252"/>
      <c r="LW51" s="1252"/>
      <c r="LX51" s="1252"/>
      <c r="LY51" s="1252"/>
      <c r="LZ51" s="1252"/>
      <c r="MA51" s="1252"/>
      <c r="MB51" s="1252"/>
      <c r="MC51" s="1252"/>
      <c r="MD51" s="1252"/>
      <c r="ME51" s="1252"/>
      <c r="MF51" s="1252"/>
      <c r="MG51" s="1252"/>
      <c r="MH51" s="1252"/>
      <c r="MI51" s="1252"/>
      <c r="MJ51" s="1252"/>
      <c r="MK51" s="1252"/>
      <c r="ML51" s="1252"/>
      <c r="MM51" s="1252"/>
      <c r="MN51" s="1252"/>
      <c r="MO51" s="1252"/>
      <c r="MP51" s="1252"/>
      <c r="MQ51" s="1252"/>
      <c r="MR51" s="1252"/>
      <c r="MS51" s="1252"/>
      <c r="MT51" s="1252"/>
      <c r="MU51" s="1252"/>
      <c r="MV51" s="1252"/>
      <c r="MW51" s="1252"/>
      <c r="MX51" s="1252"/>
      <c r="MY51" s="1252"/>
      <c r="MZ51" s="1252"/>
      <c r="NA51" s="1252"/>
      <c r="NB51" s="1252"/>
      <c r="NC51" s="1252"/>
      <c r="ND51" s="1252"/>
      <c r="NE51" s="1252"/>
      <c r="NF51" s="1252"/>
      <c r="NG51" s="1252"/>
      <c r="NH51" s="1252"/>
      <c r="NI51" s="1252"/>
      <c r="NJ51" s="1252"/>
      <c r="NK51" s="1252"/>
      <c r="NL51" s="1252"/>
      <c r="NM51" s="1252"/>
      <c r="NN51" s="1252"/>
      <c r="NO51" s="1252"/>
      <c r="NP51" s="1252"/>
      <c r="NQ51" s="1252"/>
      <c r="NR51" s="1252"/>
      <c r="NS51" s="1252"/>
      <c r="NT51" s="1252"/>
      <c r="NU51" s="1252"/>
      <c r="NV51" s="1252"/>
      <c r="NW51" s="1252"/>
      <c r="NX51" s="1252"/>
      <c r="NY51" s="1252"/>
      <c r="NZ51" s="1252"/>
      <c r="OA51" s="1252"/>
      <c r="OB51" s="1252"/>
      <c r="OC51" s="1252"/>
      <c r="OD51" s="1252"/>
      <c r="OE51" s="1252"/>
      <c r="OF51" s="1252"/>
      <c r="OG51" s="1252"/>
      <c r="OH51" s="1252"/>
      <c r="OI51" s="1252"/>
      <c r="OJ51" s="1252"/>
      <c r="OK51" s="1252"/>
      <c r="OL51" s="1252"/>
      <c r="OM51" s="1252"/>
      <c r="ON51" s="1252"/>
      <c r="OO51" s="1252"/>
      <c r="OP51" s="1252"/>
      <c r="OQ51" s="1252"/>
      <c r="OR51" s="1252"/>
      <c r="OS51" s="1252"/>
      <c r="OT51" s="1252"/>
      <c r="OU51" s="1252"/>
      <c r="OV51" s="1252"/>
      <c r="OW51" s="1252"/>
      <c r="OX51" s="1252"/>
      <c r="OY51" s="1252"/>
      <c r="OZ51" s="1252"/>
      <c r="PA51" s="1252"/>
      <c r="PB51" s="1252"/>
      <c r="PC51" s="1252"/>
      <c r="PD51" s="1252"/>
      <c r="PE51" s="1252"/>
      <c r="PF51" s="1252"/>
      <c r="PG51" s="1252"/>
      <c r="PH51" s="1252"/>
      <c r="PI51" s="1252"/>
      <c r="PJ51" s="1252"/>
      <c r="PK51" s="1252"/>
      <c r="PL51" s="1252"/>
      <c r="PM51" s="1252"/>
      <c r="PN51" s="1252"/>
      <c r="PO51" s="1252"/>
      <c r="PP51" s="1252"/>
      <c r="PQ51" s="1252"/>
      <c r="PR51" s="1252"/>
      <c r="PS51" s="1252"/>
      <c r="PT51" s="1252"/>
      <c r="PU51" s="1252"/>
      <c r="PV51" s="1252"/>
      <c r="PW51" s="1252"/>
      <c r="PX51" s="1252"/>
      <c r="PY51" s="1252"/>
      <c r="PZ51" s="1252"/>
      <c r="QA51" s="1252"/>
      <c r="QB51" s="1252"/>
      <c r="QC51" s="1252"/>
      <c r="QD51" s="1252"/>
      <c r="QE51" s="1252"/>
      <c r="QF51" s="1252"/>
      <c r="QG51" s="1252"/>
      <c r="QH51" s="1252"/>
      <c r="QI51" s="1252"/>
      <c r="QJ51" s="1252"/>
      <c r="QK51" s="1252"/>
      <c r="QL51" s="1252"/>
      <c r="QM51" s="1252"/>
      <c r="QN51" s="1252"/>
      <c r="QO51" s="1252"/>
      <c r="QP51" s="1252"/>
      <c r="QQ51" s="1252"/>
      <c r="QR51" s="1252"/>
      <c r="QS51" s="1252"/>
      <c r="QT51" s="1252"/>
      <c r="QU51" s="1252"/>
      <c r="QV51" s="1252"/>
      <c r="QW51" s="1252"/>
      <c r="QX51" s="1252"/>
      <c r="QY51" s="1252"/>
      <c r="QZ51" s="1252"/>
      <c r="RA51" s="1252"/>
      <c r="RB51" s="1252"/>
      <c r="RC51" s="1252"/>
      <c r="RD51" s="1252"/>
      <c r="RE51" s="1252"/>
      <c r="RF51" s="1252"/>
      <c r="RG51" s="1252"/>
      <c r="RH51" s="1252"/>
      <c r="RI51" s="1252"/>
      <c r="RJ51" s="1252"/>
      <c r="RK51" s="1252"/>
      <c r="RL51" s="1252"/>
      <c r="RM51" s="1252"/>
      <c r="RN51" s="1252"/>
      <c r="RO51" s="1252"/>
      <c r="RP51" s="1252"/>
      <c r="RQ51" s="1252"/>
      <c r="RR51" s="1252"/>
      <c r="RS51" s="1252"/>
      <c r="RT51" s="1252"/>
      <c r="RU51" s="1252"/>
      <c r="RV51" s="1252"/>
      <c r="RW51" s="1252"/>
      <c r="RX51" s="1252"/>
      <c r="RY51" s="1252"/>
      <c r="RZ51" s="1252"/>
      <c r="SA51" s="1252"/>
      <c r="SB51" s="1252"/>
      <c r="SC51" s="1252"/>
      <c r="SD51" s="1252"/>
      <c r="SE51" s="1252"/>
      <c r="SF51" s="1252"/>
      <c r="SG51" s="1252"/>
      <c r="SH51" s="1252"/>
      <c r="SI51" s="1252"/>
      <c r="SJ51" s="1252"/>
      <c r="SK51" s="1252"/>
      <c r="SL51" s="1252"/>
      <c r="SM51" s="1252"/>
      <c r="SN51" s="1252"/>
      <c r="SO51" s="1252"/>
      <c r="SP51" s="1252"/>
      <c r="SQ51" s="1252"/>
      <c r="SR51" s="1252"/>
      <c r="SS51" s="1252"/>
      <c r="ST51" s="1252"/>
      <c r="SU51" s="1252"/>
      <c r="SV51" s="1252"/>
      <c r="SW51" s="1252"/>
      <c r="SX51" s="1252"/>
      <c r="SY51" s="1252"/>
      <c r="SZ51" s="1252"/>
      <c r="TA51" s="1252"/>
      <c r="TB51" s="1252"/>
      <c r="TC51" s="1252"/>
      <c r="TD51" s="1252"/>
      <c r="TE51" s="1252"/>
      <c r="TF51" s="1252"/>
      <c r="TG51" s="1252"/>
      <c r="TH51" s="1252"/>
      <c r="TI51" s="1252"/>
      <c r="TJ51" s="1252"/>
      <c r="TK51" s="1252"/>
      <c r="TL51" s="1252"/>
      <c r="TM51" s="1252"/>
      <c r="TN51" s="1252"/>
      <c r="TO51" s="1252"/>
      <c r="TP51" s="1252"/>
      <c r="TQ51" s="1252"/>
      <c r="TR51" s="1252"/>
      <c r="TS51" s="1252"/>
      <c r="TT51" s="1252"/>
      <c r="TU51" s="1252"/>
      <c r="TV51" s="1252"/>
      <c r="TW51" s="1252"/>
      <c r="TX51" s="1252"/>
      <c r="TY51" s="1252"/>
      <c r="TZ51" s="1252"/>
      <c r="UA51" s="1252"/>
      <c r="UB51" s="1252"/>
      <c r="UC51" s="1252"/>
      <c r="UD51" s="1252"/>
      <c r="UE51" s="1252"/>
      <c r="UF51" s="1252"/>
      <c r="UG51" s="1252"/>
      <c r="UH51" s="1252"/>
      <c r="UI51" s="1252"/>
      <c r="UJ51" s="1252"/>
      <c r="UK51" s="1252"/>
      <c r="UL51" s="1252"/>
      <c r="UM51" s="1252"/>
      <c r="UN51" s="1252"/>
      <c r="UO51" s="1252"/>
      <c r="UP51" s="1252"/>
      <c r="UQ51" s="1252"/>
      <c r="UR51" s="1252"/>
      <c r="US51" s="1252"/>
      <c r="UT51" s="1252"/>
      <c r="UU51" s="1252"/>
      <c r="UV51" s="1252"/>
      <c r="UW51" s="1252"/>
      <c r="UX51" s="1252"/>
      <c r="UY51" s="1252"/>
      <c r="UZ51" s="1252"/>
      <c r="VA51" s="1252"/>
      <c r="VB51" s="1252"/>
      <c r="VC51" s="1252"/>
      <c r="VD51" s="1252"/>
      <c r="VE51" s="1252"/>
      <c r="VF51" s="1252"/>
      <c r="VG51" s="1252"/>
      <c r="VH51" s="1252"/>
      <c r="VI51" s="1252"/>
      <c r="VJ51" s="1252"/>
      <c r="VK51" s="1252"/>
      <c r="VL51" s="1252"/>
      <c r="VM51" s="1252"/>
      <c r="VN51" s="1252"/>
      <c r="VO51" s="1252"/>
      <c r="VP51" s="1252"/>
      <c r="VQ51" s="1252"/>
      <c r="VR51" s="1252"/>
      <c r="VS51" s="1252"/>
      <c r="VT51" s="1252"/>
      <c r="VU51" s="1252"/>
      <c r="VV51" s="1252"/>
      <c r="VW51" s="1252"/>
      <c r="VX51" s="1252"/>
      <c r="VY51" s="1252"/>
      <c r="VZ51" s="1252"/>
      <c r="WA51" s="1252"/>
      <c r="WB51" s="1252"/>
      <c r="WC51" s="1252"/>
      <c r="WD51" s="1252"/>
      <c r="WE51" s="1252"/>
      <c r="WF51" s="1252"/>
      <c r="WG51" s="1252"/>
      <c r="WH51" s="1252"/>
      <c r="WI51" s="1252"/>
      <c r="WJ51" s="1252"/>
      <c r="WK51" s="1252"/>
      <c r="WL51" s="1252"/>
      <c r="WM51" s="1252"/>
      <c r="WN51" s="1252"/>
      <c r="WO51" s="1252"/>
      <c r="WP51" s="1252"/>
      <c r="WQ51" s="1252"/>
      <c r="WR51" s="1252"/>
      <c r="WS51" s="1252"/>
      <c r="WT51" s="1252"/>
      <c r="WU51" s="1252"/>
      <c r="WV51" s="1252"/>
      <c r="WW51" s="1252"/>
      <c r="WX51" s="1252"/>
      <c r="WY51" s="1252"/>
      <c r="WZ51" s="1252"/>
      <c r="XA51" s="1252"/>
      <c r="XB51" s="1252"/>
      <c r="XC51" s="1252"/>
      <c r="XD51" s="1252"/>
      <c r="XE51" s="1252"/>
      <c r="XF51" s="1252"/>
      <c r="XG51" s="1252"/>
      <c r="XH51" s="1252"/>
      <c r="XI51" s="1252"/>
      <c r="XJ51" s="1252"/>
      <c r="XK51" s="1252"/>
      <c r="XL51" s="1252"/>
      <c r="XM51" s="1252"/>
      <c r="XN51" s="1252"/>
      <c r="XO51" s="1252"/>
      <c r="XP51" s="1252"/>
      <c r="XQ51" s="1252"/>
      <c r="XR51" s="1252"/>
      <c r="XS51" s="1252"/>
      <c r="XT51" s="1252"/>
      <c r="XU51" s="1252"/>
      <c r="XV51" s="1252"/>
      <c r="XW51" s="1252"/>
      <c r="XX51" s="1252"/>
      <c r="XY51" s="1252"/>
      <c r="XZ51" s="1252"/>
      <c r="YA51" s="1252"/>
      <c r="YB51" s="1252"/>
      <c r="YC51" s="1252"/>
      <c r="YD51" s="1252"/>
      <c r="YE51" s="1252"/>
      <c r="YF51" s="1252"/>
      <c r="YG51" s="1252"/>
      <c r="YH51" s="1252"/>
      <c r="YI51" s="1252"/>
      <c r="YJ51" s="1252"/>
      <c r="YK51" s="1252"/>
      <c r="YL51" s="1252"/>
      <c r="YM51" s="1252"/>
      <c r="YN51" s="1252"/>
      <c r="YO51" s="1252"/>
      <c r="YP51" s="1252"/>
      <c r="YQ51" s="1252"/>
      <c r="YR51" s="1252"/>
      <c r="YS51" s="1252"/>
      <c r="YT51" s="1252"/>
      <c r="YU51" s="1252"/>
      <c r="YV51" s="1252"/>
      <c r="YW51" s="1252"/>
      <c r="YX51" s="1252"/>
      <c r="YY51" s="1252"/>
      <c r="YZ51" s="1252"/>
      <c r="ZA51" s="1252"/>
      <c r="ZB51" s="1252"/>
      <c r="ZC51" s="1252"/>
      <c r="ZD51" s="1252"/>
      <c r="ZE51" s="1252"/>
      <c r="ZF51" s="1252"/>
      <c r="ZG51" s="1252"/>
      <c r="ZH51" s="1252"/>
      <c r="ZI51" s="1252"/>
      <c r="ZJ51" s="1252"/>
      <c r="ZK51" s="1252"/>
      <c r="ZL51" s="1252"/>
      <c r="ZM51" s="1252"/>
      <c r="ZN51" s="1252"/>
      <c r="ZO51" s="1252"/>
      <c r="ZP51" s="1252"/>
      <c r="ZQ51" s="1252"/>
      <c r="ZR51" s="1252"/>
      <c r="ZS51" s="1252"/>
      <c r="ZT51" s="1252"/>
      <c r="ZU51" s="1252"/>
      <c r="ZV51" s="1252"/>
      <c r="ZW51" s="1252"/>
      <c r="ZX51" s="1252"/>
      <c r="ZY51" s="1252"/>
      <c r="ZZ51" s="1252"/>
      <c r="AAA51" s="1252"/>
      <c r="AAB51" s="1252"/>
      <c r="AAC51" s="1252"/>
      <c r="AAD51" s="1252"/>
      <c r="AAE51" s="1252"/>
      <c r="AAF51" s="1252"/>
      <c r="AAG51" s="1252"/>
      <c r="AAH51" s="1252"/>
      <c r="AAI51" s="1252"/>
      <c r="AAJ51" s="1252"/>
      <c r="AAK51" s="1252"/>
      <c r="AAL51" s="1252"/>
      <c r="AAM51" s="1252"/>
      <c r="AAN51" s="1252"/>
      <c r="AAO51" s="1252"/>
      <c r="AAP51" s="1252"/>
      <c r="AAQ51" s="1252"/>
      <c r="AAR51" s="1252"/>
      <c r="AAS51" s="1252"/>
      <c r="AAT51" s="1252"/>
      <c r="AAU51" s="1252"/>
      <c r="AAV51" s="1252"/>
      <c r="AAW51" s="1252"/>
      <c r="AAX51" s="1252"/>
      <c r="AAY51" s="1252"/>
      <c r="AAZ51" s="1252"/>
      <c r="ABA51" s="1252"/>
      <c r="ABB51" s="1252"/>
      <c r="ABC51" s="1252"/>
      <c r="ABD51" s="1252"/>
      <c r="ABE51" s="1252"/>
      <c r="ABF51" s="1252"/>
      <c r="ABG51" s="1252"/>
      <c r="ABH51" s="1252"/>
      <c r="ABI51" s="1252"/>
      <c r="ABJ51" s="1252"/>
      <c r="ABK51" s="1252"/>
      <c r="ABL51" s="1252"/>
      <c r="ABM51" s="1252"/>
      <c r="ABN51" s="1252"/>
      <c r="ABO51" s="1252"/>
      <c r="ABP51" s="1252"/>
      <c r="ABQ51" s="1252"/>
      <c r="ABR51" s="1252"/>
      <c r="ABS51" s="1252"/>
      <c r="ABT51" s="1252"/>
      <c r="ABU51" s="1252"/>
      <c r="ABV51" s="1252"/>
      <c r="ABW51" s="1252"/>
      <c r="ABX51" s="1252"/>
      <c r="ABY51" s="1252"/>
      <c r="ABZ51" s="1252"/>
      <c r="ACA51" s="1252"/>
      <c r="ACB51" s="1252"/>
      <c r="ACC51" s="1252"/>
      <c r="ACD51" s="1252"/>
      <c r="ACE51" s="1252"/>
      <c r="ACF51" s="1252"/>
      <c r="ACG51" s="1252"/>
      <c r="ACH51" s="1252"/>
      <c r="ACI51" s="1252"/>
      <c r="ACJ51" s="1252"/>
      <c r="ACK51" s="1252"/>
      <c r="ACL51" s="1252"/>
      <c r="ACM51" s="1252"/>
      <c r="ACN51" s="1252"/>
      <c r="ACO51" s="1252"/>
      <c r="ACP51" s="1252"/>
      <c r="ACQ51" s="1252"/>
      <c r="ACR51" s="1252"/>
      <c r="ACS51" s="1252"/>
      <c r="ACT51" s="1252"/>
      <c r="ACU51" s="1252"/>
      <c r="ACV51" s="1252"/>
      <c r="ACW51" s="1252"/>
      <c r="ACX51" s="1252"/>
      <c r="ACY51" s="1252"/>
      <c r="ACZ51" s="1252"/>
      <c r="ADA51" s="1252"/>
      <c r="ADB51" s="1252"/>
      <c r="ADC51" s="1252"/>
      <c r="ADD51" s="1252"/>
      <c r="ADE51" s="1252"/>
      <c r="ADF51" s="1252"/>
      <c r="ADG51" s="1252"/>
      <c r="ADH51" s="1252"/>
      <c r="ADI51" s="1252"/>
      <c r="ADJ51" s="1252"/>
      <c r="ADK51" s="1252"/>
      <c r="ADL51" s="1252"/>
      <c r="ADM51" s="1252"/>
      <c r="ADN51" s="1252"/>
      <c r="ADO51" s="1252"/>
      <c r="ADP51" s="1252"/>
      <c r="ADQ51" s="1252"/>
      <c r="ADR51" s="1252"/>
      <c r="ADS51" s="1252"/>
      <c r="ADT51" s="1252"/>
      <c r="ADU51" s="1252"/>
      <c r="ADV51" s="1252"/>
      <c r="ADW51" s="1252"/>
      <c r="ADX51" s="1252"/>
      <c r="ADY51" s="1252"/>
      <c r="ADZ51" s="1252"/>
      <c r="AEA51" s="1252"/>
      <c r="AEB51" s="1252"/>
      <c r="AEC51" s="1252"/>
      <c r="AED51" s="1252"/>
      <c r="AEE51" s="1252"/>
      <c r="AEF51" s="1252"/>
      <c r="AEG51" s="1252"/>
      <c r="AEH51" s="1252"/>
      <c r="AEI51" s="1252"/>
      <c r="AEJ51" s="1252"/>
      <c r="AEK51" s="1252"/>
      <c r="AEL51" s="1252"/>
      <c r="AEM51" s="1252"/>
      <c r="AEN51" s="1252"/>
      <c r="AEO51" s="1252"/>
      <c r="AEP51" s="1252"/>
      <c r="AEQ51" s="1252"/>
      <c r="AER51" s="1252"/>
      <c r="AES51" s="1252"/>
      <c r="AET51" s="1252"/>
      <c r="AEU51" s="1252"/>
      <c r="AEV51" s="1252"/>
      <c r="AEW51" s="1252"/>
      <c r="AEX51" s="1252"/>
      <c r="AEY51" s="1252"/>
      <c r="AEZ51" s="1252"/>
      <c r="AFA51" s="1252"/>
      <c r="AFB51" s="1252"/>
      <c r="AFC51" s="1252"/>
      <c r="AFD51" s="1252"/>
      <c r="AFE51" s="1252"/>
      <c r="AFF51" s="1252"/>
      <c r="AFG51" s="1252"/>
      <c r="AFH51" s="1252"/>
      <c r="AFI51" s="1252"/>
      <c r="AFJ51" s="1252"/>
      <c r="AFK51" s="1252"/>
      <c r="AFL51" s="1252"/>
      <c r="AFM51" s="1252"/>
      <c r="AFN51" s="1252"/>
      <c r="AFO51" s="1252"/>
      <c r="AFP51" s="1252"/>
      <c r="AFQ51" s="1252"/>
      <c r="AFR51" s="1252"/>
      <c r="AFS51" s="1252"/>
      <c r="AFT51" s="1252"/>
      <c r="AFU51" s="1252"/>
      <c r="AFV51" s="1252"/>
      <c r="AFW51" s="1252"/>
      <c r="AFX51" s="1252"/>
      <c r="AFY51" s="1252"/>
      <c r="AFZ51" s="1252"/>
      <c r="AGA51" s="1252"/>
      <c r="AGB51" s="1252"/>
      <c r="AGC51" s="1252"/>
      <c r="AGD51" s="1252"/>
      <c r="AGE51" s="1252"/>
      <c r="AGF51" s="1252"/>
      <c r="AGG51" s="1252"/>
      <c r="AGH51" s="1252"/>
      <c r="AGI51" s="1252"/>
      <c r="AGJ51" s="1252"/>
      <c r="AGK51" s="1252"/>
      <c r="AGL51" s="1252"/>
      <c r="AGM51" s="1252"/>
      <c r="AGN51" s="1252"/>
      <c r="AGO51" s="1252"/>
      <c r="AGP51" s="1252"/>
      <c r="AGQ51" s="1252"/>
      <c r="AGR51" s="1252"/>
      <c r="AGS51" s="1252"/>
      <c r="AGT51" s="1252"/>
      <c r="AGU51" s="1252"/>
      <c r="AGV51" s="1252"/>
      <c r="AGW51" s="1252"/>
      <c r="AGX51" s="1252"/>
      <c r="AGY51" s="1252"/>
      <c r="AGZ51" s="1252"/>
      <c r="AHA51" s="1252"/>
      <c r="AHB51" s="1252"/>
      <c r="AHC51" s="1252"/>
      <c r="AHD51" s="1252"/>
      <c r="AHE51" s="1252"/>
      <c r="AHF51" s="1252"/>
      <c r="AHG51" s="1252"/>
      <c r="AHH51" s="1252"/>
      <c r="AHI51" s="1252"/>
      <c r="AHJ51" s="1252"/>
      <c r="AHK51" s="1252"/>
      <c r="AHL51" s="1252"/>
      <c r="AHM51" s="1252"/>
      <c r="AHN51" s="1252"/>
      <c r="AHO51" s="1252"/>
      <c r="AHP51" s="1252"/>
      <c r="AHQ51" s="1252"/>
      <c r="AHR51" s="1252"/>
      <c r="AHS51" s="1252"/>
      <c r="AHT51" s="1252"/>
      <c r="AHU51" s="1252"/>
      <c r="AHV51" s="1252"/>
      <c r="AHW51" s="1252"/>
      <c r="AHX51" s="1252"/>
      <c r="AHY51" s="1252"/>
      <c r="AHZ51" s="1252"/>
      <c r="AIA51" s="1252"/>
      <c r="AIB51" s="1252"/>
      <c r="AIC51" s="1252"/>
      <c r="AID51" s="1252"/>
      <c r="AIE51" s="1252"/>
      <c r="AIF51" s="1252"/>
      <c r="AIG51" s="1252"/>
      <c r="AIH51" s="1252"/>
      <c r="AII51" s="1252"/>
      <c r="AIJ51" s="1252"/>
      <c r="AIK51" s="1252"/>
      <c r="AIL51" s="1252"/>
      <c r="AIM51" s="1252"/>
      <c r="AIN51" s="1252"/>
      <c r="AIO51" s="1252"/>
      <c r="AIP51" s="1252"/>
      <c r="AIQ51" s="1252"/>
      <c r="AIR51" s="1252"/>
      <c r="AIS51" s="1252"/>
      <c r="AIT51" s="1252"/>
      <c r="AIU51" s="1252"/>
      <c r="AIV51" s="1252"/>
      <c r="AIW51" s="1252"/>
      <c r="AIX51" s="1252"/>
      <c r="AIY51" s="1252"/>
      <c r="AIZ51" s="1252"/>
      <c r="AJA51" s="1252"/>
      <c r="AJB51" s="1252"/>
      <c r="AJC51" s="1252"/>
      <c r="AJD51" s="1252"/>
      <c r="AJE51" s="1252"/>
      <c r="AJF51" s="1252"/>
      <c r="AJG51" s="1252"/>
      <c r="AJH51" s="1252"/>
      <c r="AJI51" s="1252"/>
      <c r="AJJ51" s="1252"/>
      <c r="AJK51" s="1252"/>
      <c r="AJL51" s="1252"/>
      <c r="AJM51" s="1252"/>
      <c r="AJN51" s="1252"/>
      <c r="AJO51" s="1252"/>
      <c r="AJP51" s="1252"/>
      <c r="AJQ51" s="1252"/>
      <c r="AJR51" s="1252"/>
      <c r="AJS51" s="1252"/>
      <c r="AJT51" s="1252"/>
      <c r="AJU51" s="1252"/>
      <c r="AJV51" s="1252"/>
      <c r="AJW51" s="1252"/>
      <c r="AJX51" s="1252"/>
      <c r="AJY51" s="1252"/>
      <c r="AJZ51" s="1252"/>
      <c r="AKA51" s="1252"/>
      <c r="AKB51" s="1252"/>
      <c r="AKC51" s="1252"/>
      <c r="AKD51" s="1252"/>
      <c r="AKE51" s="1252"/>
      <c r="AKF51" s="1252"/>
      <c r="AKG51" s="1252"/>
      <c r="AKH51" s="1252"/>
      <c r="AKI51" s="1252"/>
      <c r="AKJ51" s="1252"/>
      <c r="AKK51" s="1252"/>
      <c r="AKL51" s="1252"/>
      <c r="AKM51" s="1252"/>
      <c r="AKN51" s="1252"/>
      <c r="AKO51" s="1252"/>
      <c r="AKP51" s="1252"/>
      <c r="AKQ51" s="1252"/>
      <c r="AKR51" s="1252"/>
      <c r="AKS51" s="1252"/>
      <c r="AKT51" s="1252"/>
      <c r="AKU51" s="1252"/>
      <c r="AKV51" s="1252"/>
      <c r="AKW51" s="1252"/>
      <c r="AKX51" s="1252"/>
      <c r="AKY51" s="1252"/>
      <c r="AKZ51" s="1252"/>
      <c r="ALA51" s="1252"/>
      <c r="ALB51" s="1252"/>
      <c r="ALC51" s="1252"/>
      <c r="ALD51" s="1252"/>
      <c r="ALE51" s="1252"/>
      <c r="ALF51" s="1252"/>
      <c r="ALG51" s="1252"/>
      <c r="ALH51" s="1252"/>
      <c r="ALI51" s="1252"/>
      <c r="ALJ51" s="1252"/>
      <c r="ALK51" s="1252"/>
      <c r="ALL51" s="1252"/>
      <c r="ALM51" s="1252"/>
      <c r="ALN51" s="1252"/>
      <c r="ALO51" s="1252"/>
      <c r="ALP51" s="1252"/>
      <c r="ALQ51" s="1252"/>
      <c r="ALR51" s="1252"/>
      <c r="ALS51" s="1252"/>
      <c r="ALT51" s="1252"/>
      <c r="ALU51" s="1252"/>
      <c r="ALV51" s="1252"/>
      <c r="ALW51" s="1252"/>
      <c r="ALX51" s="1252"/>
      <c r="ALY51" s="1252"/>
      <c r="ALZ51" s="1252"/>
      <c r="AMA51" s="1252"/>
      <c r="AMB51" s="1252"/>
      <c r="AMC51" s="1252"/>
      <c r="AMD51" s="1252"/>
      <c r="AME51" s="1252"/>
      <c r="AMF51" s="1252"/>
      <c r="AMG51" s="1252"/>
      <c r="AMH51" s="1252"/>
      <c r="AMI51" s="1252"/>
      <c r="AMJ51" s="1252"/>
      <c r="AMK51" s="1252"/>
      <c r="AML51" s="1252"/>
      <c r="AMM51" s="1252"/>
      <c r="AMN51" s="1252"/>
      <c r="AMO51" s="1252"/>
      <c r="AMP51" s="1252"/>
      <c r="AMQ51" s="1252"/>
      <c r="AMR51" s="1252"/>
      <c r="AMS51" s="1252"/>
      <c r="AMT51" s="1252"/>
      <c r="AMU51" s="1252"/>
      <c r="AMV51" s="1252"/>
      <c r="AMW51" s="1252"/>
      <c r="AMX51" s="1252"/>
      <c r="AMY51" s="1252"/>
      <c r="AMZ51" s="1252"/>
      <c r="ANA51" s="1252"/>
      <c r="ANB51" s="1252"/>
      <c r="ANC51" s="1252"/>
      <c r="AND51" s="1252"/>
      <c r="ANE51" s="1252"/>
      <c r="ANF51" s="1252"/>
      <c r="ANG51" s="1252"/>
      <c r="ANH51" s="1252"/>
      <c r="ANI51" s="1252"/>
      <c r="ANJ51" s="1252"/>
      <c r="ANK51" s="1252"/>
      <c r="ANL51" s="1252"/>
      <c r="ANM51" s="1252"/>
      <c r="ANN51" s="1252"/>
      <c r="ANO51" s="1252"/>
      <c r="ANP51" s="1252"/>
      <c r="ANQ51" s="1252"/>
      <c r="ANR51" s="1252"/>
      <c r="ANS51" s="1252"/>
      <c r="ANT51" s="1252"/>
      <c r="ANU51" s="1252"/>
      <c r="ANV51" s="1252"/>
      <c r="ANW51" s="1252"/>
      <c r="ANX51" s="1252"/>
      <c r="ANY51" s="1252"/>
      <c r="ANZ51" s="1252"/>
      <c r="AOA51" s="1252"/>
      <c r="AOB51" s="1252"/>
      <c r="AOC51" s="1252"/>
      <c r="AOD51" s="1252"/>
      <c r="AOE51" s="1252"/>
      <c r="AOF51" s="1252"/>
      <c r="AOG51" s="1252"/>
      <c r="AOH51" s="1252"/>
      <c r="AOI51" s="1252"/>
      <c r="AOJ51" s="1252"/>
      <c r="AOK51" s="1252"/>
      <c r="AOL51" s="1252"/>
      <c r="AOM51" s="1252"/>
      <c r="AON51" s="1252"/>
      <c r="AOO51" s="1252"/>
      <c r="AOP51" s="1252"/>
      <c r="AOQ51" s="1252"/>
      <c r="AOR51" s="1252"/>
      <c r="AOS51" s="1252"/>
      <c r="AOT51" s="1252"/>
      <c r="AOU51" s="1252"/>
      <c r="AOV51" s="1252"/>
      <c r="AOW51" s="1252"/>
      <c r="AOX51" s="1252"/>
      <c r="AOY51" s="1252"/>
      <c r="AOZ51" s="1252"/>
      <c r="APA51" s="1252"/>
      <c r="APB51" s="1252"/>
      <c r="APC51" s="1252"/>
      <c r="APD51" s="1252"/>
      <c r="APE51" s="1252"/>
      <c r="APF51" s="1252"/>
      <c r="APG51" s="1252"/>
      <c r="APH51" s="1252"/>
      <c r="API51" s="1252"/>
      <c r="APJ51" s="1252"/>
      <c r="APK51" s="1252"/>
      <c r="APL51" s="1252"/>
      <c r="APM51" s="1252"/>
      <c r="APN51" s="1252"/>
      <c r="APO51" s="1252"/>
      <c r="APP51" s="1252"/>
      <c r="APQ51" s="1252"/>
      <c r="APR51" s="1252"/>
      <c r="APS51" s="1252"/>
      <c r="APT51" s="1252"/>
      <c r="APU51" s="1252"/>
      <c r="APV51" s="1252"/>
      <c r="APW51" s="1252"/>
      <c r="APX51" s="1252"/>
      <c r="APY51" s="1252"/>
      <c r="APZ51" s="1252"/>
      <c r="AQA51" s="1252"/>
      <c r="AQB51" s="1252"/>
      <c r="AQC51" s="1252"/>
      <c r="AQD51" s="1252"/>
      <c r="AQE51" s="1252"/>
      <c r="AQF51" s="1252"/>
      <c r="AQG51" s="1252"/>
      <c r="AQH51" s="1252"/>
      <c r="AQI51" s="1252"/>
      <c r="AQJ51" s="1252"/>
      <c r="AQK51" s="1252"/>
      <c r="AQL51" s="1252"/>
      <c r="AQM51" s="1252"/>
      <c r="AQN51" s="1252"/>
      <c r="AQO51" s="1252"/>
      <c r="AQP51" s="1252"/>
      <c r="AQQ51" s="1252"/>
      <c r="AQR51" s="1252"/>
      <c r="AQS51" s="1252"/>
      <c r="AQT51" s="1252"/>
      <c r="AQU51" s="1252"/>
      <c r="AQV51" s="1252"/>
      <c r="AQW51" s="1252"/>
      <c r="AQX51" s="1252"/>
      <c r="AQY51" s="1252"/>
      <c r="AQZ51" s="1252"/>
      <c r="ARA51" s="1252"/>
      <c r="ARB51" s="1252"/>
      <c r="ARC51" s="1252"/>
      <c r="ARD51" s="1252"/>
      <c r="ARE51" s="1252"/>
      <c r="ARF51" s="1252"/>
      <c r="ARG51" s="1252"/>
      <c r="ARH51" s="1252"/>
      <c r="ARI51" s="1252"/>
      <c r="ARJ51" s="1252"/>
      <c r="ARK51" s="1252"/>
      <c r="ARL51" s="1252"/>
      <c r="ARM51" s="1252"/>
      <c r="ARN51" s="1252"/>
      <c r="ARO51" s="1252"/>
      <c r="ARP51" s="1252"/>
      <c r="ARQ51" s="1252"/>
      <c r="ARR51" s="1252"/>
      <c r="ARS51" s="1252"/>
      <c r="ART51" s="1252"/>
      <c r="ARU51" s="1252"/>
      <c r="ARV51" s="1252"/>
      <c r="ARW51" s="1252"/>
      <c r="ARX51" s="1252"/>
      <c r="ARY51" s="1252"/>
      <c r="ARZ51" s="1252"/>
      <c r="ASA51" s="1252"/>
      <c r="ASB51" s="1252"/>
      <c r="ASC51" s="1252"/>
      <c r="ASD51" s="1252"/>
      <c r="ASE51" s="1252"/>
      <c r="ASF51" s="1252"/>
      <c r="ASG51" s="1252"/>
      <c r="ASH51" s="1252"/>
      <c r="ASI51" s="1252"/>
      <c r="ASJ51" s="1252"/>
      <c r="ASK51" s="1252"/>
      <c r="ASL51" s="1252"/>
      <c r="ASM51" s="1252"/>
      <c r="ASN51" s="1252"/>
      <c r="ASO51" s="1252"/>
      <c r="ASP51" s="1252"/>
      <c r="ASQ51" s="1252"/>
      <c r="ASR51" s="1252"/>
      <c r="ASS51" s="1252"/>
      <c r="AST51" s="1252"/>
      <c r="ASU51" s="1252"/>
      <c r="ASV51" s="1252"/>
      <c r="ASW51" s="1252"/>
      <c r="ASX51" s="1252"/>
      <c r="ASY51" s="1252"/>
      <c r="ASZ51" s="1252"/>
      <c r="ATA51" s="1252"/>
      <c r="ATB51" s="1252"/>
      <c r="ATC51" s="1252"/>
      <c r="ATD51" s="1252"/>
      <c r="ATE51" s="1252"/>
      <c r="ATF51" s="1252"/>
      <c r="ATG51" s="1252"/>
      <c r="ATH51" s="1252"/>
      <c r="ATI51" s="1252"/>
      <c r="ATJ51" s="1252"/>
      <c r="ATK51" s="1252"/>
      <c r="ATL51" s="1252"/>
      <c r="ATM51" s="1252"/>
      <c r="ATN51" s="1252"/>
      <c r="ATO51" s="1252"/>
      <c r="ATP51" s="1252"/>
      <c r="ATQ51" s="1252"/>
      <c r="ATR51" s="1252"/>
      <c r="ATS51" s="1252"/>
      <c r="ATT51" s="1252"/>
      <c r="ATU51" s="1252"/>
      <c r="ATV51" s="1252"/>
      <c r="ATW51" s="1252"/>
      <c r="ATX51" s="1252"/>
      <c r="ATY51" s="1252"/>
      <c r="ATZ51" s="1252"/>
      <c r="AUA51" s="1252"/>
      <c r="AUB51" s="1252"/>
      <c r="AUC51" s="1252"/>
      <c r="AUD51" s="1252"/>
      <c r="AUE51" s="1252"/>
      <c r="AUF51" s="1252"/>
      <c r="AUG51" s="1252"/>
      <c r="AUH51" s="1252"/>
      <c r="AUI51" s="1252"/>
      <c r="AUJ51" s="1252"/>
      <c r="AUK51" s="1252"/>
      <c r="AUL51" s="1252"/>
      <c r="AUM51" s="1252"/>
      <c r="AUN51" s="1252"/>
      <c r="AUO51" s="1252"/>
      <c r="AUP51" s="1252"/>
      <c r="AUQ51" s="1252"/>
      <c r="AUR51" s="1252"/>
      <c r="AUS51" s="1252"/>
      <c r="AUT51" s="1252"/>
      <c r="AUU51" s="1252"/>
      <c r="AUV51" s="1252"/>
      <c r="AUW51" s="1252"/>
      <c r="AUX51" s="1252"/>
      <c r="AUY51" s="1252"/>
      <c r="AUZ51" s="1252"/>
      <c r="AVA51" s="1252"/>
      <c r="AVB51" s="1252"/>
      <c r="AVC51" s="1252"/>
      <c r="AVD51" s="1252"/>
      <c r="AVE51" s="1252"/>
      <c r="AVF51" s="1252"/>
      <c r="AVG51" s="1252"/>
      <c r="AVH51" s="1252"/>
      <c r="AVI51" s="1252"/>
      <c r="AVJ51" s="1252"/>
      <c r="AVK51" s="1252"/>
      <c r="AVL51" s="1252"/>
      <c r="AVM51" s="1252"/>
      <c r="AVN51" s="1252"/>
      <c r="AVO51" s="1252"/>
      <c r="AVP51" s="1252"/>
      <c r="AVQ51" s="1252"/>
      <c r="AVR51" s="1252"/>
      <c r="AVS51" s="1252"/>
      <c r="AVT51" s="1252"/>
      <c r="AVU51" s="1252"/>
      <c r="AVV51" s="1252"/>
      <c r="AVW51" s="1252"/>
      <c r="AVX51" s="1252"/>
      <c r="AVY51" s="1252"/>
      <c r="AVZ51" s="1252"/>
      <c r="AWA51" s="1252"/>
      <c r="AWB51" s="1252"/>
      <c r="AWC51" s="1252"/>
      <c r="AWD51" s="1252"/>
      <c r="AWE51" s="1252"/>
      <c r="AWF51" s="1252"/>
      <c r="AWG51" s="1252"/>
      <c r="AWH51" s="1252"/>
      <c r="AWI51" s="1252"/>
      <c r="AWJ51" s="1252"/>
      <c r="AWK51" s="1252"/>
      <c r="AWL51" s="1252"/>
      <c r="AWM51" s="1252"/>
      <c r="AWN51" s="1252"/>
      <c r="AWO51" s="1252"/>
      <c r="AWP51" s="1252"/>
      <c r="AWQ51" s="1252"/>
      <c r="AWR51" s="1252"/>
      <c r="AWS51" s="1252"/>
      <c r="AWT51" s="1252"/>
      <c r="AWU51" s="1252"/>
      <c r="AWV51" s="1252"/>
      <c r="AWW51" s="1252"/>
      <c r="AWX51" s="1252"/>
      <c r="AWY51" s="1252"/>
      <c r="AWZ51" s="1252"/>
      <c r="AXA51" s="1252"/>
      <c r="AXB51" s="1252"/>
      <c r="AXC51" s="1252"/>
      <c r="AXD51" s="1252"/>
      <c r="AXE51" s="1252"/>
      <c r="AXF51" s="1252"/>
      <c r="AXG51" s="1252"/>
      <c r="AXH51" s="1252"/>
      <c r="AXI51" s="1252"/>
      <c r="AXJ51" s="1252"/>
      <c r="AXK51" s="1252"/>
      <c r="AXL51" s="1252"/>
      <c r="AXM51" s="1252"/>
      <c r="AXN51" s="1252"/>
      <c r="AXO51" s="1252"/>
      <c r="AXP51" s="1252"/>
      <c r="AXQ51" s="1252"/>
      <c r="AXR51" s="1252"/>
      <c r="AXS51" s="1252"/>
      <c r="AXT51" s="1252"/>
      <c r="AXU51" s="1252"/>
      <c r="AXV51" s="1252"/>
      <c r="AXW51" s="1252"/>
      <c r="AXX51" s="1252"/>
      <c r="AXY51" s="1252"/>
      <c r="AXZ51" s="1252"/>
      <c r="AYA51" s="1252"/>
      <c r="AYB51" s="1252"/>
      <c r="AYC51" s="1252"/>
      <c r="AYD51" s="1252"/>
      <c r="AYE51" s="1252"/>
      <c r="AYF51" s="1252"/>
      <c r="AYG51" s="1252"/>
      <c r="AYH51" s="1252"/>
      <c r="AYI51" s="1252"/>
      <c r="AYJ51" s="1252"/>
      <c r="AYK51" s="1252"/>
      <c r="AYL51" s="1252"/>
      <c r="AYM51" s="1252"/>
      <c r="AYN51" s="1252"/>
      <c r="AYO51" s="1252"/>
      <c r="AYP51" s="1252"/>
      <c r="AYQ51" s="1252"/>
      <c r="AYR51" s="1252"/>
      <c r="AYS51" s="1252"/>
      <c r="AYT51" s="1252"/>
      <c r="AYU51" s="1252"/>
      <c r="AYV51" s="1252"/>
      <c r="AYW51" s="1252"/>
      <c r="AYX51" s="1252"/>
      <c r="AYY51" s="1252"/>
      <c r="AYZ51" s="1252"/>
      <c r="AZA51" s="1252"/>
      <c r="AZB51" s="1252"/>
      <c r="AZC51" s="1252"/>
      <c r="AZD51" s="1252"/>
      <c r="AZE51" s="1252"/>
      <c r="AZF51" s="1252"/>
      <c r="AZG51" s="1252"/>
      <c r="AZH51" s="1252"/>
      <c r="AZI51" s="1252"/>
      <c r="AZJ51" s="1252"/>
      <c r="AZK51" s="1252"/>
      <c r="AZL51" s="1252"/>
      <c r="AZM51" s="1252"/>
      <c r="AZN51" s="1252"/>
      <c r="AZO51" s="1252"/>
      <c r="AZP51" s="1252"/>
      <c r="AZQ51" s="1252"/>
      <c r="AZR51" s="1252"/>
      <c r="AZS51" s="1252"/>
      <c r="AZT51" s="1252"/>
      <c r="AZU51" s="1252"/>
      <c r="AZV51" s="1252"/>
      <c r="AZW51" s="1252"/>
      <c r="AZX51" s="1252"/>
      <c r="AZY51" s="1252"/>
      <c r="AZZ51" s="1252"/>
      <c r="BAA51" s="1252"/>
      <c r="BAB51" s="1252"/>
      <c r="BAC51" s="1252"/>
      <c r="BAD51" s="1252"/>
      <c r="BAE51" s="1252"/>
      <c r="BAF51" s="1252"/>
      <c r="BAG51" s="1252"/>
      <c r="BAH51" s="1252"/>
      <c r="BAI51" s="1252"/>
      <c r="BAJ51" s="1252"/>
      <c r="BAK51" s="1252"/>
      <c r="BAL51" s="1252"/>
      <c r="BAM51" s="1252"/>
      <c r="BAN51" s="1252"/>
      <c r="BAO51" s="1252"/>
      <c r="BAP51" s="1252"/>
      <c r="BAQ51" s="1252"/>
      <c r="BAR51" s="1252"/>
      <c r="BAS51" s="1252"/>
      <c r="BAT51" s="1252"/>
      <c r="BAU51" s="1252"/>
      <c r="BAV51" s="1252"/>
      <c r="BAW51" s="1252"/>
      <c r="BAX51" s="1252"/>
      <c r="BAY51" s="1252"/>
      <c r="BAZ51" s="1252"/>
      <c r="BBA51" s="1252"/>
      <c r="BBB51" s="1252"/>
      <c r="BBC51" s="1252"/>
      <c r="BBD51" s="1252"/>
      <c r="BBE51" s="1252"/>
      <c r="BBF51" s="1252"/>
      <c r="BBG51" s="1252"/>
      <c r="BBH51" s="1252"/>
      <c r="BBI51" s="1252"/>
      <c r="BBJ51" s="1252"/>
      <c r="BBK51" s="1252"/>
      <c r="BBL51" s="1252"/>
      <c r="BBM51" s="1252"/>
      <c r="BBN51" s="1252"/>
      <c r="BBO51" s="1252"/>
      <c r="BBP51" s="1252"/>
      <c r="BBQ51" s="1252"/>
      <c r="BBR51" s="1252"/>
      <c r="BBS51" s="1252"/>
      <c r="BBT51" s="1252"/>
      <c r="BBU51" s="1252"/>
      <c r="BBV51" s="1252"/>
      <c r="BBW51" s="1252"/>
      <c r="BBX51" s="1252"/>
      <c r="BBY51" s="1252"/>
      <c r="BBZ51" s="1252"/>
      <c r="BCA51" s="1252"/>
      <c r="BCB51" s="1252"/>
      <c r="BCC51" s="1252"/>
      <c r="BCD51" s="1252"/>
      <c r="BCE51" s="1252"/>
      <c r="BCF51" s="1252"/>
      <c r="BCG51" s="1252"/>
      <c r="BCH51" s="1252"/>
      <c r="BCI51" s="1252"/>
      <c r="BCJ51" s="1252"/>
      <c r="BCK51" s="1252"/>
      <c r="BCL51" s="1252"/>
      <c r="BCM51" s="1252"/>
      <c r="BCN51" s="1252"/>
      <c r="BCO51" s="1252"/>
      <c r="BCP51" s="1252"/>
      <c r="BCQ51" s="1252"/>
      <c r="BCR51" s="1252"/>
      <c r="BCS51" s="1252"/>
      <c r="BCT51" s="1252"/>
      <c r="BCU51" s="1252"/>
      <c r="BCV51" s="1252"/>
      <c r="BCW51" s="1252"/>
      <c r="BCX51" s="1252"/>
      <c r="BCY51" s="1252"/>
      <c r="BCZ51" s="1252"/>
      <c r="BDA51" s="1252"/>
      <c r="BDB51" s="1252"/>
      <c r="BDC51" s="1252"/>
      <c r="BDD51" s="1252"/>
      <c r="BDE51" s="1252"/>
      <c r="BDF51" s="1252"/>
      <c r="BDG51" s="1252"/>
      <c r="BDH51" s="1252"/>
      <c r="BDI51" s="1252"/>
      <c r="BDJ51" s="1252"/>
      <c r="BDK51" s="1252"/>
      <c r="BDL51" s="1252"/>
      <c r="BDM51" s="1252"/>
      <c r="BDN51" s="1252"/>
      <c r="BDO51" s="1252"/>
      <c r="BDP51" s="1252"/>
      <c r="BDQ51" s="1252"/>
      <c r="BDR51" s="1252"/>
      <c r="BDS51" s="1252"/>
      <c r="BDT51" s="1252"/>
      <c r="BDU51" s="1252"/>
      <c r="BDV51" s="1252"/>
      <c r="BDW51" s="1252"/>
      <c r="BDX51" s="1252"/>
      <c r="BDY51" s="1252"/>
      <c r="BDZ51" s="1252"/>
      <c r="BEA51" s="1252"/>
      <c r="BEB51" s="1252"/>
      <c r="BEC51" s="1252"/>
      <c r="BED51" s="1252"/>
      <c r="BEE51" s="1252"/>
      <c r="BEF51" s="1252"/>
      <c r="BEG51" s="1252"/>
      <c r="BEH51" s="1252"/>
      <c r="BEI51" s="1252"/>
      <c r="BEJ51" s="1252"/>
      <c r="BEK51" s="1252"/>
      <c r="BEL51" s="1252"/>
      <c r="BEM51" s="1252"/>
      <c r="BEN51" s="1252"/>
      <c r="BEO51" s="1252"/>
      <c r="BEP51" s="1252"/>
      <c r="BEQ51" s="1252"/>
      <c r="BER51" s="1252"/>
      <c r="BES51" s="1252"/>
      <c r="BET51" s="1252"/>
      <c r="BEU51" s="1252"/>
      <c r="BEV51" s="1252"/>
      <c r="BEW51" s="1252"/>
      <c r="BEX51" s="1252"/>
      <c r="BEY51" s="1252"/>
      <c r="BEZ51" s="1252"/>
      <c r="BFA51" s="1252"/>
      <c r="BFB51" s="1252"/>
      <c r="BFC51" s="1252"/>
      <c r="BFD51" s="1252"/>
      <c r="BFE51" s="1252"/>
      <c r="BFF51" s="1252"/>
      <c r="BFG51" s="1252"/>
      <c r="BFH51" s="1252"/>
      <c r="BFI51" s="1252"/>
      <c r="BFJ51" s="1252"/>
      <c r="BFK51" s="1252"/>
      <c r="BFL51" s="1252"/>
      <c r="BFM51" s="1252"/>
      <c r="BFN51" s="1252"/>
      <c r="BFO51" s="1252"/>
      <c r="BFP51" s="1252"/>
      <c r="BFQ51" s="1252"/>
      <c r="BFR51" s="1252"/>
      <c r="BFS51" s="1252"/>
      <c r="BFT51" s="1252"/>
      <c r="BFU51" s="1252"/>
      <c r="BFV51" s="1252"/>
      <c r="BFW51" s="1252"/>
      <c r="BFX51" s="1252"/>
      <c r="BFY51" s="1252"/>
      <c r="BFZ51" s="1252"/>
      <c r="BGA51" s="1252"/>
      <c r="BGB51" s="1252"/>
      <c r="BGC51" s="1252"/>
      <c r="BGD51" s="1252"/>
      <c r="BGE51" s="1252"/>
      <c r="BGF51" s="1252"/>
      <c r="BGG51" s="1252"/>
      <c r="BGH51" s="1252"/>
      <c r="BGI51" s="1252"/>
      <c r="BGJ51" s="1252"/>
      <c r="BGK51" s="1252"/>
      <c r="BGL51" s="1252"/>
      <c r="BGM51" s="1252"/>
      <c r="BGN51" s="1252"/>
      <c r="BGO51" s="1252"/>
      <c r="BGP51" s="1252"/>
      <c r="BGQ51" s="1252"/>
      <c r="BGR51" s="1252"/>
      <c r="BGS51" s="1252"/>
      <c r="BGT51" s="1252"/>
      <c r="BGU51" s="1252"/>
      <c r="BGV51" s="1252"/>
      <c r="BGW51" s="1252"/>
      <c r="BGX51" s="1252"/>
      <c r="BGY51" s="1252"/>
      <c r="BGZ51" s="1252"/>
      <c r="BHA51" s="1252"/>
      <c r="BHB51" s="1252"/>
      <c r="BHC51" s="1252"/>
      <c r="BHD51" s="1252"/>
      <c r="BHE51" s="1252"/>
      <c r="BHF51" s="1252"/>
      <c r="BHG51" s="1252"/>
      <c r="BHH51" s="1252"/>
      <c r="BHI51" s="1252"/>
      <c r="BHJ51" s="1252"/>
      <c r="BHK51" s="1252"/>
      <c r="BHL51" s="1252"/>
      <c r="BHM51" s="1252"/>
      <c r="BHN51" s="1252"/>
      <c r="BHO51" s="1252"/>
      <c r="BHP51" s="1252"/>
      <c r="BHQ51" s="1252"/>
      <c r="BHR51" s="1252"/>
      <c r="BHS51" s="1252"/>
      <c r="BHT51" s="1252"/>
      <c r="BHU51" s="1252"/>
      <c r="BHV51" s="1252"/>
      <c r="BHW51" s="1252"/>
      <c r="BHX51" s="1252"/>
      <c r="BHY51" s="1252"/>
      <c r="BHZ51" s="1252"/>
      <c r="BIA51" s="1252"/>
      <c r="BIB51" s="1252"/>
      <c r="BIC51" s="1252"/>
      <c r="BID51" s="1252"/>
      <c r="BIE51" s="1252"/>
      <c r="BIF51" s="1252"/>
      <c r="BIG51" s="1252"/>
      <c r="BIH51" s="1252"/>
      <c r="BII51" s="1252"/>
      <c r="BIJ51" s="1252"/>
      <c r="BIK51" s="1252"/>
      <c r="BIL51" s="1252"/>
      <c r="BIM51" s="1252"/>
      <c r="BIN51" s="1252"/>
      <c r="BIO51" s="1252"/>
      <c r="BIP51" s="1252"/>
      <c r="BIQ51" s="1252"/>
      <c r="BIR51" s="1252"/>
      <c r="BIS51" s="1252"/>
      <c r="BIT51" s="1252"/>
      <c r="BIU51" s="1252"/>
      <c r="BIV51" s="1252"/>
      <c r="BIW51" s="1252"/>
      <c r="BIX51" s="1252"/>
      <c r="BIY51" s="1252"/>
      <c r="BIZ51" s="1252"/>
      <c r="BJA51" s="1252"/>
      <c r="BJB51" s="1252"/>
      <c r="BJC51" s="1252"/>
      <c r="BJD51" s="1252"/>
      <c r="BJE51" s="1252"/>
      <c r="BJF51" s="1252"/>
      <c r="BJG51" s="1252"/>
      <c r="BJH51" s="1252"/>
      <c r="BJI51" s="1252"/>
      <c r="BJJ51" s="1252"/>
      <c r="BJK51" s="1252"/>
      <c r="BJL51" s="1252"/>
      <c r="BJM51" s="1252"/>
      <c r="BJN51" s="1252"/>
      <c r="BJO51" s="1252"/>
      <c r="BJP51" s="1252"/>
      <c r="BJQ51" s="1252"/>
      <c r="BJR51" s="1252"/>
      <c r="BJS51" s="1252"/>
      <c r="BJT51" s="1252"/>
      <c r="BJU51" s="1252"/>
      <c r="BJV51" s="1252"/>
      <c r="BJW51" s="1252"/>
      <c r="BJX51" s="1252"/>
      <c r="BJY51" s="1252"/>
      <c r="BJZ51" s="1252"/>
      <c r="BKA51" s="1252"/>
      <c r="BKB51" s="1252"/>
      <c r="BKC51" s="1252"/>
      <c r="BKD51" s="1252"/>
      <c r="BKE51" s="1252"/>
      <c r="BKF51" s="1252"/>
      <c r="BKG51" s="1252"/>
      <c r="BKH51" s="1252"/>
      <c r="BKI51" s="1252"/>
      <c r="BKJ51" s="1252"/>
      <c r="BKK51" s="1252"/>
      <c r="BKL51" s="1252"/>
      <c r="BKM51" s="1252"/>
      <c r="BKN51" s="1252"/>
      <c r="BKO51" s="1252"/>
      <c r="BKP51" s="1252"/>
      <c r="BKQ51" s="1252"/>
      <c r="BKR51" s="1252"/>
      <c r="BKS51" s="1252"/>
      <c r="BKT51" s="1252"/>
      <c r="BKU51" s="1252"/>
      <c r="BKV51" s="1252"/>
      <c r="BKW51" s="1252"/>
      <c r="BKX51" s="1252"/>
      <c r="BKY51" s="1252"/>
      <c r="BKZ51" s="1252"/>
      <c r="BLA51" s="1252"/>
      <c r="BLB51" s="1252"/>
      <c r="BLC51" s="1252"/>
      <c r="BLD51" s="1252"/>
      <c r="BLE51" s="1252"/>
      <c r="BLF51" s="1252"/>
      <c r="BLG51" s="1252"/>
      <c r="BLH51" s="1252"/>
      <c r="BLI51" s="1252"/>
      <c r="BLJ51" s="1252"/>
      <c r="BLK51" s="1252"/>
      <c r="BLL51" s="1252"/>
      <c r="BLM51" s="1252"/>
      <c r="BLN51" s="1252"/>
      <c r="BLO51" s="1252"/>
      <c r="BLP51" s="1252"/>
      <c r="BLQ51" s="1252"/>
      <c r="BLR51" s="1252"/>
      <c r="BLS51" s="1252"/>
      <c r="BLT51" s="1252"/>
      <c r="BLU51" s="1252"/>
      <c r="BLV51" s="1252"/>
      <c r="BLW51" s="1252"/>
      <c r="BLX51" s="1252"/>
      <c r="BLY51" s="1252"/>
      <c r="BLZ51" s="1252"/>
      <c r="BMA51" s="1252"/>
      <c r="BMB51" s="1252"/>
      <c r="BMC51" s="1252"/>
      <c r="BMD51" s="1252"/>
      <c r="BME51" s="1252"/>
      <c r="BMF51" s="1252"/>
      <c r="BMG51" s="1252"/>
      <c r="BMH51" s="1252"/>
      <c r="BMI51" s="1252"/>
      <c r="BMJ51" s="1252"/>
      <c r="BMK51" s="1252"/>
      <c r="BML51" s="1252"/>
      <c r="BMM51" s="1252"/>
      <c r="BMN51" s="1252"/>
      <c r="BMO51" s="1252"/>
      <c r="BMP51" s="1252"/>
      <c r="BMQ51" s="1252"/>
      <c r="BMR51" s="1252"/>
      <c r="BMS51" s="1252"/>
      <c r="BMT51" s="1252"/>
      <c r="BMU51" s="1252"/>
      <c r="BMV51" s="1252"/>
      <c r="BMW51" s="1252"/>
      <c r="BMX51" s="1252"/>
      <c r="BMY51" s="1252"/>
      <c r="BMZ51" s="1252"/>
      <c r="BNA51" s="1252"/>
      <c r="BNB51" s="1252"/>
      <c r="BNC51" s="1252"/>
      <c r="BND51" s="1252"/>
      <c r="BNE51" s="1252"/>
      <c r="BNF51" s="1252"/>
      <c r="BNG51" s="1252"/>
      <c r="BNH51" s="1252"/>
      <c r="BNI51" s="1252"/>
      <c r="BNJ51" s="1252"/>
      <c r="BNK51" s="1252"/>
      <c r="BNL51" s="1252"/>
      <c r="BNM51" s="1252"/>
      <c r="BNN51" s="1252"/>
      <c r="BNO51" s="1252"/>
      <c r="BNP51" s="1252"/>
      <c r="BNQ51" s="1252"/>
      <c r="BNR51" s="1252"/>
      <c r="BNS51" s="1252"/>
      <c r="BNT51" s="1252"/>
      <c r="BNU51" s="1252"/>
      <c r="BNV51" s="1252"/>
      <c r="BNW51" s="1252"/>
      <c r="BNX51" s="1252"/>
      <c r="BNY51" s="1252"/>
      <c r="BNZ51" s="1252"/>
      <c r="BOA51" s="1252"/>
      <c r="BOB51" s="1252"/>
      <c r="BOC51" s="1252"/>
      <c r="BOD51" s="1252"/>
      <c r="BOE51" s="1252"/>
      <c r="BOF51" s="1252"/>
      <c r="BOG51" s="1252"/>
      <c r="BOH51" s="1252"/>
      <c r="BOI51" s="1252"/>
      <c r="BOJ51" s="1252"/>
      <c r="BOK51" s="1252"/>
      <c r="BOL51" s="1252"/>
      <c r="BOM51" s="1252"/>
      <c r="BON51" s="1252"/>
      <c r="BOO51" s="1252"/>
      <c r="BOP51" s="1252"/>
      <c r="BOQ51" s="1252"/>
      <c r="BOR51" s="1252"/>
      <c r="BOS51" s="1252"/>
      <c r="BOT51" s="1252"/>
      <c r="BOU51" s="1252"/>
      <c r="BOV51" s="1252"/>
      <c r="BOW51" s="1252"/>
      <c r="BOX51" s="1252"/>
      <c r="BOY51" s="1252"/>
      <c r="BOZ51" s="1252"/>
      <c r="BPA51" s="1252"/>
      <c r="BPB51" s="1252"/>
      <c r="BPC51" s="1252"/>
      <c r="BPD51" s="1252"/>
      <c r="BPE51" s="1252"/>
      <c r="BPF51" s="1252"/>
      <c r="BPG51" s="1252"/>
      <c r="BPH51" s="1252"/>
      <c r="BPI51" s="1252"/>
      <c r="BPJ51" s="1252"/>
      <c r="BPK51" s="1252"/>
      <c r="BPL51" s="1252"/>
      <c r="BPM51" s="1252"/>
      <c r="BPN51" s="1252"/>
      <c r="BPO51" s="1252"/>
      <c r="BPP51" s="1252"/>
      <c r="BPQ51" s="1252"/>
      <c r="BPR51" s="1252"/>
      <c r="BPS51" s="1252"/>
      <c r="BPT51" s="1252"/>
      <c r="BPU51" s="1252"/>
      <c r="BPV51" s="1252"/>
      <c r="BPW51" s="1252"/>
      <c r="BPX51" s="1252"/>
      <c r="BPY51" s="1252"/>
      <c r="BPZ51" s="1252"/>
      <c r="BQA51" s="1252"/>
      <c r="BQB51" s="1252"/>
      <c r="BQC51" s="1252"/>
      <c r="BQD51" s="1252"/>
      <c r="BQE51" s="1252"/>
      <c r="BQF51" s="1252"/>
      <c r="BQG51" s="1252"/>
      <c r="BQH51" s="1252"/>
      <c r="BQI51" s="1252"/>
      <c r="BQJ51" s="1252"/>
      <c r="BQK51" s="1252"/>
      <c r="BQL51" s="1252"/>
      <c r="BQM51" s="1252"/>
      <c r="BQN51" s="1252"/>
      <c r="BQO51" s="1252"/>
      <c r="BQP51" s="1252"/>
      <c r="BQQ51" s="1252"/>
      <c r="BQR51" s="1252"/>
      <c r="BQS51" s="1252"/>
      <c r="BQT51" s="1252"/>
      <c r="BQU51" s="1252"/>
      <c r="BQV51" s="1252"/>
      <c r="BQW51" s="1252"/>
      <c r="BQX51" s="1252"/>
      <c r="BQY51" s="1252"/>
      <c r="BQZ51" s="1252"/>
      <c r="BRA51" s="1252"/>
      <c r="BRB51" s="1252"/>
      <c r="BRC51" s="1252"/>
      <c r="BRD51" s="1252"/>
      <c r="BRE51" s="1252"/>
      <c r="BRF51" s="1252"/>
      <c r="BRG51" s="1252"/>
      <c r="BRH51" s="1252"/>
      <c r="BRI51" s="1252"/>
      <c r="BRJ51" s="1252"/>
      <c r="BRK51" s="1252"/>
      <c r="BRL51" s="1252"/>
      <c r="BRM51" s="1252"/>
      <c r="BRN51" s="1252"/>
      <c r="BRO51" s="1252"/>
      <c r="BRP51" s="1252"/>
      <c r="BRQ51" s="1252"/>
      <c r="BRR51" s="1252"/>
      <c r="BRS51" s="1252"/>
      <c r="BRT51" s="1252"/>
      <c r="BRU51" s="1252"/>
      <c r="BRV51" s="1252"/>
      <c r="BRW51" s="1252"/>
      <c r="BRX51" s="1252"/>
      <c r="BRY51" s="1252"/>
      <c r="BRZ51" s="1252"/>
      <c r="BSA51" s="1252"/>
      <c r="BSB51" s="1252"/>
      <c r="BSC51" s="1252"/>
      <c r="BSD51" s="1252"/>
      <c r="BSE51" s="1252"/>
      <c r="BSF51" s="1252"/>
      <c r="BSG51" s="1252"/>
      <c r="BSH51" s="1252"/>
      <c r="BSI51" s="1252"/>
      <c r="BSJ51" s="1252"/>
      <c r="BSK51" s="1252"/>
      <c r="BSL51" s="1252"/>
      <c r="BSM51" s="1252"/>
      <c r="BSN51" s="1252"/>
      <c r="BSO51" s="1252"/>
      <c r="BSP51" s="1252"/>
      <c r="BSQ51" s="1252"/>
      <c r="BSR51" s="1252"/>
      <c r="BSS51" s="1252"/>
      <c r="BST51" s="1252"/>
      <c r="BSU51" s="1252"/>
      <c r="BSV51" s="1252"/>
      <c r="BSW51" s="1252"/>
      <c r="BSX51" s="1252"/>
      <c r="BSY51" s="1252"/>
      <c r="BSZ51" s="1252"/>
      <c r="BTA51" s="1252"/>
      <c r="BTB51" s="1252"/>
      <c r="BTC51" s="1252"/>
      <c r="BTD51" s="1252"/>
      <c r="BTE51" s="1252"/>
      <c r="BTF51" s="1252"/>
      <c r="BTG51" s="1252"/>
      <c r="BTH51" s="1252"/>
      <c r="BTI51" s="1252"/>
      <c r="BTJ51" s="1252"/>
      <c r="BTK51" s="1252"/>
      <c r="BTL51" s="1252"/>
      <c r="BTM51" s="1252"/>
      <c r="BTN51" s="1252"/>
      <c r="BTO51" s="1252"/>
      <c r="BTP51" s="1252"/>
      <c r="BTQ51" s="1252"/>
      <c r="BTR51" s="1252"/>
      <c r="BTS51" s="1252"/>
      <c r="BTT51" s="1252"/>
      <c r="BTU51" s="1252"/>
      <c r="BTV51" s="1252"/>
      <c r="BTW51" s="1252"/>
      <c r="BTX51" s="1252"/>
      <c r="BTY51" s="1252"/>
      <c r="BTZ51" s="1252"/>
      <c r="BUA51" s="1252"/>
      <c r="BUB51" s="1252"/>
      <c r="BUC51" s="1252"/>
      <c r="BUD51" s="1252"/>
      <c r="BUE51" s="1252"/>
      <c r="BUF51" s="1252"/>
      <c r="BUG51" s="1252"/>
      <c r="BUH51" s="1252"/>
      <c r="BUI51" s="1252"/>
      <c r="BUJ51" s="1252"/>
      <c r="BUK51" s="1252"/>
      <c r="BUL51" s="1252"/>
      <c r="BUM51" s="1252"/>
      <c r="BUN51" s="1252"/>
      <c r="BUO51" s="1252"/>
      <c r="BUP51" s="1252"/>
      <c r="BUQ51" s="1252"/>
      <c r="BUR51" s="1252"/>
      <c r="BUS51" s="1252"/>
      <c r="BUT51" s="1252"/>
      <c r="BUU51" s="1252"/>
      <c r="BUV51" s="1252"/>
      <c r="BUW51" s="1252"/>
      <c r="BUX51" s="1252"/>
      <c r="BUY51" s="1252"/>
      <c r="BUZ51" s="1252"/>
      <c r="BVA51" s="1252"/>
      <c r="BVB51" s="1252"/>
      <c r="BVC51" s="1252"/>
      <c r="BVD51" s="1252"/>
      <c r="BVE51" s="1252"/>
      <c r="BVF51" s="1252"/>
      <c r="BVG51" s="1252"/>
      <c r="BVH51" s="1252"/>
      <c r="BVI51" s="1252"/>
      <c r="BVJ51" s="1252"/>
      <c r="BVK51" s="1252"/>
      <c r="BVL51" s="1252"/>
      <c r="BVM51" s="1252"/>
      <c r="BVN51" s="1252"/>
      <c r="BVO51" s="1252"/>
      <c r="BVP51" s="1252"/>
      <c r="BVQ51" s="1252"/>
      <c r="BVR51" s="1252"/>
      <c r="BVS51" s="1252"/>
      <c r="BVT51" s="1252"/>
      <c r="BVU51" s="1252"/>
      <c r="BVV51" s="1252"/>
      <c r="BVW51" s="1252"/>
      <c r="BVX51" s="1252"/>
      <c r="BVY51" s="1252"/>
      <c r="BVZ51" s="1252"/>
      <c r="BWA51" s="1252"/>
      <c r="BWB51" s="1252"/>
      <c r="BWC51" s="1252"/>
      <c r="BWD51" s="1252"/>
      <c r="BWE51" s="1252"/>
      <c r="BWF51" s="1252"/>
      <c r="BWG51" s="1252"/>
      <c r="BWH51" s="1252"/>
      <c r="BWI51" s="1252"/>
      <c r="BWJ51" s="1252"/>
      <c r="BWK51" s="1252"/>
      <c r="BWL51" s="1252"/>
      <c r="BWM51" s="1252"/>
      <c r="BWN51" s="1252"/>
      <c r="BWO51" s="1252"/>
      <c r="BWP51" s="1252"/>
      <c r="BWQ51" s="1252"/>
      <c r="BWR51" s="1252"/>
      <c r="BWS51" s="1252"/>
      <c r="BWT51" s="1252"/>
      <c r="BWU51" s="1252"/>
      <c r="BWV51" s="1252"/>
      <c r="BWW51" s="1252"/>
      <c r="BWX51" s="1252"/>
      <c r="BWY51" s="1252"/>
      <c r="BWZ51" s="1252"/>
      <c r="BXA51" s="1252"/>
      <c r="BXB51" s="1252"/>
      <c r="BXC51" s="1252"/>
      <c r="BXD51" s="1252"/>
      <c r="BXE51" s="1252"/>
      <c r="BXF51" s="1252"/>
      <c r="BXG51" s="1252"/>
      <c r="BXH51" s="1252"/>
      <c r="BXI51" s="1252"/>
      <c r="BXJ51" s="1252"/>
      <c r="BXK51" s="1252"/>
      <c r="BXL51" s="1252"/>
      <c r="BXM51" s="1252"/>
      <c r="BXN51" s="1252"/>
      <c r="BXO51" s="1252"/>
      <c r="BXP51" s="1252"/>
      <c r="BXQ51" s="1252"/>
      <c r="BXR51" s="1252"/>
      <c r="BXS51" s="1252"/>
      <c r="BXT51" s="1252"/>
      <c r="BXU51" s="1252"/>
      <c r="BXV51" s="1252"/>
      <c r="BXW51" s="1252"/>
      <c r="BXX51" s="1252"/>
      <c r="BXY51" s="1252"/>
      <c r="BXZ51" s="1252"/>
      <c r="BYA51" s="1252"/>
      <c r="BYB51" s="1252"/>
      <c r="BYC51" s="1252"/>
      <c r="BYD51" s="1252"/>
      <c r="BYE51" s="1252"/>
      <c r="BYF51" s="1252"/>
      <c r="BYG51" s="1252"/>
      <c r="BYH51" s="1252"/>
      <c r="BYI51" s="1252"/>
      <c r="BYJ51" s="1252"/>
      <c r="BYK51" s="1252"/>
      <c r="BYL51" s="1252"/>
      <c r="BYM51" s="1252"/>
      <c r="BYN51" s="1252"/>
      <c r="BYO51" s="1252"/>
      <c r="BYP51" s="1252"/>
      <c r="BYQ51" s="1252"/>
      <c r="BYR51" s="1252"/>
      <c r="BYS51" s="1252"/>
      <c r="BYT51" s="1252"/>
      <c r="BYU51" s="1252"/>
      <c r="BYV51" s="1252"/>
      <c r="BYW51" s="1252"/>
      <c r="BYX51" s="1252"/>
      <c r="BYY51" s="1252"/>
      <c r="BYZ51" s="1252"/>
      <c r="BZA51" s="1252"/>
      <c r="BZB51" s="1252"/>
      <c r="BZC51" s="1252"/>
      <c r="BZD51" s="1252"/>
      <c r="BZE51" s="1252"/>
      <c r="BZF51" s="1252"/>
      <c r="BZG51" s="1252"/>
      <c r="BZH51" s="1252"/>
      <c r="BZI51" s="1252"/>
      <c r="BZJ51" s="1252"/>
      <c r="BZK51" s="1252"/>
      <c r="BZL51" s="1252"/>
      <c r="BZM51" s="1252"/>
      <c r="BZN51" s="1252"/>
      <c r="BZO51" s="1252"/>
      <c r="BZP51" s="1252"/>
      <c r="BZQ51" s="1252"/>
      <c r="BZR51" s="1252"/>
      <c r="BZS51" s="1252"/>
      <c r="BZT51" s="1252"/>
      <c r="BZU51" s="1252"/>
      <c r="BZV51" s="1252"/>
      <c r="BZW51" s="1252"/>
      <c r="BZX51" s="1252"/>
      <c r="BZY51" s="1252"/>
      <c r="BZZ51" s="1252"/>
      <c r="CAA51" s="1252"/>
      <c r="CAB51" s="1252"/>
      <c r="CAC51" s="1252"/>
      <c r="CAD51" s="1252"/>
      <c r="CAE51" s="1252"/>
      <c r="CAF51" s="1252"/>
      <c r="CAG51" s="1252"/>
      <c r="CAH51" s="1252"/>
      <c r="CAI51" s="1252"/>
      <c r="CAJ51" s="1252"/>
      <c r="CAK51" s="1252"/>
      <c r="CAL51" s="1252"/>
      <c r="CAM51" s="1252"/>
      <c r="CAN51" s="1252"/>
      <c r="CAO51" s="1252"/>
      <c r="CAP51" s="1252"/>
      <c r="CAQ51" s="1252"/>
      <c r="CAR51" s="1252"/>
      <c r="CAS51" s="1252"/>
      <c r="CAT51" s="1252"/>
      <c r="CAU51" s="1252"/>
      <c r="CAV51" s="1252"/>
      <c r="CAW51" s="1252"/>
      <c r="CAX51" s="1252"/>
      <c r="CAY51" s="1252"/>
      <c r="CAZ51" s="1252"/>
      <c r="CBA51" s="1252"/>
      <c r="CBB51" s="1252"/>
      <c r="CBC51" s="1252"/>
      <c r="CBD51" s="1252"/>
      <c r="CBE51" s="1252"/>
      <c r="CBF51" s="1252"/>
      <c r="CBG51" s="1252"/>
      <c r="CBH51" s="1252"/>
      <c r="CBI51" s="1252"/>
      <c r="CBJ51" s="1252"/>
      <c r="CBK51" s="1252"/>
      <c r="CBL51" s="1252"/>
      <c r="CBM51" s="1252"/>
      <c r="CBN51" s="1252"/>
      <c r="CBO51" s="1252"/>
      <c r="CBP51" s="1252"/>
      <c r="CBQ51" s="1252"/>
      <c r="CBR51" s="1252"/>
      <c r="CBS51" s="1252"/>
      <c r="CBT51" s="1252"/>
      <c r="CBU51" s="1252"/>
      <c r="CBV51" s="1252"/>
      <c r="CBW51" s="1252"/>
      <c r="CBX51" s="1252"/>
      <c r="CBY51" s="1252"/>
      <c r="CBZ51" s="1252"/>
      <c r="CCA51" s="1252"/>
      <c r="CCB51" s="1252"/>
      <c r="CCC51" s="1252"/>
      <c r="CCD51" s="1252"/>
      <c r="CCE51" s="1252"/>
      <c r="CCF51" s="1252"/>
      <c r="CCG51" s="1252"/>
      <c r="CCH51" s="1252"/>
      <c r="CCI51" s="1252"/>
      <c r="CCJ51" s="1252"/>
      <c r="CCK51" s="1252"/>
      <c r="CCL51" s="1252"/>
      <c r="CCM51" s="1252"/>
      <c r="CCN51" s="1252"/>
      <c r="CCO51" s="1252"/>
      <c r="CCP51" s="1252"/>
      <c r="CCQ51" s="1252"/>
      <c r="CCR51" s="1252"/>
      <c r="CCS51" s="1252"/>
      <c r="CCT51" s="1252"/>
      <c r="CCU51" s="1252"/>
      <c r="CCV51" s="1252"/>
      <c r="CCW51" s="1252"/>
      <c r="CCX51" s="1252"/>
      <c r="CCY51" s="1252"/>
      <c r="CCZ51" s="1252"/>
      <c r="CDA51" s="1252"/>
      <c r="CDB51" s="1252"/>
      <c r="CDC51" s="1252"/>
      <c r="CDD51" s="1252"/>
      <c r="CDE51" s="1252"/>
      <c r="CDF51" s="1252"/>
      <c r="CDG51" s="1252"/>
      <c r="CDH51" s="1252"/>
      <c r="CDI51" s="1252"/>
      <c r="CDJ51" s="1252"/>
      <c r="CDK51" s="1252"/>
      <c r="CDL51" s="1252"/>
      <c r="CDM51" s="1252"/>
      <c r="CDN51" s="1252"/>
      <c r="CDO51" s="1252"/>
      <c r="CDP51" s="1252"/>
      <c r="CDQ51" s="1252"/>
      <c r="CDR51" s="1252"/>
      <c r="CDS51" s="1252"/>
      <c r="CDT51" s="1252"/>
      <c r="CDU51" s="1252"/>
      <c r="CDV51" s="1252"/>
      <c r="CDW51" s="1252"/>
      <c r="CDX51" s="1252"/>
      <c r="CDY51" s="1252"/>
      <c r="CDZ51" s="1252"/>
      <c r="CEA51" s="1252"/>
      <c r="CEB51" s="1252"/>
      <c r="CEC51" s="1252"/>
      <c r="CED51" s="1252"/>
      <c r="CEE51" s="1252"/>
      <c r="CEF51" s="1252"/>
      <c r="CEG51" s="1252"/>
      <c r="CEH51" s="1252"/>
      <c r="CEI51" s="1252"/>
      <c r="CEJ51" s="1252"/>
      <c r="CEK51" s="1252"/>
      <c r="CEL51" s="1252"/>
      <c r="CEM51" s="1252"/>
      <c r="CEN51" s="1252"/>
      <c r="CEO51" s="1252"/>
      <c r="CEP51" s="1252"/>
      <c r="CEQ51" s="1252"/>
      <c r="CER51" s="1252"/>
      <c r="CES51" s="1252"/>
      <c r="CET51" s="1252"/>
      <c r="CEU51" s="1252"/>
      <c r="CEV51" s="1252"/>
      <c r="CEW51" s="1252"/>
      <c r="CEX51" s="1252"/>
      <c r="CEY51" s="1252"/>
      <c r="CEZ51" s="1252"/>
      <c r="CFA51" s="1252"/>
      <c r="CFB51" s="1252"/>
      <c r="CFC51" s="1252"/>
      <c r="CFD51" s="1252"/>
      <c r="CFE51" s="1252"/>
      <c r="CFF51" s="1252"/>
      <c r="CFG51" s="1252"/>
      <c r="CFH51" s="1252"/>
      <c r="CFI51" s="1252"/>
      <c r="CFJ51" s="1252"/>
      <c r="CFK51" s="1252"/>
      <c r="CFL51" s="1252"/>
      <c r="CFM51" s="1252"/>
      <c r="CFN51" s="1252"/>
      <c r="CFO51" s="1252"/>
      <c r="CFP51" s="1252"/>
      <c r="CFQ51" s="1252"/>
      <c r="CFR51" s="1252"/>
      <c r="CFS51" s="1252"/>
      <c r="CFT51" s="1252"/>
      <c r="CFU51" s="1252"/>
      <c r="CFV51" s="1252"/>
      <c r="CFW51" s="1252"/>
      <c r="CFX51" s="1252"/>
      <c r="CFY51" s="1252"/>
      <c r="CFZ51" s="1252"/>
      <c r="CGA51" s="1252"/>
      <c r="CGB51" s="1252"/>
      <c r="CGC51" s="1252"/>
      <c r="CGD51" s="1252"/>
      <c r="CGE51" s="1252"/>
      <c r="CGF51" s="1252"/>
      <c r="CGG51" s="1252"/>
      <c r="CGH51" s="1252"/>
      <c r="CGI51" s="1252"/>
      <c r="CGJ51" s="1252"/>
      <c r="CGK51" s="1252"/>
      <c r="CGL51" s="1252"/>
      <c r="CGM51" s="1252"/>
      <c r="CGN51" s="1252"/>
      <c r="CGO51" s="1252"/>
      <c r="CGP51" s="1252"/>
      <c r="CGQ51" s="1252"/>
      <c r="CGR51" s="1252"/>
      <c r="CGS51" s="1252"/>
      <c r="CGT51" s="1252"/>
      <c r="CGU51" s="1252"/>
      <c r="CGV51" s="1252"/>
      <c r="CGW51" s="1252"/>
      <c r="CGX51" s="1252"/>
      <c r="CGY51" s="1252"/>
      <c r="CGZ51" s="1252"/>
      <c r="CHA51" s="1252"/>
      <c r="CHB51" s="1252"/>
      <c r="CHC51" s="1252"/>
      <c r="CHD51" s="1252"/>
      <c r="CHE51" s="1252"/>
      <c r="CHF51" s="1252"/>
      <c r="CHG51" s="1252"/>
      <c r="CHH51" s="1252"/>
      <c r="CHI51" s="1252"/>
      <c r="CHJ51" s="1252"/>
      <c r="CHK51" s="1252"/>
      <c r="CHL51" s="1252"/>
      <c r="CHM51" s="1252"/>
      <c r="CHN51" s="1252"/>
      <c r="CHO51" s="1252"/>
      <c r="CHP51" s="1252"/>
      <c r="CHQ51" s="1252"/>
      <c r="CHR51" s="1252"/>
      <c r="CHS51" s="1252"/>
      <c r="CHT51" s="1252"/>
      <c r="CHU51" s="1252"/>
      <c r="CHV51" s="1252"/>
      <c r="CHW51" s="1252"/>
      <c r="CHX51" s="1252"/>
      <c r="CHY51" s="1252"/>
      <c r="CHZ51" s="1252"/>
      <c r="CIA51" s="1252"/>
      <c r="CIB51" s="1252"/>
      <c r="CIC51" s="1252"/>
      <c r="CID51" s="1252"/>
      <c r="CIE51" s="1252"/>
      <c r="CIF51" s="1252"/>
      <c r="CIG51" s="1252"/>
      <c r="CIH51" s="1252"/>
      <c r="CII51" s="1252"/>
      <c r="CIJ51" s="1252"/>
      <c r="CIK51" s="1252"/>
      <c r="CIL51" s="1252"/>
      <c r="CIM51" s="1252"/>
      <c r="CIN51" s="1252"/>
      <c r="CIO51" s="1252"/>
      <c r="CIP51" s="1252"/>
      <c r="CIQ51" s="1252"/>
      <c r="CIR51" s="1252"/>
      <c r="CIS51" s="1252"/>
      <c r="CIT51" s="1252"/>
      <c r="CIU51" s="1252"/>
      <c r="CIV51" s="1252"/>
      <c r="CIW51" s="1252"/>
      <c r="CIX51" s="1252"/>
      <c r="CIY51" s="1252"/>
      <c r="CIZ51" s="1252"/>
      <c r="CJA51" s="1252"/>
      <c r="CJB51" s="1252"/>
      <c r="CJC51" s="1252"/>
      <c r="CJD51" s="1252"/>
      <c r="CJE51" s="1252"/>
      <c r="CJF51" s="1252"/>
      <c r="CJG51" s="1252"/>
      <c r="CJH51" s="1252"/>
      <c r="CJI51" s="1252"/>
      <c r="CJJ51" s="1252"/>
      <c r="CJK51" s="1252"/>
      <c r="CJL51" s="1252"/>
      <c r="CJM51" s="1252"/>
      <c r="CJN51" s="1252"/>
      <c r="CJO51" s="1252"/>
      <c r="CJP51" s="1252"/>
      <c r="CJQ51" s="1252"/>
      <c r="CJR51" s="1252"/>
      <c r="CJS51" s="1252"/>
      <c r="CJT51" s="1252"/>
      <c r="CJU51" s="1252"/>
      <c r="CJV51" s="1252"/>
      <c r="CJW51" s="1252"/>
      <c r="CJX51" s="1252"/>
      <c r="CJY51" s="1252"/>
      <c r="CJZ51" s="1252"/>
      <c r="CKA51" s="1252"/>
      <c r="CKB51" s="1252"/>
      <c r="CKC51" s="1252"/>
      <c r="CKD51" s="1252"/>
      <c r="CKE51" s="1252"/>
      <c r="CKF51" s="1252"/>
      <c r="CKG51" s="1252"/>
      <c r="CKH51" s="1252"/>
      <c r="CKI51" s="1252"/>
      <c r="CKJ51" s="1252"/>
      <c r="CKK51" s="1252"/>
      <c r="CKL51" s="1252"/>
      <c r="CKM51" s="1252"/>
      <c r="CKN51" s="1252"/>
      <c r="CKO51" s="1252"/>
      <c r="CKP51" s="1252"/>
      <c r="CKQ51" s="1252"/>
      <c r="CKR51" s="1252"/>
      <c r="CKS51" s="1252"/>
      <c r="CKT51" s="1252"/>
      <c r="CKU51" s="1252"/>
      <c r="CKV51" s="1252"/>
      <c r="CKW51" s="1252"/>
      <c r="CKX51" s="1252"/>
      <c r="CKY51" s="1252"/>
      <c r="CKZ51" s="1252"/>
      <c r="CLA51" s="1252"/>
      <c r="CLB51" s="1252"/>
      <c r="CLC51" s="1252"/>
      <c r="CLD51" s="1252"/>
      <c r="CLE51" s="1252"/>
      <c r="CLF51" s="1252"/>
      <c r="CLG51" s="1252"/>
      <c r="CLH51" s="1252"/>
      <c r="CLI51" s="1252"/>
      <c r="CLJ51" s="1252"/>
      <c r="CLK51" s="1252"/>
      <c r="CLL51" s="1252"/>
      <c r="CLM51" s="1252"/>
      <c r="CLN51" s="1252"/>
      <c r="CLO51" s="1252"/>
      <c r="CLP51" s="1252"/>
      <c r="CLQ51" s="1252"/>
      <c r="CLR51" s="1252"/>
      <c r="CLS51" s="1252"/>
      <c r="CLT51" s="1252"/>
      <c r="CLU51" s="1252"/>
      <c r="CLV51" s="1252"/>
      <c r="CLW51" s="1252"/>
      <c r="CLX51" s="1252"/>
      <c r="CLY51" s="1252"/>
      <c r="CLZ51" s="1252"/>
      <c r="CMA51" s="1252"/>
      <c r="CMB51" s="1252"/>
      <c r="CMC51" s="1252"/>
      <c r="CMD51" s="1252"/>
      <c r="CME51" s="1252"/>
      <c r="CMF51" s="1252"/>
      <c r="CMG51" s="1252"/>
      <c r="CMH51" s="1252"/>
      <c r="CMI51" s="1252"/>
      <c r="CMJ51" s="1252"/>
      <c r="CMK51" s="1252"/>
      <c r="CML51" s="1252"/>
      <c r="CMM51" s="1252"/>
      <c r="CMN51" s="1252"/>
      <c r="CMO51" s="1252"/>
      <c r="CMP51" s="1252"/>
      <c r="CMQ51" s="1252"/>
      <c r="CMR51" s="1252"/>
      <c r="CMS51" s="1252"/>
      <c r="CMT51" s="1252"/>
      <c r="CMU51" s="1252"/>
      <c r="CMV51" s="1252"/>
      <c r="CMW51" s="1252"/>
      <c r="CMX51" s="1252"/>
      <c r="CMY51" s="1252"/>
      <c r="CMZ51" s="1252"/>
      <c r="CNA51" s="1252"/>
      <c r="CNB51" s="1252"/>
      <c r="CNC51" s="1252"/>
      <c r="CND51" s="1252"/>
      <c r="CNE51" s="1252"/>
      <c r="CNF51" s="1252"/>
      <c r="CNG51" s="1252"/>
      <c r="CNH51" s="1252"/>
      <c r="CNI51" s="1252"/>
      <c r="CNJ51" s="1252"/>
      <c r="CNK51" s="1252"/>
      <c r="CNL51" s="1252"/>
      <c r="CNM51" s="1252"/>
      <c r="CNN51" s="1252"/>
      <c r="CNO51" s="1252"/>
      <c r="CNP51" s="1252"/>
      <c r="CNQ51" s="1252"/>
      <c r="CNR51" s="1252"/>
      <c r="CNS51" s="1252"/>
      <c r="CNT51" s="1252"/>
      <c r="CNU51" s="1252"/>
      <c r="CNV51" s="1252"/>
      <c r="CNW51" s="1252"/>
      <c r="CNX51" s="1252"/>
      <c r="CNY51" s="1252"/>
      <c r="CNZ51" s="1252"/>
      <c r="COA51" s="1252"/>
      <c r="COB51" s="1252"/>
      <c r="COC51" s="1252"/>
      <c r="COD51" s="1252"/>
      <c r="COE51" s="1252"/>
      <c r="COF51" s="1252"/>
      <c r="COG51" s="1252"/>
      <c r="COH51" s="1252"/>
      <c r="COI51" s="1252"/>
      <c r="COJ51" s="1252"/>
      <c r="COK51" s="1252"/>
      <c r="COL51" s="1252"/>
      <c r="COM51" s="1252"/>
      <c r="CON51" s="1252"/>
      <c r="COO51" s="1252"/>
      <c r="COP51" s="1252"/>
      <c r="COQ51" s="1252"/>
      <c r="COR51" s="1252"/>
      <c r="COS51" s="1252"/>
      <c r="COT51" s="1252"/>
      <c r="COU51" s="1252"/>
      <c r="COV51" s="1252"/>
      <c r="COW51" s="1252"/>
      <c r="COX51" s="1252"/>
      <c r="COY51" s="1252"/>
      <c r="COZ51" s="1252"/>
      <c r="CPA51" s="1252"/>
      <c r="CPB51" s="1252"/>
      <c r="CPC51" s="1252"/>
      <c r="CPD51" s="1252"/>
      <c r="CPE51" s="1252"/>
      <c r="CPF51" s="1252"/>
      <c r="CPG51" s="1252"/>
      <c r="CPH51" s="1252"/>
      <c r="CPI51" s="1252"/>
      <c r="CPJ51" s="1252"/>
      <c r="CPK51" s="1252"/>
      <c r="CPL51" s="1252"/>
      <c r="CPM51" s="1252"/>
      <c r="CPN51" s="1252"/>
      <c r="CPO51" s="1252"/>
      <c r="CPP51" s="1252"/>
      <c r="CPQ51" s="1252"/>
      <c r="CPR51" s="1252"/>
      <c r="CPS51" s="1252"/>
      <c r="CPT51" s="1252"/>
      <c r="CPU51" s="1252"/>
      <c r="CPV51" s="1252"/>
      <c r="CPW51" s="1252"/>
      <c r="CPX51" s="1252"/>
      <c r="CPY51" s="1252"/>
      <c r="CPZ51" s="1252"/>
      <c r="CQA51" s="1252"/>
      <c r="CQB51" s="1252"/>
      <c r="CQC51" s="1252"/>
      <c r="CQD51" s="1252"/>
      <c r="CQE51" s="1252"/>
      <c r="CQF51" s="1252"/>
      <c r="CQG51" s="1252"/>
      <c r="CQH51" s="1252"/>
      <c r="CQI51" s="1252"/>
      <c r="CQJ51" s="1252"/>
      <c r="CQK51" s="1252"/>
      <c r="CQL51" s="1252"/>
      <c r="CQM51" s="1252"/>
      <c r="CQN51" s="1252"/>
      <c r="CQO51" s="1252"/>
      <c r="CQP51" s="1252"/>
      <c r="CQQ51" s="1252"/>
      <c r="CQR51" s="1252"/>
      <c r="CQS51" s="1252"/>
      <c r="CQT51" s="1252"/>
      <c r="CQU51" s="1252"/>
      <c r="CQV51" s="1252"/>
      <c r="CQW51" s="1252"/>
      <c r="CQX51" s="1252"/>
      <c r="CQY51" s="1252"/>
      <c r="CQZ51" s="1252"/>
      <c r="CRA51" s="1252"/>
      <c r="CRB51" s="1252"/>
      <c r="CRC51" s="1252"/>
      <c r="CRD51" s="1252"/>
      <c r="CRE51" s="1252"/>
      <c r="CRF51" s="1252"/>
      <c r="CRG51" s="1252"/>
      <c r="CRH51" s="1252"/>
      <c r="CRI51" s="1252"/>
      <c r="CRJ51" s="1252"/>
      <c r="CRK51" s="1252"/>
      <c r="CRL51" s="1252"/>
      <c r="CRM51" s="1252"/>
      <c r="CRN51" s="1252"/>
      <c r="CRO51" s="1252"/>
      <c r="CRP51" s="1252"/>
      <c r="CRQ51" s="1252"/>
      <c r="CRR51" s="1252"/>
      <c r="CRS51" s="1252"/>
      <c r="CRT51" s="1252"/>
      <c r="CRU51" s="1252"/>
      <c r="CRV51" s="1252"/>
      <c r="CRW51" s="1252"/>
      <c r="CRX51" s="1252"/>
      <c r="CRY51" s="1252"/>
      <c r="CRZ51" s="1252"/>
      <c r="CSA51" s="1252"/>
      <c r="CSB51" s="1252"/>
      <c r="CSC51" s="1252"/>
      <c r="CSD51" s="1252"/>
      <c r="CSE51" s="1252"/>
      <c r="CSF51" s="1252"/>
      <c r="CSG51" s="1252"/>
      <c r="CSH51" s="1252"/>
      <c r="CSI51" s="1252"/>
      <c r="CSJ51" s="1252"/>
      <c r="CSK51" s="1252"/>
      <c r="CSL51" s="1252"/>
      <c r="CSM51" s="1252"/>
      <c r="CSN51" s="1252"/>
      <c r="CSO51" s="1252"/>
      <c r="CSP51" s="1252"/>
      <c r="CSQ51" s="1252"/>
      <c r="CSR51" s="1252"/>
      <c r="CSS51" s="1252"/>
      <c r="CST51" s="1252"/>
      <c r="CSU51" s="1252"/>
      <c r="CSV51" s="1252"/>
      <c r="CSW51" s="1252"/>
      <c r="CSX51" s="1252"/>
      <c r="CSY51" s="1252"/>
      <c r="CSZ51" s="1252"/>
      <c r="CTA51" s="1252"/>
      <c r="CTB51" s="1252"/>
      <c r="CTC51" s="1252"/>
      <c r="CTD51" s="1252"/>
      <c r="CTE51" s="1252"/>
      <c r="CTF51" s="1252"/>
      <c r="CTG51" s="1252"/>
      <c r="CTH51" s="1252"/>
      <c r="CTI51" s="1252"/>
      <c r="CTJ51" s="1252"/>
      <c r="CTK51" s="1252"/>
      <c r="CTL51" s="1252"/>
      <c r="CTM51" s="1252"/>
      <c r="CTN51" s="1252"/>
      <c r="CTO51" s="1252"/>
      <c r="CTP51" s="1252"/>
      <c r="CTQ51" s="1252"/>
      <c r="CTR51" s="1252"/>
      <c r="CTS51" s="1252"/>
      <c r="CTT51" s="1252"/>
      <c r="CTU51" s="1252"/>
      <c r="CTV51" s="1252"/>
      <c r="CTW51" s="1252"/>
      <c r="CTX51" s="1252"/>
      <c r="CTY51" s="1252"/>
      <c r="CTZ51" s="1252"/>
      <c r="CUA51" s="1252"/>
      <c r="CUB51" s="1252"/>
      <c r="CUC51" s="1252"/>
      <c r="CUD51" s="1252"/>
      <c r="CUE51" s="1252"/>
      <c r="CUF51" s="1252"/>
      <c r="CUG51" s="1252"/>
      <c r="CUH51" s="1252"/>
      <c r="CUI51" s="1252"/>
      <c r="CUJ51" s="1252"/>
      <c r="CUK51" s="1252"/>
      <c r="CUL51" s="1252"/>
      <c r="CUM51" s="1252"/>
      <c r="CUN51" s="1252"/>
      <c r="CUO51" s="1252"/>
      <c r="CUP51" s="1252"/>
      <c r="CUQ51" s="1252"/>
      <c r="CUR51" s="1252"/>
      <c r="CUS51" s="1252"/>
      <c r="CUT51" s="1252"/>
      <c r="CUU51" s="1252"/>
      <c r="CUV51" s="1252"/>
      <c r="CUW51" s="1252"/>
      <c r="CUX51" s="1252"/>
      <c r="CUY51" s="1252"/>
      <c r="CUZ51" s="1252"/>
      <c r="CVA51" s="1252"/>
      <c r="CVB51" s="1252"/>
      <c r="CVC51" s="1252"/>
      <c r="CVD51" s="1252"/>
      <c r="CVE51" s="1252"/>
      <c r="CVF51" s="1252"/>
      <c r="CVG51" s="1252"/>
      <c r="CVH51" s="1252"/>
      <c r="CVI51" s="1252"/>
      <c r="CVJ51" s="1252"/>
      <c r="CVK51" s="1252"/>
      <c r="CVL51" s="1252"/>
      <c r="CVM51" s="1252"/>
      <c r="CVN51" s="1252"/>
      <c r="CVO51" s="1252"/>
      <c r="CVP51" s="1252"/>
      <c r="CVQ51" s="1252"/>
      <c r="CVR51" s="1252"/>
      <c r="CVS51" s="1252"/>
      <c r="CVT51" s="1252"/>
      <c r="CVU51" s="1252"/>
      <c r="CVV51" s="1252"/>
      <c r="CVW51" s="1252"/>
      <c r="CVX51" s="1252"/>
      <c r="CVY51" s="1252"/>
      <c r="CVZ51" s="1252"/>
      <c r="CWA51" s="1252"/>
      <c r="CWB51" s="1252"/>
      <c r="CWC51" s="1252"/>
      <c r="CWD51" s="1252"/>
      <c r="CWE51" s="1252"/>
      <c r="CWF51" s="1252"/>
      <c r="CWG51" s="1252"/>
      <c r="CWH51" s="1252"/>
      <c r="CWI51" s="1252"/>
      <c r="CWJ51" s="1252"/>
      <c r="CWK51" s="1252"/>
      <c r="CWL51" s="1252"/>
      <c r="CWM51" s="1252"/>
      <c r="CWN51" s="1252"/>
      <c r="CWO51" s="1252"/>
      <c r="CWP51" s="1252"/>
      <c r="CWQ51" s="1252"/>
      <c r="CWR51" s="1252"/>
      <c r="CWS51" s="1252"/>
      <c r="CWT51" s="1252"/>
      <c r="CWU51" s="1252"/>
      <c r="CWV51" s="1252"/>
      <c r="CWW51" s="1252"/>
      <c r="CWX51" s="1252"/>
      <c r="CWY51" s="1252"/>
      <c r="CWZ51" s="1252"/>
      <c r="CXA51" s="1252"/>
      <c r="CXB51" s="1252"/>
      <c r="CXC51" s="1252"/>
      <c r="CXD51" s="1252"/>
      <c r="CXE51" s="1252"/>
      <c r="CXF51" s="1252"/>
      <c r="CXG51" s="1252"/>
      <c r="CXH51" s="1252"/>
      <c r="CXI51" s="1252"/>
      <c r="CXJ51" s="1252"/>
      <c r="CXK51" s="1252"/>
      <c r="CXL51" s="1252"/>
      <c r="CXM51" s="1252"/>
      <c r="CXN51" s="1252"/>
      <c r="CXO51" s="1252"/>
      <c r="CXP51" s="1252"/>
      <c r="CXQ51" s="1252"/>
      <c r="CXR51" s="1252"/>
      <c r="CXS51" s="1252"/>
      <c r="CXT51" s="1252"/>
      <c r="CXU51" s="1252"/>
      <c r="CXV51" s="1252"/>
      <c r="CXW51" s="1252"/>
      <c r="CXX51" s="1252"/>
      <c r="CXY51" s="1252"/>
      <c r="CXZ51" s="1252"/>
      <c r="CYA51" s="1252"/>
      <c r="CYB51" s="1252"/>
      <c r="CYC51" s="1252"/>
      <c r="CYD51" s="1252"/>
      <c r="CYE51" s="1252"/>
      <c r="CYF51" s="1252"/>
      <c r="CYG51" s="1252"/>
      <c r="CYH51" s="1252"/>
      <c r="CYI51" s="1252"/>
      <c r="CYJ51" s="1252"/>
      <c r="CYK51" s="1252"/>
      <c r="CYL51" s="1252"/>
      <c r="CYM51" s="1252"/>
      <c r="CYN51" s="1252"/>
      <c r="CYO51" s="1252"/>
      <c r="CYP51" s="1252"/>
      <c r="CYQ51" s="1252"/>
      <c r="CYR51" s="1252"/>
      <c r="CYS51" s="1252"/>
      <c r="CYT51" s="1252"/>
      <c r="CYU51" s="1252"/>
      <c r="CYV51" s="1252"/>
      <c r="CYW51" s="1252"/>
      <c r="CYX51" s="1252"/>
      <c r="CYY51" s="1252"/>
      <c r="CYZ51" s="1252"/>
      <c r="CZA51" s="1252"/>
      <c r="CZB51" s="1252"/>
      <c r="CZC51" s="1252"/>
      <c r="CZD51" s="1252"/>
      <c r="CZE51" s="1252"/>
      <c r="CZF51" s="1252"/>
      <c r="CZG51" s="1252"/>
      <c r="CZH51" s="1252"/>
      <c r="CZI51" s="1252"/>
      <c r="CZJ51" s="1252"/>
      <c r="CZK51" s="1252"/>
      <c r="CZL51" s="1252"/>
      <c r="CZM51" s="1252"/>
      <c r="CZN51" s="1252"/>
      <c r="CZO51" s="1252"/>
      <c r="CZP51" s="1252"/>
      <c r="CZQ51" s="1252"/>
      <c r="CZR51" s="1252"/>
      <c r="CZS51" s="1252"/>
      <c r="CZT51" s="1252"/>
      <c r="CZU51" s="1252"/>
      <c r="CZV51" s="1252"/>
      <c r="CZW51" s="1252"/>
      <c r="CZX51" s="1252"/>
      <c r="CZY51" s="1252"/>
      <c r="CZZ51" s="1252"/>
      <c r="DAA51" s="1252"/>
      <c r="DAB51" s="1252"/>
      <c r="DAC51" s="1252"/>
      <c r="DAD51" s="1252"/>
      <c r="DAE51" s="1252"/>
      <c r="DAF51" s="1252"/>
      <c r="DAG51" s="1252"/>
      <c r="DAH51" s="1252"/>
      <c r="DAI51" s="1252"/>
      <c r="DAJ51" s="1252"/>
      <c r="DAK51" s="1252"/>
      <c r="DAL51" s="1252"/>
      <c r="DAM51" s="1252"/>
      <c r="DAN51" s="1252"/>
      <c r="DAO51" s="1252"/>
      <c r="DAP51" s="1252"/>
      <c r="DAQ51" s="1252"/>
      <c r="DAR51" s="1252"/>
      <c r="DAS51" s="1252"/>
      <c r="DAT51" s="1252"/>
      <c r="DAU51" s="1252"/>
      <c r="DAV51" s="1252"/>
      <c r="DAW51" s="1252"/>
      <c r="DAX51" s="1252"/>
      <c r="DAY51" s="1252"/>
      <c r="DAZ51" s="1252"/>
      <c r="DBA51" s="1252"/>
      <c r="DBB51" s="1252"/>
      <c r="DBC51" s="1252"/>
      <c r="DBD51" s="1252"/>
      <c r="DBE51" s="1252"/>
      <c r="DBF51" s="1252"/>
      <c r="DBG51" s="1252"/>
      <c r="DBH51" s="1252"/>
      <c r="DBI51" s="1252"/>
      <c r="DBJ51" s="1252"/>
      <c r="DBK51" s="1252"/>
      <c r="DBL51" s="1252"/>
      <c r="DBM51" s="1252"/>
      <c r="DBN51" s="1252"/>
      <c r="DBO51" s="1252"/>
      <c r="DBP51" s="1252"/>
      <c r="DBQ51" s="1252"/>
      <c r="DBR51" s="1252"/>
      <c r="DBS51" s="1252"/>
      <c r="DBT51" s="1252"/>
      <c r="DBU51" s="1252"/>
      <c r="DBV51" s="1252"/>
      <c r="DBW51" s="1252"/>
      <c r="DBX51" s="1252"/>
      <c r="DBY51" s="1252"/>
      <c r="DBZ51" s="1252"/>
      <c r="DCA51" s="1252"/>
      <c r="DCB51" s="1252"/>
      <c r="DCC51" s="1252"/>
      <c r="DCD51" s="1252"/>
      <c r="DCE51" s="1252"/>
      <c r="DCF51" s="1252"/>
      <c r="DCG51" s="1252"/>
      <c r="DCH51" s="1252"/>
      <c r="DCI51" s="1252"/>
      <c r="DCJ51" s="1252"/>
      <c r="DCK51" s="1252"/>
      <c r="DCL51" s="1252"/>
      <c r="DCM51" s="1252"/>
      <c r="DCN51" s="1252"/>
      <c r="DCO51" s="1252"/>
      <c r="DCP51" s="1252"/>
      <c r="DCQ51" s="1252"/>
      <c r="DCR51" s="1252"/>
      <c r="DCS51" s="1252"/>
      <c r="DCT51" s="1252"/>
      <c r="DCU51" s="1252"/>
      <c r="DCV51" s="1252"/>
      <c r="DCW51" s="1252"/>
      <c r="DCX51" s="1252"/>
      <c r="DCY51" s="1252"/>
      <c r="DCZ51" s="1252"/>
      <c r="DDA51" s="1252"/>
      <c r="DDB51" s="1252"/>
      <c r="DDC51" s="1252"/>
      <c r="DDD51" s="1252"/>
      <c r="DDE51" s="1252"/>
      <c r="DDF51" s="1252"/>
      <c r="DDG51" s="1252"/>
      <c r="DDH51" s="1252"/>
      <c r="DDI51" s="1252"/>
      <c r="DDJ51" s="1252"/>
      <c r="DDK51" s="1252"/>
      <c r="DDL51" s="1252"/>
      <c r="DDM51" s="1252"/>
      <c r="DDN51" s="1252"/>
      <c r="DDO51" s="1252"/>
      <c r="DDP51" s="1252"/>
      <c r="DDQ51" s="1252"/>
      <c r="DDR51" s="1252"/>
      <c r="DDS51" s="1252"/>
      <c r="DDT51" s="1252"/>
      <c r="DDU51" s="1252"/>
      <c r="DDV51" s="1252"/>
      <c r="DDW51" s="1252"/>
      <c r="DDX51" s="1252"/>
      <c r="DDY51" s="1252"/>
      <c r="DDZ51" s="1252"/>
      <c r="DEA51" s="1252"/>
      <c r="DEB51" s="1252"/>
      <c r="DEC51" s="1252"/>
      <c r="DED51" s="1252"/>
      <c r="DEE51" s="1252"/>
      <c r="DEF51" s="1252"/>
      <c r="DEG51" s="1252"/>
      <c r="DEH51" s="1252"/>
      <c r="DEI51" s="1252"/>
      <c r="DEJ51" s="1252"/>
      <c r="DEK51" s="1252"/>
      <c r="DEL51" s="1252"/>
      <c r="DEM51" s="1252"/>
      <c r="DEN51" s="1252"/>
      <c r="DEO51" s="1252"/>
      <c r="DEP51" s="1252"/>
      <c r="DEQ51" s="1252"/>
      <c r="DER51" s="1252"/>
      <c r="DES51" s="1252"/>
      <c r="DET51" s="1252"/>
      <c r="DEU51" s="1252"/>
      <c r="DEV51" s="1252"/>
      <c r="DEW51" s="1252"/>
      <c r="DEX51" s="1252"/>
      <c r="DEY51" s="1252"/>
      <c r="DEZ51" s="1252"/>
      <c r="DFA51" s="1252"/>
      <c r="DFB51" s="1252"/>
      <c r="DFC51" s="1252"/>
      <c r="DFD51" s="1252"/>
      <c r="DFE51" s="1252"/>
      <c r="DFF51" s="1252"/>
      <c r="DFG51" s="1252"/>
      <c r="DFH51" s="1252"/>
      <c r="DFI51" s="1252"/>
      <c r="DFJ51" s="1252"/>
      <c r="DFK51" s="1252"/>
      <c r="DFL51" s="1252"/>
      <c r="DFM51" s="1252"/>
      <c r="DFN51" s="1252"/>
      <c r="DFO51" s="1252"/>
      <c r="DFP51" s="1252"/>
      <c r="DFQ51" s="1252"/>
      <c r="DFR51" s="1252"/>
      <c r="DFS51" s="1252"/>
      <c r="DFT51" s="1252"/>
      <c r="DFU51" s="1252"/>
      <c r="DFV51" s="1252"/>
      <c r="DFW51" s="1252"/>
      <c r="DFX51" s="1252"/>
      <c r="DFY51" s="1252"/>
      <c r="DFZ51" s="1252"/>
      <c r="DGA51" s="1252"/>
      <c r="DGB51" s="1252"/>
      <c r="DGC51" s="1252"/>
      <c r="DGD51" s="1252"/>
      <c r="DGE51" s="1252"/>
      <c r="DGF51" s="1252"/>
      <c r="DGG51" s="1252"/>
      <c r="DGH51" s="1252"/>
      <c r="DGI51" s="1252"/>
      <c r="DGJ51" s="1252"/>
      <c r="DGK51" s="1252"/>
      <c r="DGL51" s="1252"/>
      <c r="DGM51" s="1252"/>
      <c r="DGN51" s="1252"/>
      <c r="DGO51" s="1252"/>
      <c r="DGP51" s="1252"/>
      <c r="DGQ51" s="1252"/>
      <c r="DGR51" s="1252"/>
      <c r="DGS51" s="1252"/>
      <c r="DGT51" s="1252"/>
      <c r="DGU51" s="1252"/>
      <c r="DGV51" s="1252"/>
      <c r="DGW51" s="1252"/>
      <c r="DGX51" s="1252"/>
      <c r="DGY51" s="1252"/>
      <c r="DGZ51" s="1252"/>
      <c r="DHA51" s="1252"/>
      <c r="DHB51" s="1252"/>
      <c r="DHC51" s="1252"/>
      <c r="DHD51" s="1252"/>
      <c r="DHE51" s="1252"/>
      <c r="DHF51" s="1252"/>
      <c r="DHG51" s="1252"/>
      <c r="DHH51" s="1252"/>
      <c r="DHI51" s="1252"/>
      <c r="DHJ51" s="1252"/>
      <c r="DHK51" s="1252"/>
      <c r="DHL51" s="1252"/>
      <c r="DHM51" s="1252"/>
      <c r="DHN51" s="1252"/>
      <c r="DHO51" s="1252"/>
      <c r="DHP51" s="1252"/>
      <c r="DHQ51" s="1252"/>
      <c r="DHR51" s="1252"/>
      <c r="DHS51" s="1252"/>
      <c r="DHT51" s="1252"/>
      <c r="DHU51" s="1252"/>
      <c r="DHV51" s="1252"/>
      <c r="DHW51" s="1252"/>
      <c r="DHX51" s="1252"/>
      <c r="DHY51" s="1252"/>
      <c r="DHZ51" s="1252"/>
      <c r="DIA51" s="1252"/>
      <c r="DIB51" s="1252"/>
      <c r="DIC51" s="1252"/>
      <c r="DID51" s="1252"/>
      <c r="DIE51" s="1252"/>
      <c r="DIF51" s="1252"/>
      <c r="DIG51" s="1252"/>
      <c r="DIH51" s="1252"/>
      <c r="DII51" s="1252"/>
      <c r="DIJ51" s="1252"/>
      <c r="DIK51" s="1252"/>
      <c r="DIL51" s="1252"/>
      <c r="DIM51" s="1252"/>
      <c r="DIN51" s="1252"/>
      <c r="DIO51" s="1252"/>
      <c r="DIP51" s="1252"/>
      <c r="DIQ51" s="1252"/>
      <c r="DIR51" s="1252"/>
      <c r="DIS51" s="1252"/>
      <c r="DIT51" s="1252"/>
      <c r="DIU51" s="1252"/>
      <c r="DIV51" s="1252"/>
      <c r="DIW51" s="1252"/>
      <c r="DIX51" s="1252"/>
      <c r="DIY51" s="1252"/>
      <c r="DIZ51" s="1252"/>
      <c r="DJA51" s="1252"/>
      <c r="DJB51" s="1252"/>
      <c r="DJC51" s="1252"/>
      <c r="DJD51" s="1252"/>
      <c r="DJE51" s="1252"/>
      <c r="DJF51" s="1252"/>
      <c r="DJG51" s="1252"/>
      <c r="DJH51" s="1252"/>
      <c r="DJI51" s="1252"/>
      <c r="DJJ51" s="1252"/>
      <c r="DJK51" s="1252"/>
      <c r="DJL51" s="1252"/>
      <c r="DJM51" s="1252"/>
      <c r="DJN51" s="1252"/>
      <c r="DJO51" s="1252"/>
      <c r="DJP51" s="1252"/>
      <c r="DJQ51" s="1252"/>
      <c r="DJR51" s="1252"/>
      <c r="DJS51" s="1252"/>
      <c r="DJT51" s="1252"/>
      <c r="DJU51" s="1252"/>
      <c r="DJV51" s="1252"/>
      <c r="DJW51" s="1252"/>
      <c r="DJX51" s="1252"/>
      <c r="DJY51" s="1252"/>
      <c r="DJZ51" s="1252"/>
      <c r="DKA51" s="1252"/>
      <c r="DKB51" s="1252"/>
      <c r="DKC51" s="1252"/>
      <c r="DKD51" s="1252"/>
      <c r="DKE51" s="1252"/>
      <c r="DKF51" s="1252"/>
      <c r="DKG51" s="1252"/>
      <c r="DKH51" s="1252"/>
      <c r="DKI51" s="1252"/>
      <c r="DKJ51" s="1252"/>
      <c r="DKK51" s="1252"/>
      <c r="DKL51" s="1252"/>
      <c r="DKM51" s="1252"/>
      <c r="DKN51" s="1252"/>
      <c r="DKO51" s="1252"/>
      <c r="DKP51" s="1252"/>
      <c r="DKQ51" s="1252"/>
      <c r="DKR51" s="1252"/>
      <c r="DKS51" s="1252"/>
      <c r="DKT51" s="1252"/>
      <c r="DKU51" s="1252"/>
      <c r="DKV51" s="1252"/>
      <c r="DKW51" s="1252"/>
      <c r="DKX51" s="1252"/>
      <c r="DKY51" s="1252"/>
      <c r="DKZ51" s="1252"/>
      <c r="DLA51" s="1252"/>
      <c r="DLB51" s="1252"/>
      <c r="DLC51" s="1252"/>
      <c r="DLD51" s="1252"/>
      <c r="DLE51" s="1252"/>
      <c r="DLF51" s="1252"/>
      <c r="DLG51" s="1252"/>
      <c r="DLH51" s="1252"/>
      <c r="DLI51" s="1252"/>
      <c r="DLJ51" s="1252"/>
      <c r="DLK51" s="1252"/>
      <c r="DLL51" s="1252"/>
      <c r="DLM51" s="1252"/>
      <c r="DLN51" s="1252"/>
      <c r="DLO51" s="1252"/>
      <c r="DLP51" s="1252"/>
      <c r="DLQ51" s="1252"/>
      <c r="DLR51" s="1252"/>
      <c r="DLS51" s="1252"/>
      <c r="DLT51" s="1252"/>
      <c r="DLU51" s="1252"/>
      <c r="DLV51" s="1252"/>
      <c r="DLW51" s="1252"/>
      <c r="DLX51" s="1252"/>
      <c r="DLY51" s="1252"/>
      <c r="DLZ51" s="1252"/>
      <c r="DMA51" s="1252"/>
      <c r="DMB51" s="1252"/>
      <c r="DMC51" s="1252"/>
      <c r="DMD51" s="1252"/>
      <c r="DME51" s="1252"/>
      <c r="DMF51" s="1252"/>
      <c r="DMG51" s="1252"/>
      <c r="DMH51" s="1252"/>
      <c r="DMI51" s="1252"/>
      <c r="DMJ51" s="1252"/>
      <c r="DMK51" s="1252"/>
      <c r="DML51" s="1252"/>
      <c r="DMM51" s="1252"/>
      <c r="DMN51" s="1252"/>
      <c r="DMO51" s="1252"/>
      <c r="DMP51" s="1252"/>
      <c r="DMQ51" s="1252"/>
      <c r="DMR51" s="1252"/>
      <c r="DMS51" s="1252"/>
      <c r="DMT51" s="1252"/>
      <c r="DMU51" s="1252"/>
      <c r="DMV51" s="1252"/>
      <c r="DMW51" s="1252"/>
      <c r="DMX51" s="1252"/>
      <c r="DMY51" s="1252"/>
      <c r="DMZ51" s="1252"/>
      <c r="DNA51" s="1252"/>
      <c r="DNB51" s="1252"/>
      <c r="DNC51" s="1252"/>
      <c r="DND51" s="1252"/>
      <c r="DNE51" s="1252"/>
      <c r="DNF51" s="1252"/>
      <c r="DNG51" s="1252"/>
      <c r="DNH51" s="1252"/>
      <c r="DNI51" s="1252"/>
      <c r="DNJ51" s="1252"/>
      <c r="DNK51" s="1252"/>
      <c r="DNL51" s="1252"/>
      <c r="DNM51" s="1252"/>
      <c r="DNN51" s="1252"/>
      <c r="DNO51" s="1252"/>
      <c r="DNP51" s="1252"/>
      <c r="DNQ51" s="1252"/>
      <c r="DNR51" s="1252"/>
      <c r="DNS51" s="1252"/>
      <c r="DNT51" s="1252"/>
      <c r="DNU51" s="1252"/>
      <c r="DNV51" s="1252"/>
      <c r="DNW51" s="1252"/>
      <c r="DNX51" s="1252"/>
      <c r="DNY51" s="1252"/>
      <c r="DNZ51" s="1252"/>
      <c r="DOA51" s="1252"/>
      <c r="DOB51" s="1252"/>
      <c r="DOC51" s="1252"/>
      <c r="DOD51" s="1252"/>
      <c r="DOE51" s="1252"/>
      <c r="DOF51" s="1252"/>
      <c r="DOG51" s="1252"/>
      <c r="DOH51" s="1252"/>
      <c r="DOI51" s="1252"/>
      <c r="DOJ51" s="1252"/>
      <c r="DOK51" s="1252"/>
      <c r="DOL51" s="1252"/>
      <c r="DOM51" s="1252"/>
      <c r="DON51" s="1252"/>
      <c r="DOO51" s="1252"/>
      <c r="DOP51" s="1252"/>
      <c r="DOQ51" s="1252"/>
      <c r="DOR51" s="1252"/>
      <c r="DOS51" s="1252"/>
      <c r="DOT51" s="1252"/>
      <c r="DOU51" s="1252"/>
      <c r="DOV51" s="1252"/>
      <c r="DOW51" s="1252"/>
      <c r="DOX51" s="1252"/>
      <c r="DOY51" s="1252"/>
      <c r="DOZ51" s="1252"/>
      <c r="DPA51" s="1252"/>
      <c r="DPB51" s="1252"/>
      <c r="DPC51" s="1252"/>
      <c r="DPD51" s="1252"/>
      <c r="DPE51" s="1252"/>
      <c r="DPF51" s="1252"/>
      <c r="DPG51" s="1252"/>
      <c r="DPH51" s="1252"/>
      <c r="DPI51" s="1252"/>
      <c r="DPJ51" s="1252"/>
      <c r="DPK51" s="1252"/>
      <c r="DPL51" s="1252"/>
      <c r="DPM51" s="1252"/>
      <c r="DPN51" s="1252"/>
      <c r="DPO51" s="1252"/>
      <c r="DPP51" s="1252"/>
      <c r="DPQ51" s="1252"/>
      <c r="DPR51" s="1252"/>
      <c r="DPS51" s="1252"/>
      <c r="DPT51" s="1252"/>
      <c r="DPU51" s="1252"/>
      <c r="DPV51" s="1252"/>
      <c r="DPW51" s="1252"/>
      <c r="DPX51" s="1252"/>
      <c r="DPY51" s="1252"/>
      <c r="DPZ51" s="1252"/>
      <c r="DQA51" s="1252"/>
      <c r="DQB51" s="1252"/>
      <c r="DQC51" s="1252"/>
      <c r="DQD51" s="1252"/>
      <c r="DQE51" s="1252"/>
      <c r="DQF51" s="1252"/>
      <c r="DQG51" s="1252"/>
      <c r="DQH51" s="1252"/>
      <c r="DQI51" s="1252"/>
      <c r="DQJ51" s="1252"/>
      <c r="DQK51" s="1252"/>
      <c r="DQL51" s="1252"/>
      <c r="DQM51" s="1252"/>
      <c r="DQN51" s="1252"/>
      <c r="DQO51" s="1252"/>
      <c r="DQP51" s="1252"/>
      <c r="DQQ51" s="1252"/>
      <c r="DQR51" s="1252"/>
      <c r="DQS51" s="1252"/>
      <c r="DQT51" s="1252"/>
      <c r="DQU51" s="1252"/>
      <c r="DQV51" s="1252"/>
      <c r="DQW51" s="1252"/>
      <c r="DQX51" s="1252"/>
      <c r="DQY51" s="1252"/>
      <c r="DQZ51" s="1252"/>
      <c r="DRA51" s="1252"/>
      <c r="DRB51" s="1252"/>
      <c r="DRC51" s="1252"/>
      <c r="DRD51" s="1252"/>
      <c r="DRE51" s="1252"/>
      <c r="DRF51" s="1252"/>
      <c r="DRG51" s="1252"/>
      <c r="DRH51" s="1252"/>
      <c r="DRI51" s="1252"/>
      <c r="DRJ51" s="1252"/>
      <c r="DRK51" s="1252"/>
      <c r="DRL51" s="1252"/>
      <c r="DRM51" s="1252"/>
      <c r="DRN51" s="1252"/>
      <c r="DRO51" s="1252"/>
      <c r="DRP51" s="1252"/>
      <c r="DRQ51" s="1252"/>
      <c r="DRR51" s="1252"/>
      <c r="DRS51" s="1252"/>
      <c r="DRT51" s="1252"/>
      <c r="DRU51" s="1252"/>
      <c r="DRV51" s="1252"/>
      <c r="DRW51" s="1252"/>
      <c r="DRX51" s="1252"/>
      <c r="DRY51" s="1252"/>
      <c r="DRZ51" s="1252"/>
      <c r="DSA51" s="1252"/>
      <c r="DSB51" s="1252"/>
      <c r="DSC51" s="1252"/>
      <c r="DSD51" s="1252"/>
      <c r="DSE51" s="1252"/>
      <c r="DSF51" s="1252"/>
      <c r="DSG51" s="1252"/>
      <c r="DSH51" s="1252"/>
      <c r="DSI51" s="1252"/>
      <c r="DSJ51" s="1252"/>
      <c r="DSK51" s="1252"/>
      <c r="DSL51" s="1252"/>
      <c r="DSM51" s="1252"/>
      <c r="DSN51" s="1252"/>
      <c r="DSO51" s="1252"/>
      <c r="DSP51" s="1252"/>
      <c r="DSQ51" s="1252"/>
      <c r="DSR51" s="1252"/>
      <c r="DSS51" s="1252"/>
      <c r="DST51" s="1252"/>
      <c r="DSU51" s="1252"/>
      <c r="DSV51" s="1252"/>
      <c r="DSW51" s="1252"/>
      <c r="DSX51" s="1252"/>
      <c r="DSY51" s="1252"/>
      <c r="DSZ51" s="1252"/>
      <c r="DTA51" s="1252"/>
      <c r="DTB51" s="1252"/>
      <c r="DTC51" s="1252"/>
      <c r="DTD51" s="1252"/>
      <c r="DTE51" s="1252"/>
      <c r="DTF51" s="1252"/>
      <c r="DTG51" s="1252"/>
      <c r="DTH51" s="1252"/>
      <c r="DTI51" s="1252"/>
      <c r="DTJ51" s="1252"/>
      <c r="DTK51" s="1252"/>
      <c r="DTL51" s="1252"/>
      <c r="DTM51" s="1252"/>
      <c r="DTN51" s="1252"/>
      <c r="DTO51" s="1252"/>
      <c r="DTP51" s="1252"/>
      <c r="DTQ51" s="1252"/>
      <c r="DTR51" s="1252"/>
      <c r="DTS51" s="1252"/>
      <c r="DTT51" s="1252"/>
      <c r="DTU51" s="1252"/>
      <c r="DTV51" s="1252"/>
      <c r="DTW51" s="1252"/>
      <c r="DTX51" s="1252"/>
      <c r="DTY51" s="1252"/>
      <c r="DTZ51" s="1252"/>
      <c r="DUA51" s="1252"/>
      <c r="DUB51" s="1252"/>
      <c r="DUC51" s="1252"/>
      <c r="DUD51" s="1252"/>
      <c r="DUE51" s="1252"/>
      <c r="DUF51" s="1252"/>
      <c r="DUG51" s="1252"/>
      <c r="DUH51" s="1252"/>
      <c r="DUI51" s="1252"/>
      <c r="DUJ51" s="1252"/>
      <c r="DUK51" s="1252"/>
      <c r="DUL51" s="1252"/>
      <c r="DUM51" s="1252"/>
      <c r="DUN51" s="1252"/>
      <c r="DUO51" s="1252"/>
      <c r="DUP51" s="1252"/>
      <c r="DUQ51" s="1252"/>
      <c r="DUR51" s="1252"/>
      <c r="DUS51" s="1252"/>
      <c r="DUT51" s="1252"/>
      <c r="DUU51" s="1252"/>
      <c r="DUV51" s="1252"/>
      <c r="DUW51" s="1252"/>
      <c r="DUX51" s="1252"/>
      <c r="DUY51" s="1252"/>
      <c r="DUZ51" s="1252"/>
      <c r="DVA51" s="1252"/>
      <c r="DVB51" s="1252"/>
      <c r="DVC51" s="1252"/>
      <c r="DVD51" s="1252"/>
      <c r="DVE51" s="1252"/>
      <c r="DVF51" s="1252"/>
      <c r="DVG51" s="1252"/>
      <c r="DVH51" s="1252"/>
      <c r="DVI51" s="1252"/>
      <c r="DVJ51" s="1252"/>
      <c r="DVK51" s="1252"/>
      <c r="DVL51" s="1252"/>
      <c r="DVM51" s="1252"/>
      <c r="DVN51" s="1252"/>
      <c r="DVO51" s="1252"/>
      <c r="DVP51" s="1252"/>
      <c r="DVQ51" s="1252"/>
      <c r="DVR51" s="1252"/>
      <c r="DVS51" s="1252"/>
      <c r="DVT51" s="1252"/>
      <c r="DVU51" s="1252"/>
      <c r="DVV51" s="1252"/>
      <c r="DVW51" s="1252"/>
      <c r="DVX51" s="1252"/>
      <c r="DVY51" s="1252"/>
      <c r="DVZ51" s="1252"/>
      <c r="DWA51" s="1252"/>
      <c r="DWB51" s="1252"/>
      <c r="DWC51" s="1252"/>
      <c r="DWD51" s="1252"/>
      <c r="DWE51" s="1252"/>
      <c r="DWF51" s="1252"/>
      <c r="DWG51" s="1252"/>
      <c r="DWH51" s="1252"/>
      <c r="DWI51" s="1252"/>
      <c r="DWJ51" s="1252"/>
      <c r="DWK51" s="1252"/>
      <c r="DWL51" s="1252"/>
      <c r="DWM51" s="1252"/>
      <c r="DWN51" s="1252"/>
      <c r="DWO51" s="1252"/>
      <c r="DWP51" s="1252"/>
      <c r="DWQ51" s="1252"/>
      <c r="DWR51" s="1252"/>
      <c r="DWS51" s="1252"/>
      <c r="DWT51" s="1252"/>
      <c r="DWU51" s="1252"/>
      <c r="DWV51" s="1252"/>
      <c r="DWW51" s="1252"/>
      <c r="DWX51" s="1252"/>
      <c r="DWY51" s="1252"/>
      <c r="DWZ51" s="1252"/>
      <c r="DXA51" s="1252"/>
      <c r="DXB51" s="1252"/>
      <c r="DXC51" s="1252"/>
      <c r="DXD51" s="1252"/>
      <c r="DXE51" s="1252"/>
      <c r="DXF51" s="1252"/>
      <c r="DXG51" s="1252"/>
      <c r="DXH51" s="1252"/>
      <c r="DXI51" s="1252"/>
      <c r="DXJ51" s="1252"/>
      <c r="DXK51" s="1252"/>
      <c r="DXL51" s="1252"/>
      <c r="DXM51" s="1252"/>
      <c r="DXN51" s="1252"/>
      <c r="DXO51" s="1252"/>
      <c r="DXP51" s="1252"/>
      <c r="DXQ51" s="1252"/>
      <c r="DXR51" s="1252"/>
      <c r="DXS51" s="1252"/>
      <c r="DXT51" s="1252"/>
      <c r="DXU51" s="1252"/>
      <c r="DXV51" s="1252"/>
      <c r="DXW51" s="1252"/>
      <c r="DXX51" s="1252"/>
      <c r="DXY51" s="1252"/>
      <c r="DXZ51" s="1252"/>
      <c r="DYA51" s="1252"/>
      <c r="DYB51" s="1252"/>
      <c r="DYC51" s="1252"/>
      <c r="DYD51" s="1252"/>
      <c r="DYE51" s="1252"/>
      <c r="DYF51" s="1252"/>
      <c r="DYG51" s="1252"/>
      <c r="DYH51" s="1252"/>
      <c r="DYI51" s="1252"/>
      <c r="DYJ51" s="1252"/>
      <c r="DYK51" s="1252"/>
      <c r="DYL51" s="1252"/>
      <c r="DYM51" s="1252"/>
      <c r="DYN51" s="1252"/>
      <c r="DYO51" s="1252"/>
      <c r="DYP51" s="1252"/>
      <c r="DYQ51" s="1252"/>
      <c r="DYR51" s="1252"/>
      <c r="DYS51" s="1252"/>
      <c r="DYT51" s="1252"/>
      <c r="DYU51" s="1252"/>
      <c r="DYV51" s="1252"/>
      <c r="DYW51" s="1252"/>
      <c r="DYX51" s="1252"/>
      <c r="DYY51" s="1252"/>
      <c r="DYZ51" s="1252"/>
      <c r="DZA51" s="1252"/>
      <c r="DZB51" s="1252"/>
      <c r="DZC51" s="1252"/>
      <c r="DZD51" s="1252"/>
      <c r="DZE51" s="1252"/>
      <c r="DZF51" s="1252"/>
      <c r="DZG51" s="1252"/>
      <c r="DZH51" s="1252"/>
      <c r="DZI51" s="1252"/>
      <c r="DZJ51" s="1252"/>
      <c r="DZK51" s="1252"/>
      <c r="DZL51" s="1252"/>
      <c r="DZM51" s="1252"/>
      <c r="DZN51" s="1252"/>
      <c r="DZO51" s="1252"/>
      <c r="DZP51" s="1252"/>
      <c r="DZQ51" s="1252"/>
      <c r="DZR51" s="1252"/>
      <c r="DZS51" s="1252"/>
      <c r="DZT51" s="1252"/>
      <c r="DZU51" s="1252"/>
      <c r="DZV51" s="1252"/>
      <c r="DZW51" s="1252"/>
      <c r="DZX51" s="1252"/>
      <c r="DZY51" s="1252"/>
      <c r="DZZ51" s="1252"/>
      <c r="EAA51" s="1252"/>
      <c r="EAB51" s="1252"/>
      <c r="EAC51" s="1252"/>
      <c r="EAD51" s="1252"/>
      <c r="EAE51" s="1252"/>
      <c r="EAF51" s="1252"/>
      <c r="EAG51" s="1252"/>
      <c r="EAH51" s="1252"/>
      <c r="EAI51" s="1252"/>
      <c r="EAJ51" s="1252"/>
      <c r="EAK51" s="1252"/>
      <c r="EAL51" s="1252"/>
      <c r="EAM51" s="1252"/>
      <c r="EAN51" s="1252"/>
      <c r="EAO51" s="1252"/>
      <c r="EAP51" s="1252"/>
      <c r="EAQ51" s="1252"/>
      <c r="EAR51" s="1252"/>
      <c r="EAS51" s="1252"/>
      <c r="EAT51" s="1252"/>
      <c r="EAU51" s="1252"/>
      <c r="EAV51" s="1252"/>
      <c r="EAW51" s="1252"/>
      <c r="EAX51" s="1252"/>
      <c r="EAY51" s="1252"/>
      <c r="EAZ51" s="1252"/>
      <c r="EBA51" s="1252"/>
      <c r="EBB51" s="1252"/>
      <c r="EBC51" s="1252"/>
      <c r="EBD51" s="1252"/>
      <c r="EBE51" s="1252"/>
      <c r="EBF51" s="1252"/>
      <c r="EBG51" s="1252"/>
      <c r="EBH51" s="1252"/>
      <c r="EBI51" s="1252"/>
      <c r="EBJ51" s="1252"/>
      <c r="EBK51" s="1252"/>
      <c r="EBL51" s="1252"/>
      <c r="EBM51" s="1252"/>
      <c r="EBN51" s="1252"/>
      <c r="EBO51" s="1252"/>
      <c r="EBP51" s="1252"/>
      <c r="EBQ51" s="1252"/>
      <c r="EBR51" s="1252"/>
      <c r="EBS51" s="1252"/>
      <c r="EBT51" s="1252"/>
      <c r="EBU51" s="1252"/>
      <c r="EBV51" s="1252"/>
      <c r="EBW51" s="1252"/>
      <c r="EBX51" s="1252"/>
      <c r="EBY51" s="1252"/>
      <c r="EBZ51" s="1252"/>
      <c r="ECA51" s="1252"/>
      <c r="ECB51" s="1252"/>
      <c r="ECC51" s="1252"/>
      <c r="ECD51" s="1252"/>
      <c r="ECE51" s="1252"/>
      <c r="ECF51" s="1252"/>
      <c r="ECG51" s="1252"/>
      <c r="ECH51" s="1252"/>
      <c r="ECI51" s="1252"/>
      <c r="ECJ51" s="1252"/>
      <c r="ECK51" s="1252"/>
      <c r="ECL51" s="1252"/>
      <c r="ECM51" s="1252"/>
      <c r="ECN51" s="1252"/>
      <c r="ECO51" s="1252"/>
      <c r="ECP51" s="1252"/>
      <c r="ECQ51" s="1252"/>
      <c r="ECR51" s="1252"/>
      <c r="ECS51" s="1252"/>
      <c r="ECT51" s="1252"/>
      <c r="ECU51" s="1252"/>
      <c r="ECV51" s="1252"/>
      <c r="ECW51" s="1252"/>
      <c r="ECX51" s="1252"/>
      <c r="ECY51" s="1252"/>
      <c r="ECZ51" s="1252"/>
      <c r="EDA51" s="1252"/>
      <c r="EDB51" s="1252"/>
      <c r="EDC51" s="1252"/>
      <c r="EDD51" s="1252"/>
      <c r="EDE51" s="1252"/>
      <c r="EDF51" s="1252"/>
      <c r="EDG51" s="1252"/>
      <c r="EDH51" s="1252"/>
      <c r="EDI51" s="1252"/>
      <c r="EDJ51" s="1252"/>
      <c r="EDK51" s="1252"/>
      <c r="EDL51" s="1252"/>
      <c r="EDM51" s="1252"/>
      <c r="EDN51" s="1252"/>
      <c r="EDO51" s="1252"/>
      <c r="EDP51" s="1252"/>
      <c r="EDQ51" s="1252"/>
      <c r="EDR51" s="1252"/>
      <c r="EDS51" s="1252"/>
      <c r="EDT51" s="1252"/>
      <c r="EDU51" s="1252"/>
      <c r="EDV51" s="1252"/>
      <c r="EDW51" s="1252"/>
      <c r="EDX51" s="1252"/>
      <c r="EDY51" s="1252"/>
      <c r="EDZ51" s="1252"/>
      <c r="EEA51" s="1252"/>
      <c r="EEB51" s="1252"/>
      <c r="EEC51" s="1252"/>
      <c r="EED51" s="1252"/>
      <c r="EEE51" s="1252"/>
      <c r="EEF51" s="1252"/>
      <c r="EEG51" s="1252"/>
      <c r="EEH51" s="1252"/>
      <c r="EEI51" s="1252"/>
      <c r="EEJ51" s="1252"/>
      <c r="EEK51" s="1252"/>
      <c r="EEL51" s="1252"/>
      <c r="EEM51" s="1252"/>
      <c r="EEN51" s="1252"/>
      <c r="EEO51" s="1252"/>
      <c r="EEP51" s="1252"/>
      <c r="EEQ51" s="1252"/>
      <c r="EER51" s="1252"/>
      <c r="EES51" s="1252"/>
      <c r="EET51" s="1252"/>
      <c r="EEU51" s="1252"/>
      <c r="EEV51" s="1252"/>
      <c r="EEW51" s="1252"/>
      <c r="EEX51" s="1252"/>
      <c r="EEY51" s="1252"/>
      <c r="EEZ51" s="1252"/>
      <c r="EFA51" s="1252"/>
      <c r="EFB51" s="1252"/>
      <c r="EFC51" s="1252"/>
      <c r="EFD51" s="1252"/>
      <c r="EFE51" s="1252"/>
      <c r="EFF51" s="1252"/>
      <c r="EFG51" s="1252"/>
      <c r="EFH51" s="1252"/>
      <c r="EFI51" s="1252"/>
      <c r="EFJ51" s="1252"/>
      <c r="EFK51" s="1252"/>
      <c r="EFL51" s="1252"/>
      <c r="EFM51" s="1252"/>
      <c r="EFN51" s="1252"/>
      <c r="EFO51" s="1252"/>
      <c r="EFP51" s="1252"/>
      <c r="EFQ51" s="1252"/>
      <c r="EFR51" s="1252"/>
      <c r="EFS51" s="1252"/>
      <c r="EFT51" s="1252"/>
      <c r="EFU51" s="1252"/>
      <c r="EFV51" s="1252"/>
      <c r="EFW51" s="1252"/>
      <c r="EFX51" s="1252"/>
      <c r="EFY51" s="1252"/>
      <c r="EFZ51" s="1252"/>
      <c r="EGA51" s="1252"/>
      <c r="EGB51" s="1252"/>
      <c r="EGC51" s="1252"/>
      <c r="EGD51" s="1252"/>
      <c r="EGE51" s="1252"/>
      <c r="EGF51" s="1252"/>
      <c r="EGG51" s="1252"/>
      <c r="EGH51" s="1252"/>
      <c r="EGI51" s="1252"/>
      <c r="EGJ51" s="1252"/>
      <c r="EGK51" s="1252"/>
      <c r="EGL51" s="1252"/>
      <c r="EGM51" s="1252"/>
      <c r="EGN51" s="1252"/>
      <c r="EGO51" s="1252"/>
      <c r="EGP51" s="1252"/>
      <c r="EGQ51" s="1252"/>
      <c r="EGR51" s="1252"/>
      <c r="EGS51" s="1252"/>
      <c r="EGT51" s="1252"/>
      <c r="EGU51" s="1252"/>
      <c r="EGV51" s="1252"/>
      <c r="EGW51" s="1252"/>
      <c r="EGX51" s="1252"/>
      <c r="EGY51" s="1252"/>
      <c r="EGZ51" s="1252"/>
      <c r="EHA51" s="1252"/>
      <c r="EHB51" s="1252"/>
      <c r="EHC51" s="1252"/>
      <c r="EHD51" s="1252"/>
      <c r="EHE51" s="1252"/>
      <c r="EHF51" s="1252"/>
      <c r="EHG51" s="1252"/>
      <c r="EHH51" s="1252"/>
      <c r="EHI51" s="1252"/>
      <c r="EHJ51" s="1252"/>
      <c r="EHK51" s="1252"/>
      <c r="EHL51" s="1252"/>
      <c r="EHM51" s="1252"/>
      <c r="EHN51" s="1252"/>
      <c r="EHO51" s="1252"/>
      <c r="EHP51" s="1252"/>
      <c r="EHQ51" s="1252"/>
      <c r="EHR51" s="1252"/>
      <c r="EHS51" s="1252"/>
      <c r="EHT51" s="1252"/>
      <c r="EHU51" s="1252"/>
      <c r="EHV51" s="1252"/>
      <c r="EHW51" s="1252"/>
      <c r="EHX51" s="1252"/>
      <c r="EHY51" s="1252"/>
      <c r="EHZ51" s="1252"/>
      <c r="EIA51" s="1252"/>
      <c r="EIB51" s="1252"/>
      <c r="EIC51" s="1252"/>
      <c r="EID51" s="1252"/>
      <c r="EIE51" s="1252"/>
      <c r="EIF51" s="1252"/>
      <c r="EIG51" s="1252"/>
      <c r="EIH51" s="1252"/>
      <c r="EII51" s="1252"/>
      <c r="EIJ51" s="1252"/>
      <c r="EIK51" s="1252"/>
      <c r="EIL51" s="1252"/>
      <c r="EIM51" s="1252"/>
      <c r="EIN51" s="1252"/>
      <c r="EIO51" s="1252"/>
      <c r="EIP51" s="1252"/>
      <c r="EIQ51" s="1252"/>
      <c r="EIR51" s="1252"/>
      <c r="EIS51" s="1252"/>
      <c r="EIT51" s="1252"/>
      <c r="EIU51" s="1252"/>
      <c r="EIV51" s="1252"/>
      <c r="EIW51" s="1252"/>
      <c r="EIX51" s="1252"/>
      <c r="EIY51" s="1252"/>
      <c r="EIZ51" s="1252"/>
      <c r="EJA51" s="1252"/>
      <c r="EJB51" s="1252"/>
      <c r="EJC51" s="1252"/>
      <c r="EJD51" s="1252"/>
      <c r="EJE51" s="1252"/>
      <c r="EJF51" s="1252"/>
      <c r="EJG51" s="1252"/>
      <c r="EJH51" s="1252"/>
      <c r="EJI51" s="1252"/>
      <c r="EJJ51" s="1252"/>
      <c r="EJK51" s="1252"/>
      <c r="EJL51" s="1252"/>
      <c r="EJM51" s="1252"/>
      <c r="EJN51" s="1252"/>
      <c r="EJO51" s="1252"/>
      <c r="EJP51" s="1252"/>
      <c r="EJQ51" s="1252"/>
      <c r="EJR51" s="1252"/>
      <c r="EJS51" s="1252"/>
      <c r="EJT51" s="1252"/>
      <c r="EJU51" s="1252"/>
      <c r="EJV51" s="1252"/>
      <c r="EJW51" s="1252"/>
      <c r="EJX51" s="1252"/>
      <c r="EJY51" s="1252"/>
      <c r="EJZ51" s="1252"/>
      <c r="EKA51" s="1252"/>
      <c r="EKB51" s="1252"/>
      <c r="EKC51" s="1252"/>
      <c r="EKD51" s="1252"/>
      <c r="EKE51" s="1252"/>
      <c r="EKF51" s="1252"/>
      <c r="EKG51" s="1252"/>
      <c r="EKH51" s="1252"/>
      <c r="EKI51" s="1252"/>
      <c r="EKJ51" s="1252"/>
      <c r="EKK51" s="1252"/>
      <c r="EKL51" s="1252"/>
      <c r="EKM51" s="1252"/>
      <c r="EKN51" s="1252"/>
      <c r="EKO51" s="1252"/>
      <c r="EKP51" s="1252"/>
      <c r="EKQ51" s="1252"/>
      <c r="EKR51" s="1252"/>
      <c r="EKS51" s="1252"/>
      <c r="EKT51" s="1252"/>
      <c r="EKU51" s="1252"/>
      <c r="EKV51" s="1252"/>
      <c r="EKW51" s="1252"/>
      <c r="EKX51" s="1252"/>
      <c r="EKY51" s="1252"/>
      <c r="EKZ51" s="1252"/>
      <c r="ELA51" s="1252"/>
      <c r="ELB51" s="1252"/>
      <c r="ELC51" s="1252"/>
      <c r="ELD51" s="1252"/>
      <c r="ELE51" s="1252"/>
      <c r="ELF51" s="1252"/>
      <c r="ELG51" s="1252"/>
      <c r="ELH51" s="1252"/>
      <c r="ELI51" s="1252"/>
      <c r="ELJ51" s="1252"/>
      <c r="ELK51" s="1252"/>
      <c r="ELL51" s="1252"/>
      <c r="ELM51" s="1252"/>
      <c r="ELN51" s="1252"/>
      <c r="ELO51" s="1252"/>
      <c r="ELP51" s="1252"/>
      <c r="ELQ51" s="1252"/>
      <c r="ELR51" s="1252"/>
      <c r="ELS51" s="1252"/>
      <c r="ELT51" s="1252"/>
      <c r="ELU51" s="1252"/>
      <c r="ELV51" s="1252"/>
      <c r="ELW51" s="1252"/>
      <c r="ELX51" s="1252"/>
      <c r="ELY51" s="1252"/>
      <c r="ELZ51" s="1252"/>
      <c r="EMA51" s="1252"/>
      <c r="EMB51" s="1252"/>
      <c r="EMC51" s="1252"/>
      <c r="EMD51" s="1252"/>
      <c r="EME51" s="1252"/>
      <c r="EMF51" s="1252"/>
      <c r="EMG51" s="1252"/>
      <c r="EMH51" s="1252"/>
      <c r="EMI51" s="1252"/>
      <c r="EMJ51" s="1252"/>
      <c r="EMK51" s="1252"/>
      <c r="EML51" s="1252"/>
      <c r="EMM51" s="1252"/>
      <c r="EMN51" s="1252"/>
      <c r="EMO51" s="1252"/>
      <c r="EMP51" s="1252"/>
      <c r="EMQ51" s="1252"/>
      <c r="EMR51" s="1252"/>
      <c r="EMS51" s="1252"/>
      <c r="EMT51" s="1252"/>
      <c r="EMU51" s="1252"/>
      <c r="EMV51" s="1252"/>
      <c r="EMW51" s="1252"/>
      <c r="EMX51" s="1252"/>
      <c r="EMY51" s="1252"/>
      <c r="EMZ51" s="1252"/>
      <c r="ENA51" s="1252"/>
      <c r="ENB51" s="1252"/>
      <c r="ENC51" s="1252"/>
      <c r="END51" s="1252"/>
      <c r="ENE51" s="1252"/>
      <c r="ENF51" s="1252"/>
      <c r="ENG51" s="1252"/>
      <c r="ENH51" s="1252"/>
      <c r="ENI51" s="1252"/>
      <c r="ENJ51" s="1252"/>
      <c r="ENK51" s="1252"/>
      <c r="ENL51" s="1252"/>
      <c r="ENM51" s="1252"/>
      <c r="ENN51" s="1252"/>
      <c r="ENO51" s="1252"/>
      <c r="ENP51" s="1252"/>
      <c r="ENQ51" s="1252"/>
      <c r="ENR51" s="1252"/>
      <c r="ENS51" s="1252"/>
      <c r="ENT51" s="1252"/>
      <c r="ENU51" s="1252"/>
      <c r="ENV51" s="1252"/>
      <c r="ENW51" s="1252"/>
      <c r="ENX51" s="1252"/>
      <c r="ENY51" s="1252"/>
      <c r="ENZ51" s="1252"/>
      <c r="EOA51" s="1252"/>
      <c r="EOB51" s="1252"/>
      <c r="EOC51" s="1252"/>
      <c r="EOD51" s="1252"/>
      <c r="EOE51" s="1252"/>
      <c r="EOF51" s="1252"/>
      <c r="EOG51" s="1252"/>
      <c r="EOH51" s="1252"/>
      <c r="EOI51" s="1252"/>
      <c r="EOJ51" s="1252"/>
      <c r="EOK51" s="1252"/>
      <c r="EOL51" s="1252"/>
      <c r="EOM51" s="1252"/>
      <c r="EON51" s="1252"/>
      <c r="EOO51" s="1252"/>
      <c r="EOP51" s="1252"/>
      <c r="EOQ51" s="1252"/>
      <c r="EOR51" s="1252"/>
      <c r="EOS51" s="1252"/>
      <c r="EOT51" s="1252"/>
      <c r="EOU51" s="1252"/>
      <c r="EOV51" s="1252"/>
      <c r="EOW51" s="1252"/>
      <c r="EOX51" s="1252"/>
      <c r="EOY51" s="1252"/>
      <c r="EOZ51" s="1252"/>
      <c r="EPA51" s="1252"/>
      <c r="EPB51" s="1252"/>
      <c r="EPC51" s="1252"/>
      <c r="EPD51" s="1252"/>
      <c r="EPE51" s="1252"/>
      <c r="EPF51" s="1252"/>
      <c r="EPG51" s="1252"/>
      <c r="EPH51" s="1252"/>
      <c r="EPI51" s="1252"/>
      <c r="EPJ51" s="1252"/>
      <c r="EPK51" s="1252"/>
      <c r="EPL51" s="1252"/>
      <c r="EPM51" s="1252"/>
      <c r="EPN51" s="1252"/>
      <c r="EPO51" s="1252"/>
      <c r="EPP51" s="1252"/>
      <c r="EPQ51" s="1252"/>
      <c r="EPR51" s="1252"/>
      <c r="EPS51" s="1252"/>
      <c r="EPT51" s="1252"/>
      <c r="EPU51" s="1252"/>
      <c r="EPV51" s="1252"/>
      <c r="EPW51" s="1252"/>
      <c r="EPX51" s="1252"/>
      <c r="EPY51" s="1252"/>
      <c r="EPZ51" s="1252"/>
      <c r="EQA51" s="1252"/>
      <c r="EQB51" s="1252"/>
      <c r="EQC51" s="1252"/>
      <c r="EQD51" s="1252"/>
      <c r="EQE51" s="1252"/>
      <c r="EQF51" s="1252"/>
      <c r="EQG51" s="1252"/>
      <c r="EQH51" s="1252"/>
      <c r="EQI51" s="1252"/>
      <c r="EQJ51" s="1252"/>
      <c r="EQK51" s="1252"/>
      <c r="EQL51" s="1252"/>
      <c r="EQM51" s="1252"/>
      <c r="EQN51" s="1252"/>
      <c r="EQO51" s="1252"/>
      <c r="EQP51" s="1252"/>
      <c r="EQQ51" s="1252"/>
      <c r="EQR51" s="1252"/>
      <c r="EQS51" s="1252"/>
      <c r="EQT51" s="1252"/>
      <c r="EQU51" s="1252"/>
      <c r="EQV51" s="1252"/>
      <c r="EQW51" s="1252"/>
      <c r="EQX51" s="1252"/>
      <c r="EQY51" s="1252"/>
      <c r="EQZ51" s="1252"/>
      <c r="ERA51" s="1252"/>
      <c r="ERB51" s="1252"/>
      <c r="ERC51" s="1252"/>
      <c r="ERD51" s="1252"/>
      <c r="ERE51" s="1252"/>
      <c r="ERF51" s="1252"/>
      <c r="ERG51" s="1252"/>
      <c r="ERH51" s="1252"/>
      <c r="ERI51" s="1252"/>
      <c r="ERJ51" s="1252"/>
      <c r="ERK51" s="1252"/>
      <c r="ERL51" s="1252"/>
      <c r="ERM51" s="1252"/>
      <c r="ERN51" s="1252"/>
      <c r="ERO51" s="1252"/>
      <c r="ERP51" s="1252"/>
      <c r="ERQ51" s="1252"/>
      <c r="ERR51" s="1252"/>
      <c r="ERS51" s="1252"/>
      <c r="ERT51" s="1252"/>
      <c r="ERU51" s="1252"/>
      <c r="ERV51" s="1252"/>
      <c r="ERW51" s="1252"/>
      <c r="ERX51" s="1252"/>
      <c r="ERY51" s="1252"/>
      <c r="ERZ51" s="1252"/>
      <c r="ESA51" s="1252"/>
      <c r="ESB51" s="1252"/>
      <c r="ESC51" s="1252"/>
      <c r="ESD51" s="1252"/>
      <c r="ESE51" s="1252"/>
      <c r="ESF51" s="1252"/>
      <c r="ESG51" s="1252"/>
      <c r="ESH51" s="1252"/>
      <c r="ESI51" s="1252"/>
      <c r="ESJ51" s="1252"/>
      <c r="ESK51" s="1252"/>
      <c r="ESL51" s="1252"/>
      <c r="ESM51" s="1252"/>
      <c r="ESN51" s="1252"/>
      <c r="ESO51" s="1252"/>
      <c r="ESP51" s="1252"/>
      <c r="ESQ51" s="1252"/>
      <c r="ESR51" s="1252"/>
      <c r="ESS51" s="1252"/>
      <c r="EST51" s="1252"/>
      <c r="ESU51" s="1252"/>
      <c r="ESV51" s="1252"/>
      <c r="ESW51" s="1252"/>
      <c r="ESX51" s="1252"/>
      <c r="ESY51" s="1252"/>
      <c r="ESZ51" s="1252"/>
      <c r="ETA51" s="1252"/>
      <c r="ETB51" s="1252"/>
      <c r="ETC51" s="1252"/>
      <c r="ETD51" s="1252"/>
      <c r="ETE51" s="1252"/>
      <c r="ETF51" s="1252"/>
      <c r="ETG51" s="1252"/>
      <c r="ETH51" s="1252"/>
      <c r="ETI51" s="1252"/>
      <c r="ETJ51" s="1252"/>
      <c r="ETK51" s="1252"/>
      <c r="ETL51" s="1252"/>
      <c r="ETM51" s="1252"/>
      <c r="ETN51" s="1252"/>
      <c r="ETO51" s="1252"/>
      <c r="ETP51" s="1252"/>
      <c r="ETQ51" s="1252"/>
      <c r="ETR51" s="1252"/>
      <c r="ETS51" s="1252"/>
      <c r="ETT51" s="1252"/>
      <c r="ETU51" s="1252"/>
      <c r="ETV51" s="1252"/>
      <c r="ETW51" s="1252"/>
      <c r="ETX51" s="1252"/>
      <c r="ETY51" s="1252"/>
      <c r="ETZ51" s="1252"/>
      <c r="EUA51" s="1252"/>
      <c r="EUB51" s="1252"/>
      <c r="EUC51" s="1252"/>
      <c r="EUD51" s="1252"/>
      <c r="EUE51" s="1252"/>
      <c r="EUF51" s="1252"/>
      <c r="EUG51" s="1252"/>
      <c r="EUH51" s="1252"/>
      <c r="EUI51" s="1252"/>
      <c r="EUJ51" s="1252"/>
      <c r="EUK51" s="1252"/>
      <c r="EUL51" s="1252"/>
      <c r="EUM51" s="1252"/>
      <c r="EUN51" s="1252"/>
      <c r="EUO51" s="1252"/>
      <c r="EUP51" s="1252"/>
      <c r="EUQ51" s="1252"/>
      <c r="EUR51" s="1252"/>
      <c r="EUS51" s="1252"/>
      <c r="EUT51" s="1252"/>
      <c r="EUU51" s="1252"/>
      <c r="EUV51" s="1252"/>
      <c r="EUW51" s="1252"/>
      <c r="EUX51" s="1252"/>
      <c r="EUY51" s="1252"/>
      <c r="EUZ51" s="1252"/>
      <c r="EVA51" s="1252"/>
      <c r="EVB51" s="1252"/>
      <c r="EVC51" s="1252"/>
      <c r="EVD51" s="1252"/>
      <c r="EVE51" s="1252"/>
      <c r="EVF51" s="1252"/>
      <c r="EVG51" s="1252"/>
      <c r="EVH51" s="1252"/>
      <c r="EVI51" s="1252"/>
      <c r="EVJ51" s="1252"/>
      <c r="EVK51" s="1252"/>
      <c r="EVL51" s="1252"/>
      <c r="EVM51" s="1252"/>
      <c r="EVN51" s="1252"/>
      <c r="EVO51" s="1252"/>
      <c r="EVP51" s="1252"/>
      <c r="EVQ51" s="1252"/>
      <c r="EVR51" s="1252"/>
      <c r="EVS51" s="1252"/>
      <c r="EVT51" s="1252"/>
      <c r="EVU51" s="1252"/>
      <c r="EVV51" s="1252"/>
      <c r="EVW51" s="1252"/>
      <c r="EVX51" s="1252"/>
      <c r="EVY51" s="1252"/>
      <c r="EVZ51" s="1252"/>
      <c r="EWA51" s="1252"/>
      <c r="EWB51" s="1252"/>
      <c r="EWC51" s="1252"/>
      <c r="EWD51" s="1252"/>
      <c r="EWE51" s="1252"/>
      <c r="EWF51" s="1252"/>
      <c r="EWG51" s="1252"/>
      <c r="EWH51" s="1252"/>
      <c r="EWI51" s="1252"/>
      <c r="EWJ51" s="1252"/>
      <c r="EWK51" s="1252"/>
      <c r="EWL51" s="1252"/>
      <c r="EWM51" s="1252"/>
      <c r="EWN51" s="1252"/>
      <c r="EWO51" s="1252"/>
      <c r="EWP51" s="1252"/>
      <c r="EWQ51" s="1252"/>
      <c r="EWR51" s="1252"/>
      <c r="EWS51" s="1252"/>
      <c r="EWT51" s="1252"/>
      <c r="EWU51" s="1252"/>
      <c r="EWV51" s="1252"/>
      <c r="EWW51" s="1252"/>
      <c r="EWX51" s="1252"/>
      <c r="EWY51" s="1252"/>
      <c r="EWZ51" s="1252"/>
      <c r="EXA51" s="1252"/>
      <c r="EXB51" s="1252"/>
      <c r="EXC51" s="1252"/>
      <c r="EXD51" s="1252"/>
      <c r="EXE51" s="1252"/>
      <c r="EXF51" s="1252"/>
      <c r="EXG51" s="1252"/>
      <c r="EXH51" s="1252"/>
      <c r="EXI51" s="1252"/>
      <c r="EXJ51" s="1252"/>
      <c r="EXK51" s="1252"/>
      <c r="EXL51" s="1252"/>
      <c r="EXM51" s="1252"/>
      <c r="EXN51" s="1252"/>
      <c r="EXO51" s="1252"/>
      <c r="EXP51" s="1252"/>
      <c r="EXQ51" s="1252"/>
      <c r="EXR51" s="1252"/>
      <c r="EXS51" s="1252"/>
      <c r="EXT51" s="1252"/>
      <c r="EXU51" s="1252"/>
      <c r="EXV51" s="1252"/>
      <c r="EXW51" s="1252"/>
      <c r="EXX51" s="1252"/>
      <c r="EXY51" s="1252"/>
      <c r="EXZ51" s="1252"/>
      <c r="EYA51" s="1252"/>
      <c r="EYB51" s="1252"/>
      <c r="EYC51" s="1252"/>
      <c r="EYD51" s="1252"/>
      <c r="EYE51" s="1252"/>
      <c r="EYF51" s="1252"/>
      <c r="EYG51" s="1252"/>
      <c r="EYH51" s="1252"/>
      <c r="EYI51" s="1252"/>
      <c r="EYJ51" s="1252"/>
      <c r="EYK51" s="1252"/>
      <c r="EYL51" s="1252"/>
      <c r="EYM51" s="1252"/>
      <c r="EYN51" s="1252"/>
      <c r="EYO51" s="1252"/>
      <c r="EYP51" s="1252"/>
      <c r="EYQ51" s="1252"/>
      <c r="EYR51" s="1252"/>
      <c r="EYS51" s="1252"/>
      <c r="EYT51" s="1252"/>
      <c r="EYU51" s="1252"/>
      <c r="EYV51" s="1252"/>
      <c r="EYW51" s="1252"/>
      <c r="EYX51" s="1252"/>
      <c r="EYY51" s="1252"/>
      <c r="EYZ51" s="1252"/>
      <c r="EZA51" s="1252"/>
      <c r="EZB51" s="1252"/>
      <c r="EZC51" s="1252"/>
      <c r="EZD51" s="1252"/>
      <c r="EZE51" s="1252"/>
      <c r="EZF51" s="1252"/>
      <c r="EZG51" s="1252"/>
      <c r="EZH51" s="1252"/>
      <c r="EZI51" s="1252"/>
      <c r="EZJ51" s="1252"/>
      <c r="EZK51" s="1252"/>
      <c r="EZL51" s="1252"/>
      <c r="EZM51" s="1252"/>
      <c r="EZN51" s="1252"/>
      <c r="EZO51" s="1252"/>
      <c r="EZP51" s="1252"/>
      <c r="EZQ51" s="1252"/>
      <c r="EZR51" s="1252"/>
      <c r="EZS51" s="1252"/>
      <c r="EZT51" s="1252"/>
      <c r="EZU51" s="1252"/>
      <c r="EZV51" s="1252"/>
      <c r="EZW51" s="1252"/>
      <c r="EZX51" s="1252"/>
      <c r="EZY51" s="1252"/>
      <c r="EZZ51" s="1252"/>
      <c r="FAA51" s="1252"/>
      <c r="FAB51" s="1252"/>
      <c r="FAC51" s="1252"/>
      <c r="FAD51" s="1252"/>
      <c r="FAE51" s="1252"/>
      <c r="FAF51" s="1252"/>
      <c r="FAG51" s="1252"/>
      <c r="FAH51" s="1252"/>
      <c r="FAI51" s="1252"/>
      <c r="FAJ51" s="1252"/>
      <c r="FAK51" s="1252"/>
      <c r="FAL51" s="1252"/>
      <c r="FAM51" s="1252"/>
      <c r="FAN51" s="1252"/>
      <c r="FAO51" s="1252"/>
      <c r="FAP51" s="1252"/>
      <c r="FAQ51" s="1252"/>
      <c r="FAR51" s="1252"/>
      <c r="FAS51" s="1252"/>
      <c r="FAT51" s="1252"/>
      <c r="FAU51" s="1252"/>
      <c r="FAV51" s="1252"/>
      <c r="FAW51" s="1252"/>
      <c r="FAX51" s="1252"/>
      <c r="FAY51" s="1252"/>
      <c r="FAZ51" s="1252"/>
      <c r="FBA51" s="1252"/>
      <c r="FBB51" s="1252"/>
      <c r="FBC51" s="1252"/>
      <c r="FBD51" s="1252"/>
      <c r="FBE51" s="1252"/>
      <c r="FBF51" s="1252"/>
      <c r="FBG51" s="1252"/>
      <c r="FBH51" s="1252"/>
      <c r="FBI51" s="1252"/>
      <c r="FBJ51" s="1252"/>
      <c r="FBK51" s="1252"/>
      <c r="FBL51" s="1252"/>
      <c r="FBM51" s="1252"/>
      <c r="FBN51" s="1252"/>
      <c r="FBO51" s="1252"/>
      <c r="FBP51" s="1252"/>
      <c r="FBQ51" s="1252"/>
      <c r="FBR51" s="1252"/>
      <c r="FBS51" s="1252"/>
      <c r="FBT51" s="1252"/>
      <c r="FBU51" s="1252"/>
      <c r="FBV51" s="1252"/>
      <c r="FBW51" s="1252"/>
      <c r="FBX51" s="1252"/>
      <c r="FBY51" s="1252"/>
      <c r="FBZ51" s="1252"/>
      <c r="FCA51" s="1252"/>
      <c r="FCB51" s="1252"/>
      <c r="FCC51" s="1252"/>
      <c r="FCD51" s="1252"/>
      <c r="FCE51" s="1252"/>
      <c r="FCF51" s="1252"/>
      <c r="FCG51" s="1252"/>
      <c r="FCH51" s="1252"/>
      <c r="FCI51" s="1252"/>
      <c r="FCJ51" s="1252"/>
      <c r="FCK51" s="1252"/>
      <c r="FCL51" s="1252"/>
      <c r="FCM51" s="1252"/>
      <c r="FCN51" s="1252"/>
      <c r="FCO51" s="1252"/>
      <c r="FCP51" s="1252"/>
      <c r="FCQ51" s="1252"/>
      <c r="FCR51" s="1252"/>
      <c r="FCS51" s="1252"/>
      <c r="FCT51" s="1252"/>
      <c r="FCU51" s="1252"/>
      <c r="FCV51" s="1252"/>
      <c r="FCW51" s="1252"/>
      <c r="FCX51" s="1252"/>
      <c r="FCY51" s="1252"/>
      <c r="FCZ51" s="1252"/>
      <c r="FDA51" s="1252"/>
      <c r="FDB51" s="1252"/>
      <c r="FDC51" s="1252"/>
      <c r="FDD51" s="1252"/>
      <c r="FDE51" s="1252"/>
      <c r="FDF51" s="1252"/>
      <c r="FDG51" s="1252"/>
      <c r="FDH51" s="1252"/>
      <c r="FDI51" s="1252"/>
      <c r="FDJ51" s="1252"/>
      <c r="FDK51" s="1252"/>
      <c r="FDL51" s="1252"/>
      <c r="FDM51" s="1252"/>
      <c r="FDN51" s="1252"/>
      <c r="FDO51" s="1252"/>
      <c r="FDP51" s="1252"/>
      <c r="FDQ51" s="1252"/>
      <c r="FDR51" s="1252"/>
      <c r="FDS51" s="1252"/>
      <c r="FDT51" s="1252"/>
      <c r="FDU51" s="1252"/>
      <c r="FDV51" s="1252"/>
      <c r="FDW51" s="1252"/>
      <c r="FDX51" s="1252"/>
      <c r="FDY51" s="1252"/>
      <c r="FDZ51" s="1252"/>
      <c r="FEA51" s="1252"/>
      <c r="FEB51" s="1252"/>
      <c r="FEC51" s="1252"/>
      <c r="FED51" s="1252"/>
      <c r="FEE51" s="1252"/>
      <c r="FEF51" s="1252"/>
      <c r="FEG51" s="1252"/>
      <c r="FEH51" s="1252"/>
      <c r="FEI51" s="1252"/>
      <c r="FEJ51" s="1252"/>
      <c r="FEK51" s="1252"/>
      <c r="FEL51" s="1252"/>
      <c r="FEM51" s="1252"/>
      <c r="FEN51" s="1252"/>
      <c r="FEO51" s="1252"/>
      <c r="FEP51" s="1252"/>
      <c r="FEQ51" s="1252"/>
      <c r="FER51" s="1252"/>
      <c r="FES51" s="1252"/>
      <c r="FET51" s="1252"/>
      <c r="FEU51" s="1252"/>
      <c r="FEV51" s="1252"/>
      <c r="FEW51" s="1252"/>
      <c r="FEX51" s="1252"/>
      <c r="FEY51" s="1252"/>
      <c r="FEZ51" s="1252"/>
      <c r="FFA51" s="1252"/>
      <c r="FFB51" s="1252"/>
      <c r="FFC51" s="1252"/>
      <c r="FFD51" s="1252"/>
      <c r="FFE51" s="1252"/>
      <c r="FFF51" s="1252"/>
      <c r="FFG51" s="1252"/>
      <c r="FFH51" s="1252"/>
      <c r="FFI51" s="1252"/>
      <c r="FFJ51" s="1252"/>
      <c r="FFK51" s="1252"/>
      <c r="FFL51" s="1252"/>
      <c r="FFM51" s="1252"/>
      <c r="FFN51" s="1252"/>
      <c r="FFO51" s="1252"/>
      <c r="FFP51" s="1252"/>
      <c r="FFQ51" s="1252"/>
      <c r="FFR51" s="1252"/>
      <c r="FFS51" s="1252"/>
      <c r="FFT51" s="1252"/>
      <c r="FFU51" s="1252"/>
      <c r="FFV51" s="1252"/>
      <c r="FFW51" s="1252"/>
      <c r="FFX51" s="1252"/>
      <c r="FFY51" s="1252"/>
      <c r="FFZ51" s="1252"/>
      <c r="FGA51" s="1252"/>
      <c r="FGB51" s="1252"/>
      <c r="FGC51" s="1252"/>
      <c r="FGD51" s="1252"/>
      <c r="FGE51" s="1252"/>
      <c r="FGF51" s="1252"/>
      <c r="FGG51" s="1252"/>
      <c r="FGH51" s="1252"/>
      <c r="FGI51" s="1252"/>
      <c r="FGJ51" s="1252"/>
      <c r="FGK51" s="1252"/>
      <c r="FGL51" s="1252"/>
      <c r="FGM51" s="1252"/>
      <c r="FGN51" s="1252"/>
      <c r="FGO51" s="1252"/>
      <c r="FGP51" s="1252"/>
      <c r="FGQ51" s="1252"/>
      <c r="FGR51" s="1252"/>
      <c r="FGS51" s="1252"/>
      <c r="FGT51" s="1252"/>
      <c r="FGU51" s="1252"/>
      <c r="FGV51" s="1252"/>
      <c r="FGW51" s="1252"/>
      <c r="FGX51" s="1252"/>
      <c r="FGY51" s="1252"/>
      <c r="FGZ51" s="1252"/>
      <c r="FHA51" s="1252"/>
      <c r="FHB51" s="1252"/>
      <c r="FHC51" s="1252"/>
      <c r="FHD51" s="1252"/>
      <c r="FHE51" s="1252"/>
      <c r="FHF51" s="1252"/>
      <c r="FHG51" s="1252"/>
      <c r="FHH51" s="1252"/>
      <c r="FHI51" s="1252"/>
      <c r="FHJ51" s="1252"/>
      <c r="FHK51" s="1252"/>
      <c r="FHL51" s="1252"/>
      <c r="FHM51" s="1252"/>
      <c r="FHN51" s="1252"/>
      <c r="FHO51" s="1252"/>
      <c r="FHP51" s="1252"/>
      <c r="FHQ51" s="1252"/>
      <c r="FHR51" s="1252"/>
      <c r="FHS51" s="1252"/>
      <c r="FHT51" s="1252"/>
      <c r="FHU51" s="1252"/>
      <c r="FHV51" s="1252"/>
      <c r="FHW51" s="1252"/>
      <c r="FHX51" s="1252"/>
      <c r="FHY51" s="1252"/>
      <c r="FHZ51" s="1252"/>
      <c r="FIA51" s="1252"/>
      <c r="FIB51" s="1252"/>
      <c r="FIC51" s="1252"/>
      <c r="FID51" s="1252"/>
      <c r="FIE51" s="1252"/>
      <c r="FIF51" s="1252"/>
      <c r="FIG51" s="1252"/>
      <c r="FIH51" s="1252"/>
      <c r="FII51" s="1252"/>
      <c r="FIJ51" s="1252"/>
      <c r="FIK51" s="1252"/>
      <c r="FIL51" s="1252"/>
      <c r="FIM51" s="1252"/>
      <c r="FIN51" s="1252"/>
      <c r="FIO51" s="1252"/>
      <c r="FIP51" s="1252"/>
      <c r="FIQ51" s="1252"/>
      <c r="FIR51" s="1252"/>
      <c r="FIS51" s="1252"/>
      <c r="FIT51" s="1252"/>
      <c r="FIU51" s="1252"/>
      <c r="FIV51" s="1252"/>
      <c r="FIW51" s="1252"/>
      <c r="FIX51" s="1252"/>
      <c r="FIY51" s="1252"/>
      <c r="FIZ51" s="1252"/>
      <c r="FJA51" s="1252"/>
      <c r="FJB51" s="1252"/>
      <c r="FJC51" s="1252"/>
      <c r="FJD51" s="1252"/>
      <c r="FJE51" s="1252"/>
      <c r="FJF51" s="1252"/>
      <c r="FJG51" s="1252"/>
      <c r="FJH51" s="1252"/>
      <c r="FJI51" s="1252"/>
      <c r="FJJ51" s="1252"/>
      <c r="FJK51" s="1252"/>
      <c r="FJL51" s="1252"/>
      <c r="FJM51" s="1252"/>
      <c r="FJN51" s="1252"/>
      <c r="FJO51" s="1252"/>
      <c r="FJP51" s="1252"/>
      <c r="FJQ51" s="1252"/>
      <c r="FJR51" s="1252"/>
      <c r="FJS51" s="1252"/>
      <c r="FJT51" s="1252"/>
      <c r="FJU51" s="1252"/>
      <c r="FJV51" s="1252"/>
      <c r="FJW51" s="1252"/>
      <c r="FJX51" s="1252"/>
      <c r="FJY51" s="1252"/>
      <c r="FJZ51" s="1252"/>
      <c r="FKA51" s="1252"/>
      <c r="FKB51" s="1252"/>
      <c r="FKC51" s="1252"/>
      <c r="FKD51" s="1252"/>
      <c r="FKE51" s="1252"/>
      <c r="FKF51" s="1252"/>
      <c r="FKG51" s="1252"/>
      <c r="FKH51" s="1252"/>
      <c r="FKI51" s="1252"/>
      <c r="FKJ51" s="1252"/>
      <c r="FKK51" s="1252"/>
      <c r="FKL51" s="1252"/>
      <c r="FKM51" s="1252"/>
      <c r="FKN51" s="1252"/>
      <c r="FKO51" s="1252"/>
      <c r="FKP51" s="1252"/>
      <c r="FKQ51" s="1252"/>
      <c r="FKR51" s="1252"/>
      <c r="FKS51" s="1252"/>
      <c r="FKT51" s="1252"/>
      <c r="FKU51" s="1252"/>
      <c r="FKV51" s="1252"/>
      <c r="FKW51" s="1252"/>
      <c r="FKX51" s="1252"/>
      <c r="FKY51" s="1252"/>
      <c r="FKZ51" s="1252"/>
      <c r="FLA51" s="1252"/>
      <c r="FLB51" s="1252"/>
      <c r="FLC51" s="1252"/>
      <c r="FLD51" s="1252"/>
      <c r="FLE51" s="1252"/>
      <c r="FLF51" s="1252"/>
      <c r="FLG51" s="1252"/>
      <c r="FLH51" s="1252"/>
      <c r="FLI51" s="1252"/>
      <c r="FLJ51" s="1252"/>
      <c r="FLK51" s="1252"/>
      <c r="FLL51" s="1252"/>
      <c r="FLM51" s="1252"/>
      <c r="FLN51" s="1252"/>
      <c r="FLO51" s="1252"/>
      <c r="FLP51" s="1252"/>
      <c r="FLQ51" s="1252"/>
      <c r="FLR51" s="1252"/>
      <c r="FLS51" s="1252"/>
      <c r="FLT51" s="1252"/>
      <c r="FLU51" s="1252"/>
      <c r="FLV51" s="1252"/>
      <c r="FLW51" s="1252"/>
      <c r="FLX51" s="1252"/>
      <c r="FLY51" s="1252"/>
      <c r="FLZ51" s="1252"/>
      <c r="FMA51" s="1252"/>
      <c r="FMB51" s="1252"/>
      <c r="FMC51" s="1252"/>
      <c r="FMD51" s="1252"/>
      <c r="FME51" s="1252"/>
      <c r="FMF51" s="1252"/>
      <c r="FMG51" s="1252"/>
      <c r="FMH51" s="1252"/>
      <c r="FMI51" s="1252"/>
      <c r="FMJ51" s="1252"/>
      <c r="FMK51" s="1252"/>
      <c r="FML51" s="1252"/>
      <c r="FMM51" s="1252"/>
      <c r="FMN51" s="1252"/>
      <c r="FMO51" s="1252"/>
      <c r="FMP51" s="1252"/>
      <c r="FMQ51" s="1252"/>
      <c r="FMR51" s="1252"/>
      <c r="FMS51" s="1252"/>
      <c r="FMT51" s="1252"/>
      <c r="FMU51" s="1252"/>
      <c r="FMV51" s="1252"/>
      <c r="FMW51" s="1252"/>
      <c r="FMX51" s="1252"/>
      <c r="FMY51" s="1252"/>
      <c r="FMZ51" s="1252"/>
      <c r="FNA51" s="1252"/>
      <c r="FNB51" s="1252"/>
      <c r="FNC51" s="1252"/>
      <c r="FND51" s="1252"/>
      <c r="FNE51" s="1252"/>
      <c r="FNF51" s="1252"/>
      <c r="FNG51" s="1252"/>
      <c r="FNH51" s="1252"/>
      <c r="FNI51" s="1252"/>
      <c r="FNJ51" s="1252"/>
      <c r="FNK51" s="1252"/>
      <c r="FNL51" s="1252"/>
      <c r="FNM51" s="1252"/>
      <c r="FNN51" s="1252"/>
      <c r="FNO51" s="1252"/>
      <c r="FNP51" s="1252"/>
      <c r="FNQ51" s="1252"/>
      <c r="FNR51" s="1252"/>
      <c r="FNS51" s="1252"/>
      <c r="FNT51" s="1252"/>
      <c r="FNU51" s="1252"/>
      <c r="FNV51" s="1252"/>
      <c r="FNW51" s="1252"/>
      <c r="FNX51" s="1252"/>
      <c r="FNY51" s="1252"/>
      <c r="FNZ51" s="1252"/>
      <c r="FOA51" s="1252"/>
      <c r="FOB51" s="1252"/>
      <c r="FOC51" s="1252"/>
      <c r="FOD51" s="1252"/>
      <c r="FOE51" s="1252"/>
      <c r="FOF51" s="1252"/>
      <c r="FOG51" s="1252"/>
      <c r="FOH51" s="1252"/>
      <c r="FOI51" s="1252"/>
      <c r="FOJ51" s="1252"/>
      <c r="FOK51" s="1252"/>
      <c r="FOL51" s="1252"/>
      <c r="FOM51" s="1252"/>
      <c r="FON51" s="1252"/>
      <c r="FOO51" s="1252"/>
      <c r="FOP51" s="1252"/>
      <c r="FOQ51" s="1252"/>
      <c r="FOR51" s="1252"/>
      <c r="FOS51" s="1252"/>
      <c r="FOT51" s="1252"/>
      <c r="FOU51" s="1252"/>
      <c r="FOV51" s="1252"/>
      <c r="FOW51" s="1252"/>
      <c r="FOX51" s="1252"/>
      <c r="FOY51" s="1252"/>
      <c r="FOZ51" s="1252"/>
      <c r="FPA51" s="1252"/>
      <c r="FPB51" s="1252"/>
      <c r="FPC51" s="1252"/>
      <c r="FPD51" s="1252"/>
      <c r="FPE51" s="1252"/>
      <c r="FPF51" s="1252"/>
      <c r="FPG51" s="1252"/>
      <c r="FPH51" s="1252"/>
      <c r="FPI51" s="1252"/>
      <c r="FPJ51" s="1252"/>
      <c r="FPK51" s="1252"/>
      <c r="FPL51" s="1252"/>
      <c r="FPM51" s="1252"/>
      <c r="FPN51" s="1252"/>
      <c r="FPO51" s="1252"/>
      <c r="FPP51" s="1252"/>
      <c r="FPQ51" s="1252"/>
      <c r="FPR51" s="1252"/>
      <c r="FPS51" s="1252"/>
      <c r="FPT51" s="1252"/>
      <c r="FPU51" s="1252"/>
      <c r="FPV51" s="1252"/>
      <c r="FPW51" s="1252"/>
      <c r="FPX51" s="1252"/>
      <c r="FPY51" s="1252"/>
      <c r="FPZ51" s="1252"/>
      <c r="FQA51" s="1252"/>
      <c r="FQB51" s="1252"/>
      <c r="FQC51" s="1252"/>
      <c r="FQD51" s="1252"/>
      <c r="FQE51" s="1252"/>
      <c r="FQF51" s="1252"/>
      <c r="FQG51" s="1252"/>
      <c r="FQH51" s="1252"/>
      <c r="FQI51" s="1252"/>
      <c r="FQJ51" s="1252"/>
      <c r="FQK51" s="1252"/>
      <c r="FQL51" s="1252"/>
      <c r="FQM51" s="1252"/>
      <c r="FQN51" s="1252"/>
      <c r="FQO51" s="1252"/>
      <c r="FQP51" s="1252"/>
      <c r="FQQ51" s="1252"/>
      <c r="FQR51" s="1252"/>
      <c r="FQS51" s="1252"/>
      <c r="FQT51" s="1252"/>
      <c r="FQU51" s="1252"/>
      <c r="FQV51" s="1252"/>
      <c r="FQW51" s="1252"/>
      <c r="FQX51" s="1252"/>
      <c r="FQY51" s="1252"/>
      <c r="FQZ51" s="1252"/>
      <c r="FRA51" s="1252"/>
      <c r="FRB51" s="1252"/>
      <c r="FRC51" s="1252"/>
      <c r="FRD51" s="1252"/>
      <c r="FRE51" s="1252"/>
      <c r="FRF51" s="1252"/>
      <c r="FRG51" s="1252"/>
      <c r="FRH51" s="1252"/>
      <c r="FRI51" s="1252"/>
      <c r="FRJ51" s="1252"/>
      <c r="FRK51" s="1252"/>
      <c r="FRL51" s="1252"/>
      <c r="FRM51" s="1252"/>
      <c r="FRN51" s="1252"/>
      <c r="FRO51" s="1252"/>
      <c r="FRP51" s="1252"/>
      <c r="FRQ51" s="1252"/>
      <c r="FRR51" s="1252"/>
      <c r="FRS51" s="1252"/>
      <c r="FRT51" s="1252"/>
      <c r="FRU51" s="1252"/>
      <c r="FRV51" s="1252"/>
      <c r="FRW51" s="1252"/>
      <c r="FRX51" s="1252"/>
      <c r="FRY51" s="1252"/>
      <c r="FRZ51" s="1252"/>
      <c r="FSA51" s="1252"/>
      <c r="FSB51" s="1252"/>
      <c r="FSC51" s="1252"/>
      <c r="FSD51" s="1252"/>
      <c r="FSE51" s="1252"/>
      <c r="FSF51" s="1252"/>
      <c r="FSG51" s="1252"/>
      <c r="FSH51" s="1252"/>
      <c r="FSI51" s="1252"/>
      <c r="FSJ51" s="1252"/>
      <c r="FSK51" s="1252"/>
      <c r="FSL51" s="1252"/>
      <c r="FSM51" s="1252"/>
      <c r="FSN51" s="1252"/>
      <c r="FSO51" s="1252"/>
      <c r="FSP51" s="1252"/>
      <c r="FSQ51" s="1252"/>
      <c r="FSR51" s="1252"/>
      <c r="FSS51" s="1252"/>
      <c r="FST51" s="1252"/>
      <c r="FSU51" s="1252"/>
      <c r="FSV51" s="1252"/>
      <c r="FSW51" s="1252"/>
      <c r="FSX51" s="1252"/>
      <c r="FSY51" s="1252"/>
      <c r="FSZ51" s="1252"/>
      <c r="FTA51" s="1252"/>
      <c r="FTB51" s="1252"/>
      <c r="FTC51" s="1252"/>
      <c r="FTD51" s="1252"/>
      <c r="FTE51" s="1252"/>
      <c r="FTF51" s="1252"/>
      <c r="FTG51" s="1252"/>
      <c r="FTH51" s="1252"/>
      <c r="FTI51" s="1252"/>
      <c r="FTJ51" s="1252"/>
      <c r="FTK51" s="1252"/>
      <c r="FTL51" s="1252"/>
      <c r="FTM51" s="1252"/>
      <c r="FTN51" s="1252"/>
      <c r="FTO51" s="1252"/>
      <c r="FTP51" s="1252"/>
      <c r="FTQ51" s="1252"/>
      <c r="FTR51" s="1252"/>
      <c r="FTS51" s="1252"/>
      <c r="FTT51" s="1252"/>
      <c r="FTU51" s="1252"/>
      <c r="FTV51" s="1252"/>
      <c r="FTW51" s="1252"/>
      <c r="FTX51" s="1252"/>
      <c r="FTY51" s="1252"/>
      <c r="FTZ51" s="1252"/>
      <c r="FUA51" s="1252"/>
      <c r="FUB51" s="1252"/>
      <c r="FUC51" s="1252"/>
      <c r="FUD51" s="1252"/>
      <c r="FUE51" s="1252"/>
      <c r="FUF51" s="1252"/>
      <c r="FUG51" s="1252"/>
      <c r="FUH51" s="1252"/>
      <c r="FUI51" s="1252"/>
      <c r="FUJ51" s="1252"/>
      <c r="FUK51" s="1252"/>
      <c r="FUL51" s="1252"/>
      <c r="FUM51" s="1252"/>
      <c r="FUN51" s="1252"/>
      <c r="FUO51" s="1252"/>
      <c r="FUP51" s="1252"/>
      <c r="FUQ51" s="1252"/>
      <c r="FUR51" s="1252"/>
      <c r="FUS51" s="1252"/>
      <c r="FUT51" s="1252"/>
      <c r="FUU51" s="1252"/>
      <c r="FUV51" s="1252"/>
      <c r="FUW51" s="1252"/>
      <c r="FUX51" s="1252"/>
      <c r="FUY51" s="1252"/>
      <c r="FUZ51" s="1252"/>
      <c r="FVA51" s="1252"/>
      <c r="FVB51" s="1252"/>
      <c r="FVC51" s="1252"/>
      <c r="FVD51" s="1252"/>
      <c r="FVE51" s="1252"/>
      <c r="FVF51" s="1252"/>
      <c r="FVG51" s="1252"/>
      <c r="FVH51" s="1252"/>
      <c r="FVI51" s="1252"/>
      <c r="FVJ51" s="1252"/>
      <c r="FVK51" s="1252"/>
      <c r="FVL51" s="1252"/>
      <c r="FVM51" s="1252"/>
      <c r="FVN51" s="1252"/>
      <c r="FVO51" s="1252"/>
      <c r="FVP51" s="1252"/>
      <c r="FVQ51" s="1252"/>
      <c r="FVR51" s="1252"/>
      <c r="FVS51" s="1252"/>
      <c r="FVT51" s="1252"/>
      <c r="FVU51" s="1252"/>
      <c r="FVV51" s="1252"/>
      <c r="FVW51" s="1252"/>
      <c r="FVX51" s="1252"/>
      <c r="FVY51" s="1252"/>
      <c r="FVZ51" s="1252"/>
      <c r="FWA51" s="1252"/>
      <c r="FWB51" s="1252"/>
      <c r="FWC51" s="1252"/>
      <c r="FWD51" s="1252"/>
      <c r="FWE51" s="1252"/>
      <c r="FWF51" s="1252"/>
      <c r="FWG51" s="1252"/>
      <c r="FWH51" s="1252"/>
      <c r="FWI51" s="1252"/>
      <c r="FWJ51" s="1252"/>
      <c r="FWK51" s="1252"/>
      <c r="FWL51" s="1252"/>
      <c r="FWM51" s="1252"/>
      <c r="FWN51" s="1252"/>
      <c r="FWO51" s="1252"/>
      <c r="FWP51" s="1252"/>
      <c r="FWQ51" s="1252"/>
      <c r="FWR51" s="1252"/>
      <c r="FWS51" s="1252"/>
      <c r="FWT51" s="1252"/>
      <c r="FWU51" s="1252"/>
      <c r="FWV51" s="1252"/>
      <c r="FWW51" s="1252"/>
      <c r="FWX51" s="1252"/>
      <c r="FWY51" s="1252"/>
      <c r="FWZ51" s="1252"/>
      <c r="FXA51" s="1252"/>
      <c r="FXB51" s="1252"/>
      <c r="FXC51" s="1252"/>
      <c r="FXD51" s="1252"/>
      <c r="FXE51" s="1252"/>
      <c r="FXF51" s="1252"/>
      <c r="FXG51" s="1252"/>
      <c r="FXH51" s="1252"/>
      <c r="FXI51" s="1252"/>
      <c r="FXJ51" s="1252"/>
      <c r="FXK51" s="1252"/>
      <c r="FXL51" s="1252"/>
      <c r="FXM51" s="1252"/>
      <c r="FXN51" s="1252"/>
      <c r="FXO51" s="1252"/>
      <c r="FXP51" s="1252"/>
      <c r="FXQ51" s="1252"/>
      <c r="FXR51" s="1252"/>
      <c r="FXS51" s="1252"/>
      <c r="FXT51" s="1252"/>
      <c r="FXU51" s="1252"/>
      <c r="FXV51" s="1252"/>
      <c r="FXW51" s="1252"/>
      <c r="FXX51" s="1252"/>
      <c r="FXY51" s="1252"/>
      <c r="FXZ51" s="1252"/>
      <c r="FYA51" s="1252"/>
      <c r="FYB51" s="1252"/>
      <c r="FYC51" s="1252"/>
      <c r="FYD51" s="1252"/>
      <c r="FYE51" s="1252"/>
      <c r="FYF51" s="1252"/>
      <c r="FYG51" s="1252"/>
      <c r="FYH51" s="1252"/>
      <c r="FYI51" s="1252"/>
      <c r="FYJ51" s="1252"/>
      <c r="FYK51" s="1252"/>
      <c r="FYL51" s="1252"/>
      <c r="FYM51" s="1252"/>
      <c r="FYN51" s="1252"/>
      <c r="FYO51" s="1252"/>
      <c r="FYP51" s="1252"/>
      <c r="FYQ51" s="1252"/>
      <c r="FYR51" s="1252"/>
      <c r="FYS51" s="1252"/>
      <c r="FYT51" s="1252"/>
      <c r="FYU51" s="1252"/>
      <c r="FYV51" s="1252"/>
      <c r="FYW51" s="1252"/>
      <c r="FYX51" s="1252"/>
      <c r="FYY51" s="1252"/>
      <c r="FYZ51" s="1252"/>
      <c r="FZA51" s="1252"/>
      <c r="FZB51" s="1252"/>
      <c r="FZC51" s="1252"/>
      <c r="FZD51" s="1252"/>
      <c r="FZE51" s="1252"/>
      <c r="FZF51" s="1252"/>
      <c r="FZG51" s="1252"/>
      <c r="FZH51" s="1252"/>
      <c r="FZI51" s="1252"/>
      <c r="FZJ51" s="1252"/>
      <c r="FZK51" s="1252"/>
      <c r="FZL51" s="1252"/>
      <c r="FZM51" s="1252"/>
      <c r="FZN51" s="1252"/>
      <c r="FZO51" s="1252"/>
      <c r="FZP51" s="1252"/>
      <c r="FZQ51" s="1252"/>
      <c r="FZR51" s="1252"/>
      <c r="FZS51" s="1252"/>
      <c r="FZT51" s="1252"/>
      <c r="FZU51" s="1252"/>
      <c r="FZV51" s="1252"/>
      <c r="FZW51" s="1252"/>
      <c r="FZX51" s="1252"/>
      <c r="FZY51" s="1252"/>
      <c r="FZZ51" s="1252"/>
      <c r="GAA51" s="1252"/>
      <c r="GAB51" s="1252"/>
      <c r="GAC51" s="1252"/>
      <c r="GAD51" s="1252"/>
      <c r="GAE51" s="1252"/>
      <c r="GAF51" s="1252"/>
      <c r="GAG51" s="1252"/>
      <c r="GAH51" s="1252"/>
      <c r="GAI51" s="1252"/>
      <c r="GAJ51" s="1252"/>
      <c r="GAK51" s="1252"/>
      <c r="GAL51" s="1252"/>
      <c r="GAM51" s="1252"/>
      <c r="GAN51" s="1252"/>
      <c r="GAO51" s="1252"/>
      <c r="GAP51" s="1252"/>
      <c r="GAQ51" s="1252"/>
      <c r="GAR51" s="1252"/>
      <c r="GAS51" s="1252"/>
      <c r="GAT51" s="1252"/>
      <c r="GAU51" s="1252"/>
      <c r="GAV51" s="1252"/>
      <c r="GAW51" s="1252"/>
      <c r="GAX51" s="1252"/>
      <c r="GAY51" s="1252"/>
      <c r="GAZ51" s="1252"/>
      <c r="GBA51" s="1252"/>
      <c r="GBB51" s="1252"/>
      <c r="GBC51" s="1252"/>
      <c r="GBD51" s="1252"/>
      <c r="GBE51" s="1252"/>
      <c r="GBF51" s="1252"/>
      <c r="GBG51" s="1252"/>
      <c r="GBH51" s="1252"/>
      <c r="GBI51" s="1252"/>
      <c r="GBJ51" s="1252"/>
      <c r="GBK51" s="1252"/>
      <c r="GBL51" s="1252"/>
      <c r="GBM51" s="1252"/>
      <c r="GBN51" s="1252"/>
      <c r="GBO51" s="1252"/>
      <c r="GBP51" s="1252"/>
      <c r="GBQ51" s="1252"/>
      <c r="GBR51" s="1252"/>
      <c r="GBS51" s="1252"/>
      <c r="GBT51" s="1252"/>
      <c r="GBU51" s="1252"/>
      <c r="GBV51" s="1252"/>
      <c r="GBW51" s="1252"/>
      <c r="GBX51" s="1252"/>
      <c r="GBY51" s="1252"/>
      <c r="GBZ51" s="1252"/>
      <c r="GCA51" s="1252"/>
      <c r="GCB51" s="1252"/>
      <c r="GCC51" s="1252"/>
      <c r="GCD51" s="1252"/>
      <c r="GCE51" s="1252"/>
      <c r="GCF51" s="1252"/>
      <c r="GCG51" s="1252"/>
      <c r="GCH51" s="1252"/>
      <c r="GCI51" s="1252"/>
      <c r="GCJ51" s="1252"/>
      <c r="GCK51" s="1252"/>
      <c r="GCL51" s="1252"/>
      <c r="GCM51" s="1252"/>
      <c r="GCN51" s="1252"/>
      <c r="GCO51" s="1252"/>
      <c r="GCP51" s="1252"/>
      <c r="GCQ51" s="1252"/>
      <c r="GCR51" s="1252"/>
      <c r="GCS51" s="1252"/>
      <c r="GCT51" s="1252"/>
      <c r="GCU51" s="1252"/>
      <c r="GCV51" s="1252"/>
      <c r="GCW51" s="1252"/>
      <c r="GCX51" s="1252"/>
      <c r="GCY51" s="1252"/>
      <c r="GCZ51" s="1252"/>
      <c r="GDA51" s="1252"/>
      <c r="GDB51" s="1252"/>
      <c r="GDC51" s="1252"/>
      <c r="GDD51" s="1252"/>
      <c r="GDE51" s="1252"/>
      <c r="GDF51" s="1252"/>
      <c r="GDG51" s="1252"/>
      <c r="GDH51" s="1252"/>
      <c r="GDI51" s="1252"/>
      <c r="GDJ51" s="1252"/>
      <c r="GDK51" s="1252"/>
      <c r="GDL51" s="1252"/>
      <c r="GDM51" s="1252"/>
      <c r="GDN51" s="1252"/>
      <c r="GDO51" s="1252"/>
      <c r="GDP51" s="1252"/>
      <c r="GDQ51" s="1252"/>
      <c r="GDR51" s="1252"/>
      <c r="GDS51" s="1252"/>
      <c r="GDT51" s="1252"/>
      <c r="GDU51" s="1252"/>
      <c r="GDV51" s="1252"/>
      <c r="GDW51" s="1252"/>
      <c r="GDX51" s="1252"/>
      <c r="GDY51" s="1252"/>
      <c r="GDZ51" s="1252"/>
      <c r="GEA51" s="1252"/>
      <c r="GEB51" s="1252"/>
      <c r="GEC51" s="1252"/>
      <c r="GED51" s="1252"/>
      <c r="GEE51" s="1252"/>
      <c r="GEF51" s="1252"/>
      <c r="GEG51" s="1252"/>
      <c r="GEH51" s="1252"/>
      <c r="GEI51" s="1252"/>
      <c r="GEJ51" s="1252"/>
      <c r="GEK51" s="1252"/>
      <c r="GEL51" s="1252"/>
      <c r="GEM51" s="1252"/>
      <c r="GEN51" s="1252"/>
      <c r="GEO51" s="1252"/>
      <c r="GEP51" s="1252"/>
      <c r="GEQ51" s="1252"/>
      <c r="GER51" s="1252"/>
      <c r="GES51" s="1252"/>
      <c r="GET51" s="1252"/>
      <c r="GEU51" s="1252"/>
      <c r="GEV51" s="1252"/>
      <c r="GEW51" s="1252"/>
      <c r="GEX51" s="1252"/>
      <c r="GEY51" s="1252"/>
      <c r="GEZ51" s="1252"/>
      <c r="GFA51" s="1252"/>
      <c r="GFB51" s="1252"/>
      <c r="GFC51" s="1252"/>
      <c r="GFD51" s="1252"/>
      <c r="GFE51" s="1252"/>
      <c r="GFF51" s="1252"/>
      <c r="GFG51" s="1252"/>
      <c r="GFH51" s="1252"/>
      <c r="GFI51" s="1252"/>
      <c r="GFJ51" s="1252"/>
      <c r="GFK51" s="1252"/>
      <c r="GFL51" s="1252"/>
      <c r="GFM51" s="1252"/>
      <c r="GFN51" s="1252"/>
      <c r="GFO51" s="1252"/>
      <c r="GFP51" s="1252"/>
      <c r="GFQ51" s="1252"/>
      <c r="GFR51" s="1252"/>
      <c r="GFS51" s="1252"/>
      <c r="GFT51" s="1252"/>
      <c r="GFU51" s="1252"/>
      <c r="GFV51" s="1252"/>
      <c r="GFW51" s="1252"/>
      <c r="GFX51" s="1252"/>
      <c r="GFY51" s="1252"/>
      <c r="GFZ51" s="1252"/>
      <c r="GGA51" s="1252"/>
      <c r="GGB51" s="1252"/>
      <c r="GGC51" s="1252"/>
      <c r="GGD51" s="1252"/>
      <c r="GGE51" s="1252"/>
      <c r="GGF51" s="1252"/>
      <c r="GGG51" s="1252"/>
      <c r="GGH51" s="1252"/>
      <c r="GGI51" s="1252"/>
      <c r="GGJ51" s="1252"/>
      <c r="GGK51" s="1252"/>
      <c r="GGL51" s="1252"/>
      <c r="GGM51" s="1252"/>
      <c r="GGN51" s="1252"/>
      <c r="GGO51" s="1252"/>
      <c r="GGP51" s="1252"/>
      <c r="GGQ51" s="1252"/>
      <c r="GGR51" s="1252"/>
      <c r="GGS51" s="1252"/>
      <c r="GGT51" s="1252"/>
      <c r="GGU51" s="1252"/>
      <c r="GGV51" s="1252"/>
      <c r="GGW51" s="1252"/>
      <c r="GGX51" s="1252"/>
      <c r="GGY51" s="1252"/>
      <c r="GGZ51" s="1252"/>
      <c r="GHA51" s="1252"/>
      <c r="GHB51" s="1252"/>
      <c r="GHC51" s="1252"/>
      <c r="GHD51" s="1252"/>
      <c r="GHE51" s="1252"/>
      <c r="GHF51" s="1252"/>
      <c r="GHG51" s="1252"/>
      <c r="GHH51" s="1252"/>
      <c r="GHI51" s="1252"/>
      <c r="GHJ51" s="1252"/>
      <c r="GHK51" s="1252"/>
      <c r="GHL51" s="1252"/>
      <c r="GHM51" s="1252"/>
      <c r="GHN51" s="1252"/>
      <c r="GHO51" s="1252"/>
      <c r="GHP51" s="1252"/>
      <c r="GHQ51" s="1252"/>
      <c r="GHR51" s="1252"/>
      <c r="GHS51" s="1252"/>
      <c r="GHT51" s="1252"/>
      <c r="GHU51" s="1252"/>
      <c r="GHV51" s="1252"/>
      <c r="GHW51" s="1252"/>
      <c r="GHX51" s="1252"/>
      <c r="GHY51" s="1252"/>
      <c r="GHZ51" s="1252"/>
      <c r="GIA51" s="1252"/>
      <c r="GIB51" s="1252"/>
      <c r="GIC51" s="1252"/>
      <c r="GID51" s="1252"/>
      <c r="GIE51" s="1252"/>
      <c r="GIF51" s="1252"/>
      <c r="GIG51" s="1252"/>
      <c r="GIH51" s="1252"/>
      <c r="GII51" s="1252"/>
      <c r="GIJ51" s="1252"/>
      <c r="GIK51" s="1252"/>
      <c r="GIL51" s="1252"/>
      <c r="GIM51" s="1252"/>
      <c r="GIN51" s="1252"/>
      <c r="GIO51" s="1252"/>
      <c r="GIP51" s="1252"/>
      <c r="GIQ51" s="1252"/>
      <c r="GIR51" s="1252"/>
      <c r="GIS51" s="1252"/>
      <c r="GIT51" s="1252"/>
      <c r="GIU51" s="1252"/>
      <c r="GIV51" s="1252"/>
      <c r="GIW51" s="1252"/>
      <c r="GIX51" s="1252"/>
      <c r="GIY51" s="1252"/>
      <c r="GIZ51" s="1252"/>
      <c r="GJA51" s="1252"/>
      <c r="GJB51" s="1252"/>
      <c r="GJC51" s="1252"/>
      <c r="GJD51" s="1252"/>
      <c r="GJE51" s="1252"/>
      <c r="GJF51" s="1252"/>
      <c r="GJG51" s="1252"/>
      <c r="GJH51" s="1252"/>
      <c r="GJI51" s="1252"/>
      <c r="GJJ51" s="1252"/>
      <c r="GJK51" s="1252"/>
      <c r="GJL51" s="1252"/>
      <c r="GJM51" s="1252"/>
      <c r="GJN51" s="1252"/>
      <c r="GJO51" s="1252"/>
      <c r="GJP51" s="1252"/>
      <c r="GJQ51" s="1252"/>
      <c r="GJR51" s="1252"/>
      <c r="GJS51" s="1252"/>
      <c r="GJT51" s="1252"/>
      <c r="GJU51" s="1252"/>
      <c r="GJV51" s="1252"/>
      <c r="GJW51" s="1252"/>
      <c r="GJX51" s="1252"/>
      <c r="GJY51" s="1252"/>
      <c r="GJZ51" s="1252"/>
      <c r="GKA51" s="1252"/>
      <c r="GKB51" s="1252"/>
      <c r="GKC51" s="1252"/>
      <c r="GKD51" s="1252"/>
      <c r="GKE51" s="1252"/>
      <c r="GKF51" s="1252"/>
      <c r="GKG51" s="1252"/>
      <c r="GKH51" s="1252"/>
      <c r="GKI51" s="1252"/>
      <c r="GKJ51" s="1252"/>
      <c r="GKK51" s="1252"/>
      <c r="GKL51" s="1252"/>
      <c r="GKM51" s="1252"/>
      <c r="GKN51" s="1252"/>
      <c r="GKO51" s="1252"/>
      <c r="GKP51" s="1252"/>
      <c r="GKQ51" s="1252"/>
      <c r="GKR51" s="1252"/>
      <c r="GKS51" s="1252"/>
      <c r="GKT51" s="1252"/>
      <c r="GKU51" s="1252"/>
      <c r="GKV51" s="1252"/>
      <c r="GKW51" s="1252"/>
      <c r="GKX51" s="1252"/>
      <c r="GKY51" s="1252"/>
      <c r="GKZ51" s="1252"/>
      <c r="GLA51" s="1252"/>
      <c r="GLB51" s="1252"/>
      <c r="GLC51" s="1252"/>
      <c r="GLD51" s="1252"/>
      <c r="GLE51" s="1252"/>
      <c r="GLF51" s="1252"/>
      <c r="GLG51" s="1252"/>
      <c r="GLH51" s="1252"/>
      <c r="GLI51" s="1252"/>
      <c r="GLJ51" s="1252"/>
      <c r="GLK51" s="1252"/>
      <c r="GLL51" s="1252"/>
      <c r="GLM51" s="1252"/>
      <c r="GLN51" s="1252"/>
      <c r="GLO51" s="1252"/>
      <c r="GLP51" s="1252"/>
      <c r="GLQ51" s="1252"/>
      <c r="GLR51" s="1252"/>
      <c r="GLS51" s="1252"/>
      <c r="GLT51" s="1252"/>
      <c r="GLU51" s="1252"/>
      <c r="GLV51" s="1252"/>
      <c r="GLW51" s="1252"/>
      <c r="GLX51" s="1252"/>
      <c r="GLY51" s="1252"/>
      <c r="GLZ51" s="1252"/>
      <c r="GMA51" s="1252"/>
      <c r="GMB51" s="1252"/>
      <c r="GMC51" s="1252"/>
      <c r="GMD51" s="1252"/>
      <c r="GME51" s="1252"/>
      <c r="GMF51" s="1252"/>
      <c r="GMG51" s="1252"/>
      <c r="GMH51" s="1252"/>
      <c r="GMI51" s="1252"/>
      <c r="GMJ51" s="1252"/>
      <c r="GMK51" s="1252"/>
      <c r="GML51" s="1252"/>
      <c r="GMM51" s="1252"/>
      <c r="GMN51" s="1252"/>
      <c r="GMO51" s="1252"/>
      <c r="GMP51" s="1252"/>
      <c r="GMQ51" s="1252"/>
      <c r="GMR51" s="1252"/>
      <c r="GMS51" s="1252"/>
      <c r="GMT51" s="1252"/>
      <c r="GMU51" s="1252"/>
      <c r="GMV51" s="1252"/>
      <c r="GMW51" s="1252"/>
      <c r="GMX51" s="1252"/>
      <c r="GMY51" s="1252"/>
      <c r="GMZ51" s="1252"/>
      <c r="GNA51" s="1252"/>
      <c r="GNB51" s="1252"/>
      <c r="GNC51" s="1252"/>
      <c r="GND51" s="1252"/>
      <c r="GNE51" s="1252"/>
      <c r="GNF51" s="1252"/>
      <c r="GNG51" s="1252"/>
      <c r="GNH51" s="1252"/>
      <c r="GNI51" s="1252"/>
      <c r="GNJ51" s="1252"/>
      <c r="GNK51" s="1252"/>
      <c r="GNL51" s="1252"/>
      <c r="GNM51" s="1252"/>
      <c r="GNN51" s="1252"/>
      <c r="GNO51" s="1252"/>
      <c r="GNP51" s="1252"/>
      <c r="GNQ51" s="1252"/>
      <c r="GNR51" s="1252"/>
      <c r="GNS51" s="1252"/>
      <c r="GNT51" s="1252"/>
      <c r="GNU51" s="1252"/>
      <c r="GNV51" s="1252"/>
      <c r="GNW51" s="1252"/>
      <c r="GNX51" s="1252"/>
      <c r="GNY51" s="1252"/>
      <c r="GNZ51" s="1252"/>
      <c r="GOA51" s="1252"/>
      <c r="GOB51" s="1252"/>
      <c r="GOC51" s="1252"/>
      <c r="GOD51" s="1252"/>
      <c r="GOE51" s="1252"/>
      <c r="GOF51" s="1252"/>
      <c r="GOG51" s="1252"/>
      <c r="GOH51" s="1252"/>
      <c r="GOI51" s="1252"/>
      <c r="GOJ51" s="1252"/>
      <c r="GOK51" s="1252"/>
      <c r="GOL51" s="1252"/>
      <c r="GOM51" s="1252"/>
      <c r="GON51" s="1252"/>
      <c r="GOO51" s="1252"/>
      <c r="GOP51" s="1252"/>
      <c r="GOQ51" s="1252"/>
      <c r="GOR51" s="1252"/>
      <c r="GOS51" s="1252"/>
      <c r="GOT51" s="1252"/>
      <c r="GOU51" s="1252"/>
      <c r="GOV51" s="1252"/>
      <c r="GOW51" s="1252"/>
      <c r="GOX51" s="1252"/>
      <c r="GOY51" s="1252"/>
      <c r="GOZ51" s="1252"/>
      <c r="GPA51" s="1252"/>
      <c r="GPB51" s="1252"/>
      <c r="GPC51" s="1252"/>
      <c r="GPD51" s="1252"/>
      <c r="GPE51" s="1252"/>
      <c r="GPF51" s="1252"/>
      <c r="GPG51" s="1252"/>
      <c r="GPH51" s="1252"/>
      <c r="GPI51" s="1252"/>
      <c r="GPJ51" s="1252"/>
      <c r="GPK51" s="1252"/>
      <c r="GPL51" s="1252"/>
      <c r="GPM51" s="1252"/>
      <c r="GPN51" s="1252"/>
      <c r="GPO51" s="1252"/>
      <c r="GPP51" s="1252"/>
      <c r="GPQ51" s="1252"/>
      <c r="GPR51" s="1252"/>
      <c r="GPS51" s="1252"/>
      <c r="GPT51" s="1252"/>
      <c r="GPU51" s="1252"/>
      <c r="GPV51" s="1252"/>
      <c r="GPW51" s="1252"/>
      <c r="GPX51" s="1252"/>
      <c r="GPY51" s="1252"/>
      <c r="GPZ51" s="1252"/>
      <c r="GQA51" s="1252"/>
      <c r="GQB51" s="1252"/>
      <c r="GQC51" s="1252"/>
      <c r="GQD51" s="1252"/>
      <c r="GQE51" s="1252"/>
      <c r="GQF51" s="1252"/>
      <c r="GQG51" s="1252"/>
      <c r="GQH51" s="1252"/>
      <c r="GQI51" s="1252"/>
      <c r="GQJ51" s="1252"/>
      <c r="GQK51" s="1252"/>
      <c r="GQL51" s="1252"/>
      <c r="GQM51" s="1252"/>
      <c r="GQN51" s="1252"/>
      <c r="GQO51" s="1252"/>
      <c r="GQP51" s="1252"/>
      <c r="GQQ51" s="1252"/>
      <c r="GQR51" s="1252"/>
      <c r="GQS51" s="1252"/>
      <c r="GQT51" s="1252"/>
      <c r="GQU51" s="1252"/>
      <c r="GQV51" s="1252"/>
      <c r="GQW51" s="1252"/>
      <c r="GQX51" s="1252"/>
      <c r="GQY51" s="1252"/>
      <c r="GQZ51" s="1252"/>
      <c r="GRA51" s="1252"/>
      <c r="GRB51" s="1252"/>
      <c r="GRC51" s="1252"/>
      <c r="GRD51" s="1252"/>
      <c r="GRE51" s="1252"/>
      <c r="GRF51" s="1252"/>
      <c r="GRG51" s="1252"/>
      <c r="GRH51" s="1252"/>
      <c r="GRI51" s="1252"/>
      <c r="GRJ51" s="1252"/>
      <c r="GRK51" s="1252"/>
      <c r="GRL51" s="1252"/>
      <c r="GRM51" s="1252"/>
      <c r="GRN51" s="1252"/>
      <c r="GRO51" s="1252"/>
      <c r="GRP51" s="1252"/>
      <c r="GRQ51" s="1252"/>
      <c r="GRR51" s="1252"/>
      <c r="GRS51" s="1252"/>
      <c r="GRT51" s="1252"/>
      <c r="GRU51" s="1252"/>
      <c r="GRV51" s="1252"/>
      <c r="GRW51" s="1252"/>
      <c r="GRX51" s="1252"/>
      <c r="GRY51" s="1252"/>
      <c r="GRZ51" s="1252"/>
      <c r="GSA51" s="1252"/>
      <c r="GSB51" s="1252"/>
      <c r="GSC51" s="1252"/>
      <c r="GSD51" s="1252"/>
      <c r="GSE51" s="1252"/>
      <c r="GSF51" s="1252"/>
      <c r="GSG51" s="1252"/>
      <c r="GSH51" s="1252"/>
      <c r="GSI51" s="1252"/>
      <c r="GSJ51" s="1252"/>
      <c r="GSK51" s="1252"/>
      <c r="GSL51" s="1252"/>
      <c r="GSM51" s="1252"/>
      <c r="GSN51" s="1252"/>
      <c r="GSO51" s="1252"/>
      <c r="GSP51" s="1252"/>
      <c r="GSQ51" s="1252"/>
      <c r="GSR51" s="1252"/>
      <c r="GSS51" s="1252"/>
      <c r="GST51" s="1252"/>
      <c r="GSU51" s="1252"/>
      <c r="GSV51" s="1252"/>
      <c r="GSW51" s="1252"/>
      <c r="GSX51" s="1252"/>
      <c r="GSY51" s="1252"/>
      <c r="GSZ51" s="1252"/>
      <c r="GTA51" s="1252"/>
      <c r="GTB51" s="1252"/>
      <c r="GTC51" s="1252"/>
      <c r="GTD51" s="1252"/>
      <c r="GTE51" s="1252"/>
      <c r="GTF51" s="1252"/>
      <c r="GTG51" s="1252"/>
      <c r="GTH51" s="1252"/>
      <c r="GTI51" s="1252"/>
      <c r="GTJ51" s="1252"/>
      <c r="GTK51" s="1252"/>
      <c r="GTL51" s="1252"/>
      <c r="GTM51" s="1252"/>
      <c r="GTN51" s="1252"/>
      <c r="GTO51" s="1252"/>
      <c r="GTP51" s="1252"/>
      <c r="GTQ51" s="1252"/>
      <c r="GTR51" s="1252"/>
      <c r="GTS51" s="1252"/>
      <c r="GTT51" s="1252"/>
      <c r="GTU51" s="1252"/>
      <c r="GTV51" s="1252"/>
      <c r="GTW51" s="1252"/>
      <c r="GTX51" s="1252"/>
      <c r="GTY51" s="1252"/>
      <c r="GTZ51" s="1252"/>
      <c r="GUA51" s="1252"/>
      <c r="GUB51" s="1252"/>
      <c r="GUC51" s="1252"/>
      <c r="GUD51" s="1252"/>
      <c r="GUE51" s="1252"/>
      <c r="GUF51" s="1252"/>
      <c r="GUG51" s="1252"/>
      <c r="GUH51" s="1252"/>
      <c r="GUI51" s="1252"/>
      <c r="GUJ51" s="1252"/>
      <c r="GUK51" s="1252"/>
      <c r="GUL51" s="1252"/>
      <c r="GUM51" s="1252"/>
      <c r="GUN51" s="1252"/>
      <c r="GUO51" s="1252"/>
      <c r="GUP51" s="1252"/>
      <c r="GUQ51" s="1252"/>
      <c r="GUR51" s="1252"/>
      <c r="GUS51" s="1252"/>
      <c r="GUT51" s="1252"/>
      <c r="GUU51" s="1252"/>
      <c r="GUV51" s="1252"/>
      <c r="GUW51" s="1252"/>
      <c r="GUX51" s="1252"/>
      <c r="GUY51" s="1252"/>
      <c r="GUZ51" s="1252"/>
      <c r="GVA51" s="1252"/>
      <c r="GVB51" s="1252"/>
      <c r="GVC51" s="1252"/>
      <c r="GVD51" s="1252"/>
      <c r="GVE51" s="1252"/>
      <c r="GVF51" s="1252"/>
      <c r="GVG51" s="1252"/>
      <c r="GVH51" s="1252"/>
      <c r="GVI51" s="1252"/>
      <c r="GVJ51" s="1252"/>
      <c r="GVK51" s="1252"/>
      <c r="GVL51" s="1252"/>
      <c r="GVM51" s="1252"/>
      <c r="GVN51" s="1252"/>
      <c r="GVO51" s="1252"/>
      <c r="GVP51" s="1252"/>
      <c r="GVQ51" s="1252"/>
      <c r="GVR51" s="1252"/>
      <c r="GVS51" s="1252"/>
      <c r="GVT51" s="1252"/>
      <c r="GVU51" s="1252"/>
      <c r="GVV51" s="1252"/>
      <c r="GVW51" s="1252"/>
      <c r="GVX51" s="1252"/>
      <c r="GVY51" s="1252"/>
      <c r="GVZ51" s="1252"/>
      <c r="GWA51" s="1252"/>
      <c r="GWB51" s="1252"/>
      <c r="GWC51" s="1252"/>
      <c r="GWD51" s="1252"/>
      <c r="GWE51" s="1252"/>
      <c r="GWF51" s="1252"/>
      <c r="GWG51" s="1252"/>
      <c r="GWH51" s="1252"/>
      <c r="GWI51" s="1252"/>
      <c r="GWJ51" s="1252"/>
      <c r="GWK51" s="1252"/>
      <c r="GWL51" s="1252"/>
      <c r="GWM51" s="1252"/>
      <c r="GWN51" s="1252"/>
      <c r="GWO51" s="1252"/>
      <c r="GWP51" s="1252"/>
      <c r="GWQ51" s="1252"/>
      <c r="GWR51" s="1252"/>
      <c r="GWS51" s="1252"/>
      <c r="GWT51" s="1252"/>
      <c r="GWU51" s="1252"/>
      <c r="GWV51" s="1252"/>
      <c r="GWW51" s="1252"/>
      <c r="GWX51" s="1252"/>
      <c r="GWY51" s="1252"/>
      <c r="GWZ51" s="1252"/>
      <c r="GXA51" s="1252"/>
      <c r="GXB51" s="1252"/>
      <c r="GXC51" s="1252"/>
      <c r="GXD51" s="1252"/>
      <c r="GXE51" s="1252"/>
      <c r="GXF51" s="1252"/>
      <c r="GXG51" s="1252"/>
      <c r="GXH51" s="1252"/>
      <c r="GXI51" s="1252"/>
      <c r="GXJ51" s="1252"/>
      <c r="GXK51" s="1252"/>
      <c r="GXL51" s="1252"/>
      <c r="GXM51" s="1252"/>
      <c r="GXN51" s="1252"/>
      <c r="GXO51" s="1252"/>
      <c r="GXP51" s="1252"/>
      <c r="GXQ51" s="1252"/>
      <c r="GXR51" s="1252"/>
      <c r="GXS51" s="1252"/>
      <c r="GXT51" s="1252"/>
      <c r="GXU51" s="1252"/>
      <c r="GXV51" s="1252"/>
      <c r="GXW51" s="1252"/>
      <c r="GXX51" s="1252"/>
      <c r="GXY51" s="1252"/>
      <c r="GXZ51" s="1252"/>
      <c r="GYA51" s="1252"/>
      <c r="GYB51" s="1252"/>
      <c r="GYC51" s="1252"/>
      <c r="GYD51" s="1252"/>
      <c r="GYE51" s="1252"/>
      <c r="GYF51" s="1252"/>
      <c r="GYG51" s="1252"/>
      <c r="GYH51" s="1252"/>
      <c r="GYI51" s="1252"/>
      <c r="GYJ51" s="1252"/>
      <c r="GYK51" s="1252"/>
      <c r="GYL51" s="1252"/>
      <c r="GYM51" s="1252"/>
      <c r="GYN51" s="1252"/>
      <c r="GYO51" s="1252"/>
      <c r="GYP51" s="1252"/>
      <c r="GYQ51" s="1252"/>
      <c r="GYR51" s="1252"/>
      <c r="GYS51" s="1252"/>
      <c r="GYT51" s="1252"/>
      <c r="GYU51" s="1252"/>
      <c r="GYV51" s="1252"/>
      <c r="GYW51" s="1252"/>
      <c r="GYX51" s="1252"/>
      <c r="GYY51" s="1252"/>
      <c r="GYZ51" s="1252"/>
      <c r="GZA51" s="1252"/>
      <c r="GZB51" s="1252"/>
      <c r="GZC51" s="1252"/>
      <c r="GZD51" s="1252"/>
      <c r="GZE51" s="1252"/>
      <c r="GZF51" s="1252"/>
      <c r="GZG51" s="1252"/>
      <c r="GZH51" s="1252"/>
      <c r="GZI51" s="1252"/>
      <c r="GZJ51" s="1252"/>
      <c r="GZK51" s="1252"/>
      <c r="GZL51" s="1252"/>
      <c r="GZM51" s="1252"/>
      <c r="GZN51" s="1252"/>
      <c r="GZO51" s="1252"/>
      <c r="GZP51" s="1252"/>
      <c r="GZQ51" s="1252"/>
      <c r="GZR51" s="1252"/>
      <c r="GZS51" s="1252"/>
      <c r="GZT51" s="1252"/>
      <c r="GZU51" s="1252"/>
      <c r="GZV51" s="1252"/>
      <c r="GZW51" s="1252"/>
      <c r="GZX51" s="1252"/>
      <c r="GZY51" s="1252"/>
      <c r="GZZ51" s="1252"/>
      <c r="HAA51" s="1252"/>
      <c r="HAB51" s="1252"/>
      <c r="HAC51" s="1252"/>
      <c r="HAD51" s="1252"/>
      <c r="HAE51" s="1252"/>
      <c r="HAF51" s="1252"/>
      <c r="HAG51" s="1252"/>
      <c r="HAH51" s="1252"/>
      <c r="HAI51" s="1252"/>
      <c r="HAJ51" s="1252"/>
      <c r="HAK51" s="1252"/>
      <c r="HAL51" s="1252"/>
      <c r="HAM51" s="1252"/>
      <c r="HAN51" s="1252"/>
      <c r="HAO51" s="1252"/>
      <c r="HAP51" s="1252"/>
      <c r="HAQ51" s="1252"/>
      <c r="HAR51" s="1252"/>
      <c r="HAS51" s="1252"/>
      <c r="HAT51" s="1252"/>
      <c r="HAU51" s="1252"/>
      <c r="HAV51" s="1252"/>
      <c r="HAW51" s="1252"/>
      <c r="HAX51" s="1252"/>
      <c r="HAY51" s="1252"/>
      <c r="HAZ51" s="1252"/>
      <c r="HBA51" s="1252"/>
      <c r="HBB51" s="1252"/>
      <c r="HBC51" s="1252"/>
      <c r="HBD51" s="1252"/>
      <c r="HBE51" s="1252"/>
      <c r="HBF51" s="1252"/>
      <c r="HBG51" s="1252"/>
      <c r="HBH51" s="1252"/>
      <c r="HBI51" s="1252"/>
      <c r="HBJ51" s="1252"/>
      <c r="HBK51" s="1252"/>
      <c r="HBL51" s="1252"/>
      <c r="HBM51" s="1252"/>
      <c r="HBN51" s="1252"/>
      <c r="HBO51" s="1252"/>
      <c r="HBP51" s="1252"/>
      <c r="HBQ51" s="1252"/>
      <c r="HBR51" s="1252"/>
      <c r="HBS51" s="1252"/>
      <c r="HBT51" s="1252"/>
      <c r="HBU51" s="1252"/>
      <c r="HBV51" s="1252"/>
      <c r="HBW51" s="1252"/>
      <c r="HBX51" s="1252"/>
      <c r="HBY51" s="1252"/>
      <c r="HBZ51" s="1252"/>
      <c r="HCA51" s="1252"/>
      <c r="HCB51" s="1252"/>
      <c r="HCC51" s="1252"/>
      <c r="HCD51" s="1252"/>
      <c r="HCE51" s="1252"/>
      <c r="HCF51" s="1252"/>
      <c r="HCG51" s="1252"/>
      <c r="HCH51" s="1252"/>
      <c r="HCI51" s="1252"/>
      <c r="HCJ51" s="1252"/>
      <c r="HCK51" s="1252"/>
      <c r="HCL51" s="1252"/>
      <c r="HCM51" s="1252"/>
      <c r="HCN51" s="1252"/>
      <c r="HCO51" s="1252"/>
      <c r="HCP51" s="1252"/>
      <c r="HCQ51" s="1252"/>
      <c r="HCR51" s="1252"/>
      <c r="HCS51" s="1252"/>
      <c r="HCT51" s="1252"/>
      <c r="HCU51" s="1252"/>
      <c r="HCV51" s="1252"/>
      <c r="HCW51" s="1252"/>
      <c r="HCX51" s="1252"/>
      <c r="HCY51" s="1252"/>
      <c r="HCZ51" s="1252"/>
      <c r="HDA51" s="1252"/>
      <c r="HDB51" s="1252"/>
      <c r="HDC51" s="1252"/>
      <c r="HDD51" s="1252"/>
      <c r="HDE51" s="1252"/>
      <c r="HDF51" s="1252"/>
      <c r="HDG51" s="1252"/>
      <c r="HDH51" s="1252"/>
      <c r="HDI51" s="1252"/>
      <c r="HDJ51" s="1252"/>
      <c r="HDK51" s="1252"/>
      <c r="HDL51" s="1252"/>
      <c r="HDM51" s="1252"/>
      <c r="HDN51" s="1252"/>
      <c r="HDO51" s="1252"/>
      <c r="HDP51" s="1252"/>
      <c r="HDQ51" s="1252"/>
      <c r="HDR51" s="1252"/>
      <c r="HDS51" s="1252"/>
      <c r="HDT51" s="1252"/>
      <c r="HDU51" s="1252"/>
      <c r="HDV51" s="1252"/>
      <c r="HDW51" s="1252"/>
      <c r="HDX51" s="1252"/>
      <c r="HDY51" s="1252"/>
      <c r="HDZ51" s="1252"/>
      <c r="HEA51" s="1252"/>
      <c r="HEB51" s="1252"/>
      <c r="HEC51" s="1252"/>
      <c r="HED51" s="1252"/>
      <c r="HEE51" s="1252"/>
      <c r="HEF51" s="1252"/>
      <c r="HEG51" s="1252"/>
      <c r="HEH51" s="1252"/>
      <c r="HEI51" s="1252"/>
      <c r="HEJ51" s="1252"/>
      <c r="HEK51" s="1252"/>
      <c r="HEL51" s="1252"/>
      <c r="HEM51" s="1252"/>
      <c r="HEN51" s="1252"/>
      <c r="HEO51" s="1252"/>
      <c r="HEP51" s="1252"/>
      <c r="HEQ51" s="1252"/>
      <c r="HER51" s="1252"/>
      <c r="HES51" s="1252"/>
      <c r="HET51" s="1252"/>
      <c r="HEU51" s="1252"/>
      <c r="HEV51" s="1252"/>
      <c r="HEW51" s="1252"/>
      <c r="HEX51" s="1252"/>
      <c r="HEY51" s="1252"/>
      <c r="HEZ51" s="1252"/>
      <c r="HFA51" s="1252"/>
      <c r="HFB51" s="1252"/>
      <c r="HFC51" s="1252"/>
      <c r="HFD51" s="1252"/>
      <c r="HFE51" s="1252"/>
      <c r="HFF51" s="1252"/>
      <c r="HFG51" s="1252"/>
      <c r="HFH51" s="1252"/>
      <c r="HFI51" s="1252"/>
      <c r="HFJ51" s="1252"/>
      <c r="HFK51" s="1252"/>
      <c r="HFL51" s="1252"/>
      <c r="HFM51" s="1252"/>
      <c r="HFN51" s="1252"/>
      <c r="HFO51" s="1252"/>
      <c r="HFP51" s="1252"/>
      <c r="HFQ51" s="1252"/>
      <c r="HFR51" s="1252"/>
      <c r="HFS51" s="1252"/>
      <c r="HFT51" s="1252"/>
      <c r="HFU51" s="1252"/>
      <c r="HFV51" s="1252"/>
      <c r="HFW51" s="1252"/>
      <c r="HFX51" s="1252"/>
      <c r="HFY51" s="1252"/>
      <c r="HFZ51" s="1252"/>
      <c r="HGA51" s="1252"/>
      <c r="HGB51" s="1252"/>
      <c r="HGC51" s="1252"/>
      <c r="HGD51" s="1252"/>
      <c r="HGE51" s="1252"/>
      <c r="HGF51" s="1252"/>
      <c r="HGG51" s="1252"/>
      <c r="HGH51" s="1252"/>
      <c r="HGI51" s="1252"/>
      <c r="HGJ51" s="1252"/>
      <c r="HGK51" s="1252"/>
      <c r="HGL51" s="1252"/>
      <c r="HGM51" s="1252"/>
      <c r="HGN51" s="1252"/>
      <c r="HGO51" s="1252"/>
      <c r="HGP51" s="1252"/>
      <c r="HGQ51" s="1252"/>
      <c r="HGR51" s="1252"/>
      <c r="HGS51" s="1252"/>
      <c r="HGT51" s="1252"/>
      <c r="HGU51" s="1252"/>
      <c r="HGV51" s="1252"/>
      <c r="HGW51" s="1252"/>
      <c r="HGX51" s="1252"/>
      <c r="HGY51" s="1252"/>
      <c r="HGZ51" s="1252"/>
      <c r="HHA51" s="1252"/>
      <c r="HHB51" s="1252"/>
      <c r="HHC51" s="1252"/>
      <c r="HHD51" s="1252"/>
      <c r="HHE51" s="1252"/>
      <c r="HHF51" s="1252"/>
      <c r="HHG51" s="1252"/>
      <c r="HHH51" s="1252"/>
      <c r="HHI51" s="1252"/>
      <c r="HHJ51" s="1252"/>
      <c r="HHK51" s="1252"/>
      <c r="HHL51" s="1252"/>
      <c r="HHM51" s="1252"/>
      <c r="HHN51" s="1252"/>
      <c r="HHO51" s="1252"/>
      <c r="HHP51" s="1252"/>
      <c r="HHQ51" s="1252"/>
      <c r="HHR51" s="1252"/>
      <c r="HHS51" s="1252"/>
      <c r="HHT51" s="1252"/>
      <c r="HHU51" s="1252"/>
      <c r="HHV51" s="1252"/>
      <c r="HHW51" s="1252"/>
      <c r="HHX51" s="1252"/>
      <c r="HHY51" s="1252"/>
      <c r="HHZ51" s="1252"/>
      <c r="HIA51" s="1252"/>
      <c r="HIB51" s="1252"/>
      <c r="HIC51" s="1252"/>
      <c r="HID51" s="1252"/>
      <c r="HIE51" s="1252"/>
      <c r="HIF51" s="1252"/>
      <c r="HIG51" s="1252"/>
      <c r="HIH51" s="1252"/>
      <c r="HII51" s="1252"/>
      <c r="HIJ51" s="1252"/>
      <c r="HIK51" s="1252"/>
      <c r="HIL51" s="1252"/>
      <c r="HIM51" s="1252"/>
      <c r="HIN51" s="1252"/>
      <c r="HIO51" s="1252"/>
      <c r="HIP51" s="1252"/>
      <c r="HIQ51" s="1252"/>
      <c r="HIR51" s="1252"/>
      <c r="HIS51" s="1252"/>
      <c r="HIT51" s="1252"/>
      <c r="HIU51" s="1252"/>
      <c r="HIV51" s="1252"/>
      <c r="HIW51" s="1252"/>
      <c r="HIX51" s="1252"/>
      <c r="HIY51" s="1252"/>
      <c r="HIZ51" s="1252"/>
      <c r="HJA51" s="1252"/>
      <c r="HJB51" s="1252"/>
      <c r="HJC51" s="1252"/>
      <c r="HJD51" s="1252"/>
      <c r="HJE51" s="1252"/>
      <c r="HJF51" s="1252"/>
      <c r="HJG51" s="1252"/>
      <c r="HJH51" s="1252"/>
      <c r="HJI51" s="1252"/>
      <c r="HJJ51" s="1252"/>
      <c r="HJK51" s="1252"/>
      <c r="HJL51" s="1252"/>
      <c r="HJM51" s="1252"/>
      <c r="HJN51" s="1252"/>
      <c r="HJO51" s="1252"/>
      <c r="HJP51" s="1252"/>
      <c r="HJQ51" s="1252"/>
      <c r="HJR51" s="1252"/>
      <c r="HJS51" s="1252"/>
      <c r="HJT51" s="1252"/>
      <c r="HJU51" s="1252"/>
      <c r="HJV51" s="1252"/>
      <c r="HJW51" s="1252"/>
      <c r="HJX51" s="1252"/>
      <c r="HJY51" s="1252"/>
      <c r="HJZ51" s="1252"/>
      <c r="HKA51" s="1252"/>
      <c r="HKB51" s="1252"/>
      <c r="HKC51" s="1252"/>
      <c r="HKD51" s="1252"/>
      <c r="HKE51" s="1252"/>
      <c r="HKF51" s="1252"/>
      <c r="HKG51" s="1252"/>
      <c r="HKH51" s="1252"/>
      <c r="HKI51" s="1252"/>
      <c r="HKJ51" s="1252"/>
      <c r="HKK51" s="1252"/>
      <c r="HKL51" s="1252"/>
      <c r="HKM51" s="1252"/>
      <c r="HKN51" s="1252"/>
      <c r="HKO51" s="1252"/>
      <c r="HKP51" s="1252"/>
      <c r="HKQ51" s="1252"/>
      <c r="HKR51" s="1252"/>
      <c r="HKS51" s="1252"/>
      <c r="HKT51" s="1252"/>
      <c r="HKU51" s="1252"/>
      <c r="HKV51" s="1252"/>
      <c r="HKW51" s="1252"/>
      <c r="HKX51" s="1252"/>
      <c r="HKY51" s="1252"/>
      <c r="HKZ51" s="1252"/>
      <c r="HLA51" s="1252"/>
      <c r="HLB51" s="1252"/>
      <c r="HLC51" s="1252"/>
      <c r="HLD51" s="1252"/>
      <c r="HLE51" s="1252"/>
      <c r="HLF51" s="1252"/>
      <c r="HLG51" s="1252"/>
      <c r="HLH51" s="1252"/>
      <c r="HLI51" s="1252"/>
      <c r="HLJ51" s="1252"/>
      <c r="HLK51" s="1252"/>
      <c r="HLL51" s="1252"/>
      <c r="HLM51" s="1252"/>
      <c r="HLN51" s="1252"/>
      <c r="HLO51" s="1252"/>
      <c r="HLP51" s="1252"/>
      <c r="HLQ51" s="1252"/>
      <c r="HLR51" s="1252"/>
      <c r="HLS51" s="1252"/>
      <c r="HLT51" s="1252"/>
      <c r="HLU51" s="1252"/>
      <c r="HLV51" s="1252"/>
      <c r="HLW51" s="1252"/>
      <c r="HLX51" s="1252"/>
      <c r="HLY51" s="1252"/>
      <c r="HLZ51" s="1252"/>
      <c r="HMA51" s="1252"/>
      <c r="HMB51" s="1252"/>
      <c r="HMC51" s="1252"/>
      <c r="HMD51" s="1252"/>
      <c r="HME51" s="1252"/>
      <c r="HMF51" s="1252"/>
      <c r="HMG51" s="1252"/>
      <c r="HMH51" s="1252"/>
      <c r="HMI51" s="1252"/>
      <c r="HMJ51" s="1252"/>
      <c r="HMK51" s="1252"/>
      <c r="HML51" s="1252"/>
      <c r="HMM51" s="1252"/>
      <c r="HMN51" s="1252"/>
      <c r="HMO51" s="1252"/>
      <c r="HMP51" s="1252"/>
      <c r="HMQ51" s="1252"/>
      <c r="HMR51" s="1252"/>
      <c r="HMS51" s="1252"/>
      <c r="HMT51" s="1252"/>
      <c r="HMU51" s="1252"/>
      <c r="HMV51" s="1252"/>
      <c r="HMW51" s="1252"/>
      <c r="HMX51" s="1252"/>
      <c r="HMY51" s="1252"/>
      <c r="HMZ51" s="1252"/>
      <c r="HNA51" s="1252"/>
      <c r="HNB51" s="1252"/>
      <c r="HNC51" s="1252"/>
      <c r="HND51" s="1252"/>
      <c r="HNE51" s="1252"/>
      <c r="HNF51" s="1252"/>
      <c r="HNG51" s="1252"/>
      <c r="HNH51" s="1252"/>
      <c r="HNI51" s="1252"/>
      <c r="HNJ51" s="1252"/>
      <c r="HNK51" s="1252"/>
      <c r="HNL51" s="1252"/>
      <c r="HNM51" s="1252"/>
      <c r="HNN51" s="1252"/>
      <c r="HNO51" s="1252"/>
      <c r="HNP51" s="1252"/>
      <c r="HNQ51" s="1252"/>
      <c r="HNR51" s="1252"/>
      <c r="HNS51" s="1252"/>
      <c r="HNT51" s="1252"/>
      <c r="HNU51" s="1252"/>
      <c r="HNV51" s="1252"/>
      <c r="HNW51" s="1252"/>
      <c r="HNX51" s="1252"/>
      <c r="HNY51" s="1252"/>
      <c r="HNZ51" s="1252"/>
      <c r="HOA51" s="1252"/>
      <c r="HOB51" s="1252"/>
      <c r="HOC51" s="1252"/>
      <c r="HOD51" s="1252"/>
      <c r="HOE51" s="1252"/>
      <c r="HOF51" s="1252"/>
      <c r="HOG51" s="1252"/>
      <c r="HOH51" s="1252"/>
      <c r="HOI51" s="1252"/>
      <c r="HOJ51" s="1252"/>
      <c r="HOK51" s="1252"/>
      <c r="HOL51" s="1252"/>
      <c r="HOM51" s="1252"/>
      <c r="HON51" s="1252"/>
      <c r="HOO51" s="1252"/>
      <c r="HOP51" s="1252"/>
      <c r="HOQ51" s="1252"/>
      <c r="HOR51" s="1252"/>
      <c r="HOS51" s="1252"/>
      <c r="HOT51" s="1252"/>
      <c r="HOU51" s="1252"/>
      <c r="HOV51" s="1252"/>
      <c r="HOW51" s="1252"/>
      <c r="HOX51" s="1252"/>
      <c r="HOY51" s="1252"/>
      <c r="HOZ51" s="1252"/>
      <c r="HPA51" s="1252"/>
      <c r="HPB51" s="1252"/>
      <c r="HPC51" s="1252"/>
      <c r="HPD51" s="1252"/>
      <c r="HPE51" s="1252"/>
      <c r="HPF51" s="1252"/>
      <c r="HPG51" s="1252"/>
      <c r="HPH51" s="1252"/>
      <c r="HPI51" s="1252"/>
      <c r="HPJ51" s="1252"/>
      <c r="HPK51" s="1252"/>
      <c r="HPL51" s="1252"/>
      <c r="HPM51" s="1252"/>
      <c r="HPN51" s="1252"/>
      <c r="HPO51" s="1252"/>
      <c r="HPP51" s="1252"/>
      <c r="HPQ51" s="1252"/>
      <c r="HPR51" s="1252"/>
      <c r="HPS51" s="1252"/>
      <c r="HPT51" s="1252"/>
      <c r="HPU51" s="1252"/>
      <c r="HPV51" s="1252"/>
      <c r="HPW51" s="1252"/>
      <c r="HPX51" s="1252"/>
      <c r="HPY51" s="1252"/>
      <c r="HPZ51" s="1252"/>
      <c r="HQA51" s="1252"/>
      <c r="HQB51" s="1252"/>
      <c r="HQC51" s="1252"/>
      <c r="HQD51" s="1252"/>
      <c r="HQE51" s="1252"/>
      <c r="HQF51" s="1252"/>
      <c r="HQG51" s="1252"/>
      <c r="HQH51" s="1252"/>
      <c r="HQI51" s="1252"/>
      <c r="HQJ51" s="1252"/>
      <c r="HQK51" s="1252"/>
      <c r="HQL51" s="1252"/>
      <c r="HQM51" s="1252"/>
      <c r="HQN51" s="1252"/>
      <c r="HQO51" s="1252"/>
      <c r="HQP51" s="1252"/>
      <c r="HQQ51" s="1252"/>
      <c r="HQR51" s="1252"/>
      <c r="HQS51" s="1252"/>
      <c r="HQT51" s="1252"/>
      <c r="HQU51" s="1252"/>
      <c r="HQV51" s="1252"/>
      <c r="HQW51" s="1252"/>
      <c r="HQX51" s="1252"/>
      <c r="HQY51" s="1252"/>
      <c r="HQZ51" s="1252"/>
      <c r="HRA51" s="1252"/>
      <c r="HRB51" s="1252"/>
      <c r="HRC51" s="1252"/>
      <c r="HRD51" s="1252"/>
      <c r="HRE51" s="1252"/>
      <c r="HRF51" s="1252"/>
      <c r="HRG51" s="1252"/>
      <c r="HRH51" s="1252"/>
      <c r="HRI51" s="1252"/>
      <c r="HRJ51" s="1252"/>
      <c r="HRK51" s="1252"/>
      <c r="HRL51" s="1252"/>
      <c r="HRM51" s="1252"/>
      <c r="HRN51" s="1252"/>
      <c r="HRO51" s="1252"/>
      <c r="HRP51" s="1252"/>
      <c r="HRQ51" s="1252"/>
      <c r="HRR51" s="1252"/>
      <c r="HRS51" s="1252"/>
      <c r="HRT51" s="1252"/>
      <c r="HRU51" s="1252"/>
      <c r="HRV51" s="1252"/>
      <c r="HRW51" s="1252"/>
      <c r="HRX51" s="1252"/>
      <c r="HRY51" s="1252"/>
      <c r="HRZ51" s="1252"/>
      <c r="HSA51" s="1252"/>
      <c r="HSB51" s="1252"/>
      <c r="HSC51" s="1252"/>
      <c r="HSD51" s="1252"/>
      <c r="HSE51" s="1252"/>
      <c r="HSF51" s="1252"/>
      <c r="HSG51" s="1252"/>
      <c r="HSH51" s="1252"/>
      <c r="HSI51" s="1252"/>
      <c r="HSJ51" s="1252"/>
      <c r="HSK51" s="1252"/>
      <c r="HSL51" s="1252"/>
      <c r="HSM51" s="1252"/>
      <c r="HSN51" s="1252"/>
      <c r="HSO51" s="1252"/>
      <c r="HSP51" s="1252"/>
      <c r="HSQ51" s="1252"/>
      <c r="HSR51" s="1252"/>
      <c r="HSS51" s="1252"/>
      <c r="HST51" s="1252"/>
      <c r="HSU51" s="1252"/>
      <c r="HSV51" s="1252"/>
      <c r="HSW51" s="1252"/>
      <c r="HSX51" s="1252"/>
      <c r="HSY51" s="1252"/>
      <c r="HSZ51" s="1252"/>
      <c r="HTA51" s="1252"/>
      <c r="HTB51" s="1252"/>
      <c r="HTC51" s="1252"/>
      <c r="HTD51" s="1252"/>
      <c r="HTE51" s="1252"/>
      <c r="HTF51" s="1252"/>
      <c r="HTG51" s="1252"/>
      <c r="HTH51" s="1252"/>
      <c r="HTI51" s="1252"/>
      <c r="HTJ51" s="1252"/>
      <c r="HTK51" s="1252"/>
      <c r="HTL51" s="1252"/>
      <c r="HTM51" s="1252"/>
      <c r="HTN51" s="1252"/>
      <c r="HTO51" s="1252"/>
      <c r="HTP51" s="1252"/>
      <c r="HTQ51" s="1252"/>
      <c r="HTR51" s="1252"/>
      <c r="HTS51" s="1252"/>
      <c r="HTT51" s="1252"/>
      <c r="HTU51" s="1252"/>
      <c r="HTV51" s="1252"/>
      <c r="HTW51" s="1252"/>
      <c r="HTX51" s="1252"/>
      <c r="HTY51" s="1252"/>
      <c r="HTZ51" s="1252"/>
      <c r="HUA51" s="1252"/>
      <c r="HUB51" s="1252"/>
      <c r="HUC51" s="1252"/>
      <c r="HUD51" s="1252"/>
      <c r="HUE51" s="1252"/>
      <c r="HUF51" s="1252"/>
      <c r="HUG51" s="1252"/>
      <c r="HUH51" s="1252"/>
      <c r="HUI51" s="1252"/>
      <c r="HUJ51" s="1252"/>
      <c r="HUK51" s="1252"/>
      <c r="HUL51" s="1252"/>
      <c r="HUM51" s="1252"/>
      <c r="HUN51" s="1252"/>
      <c r="HUO51" s="1252"/>
      <c r="HUP51" s="1252"/>
      <c r="HUQ51" s="1252"/>
      <c r="HUR51" s="1252"/>
      <c r="HUS51" s="1252"/>
      <c r="HUT51" s="1252"/>
      <c r="HUU51" s="1252"/>
      <c r="HUV51" s="1252"/>
      <c r="HUW51" s="1252"/>
      <c r="HUX51" s="1252"/>
      <c r="HUY51" s="1252"/>
      <c r="HUZ51" s="1252"/>
      <c r="HVA51" s="1252"/>
      <c r="HVB51" s="1252"/>
      <c r="HVC51" s="1252"/>
      <c r="HVD51" s="1252"/>
      <c r="HVE51" s="1252"/>
      <c r="HVF51" s="1252"/>
      <c r="HVG51" s="1252"/>
      <c r="HVH51" s="1252"/>
      <c r="HVI51" s="1252"/>
      <c r="HVJ51" s="1252"/>
      <c r="HVK51" s="1252"/>
      <c r="HVL51" s="1252"/>
      <c r="HVM51" s="1252"/>
      <c r="HVN51" s="1252"/>
      <c r="HVO51" s="1252"/>
      <c r="HVP51" s="1252"/>
      <c r="HVQ51" s="1252"/>
      <c r="HVR51" s="1252"/>
      <c r="HVS51" s="1252"/>
      <c r="HVT51" s="1252"/>
      <c r="HVU51" s="1252"/>
      <c r="HVV51" s="1252"/>
      <c r="HVW51" s="1252"/>
      <c r="HVX51" s="1252"/>
      <c r="HVY51" s="1252"/>
      <c r="HVZ51" s="1252"/>
      <c r="HWA51" s="1252"/>
      <c r="HWB51" s="1252"/>
      <c r="HWC51" s="1252"/>
      <c r="HWD51" s="1252"/>
      <c r="HWE51" s="1252"/>
      <c r="HWF51" s="1252"/>
      <c r="HWG51" s="1252"/>
      <c r="HWH51" s="1252"/>
      <c r="HWI51" s="1252"/>
      <c r="HWJ51" s="1252"/>
      <c r="HWK51" s="1252"/>
      <c r="HWL51" s="1252"/>
      <c r="HWM51" s="1252"/>
      <c r="HWN51" s="1252"/>
      <c r="HWO51" s="1252"/>
      <c r="HWP51" s="1252"/>
      <c r="HWQ51" s="1252"/>
      <c r="HWR51" s="1252"/>
      <c r="HWS51" s="1252"/>
      <c r="HWT51" s="1252"/>
      <c r="HWU51" s="1252"/>
      <c r="HWV51" s="1252"/>
      <c r="HWW51" s="1252"/>
      <c r="HWX51" s="1252"/>
      <c r="HWY51" s="1252"/>
      <c r="HWZ51" s="1252"/>
      <c r="HXA51" s="1252"/>
      <c r="HXB51" s="1252"/>
      <c r="HXC51" s="1252"/>
      <c r="HXD51" s="1252"/>
      <c r="HXE51" s="1252"/>
      <c r="HXF51" s="1252"/>
      <c r="HXG51" s="1252"/>
      <c r="HXH51" s="1252"/>
      <c r="HXI51" s="1252"/>
      <c r="HXJ51" s="1252"/>
      <c r="HXK51" s="1252"/>
      <c r="HXL51" s="1252"/>
      <c r="HXM51" s="1252"/>
      <c r="HXN51" s="1252"/>
      <c r="HXO51" s="1252"/>
      <c r="HXP51" s="1252"/>
      <c r="HXQ51" s="1252"/>
      <c r="HXR51" s="1252"/>
      <c r="HXS51" s="1252"/>
      <c r="HXT51" s="1252"/>
      <c r="HXU51" s="1252"/>
      <c r="HXV51" s="1252"/>
      <c r="HXW51" s="1252"/>
      <c r="HXX51" s="1252"/>
      <c r="HXY51" s="1252"/>
      <c r="HXZ51" s="1252"/>
      <c r="HYA51" s="1252"/>
      <c r="HYB51" s="1252"/>
      <c r="HYC51" s="1252"/>
      <c r="HYD51" s="1252"/>
      <c r="HYE51" s="1252"/>
      <c r="HYF51" s="1252"/>
      <c r="HYG51" s="1252"/>
      <c r="HYH51" s="1252"/>
      <c r="HYI51" s="1252"/>
      <c r="HYJ51" s="1252"/>
      <c r="HYK51" s="1252"/>
      <c r="HYL51" s="1252"/>
      <c r="HYM51" s="1252"/>
      <c r="HYN51" s="1252"/>
      <c r="HYO51" s="1252"/>
      <c r="HYP51" s="1252"/>
      <c r="HYQ51" s="1252"/>
      <c r="HYR51" s="1252"/>
      <c r="HYS51" s="1252"/>
      <c r="HYT51" s="1252"/>
      <c r="HYU51" s="1252"/>
      <c r="HYV51" s="1252"/>
      <c r="HYW51" s="1252"/>
      <c r="HYX51" s="1252"/>
      <c r="HYY51" s="1252"/>
      <c r="HYZ51" s="1252"/>
      <c r="HZA51" s="1252"/>
      <c r="HZB51" s="1252"/>
      <c r="HZC51" s="1252"/>
      <c r="HZD51" s="1252"/>
      <c r="HZE51" s="1252"/>
      <c r="HZF51" s="1252"/>
      <c r="HZG51" s="1252"/>
      <c r="HZH51" s="1252"/>
      <c r="HZI51" s="1252"/>
      <c r="HZJ51" s="1252"/>
      <c r="HZK51" s="1252"/>
      <c r="HZL51" s="1252"/>
      <c r="HZM51" s="1252"/>
      <c r="HZN51" s="1252"/>
      <c r="HZO51" s="1252"/>
      <c r="HZP51" s="1252"/>
      <c r="HZQ51" s="1252"/>
      <c r="HZR51" s="1252"/>
      <c r="HZS51" s="1252"/>
      <c r="HZT51" s="1252"/>
      <c r="HZU51" s="1252"/>
      <c r="HZV51" s="1252"/>
      <c r="HZW51" s="1252"/>
      <c r="HZX51" s="1252"/>
      <c r="HZY51" s="1252"/>
      <c r="HZZ51" s="1252"/>
      <c r="IAA51" s="1252"/>
      <c r="IAB51" s="1252"/>
      <c r="IAC51" s="1252"/>
      <c r="IAD51" s="1252"/>
      <c r="IAE51" s="1252"/>
      <c r="IAF51" s="1252"/>
      <c r="IAG51" s="1252"/>
      <c r="IAH51" s="1252"/>
      <c r="IAI51" s="1252"/>
      <c r="IAJ51" s="1252"/>
      <c r="IAK51" s="1252"/>
      <c r="IAL51" s="1252"/>
      <c r="IAM51" s="1252"/>
      <c r="IAN51" s="1252"/>
      <c r="IAO51" s="1252"/>
      <c r="IAP51" s="1252"/>
      <c r="IAQ51" s="1252"/>
      <c r="IAR51" s="1252"/>
      <c r="IAS51" s="1252"/>
      <c r="IAT51" s="1252"/>
      <c r="IAU51" s="1252"/>
      <c r="IAV51" s="1252"/>
      <c r="IAW51" s="1252"/>
      <c r="IAX51" s="1252"/>
      <c r="IAY51" s="1252"/>
      <c r="IAZ51" s="1252"/>
      <c r="IBA51" s="1252"/>
      <c r="IBB51" s="1252"/>
      <c r="IBC51" s="1252"/>
      <c r="IBD51" s="1252"/>
      <c r="IBE51" s="1252"/>
      <c r="IBF51" s="1252"/>
      <c r="IBG51" s="1252"/>
      <c r="IBH51" s="1252"/>
      <c r="IBI51" s="1252"/>
      <c r="IBJ51" s="1252"/>
      <c r="IBK51" s="1252"/>
      <c r="IBL51" s="1252"/>
      <c r="IBM51" s="1252"/>
      <c r="IBN51" s="1252"/>
      <c r="IBO51" s="1252"/>
      <c r="IBP51" s="1252"/>
      <c r="IBQ51" s="1252"/>
      <c r="IBR51" s="1252"/>
      <c r="IBS51" s="1252"/>
      <c r="IBT51" s="1252"/>
      <c r="IBU51" s="1252"/>
      <c r="IBV51" s="1252"/>
      <c r="IBW51" s="1252"/>
      <c r="IBX51" s="1252"/>
      <c r="IBY51" s="1252"/>
      <c r="IBZ51" s="1252"/>
      <c r="ICA51" s="1252"/>
      <c r="ICB51" s="1252"/>
      <c r="ICC51" s="1252"/>
      <c r="ICD51" s="1252"/>
      <c r="ICE51" s="1252"/>
      <c r="ICF51" s="1252"/>
      <c r="ICG51" s="1252"/>
      <c r="ICH51" s="1252"/>
      <c r="ICI51" s="1252"/>
      <c r="ICJ51" s="1252"/>
      <c r="ICK51" s="1252"/>
      <c r="ICL51" s="1252"/>
      <c r="ICM51" s="1252"/>
      <c r="ICN51" s="1252"/>
      <c r="ICO51" s="1252"/>
      <c r="ICP51" s="1252"/>
      <c r="ICQ51" s="1252"/>
      <c r="ICR51" s="1252"/>
      <c r="ICS51" s="1252"/>
      <c r="ICT51" s="1252"/>
      <c r="ICU51" s="1252"/>
      <c r="ICV51" s="1252"/>
      <c r="ICW51" s="1252"/>
      <c r="ICX51" s="1252"/>
      <c r="ICY51" s="1252"/>
      <c r="ICZ51" s="1252"/>
      <c r="IDA51" s="1252"/>
      <c r="IDB51" s="1252"/>
      <c r="IDC51" s="1252"/>
      <c r="IDD51" s="1252"/>
      <c r="IDE51" s="1252"/>
      <c r="IDF51" s="1252"/>
      <c r="IDG51" s="1252"/>
      <c r="IDH51" s="1252"/>
      <c r="IDI51" s="1252"/>
      <c r="IDJ51" s="1252"/>
      <c r="IDK51" s="1252"/>
      <c r="IDL51" s="1252"/>
      <c r="IDM51" s="1252"/>
      <c r="IDN51" s="1252"/>
      <c r="IDO51" s="1252"/>
      <c r="IDP51" s="1252"/>
      <c r="IDQ51" s="1252"/>
      <c r="IDR51" s="1252"/>
      <c r="IDS51" s="1252"/>
      <c r="IDT51" s="1252"/>
      <c r="IDU51" s="1252"/>
      <c r="IDV51" s="1252"/>
      <c r="IDW51" s="1252"/>
      <c r="IDX51" s="1252"/>
      <c r="IDY51" s="1252"/>
      <c r="IDZ51" s="1252"/>
      <c r="IEA51" s="1252"/>
      <c r="IEB51" s="1252"/>
      <c r="IEC51" s="1252"/>
      <c r="IED51" s="1252"/>
      <c r="IEE51" s="1252"/>
      <c r="IEF51" s="1252"/>
      <c r="IEG51" s="1252"/>
      <c r="IEH51" s="1252"/>
      <c r="IEI51" s="1252"/>
      <c r="IEJ51" s="1252"/>
      <c r="IEK51" s="1252"/>
      <c r="IEL51" s="1252"/>
      <c r="IEM51" s="1252"/>
      <c r="IEN51" s="1252"/>
      <c r="IEO51" s="1252"/>
      <c r="IEP51" s="1252"/>
      <c r="IEQ51" s="1252"/>
      <c r="IER51" s="1252"/>
      <c r="IES51" s="1252"/>
      <c r="IET51" s="1252"/>
      <c r="IEU51" s="1252"/>
      <c r="IEV51" s="1252"/>
      <c r="IEW51" s="1252"/>
      <c r="IEX51" s="1252"/>
      <c r="IEY51" s="1252"/>
      <c r="IEZ51" s="1252"/>
      <c r="IFA51" s="1252"/>
      <c r="IFB51" s="1252"/>
      <c r="IFC51" s="1252"/>
      <c r="IFD51" s="1252"/>
      <c r="IFE51" s="1252"/>
      <c r="IFF51" s="1252"/>
      <c r="IFG51" s="1252"/>
      <c r="IFH51" s="1252"/>
      <c r="IFI51" s="1252"/>
      <c r="IFJ51" s="1252"/>
      <c r="IFK51" s="1252"/>
      <c r="IFL51" s="1252"/>
      <c r="IFM51" s="1252"/>
      <c r="IFN51" s="1252"/>
      <c r="IFO51" s="1252"/>
      <c r="IFP51" s="1252"/>
      <c r="IFQ51" s="1252"/>
      <c r="IFR51" s="1252"/>
      <c r="IFS51" s="1252"/>
      <c r="IFT51" s="1252"/>
      <c r="IFU51" s="1252"/>
      <c r="IFV51" s="1252"/>
      <c r="IFW51" s="1252"/>
      <c r="IFX51" s="1252"/>
      <c r="IFY51" s="1252"/>
      <c r="IFZ51" s="1252"/>
      <c r="IGA51" s="1252"/>
      <c r="IGB51" s="1252"/>
      <c r="IGC51" s="1252"/>
      <c r="IGD51" s="1252"/>
      <c r="IGE51" s="1252"/>
      <c r="IGF51" s="1252"/>
      <c r="IGG51" s="1252"/>
      <c r="IGH51" s="1252"/>
      <c r="IGI51" s="1252"/>
      <c r="IGJ51" s="1252"/>
      <c r="IGK51" s="1252"/>
      <c r="IGL51" s="1252"/>
      <c r="IGM51" s="1252"/>
      <c r="IGN51" s="1252"/>
      <c r="IGO51" s="1252"/>
      <c r="IGP51" s="1252"/>
      <c r="IGQ51" s="1252"/>
      <c r="IGR51" s="1252"/>
      <c r="IGS51" s="1252"/>
      <c r="IGT51" s="1252"/>
      <c r="IGU51" s="1252"/>
      <c r="IGV51" s="1252"/>
      <c r="IGW51" s="1252"/>
      <c r="IGX51" s="1252"/>
      <c r="IGY51" s="1252"/>
      <c r="IGZ51" s="1252"/>
      <c r="IHA51" s="1252"/>
      <c r="IHB51" s="1252"/>
      <c r="IHC51" s="1252"/>
      <c r="IHD51" s="1252"/>
      <c r="IHE51" s="1252"/>
      <c r="IHF51" s="1252"/>
      <c r="IHG51" s="1252"/>
      <c r="IHH51" s="1252"/>
      <c r="IHI51" s="1252"/>
      <c r="IHJ51" s="1252"/>
      <c r="IHK51" s="1252"/>
      <c r="IHL51" s="1252"/>
      <c r="IHM51" s="1252"/>
      <c r="IHN51" s="1252"/>
      <c r="IHO51" s="1252"/>
      <c r="IHP51" s="1252"/>
      <c r="IHQ51" s="1252"/>
      <c r="IHR51" s="1252"/>
      <c r="IHS51" s="1252"/>
      <c r="IHT51" s="1252"/>
      <c r="IHU51" s="1252"/>
      <c r="IHV51" s="1252"/>
      <c r="IHW51" s="1252"/>
      <c r="IHX51" s="1252"/>
      <c r="IHY51" s="1252"/>
      <c r="IHZ51" s="1252"/>
      <c r="IIA51" s="1252"/>
      <c r="IIB51" s="1252"/>
      <c r="IIC51" s="1252"/>
      <c r="IID51" s="1252"/>
      <c r="IIE51" s="1252"/>
      <c r="IIF51" s="1252"/>
      <c r="IIG51" s="1252"/>
      <c r="IIH51" s="1252"/>
      <c r="III51" s="1252"/>
      <c r="IIJ51" s="1252"/>
      <c r="IIK51" s="1252"/>
      <c r="IIL51" s="1252"/>
      <c r="IIM51" s="1252"/>
      <c r="IIN51" s="1252"/>
      <c r="IIO51" s="1252"/>
      <c r="IIP51" s="1252"/>
      <c r="IIQ51" s="1252"/>
      <c r="IIR51" s="1252"/>
      <c r="IIS51" s="1252"/>
      <c r="IIT51" s="1252"/>
      <c r="IIU51" s="1252"/>
      <c r="IIV51" s="1252"/>
      <c r="IIW51" s="1252"/>
      <c r="IIX51" s="1252"/>
      <c r="IIY51" s="1252"/>
      <c r="IIZ51" s="1252"/>
      <c r="IJA51" s="1252"/>
      <c r="IJB51" s="1252"/>
      <c r="IJC51" s="1252"/>
      <c r="IJD51" s="1252"/>
      <c r="IJE51" s="1252"/>
      <c r="IJF51" s="1252"/>
      <c r="IJG51" s="1252"/>
      <c r="IJH51" s="1252"/>
      <c r="IJI51" s="1252"/>
      <c r="IJJ51" s="1252"/>
      <c r="IJK51" s="1252"/>
      <c r="IJL51" s="1252"/>
      <c r="IJM51" s="1252"/>
      <c r="IJN51" s="1252"/>
      <c r="IJO51" s="1252"/>
      <c r="IJP51" s="1252"/>
      <c r="IJQ51" s="1252"/>
      <c r="IJR51" s="1252"/>
      <c r="IJS51" s="1252"/>
      <c r="IJT51" s="1252"/>
      <c r="IJU51" s="1252"/>
      <c r="IJV51" s="1252"/>
      <c r="IJW51" s="1252"/>
      <c r="IJX51" s="1252"/>
      <c r="IJY51" s="1252"/>
      <c r="IJZ51" s="1252"/>
      <c r="IKA51" s="1252"/>
      <c r="IKB51" s="1252"/>
      <c r="IKC51" s="1252"/>
      <c r="IKD51" s="1252"/>
      <c r="IKE51" s="1252"/>
      <c r="IKF51" s="1252"/>
      <c r="IKG51" s="1252"/>
      <c r="IKH51" s="1252"/>
      <c r="IKI51" s="1252"/>
      <c r="IKJ51" s="1252"/>
      <c r="IKK51" s="1252"/>
      <c r="IKL51" s="1252"/>
      <c r="IKM51" s="1252"/>
      <c r="IKN51" s="1252"/>
      <c r="IKO51" s="1252"/>
      <c r="IKP51" s="1252"/>
      <c r="IKQ51" s="1252"/>
      <c r="IKR51" s="1252"/>
      <c r="IKS51" s="1252"/>
      <c r="IKT51" s="1252"/>
      <c r="IKU51" s="1252"/>
      <c r="IKV51" s="1252"/>
      <c r="IKW51" s="1252"/>
      <c r="IKX51" s="1252"/>
      <c r="IKY51" s="1252"/>
      <c r="IKZ51" s="1252"/>
      <c r="ILA51" s="1252"/>
      <c r="ILB51" s="1252"/>
      <c r="ILC51" s="1252"/>
      <c r="ILD51" s="1252"/>
      <c r="ILE51" s="1252"/>
      <c r="ILF51" s="1252"/>
      <c r="ILG51" s="1252"/>
      <c r="ILH51" s="1252"/>
      <c r="ILI51" s="1252"/>
      <c r="ILJ51" s="1252"/>
      <c r="ILK51" s="1252"/>
      <c r="ILL51" s="1252"/>
      <c r="ILM51" s="1252"/>
      <c r="ILN51" s="1252"/>
      <c r="ILO51" s="1252"/>
      <c r="ILP51" s="1252"/>
      <c r="ILQ51" s="1252"/>
      <c r="ILR51" s="1252"/>
      <c r="ILS51" s="1252"/>
      <c r="ILT51" s="1252"/>
      <c r="ILU51" s="1252"/>
      <c r="ILV51" s="1252"/>
      <c r="ILW51" s="1252"/>
      <c r="ILX51" s="1252"/>
      <c r="ILY51" s="1252"/>
      <c r="ILZ51" s="1252"/>
      <c r="IMA51" s="1252"/>
      <c r="IMB51" s="1252"/>
      <c r="IMC51" s="1252"/>
      <c r="IMD51" s="1252"/>
      <c r="IME51" s="1252"/>
      <c r="IMF51" s="1252"/>
      <c r="IMG51" s="1252"/>
      <c r="IMH51" s="1252"/>
      <c r="IMI51" s="1252"/>
      <c r="IMJ51" s="1252"/>
      <c r="IMK51" s="1252"/>
      <c r="IML51" s="1252"/>
      <c r="IMM51" s="1252"/>
      <c r="IMN51" s="1252"/>
      <c r="IMO51" s="1252"/>
      <c r="IMP51" s="1252"/>
      <c r="IMQ51" s="1252"/>
      <c r="IMR51" s="1252"/>
      <c r="IMS51" s="1252"/>
      <c r="IMT51" s="1252"/>
      <c r="IMU51" s="1252"/>
      <c r="IMV51" s="1252"/>
      <c r="IMW51" s="1252"/>
      <c r="IMX51" s="1252"/>
      <c r="IMY51" s="1252"/>
      <c r="IMZ51" s="1252"/>
      <c r="INA51" s="1252"/>
      <c r="INB51" s="1252"/>
      <c r="INC51" s="1252"/>
      <c r="IND51" s="1252"/>
      <c r="INE51" s="1252"/>
      <c r="INF51" s="1252"/>
      <c r="ING51" s="1252"/>
      <c r="INH51" s="1252"/>
      <c r="INI51" s="1252"/>
      <c r="INJ51" s="1252"/>
      <c r="INK51" s="1252"/>
      <c r="INL51" s="1252"/>
      <c r="INM51" s="1252"/>
      <c r="INN51" s="1252"/>
      <c r="INO51" s="1252"/>
      <c r="INP51" s="1252"/>
      <c r="INQ51" s="1252"/>
      <c r="INR51" s="1252"/>
      <c r="INS51" s="1252"/>
      <c r="INT51" s="1252"/>
      <c r="INU51" s="1252"/>
      <c r="INV51" s="1252"/>
      <c r="INW51" s="1252"/>
      <c r="INX51" s="1252"/>
      <c r="INY51" s="1252"/>
      <c r="INZ51" s="1252"/>
      <c r="IOA51" s="1252"/>
      <c r="IOB51" s="1252"/>
      <c r="IOC51" s="1252"/>
      <c r="IOD51" s="1252"/>
      <c r="IOE51" s="1252"/>
      <c r="IOF51" s="1252"/>
      <c r="IOG51" s="1252"/>
      <c r="IOH51" s="1252"/>
      <c r="IOI51" s="1252"/>
      <c r="IOJ51" s="1252"/>
      <c r="IOK51" s="1252"/>
      <c r="IOL51" s="1252"/>
      <c r="IOM51" s="1252"/>
      <c r="ION51" s="1252"/>
      <c r="IOO51" s="1252"/>
      <c r="IOP51" s="1252"/>
      <c r="IOQ51" s="1252"/>
      <c r="IOR51" s="1252"/>
      <c r="IOS51" s="1252"/>
      <c r="IOT51" s="1252"/>
      <c r="IOU51" s="1252"/>
      <c r="IOV51" s="1252"/>
      <c r="IOW51" s="1252"/>
      <c r="IOX51" s="1252"/>
      <c r="IOY51" s="1252"/>
      <c r="IOZ51" s="1252"/>
      <c r="IPA51" s="1252"/>
      <c r="IPB51" s="1252"/>
      <c r="IPC51" s="1252"/>
      <c r="IPD51" s="1252"/>
      <c r="IPE51" s="1252"/>
      <c r="IPF51" s="1252"/>
      <c r="IPG51" s="1252"/>
      <c r="IPH51" s="1252"/>
      <c r="IPI51" s="1252"/>
      <c r="IPJ51" s="1252"/>
      <c r="IPK51" s="1252"/>
      <c r="IPL51" s="1252"/>
      <c r="IPM51" s="1252"/>
      <c r="IPN51" s="1252"/>
      <c r="IPO51" s="1252"/>
      <c r="IPP51" s="1252"/>
      <c r="IPQ51" s="1252"/>
      <c r="IPR51" s="1252"/>
      <c r="IPS51" s="1252"/>
      <c r="IPT51" s="1252"/>
      <c r="IPU51" s="1252"/>
      <c r="IPV51" s="1252"/>
      <c r="IPW51" s="1252"/>
      <c r="IPX51" s="1252"/>
      <c r="IPY51" s="1252"/>
      <c r="IPZ51" s="1252"/>
      <c r="IQA51" s="1252"/>
      <c r="IQB51" s="1252"/>
      <c r="IQC51" s="1252"/>
      <c r="IQD51" s="1252"/>
      <c r="IQE51" s="1252"/>
      <c r="IQF51" s="1252"/>
      <c r="IQG51" s="1252"/>
      <c r="IQH51" s="1252"/>
      <c r="IQI51" s="1252"/>
      <c r="IQJ51" s="1252"/>
      <c r="IQK51" s="1252"/>
      <c r="IQL51" s="1252"/>
      <c r="IQM51" s="1252"/>
      <c r="IQN51" s="1252"/>
      <c r="IQO51" s="1252"/>
      <c r="IQP51" s="1252"/>
      <c r="IQQ51" s="1252"/>
      <c r="IQR51" s="1252"/>
      <c r="IQS51" s="1252"/>
      <c r="IQT51" s="1252"/>
      <c r="IQU51" s="1252"/>
      <c r="IQV51" s="1252"/>
      <c r="IQW51" s="1252"/>
      <c r="IQX51" s="1252"/>
      <c r="IQY51" s="1252"/>
      <c r="IQZ51" s="1252"/>
      <c r="IRA51" s="1252"/>
      <c r="IRB51" s="1252"/>
      <c r="IRC51" s="1252"/>
      <c r="IRD51" s="1252"/>
      <c r="IRE51" s="1252"/>
      <c r="IRF51" s="1252"/>
      <c r="IRG51" s="1252"/>
      <c r="IRH51" s="1252"/>
      <c r="IRI51" s="1252"/>
      <c r="IRJ51" s="1252"/>
      <c r="IRK51" s="1252"/>
      <c r="IRL51" s="1252"/>
      <c r="IRM51" s="1252"/>
      <c r="IRN51" s="1252"/>
      <c r="IRO51" s="1252"/>
      <c r="IRP51" s="1252"/>
      <c r="IRQ51" s="1252"/>
      <c r="IRR51" s="1252"/>
      <c r="IRS51" s="1252"/>
      <c r="IRT51" s="1252"/>
      <c r="IRU51" s="1252"/>
      <c r="IRV51" s="1252"/>
      <c r="IRW51" s="1252"/>
      <c r="IRX51" s="1252"/>
      <c r="IRY51" s="1252"/>
      <c r="IRZ51" s="1252"/>
      <c r="ISA51" s="1252"/>
      <c r="ISB51" s="1252"/>
      <c r="ISC51" s="1252"/>
      <c r="ISD51" s="1252"/>
      <c r="ISE51" s="1252"/>
      <c r="ISF51" s="1252"/>
      <c r="ISG51" s="1252"/>
      <c r="ISH51" s="1252"/>
      <c r="ISI51" s="1252"/>
      <c r="ISJ51" s="1252"/>
      <c r="ISK51" s="1252"/>
      <c r="ISL51" s="1252"/>
      <c r="ISM51" s="1252"/>
      <c r="ISN51" s="1252"/>
      <c r="ISO51" s="1252"/>
      <c r="ISP51" s="1252"/>
      <c r="ISQ51" s="1252"/>
      <c r="ISR51" s="1252"/>
      <c r="ISS51" s="1252"/>
      <c r="IST51" s="1252"/>
      <c r="ISU51" s="1252"/>
      <c r="ISV51" s="1252"/>
      <c r="ISW51" s="1252"/>
      <c r="ISX51" s="1252"/>
      <c r="ISY51" s="1252"/>
      <c r="ISZ51" s="1252"/>
      <c r="ITA51" s="1252"/>
      <c r="ITB51" s="1252"/>
      <c r="ITC51" s="1252"/>
      <c r="ITD51" s="1252"/>
      <c r="ITE51" s="1252"/>
      <c r="ITF51" s="1252"/>
      <c r="ITG51" s="1252"/>
      <c r="ITH51" s="1252"/>
      <c r="ITI51" s="1252"/>
      <c r="ITJ51" s="1252"/>
      <c r="ITK51" s="1252"/>
      <c r="ITL51" s="1252"/>
      <c r="ITM51" s="1252"/>
      <c r="ITN51" s="1252"/>
      <c r="ITO51" s="1252"/>
      <c r="ITP51" s="1252"/>
      <c r="ITQ51" s="1252"/>
      <c r="ITR51" s="1252"/>
      <c r="ITS51" s="1252"/>
      <c r="ITT51" s="1252"/>
      <c r="ITU51" s="1252"/>
      <c r="ITV51" s="1252"/>
      <c r="ITW51" s="1252"/>
      <c r="ITX51" s="1252"/>
      <c r="ITY51" s="1252"/>
      <c r="ITZ51" s="1252"/>
      <c r="IUA51" s="1252"/>
      <c r="IUB51" s="1252"/>
      <c r="IUC51" s="1252"/>
      <c r="IUD51" s="1252"/>
      <c r="IUE51" s="1252"/>
      <c r="IUF51" s="1252"/>
      <c r="IUG51" s="1252"/>
      <c r="IUH51" s="1252"/>
      <c r="IUI51" s="1252"/>
      <c r="IUJ51" s="1252"/>
      <c r="IUK51" s="1252"/>
      <c r="IUL51" s="1252"/>
      <c r="IUM51" s="1252"/>
      <c r="IUN51" s="1252"/>
      <c r="IUO51" s="1252"/>
      <c r="IUP51" s="1252"/>
      <c r="IUQ51" s="1252"/>
      <c r="IUR51" s="1252"/>
      <c r="IUS51" s="1252"/>
      <c r="IUT51" s="1252"/>
      <c r="IUU51" s="1252"/>
      <c r="IUV51" s="1252"/>
      <c r="IUW51" s="1252"/>
      <c r="IUX51" s="1252"/>
      <c r="IUY51" s="1252"/>
      <c r="IUZ51" s="1252"/>
      <c r="IVA51" s="1252"/>
      <c r="IVB51" s="1252"/>
      <c r="IVC51" s="1252"/>
      <c r="IVD51" s="1252"/>
      <c r="IVE51" s="1252"/>
      <c r="IVF51" s="1252"/>
      <c r="IVG51" s="1252"/>
      <c r="IVH51" s="1252"/>
      <c r="IVI51" s="1252"/>
      <c r="IVJ51" s="1252"/>
      <c r="IVK51" s="1252"/>
      <c r="IVL51" s="1252"/>
      <c r="IVM51" s="1252"/>
      <c r="IVN51" s="1252"/>
      <c r="IVO51" s="1252"/>
      <c r="IVP51" s="1252"/>
      <c r="IVQ51" s="1252"/>
      <c r="IVR51" s="1252"/>
      <c r="IVS51" s="1252"/>
      <c r="IVT51" s="1252"/>
      <c r="IVU51" s="1252"/>
      <c r="IVV51" s="1252"/>
      <c r="IVW51" s="1252"/>
      <c r="IVX51" s="1252"/>
      <c r="IVY51" s="1252"/>
      <c r="IVZ51" s="1252"/>
      <c r="IWA51" s="1252"/>
      <c r="IWB51" s="1252"/>
      <c r="IWC51" s="1252"/>
      <c r="IWD51" s="1252"/>
      <c r="IWE51" s="1252"/>
      <c r="IWF51" s="1252"/>
      <c r="IWG51" s="1252"/>
      <c r="IWH51" s="1252"/>
      <c r="IWI51" s="1252"/>
      <c r="IWJ51" s="1252"/>
      <c r="IWK51" s="1252"/>
      <c r="IWL51" s="1252"/>
      <c r="IWM51" s="1252"/>
      <c r="IWN51" s="1252"/>
      <c r="IWO51" s="1252"/>
      <c r="IWP51" s="1252"/>
      <c r="IWQ51" s="1252"/>
      <c r="IWR51" s="1252"/>
      <c r="IWS51" s="1252"/>
      <c r="IWT51" s="1252"/>
      <c r="IWU51" s="1252"/>
      <c r="IWV51" s="1252"/>
      <c r="IWW51" s="1252"/>
      <c r="IWX51" s="1252"/>
      <c r="IWY51" s="1252"/>
      <c r="IWZ51" s="1252"/>
      <c r="IXA51" s="1252"/>
      <c r="IXB51" s="1252"/>
      <c r="IXC51" s="1252"/>
      <c r="IXD51" s="1252"/>
      <c r="IXE51" s="1252"/>
      <c r="IXF51" s="1252"/>
      <c r="IXG51" s="1252"/>
      <c r="IXH51" s="1252"/>
      <c r="IXI51" s="1252"/>
      <c r="IXJ51" s="1252"/>
      <c r="IXK51" s="1252"/>
      <c r="IXL51" s="1252"/>
      <c r="IXM51" s="1252"/>
      <c r="IXN51" s="1252"/>
      <c r="IXO51" s="1252"/>
      <c r="IXP51" s="1252"/>
      <c r="IXQ51" s="1252"/>
      <c r="IXR51" s="1252"/>
      <c r="IXS51" s="1252"/>
      <c r="IXT51" s="1252"/>
      <c r="IXU51" s="1252"/>
      <c r="IXV51" s="1252"/>
      <c r="IXW51" s="1252"/>
      <c r="IXX51" s="1252"/>
      <c r="IXY51" s="1252"/>
      <c r="IXZ51" s="1252"/>
      <c r="IYA51" s="1252"/>
      <c r="IYB51" s="1252"/>
      <c r="IYC51" s="1252"/>
      <c r="IYD51" s="1252"/>
      <c r="IYE51" s="1252"/>
      <c r="IYF51" s="1252"/>
      <c r="IYG51" s="1252"/>
      <c r="IYH51" s="1252"/>
      <c r="IYI51" s="1252"/>
      <c r="IYJ51" s="1252"/>
      <c r="IYK51" s="1252"/>
      <c r="IYL51" s="1252"/>
      <c r="IYM51" s="1252"/>
      <c r="IYN51" s="1252"/>
      <c r="IYO51" s="1252"/>
      <c r="IYP51" s="1252"/>
      <c r="IYQ51" s="1252"/>
      <c r="IYR51" s="1252"/>
      <c r="IYS51" s="1252"/>
      <c r="IYT51" s="1252"/>
      <c r="IYU51" s="1252"/>
      <c r="IYV51" s="1252"/>
      <c r="IYW51" s="1252"/>
      <c r="IYX51" s="1252"/>
      <c r="IYY51" s="1252"/>
      <c r="IYZ51" s="1252"/>
      <c r="IZA51" s="1252"/>
      <c r="IZB51" s="1252"/>
      <c r="IZC51" s="1252"/>
      <c r="IZD51" s="1252"/>
      <c r="IZE51" s="1252"/>
      <c r="IZF51" s="1252"/>
      <c r="IZG51" s="1252"/>
      <c r="IZH51" s="1252"/>
      <c r="IZI51" s="1252"/>
      <c r="IZJ51" s="1252"/>
      <c r="IZK51" s="1252"/>
      <c r="IZL51" s="1252"/>
      <c r="IZM51" s="1252"/>
      <c r="IZN51" s="1252"/>
      <c r="IZO51" s="1252"/>
      <c r="IZP51" s="1252"/>
      <c r="IZQ51" s="1252"/>
      <c r="IZR51" s="1252"/>
      <c r="IZS51" s="1252"/>
      <c r="IZT51" s="1252"/>
      <c r="IZU51" s="1252"/>
      <c r="IZV51" s="1252"/>
      <c r="IZW51" s="1252"/>
      <c r="IZX51" s="1252"/>
      <c r="IZY51" s="1252"/>
      <c r="IZZ51" s="1252"/>
      <c r="JAA51" s="1252"/>
      <c r="JAB51" s="1252"/>
      <c r="JAC51" s="1252"/>
      <c r="JAD51" s="1252"/>
      <c r="JAE51" s="1252"/>
      <c r="JAF51" s="1252"/>
      <c r="JAG51" s="1252"/>
      <c r="JAH51" s="1252"/>
      <c r="JAI51" s="1252"/>
      <c r="JAJ51" s="1252"/>
      <c r="JAK51" s="1252"/>
      <c r="JAL51" s="1252"/>
      <c r="JAM51" s="1252"/>
      <c r="JAN51" s="1252"/>
      <c r="JAO51" s="1252"/>
      <c r="JAP51" s="1252"/>
      <c r="JAQ51" s="1252"/>
      <c r="JAR51" s="1252"/>
      <c r="JAS51" s="1252"/>
      <c r="JAT51" s="1252"/>
      <c r="JAU51" s="1252"/>
      <c r="JAV51" s="1252"/>
      <c r="JAW51" s="1252"/>
      <c r="JAX51" s="1252"/>
      <c r="JAY51" s="1252"/>
      <c r="JAZ51" s="1252"/>
      <c r="JBA51" s="1252"/>
      <c r="JBB51" s="1252"/>
      <c r="JBC51" s="1252"/>
      <c r="JBD51" s="1252"/>
      <c r="JBE51" s="1252"/>
      <c r="JBF51" s="1252"/>
      <c r="JBG51" s="1252"/>
      <c r="JBH51" s="1252"/>
      <c r="JBI51" s="1252"/>
      <c r="JBJ51" s="1252"/>
      <c r="JBK51" s="1252"/>
      <c r="JBL51" s="1252"/>
      <c r="JBM51" s="1252"/>
      <c r="JBN51" s="1252"/>
      <c r="JBO51" s="1252"/>
      <c r="JBP51" s="1252"/>
      <c r="JBQ51" s="1252"/>
      <c r="JBR51" s="1252"/>
      <c r="JBS51" s="1252"/>
      <c r="JBT51" s="1252"/>
      <c r="JBU51" s="1252"/>
      <c r="JBV51" s="1252"/>
      <c r="JBW51" s="1252"/>
      <c r="JBX51" s="1252"/>
      <c r="JBY51" s="1252"/>
      <c r="JBZ51" s="1252"/>
      <c r="JCA51" s="1252"/>
      <c r="JCB51" s="1252"/>
      <c r="JCC51" s="1252"/>
      <c r="JCD51" s="1252"/>
      <c r="JCE51" s="1252"/>
      <c r="JCF51" s="1252"/>
      <c r="JCG51" s="1252"/>
      <c r="JCH51" s="1252"/>
      <c r="JCI51" s="1252"/>
      <c r="JCJ51" s="1252"/>
      <c r="JCK51" s="1252"/>
      <c r="JCL51" s="1252"/>
      <c r="JCM51" s="1252"/>
      <c r="JCN51" s="1252"/>
      <c r="JCO51" s="1252"/>
      <c r="JCP51" s="1252"/>
      <c r="JCQ51" s="1252"/>
      <c r="JCR51" s="1252"/>
      <c r="JCS51" s="1252"/>
      <c r="JCT51" s="1252"/>
      <c r="JCU51" s="1252"/>
      <c r="JCV51" s="1252"/>
      <c r="JCW51" s="1252"/>
      <c r="JCX51" s="1252"/>
      <c r="JCY51" s="1252"/>
      <c r="JCZ51" s="1252"/>
      <c r="JDA51" s="1252"/>
      <c r="JDB51" s="1252"/>
      <c r="JDC51" s="1252"/>
      <c r="JDD51" s="1252"/>
      <c r="JDE51" s="1252"/>
      <c r="JDF51" s="1252"/>
      <c r="JDG51" s="1252"/>
      <c r="JDH51" s="1252"/>
      <c r="JDI51" s="1252"/>
      <c r="JDJ51" s="1252"/>
      <c r="JDK51" s="1252"/>
      <c r="JDL51" s="1252"/>
      <c r="JDM51" s="1252"/>
      <c r="JDN51" s="1252"/>
      <c r="JDO51" s="1252"/>
      <c r="JDP51" s="1252"/>
      <c r="JDQ51" s="1252"/>
      <c r="JDR51" s="1252"/>
      <c r="JDS51" s="1252"/>
      <c r="JDT51" s="1252"/>
      <c r="JDU51" s="1252"/>
      <c r="JDV51" s="1252"/>
      <c r="JDW51" s="1252"/>
      <c r="JDX51" s="1252"/>
      <c r="JDY51" s="1252"/>
      <c r="JDZ51" s="1252"/>
      <c r="JEA51" s="1252"/>
      <c r="JEB51" s="1252"/>
      <c r="JEC51" s="1252"/>
      <c r="JED51" s="1252"/>
      <c r="JEE51" s="1252"/>
      <c r="JEF51" s="1252"/>
      <c r="JEG51" s="1252"/>
      <c r="JEH51" s="1252"/>
      <c r="JEI51" s="1252"/>
      <c r="JEJ51" s="1252"/>
      <c r="JEK51" s="1252"/>
      <c r="JEL51" s="1252"/>
      <c r="JEM51" s="1252"/>
      <c r="JEN51" s="1252"/>
      <c r="JEO51" s="1252"/>
      <c r="JEP51" s="1252"/>
      <c r="JEQ51" s="1252"/>
      <c r="JER51" s="1252"/>
      <c r="JES51" s="1252"/>
      <c r="JET51" s="1252"/>
      <c r="JEU51" s="1252"/>
      <c r="JEV51" s="1252"/>
      <c r="JEW51" s="1252"/>
      <c r="JEX51" s="1252"/>
      <c r="JEY51" s="1252"/>
      <c r="JEZ51" s="1252"/>
      <c r="JFA51" s="1252"/>
      <c r="JFB51" s="1252"/>
      <c r="JFC51" s="1252"/>
      <c r="JFD51" s="1252"/>
      <c r="JFE51" s="1252"/>
      <c r="JFF51" s="1252"/>
      <c r="JFG51" s="1252"/>
      <c r="JFH51" s="1252"/>
      <c r="JFI51" s="1252"/>
      <c r="JFJ51" s="1252"/>
      <c r="JFK51" s="1252"/>
      <c r="JFL51" s="1252"/>
      <c r="JFM51" s="1252"/>
      <c r="JFN51" s="1252"/>
      <c r="JFO51" s="1252"/>
      <c r="JFP51" s="1252"/>
      <c r="JFQ51" s="1252"/>
      <c r="JFR51" s="1252"/>
      <c r="JFS51" s="1252"/>
      <c r="JFT51" s="1252"/>
      <c r="JFU51" s="1252"/>
      <c r="JFV51" s="1252"/>
      <c r="JFW51" s="1252"/>
      <c r="JFX51" s="1252"/>
      <c r="JFY51" s="1252"/>
      <c r="JFZ51" s="1252"/>
      <c r="JGA51" s="1252"/>
      <c r="JGB51" s="1252"/>
      <c r="JGC51" s="1252"/>
      <c r="JGD51" s="1252"/>
      <c r="JGE51" s="1252"/>
      <c r="JGF51" s="1252"/>
      <c r="JGG51" s="1252"/>
      <c r="JGH51" s="1252"/>
      <c r="JGI51" s="1252"/>
      <c r="JGJ51" s="1252"/>
      <c r="JGK51" s="1252"/>
      <c r="JGL51" s="1252"/>
      <c r="JGM51" s="1252"/>
      <c r="JGN51" s="1252"/>
      <c r="JGO51" s="1252"/>
      <c r="JGP51" s="1252"/>
      <c r="JGQ51" s="1252"/>
      <c r="JGR51" s="1252"/>
      <c r="JGS51" s="1252"/>
      <c r="JGT51" s="1252"/>
      <c r="JGU51" s="1252"/>
      <c r="JGV51" s="1252"/>
      <c r="JGW51" s="1252"/>
      <c r="JGX51" s="1252"/>
      <c r="JGY51" s="1252"/>
      <c r="JGZ51" s="1252"/>
      <c r="JHA51" s="1252"/>
      <c r="JHB51" s="1252"/>
      <c r="JHC51" s="1252"/>
      <c r="JHD51" s="1252"/>
      <c r="JHE51" s="1252"/>
      <c r="JHF51" s="1252"/>
      <c r="JHG51" s="1252"/>
      <c r="JHH51" s="1252"/>
      <c r="JHI51" s="1252"/>
      <c r="JHJ51" s="1252"/>
      <c r="JHK51" s="1252"/>
      <c r="JHL51" s="1252"/>
      <c r="JHM51" s="1252"/>
      <c r="JHN51" s="1252"/>
      <c r="JHO51" s="1252"/>
      <c r="JHP51" s="1252"/>
      <c r="JHQ51" s="1252"/>
      <c r="JHR51" s="1252"/>
      <c r="JHS51" s="1252"/>
      <c r="JHT51" s="1252"/>
      <c r="JHU51" s="1252"/>
      <c r="JHV51" s="1252"/>
      <c r="JHW51" s="1252"/>
      <c r="JHX51" s="1252"/>
      <c r="JHY51" s="1252"/>
      <c r="JHZ51" s="1252"/>
      <c r="JIA51" s="1252"/>
      <c r="JIB51" s="1252"/>
      <c r="JIC51" s="1252"/>
      <c r="JID51" s="1252"/>
      <c r="JIE51" s="1252"/>
      <c r="JIF51" s="1252"/>
      <c r="JIG51" s="1252"/>
      <c r="JIH51" s="1252"/>
      <c r="JII51" s="1252"/>
      <c r="JIJ51" s="1252"/>
      <c r="JIK51" s="1252"/>
      <c r="JIL51" s="1252"/>
      <c r="JIM51" s="1252"/>
      <c r="JIN51" s="1252"/>
      <c r="JIO51" s="1252"/>
      <c r="JIP51" s="1252"/>
      <c r="JIQ51" s="1252"/>
      <c r="JIR51" s="1252"/>
      <c r="JIS51" s="1252"/>
      <c r="JIT51" s="1252"/>
      <c r="JIU51" s="1252"/>
      <c r="JIV51" s="1252"/>
      <c r="JIW51" s="1252"/>
      <c r="JIX51" s="1252"/>
      <c r="JIY51" s="1252"/>
      <c r="JIZ51" s="1252"/>
      <c r="JJA51" s="1252"/>
      <c r="JJB51" s="1252"/>
      <c r="JJC51" s="1252"/>
      <c r="JJD51" s="1252"/>
      <c r="JJE51" s="1252"/>
      <c r="JJF51" s="1252"/>
      <c r="JJG51" s="1252"/>
      <c r="JJH51" s="1252"/>
      <c r="JJI51" s="1252"/>
      <c r="JJJ51" s="1252"/>
      <c r="JJK51" s="1252"/>
      <c r="JJL51" s="1252"/>
      <c r="JJM51" s="1252"/>
      <c r="JJN51" s="1252"/>
      <c r="JJO51" s="1252"/>
      <c r="JJP51" s="1252"/>
      <c r="JJQ51" s="1252"/>
      <c r="JJR51" s="1252"/>
      <c r="JJS51" s="1252"/>
      <c r="JJT51" s="1252"/>
      <c r="JJU51" s="1252"/>
      <c r="JJV51" s="1252"/>
      <c r="JJW51" s="1252"/>
      <c r="JJX51" s="1252"/>
      <c r="JJY51" s="1252"/>
      <c r="JJZ51" s="1252"/>
      <c r="JKA51" s="1252"/>
      <c r="JKB51" s="1252"/>
      <c r="JKC51" s="1252"/>
      <c r="JKD51" s="1252"/>
      <c r="JKE51" s="1252"/>
      <c r="JKF51" s="1252"/>
      <c r="JKG51" s="1252"/>
      <c r="JKH51" s="1252"/>
      <c r="JKI51" s="1252"/>
      <c r="JKJ51" s="1252"/>
      <c r="JKK51" s="1252"/>
      <c r="JKL51" s="1252"/>
      <c r="JKM51" s="1252"/>
      <c r="JKN51" s="1252"/>
      <c r="JKO51" s="1252"/>
      <c r="JKP51" s="1252"/>
      <c r="JKQ51" s="1252"/>
      <c r="JKR51" s="1252"/>
      <c r="JKS51" s="1252"/>
      <c r="JKT51" s="1252"/>
      <c r="JKU51" s="1252"/>
      <c r="JKV51" s="1252"/>
      <c r="JKW51" s="1252"/>
      <c r="JKX51" s="1252"/>
      <c r="JKY51" s="1252"/>
      <c r="JKZ51" s="1252"/>
      <c r="JLA51" s="1252"/>
      <c r="JLB51" s="1252"/>
      <c r="JLC51" s="1252"/>
      <c r="JLD51" s="1252"/>
      <c r="JLE51" s="1252"/>
      <c r="JLF51" s="1252"/>
      <c r="JLG51" s="1252"/>
      <c r="JLH51" s="1252"/>
      <c r="JLI51" s="1252"/>
      <c r="JLJ51" s="1252"/>
      <c r="JLK51" s="1252"/>
      <c r="JLL51" s="1252"/>
      <c r="JLM51" s="1252"/>
      <c r="JLN51" s="1252"/>
      <c r="JLO51" s="1252"/>
      <c r="JLP51" s="1252"/>
      <c r="JLQ51" s="1252"/>
      <c r="JLR51" s="1252"/>
      <c r="JLS51" s="1252"/>
      <c r="JLT51" s="1252"/>
      <c r="JLU51" s="1252"/>
      <c r="JLV51" s="1252"/>
      <c r="JLW51" s="1252"/>
      <c r="JLX51" s="1252"/>
      <c r="JLY51" s="1252"/>
      <c r="JLZ51" s="1252"/>
      <c r="JMA51" s="1252"/>
      <c r="JMB51" s="1252"/>
      <c r="JMC51" s="1252"/>
      <c r="JMD51" s="1252"/>
      <c r="JME51" s="1252"/>
      <c r="JMF51" s="1252"/>
      <c r="JMG51" s="1252"/>
      <c r="JMH51" s="1252"/>
      <c r="JMI51" s="1252"/>
      <c r="JMJ51" s="1252"/>
      <c r="JMK51" s="1252"/>
      <c r="JML51" s="1252"/>
      <c r="JMM51" s="1252"/>
      <c r="JMN51" s="1252"/>
      <c r="JMO51" s="1252"/>
      <c r="JMP51" s="1252"/>
      <c r="JMQ51" s="1252"/>
      <c r="JMR51" s="1252"/>
      <c r="JMS51" s="1252"/>
      <c r="JMT51" s="1252"/>
      <c r="JMU51" s="1252"/>
      <c r="JMV51" s="1252"/>
      <c r="JMW51" s="1252"/>
      <c r="JMX51" s="1252"/>
      <c r="JMY51" s="1252"/>
      <c r="JMZ51" s="1252"/>
      <c r="JNA51" s="1252"/>
      <c r="JNB51" s="1252"/>
      <c r="JNC51" s="1252"/>
      <c r="JND51" s="1252"/>
      <c r="JNE51" s="1252"/>
      <c r="JNF51" s="1252"/>
      <c r="JNG51" s="1252"/>
      <c r="JNH51" s="1252"/>
      <c r="JNI51" s="1252"/>
      <c r="JNJ51" s="1252"/>
      <c r="JNK51" s="1252"/>
      <c r="JNL51" s="1252"/>
      <c r="JNM51" s="1252"/>
      <c r="JNN51" s="1252"/>
      <c r="JNO51" s="1252"/>
      <c r="JNP51" s="1252"/>
      <c r="JNQ51" s="1252"/>
      <c r="JNR51" s="1252"/>
      <c r="JNS51" s="1252"/>
      <c r="JNT51" s="1252"/>
      <c r="JNU51" s="1252"/>
      <c r="JNV51" s="1252"/>
      <c r="JNW51" s="1252"/>
      <c r="JNX51" s="1252"/>
      <c r="JNY51" s="1252"/>
      <c r="JNZ51" s="1252"/>
      <c r="JOA51" s="1252"/>
      <c r="JOB51" s="1252"/>
      <c r="JOC51" s="1252"/>
      <c r="JOD51" s="1252"/>
      <c r="JOE51" s="1252"/>
      <c r="JOF51" s="1252"/>
      <c r="JOG51" s="1252"/>
      <c r="JOH51" s="1252"/>
      <c r="JOI51" s="1252"/>
      <c r="JOJ51" s="1252"/>
      <c r="JOK51" s="1252"/>
      <c r="JOL51" s="1252"/>
      <c r="JOM51" s="1252"/>
      <c r="JON51" s="1252"/>
      <c r="JOO51" s="1252"/>
      <c r="JOP51" s="1252"/>
      <c r="JOQ51" s="1252"/>
      <c r="JOR51" s="1252"/>
      <c r="JOS51" s="1252"/>
      <c r="JOT51" s="1252"/>
      <c r="JOU51" s="1252"/>
      <c r="JOV51" s="1252"/>
      <c r="JOW51" s="1252"/>
      <c r="JOX51" s="1252"/>
      <c r="JOY51" s="1252"/>
      <c r="JOZ51" s="1252"/>
      <c r="JPA51" s="1252"/>
      <c r="JPB51" s="1252"/>
      <c r="JPC51" s="1252"/>
      <c r="JPD51" s="1252"/>
      <c r="JPE51" s="1252"/>
      <c r="JPF51" s="1252"/>
      <c r="JPG51" s="1252"/>
      <c r="JPH51" s="1252"/>
      <c r="JPI51" s="1252"/>
      <c r="JPJ51" s="1252"/>
      <c r="JPK51" s="1252"/>
      <c r="JPL51" s="1252"/>
      <c r="JPM51" s="1252"/>
      <c r="JPN51" s="1252"/>
      <c r="JPO51" s="1252"/>
      <c r="JPP51" s="1252"/>
      <c r="JPQ51" s="1252"/>
      <c r="JPR51" s="1252"/>
      <c r="JPS51" s="1252"/>
      <c r="JPT51" s="1252"/>
      <c r="JPU51" s="1252"/>
      <c r="JPV51" s="1252"/>
      <c r="JPW51" s="1252"/>
      <c r="JPX51" s="1252"/>
      <c r="JPY51" s="1252"/>
      <c r="JPZ51" s="1252"/>
      <c r="JQA51" s="1252"/>
      <c r="JQB51" s="1252"/>
      <c r="JQC51" s="1252"/>
      <c r="JQD51" s="1252"/>
      <c r="JQE51" s="1252"/>
      <c r="JQF51" s="1252"/>
      <c r="JQG51" s="1252"/>
      <c r="JQH51" s="1252"/>
      <c r="JQI51" s="1252"/>
      <c r="JQJ51" s="1252"/>
      <c r="JQK51" s="1252"/>
      <c r="JQL51" s="1252"/>
      <c r="JQM51" s="1252"/>
      <c r="JQN51" s="1252"/>
      <c r="JQO51" s="1252"/>
      <c r="JQP51" s="1252"/>
      <c r="JQQ51" s="1252"/>
      <c r="JQR51" s="1252"/>
      <c r="JQS51" s="1252"/>
      <c r="JQT51" s="1252"/>
      <c r="JQU51" s="1252"/>
      <c r="JQV51" s="1252"/>
      <c r="JQW51" s="1252"/>
      <c r="JQX51" s="1252"/>
      <c r="JQY51" s="1252"/>
      <c r="JQZ51" s="1252"/>
      <c r="JRA51" s="1252"/>
      <c r="JRB51" s="1252"/>
      <c r="JRC51" s="1252"/>
      <c r="JRD51" s="1252"/>
      <c r="JRE51" s="1252"/>
      <c r="JRF51" s="1252"/>
      <c r="JRG51" s="1252"/>
      <c r="JRH51" s="1252"/>
      <c r="JRI51" s="1252"/>
      <c r="JRJ51" s="1252"/>
      <c r="JRK51" s="1252"/>
      <c r="JRL51" s="1252"/>
      <c r="JRM51" s="1252"/>
      <c r="JRN51" s="1252"/>
      <c r="JRO51" s="1252"/>
      <c r="JRP51" s="1252"/>
      <c r="JRQ51" s="1252"/>
      <c r="JRR51" s="1252"/>
      <c r="JRS51" s="1252"/>
      <c r="JRT51" s="1252"/>
      <c r="JRU51" s="1252"/>
      <c r="JRV51" s="1252"/>
      <c r="JRW51" s="1252"/>
      <c r="JRX51" s="1252"/>
      <c r="JRY51" s="1252"/>
      <c r="JRZ51" s="1252"/>
      <c r="JSA51" s="1252"/>
      <c r="JSB51" s="1252"/>
      <c r="JSC51" s="1252"/>
      <c r="JSD51" s="1252"/>
      <c r="JSE51" s="1252"/>
      <c r="JSF51" s="1252"/>
      <c r="JSG51" s="1252"/>
      <c r="JSH51" s="1252"/>
      <c r="JSI51" s="1252"/>
      <c r="JSJ51" s="1252"/>
      <c r="JSK51" s="1252"/>
      <c r="JSL51" s="1252"/>
      <c r="JSM51" s="1252"/>
      <c r="JSN51" s="1252"/>
      <c r="JSO51" s="1252"/>
      <c r="JSP51" s="1252"/>
      <c r="JSQ51" s="1252"/>
      <c r="JSR51" s="1252"/>
      <c r="JSS51" s="1252"/>
      <c r="JST51" s="1252"/>
      <c r="JSU51" s="1252"/>
      <c r="JSV51" s="1252"/>
      <c r="JSW51" s="1252"/>
      <c r="JSX51" s="1252"/>
      <c r="JSY51" s="1252"/>
      <c r="JSZ51" s="1252"/>
      <c r="JTA51" s="1252"/>
      <c r="JTB51" s="1252"/>
      <c r="JTC51" s="1252"/>
      <c r="JTD51" s="1252"/>
      <c r="JTE51" s="1252"/>
      <c r="JTF51" s="1252"/>
      <c r="JTG51" s="1252"/>
      <c r="JTH51" s="1252"/>
      <c r="JTI51" s="1252"/>
      <c r="JTJ51" s="1252"/>
      <c r="JTK51" s="1252"/>
      <c r="JTL51" s="1252"/>
      <c r="JTM51" s="1252"/>
      <c r="JTN51" s="1252"/>
      <c r="JTO51" s="1252"/>
      <c r="JTP51" s="1252"/>
      <c r="JTQ51" s="1252"/>
      <c r="JTR51" s="1252"/>
      <c r="JTS51" s="1252"/>
      <c r="JTT51" s="1252"/>
      <c r="JTU51" s="1252"/>
      <c r="JTV51" s="1252"/>
      <c r="JTW51" s="1252"/>
      <c r="JTX51" s="1252"/>
      <c r="JTY51" s="1252"/>
      <c r="JTZ51" s="1252"/>
      <c r="JUA51" s="1252"/>
      <c r="JUB51" s="1252"/>
      <c r="JUC51" s="1252"/>
      <c r="JUD51" s="1252"/>
      <c r="JUE51" s="1252"/>
      <c r="JUF51" s="1252"/>
      <c r="JUG51" s="1252"/>
      <c r="JUH51" s="1252"/>
      <c r="JUI51" s="1252"/>
      <c r="JUJ51" s="1252"/>
      <c r="JUK51" s="1252"/>
      <c r="JUL51" s="1252"/>
      <c r="JUM51" s="1252"/>
      <c r="JUN51" s="1252"/>
      <c r="JUO51" s="1252"/>
      <c r="JUP51" s="1252"/>
      <c r="JUQ51" s="1252"/>
      <c r="JUR51" s="1252"/>
      <c r="JUS51" s="1252"/>
      <c r="JUT51" s="1252"/>
      <c r="JUU51" s="1252"/>
      <c r="JUV51" s="1252"/>
      <c r="JUW51" s="1252"/>
      <c r="JUX51" s="1252"/>
      <c r="JUY51" s="1252"/>
      <c r="JUZ51" s="1252"/>
      <c r="JVA51" s="1252"/>
      <c r="JVB51" s="1252"/>
      <c r="JVC51" s="1252"/>
      <c r="JVD51" s="1252"/>
      <c r="JVE51" s="1252"/>
      <c r="JVF51" s="1252"/>
      <c r="JVG51" s="1252"/>
      <c r="JVH51" s="1252"/>
      <c r="JVI51" s="1252"/>
      <c r="JVJ51" s="1252"/>
      <c r="JVK51" s="1252"/>
      <c r="JVL51" s="1252"/>
      <c r="JVM51" s="1252"/>
      <c r="JVN51" s="1252"/>
      <c r="JVO51" s="1252"/>
      <c r="JVP51" s="1252"/>
      <c r="JVQ51" s="1252"/>
      <c r="JVR51" s="1252"/>
      <c r="JVS51" s="1252"/>
      <c r="JVT51" s="1252"/>
      <c r="JVU51" s="1252"/>
      <c r="JVV51" s="1252"/>
      <c r="JVW51" s="1252"/>
      <c r="JVX51" s="1252"/>
      <c r="JVY51" s="1252"/>
      <c r="JVZ51" s="1252"/>
      <c r="JWA51" s="1252"/>
      <c r="JWB51" s="1252"/>
      <c r="JWC51" s="1252"/>
      <c r="JWD51" s="1252"/>
      <c r="JWE51" s="1252"/>
      <c r="JWF51" s="1252"/>
      <c r="JWG51" s="1252"/>
      <c r="JWH51" s="1252"/>
      <c r="JWI51" s="1252"/>
      <c r="JWJ51" s="1252"/>
      <c r="JWK51" s="1252"/>
      <c r="JWL51" s="1252"/>
      <c r="JWM51" s="1252"/>
      <c r="JWN51" s="1252"/>
      <c r="JWO51" s="1252"/>
      <c r="JWP51" s="1252"/>
      <c r="JWQ51" s="1252"/>
      <c r="JWR51" s="1252"/>
      <c r="JWS51" s="1252"/>
      <c r="JWT51" s="1252"/>
      <c r="JWU51" s="1252"/>
      <c r="JWV51" s="1252"/>
      <c r="JWW51" s="1252"/>
      <c r="JWX51" s="1252"/>
      <c r="JWY51" s="1252"/>
      <c r="JWZ51" s="1252"/>
      <c r="JXA51" s="1252"/>
      <c r="JXB51" s="1252"/>
      <c r="JXC51" s="1252"/>
      <c r="JXD51" s="1252"/>
      <c r="JXE51" s="1252"/>
      <c r="JXF51" s="1252"/>
      <c r="JXG51" s="1252"/>
      <c r="JXH51" s="1252"/>
      <c r="JXI51" s="1252"/>
      <c r="JXJ51" s="1252"/>
      <c r="JXK51" s="1252"/>
      <c r="JXL51" s="1252"/>
      <c r="JXM51" s="1252"/>
      <c r="JXN51" s="1252"/>
      <c r="JXO51" s="1252"/>
      <c r="JXP51" s="1252"/>
      <c r="JXQ51" s="1252"/>
      <c r="JXR51" s="1252"/>
      <c r="JXS51" s="1252"/>
      <c r="JXT51" s="1252"/>
      <c r="JXU51" s="1252"/>
      <c r="JXV51" s="1252"/>
      <c r="JXW51" s="1252"/>
      <c r="JXX51" s="1252"/>
      <c r="JXY51" s="1252"/>
      <c r="JXZ51" s="1252"/>
      <c r="JYA51" s="1252"/>
      <c r="JYB51" s="1252"/>
      <c r="JYC51" s="1252"/>
      <c r="JYD51" s="1252"/>
      <c r="JYE51" s="1252"/>
      <c r="JYF51" s="1252"/>
      <c r="JYG51" s="1252"/>
      <c r="JYH51" s="1252"/>
      <c r="JYI51" s="1252"/>
      <c r="JYJ51" s="1252"/>
      <c r="JYK51" s="1252"/>
      <c r="JYL51" s="1252"/>
      <c r="JYM51" s="1252"/>
      <c r="JYN51" s="1252"/>
      <c r="JYO51" s="1252"/>
      <c r="JYP51" s="1252"/>
      <c r="JYQ51" s="1252"/>
      <c r="JYR51" s="1252"/>
      <c r="JYS51" s="1252"/>
      <c r="JYT51" s="1252"/>
      <c r="JYU51" s="1252"/>
      <c r="JYV51" s="1252"/>
      <c r="JYW51" s="1252"/>
      <c r="JYX51" s="1252"/>
      <c r="JYY51" s="1252"/>
      <c r="JYZ51" s="1252"/>
      <c r="JZA51" s="1252"/>
      <c r="JZB51" s="1252"/>
      <c r="JZC51" s="1252"/>
      <c r="JZD51" s="1252"/>
      <c r="JZE51" s="1252"/>
      <c r="JZF51" s="1252"/>
      <c r="JZG51" s="1252"/>
      <c r="JZH51" s="1252"/>
      <c r="JZI51" s="1252"/>
      <c r="JZJ51" s="1252"/>
      <c r="JZK51" s="1252"/>
      <c r="JZL51" s="1252"/>
      <c r="JZM51" s="1252"/>
      <c r="JZN51" s="1252"/>
      <c r="JZO51" s="1252"/>
      <c r="JZP51" s="1252"/>
      <c r="JZQ51" s="1252"/>
      <c r="JZR51" s="1252"/>
      <c r="JZS51" s="1252"/>
      <c r="JZT51" s="1252"/>
      <c r="JZU51" s="1252"/>
      <c r="JZV51" s="1252"/>
      <c r="JZW51" s="1252"/>
      <c r="JZX51" s="1252"/>
      <c r="JZY51" s="1252"/>
      <c r="JZZ51" s="1252"/>
      <c r="KAA51" s="1252"/>
      <c r="KAB51" s="1252"/>
      <c r="KAC51" s="1252"/>
      <c r="KAD51" s="1252"/>
      <c r="KAE51" s="1252"/>
      <c r="KAF51" s="1252"/>
      <c r="KAG51" s="1252"/>
      <c r="KAH51" s="1252"/>
      <c r="KAI51" s="1252"/>
      <c r="KAJ51" s="1252"/>
      <c r="KAK51" s="1252"/>
      <c r="KAL51" s="1252"/>
      <c r="KAM51" s="1252"/>
      <c r="KAN51" s="1252"/>
      <c r="KAO51" s="1252"/>
      <c r="KAP51" s="1252"/>
      <c r="KAQ51" s="1252"/>
      <c r="KAR51" s="1252"/>
      <c r="KAS51" s="1252"/>
      <c r="KAT51" s="1252"/>
      <c r="KAU51" s="1252"/>
      <c r="KAV51" s="1252"/>
      <c r="KAW51" s="1252"/>
      <c r="KAX51" s="1252"/>
      <c r="KAY51" s="1252"/>
      <c r="KAZ51" s="1252"/>
      <c r="KBA51" s="1252"/>
      <c r="KBB51" s="1252"/>
      <c r="KBC51" s="1252"/>
      <c r="KBD51" s="1252"/>
      <c r="KBE51" s="1252"/>
      <c r="KBF51" s="1252"/>
      <c r="KBG51" s="1252"/>
      <c r="KBH51" s="1252"/>
      <c r="KBI51" s="1252"/>
      <c r="KBJ51" s="1252"/>
      <c r="KBK51" s="1252"/>
      <c r="KBL51" s="1252"/>
      <c r="KBM51" s="1252"/>
      <c r="KBN51" s="1252"/>
      <c r="KBO51" s="1252"/>
      <c r="KBP51" s="1252"/>
      <c r="KBQ51" s="1252"/>
      <c r="KBR51" s="1252"/>
      <c r="KBS51" s="1252"/>
      <c r="KBT51" s="1252"/>
      <c r="KBU51" s="1252"/>
      <c r="KBV51" s="1252"/>
      <c r="KBW51" s="1252"/>
      <c r="KBX51" s="1252"/>
      <c r="KBY51" s="1252"/>
      <c r="KBZ51" s="1252"/>
      <c r="KCA51" s="1252"/>
      <c r="KCB51" s="1252"/>
      <c r="KCC51" s="1252"/>
      <c r="KCD51" s="1252"/>
      <c r="KCE51" s="1252"/>
      <c r="KCF51" s="1252"/>
      <c r="KCG51" s="1252"/>
      <c r="KCH51" s="1252"/>
      <c r="KCI51" s="1252"/>
      <c r="KCJ51" s="1252"/>
      <c r="KCK51" s="1252"/>
      <c r="KCL51" s="1252"/>
      <c r="KCM51" s="1252"/>
      <c r="KCN51" s="1252"/>
      <c r="KCO51" s="1252"/>
      <c r="KCP51" s="1252"/>
      <c r="KCQ51" s="1252"/>
      <c r="KCR51" s="1252"/>
      <c r="KCS51" s="1252"/>
      <c r="KCT51" s="1252"/>
      <c r="KCU51" s="1252"/>
      <c r="KCV51" s="1252"/>
      <c r="KCW51" s="1252"/>
      <c r="KCX51" s="1252"/>
      <c r="KCY51" s="1252"/>
      <c r="KCZ51" s="1252"/>
      <c r="KDA51" s="1252"/>
      <c r="KDB51" s="1252"/>
      <c r="KDC51" s="1252"/>
      <c r="KDD51" s="1252"/>
      <c r="KDE51" s="1252"/>
      <c r="KDF51" s="1252"/>
      <c r="KDG51" s="1252"/>
      <c r="KDH51" s="1252"/>
      <c r="KDI51" s="1252"/>
      <c r="KDJ51" s="1252"/>
      <c r="KDK51" s="1252"/>
      <c r="KDL51" s="1252"/>
      <c r="KDM51" s="1252"/>
      <c r="KDN51" s="1252"/>
      <c r="KDO51" s="1252"/>
      <c r="KDP51" s="1252"/>
      <c r="KDQ51" s="1252"/>
      <c r="KDR51" s="1252"/>
      <c r="KDS51" s="1252"/>
      <c r="KDT51" s="1252"/>
      <c r="KDU51" s="1252"/>
      <c r="KDV51" s="1252"/>
      <c r="KDW51" s="1252"/>
      <c r="KDX51" s="1252"/>
      <c r="KDY51" s="1252"/>
      <c r="KDZ51" s="1252"/>
      <c r="KEA51" s="1252"/>
      <c r="KEB51" s="1252"/>
      <c r="KEC51" s="1252"/>
      <c r="KED51" s="1252"/>
      <c r="KEE51" s="1252"/>
      <c r="KEF51" s="1252"/>
      <c r="KEG51" s="1252"/>
      <c r="KEH51" s="1252"/>
      <c r="KEI51" s="1252"/>
      <c r="KEJ51" s="1252"/>
      <c r="KEK51" s="1252"/>
      <c r="KEL51" s="1252"/>
      <c r="KEM51" s="1252"/>
      <c r="KEN51" s="1252"/>
      <c r="KEO51" s="1252"/>
      <c r="KEP51" s="1252"/>
      <c r="KEQ51" s="1252"/>
      <c r="KER51" s="1252"/>
      <c r="KES51" s="1252"/>
      <c r="KET51" s="1252"/>
      <c r="KEU51" s="1252"/>
      <c r="KEV51" s="1252"/>
      <c r="KEW51" s="1252"/>
      <c r="KEX51" s="1252"/>
      <c r="KEY51" s="1252"/>
      <c r="KEZ51" s="1252"/>
      <c r="KFA51" s="1252"/>
      <c r="KFB51" s="1252"/>
      <c r="KFC51" s="1252"/>
      <c r="KFD51" s="1252"/>
      <c r="KFE51" s="1252"/>
      <c r="KFF51" s="1252"/>
      <c r="KFG51" s="1252"/>
      <c r="KFH51" s="1252"/>
      <c r="KFI51" s="1252"/>
      <c r="KFJ51" s="1252"/>
      <c r="KFK51" s="1252"/>
      <c r="KFL51" s="1252"/>
      <c r="KFM51" s="1252"/>
      <c r="KFN51" s="1252"/>
      <c r="KFO51" s="1252"/>
      <c r="KFP51" s="1252"/>
      <c r="KFQ51" s="1252"/>
      <c r="KFR51" s="1252"/>
      <c r="KFS51" s="1252"/>
      <c r="KFT51" s="1252"/>
      <c r="KFU51" s="1252"/>
      <c r="KFV51" s="1252"/>
      <c r="KFW51" s="1252"/>
      <c r="KFX51" s="1252"/>
      <c r="KFY51" s="1252"/>
      <c r="KFZ51" s="1252"/>
      <c r="KGA51" s="1252"/>
      <c r="KGB51" s="1252"/>
      <c r="KGC51" s="1252"/>
      <c r="KGD51" s="1252"/>
      <c r="KGE51" s="1252"/>
      <c r="KGF51" s="1252"/>
      <c r="KGG51" s="1252"/>
      <c r="KGH51" s="1252"/>
      <c r="KGI51" s="1252"/>
      <c r="KGJ51" s="1252"/>
      <c r="KGK51" s="1252"/>
      <c r="KGL51" s="1252"/>
      <c r="KGM51" s="1252"/>
      <c r="KGN51" s="1252"/>
      <c r="KGO51" s="1252"/>
      <c r="KGP51" s="1252"/>
      <c r="KGQ51" s="1252"/>
      <c r="KGR51" s="1252"/>
      <c r="KGS51" s="1252"/>
      <c r="KGT51" s="1252"/>
      <c r="KGU51" s="1252"/>
      <c r="KGV51" s="1252"/>
      <c r="KGW51" s="1252"/>
      <c r="KGX51" s="1252"/>
      <c r="KGY51" s="1252"/>
      <c r="KGZ51" s="1252"/>
      <c r="KHA51" s="1252"/>
      <c r="KHB51" s="1252"/>
      <c r="KHC51" s="1252"/>
      <c r="KHD51" s="1252"/>
      <c r="KHE51" s="1252"/>
      <c r="KHF51" s="1252"/>
      <c r="KHG51" s="1252"/>
      <c r="KHH51" s="1252"/>
      <c r="KHI51" s="1252"/>
      <c r="KHJ51" s="1252"/>
      <c r="KHK51" s="1252"/>
      <c r="KHL51" s="1252"/>
      <c r="KHM51" s="1252"/>
      <c r="KHN51" s="1252"/>
      <c r="KHO51" s="1252"/>
      <c r="KHP51" s="1252"/>
      <c r="KHQ51" s="1252"/>
      <c r="KHR51" s="1252"/>
      <c r="KHS51" s="1252"/>
      <c r="KHT51" s="1252"/>
      <c r="KHU51" s="1252"/>
      <c r="KHV51" s="1252"/>
      <c r="KHW51" s="1252"/>
      <c r="KHX51" s="1252"/>
      <c r="KHY51" s="1252"/>
      <c r="KHZ51" s="1252"/>
      <c r="KIA51" s="1252"/>
      <c r="KIB51" s="1252"/>
      <c r="KIC51" s="1252"/>
      <c r="KID51" s="1252"/>
      <c r="KIE51" s="1252"/>
      <c r="KIF51" s="1252"/>
      <c r="KIG51" s="1252"/>
      <c r="KIH51" s="1252"/>
      <c r="KII51" s="1252"/>
      <c r="KIJ51" s="1252"/>
      <c r="KIK51" s="1252"/>
      <c r="KIL51" s="1252"/>
      <c r="KIM51" s="1252"/>
      <c r="KIN51" s="1252"/>
      <c r="KIO51" s="1252"/>
      <c r="KIP51" s="1252"/>
      <c r="KIQ51" s="1252"/>
      <c r="KIR51" s="1252"/>
      <c r="KIS51" s="1252"/>
      <c r="KIT51" s="1252"/>
      <c r="KIU51" s="1252"/>
      <c r="KIV51" s="1252"/>
      <c r="KIW51" s="1252"/>
      <c r="KIX51" s="1252"/>
      <c r="KIY51" s="1252"/>
      <c r="KIZ51" s="1252"/>
      <c r="KJA51" s="1252"/>
      <c r="KJB51" s="1252"/>
      <c r="KJC51" s="1252"/>
      <c r="KJD51" s="1252"/>
      <c r="KJE51" s="1252"/>
      <c r="KJF51" s="1252"/>
      <c r="KJG51" s="1252"/>
      <c r="KJH51" s="1252"/>
      <c r="KJI51" s="1252"/>
      <c r="KJJ51" s="1252"/>
      <c r="KJK51" s="1252"/>
      <c r="KJL51" s="1252"/>
      <c r="KJM51" s="1252"/>
      <c r="KJN51" s="1252"/>
      <c r="KJO51" s="1252"/>
      <c r="KJP51" s="1252"/>
      <c r="KJQ51" s="1252"/>
      <c r="KJR51" s="1252"/>
      <c r="KJS51" s="1252"/>
      <c r="KJT51" s="1252"/>
      <c r="KJU51" s="1252"/>
      <c r="KJV51" s="1252"/>
      <c r="KJW51" s="1252"/>
      <c r="KJX51" s="1252"/>
      <c r="KJY51" s="1252"/>
      <c r="KJZ51" s="1252"/>
      <c r="KKA51" s="1252"/>
      <c r="KKB51" s="1252"/>
      <c r="KKC51" s="1252"/>
      <c r="KKD51" s="1252"/>
      <c r="KKE51" s="1252"/>
      <c r="KKF51" s="1252"/>
      <c r="KKG51" s="1252"/>
      <c r="KKH51" s="1252"/>
      <c r="KKI51" s="1252"/>
      <c r="KKJ51" s="1252"/>
      <c r="KKK51" s="1252"/>
      <c r="KKL51" s="1252"/>
      <c r="KKM51" s="1252"/>
      <c r="KKN51" s="1252"/>
      <c r="KKO51" s="1252"/>
      <c r="KKP51" s="1252"/>
      <c r="KKQ51" s="1252"/>
      <c r="KKR51" s="1252"/>
      <c r="KKS51" s="1252"/>
      <c r="KKT51" s="1252"/>
      <c r="KKU51" s="1252"/>
      <c r="KKV51" s="1252"/>
      <c r="KKW51" s="1252"/>
      <c r="KKX51" s="1252"/>
      <c r="KKY51" s="1252"/>
      <c r="KKZ51" s="1252"/>
      <c r="KLA51" s="1252"/>
      <c r="KLB51" s="1252"/>
      <c r="KLC51" s="1252"/>
      <c r="KLD51" s="1252"/>
      <c r="KLE51" s="1252"/>
      <c r="KLF51" s="1252"/>
      <c r="KLG51" s="1252"/>
      <c r="KLH51" s="1252"/>
      <c r="KLI51" s="1252"/>
      <c r="KLJ51" s="1252"/>
      <c r="KLK51" s="1252"/>
      <c r="KLL51" s="1252"/>
      <c r="KLM51" s="1252"/>
      <c r="KLN51" s="1252"/>
      <c r="KLO51" s="1252"/>
      <c r="KLP51" s="1252"/>
      <c r="KLQ51" s="1252"/>
      <c r="KLR51" s="1252"/>
      <c r="KLS51" s="1252"/>
      <c r="KLT51" s="1252"/>
      <c r="KLU51" s="1252"/>
      <c r="KLV51" s="1252"/>
      <c r="KLW51" s="1252"/>
      <c r="KLX51" s="1252"/>
      <c r="KLY51" s="1252"/>
      <c r="KLZ51" s="1252"/>
      <c r="KMA51" s="1252"/>
      <c r="KMB51" s="1252"/>
      <c r="KMC51" s="1252"/>
      <c r="KMD51" s="1252"/>
      <c r="KME51" s="1252"/>
      <c r="KMF51" s="1252"/>
      <c r="KMG51" s="1252"/>
      <c r="KMH51" s="1252"/>
      <c r="KMI51" s="1252"/>
      <c r="KMJ51" s="1252"/>
      <c r="KMK51" s="1252"/>
      <c r="KML51" s="1252"/>
      <c r="KMM51" s="1252"/>
      <c r="KMN51" s="1252"/>
      <c r="KMO51" s="1252"/>
      <c r="KMP51" s="1252"/>
      <c r="KMQ51" s="1252"/>
      <c r="KMR51" s="1252"/>
      <c r="KMS51" s="1252"/>
      <c r="KMT51" s="1252"/>
      <c r="KMU51" s="1252"/>
      <c r="KMV51" s="1252"/>
      <c r="KMW51" s="1252"/>
      <c r="KMX51" s="1252"/>
      <c r="KMY51" s="1252"/>
      <c r="KMZ51" s="1252"/>
      <c r="KNA51" s="1252"/>
      <c r="KNB51" s="1252"/>
      <c r="KNC51" s="1252"/>
      <c r="KND51" s="1252"/>
      <c r="KNE51" s="1252"/>
      <c r="KNF51" s="1252"/>
      <c r="KNG51" s="1252"/>
      <c r="KNH51" s="1252"/>
      <c r="KNI51" s="1252"/>
      <c r="KNJ51" s="1252"/>
      <c r="KNK51" s="1252"/>
      <c r="KNL51" s="1252"/>
      <c r="KNM51" s="1252"/>
      <c r="KNN51" s="1252"/>
      <c r="KNO51" s="1252"/>
      <c r="KNP51" s="1252"/>
      <c r="KNQ51" s="1252"/>
      <c r="KNR51" s="1252"/>
      <c r="KNS51" s="1252"/>
      <c r="KNT51" s="1252"/>
      <c r="KNU51" s="1252"/>
      <c r="KNV51" s="1252"/>
      <c r="KNW51" s="1252"/>
      <c r="KNX51" s="1252"/>
      <c r="KNY51" s="1252"/>
      <c r="KNZ51" s="1252"/>
      <c r="KOA51" s="1252"/>
      <c r="KOB51" s="1252"/>
      <c r="KOC51" s="1252"/>
      <c r="KOD51" s="1252"/>
      <c r="KOE51" s="1252"/>
      <c r="KOF51" s="1252"/>
      <c r="KOG51" s="1252"/>
      <c r="KOH51" s="1252"/>
      <c r="KOI51" s="1252"/>
      <c r="KOJ51" s="1252"/>
      <c r="KOK51" s="1252"/>
      <c r="KOL51" s="1252"/>
      <c r="KOM51" s="1252"/>
      <c r="KON51" s="1252"/>
      <c r="KOO51" s="1252"/>
      <c r="KOP51" s="1252"/>
      <c r="KOQ51" s="1252"/>
      <c r="KOR51" s="1252"/>
      <c r="KOS51" s="1252"/>
      <c r="KOT51" s="1252"/>
      <c r="KOU51" s="1252"/>
      <c r="KOV51" s="1252"/>
      <c r="KOW51" s="1252"/>
      <c r="KOX51" s="1252"/>
      <c r="KOY51" s="1252"/>
      <c r="KOZ51" s="1252"/>
      <c r="KPA51" s="1252"/>
      <c r="KPB51" s="1252"/>
      <c r="KPC51" s="1252"/>
      <c r="KPD51" s="1252"/>
      <c r="KPE51" s="1252"/>
      <c r="KPF51" s="1252"/>
      <c r="KPG51" s="1252"/>
      <c r="KPH51" s="1252"/>
      <c r="KPI51" s="1252"/>
      <c r="KPJ51" s="1252"/>
      <c r="KPK51" s="1252"/>
      <c r="KPL51" s="1252"/>
      <c r="KPM51" s="1252"/>
      <c r="KPN51" s="1252"/>
      <c r="KPO51" s="1252"/>
      <c r="KPP51" s="1252"/>
      <c r="KPQ51" s="1252"/>
      <c r="KPR51" s="1252"/>
      <c r="KPS51" s="1252"/>
      <c r="KPT51" s="1252"/>
      <c r="KPU51" s="1252"/>
      <c r="KPV51" s="1252"/>
      <c r="KPW51" s="1252"/>
      <c r="KPX51" s="1252"/>
      <c r="KPY51" s="1252"/>
      <c r="KPZ51" s="1252"/>
      <c r="KQA51" s="1252"/>
      <c r="KQB51" s="1252"/>
      <c r="KQC51" s="1252"/>
      <c r="KQD51" s="1252"/>
      <c r="KQE51" s="1252"/>
      <c r="KQF51" s="1252"/>
      <c r="KQG51" s="1252"/>
      <c r="KQH51" s="1252"/>
      <c r="KQI51" s="1252"/>
      <c r="KQJ51" s="1252"/>
      <c r="KQK51" s="1252"/>
      <c r="KQL51" s="1252"/>
      <c r="KQM51" s="1252"/>
      <c r="KQN51" s="1252"/>
      <c r="KQO51" s="1252"/>
      <c r="KQP51" s="1252"/>
      <c r="KQQ51" s="1252"/>
      <c r="KQR51" s="1252"/>
      <c r="KQS51" s="1252"/>
      <c r="KQT51" s="1252"/>
      <c r="KQU51" s="1252"/>
      <c r="KQV51" s="1252"/>
      <c r="KQW51" s="1252"/>
      <c r="KQX51" s="1252"/>
      <c r="KQY51" s="1252"/>
      <c r="KQZ51" s="1252"/>
      <c r="KRA51" s="1252"/>
      <c r="KRB51" s="1252"/>
      <c r="KRC51" s="1252"/>
      <c r="KRD51" s="1252"/>
      <c r="KRE51" s="1252"/>
      <c r="KRF51" s="1252"/>
      <c r="KRG51" s="1252"/>
      <c r="KRH51" s="1252"/>
      <c r="KRI51" s="1252"/>
      <c r="KRJ51" s="1252"/>
      <c r="KRK51" s="1252"/>
      <c r="KRL51" s="1252"/>
      <c r="KRM51" s="1252"/>
      <c r="KRN51" s="1252"/>
      <c r="KRO51" s="1252"/>
      <c r="KRP51" s="1252"/>
      <c r="KRQ51" s="1252"/>
      <c r="KRR51" s="1252"/>
      <c r="KRS51" s="1252"/>
      <c r="KRT51" s="1252"/>
      <c r="KRU51" s="1252"/>
      <c r="KRV51" s="1252"/>
      <c r="KRW51" s="1252"/>
      <c r="KRX51" s="1252"/>
      <c r="KRY51" s="1252"/>
      <c r="KRZ51" s="1252"/>
      <c r="KSA51" s="1252"/>
      <c r="KSB51" s="1252"/>
      <c r="KSC51" s="1252"/>
      <c r="KSD51" s="1252"/>
      <c r="KSE51" s="1252"/>
      <c r="KSF51" s="1252"/>
      <c r="KSG51" s="1252"/>
      <c r="KSH51" s="1252"/>
      <c r="KSI51" s="1252"/>
      <c r="KSJ51" s="1252"/>
      <c r="KSK51" s="1252"/>
      <c r="KSL51" s="1252"/>
      <c r="KSM51" s="1252"/>
      <c r="KSN51" s="1252"/>
      <c r="KSO51" s="1252"/>
      <c r="KSP51" s="1252"/>
      <c r="KSQ51" s="1252"/>
      <c r="KSR51" s="1252"/>
      <c r="KSS51" s="1252"/>
      <c r="KST51" s="1252"/>
      <c r="KSU51" s="1252"/>
      <c r="KSV51" s="1252"/>
      <c r="KSW51" s="1252"/>
      <c r="KSX51" s="1252"/>
      <c r="KSY51" s="1252"/>
      <c r="KSZ51" s="1252"/>
      <c r="KTA51" s="1252"/>
      <c r="KTB51" s="1252"/>
      <c r="KTC51" s="1252"/>
      <c r="KTD51" s="1252"/>
      <c r="KTE51" s="1252"/>
      <c r="KTF51" s="1252"/>
      <c r="KTG51" s="1252"/>
      <c r="KTH51" s="1252"/>
      <c r="KTI51" s="1252"/>
      <c r="KTJ51" s="1252"/>
      <c r="KTK51" s="1252"/>
      <c r="KTL51" s="1252"/>
      <c r="KTM51" s="1252"/>
      <c r="KTN51" s="1252"/>
      <c r="KTO51" s="1252"/>
      <c r="KTP51" s="1252"/>
      <c r="KTQ51" s="1252"/>
      <c r="KTR51" s="1252"/>
      <c r="KTS51" s="1252"/>
      <c r="KTT51" s="1252"/>
      <c r="KTU51" s="1252"/>
      <c r="KTV51" s="1252"/>
      <c r="KTW51" s="1252"/>
      <c r="KTX51" s="1252"/>
      <c r="KTY51" s="1252"/>
      <c r="KTZ51" s="1252"/>
      <c r="KUA51" s="1252"/>
      <c r="KUB51" s="1252"/>
      <c r="KUC51" s="1252"/>
      <c r="KUD51" s="1252"/>
      <c r="KUE51" s="1252"/>
      <c r="KUF51" s="1252"/>
      <c r="KUG51" s="1252"/>
      <c r="KUH51" s="1252"/>
      <c r="KUI51" s="1252"/>
      <c r="KUJ51" s="1252"/>
      <c r="KUK51" s="1252"/>
      <c r="KUL51" s="1252"/>
      <c r="KUM51" s="1252"/>
      <c r="KUN51" s="1252"/>
      <c r="KUO51" s="1252"/>
      <c r="KUP51" s="1252"/>
      <c r="KUQ51" s="1252"/>
      <c r="KUR51" s="1252"/>
      <c r="KUS51" s="1252"/>
      <c r="KUT51" s="1252"/>
      <c r="KUU51" s="1252"/>
      <c r="KUV51" s="1252"/>
      <c r="KUW51" s="1252"/>
      <c r="KUX51" s="1252"/>
      <c r="KUY51" s="1252"/>
      <c r="KUZ51" s="1252"/>
      <c r="KVA51" s="1252"/>
      <c r="KVB51" s="1252"/>
      <c r="KVC51" s="1252"/>
      <c r="KVD51" s="1252"/>
      <c r="KVE51" s="1252"/>
      <c r="KVF51" s="1252"/>
      <c r="KVG51" s="1252"/>
      <c r="KVH51" s="1252"/>
      <c r="KVI51" s="1252"/>
      <c r="KVJ51" s="1252"/>
      <c r="KVK51" s="1252"/>
      <c r="KVL51" s="1252"/>
      <c r="KVM51" s="1252"/>
      <c r="KVN51" s="1252"/>
      <c r="KVO51" s="1252"/>
      <c r="KVP51" s="1252"/>
      <c r="KVQ51" s="1252"/>
      <c r="KVR51" s="1252"/>
      <c r="KVS51" s="1252"/>
      <c r="KVT51" s="1252"/>
      <c r="KVU51" s="1252"/>
      <c r="KVV51" s="1252"/>
      <c r="KVW51" s="1252"/>
      <c r="KVX51" s="1252"/>
      <c r="KVY51" s="1252"/>
      <c r="KVZ51" s="1252"/>
      <c r="KWA51" s="1252"/>
      <c r="KWB51" s="1252"/>
      <c r="KWC51" s="1252"/>
      <c r="KWD51" s="1252"/>
      <c r="KWE51" s="1252"/>
      <c r="KWF51" s="1252"/>
      <c r="KWG51" s="1252"/>
      <c r="KWH51" s="1252"/>
      <c r="KWI51" s="1252"/>
      <c r="KWJ51" s="1252"/>
      <c r="KWK51" s="1252"/>
      <c r="KWL51" s="1252"/>
      <c r="KWM51" s="1252"/>
      <c r="KWN51" s="1252"/>
      <c r="KWO51" s="1252"/>
      <c r="KWP51" s="1252"/>
      <c r="KWQ51" s="1252"/>
      <c r="KWR51" s="1252"/>
      <c r="KWS51" s="1252"/>
      <c r="KWT51" s="1252"/>
      <c r="KWU51" s="1252"/>
      <c r="KWV51" s="1252"/>
      <c r="KWW51" s="1252"/>
      <c r="KWX51" s="1252"/>
      <c r="KWY51" s="1252"/>
      <c r="KWZ51" s="1252"/>
      <c r="KXA51" s="1252"/>
      <c r="KXB51" s="1252"/>
      <c r="KXC51" s="1252"/>
      <c r="KXD51" s="1252"/>
      <c r="KXE51" s="1252"/>
      <c r="KXF51" s="1252"/>
      <c r="KXG51" s="1252"/>
      <c r="KXH51" s="1252"/>
      <c r="KXI51" s="1252"/>
      <c r="KXJ51" s="1252"/>
      <c r="KXK51" s="1252"/>
      <c r="KXL51" s="1252"/>
      <c r="KXM51" s="1252"/>
      <c r="KXN51" s="1252"/>
      <c r="KXO51" s="1252"/>
      <c r="KXP51" s="1252"/>
      <c r="KXQ51" s="1252"/>
      <c r="KXR51" s="1252"/>
      <c r="KXS51" s="1252"/>
      <c r="KXT51" s="1252"/>
      <c r="KXU51" s="1252"/>
      <c r="KXV51" s="1252"/>
      <c r="KXW51" s="1252"/>
      <c r="KXX51" s="1252"/>
      <c r="KXY51" s="1252"/>
      <c r="KXZ51" s="1252"/>
      <c r="KYA51" s="1252"/>
      <c r="KYB51" s="1252"/>
      <c r="KYC51" s="1252"/>
      <c r="KYD51" s="1252"/>
      <c r="KYE51" s="1252"/>
      <c r="KYF51" s="1252"/>
      <c r="KYG51" s="1252"/>
      <c r="KYH51" s="1252"/>
      <c r="KYI51" s="1252"/>
      <c r="KYJ51" s="1252"/>
      <c r="KYK51" s="1252"/>
      <c r="KYL51" s="1252"/>
      <c r="KYM51" s="1252"/>
      <c r="KYN51" s="1252"/>
      <c r="KYO51" s="1252"/>
      <c r="KYP51" s="1252"/>
      <c r="KYQ51" s="1252"/>
      <c r="KYR51" s="1252"/>
      <c r="KYS51" s="1252"/>
      <c r="KYT51" s="1252"/>
      <c r="KYU51" s="1252"/>
      <c r="KYV51" s="1252"/>
      <c r="KYW51" s="1252"/>
      <c r="KYX51" s="1252"/>
      <c r="KYY51" s="1252"/>
      <c r="KYZ51" s="1252"/>
      <c r="KZA51" s="1252"/>
      <c r="KZB51" s="1252"/>
      <c r="KZC51" s="1252"/>
      <c r="KZD51" s="1252"/>
      <c r="KZE51" s="1252"/>
      <c r="KZF51" s="1252"/>
      <c r="KZG51" s="1252"/>
      <c r="KZH51" s="1252"/>
      <c r="KZI51" s="1252"/>
      <c r="KZJ51" s="1252"/>
      <c r="KZK51" s="1252"/>
      <c r="KZL51" s="1252"/>
      <c r="KZM51" s="1252"/>
      <c r="KZN51" s="1252"/>
      <c r="KZO51" s="1252"/>
      <c r="KZP51" s="1252"/>
      <c r="KZQ51" s="1252"/>
      <c r="KZR51" s="1252"/>
      <c r="KZS51" s="1252"/>
      <c r="KZT51" s="1252"/>
      <c r="KZU51" s="1252"/>
      <c r="KZV51" s="1252"/>
      <c r="KZW51" s="1252"/>
      <c r="KZX51" s="1252"/>
      <c r="KZY51" s="1252"/>
      <c r="KZZ51" s="1252"/>
      <c r="LAA51" s="1252"/>
      <c r="LAB51" s="1252"/>
      <c r="LAC51" s="1252"/>
      <c r="LAD51" s="1252"/>
      <c r="LAE51" s="1252"/>
      <c r="LAF51" s="1252"/>
      <c r="LAG51" s="1252"/>
      <c r="LAH51" s="1252"/>
      <c r="LAI51" s="1252"/>
      <c r="LAJ51" s="1252"/>
      <c r="LAK51" s="1252"/>
      <c r="LAL51" s="1252"/>
      <c r="LAM51" s="1252"/>
      <c r="LAN51" s="1252"/>
      <c r="LAO51" s="1252"/>
      <c r="LAP51" s="1252"/>
      <c r="LAQ51" s="1252"/>
      <c r="LAR51" s="1252"/>
      <c r="LAS51" s="1252"/>
      <c r="LAT51" s="1252"/>
      <c r="LAU51" s="1252"/>
      <c r="LAV51" s="1252"/>
      <c r="LAW51" s="1252"/>
      <c r="LAX51" s="1252"/>
      <c r="LAY51" s="1252"/>
      <c r="LAZ51" s="1252"/>
      <c r="LBA51" s="1252"/>
      <c r="LBB51" s="1252"/>
      <c r="LBC51" s="1252"/>
      <c r="LBD51" s="1252"/>
      <c r="LBE51" s="1252"/>
      <c r="LBF51" s="1252"/>
      <c r="LBG51" s="1252"/>
      <c r="LBH51" s="1252"/>
      <c r="LBI51" s="1252"/>
      <c r="LBJ51" s="1252"/>
      <c r="LBK51" s="1252"/>
      <c r="LBL51" s="1252"/>
      <c r="LBM51" s="1252"/>
      <c r="LBN51" s="1252"/>
      <c r="LBO51" s="1252"/>
      <c r="LBP51" s="1252"/>
      <c r="LBQ51" s="1252"/>
      <c r="LBR51" s="1252"/>
      <c r="LBS51" s="1252"/>
      <c r="LBT51" s="1252"/>
      <c r="LBU51" s="1252"/>
      <c r="LBV51" s="1252"/>
      <c r="LBW51" s="1252"/>
      <c r="LBX51" s="1252"/>
      <c r="LBY51" s="1252"/>
      <c r="LBZ51" s="1252"/>
      <c r="LCA51" s="1252"/>
      <c r="LCB51" s="1252"/>
      <c r="LCC51" s="1252"/>
      <c r="LCD51" s="1252"/>
      <c r="LCE51" s="1252"/>
      <c r="LCF51" s="1252"/>
      <c r="LCG51" s="1252"/>
      <c r="LCH51" s="1252"/>
      <c r="LCI51" s="1252"/>
      <c r="LCJ51" s="1252"/>
      <c r="LCK51" s="1252"/>
      <c r="LCL51" s="1252"/>
      <c r="LCM51" s="1252"/>
      <c r="LCN51" s="1252"/>
      <c r="LCO51" s="1252"/>
      <c r="LCP51" s="1252"/>
      <c r="LCQ51" s="1252"/>
      <c r="LCR51" s="1252"/>
      <c r="LCS51" s="1252"/>
      <c r="LCT51" s="1252"/>
      <c r="LCU51" s="1252"/>
      <c r="LCV51" s="1252"/>
      <c r="LCW51" s="1252"/>
      <c r="LCX51" s="1252"/>
      <c r="LCY51" s="1252"/>
      <c r="LCZ51" s="1252"/>
      <c r="LDA51" s="1252"/>
      <c r="LDB51" s="1252"/>
      <c r="LDC51" s="1252"/>
      <c r="LDD51" s="1252"/>
      <c r="LDE51" s="1252"/>
      <c r="LDF51" s="1252"/>
      <c r="LDG51" s="1252"/>
      <c r="LDH51" s="1252"/>
      <c r="LDI51" s="1252"/>
      <c r="LDJ51" s="1252"/>
      <c r="LDK51" s="1252"/>
      <c r="LDL51" s="1252"/>
      <c r="LDM51" s="1252"/>
      <c r="LDN51" s="1252"/>
      <c r="LDO51" s="1252"/>
      <c r="LDP51" s="1252"/>
      <c r="LDQ51" s="1252"/>
      <c r="LDR51" s="1252"/>
      <c r="LDS51" s="1252"/>
      <c r="LDT51" s="1252"/>
      <c r="LDU51" s="1252"/>
      <c r="LDV51" s="1252"/>
      <c r="LDW51" s="1252"/>
      <c r="LDX51" s="1252"/>
      <c r="LDY51" s="1252"/>
      <c r="LDZ51" s="1252"/>
      <c r="LEA51" s="1252"/>
      <c r="LEB51" s="1252"/>
      <c r="LEC51" s="1252"/>
      <c r="LED51" s="1252"/>
      <c r="LEE51" s="1252"/>
      <c r="LEF51" s="1252"/>
      <c r="LEG51" s="1252"/>
      <c r="LEH51" s="1252"/>
      <c r="LEI51" s="1252"/>
      <c r="LEJ51" s="1252"/>
      <c r="LEK51" s="1252"/>
      <c r="LEL51" s="1252"/>
      <c r="LEM51" s="1252"/>
      <c r="LEN51" s="1252"/>
      <c r="LEO51" s="1252"/>
      <c r="LEP51" s="1252"/>
      <c r="LEQ51" s="1252"/>
      <c r="LER51" s="1252"/>
      <c r="LES51" s="1252"/>
      <c r="LET51" s="1252"/>
      <c r="LEU51" s="1252"/>
      <c r="LEV51" s="1252"/>
      <c r="LEW51" s="1252"/>
      <c r="LEX51" s="1252"/>
      <c r="LEY51" s="1252"/>
      <c r="LEZ51" s="1252"/>
      <c r="LFA51" s="1252"/>
      <c r="LFB51" s="1252"/>
      <c r="LFC51" s="1252"/>
      <c r="LFD51" s="1252"/>
      <c r="LFE51" s="1252"/>
      <c r="LFF51" s="1252"/>
      <c r="LFG51" s="1252"/>
      <c r="LFH51" s="1252"/>
      <c r="LFI51" s="1252"/>
      <c r="LFJ51" s="1252"/>
      <c r="LFK51" s="1252"/>
      <c r="LFL51" s="1252"/>
      <c r="LFM51" s="1252"/>
      <c r="LFN51" s="1252"/>
      <c r="LFO51" s="1252"/>
      <c r="LFP51" s="1252"/>
      <c r="LFQ51" s="1252"/>
      <c r="LFR51" s="1252"/>
      <c r="LFS51" s="1252"/>
      <c r="LFT51" s="1252"/>
      <c r="LFU51" s="1252"/>
      <c r="LFV51" s="1252"/>
      <c r="LFW51" s="1252"/>
      <c r="LFX51" s="1252"/>
      <c r="LFY51" s="1252"/>
      <c r="LFZ51" s="1252"/>
      <c r="LGA51" s="1252"/>
      <c r="LGB51" s="1252"/>
      <c r="LGC51" s="1252"/>
      <c r="LGD51" s="1252"/>
      <c r="LGE51" s="1252"/>
      <c r="LGF51" s="1252"/>
      <c r="LGG51" s="1252"/>
      <c r="LGH51" s="1252"/>
      <c r="LGI51" s="1252"/>
      <c r="LGJ51" s="1252"/>
      <c r="LGK51" s="1252"/>
      <c r="LGL51" s="1252"/>
      <c r="LGM51" s="1252"/>
      <c r="LGN51" s="1252"/>
      <c r="LGO51" s="1252"/>
      <c r="LGP51" s="1252"/>
      <c r="LGQ51" s="1252"/>
      <c r="LGR51" s="1252"/>
      <c r="LGS51" s="1252"/>
      <c r="LGT51" s="1252"/>
      <c r="LGU51" s="1252"/>
      <c r="LGV51" s="1252"/>
      <c r="LGW51" s="1252"/>
      <c r="LGX51" s="1252"/>
      <c r="LGY51" s="1252"/>
      <c r="LGZ51" s="1252"/>
      <c r="LHA51" s="1252"/>
      <c r="LHB51" s="1252"/>
      <c r="LHC51" s="1252"/>
      <c r="LHD51" s="1252"/>
      <c r="LHE51" s="1252"/>
      <c r="LHF51" s="1252"/>
      <c r="LHG51" s="1252"/>
      <c r="LHH51" s="1252"/>
      <c r="LHI51" s="1252"/>
      <c r="LHJ51" s="1252"/>
      <c r="LHK51" s="1252"/>
      <c r="LHL51" s="1252"/>
      <c r="LHM51" s="1252"/>
      <c r="LHN51" s="1252"/>
      <c r="LHO51" s="1252"/>
      <c r="LHP51" s="1252"/>
      <c r="LHQ51" s="1252"/>
      <c r="LHR51" s="1252"/>
      <c r="LHS51" s="1252"/>
      <c r="LHT51" s="1252"/>
      <c r="LHU51" s="1252"/>
      <c r="LHV51" s="1252"/>
      <c r="LHW51" s="1252"/>
      <c r="LHX51" s="1252"/>
      <c r="LHY51" s="1252"/>
      <c r="LHZ51" s="1252"/>
      <c r="LIA51" s="1252"/>
      <c r="LIB51" s="1252"/>
      <c r="LIC51" s="1252"/>
      <c r="LID51" s="1252"/>
      <c r="LIE51" s="1252"/>
      <c r="LIF51" s="1252"/>
      <c r="LIG51" s="1252"/>
      <c r="LIH51" s="1252"/>
      <c r="LII51" s="1252"/>
      <c r="LIJ51" s="1252"/>
      <c r="LIK51" s="1252"/>
      <c r="LIL51" s="1252"/>
      <c r="LIM51" s="1252"/>
      <c r="LIN51" s="1252"/>
      <c r="LIO51" s="1252"/>
      <c r="LIP51" s="1252"/>
      <c r="LIQ51" s="1252"/>
      <c r="LIR51" s="1252"/>
      <c r="LIS51" s="1252"/>
      <c r="LIT51" s="1252"/>
      <c r="LIU51" s="1252"/>
      <c r="LIV51" s="1252"/>
      <c r="LIW51" s="1252"/>
      <c r="LIX51" s="1252"/>
      <c r="LIY51" s="1252"/>
      <c r="LIZ51" s="1252"/>
      <c r="LJA51" s="1252"/>
      <c r="LJB51" s="1252"/>
      <c r="LJC51" s="1252"/>
      <c r="LJD51" s="1252"/>
      <c r="LJE51" s="1252"/>
      <c r="LJF51" s="1252"/>
      <c r="LJG51" s="1252"/>
      <c r="LJH51" s="1252"/>
      <c r="LJI51" s="1252"/>
      <c r="LJJ51" s="1252"/>
      <c r="LJK51" s="1252"/>
      <c r="LJL51" s="1252"/>
      <c r="LJM51" s="1252"/>
      <c r="LJN51" s="1252"/>
      <c r="LJO51" s="1252"/>
      <c r="LJP51" s="1252"/>
      <c r="LJQ51" s="1252"/>
      <c r="LJR51" s="1252"/>
      <c r="LJS51" s="1252"/>
      <c r="LJT51" s="1252"/>
      <c r="LJU51" s="1252"/>
      <c r="LJV51" s="1252"/>
      <c r="LJW51" s="1252"/>
      <c r="LJX51" s="1252"/>
      <c r="LJY51" s="1252"/>
      <c r="LJZ51" s="1252"/>
      <c r="LKA51" s="1252"/>
      <c r="LKB51" s="1252"/>
      <c r="LKC51" s="1252"/>
      <c r="LKD51" s="1252"/>
      <c r="LKE51" s="1252"/>
      <c r="LKF51" s="1252"/>
      <c r="LKG51" s="1252"/>
      <c r="LKH51" s="1252"/>
      <c r="LKI51" s="1252"/>
      <c r="LKJ51" s="1252"/>
      <c r="LKK51" s="1252"/>
      <c r="LKL51" s="1252"/>
      <c r="LKM51" s="1252"/>
      <c r="LKN51" s="1252"/>
      <c r="LKO51" s="1252"/>
      <c r="LKP51" s="1252"/>
      <c r="LKQ51" s="1252"/>
      <c r="LKR51" s="1252"/>
      <c r="LKS51" s="1252"/>
      <c r="LKT51" s="1252"/>
      <c r="LKU51" s="1252"/>
      <c r="LKV51" s="1252"/>
      <c r="LKW51" s="1252"/>
      <c r="LKX51" s="1252"/>
      <c r="LKY51" s="1252"/>
      <c r="LKZ51" s="1252"/>
      <c r="LLA51" s="1252"/>
      <c r="LLB51" s="1252"/>
      <c r="LLC51" s="1252"/>
      <c r="LLD51" s="1252"/>
      <c r="LLE51" s="1252"/>
      <c r="LLF51" s="1252"/>
      <c r="LLG51" s="1252"/>
      <c r="LLH51" s="1252"/>
      <c r="LLI51" s="1252"/>
      <c r="LLJ51" s="1252"/>
      <c r="LLK51" s="1252"/>
      <c r="LLL51" s="1252"/>
      <c r="LLM51" s="1252"/>
      <c r="LLN51" s="1252"/>
      <c r="LLO51" s="1252"/>
      <c r="LLP51" s="1252"/>
      <c r="LLQ51" s="1252"/>
      <c r="LLR51" s="1252"/>
      <c r="LLS51" s="1252"/>
      <c r="LLT51" s="1252"/>
      <c r="LLU51" s="1252"/>
      <c r="LLV51" s="1252"/>
      <c r="LLW51" s="1252"/>
      <c r="LLX51" s="1252"/>
      <c r="LLY51" s="1252"/>
      <c r="LLZ51" s="1252"/>
      <c r="LMA51" s="1252"/>
      <c r="LMB51" s="1252"/>
      <c r="LMC51" s="1252"/>
      <c r="LMD51" s="1252"/>
      <c r="LME51" s="1252"/>
      <c r="LMF51" s="1252"/>
      <c r="LMG51" s="1252"/>
      <c r="LMH51" s="1252"/>
      <c r="LMI51" s="1252"/>
      <c r="LMJ51" s="1252"/>
      <c r="LMK51" s="1252"/>
      <c r="LML51" s="1252"/>
      <c r="LMM51" s="1252"/>
      <c r="LMN51" s="1252"/>
      <c r="LMO51" s="1252"/>
      <c r="LMP51" s="1252"/>
      <c r="LMQ51" s="1252"/>
      <c r="LMR51" s="1252"/>
      <c r="LMS51" s="1252"/>
      <c r="LMT51" s="1252"/>
      <c r="LMU51" s="1252"/>
      <c r="LMV51" s="1252"/>
      <c r="LMW51" s="1252"/>
      <c r="LMX51" s="1252"/>
      <c r="LMY51" s="1252"/>
      <c r="LMZ51" s="1252"/>
      <c r="LNA51" s="1252"/>
      <c r="LNB51" s="1252"/>
      <c r="LNC51" s="1252"/>
      <c r="LND51" s="1252"/>
      <c r="LNE51" s="1252"/>
      <c r="LNF51" s="1252"/>
      <c r="LNG51" s="1252"/>
      <c r="LNH51" s="1252"/>
      <c r="LNI51" s="1252"/>
      <c r="LNJ51" s="1252"/>
      <c r="LNK51" s="1252"/>
      <c r="LNL51" s="1252"/>
      <c r="LNM51" s="1252"/>
      <c r="LNN51" s="1252"/>
      <c r="LNO51" s="1252"/>
      <c r="LNP51" s="1252"/>
      <c r="LNQ51" s="1252"/>
      <c r="LNR51" s="1252"/>
      <c r="LNS51" s="1252"/>
      <c r="LNT51" s="1252"/>
      <c r="LNU51" s="1252"/>
      <c r="LNV51" s="1252"/>
      <c r="LNW51" s="1252"/>
      <c r="LNX51" s="1252"/>
      <c r="LNY51" s="1252"/>
      <c r="LNZ51" s="1252"/>
      <c r="LOA51" s="1252"/>
      <c r="LOB51" s="1252"/>
      <c r="LOC51" s="1252"/>
      <c r="LOD51" s="1252"/>
      <c r="LOE51" s="1252"/>
      <c r="LOF51" s="1252"/>
      <c r="LOG51" s="1252"/>
      <c r="LOH51" s="1252"/>
      <c r="LOI51" s="1252"/>
      <c r="LOJ51" s="1252"/>
      <c r="LOK51" s="1252"/>
      <c r="LOL51" s="1252"/>
      <c r="LOM51" s="1252"/>
      <c r="LON51" s="1252"/>
      <c r="LOO51" s="1252"/>
      <c r="LOP51" s="1252"/>
      <c r="LOQ51" s="1252"/>
      <c r="LOR51" s="1252"/>
      <c r="LOS51" s="1252"/>
      <c r="LOT51" s="1252"/>
      <c r="LOU51" s="1252"/>
      <c r="LOV51" s="1252"/>
      <c r="LOW51" s="1252"/>
      <c r="LOX51" s="1252"/>
      <c r="LOY51" s="1252"/>
      <c r="LOZ51" s="1252"/>
      <c r="LPA51" s="1252"/>
      <c r="LPB51" s="1252"/>
      <c r="LPC51" s="1252"/>
      <c r="LPD51" s="1252"/>
      <c r="LPE51" s="1252"/>
      <c r="LPF51" s="1252"/>
      <c r="LPG51" s="1252"/>
      <c r="LPH51" s="1252"/>
      <c r="LPI51" s="1252"/>
      <c r="LPJ51" s="1252"/>
      <c r="LPK51" s="1252"/>
      <c r="LPL51" s="1252"/>
      <c r="LPM51" s="1252"/>
      <c r="LPN51" s="1252"/>
      <c r="LPO51" s="1252"/>
      <c r="LPP51" s="1252"/>
      <c r="LPQ51" s="1252"/>
      <c r="LPR51" s="1252"/>
      <c r="LPS51" s="1252"/>
      <c r="LPT51" s="1252"/>
      <c r="LPU51" s="1252"/>
      <c r="LPV51" s="1252"/>
      <c r="LPW51" s="1252"/>
      <c r="LPX51" s="1252"/>
      <c r="LPY51" s="1252"/>
      <c r="LPZ51" s="1252"/>
      <c r="LQA51" s="1252"/>
      <c r="LQB51" s="1252"/>
      <c r="LQC51" s="1252"/>
      <c r="LQD51" s="1252"/>
      <c r="LQE51" s="1252"/>
      <c r="LQF51" s="1252"/>
      <c r="LQG51" s="1252"/>
      <c r="LQH51" s="1252"/>
      <c r="LQI51" s="1252"/>
      <c r="LQJ51" s="1252"/>
      <c r="LQK51" s="1252"/>
      <c r="LQL51" s="1252"/>
      <c r="LQM51" s="1252"/>
      <c r="LQN51" s="1252"/>
      <c r="LQO51" s="1252"/>
      <c r="LQP51" s="1252"/>
      <c r="LQQ51" s="1252"/>
      <c r="LQR51" s="1252"/>
      <c r="LQS51" s="1252"/>
      <c r="LQT51" s="1252"/>
      <c r="LQU51" s="1252"/>
      <c r="LQV51" s="1252"/>
      <c r="LQW51" s="1252"/>
      <c r="LQX51" s="1252"/>
      <c r="LQY51" s="1252"/>
      <c r="LQZ51" s="1252"/>
      <c r="LRA51" s="1252"/>
      <c r="LRB51" s="1252"/>
      <c r="LRC51" s="1252"/>
      <c r="LRD51" s="1252"/>
      <c r="LRE51" s="1252"/>
      <c r="LRF51" s="1252"/>
      <c r="LRG51" s="1252"/>
      <c r="LRH51" s="1252"/>
      <c r="LRI51" s="1252"/>
      <c r="LRJ51" s="1252"/>
      <c r="LRK51" s="1252"/>
      <c r="LRL51" s="1252"/>
      <c r="LRM51" s="1252"/>
      <c r="LRN51" s="1252"/>
      <c r="LRO51" s="1252"/>
      <c r="LRP51" s="1252"/>
      <c r="LRQ51" s="1252"/>
      <c r="LRR51" s="1252"/>
      <c r="LRS51" s="1252"/>
      <c r="LRT51" s="1252"/>
      <c r="LRU51" s="1252"/>
      <c r="LRV51" s="1252"/>
      <c r="LRW51" s="1252"/>
      <c r="LRX51" s="1252"/>
      <c r="LRY51" s="1252"/>
      <c r="LRZ51" s="1252"/>
      <c r="LSA51" s="1252"/>
      <c r="LSB51" s="1252"/>
      <c r="LSC51" s="1252"/>
      <c r="LSD51" s="1252"/>
      <c r="LSE51" s="1252"/>
      <c r="LSF51" s="1252"/>
      <c r="LSG51" s="1252"/>
      <c r="LSH51" s="1252"/>
      <c r="LSI51" s="1252"/>
      <c r="LSJ51" s="1252"/>
      <c r="LSK51" s="1252"/>
      <c r="LSL51" s="1252"/>
      <c r="LSM51" s="1252"/>
      <c r="LSN51" s="1252"/>
      <c r="LSO51" s="1252"/>
      <c r="LSP51" s="1252"/>
      <c r="LSQ51" s="1252"/>
      <c r="LSR51" s="1252"/>
      <c r="LSS51" s="1252"/>
      <c r="LST51" s="1252"/>
      <c r="LSU51" s="1252"/>
      <c r="LSV51" s="1252"/>
      <c r="LSW51" s="1252"/>
      <c r="LSX51" s="1252"/>
      <c r="LSY51" s="1252"/>
      <c r="LSZ51" s="1252"/>
      <c r="LTA51" s="1252"/>
      <c r="LTB51" s="1252"/>
      <c r="LTC51" s="1252"/>
      <c r="LTD51" s="1252"/>
      <c r="LTE51" s="1252"/>
      <c r="LTF51" s="1252"/>
      <c r="LTG51" s="1252"/>
      <c r="LTH51" s="1252"/>
      <c r="LTI51" s="1252"/>
      <c r="LTJ51" s="1252"/>
      <c r="LTK51" s="1252"/>
      <c r="LTL51" s="1252"/>
      <c r="LTM51" s="1252"/>
      <c r="LTN51" s="1252"/>
      <c r="LTO51" s="1252"/>
      <c r="LTP51" s="1252"/>
      <c r="LTQ51" s="1252"/>
      <c r="LTR51" s="1252"/>
      <c r="LTS51" s="1252"/>
      <c r="LTT51" s="1252"/>
      <c r="LTU51" s="1252"/>
      <c r="LTV51" s="1252"/>
      <c r="LTW51" s="1252"/>
      <c r="LTX51" s="1252"/>
      <c r="LTY51" s="1252"/>
      <c r="LTZ51" s="1252"/>
      <c r="LUA51" s="1252"/>
      <c r="LUB51" s="1252"/>
      <c r="LUC51" s="1252"/>
      <c r="LUD51" s="1252"/>
      <c r="LUE51" s="1252"/>
      <c r="LUF51" s="1252"/>
      <c r="LUG51" s="1252"/>
      <c r="LUH51" s="1252"/>
      <c r="LUI51" s="1252"/>
      <c r="LUJ51" s="1252"/>
      <c r="LUK51" s="1252"/>
      <c r="LUL51" s="1252"/>
      <c r="LUM51" s="1252"/>
      <c r="LUN51" s="1252"/>
      <c r="LUO51" s="1252"/>
      <c r="LUP51" s="1252"/>
      <c r="LUQ51" s="1252"/>
      <c r="LUR51" s="1252"/>
      <c r="LUS51" s="1252"/>
      <c r="LUT51" s="1252"/>
      <c r="LUU51" s="1252"/>
      <c r="LUV51" s="1252"/>
      <c r="LUW51" s="1252"/>
      <c r="LUX51" s="1252"/>
      <c r="LUY51" s="1252"/>
      <c r="LUZ51" s="1252"/>
      <c r="LVA51" s="1252"/>
      <c r="LVB51" s="1252"/>
      <c r="LVC51" s="1252"/>
      <c r="LVD51" s="1252"/>
      <c r="LVE51" s="1252"/>
      <c r="LVF51" s="1252"/>
      <c r="LVG51" s="1252"/>
      <c r="LVH51" s="1252"/>
      <c r="LVI51" s="1252"/>
      <c r="LVJ51" s="1252"/>
      <c r="LVK51" s="1252"/>
      <c r="LVL51" s="1252"/>
      <c r="LVM51" s="1252"/>
      <c r="LVN51" s="1252"/>
      <c r="LVO51" s="1252"/>
      <c r="LVP51" s="1252"/>
      <c r="LVQ51" s="1252"/>
      <c r="LVR51" s="1252"/>
      <c r="LVS51" s="1252"/>
      <c r="LVT51" s="1252"/>
      <c r="LVU51" s="1252"/>
      <c r="LVV51" s="1252"/>
      <c r="LVW51" s="1252"/>
      <c r="LVX51" s="1252"/>
      <c r="LVY51" s="1252"/>
      <c r="LVZ51" s="1252"/>
      <c r="LWA51" s="1252"/>
      <c r="LWB51" s="1252"/>
      <c r="LWC51" s="1252"/>
      <c r="LWD51" s="1252"/>
      <c r="LWE51" s="1252"/>
      <c r="LWF51" s="1252"/>
      <c r="LWG51" s="1252"/>
      <c r="LWH51" s="1252"/>
      <c r="LWI51" s="1252"/>
      <c r="LWJ51" s="1252"/>
      <c r="LWK51" s="1252"/>
      <c r="LWL51" s="1252"/>
      <c r="LWM51" s="1252"/>
      <c r="LWN51" s="1252"/>
      <c r="LWO51" s="1252"/>
      <c r="LWP51" s="1252"/>
      <c r="LWQ51" s="1252"/>
      <c r="LWR51" s="1252"/>
      <c r="LWS51" s="1252"/>
      <c r="LWT51" s="1252"/>
      <c r="LWU51" s="1252"/>
      <c r="LWV51" s="1252"/>
      <c r="LWW51" s="1252"/>
      <c r="LWX51" s="1252"/>
      <c r="LWY51" s="1252"/>
      <c r="LWZ51" s="1252"/>
      <c r="LXA51" s="1252"/>
      <c r="LXB51" s="1252"/>
      <c r="LXC51" s="1252"/>
      <c r="LXD51" s="1252"/>
      <c r="LXE51" s="1252"/>
      <c r="LXF51" s="1252"/>
      <c r="LXG51" s="1252"/>
      <c r="LXH51" s="1252"/>
      <c r="LXI51" s="1252"/>
      <c r="LXJ51" s="1252"/>
      <c r="LXK51" s="1252"/>
      <c r="LXL51" s="1252"/>
      <c r="LXM51" s="1252"/>
      <c r="LXN51" s="1252"/>
      <c r="LXO51" s="1252"/>
      <c r="LXP51" s="1252"/>
      <c r="LXQ51" s="1252"/>
      <c r="LXR51" s="1252"/>
      <c r="LXS51" s="1252"/>
      <c r="LXT51" s="1252"/>
      <c r="LXU51" s="1252"/>
      <c r="LXV51" s="1252"/>
      <c r="LXW51" s="1252"/>
      <c r="LXX51" s="1252"/>
      <c r="LXY51" s="1252"/>
      <c r="LXZ51" s="1252"/>
      <c r="LYA51" s="1252"/>
      <c r="LYB51" s="1252"/>
      <c r="LYC51" s="1252"/>
      <c r="LYD51" s="1252"/>
      <c r="LYE51" s="1252"/>
      <c r="LYF51" s="1252"/>
      <c r="LYG51" s="1252"/>
      <c r="LYH51" s="1252"/>
      <c r="LYI51" s="1252"/>
      <c r="LYJ51" s="1252"/>
      <c r="LYK51" s="1252"/>
      <c r="LYL51" s="1252"/>
      <c r="LYM51" s="1252"/>
      <c r="LYN51" s="1252"/>
      <c r="LYO51" s="1252"/>
      <c r="LYP51" s="1252"/>
      <c r="LYQ51" s="1252"/>
      <c r="LYR51" s="1252"/>
      <c r="LYS51" s="1252"/>
      <c r="LYT51" s="1252"/>
      <c r="LYU51" s="1252"/>
      <c r="LYV51" s="1252"/>
      <c r="LYW51" s="1252"/>
      <c r="LYX51" s="1252"/>
      <c r="LYY51" s="1252"/>
      <c r="LYZ51" s="1252"/>
      <c r="LZA51" s="1252"/>
      <c r="LZB51" s="1252"/>
      <c r="LZC51" s="1252"/>
      <c r="LZD51" s="1252"/>
      <c r="LZE51" s="1252"/>
      <c r="LZF51" s="1252"/>
      <c r="LZG51" s="1252"/>
      <c r="LZH51" s="1252"/>
      <c r="LZI51" s="1252"/>
      <c r="LZJ51" s="1252"/>
      <c r="LZK51" s="1252"/>
      <c r="LZL51" s="1252"/>
      <c r="LZM51" s="1252"/>
      <c r="LZN51" s="1252"/>
      <c r="LZO51" s="1252"/>
      <c r="LZP51" s="1252"/>
      <c r="LZQ51" s="1252"/>
      <c r="LZR51" s="1252"/>
      <c r="LZS51" s="1252"/>
      <c r="LZT51" s="1252"/>
      <c r="LZU51" s="1252"/>
      <c r="LZV51" s="1252"/>
      <c r="LZW51" s="1252"/>
      <c r="LZX51" s="1252"/>
      <c r="LZY51" s="1252"/>
      <c r="LZZ51" s="1252"/>
      <c r="MAA51" s="1252"/>
      <c r="MAB51" s="1252"/>
      <c r="MAC51" s="1252"/>
      <c r="MAD51" s="1252"/>
      <c r="MAE51" s="1252"/>
      <c r="MAF51" s="1252"/>
      <c r="MAG51" s="1252"/>
      <c r="MAH51" s="1252"/>
      <c r="MAI51" s="1252"/>
      <c r="MAJ51" s="1252"/>
      <c r="MAK51" s="1252"/>
      <c r="MAL51" s="1252"/>
      <c r="MAM51" s="1252"/>
      <c r="MAN51" s="1252"/>
      <c r="MAO51" s="1252"/>
      <c r="MAP51" s="1252"/>
      <c r="MAQ51" s="1252"/>
      <c r="MAR51" s="1252"/>
      <c r="MAS51" s="1252"/>
      <c r="MAT51" s="1252"/>
      <c r="MAU51" s="1252"/>
      <c r="MAV51" s="1252"/>
      <c r="MAW51" s="1252"/>
      <c r="MAX51" s="1252"/>
      <c r="MAY51" s="1252"/>
      <c r="MAZ51" s="1252"/>
      <c r="MBA51" s="1252"/>
      <c r="MBB51" s="1252"/>
      <c r="MBC51" s="1252"/>
      <c r="MBD51" s="1252"/>
      <c r="MBE51" s="1252"/>
      <c r="MBF51" s="1252"/>
      <c r="MBG51" s="1252"/>
      <c r="MBH51" s="1252"/>
      <c r="MBI51" s="1252"/>
      <c r="MBJ51" s="1252"/>
      <c r="MBK51" s="1252"/>
      <c r="MBL51" s="1252"/>
      <c r="MBM51" s="1252"/>
      <c r="MBN51" s="1252"/>
      <c r="MBO51" s="1252"/>
      <c r="MBP51" s="1252"/>
      <c r="MBQ51" s="1252"/>
      <c r="MBR51" s="1252"/>
      <c r="MBS51" s="1252"/>
      <c r="MBT51" s="1252"/>
      <c r="MBU51" s="1252"/>
      <c r="MBV51" s="1252"/>
      <c r="MBW51" s="1252"/>
      <c r="MBX51" s="1252"/>
      <c r="MBY51" s="1252"/>
      <c r="MBZ51" s="1252"/>
      <c r="MCA51" s="1252"/>
      <c r="MCB51" s="1252"/>
      <c r="MCC51" s="1252"/>
      <c r="MCD51" s="1252"/>
      <c r="MCE51" s="1252"/>
      <c r="MCF51" s="1252"/>
      <c r="MCG51" s="1252"/>
      <c r="MCH51" s="1252"/>
      <c r="MCI51" s="1252"/>
      <c r="MCJ51" s="1252"/>
      <c r="MCK51" s="1252"/>
      <c r="MCL51" s="1252"/>
      <c r="MCM51" s="1252"/>
      <c r="MCN51" s="1252"/>
      <c r="MCO51" s="1252"/>
      <c r="MCP51" s="1252"/>
      <c r="MCQ51" s="1252"/>
      <c r="MCR51" s="1252"/>
      <c r="MCS51" s="1252"/>
      <c r="MCT51" s="1252"/>
      <c r="MCU51" s="1252"/>
      <c r="MCV51" s="1252"/>
      <c r="MCW51" s="1252"/>
      <c r="MCX51" s="1252"/>
      <c r="MCY51" s="1252"/>
      <c r="MCZ51" s="1252"/>
      <c r="MDA51" s="1252"/>
      <c r="MDB51" s="1252"/>
      <c r="MDC51" s="1252"/>
      <c r="MDD51" s="1252"/>
      <c r="MDE51" s="1252"/>
      <c r="MDF51" s="1252"/>
      <c r="MDG51" s="1252"/>
      <c r="MDH51" s="1252"/>
      <c r="MDI51" s="1252"/>
      <c r="MDJ51" s="1252"/>
      <c r="MDK51" s="1252"/>
      <c r="MDL51" s="1252"/>
      <c r="MDM51" s="1252"/>
      <c r="MDN51" s="1252"/>
      <c r="MDO51" s="1252"/>
      <c r="MDP51" s="1252"/>
      <c r="MDQ51" s="1252"/>
      <c r="MDR51" s="1252"/>
      <c r="MDS51" s="1252"/>
      <c r="MDT51" s="1252"/>
      <c r="MDU51" s="1252"/>
      <c r="MDV51" s="1252"/>
      <c r="MDW51" s="1252"/>
      <c r="MDX51" s="1252"/>
      <c r="MDY51" s="1252"/>
      <c r="MDZ51" s="1252"/>
      <c r="MEA51" s="1252"/>
      <c r="MEB51" s="1252"/>
      <c r="MEC51" s="1252"/>
      <c r="MED51" s="1252"/>
      <c r="MEE51" s="1252"/>
      <c r="MEF51" s="1252"/>
      <c r="MEG51" s="1252"/>
      <c r="MEH51" s="1252"/>
      <c r="MEI51" s="1252"/>
      <c r="MEJ51" s="1252"/>
      <c r="MEK51" s="1252"/>
      <c r="MEL51" s="1252"/>
      <c r="MEM51" s="1252"/>
      <c r="MEN51" s="1252"/>
      <c r="MEO51" s="1252"/>
      <c r="MEP51" s="1252"/>
      <c r="MEQ51" s="1252"/>
      <c r="MER51" s="1252"/>
      <c r="MES51" s="1252"/>
      <c r="MET51" s="1252"/>
      <c r="MEU51" s="1252"/>
      <c r="MEV51" s="1252"/>
      <c r="MEW51" s="1252"/>
      <c r="MEX51" s="1252"/>
      <c r="MEY51" s="1252"/>
      <c r="MEZ51" s="1252"/>
      <c r="MFA51" s="1252"/>
      <c r="MFB51" s="1252"/>
      <c r="MFC51" s="1252"/>
      <c r="MFD51" s="1252"/>
      <c r="MFE51" s="1252"/>
      <c r="MFF51" s="1252"/>
      <c r="MFG51" s="1252"/>
      <c r="MFH51" s="1252"/>
      <c r="MFI51" s="1252"/>
      <c r="MFJ51" s="1252"/>
      <c r="MFK51" s="1252"/>
      <c r="MFL51" s="1252"/>
      <c r="MFM51" s="1252"/>
      <c r="MFN51" s="1252"/>
      <c r="MFO51" s="1252"/>
      <c r="MFP51" s="1252"/>
      <c r="MFQ51" s="1252"/>
      <c r="MFR51" s="1252"/>
      <c r="MFS51" s="1252"/>
      <c r="MFT51" s="1252"/>
      <c r="MFU51" s="1252"/>
      <c r="MFV51" s="1252"/>
      <c r="MFW51" s="1252"/>
      <c r="MFX51" s="1252"/>
      <c r="MFY51" s="1252"/>
      <c r="MFZ51" s="1252"/>
      <c r="MGA51" s="1252"/>
      <c r="MGB51" s="1252"/>
      <c r="MGC51" s="1252"/>
      <c r="MGD51" s="1252"/>
      <c r="MGE51" s="1252"/>
      <c r="MGF51" s="1252"/>
      <c r="MGG51" s="1252"/>
      <c r="MGH51" s="1252"/>
      <c r="MGI51" s="1252"/>
      <c r="MGJ51" s="1252"/>
      <c r="MGK51" s="1252"/>
      <c r="MGL51" s="1252"/>
      <c r="MGM51" s="1252"/>
      <c r="MGN51" s="1252"/>
      <c r="MGO51" s="1252"/>
      <c r="MGP51" s="1252"/>
      <c r="MGQ51" s="1252"/>
      <c r="MGR51" s="1252"/>
      <c r="MGS51" s="1252"/>
      <c r="MGT51" s="1252"/>
      <c r="MGU51" s="1252"/>
      <c r="MGV51" s="1252"/>
      <c r="MGW51" s="1252"/>
      <c r="MGX51" s="1252"/>
      <c r="MGY51" s="1252"/>
      <c r="MGZ51" s="1252"/>
      <c r="MHA51" s="1252"/>
      <c r="MHB51" s="1252"/>
      <c r="MHC51" s="1252"/>
      <c r="MHD51" s="1252"/>
      <c r="MHE51" s="1252"/>
      <c r="MHF51" s="1252"/>
      <c r="MHG51" s="1252"/>
      <c r="MHH51" s="1252"/>
      <c r="MHI51" s="1252"/>
      <c r="MHJ51" s="1252"/>
      <c r="MHK51" s="1252"/>
      <c r="MHL51" s="1252"/>
      <c r="MHM51" s="1252"/>
      <c r="MHN51" s="1252"/>
      <c r="MHO51" s="1252"/>
      <c r="MHP51" s="1252"/>
      <c r="MHQ51" s="1252"/>
      <c r="MHR51" s="1252"/>
      <c r="MHS51" s="1252"/>
      <c r="MHT51" s="1252"/>
      <c r="MHU51" s="1252"/>
      <c r="MHV51" s="1252"/>
      <c r="MHW51" s="1252"/>
      <c r="MHX51" s="1252"/>
      <c r="MHY51" s="1252"/>
      <c r="MHZ51" s="1252"/>
      <c r="MIA51" s="1252"/>
      <c r="MIB51" s="1252"/>
      <c r="MIC51" s="1252"/>
      <c r="MID51" s="1252"/>
      <c r="MIE51" s="1252"/>
      <c r="MIF51" s="1252"/>
      <c r="MIG51" s="1252"/>
      <c r="MIH51" s="1252"/>
      <c r="MII51" s="1252"/>
      <c r="MIJ51" s="1252"/>
      <c r="MIK51" s="1252"/>
      <c r="MIL51" s="1252"/>
      <c r="MIM51" s="1252"/>
      <c r="MIN51" s="1252"/>
      <c r="MIO51" s="1252"/>
      <c r="MIP51" s="1252"/>
      <c r="MIQ51" s="1252"/>
      <c r="MIR51" s="1252"/>
      <c r="MIS51" s="1252"/>
      <c r="MIT51" s="1252"/>
      <c r="MIU51" s="1252"/>
      <c r="MIV51" s="1252"/>
      <c r="MIW51" s="1252"/>
      <c r="MIX51" s="1252"/>
      <c r="MIY51" s="1252"/>
      <c r="MIZ51" s="1252"/>
      <c r="MJA51" s="1252"/>
      <c r="MJB51" s="1252"/>
      <c r="MJC51" s="1252"/>
      <c r="MJD51" s="1252"/>
      <c r="MJE51" s="1252"/>
      <c r="MJF51" s="1252"/>
      <c r="MJG51" s="1252"/>
      <c r="MJH51" s="1252"/>
      <c r="MJI51" s="1252"/>
      <c r="MJJ51" s="1252"/>
      <c r="MJK51" s="1252"/>
      <c r="MJL51" s="1252"/>
      <c r="MJM51" s="1252"/>
      <c r="MJN51" s="1252"/>
      <c r="MJO51" s="1252"/>
      <c r="MJP51" s="1252"/>
      <c r="MJQ51" s="1252"/>
      <c r="MJR51" s="1252"/>
      <c r="MJS51" s="1252"/>
      <c r="MJT51" s="1252"/>
      <c r="MJU51" s="1252"/>
      <c r="MJV51" s="1252"/>
      <c r="MJW51" s="1252"/>
      <c r="MJX51" s="1252"/>
      <c r="MJY51" s="1252"/>
      <c r="MJZ51" s="1252"/>
      <c r="MKA51" s="1252"/>
      <c r="MKB51" s="1252"/>
      <c r="MKC51" s="1252"/>
      <c r="MKD51" s="1252"/>
      <c r="MKE51" s="1252"/>
      <c r="MKF51" s="1252"/>
      <c r="MKG51" s="1252"/>
      <c r="MKH51" s="1252"/>
      <c r="MKI51" s="1252"/>
      <c r="MKJ51" s="1252"/>
      <c r="MKK51" s="1252"/>
      <c r="MKL51" s="1252"/>
      <c r="MKM51" s="1252"/>
      <c r="MKN51" s="1252"/>
      <c r="MKO51" s="1252"/>
      <c r="MKP51" s="1252"/>
      <c r="MKQ51" s="1252"/>
      <c r="MKR51" s="1252"/>
      <c r="MKS51" s="1252"/>
      <c r="MKT51" s="1252"/>
      <c r="MKU51" s="1252"/>
      <c r="MKV51" s="1252"/>
      <c r="MKW51" s="1252"/>
      <c r="MKX51" s="1252"/>
      <c r="MKY51" s="1252"/>
      <c r="MKZ51" s="1252"/>
      <c r="MLA51" s="1252"/>
      <c r="MLB51" s="1252"/>
      <c r="MLC51" s="1252"/>
      <c r="MLD51" s="1252"/>
      <c r="MLE51" s="1252"/>
      <c r="MLF51" s="1252"/>
      <c r="MLG51" s="1252"/>
      <c r="MLH51" s="1252"/>
      <c r="MLI51" s="1252"/>
      <c r="MLJ51" s="1252"/>
      <c r="MLK51" s="1252"/>
      <c r="MLL51" s="1252"/>
      <c r="MLM51" s="1252"/>
      <c r="MLN51" s="1252"/>
      <c r="MLO51" s="1252"/>
      <c r="MLP51" s="1252"/>
      <c r="MLQ51" s="1252"/>
      <c r="MLR51" s="1252"/>
      <c r="MLS51" s="1252"/>
      <c r="MLT51" s="1252"/>
      <c r="MLU51" s="1252"/>
      <c r="MLV51" s="1252"/>
      <c r="MLW51" s="1252"/>
      <c r="MLX51" s="1252"/>
      <c r="MLY51" s="1252"/>
      <c r="MLZ51" s="1252"/>
      <c r="MMA51" s="1252"/>
      <c r="MMB51" s="1252"/>
      <c r="MMC51" s="1252"/>
      <c r="MMD51" s="1252"/>
      <c r="MME51" s="1252"/>
      <c r="MMF51" s="1252"/>
      <c r="MMG51" s="1252"/>
      <c r="MMH51" s="1252"/>
      <c r="MMI51" s="1252"/>
      <c r="MMJ51" s="1252"/>
      <c r="MMK51" s="1252"/>
      <c r="MML51" s="1252"/>
      <c r="MMM51" s="1252"/>
      <c r="MMN51" s="1252"/>
      <c r="MMO51" s="1252"/>
      <c r="MMP51" s="1252"/>
      <c r="MMQ51" s="1252"/>
      <c r="MMR51" s="1252"/>
      <c r="MMS51" s="1252"/>
      <c r="MMT51" s="1252"/>
      <c r="MMU51" s="1252"/>
      <c r="MMV51" s="1252"/>
      <c r="MMW51" s="1252"/>
      <c r="MMX51" s="1252"/>
      <c r="MMY51" s="1252"/>
      <c r="MMZ51" s="1252"/>
      <c r="MNA51" s="1252"/>
      <c r="MNB51" s="1252"/>
      <c r="MNC51" s="1252"/>
      <c r="MND51" s="1252"/>
      <c r="MNE51" s="1252"/>
      <c r="MNF51" s="1252"/>
      <c r="MNG51" s="1252"/>
      <c r="MNH51" s="1252"/>
      <c r="MNI51" s="1252"/>
      <c r="MNJ51" s="1252"/>
      <c r="MNK51" s="1252"/>
      <c r="MNL51" s="1252"/>
      <c r="MNM51" s="1252"/>
      <c r="MNN51" s="1252"/>
      <c r="MNO51" s="1252"/>
      <c r="MNP51" s="1252"/>
      <c r="MNQ51" s="1252"/>
      <c r="MNR51" s="1252"/>
      <c r="MNS51" s="1252"/>
      <c r="MNT51" s="1252"/>
      <c r="MNU51" s="1252"/>
      <c r="MNV51" s="1252"/>
      <c r="MNW51" s="1252"/>
      <c r="MNX51" s="1252"/>
      <c r="MNY51" s="1252"/>
      <c r="MNZ51" s="1252"/>
      <c r="MOA51" s="1252"/>
      <c r="MOB51" s="1252"/>
      <c r="MOC51" s="1252"/>
      <c r="MOD51" s="1252"/>
      <c r="MOE51" s="1252"/>
      <c r="MOF51" s="1252"/>
      <c r="MOG51" s="1252"/>
      <c r="MOH51" s="1252"/>
      <c r="MOI51" s="1252"/>
      <c r="MOJ51" s="1252"/>
      <c r="MOK51" s="1252"/>
      <c r="MOL51" s="1252"/>
      <c r="MOM51" s="1252"/>
      <c r="MON51" s="1252"/>
      <c r="MOO51" s="1252"/>
      <c r="MOP51" s="1252"/>
      <c r="MOQ51" s="1252"/>
      <c r="MOR51" s="1252"/>
      <c r="MOS51" s="1252"/>
      <c r="MOT51" s="1252"/>
      <c r="MOU51" s="1252"/>
      <c r="MOV51" s="1252"/>
      <c r="MOW51" s="1252"/>
      <c r="MOX51" s="1252"/>
      <c r="MOY51" s="1252"/>
      <c r="MOZ51" s="1252"/>
      <c r="MPA51" s="1252"/>
      <c r="MPB51" s="1252"/>
      <c r="MPC51" s="1252"/>
      <c r="MPD51" s="1252"/>
      <c r="MPE51" s="1252"/>
      <c r="MPF51" s="1252"/>
      <c r="MPG51" s="1252"/>
      <c r="MPH51" s="1252"/>
      <c r="MPI51" s="1252"/>
      <c r="MPJ51" s="1252"/>
      <c r="MPK51" s="1252"/>
      <c r="MPL51" s="1252"/>
      <c r="MPM51" s="1252"/>
      <c r="MPN51" s="1252"/>
      <c r="MPO51" s="1252"/>
      <c r="MPP51" s="1252"/>
      <c r="MPQ51" s="1252"/>
      <c r="MPR51" s="1252"/>
      <c r="MPS51" s="1252"/>
      <c r="MPT51" s="1252"/>
      <c r="MPU51" s="1252"/>
      <c r="MPV51" s="1252"/>
      <c r="MPW51" s="1252"/>
      <c r="MPX51" s="1252"/>
      <c r="MPY51" s="1252"/>
      <c r="MPZ51" s="1252"/>
      <c r="MQA51" s="1252"/>
      <c r="MQB51" s="1252"/>
      <c r="MQC51" s="1252"/>
      <c r="MQD51" s="1252"/>
      <c r="MQE51" s="1252"/>
      <c r="MQF51" s="1252"/>
      <c r="MQG51" s="1252"/>
      <c r="MQH51" s="1252"/>
      <c r="MQI51" s="1252"/>
      <c r="MQJ51" s="1252"/>
      <c r="MQK51" s="1252"/>
      <c r="MQL51" s="1252"/>
      <c r="MQM51" s="1252"/>
      <c r="MQN51" s="1252"/>
      <c r="MQO51" s="1252"/>
      <c r="MQP51" s="1252"/>
      <c r="MQQ51" s="1252"/>
      <c r="MQR51" s="1252"/>
      <c r="MQS51" s="1252"/>
      <c r="MQT51" s="1252"/>
      <c r="MQU51" s="1252"/>
      <c r="MQV51" s="1252"/>
      <c r="MQW51" s="1252"/>
      <c r="MQX51" s="1252"/>
      <c r="MQY51" s="1252"/>
      <c r="MQZ51" s="1252"/>
      <c r="MRA51" s="1252"/>
      <c r="MRB51" s="1252"/>
      <c r="MRC51" s="1252"/>
      <c r="MRD51" s="1252"/>
      <c r="MRE51" s="1252"/>
      <c r="MRF51" s="1252"/>
      <c r="MRG51" s="1252"/>
      <c r="MRH51" s="1252"/>
      <c r="MRI51" s="1252"/>
      <c r="MRJ51" s="1252"/>
      <c r="MRK51" s="1252"/>
      <c r="MRL51" s="1252"/>
      <c r="MRM51" s="1252"/>
      <c r="MRN51" s="1252"/>
      <c r="MRO51" s="1252"/>
      <c r="MRP51" s="1252"/>
      <c r="MRQ51" s="1252"/>
      <c r="MRR51" s="1252"/>
      <c r="MRS51" s="1252"/>
      <c r="MRT51" s="1252"/>
      <c r="MRU51" s="1252"/>
      <c r="MRV51" s="1252"/>
      <c r="MRW51" s="1252"/>
      <c r="MRX51" s="1252"/>
      <c r="MRY51" s="1252"/>
      <c r="MRZ51" s="1252"/>
      <c r="MSA51" s="1252"/>
      <c r="MSB51" s="1252"/>
      <c r="MSC51" s="1252"/>
      <c r="MSD51" s="1252"/>
      <c r="MSE51" s="1252"/>
      <c r="MSF51" s="1252"/>
      <c r="MSG51" s="1252"/>
      <c r="MSH51" s="1252"/>
      <c r="MSI51" s="1252"/>
      <c r="MSJ51" s="1252"/>
      <c r="MSK51" s="1252"/>
      <c r="MSL51" s="1252"/>
      <c r="MSM51" s="1252"/>
      <c r="MSN51" s="1252"/>
      <c r="MSO51" s="1252"/>
      <c r="MSP51" s="1252"/>
      <c r="MSQ51" s="1252"/>
      <c r="MSR51" s="1252"/>
      <c r="MSS51" s="1252"/>
      <c r="MST51" s="1252"/>
      <c r="MSU51" s="1252"/>
      <c r="MSV51" s="1252"/>
      <c r="MSW51" s="1252"/>
      <c r="MSX51" s="1252"/>
      <c r="MSY51" s="1252"/>
      <c r="MSZ51" s="1252"/>
      <c r="MTA51" s="1252"/>
      <c r="MTB51" s="1252"/>
      <c r="MTC51" s="1252"/>
      <c r="MTD51" s="1252"/>
      <c r="MTE51" s="1252"/>
      <c r="MTF51" s="1252"/>
      <c r="MTG51" s="1252"/>
      <c r="MTH51" s="1252"/>
      <c r="MTI51" s="1252"/>
      <c r="MTJ51" s="1252"/>
      <c r="MTK51" s="1252"/>
      <c r="MTL51" s="1252"/>
      <c r="MTM51" s="1252"/>
      <c r="MTN51" s="1252"/>
      <c r="MTO51" s="1252"/>
      <c r="MTP51" s="1252"/>
      <c r="MTQ51" s="1252"/>
      <c r="MTR51" s="1252"/>
      <c r="MTS51" s="1252"/>
      <c r="MTT51" s="1252"/>
      <c r="MTU51" s="1252"/>
      <c r="MTV51" s="1252"/>
      <c r="MTW51" s="1252"/>
      <c r="MTX51" s="1252"/>
      <c r="MTY51" s="1252"/>
      <c r="MTZ51" s="1252"/>
      <c r="MUA51" s="1252"/>
      <c r="MUB51" s="1252"/>
      <c r="MUC51" s="1252"/>
      <c r="MUD51" s="1252"/>
      <c r="MUE51" s="1252"/>
      <c r="MUF51" s="1252"/>
      <c r="MUG51" s="1252"/>
      <c r="MUH51" s="1252"/>
      <c r="MUI51" s="1252"/>
      <c r="MUJ51" s="1252"/>
      <c r="MUK51" s="1252"/>
      <c r="MUL51" s="1252"/>
      <c r="MUM51" s="1252"/>
      <c r="MUN51" s="1252"/>
      <c r="MUO51" s="1252"/>
      <c r="MUP51" s="1252"/>
      <c r="MUQ51" s="1252"/>
      <c r="MUR51" s="1252"/>
      <c r="MUS51" s="1252"/>
      <c r="MUT51" s="1252"/>
      <c r="MUU51" s="1252"/>
      <c r="MUV51" s="1252"/>
      <c r="MUW51" s="1252"/>
      <c r="MUX51" s="1252"/>
      <c r="MUY51" s="1252"/>
      <c r="MUZ51" s="1252"/>
      <c r="MVA51" s="1252"/>
      <c r="MVB51" s="1252"/>
      <c r="MVC51" s="1252"/>
      <c r="MVD51" s="1252"/>
      <c r="MVE51" s="1252"/>
      <c r="MVF51" s="1252"/>
      <c r="MVG51" s="1252"/>
      <c r="MVH51" s="1252"/>
      <c r="MVI51" s="1252"/>
      <c r="MVJ51" s="1252"/>
      <c r="MVK51" s="1252"/>
      <c r="MVL51" s="1252"/>
      <c r="MVM51" s="1252"/>
      <c r="MVN51" s="1252"/>
      <c r="MVO51" s="1252"/>
      <c r="MVP51" s="1252"/>
      <c r="MVQ51" s="1252"/>
      <c r="MVR51" s="1252"/>
      <c r="MVS51" s="1252"/>
      <c r="MVT51" s="1252"/>
      <c r="MVU51" s="1252"/>
      <c r="MVV51" s="1252"/>
      <c r="MVW51" s="1252"/>
      <c r="MVX51" s="1252"/>
      <c r="MVY51" s="1252"/>
      <c r="MVZ51" s="1252"/>
      <c r="MWA51" s="1252"/>
      <c r="MWB51" s="1252"/>
      <c r="MWC51" s="1252"/>
      <c r="MWD51" s="1252"/>
      <c r="MWE51" s="1252"/>
      <c r="MWF51" s="1252"/>
      <c r="MWG51" s="1252"/>
      <c r="MWH51" s="1252"/>
      <c r="MWI51" s="1252"/>
      <c r="MWJ51" s="1252"/>
      <c r="MWK51" s="1252"/>
      <c r="MWL51" s="1252"/>
      <c r="MWM51" s="1252"/>
      <c r="MWN51" s="1252"/>
      <c r="MWO51" s="1252"/>
      <c r="MWP51" s="1252"/>
      <c r="MWQ51" s="1252"/>
      <c r="MWR51" s="1252"/>
      <c r="MWS51" s="1252"/>
      <c r="MWT51" s="1252"/>
      <c r="MWU51" s="1252"/>
      <c r="MWV51" s="1252"/>
      <c r="MWW51" s="1252"/>
      <c r="MWX51" s="1252"/>
      <c r="MWY51" s="1252"/>
      <c r="MWZ51" s="1252"/>
      <c r="MXA51" s="1252"/>
      <c r="MXB51" s="1252"/>
      <c r="MXC51" s="1252"/>
      <c r="MXD51" s="1252"/>
      <c r="MXE51" s="1252"/>
      <c r="MXF51" s="1252"/>
      <c r="MXG51" s="1252"/>
      <c r="MXH51" s="1252"/>
      <c r="MXI51" s="1252"/>
      <c r="MXJ51" s="1252"/>
      <c r="MXK51" s="1252"/>
      <c r="MXL51" s="1252"/>
      <c r="MXM51" s="1252"/>
      <c r="MXN51" s="1252"/>
      <c r="MXO51" s="1252"/>
      <c r="MXP51" s="1252"/>
      <c r="MXQ51" s="1252"/>
      <c r="MXR51" s="1252"/>
      <c r="MXS51" s="1252"/>
      <c r="MXT51" s="1252"/>
      <c r="MXU51" s="1252"/>
      <c r="MXV51" s="1252"/>
      <c r="MXW51" s="1252"/>
      <c r="MXX51" s="1252"/>
      <c r="MXY51" s="1252"/>
      <c r="MXZ51" s="1252"/>
      <c r="MYA51" s="1252"/>
      <c r="MYB51" s="1252"/>
      <c r="MYC51" s="1252"/>
      <c r="MYD51" s="1252"/>
      <c r="MYE51" s="1252"/>
      <c r="MYF51" s="1252"/>
      <c r="MYG51" s="1252"/>
      <c r="MYH51" s="1252"/>
      <c r="MYI51" s="1252"/>
      <c r="MYJ51" s="1252"/>
      <c r="MYK51" s="1252"/>
      <c r="MYL51" s="1252"/>
      <c r="MYM51" s="1252"/>
      <c r="MYN51" s="1252"/>
      <c r="MYO51" s="1252"/>
      <c r="MYP51" s="1252"/>
      <c r="MYQ51" s="1252"/>
      <c r="MYR51" s="1252"/>
      <c r="MYS51" s="1252"/>
      <c r="MYT51" s="1252"/>
      <c r="MYU51" s="1252"/>
      <c r="MYV51" s="1252"/>
      <c r="MYW51" s="1252"/>
      <c r="MYX51" s="1252"/>
      <c r="MYY51" s="1252"/>
      <c r="MYZ51" s="1252"/>
      <c r="MZA51" s="1252"/>
      <c r="MZB51" s="1252"/>
      <c r="MZC51" s="1252"/>
      <c r="MZD51" s="1252"/>
      <c r="MZE51" s="1252"/>
      <c r="MZF51" s="1252"/>
      <c r="MZG51" s="1252"/>
      <c r="MZH51" s="1252"/>
      <c r="MZI51" s="1252"/>
      <c r="MZJ51" s="1252"/>
      <c r="MZK51" s="1252"/>
      <c r="MZL51" s="1252"/>
      <c r="MZM51" s="1252"/>
      <c r="MZN51" s="1252"/>
      <c r="MZO51" s="1252"/>
      <c r="MZP51" s="1252"/>
      <c r="MZQ51" s="1252"/>
      <c r="MZR51" s="1252"/>
      <c r="MZS51" s="1252"/>
      <c r="MZT51" s="1252"/>
      <c r="MZU51" s="1252"/>
      <c r="MZV51" s="1252"/>
      <c r="MZW51" s="1252"/>
      <c r="MZX51" s="1252"/>
      <c r="MZY51" s="1252"/>
      <c r="MZZ51" s="1252"/>
      <c r="NAA51" s="1252"/>
      <c r="NAB51" s="1252"/>
      <c r="NAC51" s="1252"/>
      <c r="NAD51" s="1252"/>
      <c r="NAE51" s="1252"/>
      <c r="NAF51" s="1252"/>
      <c r="NAG51" s="1252"/>
      <c r="NAH51" s="1252"/>
      <c r="NAI51" s="1252"/>
      <c r="NAJ51" s="1252"/>
      <c r="NAK51" s="1252"/>
      <c r="NAL51" s="1252"/>
      <c r="NAM51" s="1252"/>
      <c r="NAN51" s="1252"/>
      <c r="NAO51" s="1252"/>
      <c r="NAP51" s="1252"/>
      <c r="NAQ51" s="1252"/>
      <c r="NAR51" s="1252"/>
      <c r="NAS51" s="1252"/>
      <c r="NAT51" s="1252"/>
      <c r="NAU51" s="1252"/>
      <c r="NAV51" s="1252"/>
      <c r="NAW51" s="1252"/>
      <c r="NAX51" s="1252"/>
      <c r="NAY51" s="1252"/>
      <c r="NAZ51" s="1252"/>
      <c r="NBA51" s="1252"/>
      <c r="NBB51" s="1252"/>
      <c r="NBC51" s="1252"/>
      <c r="NBD51" s="1252"/>
      <c r="NBE51" s="1252"/>
      <c r="NBF51" s="1252"/>
      <c r="NBG51" s="1252"/>
      <c r="NBH51" s="1252"/>
      <c r="NBI51" s="1252"/>
      <c r="NBJ51" s="1252"/>
      <c r="NBK51" s="1252"/>
      <c r="NBL51" s="1252"/>
      <c r="NBM51" s="1252"/>
      <c r="NBN51" s="1252"/>
      <c r="NBO51" s="1252"/>
      <c r="NBP51" s="1252"/>
      <c r="NBQ51" s="1252"/>
      <c r="NBR51" s="1252"/>
      <c r="NBS51" s="1252"/>
      <c r="NBT51" s="1252"/>
      <c r="NBU51" s="1252"/>
      <c r="NBV51" s="1252"/>
      <c r="NBW51" s="1252"/>
      <c r="NBX51" s="1252"/>
      <c r="NBY51" s="1252"/>
      <c r="NBZ51" s="1252"/>
      <c r="NCA51" s="1252"/>
      <c r="NCB51" s="1252"/>
      <c r="NCC51" s="1252"/>
      <c r="NCD51" s="1252"/>
      <c r="NCE51" s="1252"/>
      <c r="NCF51" s="1252"/>
      <c r="NCG51" s="1252"/>
      <c r="NCH51" s="1252"/>
      <c r="NCI51" s="1252"/>
      <c r="NCJ51" s="1252"/>
      <c r="NCK51" s="1252"/>
      <c r="NCL51" s="1252"/>
      <c r="NCM51" s="1252"/>
      <c r="NCN51" s="1252"/>
      <c r="NCO51" s="1252"/>
      <c r="NCP51" s="1252"/>
      <c r="NCQ51" s="1252"/>
      <c r="NCR51" s="1252"/>
      <c r="NCS51" s="1252"/>
      <c r="NCT51" s="1252"/>
      <c r="NCU51" s="1252"/>
      <c r="NCV51" s="1252"/>
      <c r="NCW51" s="1252"/>
      <c r="NCX51" s="1252"/>
      <c r="NCY51" s="1252"/>
      <c r="NCZ51" s="1252"/>
      <c r="NDA51" s="1252"/>
      <c r="NDB51" s="1252"/>
      <c r="NDC51" s="1252"/>
      <c r="NDD51" s="1252"/>
      <c r="NDE51" s="1252"/>
      <c r="NDF51" s="1252"/>
      <c r="NDG51" s="1252"/>
      <c r="NDH51" s="1252"/>
      <c r="NDI51" s="1252"/>
      <c r="NDJ51" s="1252"/>
      <c r="NDK51" s="1252"/>
      <c r="NDL51" s="1252"/>
      <c r="NDM51" s="1252"/>
      <c r="NDN51" s="1252"/>
      <c r="NDO51" s="1252"/>
      <c r="NDP51" s="1252"/>
      <c r="NDQ51" s="1252"/>
      <c r="NDR51" s="1252"/>
      <c r="NDS51" s="1252"/>
      <c r="NDT51" s="1252"/>
      <c r="NDU51" s="1252"/>
      <c r="NDV51" s="1252"/>
      <c r="NDW51" s="1252"/>
      <c r="NDX51" s="1252"/>
      <c r="NDY51" s="1252"/>
      <c r="NDZ51" s="1252"/>
      <c r="NEA51" s="1252"/>
      <c r="NEB51" s="1252"/>
      <c r="NEC51" s="1252"/>
      <c r="NED51" s="1252"/>
      <c r="NEE51" s="1252"/>
      <c r="NEF51" s="1252"/>
      <c r="NEG51" s="1252"/>
      <c r="NEH51" s="1252"/>
      <c r="NEI51" s="1252"/>
      <c r="NEJ51" s="1252"/>
      <c r="NEK51" s="1252"/>
      <c r="NEL51" s="1252"/>
      <c r="NEM51" s="1252"/>
      <c r="NEN51" s="1252"/>
      <c r="NEO51" s="1252"/>
      <c r="NEP51" s="1252"/>
      <c r="NEQ51" s="1252"/>
      <c r="NER51" s="1252"/>
      <c r="NES51" s="1252"/>
      <c r="NET51" s="1252"/>
      <c r="NEU51" s="1252"/>
      <c r="NEV51" s="1252"/>
      <c r="NEW51" s="1252"/>
      <c r="NEX51" s="1252"/>
      <c r="NEY51" s="1252"/>
      <c r="NEZ51" s="1252"/>
      <c r="NFA51" s="1252"/>
      <c r="NFB51" s="1252"/>
      <c r="NFC51" s="1252"/>
      <c r="NFD51" s="1252"/>
      <c r="NFE51" s="1252"/>
      <c r="NFF51" s="1252"/>
      <c r="NFG51" s="1252"/>
      <c r="NFH51" s="1252"/>
      <c r="NFI51" s="1252"/>
      <c r="NFJ51" s="1252"/>
      <c r="NFK51" s="1252"/>
      <c r="NFL51" s="1252"/>
      <c r="NFM51" s="1252"/>
      <c r="NFN51" s="1252"/>
      <c r="NFO51" s="1252"/>
      <c r="NFP51" s="1252"/>
      <c r="NFQ51" s="1252"/>
      <c r="NFR51" s="1252"/>
      <c r="NFS51" s="1252"/>
      <c r="NFT51" s="1252"/>
      <c r="NFU51" s="1252"/>
      <c r="NFV51" s="1252"/>
      <c r="NFW51" s="1252"/>
      <c r="NFX51" s="1252"/>
      <c r="NFY51" s="1252"/>
      <c r="NFZ51" s="1252"/>
      <c r="NGA51" s="1252"/>
      <c r="NGB51" s="1252"/>
      <c r="NGC51" s="1252"/>
      <c r="NGD51" s="1252"/>
      <c r="NGE51" s="1252"/>
      <c r="NGF51" s="1252"/>
      <c r="NGG51" s="1252"/>
      <c r="NGH51" s="1252"/>
      <c r="NGI51" s="1252"/>
      <c r="NGJ51" s="1252"/>
      <c r="NGK51" s="1252"/>
      <c r="NGL51" s="1252"/>
      <c r="NGM51" s="1252"/>
      <c r="NGN51" s="1252"/>
      <c r="NGO51" s="1252"/>
      <c r="NGP51" s="1252"/>
      <c r="NGQ51" s="1252"/>
      <c r="NGR51" s="1252"/>
      <c r="NGS51" s="1252"/>
      <c r="NGT51" s="1252"/>
      <c r="NGU51" s="1252"/>
      <c r="NGV51" s="1252"/>
      <c r="NGW51" s="1252"/>
      <c r="NGX51" s="1252"/>
      <c r="NGY51" s="1252"/>
      <c r="NGZ51" s="1252"/>
      <c r="NHA51" s="1252"/>
      <c r="NHB51" s="1252"/>
      <c r="NHC51" s="1252"/>
      <c r="NHD51" s="1252"/>
      <c r="NHE51" s="1252"/>
      <c r="NHF51" s="1252"/>
      <c r="NHG51" s="1252"/>
      <c r="NHH51" s="1252"/>
      <c r="NHI51" s="1252"/>
      <c r="NHJ51" s="1252"/>
      <c r="NHK51" s="1252"/>
      <c r="NHL51" s="1252"/>
      <c r="NHM51" s="1252"/>
      <c r="NHN51" s="1252"/>
      <c r="NHO51" s="1252"/>
      <c r="NHP51" s="1252"/>
      <c r="NHQ51" s="1252"/>
      <c r="NHR51" s="1252"/>
      <c r="NHS51" s="1252"/>
      <c r="NHT51" s="1252"/>
      <c r="NHU51" s="1252"/>
      <c r="NHV51" s="1252"/>
      <c r="NHW51" s="1252"/>
      <c r="NHX51" s="1252"/>
      <c r="NHY51" s="1252"/>
      <c r="NHZ51" s="1252"/>
      <c r="NIA51" s="1252"/>
      <c r="NIB51" s="1252"/>
      <c r="NIC51" s="1252"/>
      <c r="NID51" s="1252"/>
      <c r="NIE51" s="1252"/>
      <c r="NIF51" s="1252"/>
      <c r="NIG51" s="1252"/>
      <c r="NIH51" s="1252"/>
      <c r="NII51" s="1252"/>
      <c r="NIJ51" s="1252"/>
      <c r="NIK51" s="1252"/>
      <c r="NIL51" s="1252"/>
      <c r="NIM51" s="1252"/>
      <c r="NIN51" s="1252"/>
      <c r="NIO51" s="1252"/>
      <c r="NIP51" s="1252"/>
      <c r="NIQ51" s="1252"/>
      <c r="NIR51" s="1252"/>
      <c r="NIS51" s="1252"/>
      <c r="NIT51" s="1252"/>
      <c r="NIU51" s="1252"/>
      <c r="NIV51" s="1252"/>
      <c r="NIW51" s="1252"/>
      <c r="NIX51" s="1252"/>
      <c r="NIY51" s="1252"/>
      <c r="NIZ51" s="1252"/>
      <c r="NJA51" s="1252"/>
      <c r="NJB51" s="1252"/>
      <c r="NJC51" s="1252"/>
      <c r="NJD51" s="1252"/>
      <c r="NJE51" s="1252"/>
      <c r="NJF51" s="1252"/>
      <c r="NJG51" s="1252"/>
      <c r="NJH51" s="1252"/>
      <c r="NJI51" s="1252"/>
      <c r="NJJ51" s="1252"/>
      <c r="NJK51" s="1252"/>
      <c r="NJL51" s="1252"/>
      <c r="NJM51" s="1252"/>
      <c r="NJN51" s="1252"/>
      <c r="NJO51" s="1252"/>
      <c r="NJP51" s="1252"/>
      <c r="NJQ51" s="1252"/>
      <c r="NJR51" s="1252"/>
      <c r="NJS51" s="1252"/>
      <c r="NJT51" s="1252"/>
      <c r="NJU51" s="1252"/>
      <c r="NJV51" s="1252"/>
      <c r="NJW51" s="1252"/>
      <c r="NJX51" s="1252"/>
      <c r="NJY51" s="1252"/>
      <c r="NJZ51" s="1252"/>
      <c r="NKA51" s="1252"/>
      <c r="NKB51" s="1252"/>
      <c r="NKC51" s="1252"/>
      <c r="NKD51" s="1252"/>
      <c r="NKE51" s="1252"/>
      <c r="NKF51" s="1252"/>
      <c r="NKG51" s="1252"/>
      <c r="NKH51" s="1252"/>
      <c r="NKI51" s="1252"/>
      <c r="NKJ51" s="1252"/>
      <c r="NKK51" s="1252"/>
      <c r="NKL51" s="1252"/>
      <c r="NKM51" s="1252"/>
      <c r="NKN51" s="1252"/>
      <c r="NKO51" s="1252"/>
      <c r="NKP51" s="1252"/>
      <c r="NKQ51" s="1252"/>
      <c r="NKR51" s="1252"/>
      <c r="NKS51" s="1252"/>
      <c r="NKT51" s="1252"/>
      <c r="NKU51" s="1252"/>
      <c r="NKV51" s="1252"/>
      <c r="NKW51" s="1252"/>
      <c r="NKX51" s="1252"/>
      <c r="NKY51" s="1252"/>
      <c r="NKZ51" s="1252"/>
      <c r="NLA51" s="1252"/>
      <c r="NLB51" s="1252"/>
      <c r="NLC51" s="1252"/>
      <c r="NLD51" s="1252"/>
      <c r="NLE51" s="1252"/>
      <c r="NLF51" s="1252"/>
      <c r="NLG51" s="1252"/>
      <c r="NLH51" s="1252"/>
      <c r="NLI51" s="1252"/>
      <c r="NLJ51" s="1252"/>
      <c r="NLK51" s="1252"/>
      <c r="NLL51" s="1252"/>
      <c r="NLM51" s="1252"/>
      <c r="NLN51" s="1252"/>
      <c r="NLO51" s="1252"/>
      <c r="NLP51" s="1252"/>
      <c r="NLQ51" s="1252"/>
      <c r="NLR51" s="1252"/>
      <c r="NLS51" s="1252"/>
      <c r="NLT51" s="1252"/>
      <c r="NLU51" s="1252"/>
      <c r="NLV51" s="1252"/>
      <c r="NLW51" s="1252"/>
      <c r="NLX51" s="1252"/>
      <c r="NLY51" s="1252"/>
      <c r="NLZ51" s="1252"/>
      <c r="NMA51" s="1252"/>
      <c r="NMB51" s="1252"/>
      <c r="NMC51" s="1252"/>
      <c r="NMD51" s="1252"/>
      <c r="NME51" s="1252"/>
      <c r="NMF51" s="1252"/>
      <c r="NMG51" s="1252"/>
      <c r="NMH51" s="1252"/>
      <c r="NMI51" s="1252"/>
      <c r="NMJ51" s="1252"/>
      <c r="NMK51" s="1252"/>
      <c r="NML51" s="1252"/>
      <c r="NMM51" s="1252"/>
      <c r="NMN51" s="1252"/>
      <c r="NMO51" s="1252"/>
      <c r="NMP51" s="1252"/>
      <c r="NMQ51" s="1252"/>
      <c r="NMR51" s="1252"/>
      <c r="NMS51" s="1252"/>
      <c r="NMT51" s="1252"/>
      <c r="NMU51" s="1252"/>
      <c r="NMV51" s="1252"/>
      <c r="NMW51" s="1252"/>
      <c r="NMX51" s="1252"/>
      <c r="NMY51" s="1252"/>
      <c r="NMZ51" s="1252"/>
      <c r="NNA51" s="1252"/>
      <c r="NNB51" s="1252"/>
      <c r="NNC51" s="1252"/>
      <c r="NND51" s="1252"/>
      <c r="NNE51" s="1252"/>
      <c r="NNF51" s="1252"/>
      <c r="NNG51" s="1252"/>
      <c r="NNH51" s="1252"/>
      <c r="NNI51" s="1252"/>
      <c r="NNJ51" s="1252"/>
      <c r="NNK51" s="1252"/>
      <c r="NNL51" s="1252"/>
      <c r="NNM51" s="1252"/>
      <c r="NNN51" s="1252"/>
      <c r="NNO51" s="1252"/>
      <c r="NNP51" s="1252"/>
      <c r="NNQ51" s="1252"/>
      <c r="NNR51" s="1252"/>
      <c r="NNS51" s="1252"/>
      <c r="NNT51" s="1252"/>
      <c r="NNU51" s="1252"/>
      <c r="NNV51" s="1252"/>
      <c r="NNW51" s="1252"/>
      <c r="NNX51" s="1252"/>
      <c r="NNY51" s="1252"/>
      <c r="NNZ51" s="1252"/>
      <c r="NOA51" s="1252"/>
      <c r="NOB51" s="1252"/>
      <c r="NOC51" s="1252"/>
      <c r="NOD51" s="1252"/>
      <c r="NOE51" s="1252"/>
      <c r="NOF51" s="1252"/>
      <c r="NOG51" s="1252"/>
      <c r="NOH51" s="1252"/>
      <c r="NOI51" s="1252"/>
      <c r="NOJ51" s="1252"/>
      <c r="NOK51" s="1252"/>
      <c r="NOL51" s="1252"/>
      <c r="NOM51" s="1252"/>
      <c r="NON51" s="1252"/>
      <c r="NOO51" s="1252"/>
      <c r="NOP51" s="1252"/>
      <c r="NOQ51" s="1252"/>
      <c r="NOR51" s="1252"/>
      <c r="NOS51" s="1252"/>
      <c r="NOT51" s="1252"/>
      <c r="NOU51" s="1252"/>
      <c r="NOV51" s="1252"/>
      <c r="NOW51" s="1252"/>
      <c r="NOX51" s="1252"/>
      <c r="NOY51" s="1252"/>
      <c r="NOZ51" s="1252"/>
      <c r="NPA51" s="1252"/>
      <c r="NPB51" s="1252"/>
      <c r="NPC51" s="1252"/>
      <c r="NPD51" s="1252"/>
      <c r="NPE51" s="1252"/>
      <c r="NPF51" s="1252"/>
      <c r="NPG51" s="1252"/>
      <c r="NPH51" s="1252"/>
      <c r="NPI51" s="1252"/>
      <c r="NPJ51" s="1252"/>
      <c r="NPK51" s="1252"/>
      <c r="NPL51" s="1252"/>
      <c r="NPM51" s="1252"/>
      <c r="NPN51" s="1252"/>
      <c r="NPO51" s="1252"/>
      <c r="NPP51" s="1252"/>
      <c r="NPQ51" s="1252"/>
      <c r="NPR51" s="1252"/>
      <c r="NPS51" s="1252"/>
      <c r="NPT51" s="1252"/>
      <c r="NPU51" s="1252"/>
      <c r="NPV51" s="1252"/>
      <c r="NPW51" s="1252"/>
      <c r="NPX51" s="1252"/>
      <c r="NPY51" s="1252"/>
      <c r="NPZ51" s="1252"/>
      <c r="NQA51" s="1252"/>
      <c r="NQB51" s="1252"/>
      <c r="NQC51" s="1252"/>
      <c r="NQD51" s="1252"/>
      <c r="NQE51" s="1252"/>
      <c r="NQF51" s="1252"/>
      <c r="NQG51" s="1252"/>
      <c r="NQH51" s="1252"/>
      <c r="NQI51" s="1252"/>
      <c r="NQJ51" s="1252"/>
      <c r="NQK51" s="1252"/>
      <c r="NQL51" s="1252"/>
      <c r="NQM51" s="1252"/>
      <c r="NQN51" s="1252"/>
      <c r="NQO51" s="1252"/>
      <c r="NQP51" s="1252"/>
      <c r="NQQ51" s="1252"/>
      <c r="NQR51" s="1252"/>
      <c r="NQS51" s="1252"/>
      <c r="NQT51" s="1252"/>
      <c r="NQU51" s="1252"/>
      <c r="NQV51" s="1252"/>
      <c r="NQW51" s="1252"/>
      <c r="NQX51" s="1252"/>
      <c r="NQY51" s="1252"/>
      <c r="NQZ51" s="1252"/>
      <c r="NRA51" s="1252"/>
      <c r="NRB51" s="1252"/>
      <c r="NRC51" s="1252"/>
      <c r="NRD51" s="1252"/>
      <c r="NRE51" s="1252"/>
      <c r="NRF51" s="1252"/>
      <c r="NRG51" s="1252"/>
      <c r="NRH51" s="1252"/>
      <c r="NRI51" s="1252"/>
      <c r="NRJ51" s="1252"/>
      <c r="NRK51" s="1252"/>
      <c r="NRL51" s="1252"/>
      <c r="NRM51" s="1252"/>
      <c r="NRN51" s="1252"/>
      <c r="NRO51" s="1252"/>
      <c r="NRP51" s="1252"/>
      <c r="NRQ51" s="1252"/>
      <c r="NRR51" s="1252"/>
      <c r="NRS51" s="1252"/>
      <c r="NRT51" s="1252"/>
      <c r="NRU51" s="1252"/>
      <c r="NRV51" s="1252"/>
      <c r="NRW51" s="1252"/>
      <c r="NRX51" s="1252"/>
      <c r="NRY51" s="1252"/>
      <c r="NRZ51" s="1252"/>
      <c r="NSA51" s="1252"/>
      <c r="NSB51" s="1252"/>
      <c r="NSC51" s="1252"/>
      <c r="NSD51" s="1252"/>
      <c r="NSE51" s="1252"/>
      <c r="NSF51" s="1252"/>
      <c r="NSG51" s="1252"/>
      <c r="NSH51" s="1252"/>
      <c r="NSI51" s="1252"/>
      <c r="NSJ51" s="1252"/>
      <c r="NSK51" s="1252"/>
      <c r="NSL51" s="1252"/>
      <c r="NSM51" s="1252"/>
      <c r="NSN51" s="1252"/>
      <c r="NSO51" s="1252"/>
      <c r="NSP51" s="1252"/>
      <c r="NSQ51" s="1252"/>
      <c r="NSR51" s="1252"/>
      <c r="NSS51" s="1252"/>
      <c r="NST51" s="1252"/>
      <c r="NSU51" s="1252"/>
      <c r="NSV51" s="1252"/>
      <c r="NSW51" s="1252"/>
      <c r="NSX51" s="1252"/>
      <c r="NSY51" s="1252"/>
      <c r="NSZ51" s="1252"/>
      <c r="NTA51" s="1252"/>
      <c r="NTB51" s="1252"/>
      <c r="NTC51" s="1252"/>
      <c r="NTD51" s="1252"/>
      <c r="NTE51" s="1252"/>
      <c r="NTF51" s="1252"/>
      <c r="NTG51" s="1252"/>
      <c r="NTH51" s="1252"/>
      <c r="NTI51" s="1252"/>
      <c r="NTJ51" s="1252"/>
      <c r="NTK51" s="1252"/>
      <c r="NTL51" s="1252"/>
      <c r="NTM51" s="1252"/>
      <c r="NTN51" s="1252"/>
      <c r="NTO51" s="1252"/>
      <c r="NTP51" s="1252"/>
      <c r="NTQ51" s="1252"/>
      <c r="NTR51" s="1252"/>
      <c r="NTS51" s="1252"/>
      <c r="NTT51" s="1252"/>
      <c r="NTU51" s="1252"/>
      <c r="NTV51" s="1252"/>
      <c r="NTW51" s="1252"/>
      <c r="NTX51" s="1252"/>
      <c r="NTY51" s="1252"/>
      <c r="NTZ51" s="1252"/>
      <c r="NUA51" s="1252"/>
      <c r="NUB51" s="1252"/>
      <c r="NUC51" s="1252"/>
      <c r="NUD51" s="1252"/>
      <c r="NUE51" s="1252"/>
      <c r="NUF51" s="1252"/>
      <c r="NUG51" s="1252"/>
      <c r="NUH51" s="1252"/>
      <c r="NUI51" s="1252"/>
      <c r="NUJ51" s="1252"/>
      <c r="NUK51" s="1252"/>
      <c r="NUL51" s="1252"/>
      <c r="NUM51" s="1252"/>
      <c r="NUN51" s="1252"/>
      <c r="NUO51" s="1252"/>
      <c r="NUP51" s="1252"/>
      <c r="NUQ51" s="1252"/>
      <c r="NUR51" s="1252"/>
      <c r="NUS51" s="1252"/>
      <c r="NUT51" s="1252"/>
      <c r="NUU51" s="1252"/>
      <c r="NUV51" s="1252"/>
      <c r="NUW51" s="1252"/>
      <c r="NUX51" s="1252"/>
      <c r="NUY51" s="1252"/>
      <c r="NUZ51" s="1252"/>
      <c r="NVA51" s="1252"/>
      <c r="NVB51" s="1252"/>
      <c r="NVC51" s="1252"/>
      <c r="NVD51" s="1252"/>
      <c r="NVE51" s="1252"/>
      <c r="NVF51" s="1252"/>
      <c r="NVG51" s="1252"/>
      <c r="NVH51" s="1252"/>
      <c r="NVI51" s="1252"/>
      <c r="NVJ51" s="1252"/>
      <c r="NVK51" s="1252"/>
      <c r="NVL51" s="1252"/>
      <c r="NVM51" s="1252"/>
      <c r="NVN51" s="1252"/>
      <c r="NVO51" s="1252"/>
      <c r="NVP51" s="1252"/>
      <c r="NVQ51" s="1252"/>
      <c r="NVR51" s="1252"/>
      <c r="NVS51" s="1252"/>
      <c r="NVT51" s="1252"/>
      <c r="NVU51" s="1252"/>
      <c r="NVV51" s="1252"/>
      <c r="NVW51" s="1252"/>
      <c r="NVX51" s="1252"/>
      <c r="NVY51" s="1252"/>
      <c r="NVZ51" s="1252"/>
      <c r="NWA51" s="1252"/>
      <c r="NWB51" s="1252"/>
      <c r="NWC51" s="1252"/>
      <c r="NWD51" s="1252"/>
      <c r="NWE51" s="1252"/>
      <c r="NWF51" s="1252"/>
      <c r="NWG51" s="1252"/>
      <c r="NWH51" s="1252"/>
      <c r="NWI51" s="1252"/>
      <c r="NWJ51" s="1252"/>
      <c r="NWK51" s="1252"/>
      <c r="NWL51" s="1252"/>
      <c r="NWM51" s="1252"/>
      <c r="NWN51" s="1252"/>
      <c r="NWO51" s="1252"/>
      <c r="NWP51" s="1252"/>
      <c r="NWQ51" s="1252"/>
      <c r="NWR51" s="1252"/>
      <c r="NWS51" s="1252"/>
      <c r="NWT51" s="1252"/>
      <c r="NWU51" s="1252"/>
      <c r="NWV51" s="1252"/>
      <c r="NWW51" s="1252"/>
      <c r="NWX51" s="1252"/>
      <c r="NWY51" s="1252"/>
      <c r="NWZ51" s="1252"/>
      <c r="NXA51" s="1252"/>
      <c r="NXB51" s="1252"/>
      <c r="NXC51" s="1252"/>
      <c r="NXD51" s="1252"/>
      <c r="NXE51" s="1252"/>
      <c r="NXF51" s="1252"/>
      <c r="NXG51" s="1252"/>
      <c r="NXH51" s="1252"/>
      <c r="NXI51" s="1252"/>
      <c r="NXJ51" s="1252"/>
      <c r="NXK51" s="1252"/>
      <c r="NXL51" s="1252"/>
      <c r="NXM51" s="1252"/>
      <c r="NXN51" s="1252"/>
      <c r="NXO51" s="1252"/>
      <c r="NXP51" s="1252"/>
      <c r="NXQ51" s="1252"/>
      <c r="NXR51" s="1252"/>
      <c r="NXS51" s="1252"/>
      <c r="NXT51" s="1252"/>
      <c r="NXU51" s="1252"/>
      <c r="NXV51" s="1252"/>
      <c r="NXW51" s="1252"/>
      <c r="NXX51" s="1252"/>
      <c r="NXY51" s="1252"/>
      <c r="NXZ51" s="1252"/>
      <c r="NYA51" s="1252"/>
      <c r="NYB51" s="1252"/>
      <c r="NYC51" s="1252"/>
      <c r="NYD51" s="1252"/>
      <c r="NYE51" s="1252"/>
      <c r="NYF51" s="1252"/>
      <c r="NYG51" s="1252"/>
      <c r="NYH51" s="1252"/>
      <c r="NYI51" s="1252"/>
      <c r="NYJ51" s="1252"/>
      <c r="NYK51" s="1252"/>
      <c r="NYL51" s="1252"/>
      <c r="NYM51" s="1252"/>
      <c r="NYN51" s="1252"/>
      <c r="NYO51" s="1252"/>
      <c r="NYP51" s="1252"/>
      <c r="NYQ51" s="1252"/>
      <c r="NYR51" s="1252"/>
      <c r="NYS51" s="1252"/>
      <c r="NYT51" s="1252"/>
      <c r="NYU51" s="1252"/>
      <c r="NYV51" s="1252"/>
      <c r="NYW51" s="1252"/>
      <c r="NYX51" s="1252"/>
      <c r="NYY51" s="1252"/>
      <c r="NYZ51" s="1252"/>
      <c r="NZA51" s="1252"/>
      <c r="NZB51" s="1252"/>
      <c r="NZC51" s="1252"/>
      <c r="NZD51" s="1252"/>
      <c r="NZE51" s="1252"/>
      <c r="NZF51" s="1252"/>
      <c r="NZG51" s="1252"/>
      <c r="NZH51" s="1252"/>
      <c r="NZI51" s="1252"/>
      <c r="NZJ51" s="1252"/>
      <c r="NZK51" s="1252"/>
      <c r="NZL51" s="1252"/>
      <c r="NZM51" s="1252"/>
      <c r="NZN51" s="1252"/>
      <c r="NZO51" s="1252"/>
      <c r="NZP51" s="1252"/>
      <c r="NZQ51" s="1252"/>
      <c r="NZR51" s="1252"/>
      <c r="NZS51" s="1252"/>
      <c r="NZT51" s="1252"/>
      <c r="NZU51" s="1252"/>
      <c r="NZV51" s="1252"/>
      <c r="NZW51" s="1252"/>
      <c r="NZX51" s="1252"/>
      <c r="NZY51" s="1252"/>
      <c r="NZZ51" s="1252"/>
      <c r="OAA51" s="1252"/>
      <c r="OAB51" s="1252"/>
      <c r="OAC51" s="1252"/>
      <c r="OAD51" s="1252"/>
      <c r="OAE51" s="1252"/>
      <c r="OAF51" s="1252"/>
      <c r="OAG51" s="1252"/>
      <c r="OAH51" s="1252"/>
      <c r="OAI51" s="1252"/>
      <c r="OAJ51" s="1252"/>
      <c r="OAK51" s="1252"/>
      <c r="OAL51" s="1252"/>
      <c r="OAM51" s="1252"/>
      <c r="OAN51" s="1252"/>
      <c r="OAO51" s="1252"/>
      <c r="OAP51" s="1252"/>
      <c r="OAQ51" s="1252"/>
      <c r="OAR51" s="1252"/>
      <c r="OAS51" s="1252"/>
      <c r="OAT51" s="1252"/>
      <c r="OAU51" s="1252"/>
      <c r="OAV51" s="1252"/>
      <c r="OAW51" s="1252"/>
      <c r="OAX51" s="1252"/>
      <c r="OAY51" s="1252"/>
      <c r="OAZ51" s="1252"/>
      <c r="OBA51" s="1252"/>
      <c r="OBB51" s="1252"/>
      <c r="OBC51" s="1252"/>
      <c r="OBD51" s="1252"/>
      <c r="OBE51" s="1252"/>
      <c r="OBF51" s="1252"/>
      <c r="OBG51" s="1252"/>
      <c r="OBH51" s="1252"/>
      <c r="OBI51" s="1252"/>
      <c r="OBJ51" s="1252"/>
      <c r="OBK51" s="1252"/>
      <c r="OBL51" s="1252"/>
      <c r="OBM51" s="1252"/>
      <c r="OBN51" s="1252"/>
      <c r="OBO51" s="1252"/>
      <c r="OBP51" s="1252"/>
      <c r="OBQ51" s="1252"/>
      <c r="OBR51" s="1252"/>
      <c r="OBS51" s="1252"/>
      <c r="OBT51" s="1252"/>
      <c r="OBU51" s="1252"/>
      <c r="OBV51" s="1252"/>
      <c r="OBW51" s="1252"/>
      <c r="OBX51" s="1252"/>
      <c r="OBY51" s="1252"/>
      <c r="OBZ51" s="1252"/>
      <c r="OCA51" s="1252"/>
      <c r="OCB51" s="1252"/>
      <c r="OCC51" s="1252"/>
      <c r="OCD51" s="1252"/>
      <c r="OCE51" s="1252"/>
      <c r="OCF51" s="1252"/>
      <c r="OCG51" s="1252"/>
      <c r="OCH51" s="1252"/>
      <c r="OCI51" s="1252"/>
      <c r="OCJ51" s="1252"/>
      <c r="OCK51" s="1252"/>
      <c r="OCL51" s="1252"/>
      <c r="OCM51" s="1252"/>
      <c r="OCN51" s="1252"/>
      <c r="OCO51" s="1252"/>
      <c r="OCP51" s="1252"/>
      <c r="OCQ51" s="1252"/>
      <c r="OCR51" s="1252"/>
      <c r="OCS51" s="1252"/>
      <c r="OCT51" s="1252"/>
      <c r="OCU51" s="1252"/>
      <c r="OCV51" s="1252"/>
      <c r="OCW51" s="1252"/>
      <c r="OCX51" s="1252"/>
      <c r="OCY51" s="1252"/>
      <c r="OCZ51" s="1252"/>
      <c r="ODA51" s="1252"/>
      <c r="ODB51" s="1252"/>
      <c r="ODC51" s="1252"/>
      <c r="ODD51" s="1252"/>
      <c r="ODE51" s="1252"/>
      <c r="ODF51" s="1252"/>
      <c r="ODG51" s="1252"/>
      <c r="ODH51" s="1252"/>
      <c r="ODI51" s="1252"/>
      <c r="ODJ51" s="1252"/>
      <c r="ODK51" s="1252"/>
      <c r="ODL51" s="1252"/>
      <c r="ODM51" s="1252"/>
      <c r="ODN51" s="1252"/>
      <c r="ODO51" s="1252"/>
      <c r="ODP51" s="1252"/>
      <c r="ODQ51" s="1252"/>
      <c r="ODR51" s="1252"/>
      <c r="ODS51" s="1252"/>
      <c r="ODT51" s="1252"/>
      <c r="ODU51" s="1252"/>
      <c r="ODV51" s="1252"/>
      <c r="ODW51" s="1252"/>
      <c r="ODX51" s="1252"/>
      <c r="ODY51" s="1252"/>
      <c r="ODZ51" s="1252"/>
      <c r="OEA51" s="1252"/>
      <c r="OEB51" s="1252"/>
      <c r="OEC51" s="1252"/>
      <c r="OED51" s="1252"/>
      <c r="OEE51" s="1252"/>
      <c r="OEF51" s="1252"/>
      <c r="OEG51" s="1252"/>
      <c r="OEH51" s="1252"/>
      <c r="OEI51" s="1252"/>
      <c r="OEJ51" s="1252"/>
      <c r="OEK51" s="1252"/>
      <c r="OEL51" s="1252"/>
      <c r="OEM51" s="1252"/>
      <c r="OEN51" s="1252"/>
      <c r="OEO51" s="1252"/>
      <c r="OEP51" s="1252"/>
      <c r="OEQ51" s="1252"/>
      <c r="OER51" s="1252"/>
      <c r="OES51" s="1252"/>
      <c r="OET51" s="1252"/>
      <c r="OEU51" s="1252"/>
      <c r="OEV51" s="1252"/>
      <c r="OEW51" s="1252"/>
      <c r="OEX51" s="1252"/>
      <c r="OEY51" s="1252"/>
      <c r="OEZ51" s="1252"/>
      <c r="OFA51" s="1252"/>
      <c r="OFB51" s="1252"/>
      <c r="OFC51" s="1252"/>
      <c r="OFD51" s="1252"/>
      <c r="OFE51" s="1252"/>
      <c r="OFF51" s="1252"/>
      <c r="OFG51" s="1252"/>
      <c r="OFH51" s="1252"/>
      <c r="OFI51" s="1252"/>
      <c r="OFJ51" s="1252"/>
      <c r="OFK51" s="1252"/>
      <c r="OFL51" s="1252"/>
      <c r="OFM51" s="1252"/>
      <c r="OFN51" s="1252"/>
      <c r="OFO51" s="1252"/>
      <c r="OFP51" s="1252"/>
      <c r="OFQ51" s="1252"/>
      <c r="OFR51" s="1252"/>
      <c r="OFS51" s="1252"/>
      <c r="OFT51" s="1252"/>
      <c r="OFU51" s="1252"/>
      <c r="OFV51" s="1252"/>
      <c r="OFW51" s="1252"/>
      <c r="OFX51" s="1252"/>
      <c r="OFY51" s="1252"/>
      <c r="OFZ51" s="1252"/>
      <c r="OGA51" s="1252"/>
      <c r="OGB51" s="1252"/>
      <c r="OGC51" s="1252"/>
      <c r="OGD51" s="1252"/>
      <c r="OGE51" s="1252"/>
      <c r="OGF51" s="1252"/>
      <c r="OGG51" s="1252"/>
      <c r="OGH51" s="1252"/>
      <c r="OGI51" s="1252"/>
      <c r="OGJ51" s="1252"/>
      <c r="OGK51" s="1252"/>
      <c r="OGL51" s="1252"/>
      <c r="OGM51" s="1252"/>
      <c r="OGN51" s="1252"/>
      <c r="OGO51" s="1252"/>
      <c r="OGP51" s="1252"/>
      <c r="OGQ51" s="1252"/>
      <c r="OGR51" s="1252"/>
      <c r="OGS51" s="1252"/>
      <c r="OGT51" s="1252"/>
      <c r="OGU51" s="1252"/>
      <c r="OGV51" s="1252"/>
      <c r="OGW51" s="1252"/>
      <c r="OGX51" s="1252"/>
      <c r="OGY51" s="1252"/>
      <c r="OGZ51" s="1252"/>
      <c r="OHA51" s="1252"/>
      <c r="OHB51" s="1252"/>
      <c r="OHC51" s="1252"/>
      <c r="OHD51" s="1252"/>
      <c r="OHE51" s="1252"/>
      <c r="OHF51" s="1252"/>
      <c r="OHG51" s="1252"/>
      <c r="OHH51" s="1252"/>
      <c r="OHI51" s="1252"/>
      <c r="OHJ51" s="1252"/>
      <c r="OHK51" s="1252"/>
      <c r="OHL51" s="1252"/>
      <c r="OHM51" s="1252"/>
      <c r="OHN51" s="1252"/>
      <c r="OHO51" s="1252"/>
      <c r="OHP51" s="1252"/>
      <c r="OHQ51" s="1252"/>
      <c r="OHR51" s="1252"/>
      <c r="OHS51" s="1252"/>
      <c r="OHT51" s="1252"/>
      <c r="OHU51" s="1252"/>
      <c r="OHV51" s="1252"/>
      <c r="OHW51" s="1252"/>
      <c r="OHX51" s="1252"/>
      <c r="OHY51" s="1252"/>
      <c r="OHZ51" s="1252"/>
      <c r="OIA51" s="1252"/>
      <c r="OIB51" s="1252"/>
      <c r="OIC51" s="1252"/>
      <c r="OID51" s="1252"/>
      <c r="OIE51" s="1252"/>
      <c r="OIF51" s="1252"/>
      <c r="OIG51" s="1252"/>
      <c r="OIH51" s="1252"/>
      <c r="OII51" s="1252"/>
      <c r="OIJ51" s="1252"/>
      <c r="OIK51" s="1252"/>
      <c r="OIL51" s="1252"/>
      <c r="OIM51" s="1252"/>
      <c r="OIN51" s="1252"/>
      <c r="OIO51" s="1252"/>
      <c r="OIP51" s="1252"/>
      <c r="OIQ51" s="1252"/>
      <c r="OIR51" s="1252"/>
      <c r="OIS51" s="1252"/>
      <c r="OIT51" s="1252"/>
      <c r="OIU51" s="1252"/>
      <c r="OIV51" s="1252"/>
      <c r="OIW51" s="1252"/>
      <c r="OIX51" s="1252"/>
      <c r="OIY51" s="1252"/>
      <c r="OIZ51" s="1252"/>
      <c r="OJA51" s="1252"/>
      <c r="OJB51" s="1252"/>
      <c r="OJC51" s="1252"/>
      <c r="OJD51" s="1252"/>
      <c r="OJE51" s="1252"/>
      <c r="OJF51" s="1252"/>
      <c r="OJG51" s="1252"/>
      <c r="OJH51" s="1252"/>
      <c r="OJI51" s="1252"/>
      <c r="OJJ51" s="1252"/>
      <c r="OJK51" s="1252"/>
      <c r="OJL51" s="1252"/>
      <c r="OJM51" s="1252"/>
      <c r="OJN51" s="1252"/>
      <c r="OJO51" s="1252"/>
      <c r="OJP51" s="1252"/>
      <c r="OJQ51" s="1252"/>
      <c r="OJR51" s="1252"/>
      <c r="OJS51" s="1252"/>
      <c r="OJT51" s="1252"/>
      <c r="OJU51" s="1252"/>
      <c r="OJV51" s="1252"/>
      <c r="OJW51" s="1252"/>
      <c r="OJX51" s="1252"/>
      <c r="OJY51" s="1252"/>
      <c r="OJZ51" s="1252"/>
      <c r="OKA51" s="1252"/>
      <c r="OKB51" s="1252"/>
      <c r="OKC51" s="1252"/>
      <c r="OKD51" s="1252"/>
      <c r="OKE51" s="1252"/>
      <c r="OKF51" s="1252"/>
      <c r="OKG51" s="1252"/>
      <c r="OKH51" s="1252"/>
      <c r="OKI51" s="1252"/>
      <c r="OKJ51" s="1252"/>
      <c r="OKK51" s="1252"/>
      <c r="OKL51" s="1252"/>
      <c r="OKM51" s="1252"/>
      <c r="OKN51" s="1252"/>
      <c r="OKO51" s="1252"/>
      <c r="OKP51" s="1252"/>
      <c r="OKQ51" s="1252"/>
      <c r="OKR51" s="1252"/>
      <c r="OKS51" s="1252"/>
      <c r="OKT51" s="1252"/>
      <c r="OKU51" s="1252"/>
      <c r="OKV51" s="1252"/>
      <c r="OKW51" s="1252"/>
      <c r="OKX51" s="1252"/>
      <c r="OKY51" s="1252"/>
      <c r="OKZ51" s="1252"/>
      <c r="OLA51" s="1252"/>
      <c r="OLB51" s="1252"/>
      <c r="OLC51" s="1252"/>
      <c r="OLD51" s="1252"/>
      <c r="OLE51" s="1252"/>
      <c r="OLF51" s="1252"/>
      <c r="OLG51" s="1252"/>
      <c r="OLH51" s="1252"/>
      <c r="OLI51" s="1252"/>
      <c r="OLJ51" s="1252"/>
      <c r="OLK51" s="1252"/>
      <c r="OLL51" s="1252"/>
      <c r="OLM51" s="1252"/>
      <c r="OLN51" s="1252"/>
      <c r="OLO51" s="1252"/>
      <c r="OLP51" s="1252"/>
      <c r="OLQ51" s="1252"/>
      <c r="OLR51" s="1252"/>
      <c r="OLS51" s="1252"/>
      <c r="OLT51" s="1252"/>
      <c r="OLU51" s="1252"/>
      <c r="OLV51" s="1252"/>
      <c r="OLW51" s="1252"/>
      <c r="OLX51" s="1252"/>
      <c r="OLY51" s="1252"/>
      <c r="OLZ51" s="1252"/>
      <c r="OMA51" s="1252"/>
      <c r="OMB51" s="1252"/>
      <c r="OMC51" s="1252"/>
      <c r="OMD51" s="1252"/>
      <c r="OME51" s="1252"/>
      <c r="OMF51" s="1252"/>
      <c r="OMG51" s="1252"/>
      <c r="OMH51" s="1252"/>
      <c r="OMI51" s="1252"/>
      <c r="OMJ51" s="1252"/>
      <c r="OMK51" s="1252"/>
      <c r="OML51" s="1252"/>
      <c r="OMM51" s="1252"/>
      <c r="OMN51" s="1252"/>
      <c r="OMO51" s="1252"/>
      <c r="OMP51" s="1252"/>
      <c r="OMQ51" s="1252"/>
      <c r="OMR51" s="1252"/>
      <c r="OMS51" s="1252"/>
      <c r="OMT51" s="1252"/>
      <c r="OMU51" s="1252"/>
      <c r="OMV51" s="1252"/>
      <c r="OMW51" s="1252"/>
      <c r="OMX51" s="1252"/>
      <c r="OMY51" s="1252"/>
      <c r="OMZ51" s="1252"/>
      <c r="ONA51" s="1252"/>
      <c r="ONB51" s="1252"/>
      <c r="ONC51" s="1252"/>
      <c r="OND51" s="1252"/>
      <c r="ONE51" s="1252"/>
      <c r="ONF51" s="1252"/>
      <c r="ONG51" s="1252"/>
      <c r="ONH51" s="1252"/>
      <c r="ONI51" s="1252"/>
      <c r="ONJ51" s="1252"/>
      <c r="ONK51" s="1252"/>
      <c r="ONL51" s="1252"/>
      <c r="ONM51" s="1252"/>
      <c r="ONN51" s="1252"/>
      <c r="ONO51" s="1252"/>
      <c r="ONP51" s="1252"/>
      <c r="ONQ51" s="1252"/>
      <c r="ONR51" s="1252"/>
      <c r="ONS51" s="1252"/>
      <c r="ONT51" s="1252"/>
      <c r="ONU51" s="1252"/>
      <c r="ONV51" s="1252"/>
      <c r="ONW51" s="1252"/>
      <c r="ONX51" s="1252"/>
      <c r="ONY51" s="1252"/>
      <c r="ONZ51" s="1252"/>
      <c r="OOA51" s="1252"/>
      <c r="OOB51" s="1252"/>
      <c r="OOC51" s="1252"/>
      <c r="OOD51" s="1252"/>
      <c r="OOE51" s="1252"/>
      <c r="OOF51" s="1252"/>
      <c r="OOG51" s="1252"/>
      <c r="OOH51" s="1252"/>
      <c r="OOI51" s="1252"/>
      <c r="OOJ51" s="1252"/>
      <c r="OOK51" s="1252"/>
      <c r="OOL51" s="1252"/>
      <c r="OOM51" s="1252"/>
      <c r="OON51" s="1252"/>
      <c r="OOO51" s="1252"/>
      <c r="OOP51" s="1252"/>
      <c r="OOQ51" s="1252"/>
      <c r="OOR51" s="1252"/>
      <c r="OOS51" s="1252"/>
      <c r="OOT51" s="1252"/>
      <c r="OOU51" s="1252"/>
      <c r="OOV51" s="1252"/>
      <c r="OOW51" s="1252"/>
      <c r="OOX51" s="1252"/>
      <c r="OOY51" s="1252"/>
      <c r="OOZ51" s="1252"/>
      <c r="OPA51" s="1252"/>
      <c r="OPB51" s="1252"/>
      <c r="OPC51" s="1252"/>
      <c r="OPD51" s="1252"/>
      <c r="OPE51" s="1252"/>
      <c r="OPF51" s="1252"/>
      <c r="OPG51" s="1252"/>
      <c r="OPH51" s="1252"/>
      <c r="OPI51" s="1252"/>
      <c r="OPJ51" s="1252"/>
      <c r="OPK51" s="1252"/>
      <c r="OPL51" s="1252"/>
      <c r="OPM51" s="1252"/>
      <c r="OPN51" s="1252"/>
      <c r="OPO51" s="1252"/>
      <c r="OPP51" s="1252"/>
      <c r="OPQ51" s="1252"/>
      <c r="OPR51" s="1252"/>
      <c r="OPS51" s="1252"/>
      <c r="OPT51" s="1252"/>
      <c r="OPU51" s="1252"/>
      <c r="OPV51" s="1252"/>
      <c r="OPW51" s="1252"/>
      <c r="OPX51" s="1252"/>
      <c r="OPY51" s="1252"/>
      <c r="OPZ51" s="1252"/>
      <c r="OQA51" s="1252"/>
      <c r="OQB51" s="1252"/>
      <c r="OQC51" s="1252"/>
      <c r="OQD51" s="1252"/>
      <c r="OQE51" s="1252"/>
      <c r="OQF51" s="1252"/>
      <c r="OQG51" s="1252"/>
      <c r="OQH51" s="1252"/>
      <c r="OQI51" s="1252"/>
      <c r="OQJ51" s="1252"/>
      <c r="OQK51" s="1252"/>
      <c r="OQL51" s="1252"/>
      <c r="OQM51" s="1252"/>
      <c r="OQN51" s="1252"/>
      <c r="OQO51" s="1252"/>
      <c r="OQP51" s="1252"/>
      <c r="OQQ51" s="1252"/>
      <c r="OQR51" s="1252"/>
      <c r="OQS51" s="1252"/>
      <c r="OQT51" s="1252"/>
      <c r="OQU51" s="1252"/>
      <c r="OQV51" s="1252"/>
      <c r="OQW51" s="1252"/>
      <c r="OQX51" s="1252"/>
      <c r="OQY51" s="1252"/>
      <c r="OQZ51" s="1252"/>
      <c r="ORA51" s="1252"/>
      <c r="ORB51" s="1252"/>
      <c r="ORC51" s="1252"/>
      <c r="ORD51" s="1252"/>
      <c r="ORE51" s="1252"/>
      <c r="ORF51" s="1252"/>
      <c r="ORG51" s="1252"/>
      <c r="ORH51" s="1252"/>
      <c r="ORI51" s="1252"/>
      <c r="ORJ51" s="1252"/>
      <c r="ORK51" s="1252"/>
      <c r="ORL51" s="1252"/>
      <c r="ORM51" s="1252"/>
      <c r="ORN51" s="1252"/>
      <c r="ORO51" s="1252"/>
      <c r="ORP51" s="1252"/>
      <c r="ORQ51" s="1252"/>
      <c r="ORR51" s="1252"/>
      <c r="ORS51" s="1252"/>
      <c r="ORT51" s="1252"/>
      <c r="ORU51" s="1252"/>
      <c r="ORV51" s="1252"/>
      <c r="ORW51" s="1252"/>
      <c r="ORX51" s="1252"/>
      <c r="ORY51" s="1252"/>
      <c r="ORZ51" s="1252"/>
      <c r="OSA51" s="1252"/>
      <c r="OSB51" s="1252"/>
      <c r="OSC51" s="1252"/>
      <c r="OSD51" s="1252"/>
      <c r="OSE51" s="1252"/>
      <c r="OSF51" s="1252"/>
      <c r="OSG51" s="1252"/>
      <c r="OSH51" s="1252"/>
      <c r="OSI51" s="1252"/>
      <c r="OSJ51" s="1252"/>
      <c r="OSK51" s="1252"/>
      <c r="OSL51" s="1252"/>
      <c r="OSM51" s="1252"/>
      <c r="OSN51" s="1252"/>
      <c r="OSO51" s="1252"/>
      <c r="OSP51" s="1252"/>
      <c r="OSQ51" s="1252"/>
      <c r="OSR51" s="1252"/>
      <c r="OSS51" s="1252"/>
      <c r="OST51" s="1252"/>
      <c r="OSU51" s="1252"/>
      <c r="OSV51" s="1252"/>
      <c r="OSW51" s="1252"/>
      <c r="OSX51" s="1252"/>
      <c r="OSY51" s="1252"/>
      <c r="OSZ51" s="1252"/>
      <c r="OTA51" s="1252"/>
      <c r="OTB51" s="1252"/>
      <c r="OTC51" s="1252"/>
      <c r="OTD51" s="1252"/>
      <c r="OTE51" s="1252"/>
      <c r="OTF51" s="1252"/>
      <c r="OTG51" s="1252"/>
      <c r="OTH51" s="1252"/>
      <c r="OTI51" s="1252"/>
      <c r="OTJ51" s="1252"/>
      <c r="OTK51" s="1252"/>
      <c r="OTL51" s="1252"/>
      <c r="OTM51" s="1252"/>
      <c r="OTN51" s="1252"/>
      <c r="OTO51" s="1252"/>
      <c r="OTP51" s="1252"/>
      <c r="OTQ51" s="1252"/>
      <c r="OTR51" s="1252"/>
      <c r="OTS51" s="1252"/>
      <c r="OTT51" s="1252"/>
      <c r="OTU51" s="1252"/>
      <c r="OTV51" s="1252"/>
      <c r="OTW51" s="1252"/>
      <c r="OTX51" s="1252"/>
      <c r="OTY51" s="1252"/>
      <c r="OTZ51" s="1252"/>
      <c r="OUA51" s="1252"/>
      <c r="OUB51" s="1252"/>
      <c r="OUC51" s="1252"/>
      <c r="OUD51" s="1252"/>
      <c r="OUE51" s="1252"/>
      <c r="OUF51" s="1252"/>
      <c r="OUG51" s="1252"/>
      <c r="OUH51" s="1252"/>
      <c r="OUI51" s="1252"/>
      <c r="OUJ51" s="1252"/>
      <c r="OUK51" s="1252"/>
      <c r="OUL51" s="1252"/>
      <c r="OUM51" s="1252"/>
      <c r="OUN51" s="1252"/>
      <c r="OUO51" s="1252"/>
      <c r="OUP51" s="1252"/>
      <c r="OUQ51" s="1252"/>
      <c r="OUR51" s="1252"/>
      <c r="OUS51" s="1252"/>
      <c r="OUT51" s="1252"/>
      <c r="OUU51" s="1252"/>
      <c r="OUV51" s="1252"/>
      <c r="OUW51" s="1252"/>
      <c r="OUX51" s="1252"/>
      <c r="OUY51" s="1252"/>
      <c r="OUZ51" s="1252"/>
      <c r="OVA51" s="1252"/>
      <c r="OVB51" s="1252"/>
      <c r="OVC51" s="1252"/>
      <c r="OVD51" s="1252"/>
      <c r="OVE51" s="1252"/>
      <c r="OVF51" s="1252"/>
      <c r="OVG51" s="1252"/>
      <c r="OVH51" s="1252"/>
      <c r="OVI51" s="1252"/>
      <c r="OVJ51" s="1252"/>
      <c r="OVK51" s="1252"/>
      <c r="OVL51" s="1252"/>
      <c r="OVM51" s="1252"/>
      <c r="OVN51" s="1252"/>
      <c r="OVO51" s="1252"/>
      <c r="OVP51" s="1252"/>
      <c r="OVQ51" s="1252"/>
      <c r="OVR51" s="1252"/>
      <c r="OVS51" s="1252"/>
      <c r="OVT51" s="1252"/>
      <c r="OVU51" s="1252"/>
      <c r="OVV51" s="1252"/>
      <c r="OVW51" s="1252"/>
      <c r="OVX51" s="1252"/>
      <c r="OVY51" s="1252"/>
      <c r="OVZ51" s="1252"/>
      <c r="OWA51" s="1252"/>
      <c r="OWB51" s="1252"/>
      <c r="OWC51" s="1252"/>
      <c r="OWD51" s="1252"/>
      <c r="OWE51" s="1252"/>
      <c r="OWF51" s="1252"/>
      <c r="OWG51" s="1252"/>
      <c r="OWH51" s="1252"/>
      <c r="OWI51" s="1252"/>
      <c r="OWJ51" s="1252"/>
      <c r="OWK51" s="1252"/>
      <c r="OWL51" s="1252"/>
      <c r="OWM51" s="1252"/>
      <c r="OWN51" s="1252"/>
      <c r="OWO51" s="1252"/>
      <c r="OWP51" s="1252"/>
      <c r="OWQ51" s="1252"/>
      <c r="OWR51" s="1252"/>
      <c r="OWS51" s="1252"/>
      <c r="OWT51" s="1252"/>
      <c r="OWU51" s="1252"/>
      <c r="OWV51" s="1252"/>
      <c r="OWW51" s="1252"/>
      <c r="OWX51" s="1252"/>
      <c r="OWY51" s="1252"/>
      <c r="OWZ51" s="1252"/>
      <c r="OXA51" s="1252"/>
      <c r="OXB51" s="1252"/>
      <c r="OXC51" s="1252"/>
      <c r="OXD51" s="1252"/>
      <c r="OXE51" s="1252"/>
      <c r="OXF51" s="1252"/>
      <c r="OXG51" s="1252"/>
      <c r="OXH51" s="1252"/>
      <c r="OXI51" s="1252"/>
      <c r="OXJ51" s="1252"/>
      <c r="OXK51" s="1252"/>
      <c r="OXL51" s="1252"/>
      <c r="OXM51" s="1252"/>
      <c r="OXN51" s="1252"/>
      <c r="OXO51" s="1252"/>
      <c r="OXP51" s="1252"/>
      <c r="OXQ51" s="1252"/>
      <c r="OXR51" s="1252"/>
      <c r="OXS51" s="1252"/>
      <c r="OXT51" s="1252"/>
      <c r="OXU51" s="1252"/>
      <c r="OXV51" s="1252"/>
      <c r="OXW51" s="1252"/>
      <c r="OXX51" s="1252"/>
      <c r="OXY51" s="1252"/>
      <c r="OXZ51" s="1252"/>
      <c r="OYA51" s="1252"/>
      <c r="OYB51" s="1252"/>
      <c r="OYC51" s="1252"/>
      <c r="OYD51" s="1252"/>
      <c r="OYE51" s="1252"/>
      <c r="OYF51" s="1252"/>
      <c r="OYG51" s="1252"/>
      <c r="OYH51" s="1252"/>
      <c r="OYI51" s="1252"/>
      <c r="OYJ51" s="1252"/>
      <c r="OYK51" s="1252"/>
      <c r="OYL51" s="1252"/>
      <c r="OYM51" s="1252"/>
      <c r="OYN51" s="1252"/>
      <c r="OYO51" s="1252"/>
      <c r="OYP51" s="1252"/>
      <c r="OYQ51" s="1252"/>
      <c r="OYR51" s="1252"/>
      <c r="OYS51" s="1252"/>
      <c r="OYT51" s="1252"/>
      <c r="OYU51" s="1252"/>
      <c r="OYV51" s="1252"/>
      <c r="OYW51" s="1252"/>
      <c r="OYX51" s="1252"/>
      <c r="OYY51" s="1252"/>
      <c r="OYZ51" s="1252"/>
      <c r="OZA51" s="1252"/>
      <c r="OZB51" s="1252"/>
      <c r="OZC51" s="1252"/>
      <c r="OZD51" s="1252"/>
      <c r="OZE51" s="1252"/>
      <c r="OZF51" s="1252"/>
      <c r="OZG51" s="1252"/>
      <c r="OZH51" s="1252"/>
      <c r="OZI51" s="1252"/>
      <c r="OZJ51" s="1252"/>
      <c r="OZK51" s="1252"/>
      <c r="OZL51" s="1252"/>
      <c r="OZM51" s="1252"/>
      <c r="OZN51" s="1252"/>
      <c r="OZO51" s="1252"/>
      <c r="OZP51" s="1252"/>
      <c r="OZQ51" s="1252"/>
      <c r="OZR51" s="1252"/>
      <c r="OZS51" s="1252"/>
      <c r="OZT51" s="1252"/>
      <c r="OZU51" s="1252"/>
      <c r="OZV51" s="1252"/>
      <c r="OZW51" s="1252"/>
      <c r="OZX51" s="1252"/>
      <c r="OZY51" s="1252"/>
      <c r="OZZ51" s="1252"/>
      <c r="PAA51" s="1252"/>
      <c r="PAB51" s="1252"/>
      <c r="PAC51" s="1252"/>
      <c r="PAD51" s="1252"/>
      <c r="PAE51" s="1252"/>
      <c r="PAF51" s="1252"/>
      <c r="PAG51" s="1252"/>
      <c r="PAH51" s="1252"/>
      <c r="PAI51" s="1252"/>
      <c r="PAJ51" s="1252"/>
      <c r="PAK51" s="1252"/>
      <c r="PAL51" s="1252"/>
      <c r="PAM51" s="1252"/>
      <c r="PAN51" s="1252"/>
      <c r="PAO51" s="1252"/>
      <c r="PAP51" s="1252"/>
      <c r="PAQ51" s="1252"/>
      <c r="PAR51" s="1252"/>
      <c r="PAS51" s="1252"/>
      <c r="PAT51" s="1252"/>
      <c r="PAU51" s="1252"/>
      <c r="PAV51" s="1252"/>
      <c r="PAW51" s="1252"/>
      <c r="PAX51" s="1252"/>
      <c r="PAY51" s="1252"/>
      <c r="PAZ51" s="1252"/>
      <c r="PBA51" s="1252"/>
      <c r="PBB51" s="1252"/>
      <c r="PBC51" s="1252"/>
      <c r="PBD51" s="1252"/>
      <c r="PBE51" s="1252"/>
      <c r="PBF51" s="1252"/>
      <c r="PBG51" s="1252"/>
      <c r="PBH51" s="1252"/>
      <c r="PBI51" s="1252"/>
      <c r="PBJ51" s="1252"/>
      <c r="PBK51" s="1252"/>
      <c r="PBL51" s="1252"/>
      <c r="PBM51" s="1252"/>
      <c r="PBN51" s="1252"/>
      <c r="PBO51" s="1252"/>
      <c r="PBP51" s="1252"/>
      <c r="PBQ51" s="1252"/>
      <c r="PBR51" s="1252"/>
      <c r="PBS51" s="1252"/>
      <c r="PBT51" s="1252"/>
      <c r="PBU51" s="1252"/>
      <c r="PBV51" s="1252"/>
      <c r="PBW51" s="1252"/>
      <c r="PBX51" s="1252"/>
      <c r="PBY51" s="1252"/>
      <c r="PBZ51" s="1252"/>
      <c r="PCA51" s="1252"/>
      <c r="PCB51" s="1252"/>
      <c r="PCC51" s="1252"/>
      <c r="PCD51" s="1252"/>
      <c r="PCE51" s="1252"/>
      <c r="PCF51" s="1252"/>
      <c r="PCG51" s="1252"/>
      <c r="PCH51" s="1252"/>
      <c r="PCI51" s="1252"/>
      <c r="PCJ51" s="1252"/>
      <c r="PCK51" s="1252"/>
      <c r="PCL51" s="1252"/>
      <c r="PCM51" s="1252"/>
      <c r="PCN51" s="1252"/>
      <c r="PCO51" s="1252"/>
      <c r="PCP51" s="1252"/>
      <c r="PCQ51" s="1252"/>
      <c r="PCR51" s="1252"/>
      <c r="PCS51" s="1252"/>
      <c r="PCT51" s="1252"/>
      <c r="PCU51" s="1252"/>
      <c r="PCV51" s="1252"/>
      <c r="PCW51" s="1252"/>
      <c r="PCX51" s="1252"/>
      <c r="PCY51" s="1252"/>
      <c r="PCZ51" s="1252"/>
      <c r="PDA51" s="1252"/>
      <c r="PDB51" s="1252"/>
      <c r="PDC51" s="1252"/>
      <c r="PDD51" s="1252"/>
      <c r="PDE51" s="1252"/>
      <c r="PDF51" s="1252"/>
      <c r="PDG51" s="1252"/>
      <c r="PDH51" s="1252"/>
      <c r="PDI51" s="1252"/>
      <c r="PDJ51" s="1252"/>
      <c r="PDK51" s="1252"/>
      <c r="PDL51" s="1252"/>
      <c r="PDM51" s="1252"/>
      <c r="PDN51" s="1252"/>
      <c r="PDO51" s="1252"/>
      <c r="PDP51" s="1252"/>
      <c r="PDQ51" s="1252"/>
      <c r="PDR51" s="1252"/>
      <c r="PDS51" s="1252"/>
      <c r="PDT51" s="1252"/>
      <c r="PDU51" s="1252"/>
      <c r="PDV51" s="1252"/>
      <c r="PDW51" s="1252"/>
      <c r="PDX51" s="1252"/>
      <c r="PDY51" s="1252"/>
      <c r="PDZ51" s="1252"/>
      <c r="PEA51" s="1252"/>
      <c r="PEB51" s="1252"/>
      <c r="PEC51" s="1252"/>
      <c r="PED51" s="1252"/>
      <c r="PEE51" s="1252"/>
      <c r="PEF51" s="1252"/>
      <c r="PEG51" s="1252"/>
      <c r="PEH51" s="1252"/>
      <c r="PEI51" s="1252"/>
      <c r="PEJ51" s="1252"/>
      <c r="PEK51" s="1252"/>
      <c r="PEL51" s="1252"/>
      <c r="PEM51" s="1252"/>
      <c r="PEN51" s="1252"/>
      <c r="PEO51" s="1252"/>
      <c r="PEP51" s="1252"/>
      <c r="PEQ51" s="1252"/>
      <c r="PER51" s="1252"/>
      <c r="PES51" s="1252"/>
      <c r="PET51" s="1252"/>
      <c r="PEU51" s="1252"/>
      <c r="PEV51" s="1252"/>
      <c r="PEW51" s="1252"/>
      <c r="PEX51" s="1252"/>
      <c r="PEY51" s="1252"/>
      <c r="PEZ51" s="1252"/>
      <c r="PFA51" s="1252"/>
      <c r="PFB51" s="1252"/>
      <c r="PFC51" s="1252"/>
      <c r="PFD51" s="1252"/>
      <c r="PFE51" s="1252"/>
      <c r="PFF51" s="1252"/>
      <c r="PFG51" s="1252"/>
      <c r="PFH51" s="1252"/>
      <c r="PFI51" s="1252"/>
      <c r="PFJ51" s="1252"/>
      <c r="PFK51" s="1252"/>
      <c r="PFL51" s="1252"/>
      <c r="PFM51" s="1252"/>
      <c r="PFN51" s="1252"/>
      <c r="PFO51" s="1252"/>
      <c r="PFP51" s="1252"/>
      <c r="PFQ51" s="1252"/>
      <c r="PFR51" s="1252"/>
      <c r="PFS51" s="1252"/>
      <c r="PFT51" s="1252"/>
      <c r="PFU51" s="1252"/>
      <c r="PFV51" s="1252"/>
      <c r="PFW51" s="1252"/>
      <c r="PFX51" s="1252"/>
      <c r="PFY51" s="1252"/>
      <c r="PFZ51" s="1252"/>
      <c r="PGA51" s="1252"/>
      <c r="PGB51" s="1252"/>
      <c r="PGC51" s="1252"/>
      <c r="PGD51" s="1252"/>
      <c r="PGE51" s="1252"/>
      <c r="PGF51" s="1252"/>
      <c r="PGG51" s="1252"/>
      <c r="PGH51" s="1252"/>
      <c r="PGI51" s="1252"/>
      <c r="PGJ51" s="1252"/>
      <c r="PGK51" s="1252"/>
      <c r="PGL51" s="1252"/>
      <c r="PGM51" s="1252"/>
      <c r="PGN51" s="1252"/>
      <c r="PGO51" s="1252"/>
      <c r="PGP51" s="1252"/>
      <c r="PGQ51" s="1252"/>
      <c r="PGR51" s="1252"/>
      <c r="PGS51" s="1252"/>
      <c r="PGT51" s="1252"/>
      <c r="PGU51" s="1252"/>
      <c r="PGV51" s="1252"/>
      <c r="PGW51" s="1252"/>
      <c r="PGX51" s="1252"/>
      <c r="PGY51" s="1252"/>
      <c r="PGZ51" s="1252"/>
      <c r="PHA51" s="1252"/>
      <c r="PHB51" s="1252"/>
      <c r="PHC51" s="1252"/>
      <c r="PHD51" s="1252"/>
      <c r="PHE51" s="1252"/>
      <c r="PHF51" s="1252"/>
      <c r="PHG51" s="1252"/>
      <c r="PHH51" s="1252"/>
      <c r="PHI51" s="1252"/>
      <c r="PHJ51" s="1252"/>
      <c r="PHK51" s="1252"/>
      <c r="PHL51" s="1252"/>
      <c r="PHM51" s="1252"/>
      <c r="PHN51" s="1252"/>
      <c r="PHO51" s="1252"/>
      <c r="PHP51" s="1252"/>
      <c r="PHQ51" s="1252"/>
      <c r="PHR51" s="1252"/>
      <c r="PHS51" s="1252"/>
      <c r="PHT51" s="1252"/>
      <c r="PHU51" s="1252"/>
      <c r="PHV51" s="1252"/>
      <c r="PHW51" s="1252"/>
      <c r="PHX51" s="1252"/>
      <c r="PHY51" s="1252"/>
      <c r="PHZ51" s="1252"/>
      <c r="PIA51" s="1252"/>
      <c r="PIB51" s="1252"/>
      <c r="PIC51" s="1252"/>
      <c r="PID51" s="1252"/>
      <c r="PIE51" s="1252"/>
      <c r="PIF51" s="1252"/>
      <c r="PIG51" s="1252"/>
      <c r="PIH51" s="1252"/>
      <c r="PII51" s="1252"/>
      <c r="PIJ51" s="1252"/>
      <c r="PIK51" s="1252"/>
      <c r="PIL51" s="1252"/>
      <c r="PIM51" s="1252"/>
      <c r="PIN51" s="1252"/>
      <c r="PIO51" s="1252"/>
      <c r="PIP51" s="1252"/>
      <c r="PIQ51" s="1252"/>
      <c r="PIR51" s="1252"/>
      <c r="PIS51" s="1252"/>
      <c r="PIT51" s="1252"/>
      <c r="PIU51" s="1252"/>
      <c r="PIV51" s="1252"/>
      <c r="PIW51" s="1252"/>
      <c r="PIX51" s="1252"/>
      <c r="PIY51" s="1252"/>
      <c r="PIZ51" s="1252"/>
      <c r="PJA51" s="1252"/>
      <c r="PJB51" s="1252"/>
      <c r="PJC51" s="1252"/>
      <c r="PJD51" s="1252"/>
      <c r="PJE51" s="1252"/>
      <c r="PJF51" s="1252"/>
      <c r="PJG51" s="1252"/>
      <c r="PJH51" s="1252"/>
      <c r="PJI51" s="1252"/>
      <c r="PJJ51" s="1252"/>
      <c r="PJK51" s="1252"/>
      <c r="PJL51" s="1252"/>
      <c r="PJM51" s="1252"/>
      <c r="PJN51" s="1252"/>
      <c r="PJO51" s="1252"/>
      <c r="PJP51" s="1252"/>
      <c r="PJQ51" s="1252"/>
      <c r="PJR51" s="1252"/>
      <c r="PJS51" s="1252"/>
      <c r="PJT51" s="1252"/>
      <c r="PJU51" s="1252"/>
      <c r="PJV51" s="1252"/>
      <c r="PJW51" s="1252"/>
      <c r="PJX51" s="1252"/>
      <c r="PJY51" s="1252"/>
      <c r="PJZ51" s="1252"/>
      <c r="PKA51" s="1252"/>
      <c r="PKB51" s="1252"/>
      <c r="PKC51" s="1252"/>
      <c r="PKD51" s="1252"/>
      <c r="PKE51" s="1252"/>
      <c r="PKF51" s="1252"/>
      <c r="PKG51" s="1252"/>
      <c r="PKH51" s="1252"/>
      <c r="PKI51" s="1252"/>
      <c r="PKJ51" s="1252"/>
      <c r="PKK51" s="1252"/>
      <c r="PKL51" s="1252"/>
      <c r="PKM51" s="1252"/>
      <c r="PKN51" s="1252"/>
      <c r="PKO51" s="1252"/>
      <c r="PKP51" s="1252"/>
      <c r="PKQ51" s="1252"/>
      <c r="PKR51" s="1252"/>
      <c r="PKS51" s="1252"/>
      <c r="PKT51" s="1252"/>
      <c r="PKU51" s="1252"/>
      <c r="PKV51" s="1252"/>
      <c r="PKW51" s="1252"/>
      <c r="PKX51" s="1252"/>
      <c r="PKY51" s="1252"/>
      <c r="PKZ51" s="1252"/>
      <c r="PLA51" s="1252"/>
      <c r="PLB51" s="1252"/>
      <c r="PLC51" s="1252"/>
      <c r="PLD51" s="1252"/>
      <c r="PLE51" s="1252"/>
      <c r="PLF51" s="1252"/>
      <c r="PLG51" s="1252"/>
      <c r="PLH51" s="1252"/>
      <c r="PLI51" s="1252"/>
      <c r="PLJ51" s="1252"/>
      <c r="PLK51" s="1252"/>
      <c r="PLL51" s="1252"/>
      <c r="PLM51" s="1252"/>
      <c r="PLN51" s="1252"/>
      <c r="PLO51" s="1252"/>
      <c r="PLP51" s="1252"/>
      <c r="PLQ51" s="1252"/>
      <c r="PLR51" s="1252"/>
      <c r="PLS51" s="1252"/>
      <c r="PLT51" s="1252"/>
      <c r="PLU51" s="1252"/>
      <c r="PLV51" s="1252"/>
      <c r="PLW51" s="1252"/>
      <c r="PLX51" s="1252"/>
      <c r="PLY51" s="1252"/>
      <c r="PLZ51" s="1252"/>
      <c r="PMA51" s="1252"/>
      <c r="PMB51" s="1252"/>
      <c r="PMC51" s="1252"/>
      <c r="PMD51" s="1252"/>
      <c r="PME51" s="1252"/>
      <c r="PMF51" s="1252"/>
      <c r="PMG51" s="1252"/>
      <c r="PMH51" s="1252"/>
      <c r="PMI51" s="1252"/>
      <c r="PMJ51" s="1252"/>
      <c r="PMK51" s="1252"/>
      <c r="PML51" s="1252"/>
      <c r="PMM51" s="1252"/>
      <c r="PMN51" s="1252"/>
      <c r="PMO51" s="1252"/>
      <c r="PMP51" s="1252"/>
      <c r="PMQ51" s="1252"/>
      <c r="PMR51" s="1252"/>
      <c r="PMS51" s="1252"/>
      <c r="PMT51" s="1252"/>
      <c r="PMU51" s="1252"/>
      <c r="PMV51" s="1252"/>
      <c r="PMW51" s="1252"/>
      <c r="PMX51" s="1252"/>
      <c r="PMY51" s="1252"/>
      <c r="PMZ51" s="1252"/>
      <c r="PNA51" s="1252"/>
      <c r="PNB51" s="1252"/>
      <c r="PNC51" s="1252"/>
      <c r="PND51" s="1252"/>
      <c r="PNE51" s="1252"/>
      <c r="PNF51" s="1252"/>
      <c r="PNG51" s="1252"/>
      <c r="PNH51" s="1252"/>
      <c r="PNI51" s="1252"/>
      <c r="PNJ51" s="1252"/>
      <c r="PNK51" s="1252"/>
      <c r="PNL51" s="1252"/>
      <c r="PNM51" s="1252"/>
      <c r="PNN51" s="1252"/>
      <c r="PNO51" s="1252"/>
      <c r="PNP51" s="1252"/>
      <c r="PNQ51" s="1252"/>
      <c r="PNR51" s="1252"/>
      <c r="PNS51" s="1252"/>
      <c r="PNT51" s="1252"/>
      <c r="PNU51" s="1252"/>
      <c r="PNV51" s="1252"/>
      <c r="PNW51" s="1252"/>
      <c r="PNX51" s="1252"/>
      <c r="PNY51" s="1252"/>
      <c r="PNZ51" s="1252"/>
      <c r="POA51" s="1252"/>
      <c r="POB51" s="1252"/>
      <c r="POC51" s="1252"/>
      <c r="POD51" s="1252"/>
      <c r="POE51" s="1252"/>
      <c r="POF51" s="1252"/>
      <c r="POG51" s="1252"/>
      <c r="POH51" s="1252"/>
      <c r="POI51" s="1252"/>
      <c r="POJ51" s="1252"/>
      <c r="POK51" s="1252"/>
      <c r="POL51" s="1252"/>
      <c r="POM51" s="1252"/>
      <c r="PON51" s="1252"/>
      <c r="POO51" s="1252"/>
      <c r="POP51" s="1252"/>
      <c r="POQ51" s="1252"/>
      <c r="POR51" s="1252"/>
      <c r="POS51" s="1252"/>
      <c r="POT51" s="1252"/>
      <c r="POU51" s="1252"/>
      <c r="POV51" s="1252"/>
      <c r="POW51" s="1252"/>
      <c r="POX51" s="1252"/>
      <c r="POY51" s="1252"/>
      <c r="POZ51" s="1252"/>
      <c r="PPA51" s="1252"/>
      <c r="PPB51" s="1252"/>
      <c r="PPC51" s="1252"/>
      <c r="PPD51" s="1252"/>
      <c r="PPE51" s="1252"/>
      <c r="PPF51" s="1252"/>
      <c r="PPG51" s="1252"/>
      <c r="PPH51" s="1252"/>
      <c r="PPI51" s="1252"/>
      <c r="PPJ51" s="1252"/>
      <c r="PPK51" s="1252"/>
      <c r="PPL51" s="1252"/>
      <c r="PPM51" s="1252"/>
      <c r="PPN51" s="1252"/>
      <c r="PPO51" s="1252"/>
      <c r="PPP51" s="1252"/>
      <c r="PPQ51" s="1252"/>
      <c r="PPR51" s="1252"/>
      <c r="PPS51" s="1252"/>
      <c r="PPT51" s="1252"/>
      <c r="PPU51" s="1252"/>
      <c r="PPV51" s="1252"/>
      <c r="PPW51" s="1252"/>
      <c r="PPX51" s="1252"/>
      <c r="PPY51" s="1252"/>
      <c r="PPZ51" s="1252"/>
      <c r="PQA51" s="1252"/>
      <c r="PQB51" s="1252"/>
      <c r="PQC51" s="1252"/>
      <c r="PQD51" s="1252"/>
      <c r="PQE51" s="1252"/>
      <c r="PQF51" s="1252"/>
      <c r="PQG51" s="1252"/>
      <c r="PQH51" s="1252"/>
      <c r="PQI51" s="1252"/>
      <c r="PQJ51" s="1252"/>
      <c r="PQK51" s="1252"/>
      <c r="PQL51" s="1252"/>
      <c r="PQM51" s="1252"/>
      <c r="PQN51" s="1252"/>
      <c r="PQO51" s="1252"/>
      <c r="PQP51" s="1252"/>
      <c r="PQQ51" s="1252"/>
      <c r="PQR51" s="1252"/>
      <c r="PQS51" s="1252"/>
      <c r="PQT51" s="1252"/>
      <c r="PQU51" s="1252"/>
      <c r="PQV51" s="1252"/>
      <c r="PQW51" s="1252"/>
      <c r="PQX51" s="1252"/>
      <c r="PQY51" s="1252"/>
      <c r="PQZ51" s="1252"/>
      <c r="PRA51" s="1252"/>
      <c r="PRB51" s="1252"/>
      <c r="PRC51" s="1252"/>
      <c r="PRD51" s="1252"/>
      <c r="PRE51" s="1252"/>
      <c r="PRF51" s="1252"/>
      <c r="PRG51" s="1252"/>
      <c r="PRH51" s="1252"/>
      <c r="PRI51" s="1252"/>
      <c r="PRJ51" s="1252"/>
      <c r="PRK51" s="1252"/>
      <c r="PRL51" s="1252"/>
      <c r="PRM51" s="1252"/>
      <c r="PRN51" s="1252"/>
      <c r="PRO51" s="1252"/>
      <c r="PRP51" s="1252"/>
      <c r="PRQ51" s="1252"/>
      <c r="PRR51" s="1252"/>
      <c r="PRS51" s="1252"/>
      <c r="PRT51" s="1252"/>
      <c r="PRU51" s="1252"/>
      <c r="PRV51" s="1252"/>
      <c r="PRW51" s="1252"/>
      <c r="PRX51" s="1252"/>
      <c r="PRY51" s="1252"/>
      <c r="PRZ51" s="1252"/>
      <c r="PSA51" s="1252"/>
      <c r="PSB51" s="1252"/>
      <c r="PSC51" s="1252"/>
      <c r="PSD51" s="1252"/>
      <c r="PSE51" s="1252"/>
      <c r="PSF51" s="1252"/>
      <c r="PSG51" s="1252"/>
      <c r="PSH51" s="1252"/>
      <c r="PSI51" s="1252"/>
      <c r="PSJ51" s="1252"/>
      <c r="PSK51" s="1252"/>
      <c r="PSL51" s="1252"/>
      <c r="PSM51" s="1252"/>
      <c r="PSN51" s="1252"/>
      <c r="PSO51" s="1252"/>
      <c r="PSP51" s="1252"/>
      <c r="PSQ51" s="1252"/>
      <c r="PSR51" s="1252"/>
      <c r="PSS51" s="1252"/>
      <c r="PST51" s="1252"/>
      <c r="PSU51" s="1252"/>
      <c r="PSV51" s="1252"/>
      <c r="PSW51" s="1252"/>
      <c r="PSX51" s="1252"/>
      <c r="PSY51" s="1252"/>
      <c r="PSZ51" s="1252"/>
      <c r="PTA51" s="1252"/>
      <c r="PTB51" s="1252"/>
      <c r="PTC51" s="1252"/>
      <c r="PTD51" s="1252"/>
      <c r="PTE51" s="1252"/>
      <c r="PTF51" s="1252"/>
      <c r="PTG51" s="1252"/>
      <c r="PTH51" s="1252"/>
      <c r="PTI51" s="1252"/>
      <c r="PTJ51" s="1252"/>
      <c r="PTK51" s="1252"/>
      <c r="PTL51" s="1252"/>
      <c r="PTM51" s="1252"/>
      <c r="PTN51" s="1252"/>
      <c r="PTO51" s="1252"/>
      <c r="PTP51" s="1252"/>
      <c r="PTQ51" s="1252"/>
      <c r="PTR51" s="1252"/>
      <c r="PTS51" s="1252"/>
      <c r="PTT51" s="1252"/>
      <c r="PTU51" s="1252"/>
      <c r="PTV51" s="1252"/>
      <c r="PTW51" s="1252"/>
      <c r="PTX51" s="1252"/>
      <c r="PTY51" s="1252"/>
      <c r="PTZ51" s="1252"/>
      <c r="PUA51" s="1252"/>
      <c r="PUB51" s="1252"/>
      <c r="PUC51" s="1252"/>
      <c r="PUD51" s="1252"/>
      <c r="PUE51" s="1252"/>
      <c r="PUF51" s="1252"/>
      <c r="PUG51" s="1252"/>
      <c r="PUH51" s="1252"/>
      <c r="PUI51" s="1252"/>
      <c r="PUJ51" s="1252"/>
      <c r="PUK51" s="1252"/>
      <c r="PUL51" s="1252"/>
      <c r="PUM51" s="1252"/>
      <c r="PUN51" s="1252"/>
      <c r="PUO51" s="1252"/>
      <c r="PUP51" s="1252"/>
      <c r="PUQ51" s="1252"/>
      <c r="PUR51" s="1252"/>
      <c r="PUS51" s="1252"/>
      <c r="PUT51" s="1252"/>
      <c r="PUU51" s="1252"/>
      <c r="PUV51" s="1252"/>
      <c r="PUW51" s="1252"/>
      <c r="PUX51" s="1252"/>
      <c r="PUY51" s="1252"/>
      <c r="PUZ51" s="1252"/>
      <c r="PVA51" s="1252"/>
      <c r="PVB51" s="1252"/>
      <c r="PVC51" s="1252"/>
      <c r="PVD51" s="1252"/>
      <c r="PVE51" s="1252"/>
      <c r="PVF51" s="1252"/>
      <c r="PVG51" s="1252"/>
      <c r="PVH51" s="1252"/>
      <c r="PVI51" s="1252"/>
      <c r="PVJ51" s="1252"/>
      <c r="PVK51" s="1252"/>
      <c r="PVL51" s="1252"/>
      <c r="PVM51" s="1252"/>
      <c r="PVN51" s="1252"/>
      <c r="PVO51" s="1252"/>
      <c r="PVP51" s="1252"/>
      <c r="PVQ51" s="1252"/>
      <c r="PVR51" s="1252"/>
      <c r="PVS51" s="1252"/>
      <c r="PVT51" s="1252"/>
      <c r="PVU51" s="1252"/>
      <c r="PVV51" s="1252"/>
      <c r="PVW51" s="1252"/>
      <c r="PVX51" s="1252"/>
      <c r="PVY51" s="1252"/>
      <c r="PVZ51" s="1252"/>
      <c r="PWA51" s="1252"/>
      <c r="PWB51" s="1252"/>
      <c r="PWC51" s="1252"/>
      <c r="PWD51" s="1252"/>
      <c r="PWE51" s="1252"/>
      <c r="PWF51" s="1252"/>
      <c r="PWG51" s="1252"/>
      <c r="PWH51" s="1252"/>
      <c r="PWI51" s="1252"/>
      <c r="PWJ51" s="1252"/>
      <c r="PWK51" s="1252"/>
      <c r="PWL51" s="1252"/>
      <c r="PWM51" s="1252"/>
      <c r="PWN51" s="1252"/>
      <c r="PWO51" s="1252"/>
      <c r="PWP51" s="1252"/>
      <c r="PWQ51" s="1252"/>
      <c r="PWR51" s="1252"/>
      <c r="PWS51" s="1252"/>
      <c r="PWT51" s="1252"/>
      <c r="PWU51" s="1252"/>
      <c r="PWV51" s="1252"/>
      <c r="PWW51" s="1252"/>
      <c r="PWX51" s="1252"/>
      <c r="PWY51" s="1252"/>
      <c r="PWZ51" s="1252"/>
      <c r="PXA51" s="1252"/>
      <c r="PXB51" s="1252"/>
      <c r="PXC51" s="1252"/>
      <c r="PXD51" s="1252"/>
      <c r="PXE51" s="1252"/>
      <c r="PXF51" s="1252"/>
      <c r="PXG51" s="1252"/>
      <c r="PXH51" s="1252"/>
      <c r="PXI51" s="1252"/>
      <c r="PXJ51" s="1252"/>
      <c r="PXK51" s="1252"/>
      <c r="PXL51" s="1252"/>
      <c r="PXM51" s="1252"/>
      <c r="PXN51" s="1252"/>
      <c r="PXO51" s="1252"/>
      <c r="PXP51" s="1252"/>
      <c r="PXQ51" s="1252"/>
      <c r="PXR51" s="1252"/>
      <c r="PXS51" s="1252"/>
      <c r="PXT51" s="1252"/>
      <c r="PXU51" s="1252"/>
      <c r="PXV51" s="1252"/>
      <c r="PXW51" s="1252"/>
      <c r="PXX51" s="1252"/>
      <c r="PXY51" s="1252"/>
      <c r="PXZ51" s="1252"/>
      <c r="PYA51" s="1252"/>
      <c r="PYB51" s="1252"/>
      <c r="PYC51" s="1252"/>
      <c r="PYD51" s="1252"/>
      <c r="PYE51" s="1252"/>
      <c r="PYF51" s="1252"/>
      <c r="PYG51" s="1252"/>
      <c r="PYH51" s="1252"/>
      <c r="PYI51" s="1252"/>
      <c r="PYJ51" s="1252"/>
      <c r="PYK51" s="1252"/>
      <c r="PYL51" s="1252"/>
      <c r="PYM51" s="1252"/>
      <c r="PYN51" s="1252"/>
      <c r="PYO51" s="1252"/>
      <c r="PYP51" s="1252"/>
      <c r="PYQ51" s="1252"/>
      <c r="PYR51" s="1252"/>
      <c r="PYS51" s="1252"/>
      <c r="PYT51" s="1252"/>
      <c r="PYU51" s="1252"/>
      <c r="PYV51" s="1252"/>
      <c r="PYW51" s="1252"/>
      <c r="PYX51" s="1252"/>
      <c r="PYY51" s="1252"/>
      <c r="PYZ51" s="1252"/>
      <c r="PZA51" s="1252"/>
      <c r="PZB51" s="1252"/>
      <c r="PZC51" s="1252"/>
      <c r="PZD51" s="1252"/>
      <c r="PZE51" s="1252"/>
      <c r="PZF51" s="1252"/>
      <c r="PZG51" s="1252"/>
      <c r="PZH51" s="1252"/>
      <c r="PZI51" s="1252"/>
      <c r="PZJ51" s="1252"/>
      <c r="PZK51" s="1252"/>
      <c r="PZL51" s="1252"/>
      <c r="PZM51" s="1252"/>
      <c r="PZN51" s="1252"/>
      <c r="PZO51" s="1252"/>
      <c r="PZP51" s="1252"/>
      <c r="PZQ51" s="1252"/>
      <c r="PZR51" s="1252"/>
      <c r="PZS51" s="1252"/>
      <c r="PZT51" s="1252"/>
      <c r="PZU51" s="1252"/>
      <c r="PZV51" s="1252"/>
      <c r="PZW51" s="1252"/>
      <c r="PZX51" s="1252"/>
      <c r="PZY51" s="1252"/>
      <c r="PZZ51" s="1252"/>
      <c r="QAA51" s="1252"/>
      <c r="QAB51" s="1252"/>
      <c r="QAC51" s="1252"/>
      <c r="QAD51" s="1252"/>
      <c r="QAE51" s="1252"/>
      <c r="QAF51" s="1252"/>
      <c r="QAG51" s="1252"/>
      <c r="QAH51" s="1252"/>
      <c r="QAI51" s="1252"/>
      <c r="QAJ51" s="1252"/>
      <c r="QAK51" s="1252"/>
      <c r="QAL51" s="1252"/>
      <c r="QAM51" s="1252"/>
      <c r="QAN51" s="1252"/>
      <c r="QAO51" s="1252"/>
      <c r="QAP51" s="1252"/>
      <c r="QAQ51" s="1252"/>
      <c r="QAR51" s="1252"/>
      <c r="QAS51" s="1252"/>
      <c r="QAT51" s="1252"/>
      <c r="QAU51" s="1252"/>
      <c r="QAV51" s="1252"/>
      <c r="QAW51" s="1252"/>
      <c r="QAX51" s="1252"/>
      <c r="QAY51" s="1252"/>
      <c r="QAZ51" s="1252"/>
      <c r="QBA51" s="1252"/>
      <c r="QBB51" s="1252"/>
      <c r="QBC51" s="1252"/>
      <c r="QBD51" s="1252"/>
      <c r="QBE51" s="1252"/>
      <c r="QBF51" s="1252"/>
      <c r="QBG51" s="1252"/>
      <c r="QBH51" s="1252"/>
      <c r="QBI51" s="1252"/>
      <c r="QBJ51" s="1252"/>
      <c r="QBK51" s="1252"/>
      <c r="QBL51" s="1252"/>
      <c r="QBM51" s="1252"/>
      <c r="QBN51" s="1252"/>
      <c r="QBO51" s="1252"/>
      <c r="QBP51" s="1252"/>
      <c r="QBQ51" s="1252"/>
      <c r="QBR51" s="1252"/>
      <c r="QBS51" s="1252"/>
      <c r="QBT51" s="1252"/>
      <c r="QBU51" s="1252"/>
      <c r="QBV51" s="1252"/>
      <c r="QBW51" s="1252"/>
      <c r="QBX51" s="1252"/>
      <c r="QBY51" s="1252"/>
      <c r="QBZ51" s="1252"/>
      <c r="QCA51" s="1252"/>
      <c r="QCB51" s="1252"/>
      <c r="QCC51" s="1252"/>
      <c r="QCD51" s="1252"/>
      <c r="QCE51" s="1252"/>
      <c r="QCF51" s="1252"/>
      <c r="QCG51" s="1252"/>
      <c r="QCH51" s="1252"/>
      <c r="QCI51" s="1252"/>
      <c r="QCJ51" s="1252"/>
      <c r="QCK51" s="1252"/>
      <c r="QCL51" s="1252"/>
      <c r="QCM51" s="1252"/>
      <c r="QCN51" s="1252"/>
      <c r="QCO51" s="1252"/>
      <c r="QCP51" s="1252"/>
      <c r="QCQ51" s="1252"/>
      <c r="QCR51" s="1252"/>
      <c r="QCS51" s="1252"/>
      <c r="QCT51" s="1252"/>
      <c r="QCU51" s="1252"/>
      <c r="QCV51" s="1252"/>
      <c r="QCW51" s="1252"/>
      <c r="QCX51" s="1252"/>
      <c r="QCY51" s="1252"/>
      <c r="QCZ51" s="1252"/>
      <c r="QDA51" s="1252"/>
      <c r="QDB51" s="1252"/>
      <c r="QDC51" s="1252"/>
      <c r="QDD51" s="1252"/>
      <c r="QDE51" s="1252"/>
      <c r="QDF51" s="1252"/>
      <c r="QDG51" s="1252"/>
      <c r="QDH51" s="1252"/>
      <c r="QDI51" s="1252"/>
      <c r="QDJ51" s="1252"/>
      <c r="QDK51" s="1252"/>
      <c r="QDL51" s="1252"/>
      <c r="QDM51" s="1252"/>
      <c r="QDN51" s="1252"/>
      <c r="QDO51" s="1252"/>
      <c r="QDP51" s="1252"/>
      <c r="QDQ51" s="1252"/>
      <c r="QDR51" s="1252"/>
      <c r="QDS51" s="1252"/>
      <c r="QDT51" s="1252"/>
      <c r="QDU51" s="1252"/>
      <c r="QDV51" s="1252"/>
      <c r="QDW51" s="1252"/>
      <c r="QDX51" s="1252"/>
      <c r="QDY51" s="1252"/>
      <c r="QDZ51" s="1252"/>
      <c r="QEA51" s="1252"/>
      <c r="QEB51" s="1252"/>
      <c r="QEC51" s="1252"/>
      <c r="QED51" s="1252"/>
      <c r="QEE51" s="1252"/>
      <c r="QEF51" s="1252"/>
      <c r="QEG51" s="1252"/>
      <c r="QEH51" s="1252"/>
      <c r="QEI51" s="1252"/>
      <c r="QEJ51" s="1252"/>
      <c r="QEK51" s="1252"/>
      <c r="QEL51" s="1252"/>
      <c r="QEM51" s="1252"/>
      <c r="QEN51" s="1252"/>
      <c r="QEO51" s="1252"/>
      <c r="QEP51" s="1252"/>
      <c r="QEQ51" s="1252"/>
      <c r="QER51" s="1252"/>
      <c r="QES51" s="1252"/>
      <c r="QET51" s="1252"/>
      <c r="QEU51" s="1252"/>
      <c r="QEV51" s="1252"/>
      <c r="QEW51" s="1252"/>
      <c r="QEX51" s="1252"/>
      <c r="QEY51" s="1252"/>
      <c r="QEZ51" s="1252"/>
      <c r="QFA51" s="1252"/>
      <c r="QFB51" s="1252"/>
      <c r="QFC51" s="1252"/>
      <c r="QFD51" s="1252"/>
      <c r="QFE51" s="1252"/>
      <c r="QFF51" s="1252"/>
      <c r="QFG51" s="1252"/>
      <c r="QFH51" s="1252"/>
      <c r="QFI51" s="1252"/>
      <c r="QFJ51" s="1252"/>
      <c r="QFK51" s="1252"/>
      <c r="QFL51" s="1252"/>
      <c r="QFM51" s="1252"/>
      <c r="QFN51" s="1252"/>
      <c r="QFO51" s="1252"/>
      <c r="QFP51" s="1252"/>
      <c r="QFQ51" s="1252"/>
      <c r="QFR51" s="1252"/>
      <c r="QFS51" s="1252"/>
      <c r="QFT51" s="1252"/>
      <c r="QFU51" s="1252"/>
      <c r="QFV51" s="1252"/>
      <c r="QFW51" s="1252"/>
      <c r="QFX51" s="1252"/>
      <c r="QFY51" s="1252"/>
      <c r="QFZ51" s="1252"/>
      <c r="QGA51" s="1252"/>
      <c r="QGB51" s="1252"/>
      <c r="QGC51" s="1252"/>
      <c r="QGD51" s="1252"/>
      <c r="QGE51" s="1252"/>
      <c r="QGF51" s="1252"/>
      <c r="QGG51" s="1252"/>
      <c r="QGH51" s="1252"/>
      <c r="QGI51" s="1252"/>
      <c r="QGJ51" s="1252"/>
      <c r="QGK51" s="1252"/>
      <c r="QGL51" s="1252"/>
      <c r="QGM51" s="1252"/>
      <c r="QGN51" s="1252"/>
      <c r="QGO51" s="1252"/>
      <c r="QGP51" s="1252"/>
      <c r="QGQ51" s="1252"/>
      <c r="QGR51" s="1252"/>
      <c r="QGS51" s="1252"/>
      <c r="QGT51" s="1252"/>
      <c r="QGU51" s="1252"/>
      <c r="QGV51" s="1252"/>
      <c r="QGW51" s="1252"/>
      <c r="QGX51" s="1252"/>
      <c r="QGY51" s="1252"/>
      <c r="QGZ51" s="1252"/>
      <c r="QHA51" s="1252"/>
      <c r="QHB51" s="1252"/>
      <c r="QHC51" s="1252"/>
      <c r="QHD51" s="1252"/>
      <c r="QHE51" s="1252"/>
      <c r="QHF51" s="1252"/>
      <c r="QHG51" s="1252"/>
      <c r="QHH51" s="1252"/>
      <c r="QHI51" s="1252"/>
      <c r="QHJ51" s="1252"/>
      <c r="QHK51" s="1252"/>
      <c r="QHL51" s="1252"/>
      <c r="QHM51" s="1252"/>
      <c r="QHN51" s="1252"/>
      <c r="QHO51" s="1252"/>
      <c r="QHP51" s="1252"/>
      <c r="QHQ51" s="1252"/>
      <c r="QHR51" s="1252"/>
      <c r="QHS51" s="1252"/>
      <c r="QHT51" s="1252"/>
      <c r="QHU51" s="1252"/>
      <c r="QHV51" s="1252"/>
      <c r="QHW51" s="1252"/>
      <c r="QHX51" s="1252"/>
      <c r="QHY51" s="1252"/>
      <c r="QHZ51" s="1252"/>
      <c r="QIA51" s="1252"/>
      <c r="QIB51" s="1252"/>
      <c r="QIC51" s="1252"/>
      <c r="QID51" s="1252"/>
      <c r="QIE51" s="1252"/>
      <c r="QIF51" s="1252"/>
      <c r="QIG51" s="1252"/>
      <c r="QIH51" s="1252"/>
      <c r="QII51" s="1252"/>
      <c r="QIJ51" s="1252"/>
      <c r="QIK51" s="1252"/>
      <c r="QIL51" s="1252"/>
      <c r="QIM51" s="1252"/>
      <c r="QIN51" s="1252"/>
      <c r="QIO51" s="1252"/>
      <c r="QIP51" s="1252"/>
      <c r="QIQ51" s="1252"/>
      <c r="QIR51" s="1252"/>
      <c r="QIS51" s="1252"/>
      <c r="QIT51" s="1252"/>
      <c r="QIU51" s="1252"/>
      <c r="QIV51" s="1252"/>
      <c r="QIW51" s="1252"/>
      <c r="QIX51" s="1252"/>
      <c r="QIY51" s="1252"/>
      <c r="QIZ51" s="1252"/>
      <c r="QJA51" s="1252"/>
      <c r="QJB51" s="1252"/>
      <c r="QJC51" s="1252"/>
      <c r="QJD51" s="1252"/>
      <c r="QJE51" s="1252"/>
      <c r="QJF51" s="1252"/>
      <c r="QJG51" s="1252"/>
      <c r="QJH51" s="1252"/>
      <c r="QJI51" s="1252"/>
      <c r="QJJ51" s="1252"/>
      <c r="QJK51" s="1252"/>
      <c r="QJL51" s="1252"/>
      <c r="QJM51" s="1252"/>
      <c r="QJN51" s="1252"/>
      <c r="QJO51" s="1252"/>
      <c r="QJP51" s="1252"/>
      <c r="QJQ51" s="1252"/>
      <c r="QJR51" s="1252"/>
      <c r="QJS51" s="1252"/>
      <c r="QJT51" s="1252"/>
      <c r="QJU51" s="1252"/>
      <c r="QJV51" s="1252"/>
      <c r="QJW51" s="1252"/>
      <c r="QJX51" s="1252"/>
      <c r="QJY51" s="1252"/>
      <c r="QJZ51" s="1252"/>
      <c r="QKA51" s="1252"/>
      <c r="QKB51" s="1252"/>
      <c r="QKC51" s="1252"/>
      <c r="QKD51" s="1252"/>
      <c r="QKE51" s="1252"/>
      <c r="QKF51" s="1252"/>
      <c r="QKG51" s="1252"/>
      <c r="QKH51" s="1252"/>
      <c r="QKI51" s="1252"/>
      <c r="QKJ51" s="1252"/>
      <c r="QKK51" s="1252"/>
      <c r="QKL51" s="1252"/>
      <c r="QKM51" s="1252"/>
      <c r="QKN51" s="1252"/>
      <c r="QKO51" s="1252"/>
      <c r="QKP51" s="1252"/>
      <c r="QKQ51" s="1252"/>
      <c r="QKR51" s="1252"/>
      <c r="QKS51" s="1252"/>
      <c r="QKT51" s="1252"/>
      <c r="QKU51" s="1252"/>
      <c r="QKV51" s="1252"/>
      <c r="QKW51" s="1252"/>
      <c r="QKX51" s="1252"/>
      <c r="QKY51" s="1252"/>
      <c r="QKZ51" s="1252"/>
      <c r="QLA51" s="1252"/>
      <c r="QLB51" s="1252"/>
      <c r="QLC51" s="1252"/>
      <c r="QLD51" s="1252"/>
      <c r="QLE51" s="1252"/>
      <c r="QLF51" s="1252"/>
      <c r="QLG51" s="1252"/>
      <c r="QLH51" s="1252"/>
      <c r="QLI51" s="1252"/>
      <c r="QLJ51" s="1252"/>
      <c r="QLK51" s="1252"/>
      <c r="QLL51" s="1252"/>
      <c r="QLM51" s="1252"/>
      <c r="QLN51" s="1252"/>
      <c r="QLO51" s="1252"/>
      <c r="QLP51" s="1252"/>
      <c r="QLQ51" s="1252"/>
      <c r="QLR51" s="1252"/>
      <c r="QLS51" s="1252"/>
      <c r="QLT51" s="1252"/>
      <c r="QLU51" s="1252"/>
      <c r="QLV51" s="1252"/>
      <c r="QLW51" s="1252"/>
      <c r="QLX51" s="1252"/>
      <c r="QLY51" s="1252"/>
      <c r="QLZ51" s="1252"/>
      <c r="QMA51" s="1252"/>
      <c r="QMB51" s="1252"/>
      <c r="QMC51" s="1252"/>
      <c r="QMD51" s="1252"/>
      <c r="QME51" s="1252"/>
      <c r="QMF51" s="1252"/>
      <c r="QMG51" s="1252"/>
      <c r="QMH51" s="1252"/>
      <c r="QMI51" s="1252"/>
      <c r="QMJ51" s="1252"/>
      <c r="QMK51" s="1252"/>
      <c r="QML51" s="1252"/>
      <c r="QMM51" s="1252"/>
      <c r="QMN51" s="1252"/>
      <c r="QMO51" s="1252"/>
      <c r="QMP51" s="1252"/>
      <c r="QMQ51" s="1252"/>
      <c r="QMR51" s="1252"/>
      <c r="QMS51" s="1252"/>
      <c r="QMT51" s="1252"/>
      <c r="QMU51" s="1252"/>
      <c r="QMV51" s="1252"/>
      <c r="QMW51" s="1252"/>
      <c r="QMX51" s="1252"/>
      <c r="QMY51" s="1252"/>
      <c r="QMZ51" s="1252"/>
      <c r="QNA51" s="1252"/>
      <c r="QNB51" s="1252"/>
      <c r="QNC51" s="1252"/>
      <c r="QND51" s="1252"/>
      <c r="QNE51" s="1252"/>
      <c r="QNF51" s="1252"/>
      <c r="QNG51" s="1252"/>
      <c r="QNH51" s="1252"/>
      <c r="QNI51" s="1252"/>
      <c r="QNJ51" s="1252"/>
      <c r="QNK51" s="1252"/>
      <c r="QNL51" s="1252"/>
      <c r="QNM51" s="1252"/>
      <c r="QNN51" s="1252"/>
      <c r="QNO51" s="1252"/>
      <c r="QNP51" s="1252"/>
      <c r="QNQ51" s="1252"/>
      <c r="QNR51" s="1252"/>
      <c r="QNS51" s="1252"/>
      <c r="QNT51" s="1252"/>
      <c r="QNU51" s="1252"/>
      <c r="QNV51" s="1252"/>
      <c r="QNW51" s="1252"/>
      <c r="QNX51" s="1252"/>
      <c r="QNY51" s="1252"/>
      <c r="QNZ51" s="1252"/>
      <c r="QOA51" s="1252"/>
      <c r="QOB51" s="1252"/>
      <c r="QOC51" s="1252"/>
      <c r="QOD51" s="1252"/>
      <c r="QOE51" s="1252"/>
      <c r="QOF51" s="1252"/>
      <c r="QOG51" s="1252"/>
      <c r="QOH51" s="1252"/>
      <c r="QOI51" s="1252"/>
      <c r="QOJ51" s="1252"/>
      <c r="QOK51" s="1252"/>
      <c r="QOL51" s="1252"/>
      <c r="QOM51" s="1252"/>
      <c r="QON51" s="1252"/>
      <c r="QOO51" s="1252"/>
      <c r="QOP51" s="1252"/>
      <c r="QOQ51" s="1252"/>
      <c r="QOR51" s="1252"/>
      <c r="QOS51" s="1252"/>
      <c r="QOT51" s="1252"/>
      <c r="QOU51" s="1252"/>
      <c r="QOV51" s="1252"/>
      <c r="QOW51" s="1252"/>
      <c r="QOX51" s="1252"/>
      <c r="QOY51" s="1252"/>
      <c r="QOZ51" s="1252"/>
      <c r="QPA51" s="1252"/>
      <c r="QPB51" s="1252"/>
      <c r="QPC51" s="1252"/>
      <c r="QPD51" s="1252"/>
      <c r="QPE51" s="1252"/>
      <c r="QPF51" s="1252"/>
      <c r="QPG51" s="1252"/>
      <c r="QPH51" s="1252"/>
      <c r="QPI51" s="1252"/>
      <c r="QPJ51" s="1252"/>
      <c r="QPK51" s="1252"/>
      <c r="QPL51" s="1252"/>
      <c r="QPM51" s="1252"/>
      <c r="QPN51" s="1252"/>
      <c r="QPO51" s="1252"/>
      <c r="QPP51" s="1252"/>
      <c r="QPQ51" s="1252"/>
      <c r="QPR51" s="1252"/>
      <c r="QPS51" s="1252"/>
      <c r="QPT51" s="1252"/>
      <c r="QPU51" s="1252"/>
      <c r="QPV51" s="1252"/>
      <c r="QPW51" s="1252"/>
      <c r="QPX51" s="1252"/>
      <c r="QPY51" s="1252"/>
      <c r="QPZ51" s="1252"/>
      <c r="QQA51" s="1252"/>
      <c r="QQB51" s="1252"/>
      <c r="QQC51" s="1252"/>
      <c r="QQD51" s="1252"/>
      <c r="QQE51" s="1252"/>
      <c r="QQF51" s="1252"/>
      <c r="QQG51" s="1252"/>
      <c r="QQH51" s="1252"/>
      <c r="QQI51" s="1252"/>
      <c r="QQJ51" s="1252"/>
      <c r="QQK51" s="1252"/>
      <c r="QQL51" s="1252"/>
      <c r="QQM51" s="1252"/>
      <c r="QQN51" s="1252"/>
      <c r="QQO51" s="1252"/>
      <c r="QQP51" s="1252"/>
      <c r="QQQ51" s="1252"/>
      <c r="QQR51" s="1252"/>
      <c r="QQS51" s="1252"/>
      <c r="QQT51" s="1252"/>
      <c r="QQU51" s="1252"/>
      <c r="QQV51" s="1252"/>
      <c r="QQW51" s="1252"/>
      <c r="QQX51" s="1252"/>
      <c r="QQY51" s="1252"/>
      <c r="QQZ51" s="1252"/>
      <c r="QRA51" s="1252"/>
      <c r="QRB51" s="1252"/>
      <c r="QRC51" s="1252"/>
      <c r="QRD51" s="1252"/>
      <c r="QRE51" s="1252"/>
      <c r="QRF51" s="1252"/>
      <c r="QRG51" s="1252"/>
      <c r="QRH51" s="1252"/>
      <c r="QRI51" s="1252"/>
      <c r="QRJ51" s="1252"/>
      <c r="QRK51" s="1252"/>
      <c r="QRL51" s="1252"/>
      <c r="QRM51" s="1252"/>
      <c r="QRN51" s="1252"/>
      <c r="QRO51" s="1252"/>
      <c r="QRP51" s="1252"/>
      <c r="QRQ51" s="1252"/>
      <c r="QRR51" s="1252"/>
      <c r="QRS51" s="1252"/>
      <c r="QRT51" s="1252"/>
      <c r="QRU51" s="1252"/>
      <c r="QRV51" s="1252"/>
      <c r="QRW51" s="1252"/>
      <c r="QRX51" s="1252"/>
      <c r="QRY51" s="1252"/>
      <c r="QRZ51" s="1252"/>
      <c r="QSA51" s="1252"/>
      <c r="QSB51" s="1252"/>
      <c r="QSC51" s="1252"/>
      <c r="QSD51" s="1252"/>
      <c r="QSE51" s="1252"/>
      <c r="QSF51" s="1252"/>
      <c r="QSG51" s="1252"/>
      <c r="QSH51" s="1252"/>
      <c r="QSI51" s="1252"/>
      <c r="QSJ51" s="1252"/>
      <c r="QSK51" s="1252"/>
      <c r="QSL51" s="1252"/>
      <c r="QSM51" s="1252"/>
      <c r="QSN51" s="1252"/>
      <c r="QSO51" s="1252"/>
      <c r="QSP51" s="1252"/>
      <c r="QSQ51" s="1252"/>
      <c r="QSR51" s="1252"/>
      <c r="QSS51" s="1252"/>
      <c r="QST51" s="1252"/>
      <c r="QSU51" s="1252"/>
      <c r="QSV51" s="1252"/>
      <c r="QSW51" s="1252"/>
      <c r="QSX51" s="1252"/>
      <c r="QSY51" s="1252"/>
      <c r="QSZ51" s="1252"/>
      <c r="QTA51" s="1252"/>
      <c r="QTB51" s="1252"/>
      <c r="QTC51" s="1252"/>
      <c r="QTD51" s="1252"/>
      <c r="QTE51" s="1252"/>
      <c r="QTF51" s="1252"/>
      <c r="QTG51" s="1252"/>
      <c r="QTH51" s="1252"/>
      <c r="QTI51" s="1252"/>
      <c r="QTJ51" s="1252"/>
      <c r="QTK51" s="1252"/>
      <c r="QTL51" s="1252"/>
      <c r="QTM51" s="1252"/>
      <c r="QTN51" s="1252"/>
      <c r="QTO51" s="1252"/>
      <c r="QTP51" s="1252"/>
      <c r="QTQ51" s="1252"/>
      <c r="QTR51" s="1252"/>
      <c r="QTS51" s="1252"/>
      <c r="QTT51" s="1252"/>
      <c r="QTU51" s="1252"/>
      <c r="QTV51" s="1252"/>
      <c r="QTW51" s="1252"/>
      <c r="QTX51" s="1252"/>
      <c r="QTY51" s="1252"/>
      <c r="QTZ51" s="1252"/>
      <c r="QUA51" s="1252"/>
      <c r="QUB51" s="1252"/>
      <c r="QUC51" s="1252"/>
      <c r="QUD51" s="1252"/>
      <c r="QUE51" s="1252"/>
      <c r="QUF51" s="1252"/>
      <c r="QUG51" s="1252"/>
      <c r="QUH51" s="1252"/>
      <c r="QUI51" s="1252"/>
      <c r="QUJ51" s="1252"/>
      <c r="QUK51" s="1252"/>
      <c r="QUL51" s="1252"/>
      <c r="QUM51" s="1252"/>
      <c r="QUN51" s="1252"/>
      <c r="QUO51" s="1252"/>
      <c r="QUP51" s="1252"/>
      <c r="QUQ51" s="1252"/>
      <c r="QUR51" s="1252"/>
      <c r="QUS51" s="1252"/>
      <c r="QUT51" s="1252"/>
      <c r="QUU51" s="1252"/>
      <c r="QUV51" s="1252"/>
      <c r="QUW51" s="1252"/>
      <c r="QUX51" s="1252"/>
      <c r="QUY51" s="1252"/>
      <c r="QUZ51" s="1252"/>
      <c r="QVA51" s="1252"/>
      <c r="QVB51" s="1252"/>
      <c r="QVC51" s="1252"/>
      <c r="QVD51" s="1252"/>
      <c r="QVE51" s="1252"/>
      <c r="QVF51" s="1252"/>
      <c r="QVG51" s="1252"/>
      <c r="QVH51" s="1252"/>
      <c r="QVI51" s="1252"/>
      <c r="QVJ51" s="1252"/>
      <c r="QVK51" s="1252"/>
      <c r="QVL51" s="1252"/>
      <c r="QVM51" s="1252"/>
      <c r="QVN51" s="1252"/>
      <c r="QVO51" s="1252"/>
      <c r="QVP51" s="1252"/>
      <c r="QVQ51" s="1252"/>
      <c r="QVR51" s="1252"/>
      <c r="QVS51" s="1252"/>
      <c r="QVT51" s="1252"/>
      <c r="QVU51" s="1252"/>
      <c r="QVV51" s="1252"/>
      <c r="QVW51" s="1252"/>
      <c r="QVX51" s="1252"/>
      <c r="QVY51" s="1252"/>
      <c r="QVZ51" s="1252"/>
      <c r="QWA51" s="1252"/>
      <c r="QWB51" s="1252"/>
      <c r="QWC51" s="1252"/>
      <c r="QWD51" s="1252"/>
      <c r="QWE51" s="1252"/>
      <c r="QWF51" s="1252"/>
      <c r="QWG51" s="1252"/>
      <c r="QWH51" s="1252"/>
      <c r="QWI51" s="1252"/>
      <c r="QWJ51" s="1252"/>
      <c r="QWK51" s="1252"/>
      <c r="QWL51" s="1252"/>
      <c r="QWM51" s="1252"/>
      <c r="QWN51" s="1252"/>
      <c r="QWO51" s="1252"/>
      <c r="QWP51" s="1252"/>
      <c r="QWQ51" s="1252"/>
      <c r="QWR51" s="1252"/>
      <c r="QWS51" s="1252"/>
      <c r="QWT51" s="1252"/>
      <c r="QWU51" s="1252"/>
      <c r="QWV51" s="1252"/>
      <c r="QWW51" s="1252"/>
      <c r="QWX51" s="1252"/>
      <c r="QWY51" s="1252"/>
      <c r="QWZ51" s="1252"/>
      <c r="QXA51" s="1252"/>
      <c r="QXB51" s="1252"/>
      <c r="QXC51" s="1252"/>
      <c r="QXD51" s="1252"/>
      <c r="QXE51" s="1252"/>
      <c r="QXF51" s="1252"/>
      <c r="QXG51" s="1252"/>
      <c r="QXH51" s="1252"/>
      <c r="QXI51" s="1252"/>
      <c r="QXJ51" s="1252"/>
      <c r="QXK51" s="1252"/>
      <c r="QXL51" s="1252"/>
      <c r="QXM51" s="1252"/>
      <c r="QXN51" s="1252"/>
      <c r="QXO51" s="1252"/>
      <c r="QXP51" s="1252"/>
      <c r="QXQ51" s="1252"/>
      <c r="QXR51" s="1252"/>
      <c r="QXS51" s="1252"/>
      <c r="QXT51" s="1252"/>
      <c r="QXU51" s="1252"/>
      <c r="QXV51" s="1252"/>
      <c r="QXW51" s="1252"/>
      <c r="QXX51" s="1252"/>
      <c r="QXY51" s="1252"/>
      <c r="QXZ51" s="1252"/>
      <c r="QYA51" s="1252"/>
      <c r="QYB51" s="1252"/>
      <c r="QYC51" s="1252"/>
      <c r="QYD51" s="1252"/>
      <c r="QYE51" s="1252"/>
      <c r="QYF51" s="1252"/>
      <c r="QYG51" s="1252"/>
      <c r="QYH51" s="1252"/>
      <c r="QYI51" s="1252"/>
      <c r="QYJ51" s="1252"/>
      <c r="QYK51" s="1252"/>
      <c r="QYL51" s="1252"/>
      <c r="QYM51" s="1252"/>
      <c r="QYN51" s="1252"/>
      <c r="QYO51" s="1252"/>
      <c r="QYP51" s="1252"/>
      <c r="QYQ51" s="1252"/>
      <c r="QYR51" s="1252"/>
      <c r="QYS51" s="1252"/>
      <c r="QYT51" s="1252"/>
      <c r="QYU51" s="1252"/>
      <c r="QYV51" s="1252"/>
      <c r="QYW51" s="1252"/>
      <c r="QYX51" s="1252"/>
      <c r="QYY51" s="1252"/>
      <c r="QYZ51" s="1252"/>
      <c r="QZA51" s="1252"/>
      <c r="QZB51" s="1252"/>
      <c r="QZC51" s="1252"/>
      <c r="QZD51" s="1252"/>
      <c r="QZE51" s="1252"/>
      <c r="QZF51" s="1252"/>
      <c r="QZG51" s="1252"/>
      <c r="QZH51" s="1252"/>
      <c r="QZI51" s="1252"/>
      <c r="QZJ51" s="1252"/>
      <c r="QZK51" s="1252"/>
      <c r="QZL51" s="1252"/>
      <c r="QZM51" s="1252"/>
      <c r="QZN51" s="1252"/>
      <c r="QZO51" s="1252"/>
      <c r="QZP51" s="1252"/>
      <c r="QZQ51" s="1252"/>
      <c r="QZR51" s="1252"/>
      <c r="QZS51" s="1252"/>
      <c r="QZT51" s="1252"/>
      <c r="QZU51" s="1252"/>
      <c r="QZV51" s="1252"/>
      <c r="QZW51" s="1252"/>
      <c r="QZX51" s="1252"/>
      <c r="QZY51" s="1252"/>
      <c r="QZZ51" s="1252"/>
      <c r="RAA51" s="1252"/>
      <c r="RAB51" s="1252"/>
      <c r="RAC51" s="1252"/>
      <c r="RAD51" s="1252"/>
      <c r="RAE51" s="1252"/>
      <c r="RAF51" s="1252"/>
      <c r="RAG51" s="1252"/>
      <c r="RAH51" s="1252"/>
      <c r="RAI51" s="1252"/>
      <c r="RAJ51" s="1252"/>
      <c r="RAK51" s="1252"/>
      <c r="RAL51" s="1252"/>
      <c r="RAM51" s="1252"/>
      <c r="RAN51" s="1252"/>
      <c r="RAO51" s="1252"/>
      <c r="RAP51" s="1252"/>
      <c r="RAQ51" s="1252"/>
      <c r="RAR51" s="1252"/>
      <c r="RAS51" s="1252"/>
      <c r="RAT51" s="1252"/>
      <c r="RAU51" s="1252"/>
      <c r="RAV51" s="1252"/>
      <c r="RAW51" s="1252"/>
      <c r="RAX51" s="1252"/>
      <c r="RAY51" s="1252"/>
      <c r="RAZ51" s="1252"/>
      <c r="RBA51" s="1252"/>
      <c r="RBB51" s="1252"/>
      <c r="RBC51" s="1252"/>
      <c r="RBD51" s="1252"/>
      <c r="RBE51" s="1252"/>
      <c r="RBF51" s="1252"/>
      <c r="RBG51" s="1252"/>
      <c r="RBH51" s="1252"/>
      <c r="RBI51" s="1252"/>
      <c r="RBJ51" s="1252"/>
      <c r="RBK51" s="1252"/>
      <c r="RBL51" s="1252"/>
      <c r="RBM51" s="1252"/>
      <c r="RBN51" s="1252"/>
      <c r="RBO51" s="1252"/>
      <c r="RBP51" s="1252"/>
      <c r="RBQ51" s="1252"/>
      <c r="RBR51" s="1252"/>
      <c r="RBS51" s="1252"/>
      <c r="RBT51" s="1252"/>
      <c r="RBU51" s="1252"/>
      <c r="RBV51" s="1252"/>
      <c r="RBW51" s="1252"/>
      <c r="RBX51" s="1252"/>
      <c r="RBY51" s="1252"/>
      <c r="RBZ51" s="1252"/>
      <c r="RCA51" s="1252"/>
      <c r="RCB51" s="1252"/>
      <c r="RCC51" s="1252"/>
      <c r="RCD51" s="1252"/>
      <c r="RCE51" s="1252"/>
      <c r="RCF51" s="1252"/>
      <c r="RCG51" s="1252"/>
      <c r="RCH51" s="1252"/>
      <c r="RCI51" s="1252"/>
      <c r="RCJ51" s="1252"/>
      <c r="RCK51" s="1252"/>
      <c r="RCL51" s="1252"/>
      <c r="RCM51" s="1252"/>
      <c r="RCN51" s="1252"/>
      <c r="RCO51" s="1252"/>
      <c r="RCP51" s="1252"/>
      <c r="RCQ51" s="1252"/>
      <c r="RCR51" s="1252"/>
      <c r="RCS51" s="1252"/>
      <c r="RCT51" s="1252"/>
      <c r="RCU51" s="1252"/>
      <c r="RCV51" s="1252"/>
      <c r="RCW51" s="1252"/>
      <c r="RCX51" s="1252"/>
      <c r="RCY51" s="1252"/>
      <c r="RCZ51" s="1252"/>
      <c r="RDA51" s="1252"/>
      <c r="RDB51" s="1252"/>
      <c r="RDC51" s="1252"/>
      <c r="RDD51" s="1252"/>
      <c r="RDE51" s="1252"/>
      <c r="RDF51" s="1252"/>
      <c r="RDG51" s="1252"/>
      <c r="RDH51" s="1252"/>
      <c r="RDI51" s="1252"/>
      <c r="RDJ51" s="1252"/>
      <c r="RDK51" s="1252"/>
      <c r="RDL51" s="1252"/>
      <c r="RDM51" s="1252"/>
      <c r="RDN51" s="1252"/>
      <c r="RDO51" s="1252"/>
      <c r="RDP51" s="1252"/>
      <c r="RDQ51" s="1252"/>
      <c r="RDR51" s="1252"/>
      <c r="RDS51" s="1252"/>
      <c r="RDT51" s="1252"/>
      <c r="RDU51" s="1252"/>
      <c r="RDV51" s="1252"/>
      <c r="RDW51" s="1252"/>
      <c r="RDX51" s="1252"/>
      <c r="RDY51" s="1252"/>
      <c r="RDZ51" s="1252"/>
      <c r="REA51" s="1252"/>
      <c r="REB51" s="1252"/>
      <c r="REC51" s="1252"/>
      <c r="RED51" s="1252"/>
      <c r="REE51" s="1252"/>
      <c r="REF51" s="1252"/>
      <c r="REG51" s="1252"/>
      <c r="REH51" s="1252"/>
      <c r="REI51" s="1252"/>
      <c r="REJ51" s="1252"/>
      <c r="REK51" s="1252"/>
      <c r="REL51" s="1252"/>
      <c r="REM51" s="1252"/>
      <c r="REN51" s="1252"/>
      <c r="REO51" s="1252"/>
      <c r="REP51" s="1252"/>
      <c r="REQ51" s="1252"/>
      <c r="RER51" s="1252"/>
      <c r="RES51" s="1252"/>
      <c r="RET51" s="1252"/>
      <c r="REU51" s="1252"/>
      <c r="REV51" s="1252"/>
      <c r="REW51" s="1252"/>
      <c r="REX51" s="1252"/>
      <c r="REY51" s="1252"/>
      <c r="REZ51" s="1252"/>
      <c r="RFA51" s="1252"/>
      <c r="RFB51" s="1252"/>
      <c r="RFC51" s="1252"/>
      <c r="RFD51" s="1252"/>
      <c r="RFE51" s="1252"/>
      <c r="RFF51" s="1252"/>
      <c r="RFG51" s="1252"/>
      <c r="RFH51" s="1252"/>
      <c r="RFI51" s="1252"/>
      <c r="RFJ51" s="1252"/>
      <c r="RFK51" s="1252"/>
      <c r="RFL51" s="1252"/>
      <c r="RFM51" s="1252"/>
      <c r="RFN51" s="1252"/>
      <c r="RFO51" s="1252"/>
      <c r="RFP51" s="1252"/>
      <c r="RFQ51" s="1252"/>
      <c r="RFR51" s="1252"/>
      <c r="RFS51" s="1252"/>
      <c r="RFT51" s="1252"/>
      <c r="RFU51" s="1252"/>
      <c r="RFV51" s="1252"/>
      <c r="RFW51" s="1252"/>
      <c r="RFX51" s="1252"/>
      <c r="RFY51" s="1252"/>
      <c r="RFZ51" s="1252"/>
      <c r="RGA51" s="1252"/>
      <c r="RGB51" s="1252"/>
      <c r="RGC51" s="1252"/>
      <c r="RGD51" s="1252"/>
      <c r="RGE51" s="1252"/>
      <c r="RGF51" s="1252"/>
      <c r="RGG51" s="1252"/>
      <c r="RGH51" s="1252"/>
      <c r="RGI51" s="1252"/>
      <c r="RGJ51" s="1252"/>
      <c r="RGK51" s="1252"/>
      <c r="RGL51" s="1252"/>
      <c r="RGM51" s="1252"/>
      <c r="RGN51" s="1252"/>
      <c r="RGO51" s="1252"/>
      <c r="RGP51" s="1252"/>
      <c r="RGQ51" s="1252"/>
      <c r="RGR51" s="1252"/>
      <c r="RGS51" s="1252"/>
      <c r="RGT51" s="1252"/>
      <c r="RGU51" s="1252"/>
      <c r="RGV51" s="1252"/>
      <c r="RGW51" s="1252"/>
      <c r="RGX51" s="1252"/>
      <c r="RGY51" s="1252"/>
      <c r="RGZ51" s="1252"/>
      <c r="RHA51" s="1252"/>
      <c r="RHB51" s="1252"/>
      <c r="RHC51" s="1252"/>
      <c r="RHD51" s="1252"/>
      <c r="RHE51" s="1252"/>
      <c r="RHF51" s="1252"/>
      <c r="RHG51" s="1252"/>
      <c r="RHH51" s="1252"/>
      <c r="RHI51" s="1252"/>
      <c r="RHJ51" s="1252"/>
      <c r="RHK51" s="1252"/>
      <c r="RHL51" s="1252"/>
      <c r="RHM51" s="1252"/>
      <c r="RHN51" s="1252"/>
      <c r="RHO51" s="1252"/>
      <c r="RHP51" s="1252"/>
      <c r="RHQ51" s="1252"/>
      <c r="RHR51" s="1252"/>
      <c r="RHS51" s="1252"/>
      <c r="RHT51" s="1252"/>
      <c r="RHU51" s="1252"/>
      <c r="RHV51" s="1252"/>
      <c r="RHW51" s="1252"/>
      <c r="RHX51" s="1252"/>
      <c r="RHY51" s="1252"/>
      <c r="RHZ51" s="1252"/>
      <c r="RIA51" s="1252"/>
      <c r="RIB51" s="1252"/>
      <c r="RIC51" s="1252"/>
      <c r="RID51" s="1252"/>
      <c r="RIE51" s="1252"/>
      <c r="RIF51" s="1252"/>
      <c r="RIG51" s="1252"/>
      <c r="RIH51" s="1252"/>
      <c r="RII51" s="1252"/>
      <c r="RIJ51" s="1252"/>
      <c r="RIK51" s="1252"/>
      <c r="RIL51" s="1252"/>
      <c r="RIM51" s="1252"/>
      <c r="RIN51" s="1252"/>
      <c r="RIO51" s="1252"/>
      <c r="RIP51" s="1252"/>
      <c r="RIQ51" s="1252"/>
      <c r="RIR51" s="1252"/>
      <c r="RIS51" s="1252"/>
      <c r="RIT51" s="1252"/>
      <c r="RIU51" s="1252"/>
      <c r="RIV51" s="1252"/>
      <c r="RIW51" s="1252"/>
      <c r="RIX51" s="1252"/>
      <c r="RIY51" s="1252"/>
      <c r="RIZ51" s="1252"/>
      <c r="RJA51" s="1252"/>
      <c r="RJB51" s="1252"/>
      <c r="RJC51" s="1252"/>
      <c r="RJD51" s="1252"/>
      <c r="RJE51" s="1252"/>
      <c r="RJF51" s="1252"/>
      <c r="RJG51" s="1252"/>
      <c r="RJH51" s="1252"/>
      <c r="RJI51" s="1252"/>
      <c r="RJJ51" s="1252"/>
      <c r="RJK51" s="1252"/>
      <c r="RJL51" s="1252"/>
      <c r="RJM51" s="1252"/>
      <c r="RJN51" s="1252"/>
      <c r="RJO51" s="1252"/>
      <c r="RJP51" s="1252"/>
      <c r="RJQ51" s="1252"/>
      <c r="RJR51" s="1252"/>
      <c r="RJS51" s="1252"/>
      <c r="RJT51" s="1252"/>
      <c r="RJU51" s="1252"/>
      <c r="RJV51" s="1252"/>
      <c r="RJW51" s="1252"/>
      <c r="RJX51" s="1252"/>
      <c r="RJY51" s="1252"/>
      <c r="RJZ51" s="1252"/>
      <c r="RKA51" s="1252"/>
      <c r="RKB51" s="1252"/>
      <c r="RKC51" s="1252"/>
      <c r="RKD51" s="1252"/>
      <c r="RKE51" s="1252"/>
      <c r="RKF51" s="1252"/>
      <c r="RKG51" s="1252"/>
      <c r="RKH51" s="1252"/>
      <c r="RKI51" s="1252"/>
      <c r="RKJ51" s="1252"/>
      <c r="RKK51" s="1252"/>
      <c r="RKL51" s="1252"/>
      <c r="RKM51" s="1252"/>
      <c r="RKN51" s="1252"/>
      <c r="RKO51" s="1252"/>
      <c r="RKP51" s="1252"/>
      <c r="RKQ51" s="1252"/>
      <c r="RKR51" s="1252"/>
      <c r="RKS51" s="1252"/>
      <c r="RKT51" s="1252"/>
      <c r="RKU51" s="1252"/>
      <c r="RKV51" s="1252"/>
      <c r="RKW51" s="1252"/>
      <c r="RKX51" s="1252"/>
      <c r="RKY51" s="1252"/>
      <c r="RKZ51" s="1252"/>
      <c r="RLA51" s="1252"/>
      <c r="RLB51" s="1252"/>
      <c r="RLC51" s="1252"/>
      <c r="RLD51" s="1252"/>
      <c r="RLE51" s="1252"/>
      <c r="RLF51" s="1252"/>
      <c r="RLG51" s="1252"/>
      <c r="RLH51" s="1252"/>
      <c r="RLI51" s="1252"/>
      <c r="RLJ51" s="1252"/>
      <c r="RLK51" s="1252"/>
      <c r="RLL51" s="1252"/>
      <c r="RLM51" s="1252"/>
      <c r="RLN51" s="1252"/>
      <c r="RLO51" s="1252"/>
      <c r="RLP51" s="1252"/>
      <c r="RLQ51" s="1252"/>
      <c r="RLR51" s="1252"/>
      <c r="RLS51" s="1252"/>
      <c r="RLT51" s="1252"/>
      <c r="RLU51" s="1252"/>
      <c r="RLV51" s="1252"/>
      <c r="RLW51" s="1252"/>
      <c r="RLX51" s="1252"/>
      <c r="RLY51" s="1252"/>
      <c r="RLZ51" s="1252"/>
      <c r="RMA51" s="1252"/>
      <c r="RMB51" s="1252"/>
      <c r="RMC51" s="1252"/>
      <c r="RMD51" s="1252"/>
      <c r="RME51" s="1252"/>
      <c r="RMF51" s="1252"/>
      <c r="RMG51" s="1252"/>
      <c r="RMH51" s="1252"/>
      <c r="RMI51" s="1252"/>
      <c r="RMJ51" s="1252"/>
      <c r="RMK51" s="1252"/>
      <c r="RML51" s="1252"/>
      <c r="RMM51" s="1252"/>
      <c r="RMN51" s="1252"/>
      <c r="RMO51" s="1252"/>
      <c r="RMP51" s="1252"/>
      <c r="RMQ51" s="1252"/>
      <c r="RMR51" s="1252"/>
      <c r="RMS51" s="1252"/>
      <c r="RMT51" s="1252"/>
      <c r="RMU51" s="1252"/>
      <c r="RMV51" s="1252"/>
      <c r="RMW51" s="1252"/>
      <c r="RMX51" s="1252"/>
      <c r="RMY51" s="1252"/>
      <c r="RMZ51" s="1252"/>
      <c r="RNA51" s="1252"/>
      <c r="RNB51" s="1252"/>
      <c r="RNC51" s="1252"/>
      <c r="RND51" s="1252"/>
      <c r="RNE51" s="1252"/>
      <c r="RNF51" s="1252"/>
      <c r="RNG51" s="1252"/>
      <c r="RNH51" s="1252"/>
      <c r="RNI51" s="1252"/>
      <c r="RNJ51" s="1252"/>
      <c r="RNK51" s="1252"/>
      <c r="RNL51" s="1252"/>
      <c r="RNM51" s="1252"/>
      <c r="RNN51" s="1252"/>
      <c r="RNO51" s="1252"/>
      <c r="RNP51" s="1252"/>
      <c r="RNQ51" s="1252"/>
      <c r="RNR51" s="1252"/>
      <c r="RNS51" s="1252"/>
      <c r="RNT51" s="1252"/>
      <c r="RNU51" s="1252"/>
      <c r="RNV51" s="1252"/>
      <c r="RNW51" s="1252"/>
      <c r="RNX51" s="1252"/>
      <c r="RNY51" s="1252"/>
      <c r="RNZ51" s="1252"/>
      <c r="ROA51" s="1252"/>
      <c r="ROB51" s="1252"/>
      <c r="ROC51" s="1252"/>
      <c r="ROD51" s="1252"/>
      <c r="ROE51" s="1252"/>
      <c r="ROF51" s="1252"/>
      <c r="ROG51" s="1252"/>
      <c r="ROH51" s="1252"/>
      <c r="ROI51" s="1252"/>
      <c r="ROJ51" s="1252"/>
      <c r="ROK51" s="1252"/>
      <c r="ROL51" s="1252"/>
      <c r="ROM51" s="1252"/>
      <c r="RON51" s="1252"/>
      <c r="ROO51" s="1252"/>
      <c r="ROP51" s="1252"/>
      <c r="ROQ51" s="1252"/>
      <c r="ROR51" s="1252"/>
      <c r="ROS51" s="1252"/>
      <c r="ROT51" s="1252"/>
      <c r="ROU51" s="1252"/>
      <c r="ROV51" s="1252"/>
      <c r="ROW51" s="1252"/>
      <c r="ROX51" s="1252"/>
      <c r="ROY51" s="1252"/>
      <c r="ROZ51" s="1252"/>
      <c r="RPA51" s="1252"/>
      <c r="RPB51" s="1252"/>
      <c r="RPC51" s="1252"/>
      <c r="RPD51" s="1252"/>
      <c r="RPE51" s="1252"/>
      <c r="RPF51" s="1252"/>
      <c r="RPG51" s="1252"/>
      <c r="RPH51" s="1252"/>
      <c r="RPI51" s="1252"/>
      <c r="RPJ51" s="1252"/>
      <c r="RPK51" s="1252"/>
      <c r="RPL51" s="1252"/>
      <c r="RPM51" s="1252"/>
      <c r="RPN51" s="1252"/>
      <c r="RPO51" s="1252"/>
      <c r="RPP51" s="1252"/>
      <c r="RPQ51" s="1252"/>
      <c r="RPR51" s="1252"/>
      <c r="RPS51" s="1252"/>
      <c r="RPT51" s="1252"/>
      <c r="RPU51" s="1252"/>
      <c r="RPV51" s="1252"/>
      <c r="RPW51" s="1252"/>
      <c r="RPX51" s="1252"/>
      <c r="RPY51" s="1252"/>
      <c r="RPZ51" s="1252"/>
      <c r="RQA51" s="1252"/>
      <c r="RQB51" s="1252"/>
      <c r="RQC51" s="1252"/>
      <c r="RQD51" s="1252"/>
      <c r="RQE51" s="1252"/>
      <c r="RQF51" s="1252"/>
      <c r="RQG51" s="1252"/>
      <c r="RQH51" s="1252"/>
      <c r="RQI51" s="1252"/>
      <c r="RQJ51" s="1252"/>
      <c r="RQK51" s="1252"/>
      <c r="RQL51" s="1252"/>
      <c r="RQM51" s="1252"/>
      <c r="RQN51" s="1252"/>
      <c r="RQO51" s="1252"/>
      <c r="RQP51" s="1252"/>
      <c r="RQQ51" s="1252"/>
      <c r="RQR51" s="1252"/>
      <c r="RQS51" s="1252"/>
      <c r="RQT51" s="1252"/>
      <c r="RQU51" s="1252"/>
      <c r="RQV51" s="1252"/>
      <c r="RQW51" s="1252"/>
      <c r="RQX51" s="1252"/>
      <c r="RQY51" s="1252"/>
      <c r="RQZ51" s="1252"/>
      <c r="RRA51" s="1252"/>
      <c r="RRB51" s="1252"/>
      <c r="RRC51" s="1252"/>
      <c r="RRD51" s="1252"/>
      <c r="RRE51" s="1252"/>
      <c r="RRF51" s="1252"/>
      <c r="RRG51" s="1252"/>
      <c r="RRH51" s="1252"/>
      <c r="RRI51" s="1252"/>
      <c r="RRJ51" s="1252"/>
      <c r="RRK51" s="1252"/>
      <c r="RRL51" s="1252"/>
      <c r="RRM51" s="1252"/>
      <c r="RRN51" s="1252"/>
      <c r="RRO51" s="1252"/>
      <c r="RRP51" s="1252"/>
      <c r="RRQ51" s="1252"/>
      <c r="RRR51" s="1252"/>
      <c r="RRS51" s="1252"/>
      <c r="RRT51" s="1252"/>
      <c r="RRU51" s="1252"/>
      <c r="RRV51" s="1252"/>
      <c r="RRW51" s="1252"/>
      <c r="RRX51" s="1252"/>
      <c r="RRY51" s="1252"/>
      <c r="RRZ51" s="1252"/>
      <c r="RSA51" s="1252"/>
      <c r="RSB51" s="1252"/>
      <c r="RSC51" s="1252"/>
      <c r="RSD51" s="1252"/>
      <c r="RSE51" s="1252"/>
      <c r="RSF51" s="1252"/>
      <c r="RSG51" s="1252"/>
      <c r="RSH51" s="1252"/>
      <c r="RSI51" s="1252"/>
      <c r="RSJ51" s="1252"/>
      <c r="RSK51" s="1252"/>
      <c r="RSL51" s="1252"/>
      <c r="RSM51" s="1252"/>
      <c r="RSN51" s="1252"/>
      <c r="RSO51" s="1252"/>
      <c r="RSP51" s="1252"/>
      <c r="RSQ51" s="1252"/>
      <c r="RSR51" s="1252"/>
      <c r="RSS51" s="1252"/>
      <c r="RST51" s="1252"/>
      <c r="RSU51" s="1252"/>
      <c r="RSV51" s="1252"/>
      <c r="RSW51" s="1252"/>
      <c r="RSX51" s="1252"/>
      <c r="RSY51" s="1252"/>
      <c r="RSZ51" s="1252"/>
      <c r="RTA51" s="1252"/>
      <c r="RTB51" s="1252"/>
      <c r="RTC51" s="1252"/>
      <c r="RTD51" s="1252"/>
      <c r="RTE51" s="1252"/>
      <c r="RTF51" s="1252"/>
      <c r="RTG51" s="1252"/>
      <c r="RTH51" s="1252"/>
      <c r="RTI51" s="1252"/>
      <c r="RTJ51" s="1252"/>
      <c r="RTK51" s="1252"/>
      <c r="RTL51" s="1252"/>
      <c r="RTM51" s="1252"/>
      <c r="RTN51" s="1252"/>
      <c r="RTO51" s="1252"/>
      <c r="RTP51" s="1252"/>
      <c r="RTQ51" s="1252"/>
      <c r="RTR51" s="1252"/>
      <c r="RTS51" s="1252"/>
      <c r="RTT51" s="1252"/>
      <c r="RTU51" s="1252"/>
      <c r="RTV51" s="1252"/>
      <c r="RTW51" s="1252"/>
      <c r="RTX51" s="1252"/>
      <c r="RTY51" s="1252"/>
      <c r="RTZ51" s="1252"/>
      <c r="RUA51" s="1252"/>
      <c r="RUB51" s="1252"/>
      <c r="RUC51" s="1252"/>
      <c r="RUD51" s="1252"/>
      <c r="RUE51" s="1252"/>
      <c r="RUF51" s="1252"/>
      <c r="RUG51" s="1252"/>
      <c r="RUH51" s="1252"/>
      <c r="RUI51" s="1252"/>
      <c r="RUJ51" s="1252"/>
      <c r="RUK51" s="1252"/>
      <c r="RUL51" s="1252"/>
      <c r="RUM51" s="1252"/>
      <c r="RUN51" s="1252"/>
      <c r="RUO51" s="1252"/>
      <c r="RUP51" s="1252"/>
      <c r="RUQ51" s="1252"/>
      <c r="RUR51" s="1252"/>
      <c r="RUS51" s="1252"/>
      <c r="RUT51" s="1252"/>
      <c r="RUU51" s="1252"/>
      <c r="RUV51" s="1252"/>
      <c r="RUW51" s="1252"/>
      <c r="RUX51" s="1252"/>
      <c r="RUY51" s="1252"/>
      <c r="RUZ51" s="1252"/>
      <c r="RVA51" s="1252"/>
      <c r="RVB51" s="1252"/>
      <c r="RVC51" s="1252"/>
      <c r="RVD51" s="1252"/>
      <c r="RVE51" s="1252"/>
      <c r="RVF51" s="1252"/>
      <c r="RVG51" s="1252"/>
      <c r="RVH51" s="1252"/>
      <c r="RVI51" s="1252"/>
      <c r="RVJ51" s="1252"/>
      <c r="RVK51" s="1252"/>
      <c r="RVL51" s="1252"/>
      <c r="RVM51" s="1252"/>
      <c r="RVN51" s="1252"/>
      <c r="RVO51" s="1252"/>
      <c r="RVP51" s="1252"/>
      <c r="RVQ51" s="1252"/>
      <c r="RVR51" s="1252"/>
      <c r="RVS51" s="1252"/>
      <c r="RVT51" s="1252"/>
      <c r="RVU51" s="1252"/>
      <c r="RVV51" s="1252"/>
      <c r="RVW51" s="1252"/>
      <c r="RVX51" s="1252"/>
      <c r="RVY51" s="1252"/>
      <c r="RVZ51" s="1252"/>
      <c r="RWA51" s="1252"/>
      <c r="RWB51" s="1252"/>
      <c r="RWC51" s="1252"/>
      <c r="RWD51" s="1252"/>
      <c r="RWE51" s="1252"/>
      <c r="RWF51" s="1252"/>
      <c r="RWG51" s="1252"/>
      <c r="RWH51" s="1252"/>
      <c r="RWI51" s="1252"/>
      <c r="RWJ51" s="1252"/>
      <c r="RWK51" s="1252"/>
      <c r="RWL51" s="1252"/>
      <c r="RWM51" s="1252"/>
      <c r="RWN51" s="1252"/>
      <c r="RWO51" s="1252"/>
      <c r="RWP51" s="1252"/>
      <c r="RWQ51" s="1252"/>
      <c r="RWR51" s="1252"/>
      <c r="RWS51" s="1252"/>
      <c r="RWT51" s="1252"/>
      <c r="RWU51" s="1252"/>
      <c r="RWV51" s="1252"/>
      <c r="RWW51" s="1252"/>
      <c r="RWX51" s="1252"/>
      <c r="RWY51" s="1252"/>
      <c r="RWZ51" s="1252"/>
      <c r="RXA51" s="1252"/>
      <c r="RXB51" s="1252"/>
      <c r="RXC51" s="1252"/>
      <c r="RXD51" s="1252"/>
      <c r="RXE51" s="1252"/>
      <c r="RXF51" s="1252"/>
      <c r="RXG51" s="1252"/>
      <c r="RXH51" s="1252"/>
      <c r="RXI51" s="1252"/>
      <c r="RXJ51" s="1252"/>
      <c r="RXK51" s="1252"/>
      <c r="RXL51" s="1252"/>
      <c r="RXM51" s="1252"/>
      <c r="RXN51" s="1252"/>
      <c r="RXO51" s="1252"/>
      <c r="RXP51" s="1252"/>
      <c r="RXQ51" s="1252"/>
      <c r="RXR51" s="1252"/>
      <c r="RXS51" s="1252"/>
      <c r="RXT51" s="1252"/>
      <c r="RXU51" s="1252"/>
      <c r="RXV51" s="1252"/>
      <c r="RXW51" s="1252"/>
      <c r="RXX51" s="1252"/>
      <c r="RXY51" s="1252"/>
      <c r="RXZ51" s="1252"/>
      <c r="RYA51" s="1252"/>
      <c r="RYB51" s="1252"/>
      <c r="RYC51" s="1252"/>
      <c r="RYD51" s="1252"/>
      <c r="RYE51" s="1252"/>
      <c r="RYF51" s="1252"/>
      <c r="RYG51" s="1252"/>
      <c r="RYH51" s="1252"/>
      <c r="RYI51" s="1252"/>
      <c r="RYJ51" s="1252"/>
      <c r="RYK51" s="1252"/>
      <c r="RYL51" s="1252"/>
      <c r="RYM51" s="1252"/>
      <c r="RYN51" s="1252"/>
      <c r="RYO51" s="1252"/>
      <c r="RYP51" s="1252"/>
      <c r="RYQ51" s="1252"/>
      <c r="RYR51" s="1252"/>
      <c r="RYS51" s="1252"/>
      <c r="RYT51" s="1252"/>
      <c r="RYU51" s="1252"/>
      <c r="RYV51" s="1252"/>
      <c r="RYW51" s="1252"/>
      <c r="RYX51" s="1252"/>
      <c r="RYY51" s="1252"/>
      <c r="RYZ51" s="1252"/>
      <c r="RZA51" s="1252"/>
      <c r="RZB51" s="1252"/>
      <c r="RZC51" s="1252"/>
      <c r="RZD51" s="1252"/>
      <c r="RZE51" s="1252"/>
      <c r="RZF51" s="1252"/>
      <c r="RZG51" s="1252"/>
      <c r="RZH51" s="1252"/>
      <c r="RZI51" s="1252"/>
      <c r="RZJ51" s="1252"/>
      <c r="RZK51" s="1252"/>
      <c r="RZL51" s="1252"/>
      <c r="RZM51" s="1252"/>
      <c r="RZN51" s="1252"/>
      <c r="RZO51" s="1252"/>
      <c r="RZP51" s="1252"/>
      <c r="RZQ51" s="1252"/>
      <c r="RZR51" s="1252"/>
      <c r="RZS51" s="1252"/>
      <c r="RZT51" s="1252"/>
      <c r="RZU51" s="1252"/>
      <c r="RZV51" s="1252"/>
      <c r="RZW51" s="1252"/>
      <c r="RZX51" s="1252"/>
      <c r="RZY51" s="1252"/>
      <c r="RZZ51" s="1252"/>
      <c r="SAA51" s="1252"/>
      <c r="SAB51" s="1252"/>
      <c r="SAC51" s="1252"/>
      <c r="SAD51" s="1252"/>
      <c r="SAE51" s="1252"/>
      <c r="SAF51" s="1252"/>
      <c r="SAG51" s="1252"/>
      <c r="SAH51" s="1252"/>
      <c r="SAI51" s="1252"/>
      <c r="SAJ51" s="1252"/>
      <c r="SAK51" s="1252"/>
      <c r="SAL51" s="1252"/>
      <c r="SAM51" s="1252"/>
      <c r="SAN51" s="1252"/>
      <c r="SAO51" s="1252"/>
      <c r="SAP51" s="1252"/>
      <c r="SAQ51" s="1252"/>
      <c r="SAR51" s="1252"/>
      <c r="SAS51" s="1252"/>
      <c r="SAT51" s="1252"/>
      <c r="SAU51" s="1252"/>
      <c r="SAV51" s="1252"/>
      <c r="SAW51" s="1252"/>
      <c r="SAX51" s="1252"/>
      <c r="SAY51" s="1252"/>
      <c r="SAZ51" s="1252"/>
      <c r="SBA51" s="1252"/>
      <c r="SBB51" s="1252"/>
      <c r="SBC51" s="1252"/>
      <c r="SBD51" s="1252"/>
      <c r="SBE51" s="1252"/>
      <c r="SBF51" s="1252"/>
      <c r="SBG51" s="1252"/>
      <c r="SBH51" s="1252"/>
      <c r="SBI51" s="1252"/>
      <c r="SBJ51" s="1252"/>
      <c r="SBK51" s="1252"/>
      <c r="SBL51" s="1252"/>
      <c r="SBM51" s="1252"/>
      <c r="SBN51" s="1252"/>
      <c r="SBO51" s="1252"/>
      <c r="SBP51" s="1252"/>
      <c r="SBQ51" s="1252"/>
      <c r="SBR51" s="1252"/>
      <c r="SBS51" s="1252"/>
      <c r="SBT51" s="1252"/>
      <c r="SBU51" s="1252"/>
      <c r="SBV51" s="1252"/>
      <c r="SBW51" s="1252"/>
      <c r="SBX51" s="1252"/>
      <c r="SBY51" s="1252"/>
      <c r="SBZ51" s="1252"/>
      <c r="SCA51" s="1252"/>
      <c r="SCB51" s="1252"/>
      <c r="SCC51" s="1252"/>
      <c r="SCD51" s="1252"/>
      <c r="SCE51" s="1252"/>
      <c r="SCF51" s="1252"/>
      <c r="SCG51" s="1252"/>
      <c r="SCH51" s="1252"/>
      <c r="SCI51" s="1252"/>
      <c r="SCJ51" s="1252"/>
      <c r="SCK51" s="1252"/>
      <c r="SCL51" s="1252"/>
      <c r="SCM51" s="1252"/>
      <c r="SCN51" s="1252"/>
      <c r="SCO51" s="1252"/>
      <c r="SCP51" s="1252"/>
      <c r="SCQ51" s="1252"/>
      <c r="SCR51" s="1252"/>
      <c r="SCS51" s="1252"/>
      <c r="SCT51" s="1252"/>
      <c r="SCU51" s="1252"/>
      <c r="SCV51" s="1252"/>
      <c r="SCW51" s="1252"/>
      <c r="SCX51" s="1252"/>
      <c r="SCY51" s="1252"/>
      <c r="SCZ51" s="1252"/>
      <c r="SDA51" s="1252"/>
      <c r="SDB51" s="1252"/>
      <c r="SDC51" s="1252"/>
      <c r="SDD51" s="1252"/>
      <c r="SDE51" s="1252"/>
      <c r="SDF51" s="1252"/>
      <c r="SDG51" s="1252"/>
      <c r="SDH51" s="1252"/>
      <c r="SDI51" s="1252"/>
      <c r="SDJ51" s="1252"/>
      <c r="SDK51" s="1252"/>
      <c r="SDL51" s="1252"/>
      <c r="SDM51" s="1252"/>
      <c r="SDN51" s="1252"/>
      <c r="SDO51" s="1252"/>
      <c r="SDP51" s="1252"/>
      <c r="SDQ51" s="1252"/>
      <c r="SDR51" s="1252"/>
      <c r="SDS51" s="1252"/>
      <c r="SDT51" s="1252"/>
      <c r="SDU51" s="1252"/>
      <c r="SDV51" s="1252"/>
      <c r="SDW51" s="1252"/>
      <c r="SDX51" s="1252"/>
      <c r="SDY51" s="1252"/>
      <c r="SDZ51" s="1252"/>
      <c r="SEA51" s="1252"/>
      <c r="SEB51" s="1252"/>
      <c r="SEC51" s="1252"/>
      <c r="SED51" s="1252"/>
      <c r="SEE51" s="1252"/>
      <c r="SEF51" s="1252"/>
      <c r="SEG51" s="1252"/>
      <c r="SEH51" s="1252"/>
      <c r="SEI51" s="1252"/>
      <c r="SEJ51" s="1252"/>
      <c r="SEK51" s="1252"/>
      <c r="SEL51" s="1252"/>
      <c r="SEM51" s="1252"/>
      <c r="SEN51" s="1252"/>
      <c r="SEO51" s="1252"/>
      <c r="SEP51" s="1252"/>
      <c r="SEQ51" s="1252"/>
      <c r="SER51" s="1252"/>
      <c r="SES51" s="1252"/>
      <c r="SET51" s="1252"/>
      <c r="SEU51" s="1252"/>
      <c r="SEV51" s="1252"/>
      <c r="SEW51" s="1252"/>
      <c r="SEX51" s="1252"/>
      <c r="SEY51" s="1252"/>
      <c r="SEZ51" s="1252"/>
      <c r="SFA51" s="1252"/>
      <c r="SFB51" s="1252"/>
      <c r="SFC51" s="1252"/>
      <c r="SFD51" s="1252"/>
      <c r="SFE51" s="1252"/>
      <c r="SFF51" s="1252"/>
      <c r="SFG51" s="1252"/>
      <c r="SFH51" s="1252"/>
      <c r="SFI51" s="1252"/>
      <c r="SFJ51" s="1252"/>
      <c r="SFK51" s="1252"/>
      <c r="SFL51" s="1252"/>
      <c r="SFM51" s="1252"/>
      <c r="SFN51" s="1252"/>
      <c r="SFO51" s="1252"/>
      <c r="SFP51" s="1252"/>
      <c r="SFQ51" s="1252"/>
      <c r="SFR51" s="1252"/>
      <c r="SFS51" s="1252"/>
      <c r="SFT51" s="1252"/>
      <c r="SFU51" s="1252"/>
      <c r="SFV51" s="1252"/>
      <c r="SFW51" s="1252"/>
      <c r="SFX51" s="1252"/>
      <c r="SFY51" s="1252"/>
      <c r="SFZ51" s="1252"/>
      <c r="SGA51" s="1252"/>
      <c r="SGB51" s="1252"/>
      <c r="SGC51" s="1252"/>
      <c r="SGD51" s="1252"/>
      <c r="SGE51" s="1252"/>
      <c r="SGF51" s="1252"/>
      <c r="SGG51" s="1252"/>
      <c r="SGH51" s="1252"/>
      <c r="SGI51" s="1252"/>
      <c r="SGJ51" s="1252"/>
      <c r="SGK51" s="1252"/>
      <c r="SGL51" s="1252"/>
      <c r="SGM51" s="1252"/>
      <c r="SGN51" s="1252"/>
      <c r="SGO51" s="1252"/>
      <c r="SGP51" s="1252"/>
      <c r="SGQ51" s="1252"/>
      <c r="SGR51" s="1252"/>
      <c r="SGS51" s="1252"/>
      <c r="SGT51" s="1252"/>
      <c r="SGU51" s="1252"/>
      <c r="SGV51" s="1252"/>
      <c r="SGW51" s="1252"/>
      <c r="SGX51" s="1252"/>
      <c r="SGY51" s="1252"/>
      <c r="SGZ51" s="1252"/>
      <c r="SHA51" s="1252"/>
      <c r="SHB51" s="1252"/>
      <c r="SHC51" s="1252"/>
      <c r="SHD51" s="1252"/>
      <c r="SHE51" s="1252"/>
      <c r="SHF51" s="1252"/>
      <c r="SHG51" s="1252"/>
      <c r="SHH51" s="1252"/>
      <c r="SHI51" s="1252"/>
      <c r="SHJ51" s="1252"/>
      <c r="SHK51" s="1252"/>
      <c r="SHL51" s="1252"/>
      <c r="SHM51" s="1252"/>
      <c r="SHN51" s="1252"/>
      <c r="SHO51" s="1252"/>
      <c r="SHP51" s="1252"/>
      <c r="SHQ51" s="1252"/>
      <c r="SHR51" s="1252"/>
      <c r="SHS51" s="1252"/>
      <c r="SHT51" s="1252"/>
      <c r="SHU51" s="1252"/>
      <c r="SHV51" s="1252"/>
      <c r="SHW51" s="1252"/>
      <c r="SHX51" s="1252"/>
      <c r="SHY51" s="1252"/>
      <c r="SHZ51" s="1252"/>
      <c r="SIA51" s="1252"/>
      <c r="SIB51" s="1252"/>
      <c r="SIC51" s="1252"/>
      <c r="SID51" s="1252"/>
      <c r="SIE51" s="1252"/>
      <c r="SIF51" s="1252"/>
      <c r="SIG51" s="1252"/>
      <c r="SIH51" s="1252"/>
      <c r="SII51" s="1252"/>
      <c r="SIJ51" s="1252"/>
      <c r="SIK51" s="1252"/>
      <c r="SIL51" s="1252"/>
      <c r="SIM51" s="1252"/>
      <c r="SIN51" s="1252"/>
      <c r="SIO51" s="1252"/>
      <c r="SIP51" s="1252"/>
      <c r="SIQ51" s="1252"/>
      <c r="SIR51" s="1252"/>
      <c r="SIS51" s="1252"/>
      <c r="SIT51" s="1252"/>
      <c r="SIU51" s="1252"/>
      <c r="SIV51" s="1252"/>
      <c r="SIW51" s="1252"/>
      <c r="SIX51" s="1252"/>
      <c r="SIY51" s="1252"/>
      <c r="SIZ51" s="1252"/>
      <c r="SJA51" s="1252"/>
      <c r="SJB51" s="1252"/>
      <c r="SJC51" s="1252"/>
      <c r="SJD51" s="1252"/>
      <c r="SJE51" s="1252"/>
      <c r="SJF51" s="1252"/>
      <c r="SJG51" s="1252"/>
      <c r="SJH51" s="1252"/>
      <c r="SJI51" s="1252"/>
      <c r="SJJ51" s="1252"/>
      <c r="SJK51" s="1252"/>
      <c r="SJL51" s="1252"/>
      <c r="SJM51" s="1252"/>
      <c r="SJN51" s="1252"/>
      <c r="SJO51" s="1252"/>
      <c r="SJP51" s="1252"/>
      <c r="SJQ51" s="1252"/>
      <c r="SJR51" s="1252"/>
      <c r="SJS51" s="1252"/>
      <c r="SJT51" s="1252"/>
      <c r="SJU51" s="1252"/>
      <c r="SJV51" s="1252"/>
      <c r="SJW51" s="1252"/>
      <c r="SJX51" s="1252"/>
      <c r="SJY51" s="1252"/>
      <c r="SJZ51" s="1252"/>
      <c r="SKA51" s="1252"/>
      <c r="SKB51" s="1252"/>
      <c r="SKC51" s="1252"/>
      <c r="SKD51" s="1252"/>
      <c r="SKE51" s="1252"/>
      <c r="SKF51" s="1252"/>
      <c r="SKG51" s="1252"/>
      <c r="SKH51" s="1252"/>
      <c r="SKI51" s="1252"/>
      <c r="SKJ51" s="1252"/>
      <c r="SKK51" s="1252"/>
      <c r="SKL51" s="1252"/>
      <c r="SKM51" s="1252"/>
      <c r="SKN51" s="1252"/>
      <c r="SKO51" s="1252"/>
      <c r="SKP51" s="1252"/>
      <c r="SKQ51" s="1252"/>
      <c r="SKR51" s="1252"/>
      <c r="SKS51" s="1252"/>
      <c r="SKT51" s="1252"/>
      <c r="SKU51" s="1252"/>
      <c r="SKV51" s="1252"/>
      <c r="SKW51" s="1252"/>
      <c r="SKX51" s="1252"/>
      <c r="SKY51" s="1252"/>
      <c r="SKZ51" s="1252"/>
      <c r="SLA51" s="1252"/>
      <c r="SLB51" s="1252"/>
      <c r="SLC51" s="1252"/>
      <c r="SLD51" s="1252"/>
      <c r="SLE51" s="1252"/>
      <c r="SLF51" s="1252"/>
      <c r="SLG51" s="1252"/>
      <c r="SLH51" s="1252"/>
      <c r="SLI51" s="1252"/>
      <c r="SLJ51" s="1252"/>
      <c r="SLK51" s="1252"/>
      <c r="SLL51" s="1252"/>
      <c r="SLM51" s="1252"/>
      <c r="SLN51" s="1252"/>
      <c r="SLO51" s="1252"/>
      <c r="SLP51" s="1252"/>
      <c r="SLQ51" s="1252"/>
      <c r="SLR51" s="1252"/>
      <c r="SLS51" s="1252"/>
      <c r="SLT51" s="1252"/>
      <c r="SLU51" s="1252"/>
      <c r="SLV51" s="1252"/>
      <c r="SLW51" s="1252"/>
      <c r="SLX51" s="1252"/>
      <c r="SLY51" s="1252"/>
      <c r="SLZ51" s="1252"/>
      <c r="SMA51" s="1252"/>
      <c r="SMB51" s="1252"/>
      <c r="SMC51" s="1252"/>
      <c r="SMD51" s="1252"/>
      <c r="SME51" s="1252"/>
      <c r="SMF51" s="1252"/>
      <c r="SMG51" s="1252"/>
      <c r="SMH51" s="1252"/>
      <c r="SMI51" s="1252"/>
      <c r="SMJ51" s="1252"/>
      <c r="SMK51" s="1252"/>
      <c r="SML51" s="1252"/>
      <c r="SMM51" s="1252"/>
      <c r="SMN51" s="1252"/>
      <c r="SMO51" s="1252"/>
      <c r="SMP51" s="1252"/>
      <c r="SMQ51" s="1252"/>
      <c r="SMR51" s="1252"/>
      <c r="SMS51" s="1252"/>
      <c r="SMT51" s="1252"/>
      <c r="SMU51" s="1252"/>
      <c r="SMV51" s="1252"/>
      <c r="SMW51" s="1252"/>
      <c r="SMX51" s="1252"/>
      <c r="SMY51" s="1252"/>
      <c r="SMZ51" s="1252"/>
      <c r="SNA51" s="1252"/>
      <c r="SNB51" s="1252"/>
      <c r="SNC51" s="1252"/>
      <c r="SND51" s="1252"/>
      <c r="SNE51" s="1252"/>
      <c r="SNF51" s="1252"/>
      <c r="SNG51" s="1252"/>
      <c r="SNH51" s="1252"/>
      <c r="SNI51" s="1252"/>
      <c r="SNJ51" s="1252"/>
      <c r="SNK51" s="1252"/>
      <c r="SNL51" s="1252"/>
      <c r="SNM51" s="1252"/>
      <c r="SNN51" s="1252"/>
      <c r="SNO51" s="1252"/>
      <c r="SNP51" s="1252"/>
      <c r="SNQ51" s="1252"/>
      <c r="SNR51" s="1252"/>
      <c r="SNS51" s="1252"/>
      <c r="SNT51" s="1252"/>
      <c r="SNU51" s="1252"/>
      <c r="SNV51" s="1252"/>
      <c r="SNW51" s="1252"/>
      <c r="SNX51" s="1252"/>
      <c r="SNY51" s="1252"/>
      <c r="SNZ51" s="1252"/>
      <c r="SOA51" s="1252"/>
      <c r="SOB51" s="1252"/>
      <c r="SOC51" s="1252"/>
      <c r="SOD51" s="1252"/>
      <c r="SOE51" s="1252"/>
      <c r="SOF51" s="1252"/>
      <c r="SOG51" s="1252"/>
      <c r="SOH51" s="1252"/>
      <c r="SOI51" s="1252"/>
      <c r="SOJ51" s="1252"/>
      <c r="SOK51" s="1252"/>
      <c r="SOL51" s="1252"/>
      <c r="SOM51" s="1252"/>
      <c r="SON51" s="1252"/>
      <c r="SOO51" s="1252"/>
      <c r="SOP51" s="1252"/>
      <c r="SOQ51" s="1252"/>
      <c r="SOR51" s="1252"/>
      <c r="SOS51" s="1252"/>
      <c r="SOT51" s="1252"/>
      <c r="SOU51" s="1252"/>
      <c r="SOV51" s="1252"/>
      <c r="SOW51" s="1252"/>
      <c r="SOX51" s="1252"/>
      <c r="SOY51" s="1252"/>
      <c r="SOZ51" s="1252"/>
      <c r="SPA51" s="1252"/>
      <c r="SPB51" s="1252"/>
      <c r="SPC51" s="1252"/>
      <c r="SPD51" s="1252"/>
      <c r="SPE51" s="1252"/>
      <c r="SPF51" s="1252"/>
      <c r="SPG51" s="1252"/>
      <c r="SPH51" s="1252"/>
      <c r="SPI51" s="1252"/>
      <c r="SPJ51" s="1252"/>
      <c r="SPK51" s="1252"/>
      <c r="SPL51" s="1252"/>
      <c r="SPM51" s="1252"/>
      <c r="SPN51" s="1252"/>
      <c r="SPO51" s="1252"/>
      <c r="SPP51" s="1252"/>
      <c r="SPQ51" s="1252"/>
      <c r="SPR51" s="1252"/>
      <c r="SPS51" s="1252"/>
      <c r="SPT51" s="1252"/>
      <c r="SPU51" s="1252"/>
      <c r="SPV51" s="1252"/>
      <c r="SPW51" s="1252"/>
      <c r="SPX51" s="1252"/>
      <c r="SPY51" s="1252"/>
      <c r="SPZ51" s="1252"/>
      <c r="SQA51" s="1252"/>
      <c r="SQB51" s="1252"/>
      <c r="SQC51" s="1252"/>
      <c r="SQD51" s="1252"/>
      <c r="SQE51" s="1252"/>
      <c r="SQF51" s="1252"/>
      <c r="SQG51" s="1252"/>
      <c r="SQH51" s="1252"/>
      <c r="SQI51" s="1252"/>
      <c r="SQJ51" s="1252"/>
      <c r="SQK51" s="1252"/>
      <c r="SQL51" s="1252"/>
      <c r="SQM51" s="1252"/>
      <c r="SQN51" s="1252"/>
      <c r="SQO51" s="1252"/>
      <c r="SQP51" s="1252"/>
      <c r="SQQ51" s="1252"/>
      <c r="SQR51" s="1252"/>
      <c r="SQS51" s="1252"/>
      <c r="SQT51" s="1252"/>
      <c r="SQU51" s="1252"/>
      <c r="SQV51" s="1252"/>
      <c r="SQW51" s="1252"/>
      <c r="SQX51" s="1252"/>
      <c r="SQY51" s="1252"/>
      <c r="SQZ51" s="1252"/>
      <c r="SRA51" s="1252"/>
      <c r="SRB51" s="1252"/>
      <c r="SRC51" s="1252"/>
      <c r="SRD51" s="1252"/>
      <c r="SRE51" s="1252"/>
      <c r="SRF51" s="1252"/>
      <c r="SRG51" s="1252"/>
      <c r="SRH51" s="1252"/>
      <c r="SRI51" s="1252"/>
      <c r="SRJ51" s="1252"/>
      <c r="SRK51" s="1252"/>
      <c r="SRL51" s="1252"/>
      <c r="SRM51" s="1252"/>
      <c r="SRN51" s="1252"/>
      <c r="SRO51" s="1252"/>
      <c r="SRP51" s="1252"/>
      <c r="SRQ51" s="1252"/>
      <c r="SRR51" s="1252"/>
      <c r="SRS51" s="1252"/>
      <c r="SRT51" s="1252"/>
      <c r="SRU51" s="1252"/>
      <c r="SRV51" s="1252"/>
      <c r="SRW51" s="1252"/>
      <c r="SRX51" s="1252"/>
      <c r="SRY51" s="1252"/>
      <c r="SRZ51" s="1252"/>
      <c r="SSA51" s="1252"/>
      <c r="SSB51" s="1252"/>
      <c r="SSC51" s="1252"/>
      <c r="SSD51" s="1252"/>
      <c r="SSE51" s="1252"/>
      <c r="SSF51" s="1252"/>
      <c r="SSG51" s="1252"/>
      <c r="SSH51" s="1252"/>
      <c r="SSI51" s="1252"/>
      <c r="SSJ51" s="1252"/>
      <c r="SSK51" s="1252"/>
      <c r="SSL51" s="1252"/>
      <c r="SSM51" s="1252"/>
      <c r="SSN51" s="1252"/>
      <c r="SSO51" s="1252"/>
      <c r="SSP51" s="1252"/>
      <c r="SSQ51" s="1252"/>
      <c r="SSR51" s="1252"/>
      <c r="SSS51" s="1252"/>
      <c r="SST51" s="1252"/>
      <c r="SSU51" s="1252"/>
      <c r="SSV51" s="1252"/>
      <c r="SSW51" s="1252"/>
      <c r="SSX51" s="1252"/>
      <c r="SSY51" s="1252"/>
      <c r="SSZ51" s="1252"/>
      <c r="STA51" s="1252"/>
      <c r="STB51" s="1252"/>
      <c r="STC51" s="1252"/>
      <c r="STD51" s="1252"/>
      <c r="STE51" s="1252"/>
      <c r="STF51" s="1252"/>
      <c r="STG51" s="1252"/>
      <c r="STH51" s="1252"/>
      <c r="STI51" s="1252"/>
      <c r="STJ51" s="1252"/>
      <c r="STK51" s="1252"/>
      <c r="STL51" s="1252"/>
      <c r="STM51" s="1252"/>
      <c r="STN51" s="1252"/>
      <c r="STO51" s="1252"/>
      <c r="STP51" s="1252"/>
      <c r="STQ51" s="1252"/>
      <c r="STR51" s="1252"/>
      <c r="STS51" s="1252"/>
      <c r="STT51" s="1252"/>
      <c r="STU51" s="1252"/>
      <c r="STV51" s="1252"/>
      <c r="STW51" s="1252"/>
      <c r="STX51" s="1252"/>
      <c r="STY51" s="1252"/>
      <c r="STZ51" s="1252"/>
      <c r="SUA51" s="1252"/>
      <c r="SUB51" s="1252"/>
      <c r="SUC51" s="1252"/>
      <c r="SUD51" s="1252"/>
      <c r="SUE51" s="1252"/>
      <c r="SUF51" s="1252"/>
      <c r="SUG51" s="1252"/>
      <c r="SUH51" s="1252"/>
      <c r="SUI51" s="1252"/>
      <c r="SUJ51" s="1252"/>
      <c r="SUK51" s="1252"/>
      <c r="SUL51" s="1252"/>
      <c r="SUM51" s="1252"/>
      <c r="SUN51" s="1252"/>
      <c r="SUO51" s="1252"/>
      <c r="SUP51" s="1252"/>
      <c r="SUQ51" s="1252"/>
      <c r="SUR51" s="1252"/>
      <c r="SUS51" s="1252"/>
      <c r="SUT51" s="1252"/>
      <c r="SUU51" s="1252"/>
      <c r="SUV51" s="1252"/>
      <c r="SUW51" s="1252"/>
      <c r="SUX51" s="1252"/>
      <c r="SUY51" s="1252"/>
      <c r="SUZ51" s="1252"/>
      <c r="SVA51" s="1252"/>
      <c r="SVB51" s="1252"/>
      <c r="SVC51" s="1252"/>
      <c r="SVD51" s="1252"/>
      <c r="SVE51" s="1252"/>
      <c r="SVF51" s="1252"/>
      <c r="SVG51" s="1252"/>
      <c r="SVH51" s="1252"/>
      <c r="SVI51" s="1252"/>
      <c r="SVJ51" s="1252"/>
      <c r="SVK51" s="1252"/>
      <c r="SVL51" s="1252"/>
      <c r="SVM51" s="1252"/>
      <c r="SVN51" s="1252"/>
      <c r="SVO51" s="1252"/>
      <c r="SVP51" s="1252"/>
      <c r="SVQ51" s="1252"/>
      <c r="SVR51" s="1252"/>
      <c r="SVS51" s="1252"/>
      <c r="SVT51" s="1252"/>
      <c r="SVU51" s="1252"/>
      <c r="SVV51" s="1252"/>
      <c r="SVW51" s="1252"/>
      <c r="SVX51" s="1252"/>
      <c r="SVY51" s="1252"/>
      <c r="SVZ51" s="1252"/>
      <c r="SWA51" s="1252"/>
      <c r="SWB51" s="1252"/>
      <c r="SWC51" s="1252"/>
      <c r="SWD51" s="1252"/>
      <c r="SWE51" s="1252"/>
      <c r="SWF51" s="1252"/>
      <c r="SWG51" s="1252"/>
      <c r="SWH51" s="1252"/>
      <c r="SWI51" s="1252"/>
      <c r="SWJ51" s="1252"/>
      <c r="SWK51" s="1252"/>
      <c r="SWL51" s="1252"/>
      <c r="SWM51" s="1252"/>
      <c r="SWN51" s="1252"/>
      <c r="SWO51" s="1252"/>
      <c r="SWP51" s="1252"/>
      <c r="SWQ51" s="1252"/>
      <c r="SWR51" s="1252"/>
      <c r="SWS51" s="1252"/>
      <c r="SWT51" s="1252"/>
      <c r="SWU51" s="1252"/>
      <c r="SWV51" s="1252"/>
      <c r="SWW51" s="1252"/>
      <c r="SWX51" s="1252"/>
      <c r="SWY51" s="1252"/>
      <c r="SWZ51" s="1252"/>
      <c r="SXA51" s="1252"/>
      <c r="SXB51" s="1252"/>
      <c r="SXC51" s="1252"/>
      <c r="SXD51" s="1252"/>
      <c r="SXE51" s="1252"/>
      <c r="SXF51" s="1252"/>
      <c r="SXG51" s="1252"/>
      <c r="SXH51" s="1252"/>
      <c r="SXI51" s="1252"/>
      <c r="SXJ51" s="1252"/>
      <c r="SXK51" s="1252"/>
      <c r="SXL51" s="1252"/>
      <c r="SXM51" s="1252"/>
      <c r="SXN51" s="1252"/>
      <c r="SXO51" s="1252"/>
      <c r="SXP51" s="1252"/>
      <c r="SXQ51" s="1252"/>
      <c r="SXR51" s="1252"/>
      <c r="SXS51" s="1252"/>
      <c r="SXT51" s="1252"/>
      <c r="SXU51" s="1252"/>
      <c r="SXV51" s="1252"/>
      <c r="SXW51" s="1252"/>
      <c r="SXX51" s="1252"/>
      <c r="SXY51" s="1252"/>
      <c r="SXZ51" s="1252"/>
      <c r="SYA51" s="1252"/>
      <c r="SYB51" s="1252"/>
      <c r="SYC51" s="1252"/>
      <c r="SYD51" s="1252"/>
      <c r="SYE51" s="1252"/>
      <c r="SYF51" s="1252"/>
      <c r="SYG51" s="1252"/>
      <c r="SYH51" s="1252"/>
      <c r="SYI51" s="1252"/>
      <c r="SYJ51" s="1252"/>
      <c r="SYK51" s="1252"/>
      <c r="SYL51" s="1252"/>
      <c r="SYM51" s="1252"/>
      <c r="SYN51" s="1252"/>
      <c r="SYO51" s="1252"/>
      <c r="SYP51" s="1252"/>
      <c r="SYQ51" s="1252"/>
      <c r="SYR51" s="1252"/>
      <c r="SYS51" s="1252"/>
      <c r="SYT51" s="1252"/>
      <c r="SYU51" s="1252"/>
      <c r="SYV51" s="1252"/>
      <c r="SYW51" s="1252"/>
      <c r="SYX51" s="1252"/>
      <c r="SYY51" s="1252"/>
      <c r="SYZ51" s="1252"/>
      <c r="SZA51" s="1252"/>
      <c r="SZB51" s="1252"/>
      <c r="SZC51" s="1252"/>
      <c r="SZD51" s="1252"/>
      <c r="SZE51" s="1252"/>
      <c r="SZF51" s="1252"/>
      <c r="SZG51" s="1252"/>
      <c r="SZH51" s="1252"/>
      <c r="SZI51" s="1252"/>
      <c r="SZJ51" s="1252"/>
      <c r="SZK51" s="1252"/>
      <c r="SZL51" s="1252"/>
      <c r="SZM51" s="1252"/>
      <c r="SZN51" s="1252"/>
      <c r="SZO51" s="1252"/>
      <c r="SZP51" s="1252"/>
      <c r="SZQ51" s="1252"/>
      <c r="SZR51" s="1252"/>
      <c r="SZS51" s="1252"/>
      <c r="SZT51" s="1252"/>
      <c r="SZU51" s="1252"/>
      <c r="SZV51" s="1252"/>
      <c r="SZW51" s="1252"/>
      <c r="SZX51" s="1252"/>
      <c r="SZY51" s="1252"/>
      <c r="SZZ51" s="1252"/>
      <c r="TAA51" s="1252"/>
      <c r="TAB51" s="1252"/>
      <c r="TAC51" s="1252"/>
      <c r="TAD51" s="1252"/>
      <c r="TAE51" s="1252"/>
      <c r="TAF51" s="1252"/>
      <c r="TAG51" s="1252"/>
      <c r="TAH51" s="1252"/>
      <c r="TAI51" s="1252"/>
      <c r="TAJ51" s="1252"/>
      <c r="TAK51" s="1252"/>
      <c r="TAL51" s="1252"/>
      <c r="TAM51" s="1252"/>
      <c r="TAN51" s="1252"/>
      <c r="TAO51" s="1252"/>
      <c r="TAP51" s="1252"/>
      <c r="TAQ51" s="1252"/>
      <c r="TAR51" s="1252"/>
      <c r="TAS51" s="1252"/>
      <c r="TAT51" s="1252"/>
      <c r="TAU51" s="1252"/>
      <c r="TAV51" s="1252"/>
      <c r="TAW51" s="1252"/>
      <c r="TAX51" s="1252"/>
      <c r="TAY51" s="1252"/>
      <c r="TAZ51" s="1252"/>
      <c r="TBA51" s="1252"/>
      <c r="TBB51" s="1252"/>
      <c r="TBC51" s="1252"/>
      <c r="TBD51" s="1252"/>
      <c r="TBE51" s="1252"/>
      <c r="TBF51" s="1252"/>
      <c r="TBG51" s="1252"/>
      <c r="TBH51" s="1252"/>
      <c r="TBI51" s="1252"/>
      <c r="TBJ51" s="1252"/>
      <c r="TBK51" s="1252"/>
      <c r="TBL51" s="1252"/>
      <c r="TBM51" s="1252"/>
      <c r="TBN51" s="1252"/>
      <c r="TBO51" s="1252"/>
      <c r="TBP51" s="1252"/>
      <c r="TBQ51" s="1252"/>
      <c r="TBR51" s="1252"/>
      <c r="TBS51" s="1252"/>
      <c r="TBT51" s="1252"/>
      <c r="TBU51" s="1252"/>
      <c r="TBV51" s="1252"/>
      <c r="TBW51" s="1252"/>
      <c r="TBX51" s="1252"/>
      <c r="TBY51" s="1252"/>
      <c r="TBZ51" s="1252"/>
      <c r="TCA51" s="1252"/>
      <c r="TCB51" s="1252"/>
      <c r="TCC51" s="1252"/>
      <c r="TCD51" s="1252"/>
      <c r="TCE51" s="1252"/>
      <c r="TCF51" s="1252"/>
      <c r="TCG51" s="1252"/>
      <c r="TCH51" s="1252"/>
      <c r="TCI51" s="1252"/>
      <c r="TCJ51" s="1252"/>
      <c r="TCK51" s="1252"/>
      <c r="TCL51" s="1252"/>
      <c r="TCM51" s="1252"/>
      <c r="TCN51" s="1252"/>
      <c r="TCO51" s="1252"/>
      <c r="TCP51" s="1252"/>
      <c r="TCQ51" s="1252"/>
      <c r="TCR51" s="1252"/>
      <c r="TCS51" s="1252"/>
      <c r="TCT51" s="1252"/>
      <c r="TCU51" s="1252"/>
      <c r="TCV51" s="1252"/>
      <c r="TCW51" s="1252"/>
      <c r="TCX51" s="1252"/>
      <c r="TCY51" s="1252"/>
      <c r="TCZ51" s="1252"/>
      <c r="TDA51" s="1252"/>
      <c r="TDB51" s="1252"/>
      <c r="TDC51" s="1252"/>
      <c r="TDD51" s="1252"/>
      <c r="TDE51" s="1252"/>
      <c r="TDF51" s="1252"/>
      <c r="TDG51" s="1252"/>
      <c r="TDH51" s="1252"/>
      <c r="TDI51" s="1252"/>
      <c r="TDJ51" s="1252"/>
      <c r="TDK51" s="1252"/>
      <c r="TDL51" s="1252"/>
      <c r="TDM51" s="1252"/>
      <c r="TDN51" s="1252"/>
      <c r="TDO51" s="1252"/>
      <c r="TDP51" s="1252"/>
      <c r="TDQ51" s="1252"/>
      <c r="TDR51" s="1252"/>
      <c r="TDS51" s="1252"/>
      <c r="TDT51" s="1252"/>
      <c r="TDU51" s="1252"/>
      <c r="TDV51" s="1252"/>
      <c r="TDW51" s="1252"/>
      <c r="TDX51" s="1252"/>
      <c r="TDY51" s="1252"/>
      <c r="TDZ51" s="1252"/>
      <c r="TEA51" s="1252"/>
      <c r="TEB51" s="1252"/>
      <c r="TEC51" s="1252"/>
      <c r="TED51" s="1252"/>
      <c r="TEE51" s="1252"/>
      <c r="TEF51" s="1252"/>
      <c r="TEG51" s="1252"/>
      <c r="TEH51" s="1252"/>
      <c r="TEI51" s="1252"/>
      <c r="TEJ51" s="1252"/>
      <c r="TEK51" s="1252"/>
      <c r="TEL51" s="1252"/>
      <c r="TEM51" s="1252"/>
      <c r="TEN51" s="1252"/>
      <c r="TEO51" s="1252"/>
      <c r="TEP51" s="1252"/>
      <c r="TEQ51" s="1252"/>
      <c r="TER51" s="1252"/>
      <c r="TES51" s="1252"/>
      <c r="TET51" s="1252"/>
      <c r="TEU51" s="1252"/>
      <c r="TEV51" s="1252"/>
      <c r="TEW51" s="1252"/>
      <c r="TEX51" s="1252"/>
      <c r="TEY51" s="1252"/>
      <c r="TEZ51" s="1252"/>
      <c r="TFA51" s="1252"/>
      <c r="TFB51" s="1252"/>
      <c r="TFC51" s="1252"/>
      <c r="TFD51" s="1252"/>
      <c r="TFE51" s="1252"/>
      <c r="TFF51" s="1252"/>
      <c r="TFG51" s="1252"/>
      <c r="TFH51" s="1252"/>
      <c r="TFI51" s="1252"/>
      <c r="TFJ51" s="1252"/>
      <c r="TFK51" s="1252"/>
      <c r="TFL51" s="1252"/>
      <c r="TFM51" s="1252"/>
      <c r="TFN51" s="1252"/>
      <c r="TFO51" s="1252"/>
      <c r="TFP51" s="1252"/>
      <c r="TFQ51" s="1252"/>
      <c r="TFR51" s="1252"/>
      <c r="TFS51" s="1252"/>
      <c r="TFT51" s="1252"/>
      <c r="TFU51" s="1252"/>
      <c r="TFV51" s="1252"/>
      <c r="TFW51" s="1252"/>
      <c r="TFX51" s="1252"/>
      <c r="TFY51" s="1252"/>
      <c r="TFZ51" s="1252"/>
      <c r="TGA51" s="1252"/>
      <c r="TGB51" s="1252"/>
      <c r="TGC51" s="1252"/>
      <c r="TGD51" s="1252"/>
      <c r="TGE51" s="1252"/>
      <c r="TGF51" s="1252"/>
      <c r="TGG51" s="1252"/>
      <c r="TGH51" s="1252"/>
      <c r="TGI51" s="1252"/>
      <c r="TGJ51" s="1252"/>
      <c r="TGK51" s="1252"/>
      <c r="TGL51" s="1252"/>
      <c r="TGM51" s="1252"/>
      <c r="TGN51" s="1252"/>
      <c r="TGO51" s="1252"/>
      <c r="TGP51" s="1252"/>
      <c r="TGQ51" s="1252"/>
      <c r="TGR51" s="1252"/>
      <c r="TGS51" s="1252"/>
      <c r="TGT51" s="1252"/>
      <c r="TGU51" s="1252"/>
      <c r="TGV51" s="1252"/>
      <c r="TGW51" s="1252"/>
      <c r="TGX51" s="1252"/>
      <c r="TGY51" s="1252"/>
      <c r="TGZ51" s="1252"/>
      <c r="THA51" s="1252"/>
      <c r="THB51" s="1252"/>
      <c r="THC51" s="1252"/>
      <c r="THD51" s="1252"/>
      <c r="THE51" s="1252"/>
      <c r="THF51" s="1252"/>
      <c r="THG51" s="1252"/>
      <c r="THH51" s="1252"/>
      <c r="THI51" s="1252"/>
      <c r="THJ51" s="1252"/>
      <c r="THK51" s="1252"/>
      <c r="THL51" s="1252"/>
      <c r="THM51" s="1252"/>
      <c r="THN51" s="1252"/>
      <c r="THO51" s="1252"/>
      <c r="THP51" s="1252"/>
      <c r="THQ51" s="1252"/>
      <c r="THR51" s="1252"/>
      <c r="THS51" s="1252"/>
      <c r="THT51" s="1252"/>
      <c r="THU51" s="1252"/>
      <c r="THV51" s="1252"/>
      <c r="THW51" s="1252"/>
      <c r="THX51" s="1252"/>
      <c r="THY51" s="1252"/>
      <c r="THZ51" s="1252"/>
      <c r="TIA51" s="1252"/>
      <c r="TIB51" s="1252"/>
      <c r="TIC51" s="1252"/>
      <c r="TID51" s="1252"/>
      <c r="TIE51" s="1252"/>
      <c r="TIF51" s="1252"/>
      <c r="TIG51" s="1252"/>
      <c r="TIH51" s="1252"/>
      <c r="TII51" s="1252"/>
      <c r="TIJ51" s="1252"/>
      <c r="TIK51" s="1252"/>
      <c r="TIL51" s="1252"/>
      <c r="TIM51" s="1252"/>
      <c r="TIN51" s="1252"/>
      <c r="TIO51" s="1252"/>
      <c r="TIP51" s="1252"/>
      <c r="TIQ51" s="1252"/>
      <c r="TIR51" s="1252"/>
      <c r="TIS51" s="1252"/>
      <c r="TIT51" s="1252"/>
      <c r="TIU51" s="1252"/>
      <c r="TIV51" s="1252"/>
      <c r="TIW51" s="1252"/>
      <c r="TIX51" s="1252"/>
      <c r="TIY51" s="1252"/>
      <c r="TIZ51" s="1252"/>
      <c r="TJA51" s="1252"/>
      <c r="TJB51" s="1252"/>
      <c r="TJC51" s="1252"/>
      <c r="TJD51" s="1252"/>
      <c r="TJE51" s="1252"/>
      <c r="TJF51" s="1252"/>
      <c r="TJG51" s="1252"/>
      <c r="TJH51" s="1252"/>
      <c r="TJI51" s="1252"/>
      <c r="TJJ51" s="1252"/>
      <c r="TJK51" s="1252"/>
      <c r="TJL51" s="1252"/>
      <c r="TJM51" s="1252"/>
      <c r="TJN51" s="1252"/>
      <c r="TJO51" s="1252"/>
      <c r="TJP51" s="1252"/>
      <c r="TJQ51" s="1252"/>
      <c r="TJR51" s="1252"/>
      <c r="TJS51" s="1252"/>
      <c r="TJT51" s="1252"/>
      <c r="TJU51" s="1252"/>
      <c r="TJV51" s="1252"/>
      <c r="TJW51" s="1252"/>
      <c r="TJX51" s="1252"/>
      <c r="TJY51" s="1252"/>
      <c r="TJZ51" s="1252"/>
      <c r="TKA51" s="1252"/>
      <c r="TKB51" s="1252"/>
      <c r="TKC51" s="1252"/>
      <c r="TKD51" s="1252"/>
      <c r="TKE51" s="1252"/>
      <c r="TKF51" s="1252"/>
      <c r="TKG51" s="1252"/>
      <c r="TKH51" s="1252"/>
      <c r="TKI51" s="1252"/>
      <c r="TKJ51" s="1252"/>
      <c r="TKK51" s="1252"/>
      <c r="TKL51" s="1252"/>
      <c r="TKM51" s="1252"/>
      <c r="TKN51" s="1252"/>
      <c r="TKO51" s="1252"/>
      <c r="TKP51" s="1252"/>
      <c r="TKQ51" s="1252"/>
      <c r="TKR51" s="1252"/>
      <c r="TKS51" s="1252"/>
      <c r="TKT51" s="1252"/>
      <c r="TKU51" s="1252"/>
      <c r="TKV51" s="1252"/>
      <c r="TKW51" s="1252"/>
      <c r="TKX51" s="1252"/>
      <c r="TKY51" s="1252"/>
      <c r="TKZ51" s="1252"/>
      <c r="TLA51" s="1252"/>
      <c r="TLB51" s="1252"/>
      <c r="TLC51" s="1252"/>
      <c r="TLD51" s="1252"/>
      <c r="TLE51" s="1252"/>
      <c r="TLF51" s="1252"/>
      <c r="TLG51" s="1252"/>
      <c r="TLH51" s="1252"/>
      <c r="TLI51" s="1252"/>
      <c r="TLJ51" s="1252"/>
      <c r="TLK51" s="1252"/>
      <c r="TLL51" s="1252"/>
      <c r="TLM51" s="1252"/>
      <c r="TLN51" s="1252"/>
      <c r="TLO51" s="1252"/>
      <c r="TLP51" s="1252"/>
      <c r="TLQ51" s="1252"/>
      <c r="TLR51" s="1252"/>
      <c r="TLS51" s="1252"/>
      <c r="TLT51" s="1252"/>
      <c r="TLU51" s="1252"/>
      <c r="TLV51" s="1252"/>
      <c r="TLW51" s="1252"/>
      <c r="TLX51" s="1252"/>
      <c r="TLY51" s="1252"/>
      <c r="TLZ51" s="1252"/>
      <c r="TMA51" s="1252"/>
      <c r="TMB51" s="1252"/>
      <c r="TMC51" s="1252"/>
      <c r="TMD51" s="1252"/>
      <c r="TME51" s="1252"/>
      <c r="TMF51" s="1252"/>
      <c r="TMG51" s="1252"/>
      <c r="TMH51" s="1252"/>
      <c r="TMI51" s="1252"/>
      <c r="TMJ51" s="1252"/>
      <c r="TMK51" s="1252"/>
      <c r="TML51" s="1252"/>
      <c r="TMM51" s="1252"/>
      <c r="TMN51" s="1252"/>
      <c r="TMO51" s="1252"/>
      <c r="TMP51" s="1252"/>
      <c r="TMQ51" s="1252"/>
      <c r="TMR51" s="1252"/>
      <c r="TMS51" s="1252"/>
      <c r="TMT51" s="1252"/>
      <c r="TMU51" s="1252"/>
      <c r="TMV51" s="1252"/>
      <c r="TMW51" s="1252"/>
      <c r="TMX51" s="1252"/>
      <c r="TMY51" s="1252"/>
      <c r="TMZ51" s="1252"/>
      <c r="TNA51" s="1252"/>
      <c r="TNB51" s="1252"/>
      <c r="TNC51" s="1252"/>
      <c r="TND51" s="1252"/>
      <c r="TNE51" s="1252"/>
      <c r="TNF51" s="1252"/>
      <c r="TNG51" s="1252"/>
      <c r="TNH51" s="1252"/>
      <c r="TNI51" s="1252"/>
      <c r="TNJ51" s="1252"/>
      <c r="TNK51" s="1252"/>
      <c r="TNL51" s="1252"/>
      <c r="TNM51" s="1252"/>
      <c r="TNN51" s="1252"/>
      <c r="TNO51" s="1252"/>
      <c r="TNP51" s="1252"/>
      <c r="TNQ51" s="1252"/>
      <c r="TNR51" s="1252"/>
      <c r="TNS51" s="1252"/>
      <c r="TNT51" s="1252"/>
      <c r="TNU51" s="1252"/>
      <c r="TNV51" s="1252"/>
      <c r="TNW51" s="1252"/>
      <c r="TNX51" s="1252"/>
      <c r="TNY51" s="1252"/>
      <c r="TNZ51" s="1252"/>
      <c r="TOA51" s="1252"/>
      <c r="TOB51" s="1252"/>
      <c r="TOC51" s="1252"/>
      <c r="TOD51" s="1252"/>
      <c r="TOE51" s="1252"/>
      <c r="TOF51" s="1252"/>
      <c r="TOG51" s="1252"/>
      <c r="TOH51" s="1252"/>
      <c r="TOI51" s="1252"/>
      <c r="TOJ51" s="1252"/>
      <c r="TOK51" s="1252"/>
      <c r="TOL51" s="1252"/>
      <c r="TOM51" s="1252"/>
      <c r="TON51" s="1252"/>
      <c r="TOO51" s="1252"/>
      <c r="TOP51" s="1252"/>
      <c r="TOQ51" s="1252"/>
      <c r="TOR51" s="1252"/>
      <c r="TOS51" s="1252"/>
      <c r="TOT51" s="1252"/>
      <c r="TOU51" s="1252"/>
      <c r="TOV51" s="1252"/>
      <c r="TOW51" s="1252"/>
      <c r="TOX51" s="1252"/>
      <c r="TOY51" s="1252"/>
      <c r="TOZ51" s="1252"/>
      <c r="TPA51" s="1252"/>
      <c r="TPB51" s="1252"/>
      <c r="TPC51" s="1252"/>
      <c r="TPD51" s="1252"/>
      <c r="TPE51" s="1252"/>
      <c r="TPF51" s="1252"/>
      <c r="TPG51" s="1252"/>
      <c r="TPH51" s="1252"/>
      <c r="TPI51" s="1252"/>
      <c r="TPJ51" s="1252"/>
      <c r="TPK51" s="1252"/>
      <c r="TPL51" s="1252"/>
      <c r="TPM51" s="1252"/>
      <c r="TPN51" s="1252"/>
      <c r="TPO51" s="1252"/>
      <c r="TPP51" s="1252"/>
      <c r="TPQ51" s="1252"/>
      <c r="TPR51" s="1252"/>
      <c r="TPS51" s="1252"/>
      <c r="TPT51" s="1252"/>
      <c r="TPU51" s="1252"/>
      <c r="TPV51" s="1252"/>
      <c r="TPW51" s="1252"/>
      <c r="TPX51" s="1252"/>
      <c r="TPY51" s="1252"/>
      <c r="TPZ51" s="1252"/>
      <c r="TQA51" s="1252"/>
      <c r="TQB51" s="1252"/>
      <c r="TQC51" s="1252"/>
      <c r="TQD51" s="1252"/>
      <c r="TQE51" s="1252"/>
      <c r="TQF51" s="1252"/>
      <c r="TQG51" s="1252"/>
      <c r="TQH51" s="1252"/>
      <c r="TQI51" s="1252"/>
      <c r="TQJ51" s="1252"/>
      <c r="TQK51" s="1252"/>
      <c r="TQL51" s="1252"/>
      <c r="TQM51" s="1252"/>
      <c r="TQN51" s="1252"/>
      <c r="TQO51" s="1252"/>
      <c r="TQP51" s="1252"/>
      <c r="TQQ51" s="1252"/>
      <c r="TQR51" s="1252"/>
      <c r="TQS51" s="1252"/>
      <c r="TQT51" s="1252"/>
      <c r="TQU51" s="1252"/>
      <c r="TQV51" s="1252"/>
      <c r="TQW51" s="1252"/>
      <c r="TQX51" s="1252"/>
      <c r="TQY51" s="1252"/>
      <c r="TQZ51" s="1252"/>
      <c r="TRA51" s="1252"/>
      <c r="TRB51" s="1252"/>
      <c r="TRC51" s="1252"/>
      <c r="TRD51" s="1252"/>
      <c r="TRE51" s="1252"/>
      <c r="TRF51" s="1252"/>
      <c r="TRG51" s="1252"/>
      <c r="TRH51" s="1252"/>
      <c r="TRI51" s="1252"/>
      <c r="TRJ51" s="1252"/>
      <c r="TRK51" s="1252"/>
      <c r="TRL51" s="1252"/>
      <c r="TRM51" s="1252"/>
      <c r="TRN51" s="1252"/>
      <c r="TRO51" s="1252"/>
      <c r="TRP51" s="1252"/>
      <c r="TRQ51" s="1252"/>
      <c r="TRR51" s="1252"/>
      <c r="TRS51" s="1252"/>
      <c r="TRT51" s="1252"/>
      <c r="TRU51" s="1252"/>
      <c r="TRV51" s="1252"/>
      <c r="TRW51" s="1252"/>
      <c r="TRX51" s="1252"/>
      <c r="TRY51" s="1252"/>
      <c r="TRZ51" s="1252"/>
      <c r="TSA51" s="1252"/>
      <c r="TSB51" s="1252"/>
      <c r="TSC51" s="1252"/>
      <c r="TSD51" s="1252"/>
      <c r="TSE51" s="1252"/>
      <c r="TSF51" s="1252"/>
      <c r="TSG51" s="1252"/>
      <c r="TSH51" s="1252"/>
      <c r="TSI51" s="1252"/>
      <c r="TSJ51" s="1252"/>
      <c r="TSK51" s="1252"/>
      <c r="TSL51" s="1252"/>
      <c r="TSM51" s="1252"/>
      <c r="TSN51" s="1252"/>
      <c r="TSO51" s="1252"/>
      <c r="TSP51" s="1252"/>
      <c r="TSQ51" s="1252"/>
      <c r="TSR51" s="1252"/>
      <c r="TSS51" s="1252"/>
      <c r="TST51" s="1252"/>
      <c r="TSU51" s="1252"/>
      <c r="TSV51" s="1252"/>
      <c r="TSW51" s="1252"/>
      <c r="TSX51" s="1252"/>
      <c r="TSY51" s="1252"/>
      <c r="TSZ51" s="1252"/>
      <c r="TTA51" s="1252"/>
      <c r="TTB51" s="1252"/>
      <c r="TTC51" s="1252"/>
      <c r="TTD51" s="1252"/>
      <c r="TTE51" s="1252"/>
      <c r="TTF51" s="1252"/>
      <c r="TTG51" s="1252"/>
      <c r="TTH51" s="1252"/>
      <c r="TTI51" s="1252"/>
      <c r="TTJ51" s="1252"/>
      <c r="TTK51" s="1252"/>
      <c r="TTL51" s="1252"/>
      <c r="TTM51" s="1252"/>
      <c r="TTN51" s="1252"/>
      <c r="TTO51" s="1252"/>
      <c r="TTP51" s="1252"/>
      <c r="TTQ51" s="1252"/>
      <c r="TTR51" s="1252"/>
      <c r="TTS51" s="1252"/>
      <c r="TTT51" s="1252"/>
      <c r="TTU51" s="1252"/>
      <c r="TTV51" s="1252"/>
      <c r="TTW51" s="1252"/>
      <c r="TTX51" s="1252"/>
      <c r="TTY51" s="1252"/>
      <c r="TTZ51" s="1252"/>
      <c r="TUA51" s="1252"/>
      <c r="TUB51" s="1252"/>
      <c r="TUC51" s="1252"/>
      <c r="TUD51" s="1252"/>
      <c r="TUE51" s="1252"/>
      <c r="TUF51" s="1252"/>
      <c r="TUG51" s="1252"/>
      <c r="TUH51" s="1252"/>
      <c r="TUI51" s="1252"/>
      <c r="TUJ51" s="1252"/>
      <c r="TUK51" s="1252"/>
      <c r="TUL51" s="1252"/>
      <c r="TUM51" s="1252"/>
      <c r="TUN51" s="1252"/>
      <c r="TUO51" s="1252"/>
      <c r="TUP51" s="1252"/>
      <c r="TUQ51" s="1252"/>
      <c r="TUR51" s="1252"/>
      <c r="TUS51" s="1252"/>
      <c r="TUT51" s="1252"/>
      <c r="TUU51" s="1252"/>
      <c r="TUV51" s="1252"/>
      <c r="TUW51" s="1252"/>
      <c r="TUX51" s="1252"/>
      <c r="TUY51" s="1252"/>
      <c r="TUZ51" s="1252"/>
      <c r="TVA51" s="1252"/>
      <c r="TVB51" s="1252"/>
      <c r="TVC51" s="1252"/>
      <c r="TVD51" s="1252"/>
      <c r="TVE51" s="1252"/>
      <c r="TVF51" s="1252"/>
      <c r="TVG51" s="1252"/>
      <c r="TVH51" s="1252"/>
      <c r="TVI51" s="1252"/>
      <c r="TVJ51" s="1252"/>
      <c r="TVK51" s="1252"/>
      <c r="TVL51" s="1252"/>
      <c r="TVM51" s="1252"/>
      <c r="TVN51" s="1252"/>
      <c r="TVO51" s="1252"/>
      <c r="TVP51" s="1252"/>
      <c r="TVQ51" s="1252"/>
      <c r="TVR51" s="1252"/>
      <c r="TVS51" s="1252"/>
      <c r="TVT51" s="1252"/>
      <c r="TVU51" s="1252"/>
      <c r="TVV51" s="1252"/>
      <c r="TVW51" s="1252"/>
      <c r="TVX51" s="1252"/>
      <c r="TVY51" s="1252"/>
      <c r="TVZ51" s="1252"/>
      <c r="TWA51" s="1252"/>
      <c r="TWB51" s="1252"/>
      <c r="TWC51" s="1252"/>
      <c r="TWD51" s="1252"/>
      <c r="TWE51" s="1252"/>
      <c r="TWF51" s="1252"/>
      <c r="TWG51" s="1252"/>
      <c r="TWH51" s="1252"/>
      <c r="TWI51" s="1252"/>
      <c r="TWJ51" s="1252"/>
      <c r="TWK51" s="1252"/>
      <c r="TWL51" s="1252"/>
      <c r="TWM51" s="1252"/>
      <c r="TWN51" s="1252"/>
      <c r="TWO51" s="1252"/>
      <c r="TWP51" s="1252"/>
      <c r="TWQ51" s="1252"/>
      <c r="TWR51" s="1252"/>
      <c r="TWS51" s="1252"/>
      <c r="TWT51" s="1252"/>
      <c r="TWU51" s="1252"/>
      <c r="TWV51" s="1252"/>
      <c r="TWW51" s="1252"/>
      <c r="TWX51" s="1252"/>
      <c r="TWY51" s="1252"/>
      <c r="TWZ51" s="1252"/>
      <c r="TXA51" s="1252"/>
      <c r="TXB51" s="1252"/>
      <c r="TXC51" s="1252"/>
      <c r="TXD51" s="1252"/>
      <c r="TXE51" s="1252"/>
      <c r="TXF51" s="1252"/>
      <c r="TXG51" s="1252"/>
      <c r="TXH51" s="1252"/>
      <c r="TXI51" s="1252"/>
      <c r="TXJ51" s="1252"/>
      <c r="TXK51" s="1252"/>
      <c r="TXL51" s="1252"/>
      <c r="TXM51" s="1252"/>
      <c r="TXN51" s="1252"/>
      <c r="TXO51" s="1252"/>
      <c r="TXP51" s="1252"/>
      <c r="TXQ51" s="1252"/>
      <c r="TXR51" s="1252"/>
      <c r="TXS51" s="1252"/>
      <c r="TXT51" s="1252"/>
      <c r="TXU51" s="1252"/>
      <c r="TXV51" s="1252"/>
      <c r="TXW51" s="1252"/>
      <c r="TXX51" s="1252"/>
      <c r="TXY51" s="1252"/>
      <c r="TXZ51" s="1252"/>
      <c r="TYA51" s="1252"/>
      <c r="TYB51" s="1252"/>
      <c r="TYC51" s="1252"/>
      <c r="TYD51" s="1252"/>
      <c r="TYE51" s="1252"/>
      <c r="TYF51" s="1252"/>
      <c r="TYG51" s="1252"/>
      <c r="TYH51" s="1252"/>
      <c r="TYI51" s="1252"/>
      <c r="TYJ51" s="1252"/>
      <c r="TYK51" s="1252"/>
      <c r="TYL51" s="1252"/>
      <c r="TYM51" s="1252"/>
      <c r="TYN51" s="1252"/>
      <c r="TYO51" s="1252"/>
      <c r="TYP51" s="1252"/>
      <c r="TYQ51" s="1252"/>
      <c r="TYR51" s="1252"/>
      <c r="TYS51" s="1252"/>
      <c r="TYT51" s="1252"/>
      <c r="TYU51" s="1252"/>
      <c r="TYV51" s="1252"/>
      <c r="TYW51" s="1252"/>
      <c r="TYX51" s="1252"/>
      <c r="TYY51" s="1252"/>
      <c r="TYZ51" s="1252"/>
      <c r="TZA51" s="1252"/>
      <c r="TZB51" s="1252"/>
      <c r="TZC51" s="1252"/>
      <c r="TZD51" s="1252"/>
      <c r="TZE51" s="1252"/>
      <c r="TZF51" s="1252"/>
      <c r="TZG51" s="1252"/>
      <c r="TZH51" s="1252"/>
      <c r="TZI51" s="1252"/>
      <c r="TZJ51" s="1252"/>
      <c r="TZK51" s="1252"/>
      <c r="TZL51" s="1252"/>
      <c r="TZM51" s="1252"/>
      <c r="TZN51" s="1252"/>
      <c r="TZO51" s="1252"/>
      <c r="TZP51" s="1252"/>
      <c r="TZQ51" s="1252"/>
      <c r="TZR51" s="1252"/>
      <c r="TZS51" s="1252"/>
      <c r="TZT51" s="1252"/>
      <c r="TZU51" s="1252"/>
      <c r="TZV51" s="1252"/>
      <c r="TZW51" s="1252"/>
      <c r="TZX51" s="1252"/>
      <c r="TZY51" s="1252"/>
      <c r="TZZ51" s="1252"/>
      <c r="UAA51" s="1252"/>
      <c r="UAB51" s="1252"/>
      <c r="UAC51" s="1252"/>
      <c r="UAD51" s="1252"/>
      <c r="UAE51" s="1252"/>
      <c r="UAF51" s="1252"/>
      <c r="UAG51" s="1252"/>
      <c r="UAH51" s="1252"/>
      <c r="UAI51" s="1252"/>
      <c r="UAJ51" s="1252"/>
      <c r="UAK51" s="1252"/>
      <c r="UAL51" s="1252"/>
      <c r="UAM51" s="1252"/>
      <c r="UAN51" s="1252"/>
      <c r="UAO51" s="1252"/>
      <c r="UAP51" s="1252"/>
      <c r="UAQ51" s="1252"/>
      <c r="UAR51" s="1252"/>
      <c r="UAS51" s="1252"/>
      <c r="UAT51" s="1252"/>
      <c r="UAU51" s="1252"/>
      <c r="UAV51" s="1252"/>
      <c r="UAW51" s="1252"/>
      <c r="UAX51" s="1252"/>
      <c r="UAY51" s="1252"/>
      <c r="UAZ51" s="1252"/>
      <c r="UBA51" s="1252"/>
      <c r="UBB51" s="1252"/>
      <c r="UBC51" s="1252"/>
      <c r="UBD51" s="1252"/>
      <c r="UBE51" s="1252"/>
      <c r="UBF51" s="1252"/>
      <c r="UBG51" s="1252"/>
      <c r="UBH51" s="1252"/>
      <c r="UBI51" s="1252"/>
      <c r="UBJ51" s="1252"/>
      <c r="UBK51" s="1252"/>
      <c r="UBL51" s="1252"/>
      <c r="UBM51" s="1252"/>
      <c r="UBN51" s="1252"/>
      <c r="UBO51" s="1252"/>
      <c r="UBP51" s="1252"/>
      <c r="UBQ51" s="1252"/>
      <c r="UBR51" s="1252"/>
      <c r="UBS51" s="1252"/>
      <c r="UBT51" s="1252"/>
      <c r="UBU51" s="1252"/>
      <c r="UBV51" s="1252"/>
      <c r="UBW51" s="1252"/>
      <c r="UBX51" s="1252"/>
      <c r="UBY51" s="1252"/>
      <c r="UBZ51" s="1252"/>
      <c r="UCA51" s="1252"/>
      <c r="UCB51" s="1252"/>
      <c r="UCC51" s="1252"/>
      <c r="UCD51" s="1252"/>
      <c r="UCE51" s="1252"/>
      <c r="UCF51" s="1252"/>
      <c r="UCG51" s="1252"/>
      <c r="UCH51" s="1252"/>
      <c r="UCI51" s="1252"/>
      <c r="UCJ51" s="1252"/>
      <c r="UCK51" s="1252"/>
      <c r="UCL51" s="1252"/>
      <c r="UCM51" s="1252"/>
      <c r="UCN51" s="1252"/>
      <c r="UCO51" s="1252"/>
      <c r="UCP51" s="1252"/>
      <c r="UCQ51" s="1252"/>
      <c r="UCR51" s="1252"/>
      <c r="UCS51" s="1252"/>
      <c r="UCT51" s="1252"/>
      <c r="UCU51" s="1252"/>
      <c r="UCV51" s="1252"/>
      <c r="UCW51" s="1252"/>
      <c r="UCX51" s="1252"/>
      <c r="UCY51" s="1252"/>
      <c r="UCZ51" s="1252"/>
      <c r="UDA51" s="1252"/>
      <c r="UDB51" s="1252"/>
      <c r="UDC51" s="1252"/>
      <c r="UDD51" s="1252"/>
      <c r="UDE51" s="1252"/>
      <c r="UDF51" s="1252"/>
      <c r="UDG51" s="1252"/>
      <c r="UDH51" s="1252"/>
      <c r="UDI51" s="1252"/>
      <c r="UDJ51" s="1252"/>
      <c r="UDK51" s="1252"/>
      <c r="UDL51" s="1252"/>
      <c r="UDM51" s="1252"/>
      <c r="UDN51" s="1252"/>
      <c r="UDO51" s="1252"/>
      <c r="UDP51" s="1252"/>
      <c r="UDQ51" s="1252"/>
      <c r="UDR51" s="1252"/>
      <c r="UDS51" s="1252"/>
      <c r="UDT51" s="1252"/>
      <c r="UDU51" s="1252"/>
      <c r="UDV51" s="1252"/>
      <c r="UDW51" s="1252"/>
      <c r="UDX51" s="1252"/>
      <c r="UDY51" s="1252"/>
      <c r="UDZ51" s="1252"/>
      <c r="UEA51" s="1252"/>
      <c r="UEB51" s="1252"/>
      <c r="UEC51" s="1252"/>
      <c r="UED51" s="1252"/>
      <c r="UEE51" s="1252"/>
      <c r="UEF51" s="1252"/>
      <c r="UEG51" s="1252"/>
      <c r="UEH51" s="1252"/>
      <c r="UEI51" s="1252"/>
      <c r="UEJ51" s="1252"/>
      <c r="UEK51" s="1252"/>
      <c r="UEL51" s="1252"/>
      <c r="UEM51" s="1252"/>
      <c r="UEN51" s="1252"/>
      <c r="UEO51" s="1252"/>
      <c r="UEP51" s="1252"/>
      <c r="UEQ51" s="1252"/>
      <c r="UER51" s="1252"/>
      <c r="UES51" s="1252"/>
      <c r="UET51" s="1252"/>
      <c r="UEU51" s="1252"/>
      <c r="UEV51" s="1252"/>
      <c r="UEW51" s="1252"/>
      <c r="UEX51" s="1252"/>
      <c r="UEY51" s="1252"/>
      <c r="UEZ51" s="1252"/>
      <c r="UFA51" s="1252"/>
      <c r="UFB51" s="1252"/>
      <c r="UFC51" s="1252"/>
      <c r="UFD51" s="1252"/>
      <c r="UFE51" s="1252"/>
      <c r="UFF51" s="1252"/>
      <c r="UFG51" s="1252"/>
      <c r="UFH51" s="1252"/>
      <c r="UFI51" s="1252"/>
      <c r="UFJ51" s="1252"/>
      <c r="UFK51" s="1252"/>
      <c r="UFL51" s="1252"/>
      <c r="UFM51" s="1252"/>
      <c r="UFN51" s="1252"/>
      <c r="UFO51" s="1252"/>
      <c r="UFP51" s="1252"/>
      <c r="UFQ51" s="1252"/>
      <c r="UFR51" s="1252"/>
      <c r="UFS51" s="1252"/>
      <c r="UFT51" s="1252"/>
      <c r="UFU51" s="1252"/>
      <c r="UFV51" s="1252"/>
      <c r="UFW51" s="1252"/>
      <c r="UFX51" s="1252"/>
      <c r="UFY51" s="1252"/>
      <c r="UFZ51" s="1252"/>
      <c r="UGA51" s="1252"/>
      <c r="UGB51" s="1252"/>
      <c r="UGC51" s="1252"/>
      <c r="UGD51" s="1252"/>
      <c r="UGE51" s="1252"/>
      <c r="UGF51" s="1252"/>
      <c r="UGG51" s="1252"/>
      <c r="UGH51" s="1252"/>
      <c r="UGI51" s="1252"/>
      <c r="UGJ51" s="1252"/>
      <c r="UGK51" s="1252"/>
      <c r="UGL51" s="1252"/>
      <c r="UGM51" s="1252"/>
      <c r="UGN51" s="1252"/>
      <c r="UGO51" s="1252"/>
      <c r="UGP51" s="1252"/>
      <c r="UGQ51" s="1252"/>
      <c r="UGR51" s="1252"/>
      <c r="UGS51" s="1252"/>
      <c r="UGT51" s="1252"/>
      <c r="UGU51" s="1252"/>
      <c r="UGV51" s="1252"/>
      <c r="UGW51" s="1252"/>
      <c r="UGX51" s="1252"/>
      <c r="UGY51" s="1252"/>
      <c r="UGZ51" s="1252"/>
      <c r="UHA51" s="1252"/>
      <c r="UHB51" s="1252"/>
      <c r="UHC51" s="1252"/>
      <c r="UHD51" s="1252"/>
      <c r="UHE51" s="1252"/>
      <c r="UHF51" s="1252"/>
      <c r="UHG51" s="1252"/>
      <c r="UHH51" s="1252"/>
      <c r="UHI51" s="1252"/>
      <c r="UHJ51" s="1252"/>
      <c r="UHK51" s="1252"/>
      <c r="UHL51" s="1252"/>
      <c r="UHM51" s="1252"/>
      <c r="UHN51" s="1252"/>
      <c r="UHO51" s="1252"/>
      <c r="UHP51" s="1252"/>
      <c r="UHQ51" s="1252"/>
      <c r="UHR51" s="1252"/>
      <c r="UHS51" s="1252"/>
      <c r="UHT51" s="1252"/>
      <c r="UHU51" s="1252"/>
      <c r="UHV51" s="1252"/>
      <c r="UHW51" s="1252"/>
      <c r="UHX51" s="1252"/>
      <c r="UHY51" s="1252"/>
      <c r="UHZ51" s="1252"/>
      <c r="UIA51" s="1252"/>
      <c r="UIB51" s="1252"/>
      <c r="UIC51" s="1252"/>
      <c r="UID51" s="1252"/>
      <c r="UIE51" s="1252"/>
      <c r="UIF51" s="1252"/>
      <c r="UIG51" s="1252"/>
      <c r="UIH51" s="1252"/>
      <c r="UII51" s="1252"/>
      <c r="UIJ51" s="1252"/>
      <c r="UIK51" s="1252"/>
      <c r="UIL51" s="1252"/>
      <c r="UIM51" s="1252"/>
      <c r="UIN51" s="1252"/>
      <c r="UIO51" s="1252"/>
      <c r="UIP51" s="1252"/>
      <c r="UIQ51" s="1252"/>
      <c r="UIR51" s="1252"/>
      <c r="UIS51" s="1252"/>
      <c r="UIT51" s="1252"/>
      <c r="UIU51" s="1252"/>
      <c r="UIV51" s="1252"/>
      <c r="UIW51" s="1252"/>
      <c r="UIX51" s="1252"/>
      <c r="UIY51" s="1252"/>
      <c r="UIZ51" s="1252"/>
      <c r="UJA51" s="1252"/>
      <c r="UJB51" s="1252"/>
      <c r="UJC51" s="1252"/>
      <c r="UJD51" s="1252"/>
      <c r="UJE51" s="1252"/>
      <c r="UJF51" s="1252"/>
      <c r="UJG51" s="1252"/>
      <c r="UJH51" s="1252"/>
      <c r="UJI51" s="1252"/>
      <c r="UJJ51" s="1252"/>
      <c r="UJK51" s="1252"/>
      <c r="UJL51" s="1252"/>
      <c r="UJM51" s="1252"/>
      <c r="UJN51" s="1252"/>
      <c r="UJO51" s="1252"/>
      <c r="UJP51" s="1252"/>
      <c r="UJQ51" s="1252"/>
      <c r="UJR51" s="1252"/>
      <c r="UJS51" s="1252"/>
      <c r="UJT51" s="1252"/>
      <c r="UJU51" s="1252"/>
      <c r="UJV51" s="1252"/>
      <c r="UJW51" s="1252"/>
      <c r="UJX51" s="1252"/>
      <c r="UJY51" s="1252"/>
      <c r="UJZ51" s="1252"/>
      <c r="UKA51" s="1252"/>
      <c r="UKB51" s="1252"/>
      <c r="UKC51" s="1252"/>
      <c r="UKD51" s="1252"/>
      <c r="UKE51" s="1252"/>
      <c r="UKF51" s="1252"/>
      <c r="UKG51" s="1252"/>
      <c r="UKH51" s="1252"/>
      <c r="UKI51" s="1252"/>
      <c r="UKJ51" s="1252"/>
      <c r="UKK51" s="1252"/>
      <c r="UKL51" s="1252"/>
      <c r="UKM51" s="1252"/>
      <c r="UKN51" s="1252"/>
      <c r="UKO51" s="1252"/>
      <c r="UKP51" s="1252"/>
      <c r="UKQ51" s="1252"/>
      <c r="UKR51" s="1252"/>
      <c r="UKS51" s="1252"/>
      <c r="UKT51" s="1252"/>
      <c r="UKU51" s="1252"/>
      <c r="UKV51" s="1252"/>
      <c r="UKW51" s="1252"/>
      <c r="UKX51" s="1252"/>
      <c r="UKY51" s="1252"/>
      <c r="UKZ51" s="1252"/>
      <c r="ULA51" s="1252"/>
      <c r="ULB51" s="1252"/>
      <c r="ULC51" s="1252"/>
      <c r="ULD51" s="1252"/>
      <c r="ULE51" s="1252"/>
      <c r="ULF51" s="1252"/>
      <c r="ULG51" s="1252"/>
      <c r="ULH51" s="1252"/>
      <c r="ULI51" s="1252"/>
      <c r="ULJ51" s="1252"/>
      <c r="ULK51" s="1252"/>
      <c r="ULL51" s="1252"/>
      <c r="ULM51" s="1252"/>
      <c r="ULN51" s="1252"/>
      <c r="ULO51" s="1252"/>
      <c r="ULP51" s="1252"/>
      <c r="ULQ51" s="1252"/>
      <c r="ULR51" s="1252"/>
      <c r="ULS51" s="1252"/>
      <c r="ULT51" s="1252"/>
      <c r="ULU51" s="1252"/>
      <c r="ULV51" s="1252"/>
      <c r="ULW51" s="1252"/>
      <c r="ULX51" s="1252"/>
      <c r="ULY51" s="1252"/>
      <c r="ULZ51" s="1252"/>
      <c r="UMA51" s="1252"/>
      <c r="UMB51" s="1252"/>
      <c r="UMC51" s="1252"/>
      <c r="UMD51" s="1252"/>
      <c r="UME51" s="1252"/>
      <c r="UMF51" s="1252"/>
      <c r="UMG51" s="1252"/>
      <c r="UMH51" s="1252"/>
      <c r="UMI51" s="1252"/>
      <c r="UMJ51" s="1252"/>
      <c r="UMK51" s="1252"/>
      <c r="UML51" s="1252"/>
      <c r="UMM51" s="1252"/>
      <c r="UMN51" s="1252"/>
      <c r="UMO51" s="1252"/>
      <c r="UMP51" s="1252"/>
      <c r="UMQ51" s="1252"/>
      <c r="UMR51" s="1252"/>
      <c r="UMS51" s="1252"/>
      <c r="UMT51" s="1252"/>
      <c r="UMU51" s="1252"/>
      <c r="UMV51" s="1252"/>
      <c r="UMW51" s="1252"/>
      <c r="UMX51" s="1252"/>
      <c r="UMY51" s="1252"/>
      <c r="UMZ51" s="1252"/>
      <c r="UNA51" s="1252"/>
      <c r="UNB51" s="1252"/>
      <c r="UNC51" s="1252"/>
      <c r="UND51" s="1252"/>
      <c r="UNE51" s="1252"/>
      <c r="UNF51" s="1252"/>
      <c r="UNG51" s="1252"/>
      <c r="UNH51" s="1252"/>
      <c r="UNI51" s="1252"/>
      <c r="UNJ51" s="1252"/>
      <c r="UNK51" s="1252"/>
      <c r="UNL51" s="1252"/>
      <c r="UNM51" s="1252"/>
      <c r="UNN51" s="1252"/>
      <c r="UNO51" s="1252"/>
      <c r="UNP51" s="1252"/>
      <c r="UNQ51" s="1252"/>
      <c r="UNR51" s="1252"/>
      <c r="UNS51" s="1252"/>
      <c r="UNT51" s="1252"/>
      <c r="UNU51" s="1252"/>
      <c r="UNV51" s="1252"/>
      <c r="UNW51" s="1252"/>
      <c r="UNX51" s="1252"/>
      <c r="UNY51" s="1252"/>
      <c r="UNZ51" s="1252"/>
      <c r="UOA51" s="1252"/>
      <c r="UOB51" s="1252"/>
      <c r="UOC51" s="1252"/>
      <c r="UOD51" s="1252"/>
      <c r="UOE51" s="1252"/>
      <c r="UOF51" s="1252"/>
      <c r="UOG51" s="1252"/>
      <c r="UOH51" s="1252"/>
      <c r="UOI51" s="1252"/>
      <c r="UOJ51" s="1252"/>
      <c r="UOK51" s="1252"/>
      <c r="UOL51" s="1252"/>
      <c r="UOM51" s="1252"/>
      <c r="UON51" s="1252"/>
      <c r="UOO51" s="1252"/>
      <c r="UOP51" s="1252"/>
      <c r="UOQ51" s="1252"/>
      <c r="UOR51" s="1252"/>
      <c r="UOS51" s="1252"/>
      <c r="UOT51" s="1252"/>
      <c r="UOU51" s="1252"/>
      <c r="UOV51" s="1252"/>
      <c r="UOW51" s="1252"/>
      <c r="UOX51" s="1252"/>
      <c r="UOY51" s="1252"/>
      <c r="UOZ51" s="1252"/>
      <c r="UPA51" s="1252"/>
      <c r="UPB51" s="1252"/>
      <c r="UPC51" s="1252"/>
      <c r="UPD51" s="1252"/>
      <c r="UPE51" s="1252"/>
      <c r="UPF51" s="1252"/>
      <c r="UPG51" s="1252"/>
      <c r="UPH51" s="1252"/>
      <c r="UPI51" s="1252"/>
      <c r="UPJ51" s="1252"/>
      <c r="UPK51" s="1252"/>
      <c r="UPL51" s="1252"/>
      <c r="UPM51" s="1252"/>
      <c r="UPN51" s="1252"/>
      <c r="UPO51" s="1252"/>
      <c r="UPP51" s="1252"/>
      <c r="UPQ51" s="1252"/>
      <c r="UPR51" s="1252"/>
      <c r="UPS51" s="1252"/>
      <c r="UPT51" s="1252"/>
      <c r="UPU51" s="1252"/>
      <c r="UPV51" s="1252"/>
      <c r="UPW51" s="1252"/>
      <c r="UPX51" s="1252"/>
      <c r="UPY51" s="1252"/>
      <c r="UPZ51" s="1252"/>
      <c r="UQA51" s="1252"/>
      <c r="UQB51" s="1252"/>
      <c r="UQC51" s="1252"/>
      <c r="UQD51" s="1252"/>
      <c r="UQE51" s="1252"/>
      <c r="UQF51" s="1252"/>
      <c r="UQG51" s="1252"/>
      <c r="UQH51" s="1252"/>
      <c r="UQI51" s="1252"/>
      <c r="UQJ51" s="1252"/>
      <c r="UQK51" s="1252"/>
      <c r="UQL51" s="1252"/>
      <c r="UQM51" s="1252"/>
      <c r="UQN51" s="1252"/>
      <c r="UQO51" s="1252"/>
      <c r="UQP51" s="1252"/>
      <c r="UQQ51" s="1252"/>
      <c r="UQR51" s="1252"/>
      <c r="UQS51" s="1252"/>
      <c r="UQT51" s="1252"/>
      <c r="UQU51" s="1252"/>
      <c r="UQV51" s="1252"/>
      <c r="UQW51" s="1252"/>
      <c r="UQX51" s="1252"/>
      <c r="UQY51" s="1252"/>
      <c r="UQZ51" s="1252"/>
      <c r="URA51" s="1252"/>
      <c r="URB51" s="1252"/>
      <c r="URC51" s="1252"/>
      <c r="URD51" s="1252"/>
      <c r="URE51" s="1252"/>
      <c r="URF51" s="1252"/>
      <c r="URG51" s="1252"/>
      <c r="URH51" s="1252"/>
      <c r="URI51" s="1252"/>
      <c r="URJ51" s="1252"/>
      <c r="URK51" s="1252"/>
      <c r="URL51" s="1252"/>
      <c r="URM51" s="1252"/>
      <c r="URN51" s="1252"/>
      <c r="URO51" s="1252"/>
      <c r="URP51" s="1252"/>
      <c r="URQ51" s="1252"/>
      <c r="URR51" s="1252"/>
      <c r="URS51" s="1252"/>
      <c r="URT51" s="1252"/>
      <c r="URU51" s="1252"/>
      <c r="URV51" s="1252"/>
      <c r="URW51" s="1252"/>
      <c r="URX51" s="1252"/>
      <c r="URY51" s="1252"/>
      <c r="URZ51" s="1252"/>
      <c r="USA51" s="1252"/>
      <c r="USB51" s="1252"/>
      <c r="USC51" s="1252"/>
      <c r="USD51" s="1252"/>
      <c r="USE51" s="1252"/>
      <c r="USF51" s="1252"/>
      <c r="USG51" s="1252"/>
      <c r="USH51" s="1252"/>
      <c r="USI51" s="1252"/>
      <c r="USJ51" s="1252"/>
      <c r="USK51" s="1252"/>
      <c r="USL51" s="1252"/>
      <c r="USM51" s="1252"/>
      <c r="USN51" s="1252"/>
      <c r="USO51" s="1252"/>
      <c r="USP51" s="1252"/>
      <c r="USQ51" s="1252"/>
      <c r="USR51" s="1252"/>
      <c r="USS51" s="1252"/>
      <c r="UST51" s="1252"/>
      <c r="USU51" s="1252"/>
      <c r="USV51" s="1252"/>
      <c r="USW51" s="1252"/>
      <c r="USX51" s="1252"/>
      <c r="USY51" s="1252"/>
      <c r="USZ51" s="1252"/>
      <c r="UTA51" s="1252"/>
      <c r="UTB51" s="1252"/>
      <c r="UTC51" s="1252"/>
      <c r="UTD51" s="1252"/>
      <c r="UTE51" s="1252"/>
      <c r="UTF51" s="1252"/>
      <c r="UTG51" s="1252"/>
      <c r="UTH51" s="1252"/>
      <c r="UTI51" s="1252"/>
      <c r="UTJ51" s="1252"/>
      <c r="UTK51" s="1252"/>
      <c r="UTL51" s="1252"/>
      <c r="UTM51" s="1252"/>
      <c r="UTN51" s="1252"/>
      <c r="UTO51" s="1252"/>
      <c r="UTP51" s="1252"/>
      <c r="UTQ51" s="1252"/>
      <c r="UTR51" s="1252"/>
      <c r="UTS51" s="1252"/>
      <c r="UTT51" s="1252"/>
      <c r="UTU51" s="1252"/>
      <c r="UTV51" s="1252"/>
      <c r="UTW51" s="1252"/>
      <c r="UTX51" s="1252"/>
      <c r="UTY51" s="1252"/>
      <c r="UTZ51" s="1252"/>
      <c r="UUA51" s="1252"/>
      <c r="UUB51" s="1252"/>
      <c r="UUC51" s="1252"/>
      <c r="UUD51" s="1252"/>
      <c r="UUE51" s="1252"/>
      <c r="UUF51" s="1252"/>
      <c r="UUG51" s="1252"/>
      <c r="UUH51" s="1252"/>
      <c r="UUI51" s="1252"/>
      <c r="UUJ51" s="1252"/>
      <c r="UUK51" s="1252"/>
      <c r="UUL51" s="1252"/>
      <c r="UUM51" s="1252"/>
      <c r="UUN51" s="1252"/>
      <c r="UUO51" s="1252"/>
      <c r="UUP51" s="1252"/>
      <c r="UUQ51" s="1252"/>
      <c r="UUR51" s="1252"/>
      <c r="UUS51" s="1252"/>
      <c r="UUT51" s="1252"/>
      <c r="UUU51" s="1252"/>
      <c r="UUV51" s="1252"/>
      <c r="UUW51" s="1252"/>
      <c r="UUX51" s="1252"/>
      <c r="UUY51" s="1252"/>
      <c r="UUZ51" s="1252"/>
      <c r="UVA51" s="1252"/>
      <c r="UVB51" s="1252"/>
      <c r="UVC51" s="1252"/>
      <c r="UVD51" s="1252"/>
      <c r="UVE51" s="1252"/>
      <c r="UVF51" s="1252"/>
      <c r="UVG51" s="1252"/>
      <c r="UVH51" s="1252"/>
      <c r="UVI51" s="1252"/>
      <c r="UVJ51" s="1252"/>
      <c r="UVK51" s="1252"/>
      <c r="UVL51" s="1252"/>
      <c r="UVM51" s="1252"/>
      <c r="UVN51" s="1252"/>
      <c r="UVO51" s="1252"/>
      <c r="UVP51" s="1252"/>
      <c r="UVQ51" s="1252"/>
      <c r="UVR51" s="1252"/>
      <c r="UVS51" s="1252"/>
      <c r="UVT51" s="1252"/>
      <c r="UVU51" s="1252"/>
      <c r="UVV51" s="1252"/>
      <c r="UVW51" s="1252"/>
      <c r="UVX51" s="1252"/>
      <c r="UVY51" s="1252"/>
      <c r="UVZ51" s="1252"/>
      <c r="UWA51" s="1252"/>
      <c r="UWB51" s="1252"/>
      <c r="UWC51" s="1252"/>
      <c r="UWD51" s="1252"/>
      <c r="UWE51" s="1252"/>
      <c r="UWF51" s="1252"/>
      <c r="UWG51" s="1252"/>
      <c r="UWH51" s="1252"/>
      <c r="UWI51" s="1252"/>
      <c r="UWJ51" s="1252"/>
      <c r="UWK51" s="1252"/>
      <c r="UWL51" s="1252"/>
      <c r="UWM51" s="1252"/>
      <c r="UWN51" s="1252"/>
      <c r="UWO51" s="1252"/>
      <c r="UWP51" s="1252"/>
      <c r="UWQ51" s="1252"/>
      <c r="UWR51" s="1252"/>
      <c r="UWS51" s="1252"/>
      <c r="UWT51" s="1252"/>
      <c r="UWU51" s="1252"/>
      <c r="UWV51" s="1252"/>
      <c r="UWW51" s="1252"/>
      <c r="UWX51" s="1252"/>
      <c r="UWY51" s="1252"/>
      <c r="UWZ51" s="1252"/>
      <c r="UXA51" s="1252"/>
      <c r="UXB51" s="1252"/>
      <c r="UXC51" s="1252"/>
      <c r="UXD51" s="1252"/>
      <c r="UXE51" s="1252"/>
      <c r="UXF51" s="1252"/>
      <c r="UXG51" s="1252"/>
      <c r="UXH51" s="1252"/>
      <c r="UXI51" s="1252"/>
      <c r="UXJ51" s="1252"/>
      <c r="UXK51" s="1252"/>
      <c r="UXL51" s="1252"/>
      <c r="UXM51" s="1252"/>
      <c r="UXN51" s="1252"/>
      <c r="UXO51" s="1252"/>
      <c r="UXP51" s="1252"/>
      <c r="UXQ51" s="1252"/>
      <c r="UXR51" s="1252"/>
      <c r="UXS51" s="1252"/>
      <c r="UXT51" s="1252"/>
      <c r="UXU51" s="1252"/>
      <c r="UXV51" s="1252"/>
      <c r="UXW51" s="1252"/>
      <c r="UXX51" s="1252"/>
      <c r="UXY51" s="1252"/>
      <c r="UXZ51" s="1252"/>
      <c r="UYA51" s="1252"/>
      <c r="UYB51" s="1252"/>
      <c r="UYC51" s="1252"/>
      <c r="UYD51" s="1252"/>
      <c r="UYE51" s="1252"/>
      <c r="UYF51" s="1252"/>
      <c r="UYG51" s="1252"/>
      <c r="UYH51" s="1252"/>
      <c r="UYI51" s="1252"/>
      <c r="UYJ51" s="1252"/>
      <c r="UYK51" s="1252"/>
      <c r="UYL51" s="1252"/>
      <c r="UYM51" s="1252"/>
      <c r="UYN51" s="1252"/>
      <c r="UYO51" s="1252"/>
      <c r="UYP51" s="1252"/>
      <c r="UYQ51" s="1252"/>
      <c r="UYR51" s="1252"/>
      <c r="UYS51" s="1252"/>
      <c r="UYT51" s="1252"/>
      <c r="UYU51" s="1252"/>
      <c r="UYV51" s="1252"/>
      <c r="UYW51" s="1252"/>
      <c r="UYX51" s="1252"/>
      <c r="UYY51" s="1252"/>
      <c r="UYZ51" s="1252"/>
      <c r="UZA51" s="1252"/>
      <c r="UZB51" s="1252"/>
      <c r="UZC51" s="1252"/>
      <c r="UZD51" s="1252"/>
      <c r="UZE51" s="1252"/>
      <c r="UZF51" s="1252"/>
      <c r="UZG51" s="1252"/>
      <c r="UZH51" s="1252"/>
      <c r="UZI51" s="1252"/>
      <c r="UZJ51" s="1252"/>
      <c r="UZK51" s="1252"/>
      <c r="UZL51" s="1252"/>
      <c r="UZM51" s="1252"/>
      <c r="UZN51" s="1252"/>
      <c r="UZO51" s="1252"/>
      <c r="UZP51" s="1252"/>
      <c r="UZQ51" s="1252"/>
      <c r="UZR51" s="1252"/>
      <c r="UZS51" s="1252"/>
      <c r="UZT51" s="1252"/>
      <c r="UZU51" s="1252"/>
      <c r="UZV51" s="1252"/>
      <c r="UZW51" s="1252"/>
      <c r="UZX51" s="1252"/>
      <c r="UZY51" s="1252"/>
      <c r="UZZ51" s="1252"/>
      <c r="VAA51" s="1252"/>
      <c r="VAB51" s="1252"/>
      <c r="VAC51" s="1252"/>
      <c r="VAD51" s="1252"/>
      <c r="VAE51" s="1252"/>
      <c r="VAF51" s="1252"/>
      <c r="VAG51" s="1252"/>
      <c r="VAH51" s="1252"/>
      <c r="VAI51" s="1252"/>
      <c r="VAJ51" s="1252"/>
      <c r="VAK51" s="1252"/>
      <c r="VAL51" s="1252"/>
      <c r="VAM51" s="1252"/>
      <c r="VAN51" s="1252"/>
      <c r="VAO51" s="1252"/>
      <c r="VAP51" s="1252"/>
      <c r="VAQ51" s="1252"/>
      <c r="VAR51" s="1252"/>
      <c r="VAS51" s="1252"/>
      <c r="VAT51" s="1252"/>
      <c r="VAU51" s="1252"/>
      <c r="VAV51" s="1252"/>
      <c r="VAW51" s="1252"/>
      <c r="VAX51" s="1252"/>
      <c r="VAY51" s="1252"/>
      <c r="VAZ51" s="1252"/>
      <c r="VBA51" s="1252"/>
      <c r="VBB51" s="1252"/>
      <c r="VBC51" s="1252"/>
      <c r="VBD51" s="1252"/>
      <c r="VBE51" s="1252"/>
      <c r="VBF51" s="1252"/>
      <c r="VBG51" s="1252"/>
      <c r="VBH51" s="1252"/>
      <c r="VBI51" s="1252"/>
      <c r="VBJ51" s="1252"/>
      <c r="VBK51" s="1252"/>
      <c r="VBL51" s="1252"/>
      <c r="VBM51" s="1252"/>
      <c r="VBN51" s="1252"/>
      <c r="VBO51" s="1252"/>
      <c r="VBP51" s="1252"/>
      <c r="VBQ51" s="1252"/>
      <c r="VBR51" s="1252"/>
      <c r="VBS51" s="1252"/>
      <c r="VBT51" s="1252"/>
      <c r="VBU51" s="1252"/>
      <c r="VBV51" s="1252"/>
      <c r="VBW51" s="1252"/>
      <c r="VBX51" s="1252"/>
      <c r="VBY51" s="1252"/>
      <c r="VBZ51" s="1252"/>
      <c r="VCA51" s="1252"/>
      <c r="VCB51" s="1252"/>
      <c r="VCC51" s="1252"/>
      <c r="VCD51" s="1252"/>
      <c r="VCE51" s="1252"/>
      <c r="VCF51" s="1252"/>
      <c r="VCG51" s="1252"/>
      <c r="VCH51" s="1252"/>
      <c r="VCI51" s="1252"/>
      <c r="VCJ51" s="1252"/>
      <c r="VCK51" s="1252"/>
      <c r="VCL51" s="1252"/>
      <c r="VCM51" s="1252"/>
      <c r="VCN51" s="1252"/>
      <c r="VCO51" s="1252"/>
      <c r="VCP51" s="1252"/>
      <c r="VCQ51" s="1252"/>
      <c r="VCR51" s="1252"/>
      <c r="VCS51" s="1252"/>
      <c r="VCT51" s="1252"/>
      <c r="VCU51" s="1252"/>
      <c r="VCV51" s="1252"/>
      <c r="VCW51" s="1252"/>
      <c r="VCX51" s="1252"/>
      <c r="VCY51" s="1252"/>
      <c r="VCZ51" s="1252"/>
      <c r="VDA51" s="1252"/>
      <c r="VDB51" s="1252"/>
      <c r="VDC51" s="1252"/>
      <c r="VDD51" s="1252"/>
      <c r="VDE51" s="1252"/>
      <c r="VDF51" s="1252"/>
      <c r="VDG51" s="1252"/>
      <c r="VDH51" s="1252"/>
      <c r="VDI51" s="1252"/>
      <c r="VDJ51" s="1252"/>
      <c r="VDK51" s="1252"/>
      <c r="VDL51" s="1252"/>
      <c r="VDM51" s="1252"/>
      <c r="VDN51" s="1252"/>
      <c r="VDO51" s="1252"/>
      <c r="VDP51" s="1252"/>
      <c r="VDQ51" s="1252"/>
      <c r="VDR51" s="1252"/>
      <c r="VDS51" s="1252"/>
      <c r="VDT51" s="1252"/>
      <c r="VDU51" s="1252"/>
      <c r="VDV51" s="1252"/>
      <c r="VDW51" s="1252"/>
      <c r="VDX51" s="1252"/>
      <c r="VDY51" s="1252"/>
      <c r="VDZ51" s="1252"/>
      <c r="VEA51" s="1252"/>
      <c r="VEB51" s="1252"/>
      <c r="VEC51" s="1252"/>
      <c r="VED51" s="1252"/>
      <c r="VEE51" s="1252"/>
      <c r="VEF51" s="1252"/>
      <c r="VEG51" s="1252"/>
      <c r="VEH51" s="1252"/>
      <c r="VEI51" s="1252"/>
      <c r="VEJ51" s="1252"/>
      <c r="VEK51" s="1252"/>
      <c r="VEL51" s="1252"/>
      <c r="VEM51" s="1252"/>
      <c r="VEN51" s="1252"/>
      <c r="VEO51" s="1252"/>
      <c r="VEP51" s="1252"/>
      <c r="VEQ51" s="1252"/>
      <c r="VER51" s="1252"/>
      <c r="VES51" s="1252"/>
      <c r="VET51" s="1252"/>
      <c r="VEU51" s="1252"/>
      <c r="VEV51" s="1252"/>
      <c r="VEW51" s="1252"/>
      <c r="VEX51" s="1252"/>
      <c r="VEY51" s="1252"/>
      <c r="VEZ51" s="1252"/>
      <c r="VFA51" s="1252"/>
      <c r="VFB51" s="1252"/>
      <c r="VFC51" s="1252"/>
      <c r="VFD51" s="1252"/>
      <c r="VFE51" s="1252"/>
      <c r="VFF51" s="1252"/>
      <c r="VFG51" s="1252"/>
      <c r="VFH51" s="1252"/>
      <c r="VFI51" s="1252"/>
      <c r="VFJ51" s="1252"/>
      <c r="VFK51" s="1252"/>
      <c r="VFL51" s="1252"/>
      <c r="VFM51" s="1252"/>
      <c r="VFN51" s="1252"/>
      <c r="VFO51" s="1252"/>
      <c r="VFP51" s="1252"/>
      <c r="VFQ51" s="1252"/>
      <c r="VFR51" s="1252"/>
      <c r="VFS51" s="1252"/>
      <c r="VFT51" s="1252"/>
      <c r="VFU51" s="1252"/>
      <c r="VFV51" s="1252"/>
      <c r="VFW51" s="1252"/>
      <c r="VFX51" s="1252"/>
      <c r="VFY51" s="1252"/>
      <c r="VFZ51" s="1252"/>
      <c r="VGA51" s="1252"/>
      <c r="VGB51" s="1252"/>
      <c r="VGC51" s="1252"/>
      <c r="VGD51" s="1252"/>
      <c r="VGE51" s="1252"/>
      <c r="VGF51" s="1252"/>
      <c r="VGG51" s="1252"/>
      <c r="VGH51" s="1252"/>
      <c r="VGI51" s="1252"/>
      <c r="VGJ51" s="1252"/>
      <c r="VGK51" s="1252"/>
      <c r="VGL51" s="1252"/>
      <c r="VGM51" s="1252"/>
      <c r="VGN51" s="1252"/>
      <c r="VGO51" s="1252"/>
      <c r="VGP51" s="1252"/>
      <c r="VGQ51" s="1252"/>
      <c r="VGR51" s="1252"/>
      <c r="VGS51" s="1252"/>
      <c r="VGT51" s="1252"/>
      <c r="VGU51" s="1252"/>
      <c r="VGV51" s="1252"/>
      <c r="VGW51" s="1252"/>
      <c r="VGX51" s="1252"/>
      <c r="VGY51" s="1252"/>
      <c r="VGZ51" s="1252"/>
      <c r="VHA51" s="1252"/>
      <c r="VHB51" s="1252"/>
      <c r="VHC51" s="1252"/>
      <c r="VHD51" s="1252"/>
      <c r="VHE51" s="1252"/>
      <c r="VHF51" s="1252"/>
      <c r="VHG51" s="1252"/>
      <c r="VHH51" s="1252"/>
      <c r="VHI51" s="1252"/>
      <c r="VHJ51" s="1252"/>
      <c r="VHK51" s="1252"/>
      <c r="VHL51" s="1252"/>
      <c r="VHM51" s="1252"/>
      <c r="VHN51" s="1252"/>
      <c r="VHO51" s="1252"/>
      <c r="VHP51" s="1252"/>
      <c r="VHQ51" s="1252"/>
      <c r="VHR51" s="1252"/>
      <c r="VHS51" s="1252"/>
      <c r="VHT51" s="1252"/>
      <c r="VHU51" s="1252"/>
      <c r="VHV51" s="1252"/>
      <c r="VHW51" s="1252"/>
      <c r="VHX51" s="1252"/>
      <c r="VHY51" s="1252"/>
      <c r="VHZ51" s="1252"/>
      <c r="VIA51" s="1252"/>
      <c r="VIB51" s="1252"/>
      <c r="VIC51" s="1252"/>
      <c r="VID51" s="1252"/>
      <c r="VIE51" s="1252"/>
      <c r="VIF51" s="1252"/>
      <c r="VIG51" s="1252"/>
      <c r="VIH51" s="1252"/>
      <c r="VII51" s="1252"/>
      <c r="VIJ51" s="1252"/>
      <c r="VIK51" s="1252"/>
      <c r="VIL51" s="1252"/>
      <c r="VIM51" s="1252"/>
      <c r="VIN51" s="1252"/>
      <c r="VIO51" s="1252"/>
      <c r="VIP51" s="1252"/>
      <c r="VIQ51" s="1252"/>
      <c r="VIR51" s="1252"/>
      <c r="VIS51" s="1252"/>
      <c r="VIT51" s="1252"/>
      <c r="VIU51" s="1252"/>
      <c r="VIV51" s="1252"/>
      <c r="VIW51" s="1252"/>
      <c r="VIX51" s="1252"/>
      <c r="VIY51" s="1252"/>
      <c r="VIZ51" s="1252"/>
      <c r="VJA51" s="1252"/>
      <c r="VJB51" s="1252"/>
      <c r="VJC51" s="1252"/>
      <c r="VJD51" s="1252"/>
      <c r="VJE51" s="1252"/>
      <c r="VJF51" s="1252"/>
      <c r="VJG51" s="1252"/>
      <c r="VJH51" s="1252"/>
      <c r="VJI51" s="1252"/>
      <c r="VJJ51" s="1252"/>
      <c r="VJK51" s="1252"/>
      <c r="VJL51" s="1252"/>
      <c r="VJM51" s="1252"/>
      <c r="VJN51" s="1252"/>
      <c r="VJO51" s="1252"/>
      <c r="VJP51" s="1252"/>
      <c r="VJQ51" s="1252"/>
      <c r="VJR51" s="1252"/>
      <c r="VJS51" s="1252"/>
      <c r="VJT51" s="1252"/>
      <c r="VJU51" s="1252"/>
      <c r="VJV51" s="1252"/>
      <c r="VJW51" s="1252"/>
      <c r="VJX51" s="1252"/>
      <c r="VJY51" s="1252"/>
      <c r="VJZ51" s="1252"/>
      <c r="VKA51" s="1252"/>
      <c r="VKB51" s="1252"/>
      <c r="VKC51" s="1252"/>
      <c r="VKD51" s="1252"/>
      <c r="VKE51" s="1252"/>
      <c r="VKF51" s="1252"/>
      <c r="VKG51" s="1252"/>
      <c r="VKH51" s="1252"/>
      <c r="VKI51" s="1252"/>
      <c r="VKJ51" s="1252"/>
      <c r="VKK51" s="1252"/>
      <c r="VKL51" s="1252"/>
      <c r="VKM51" s="1252"/>
      <c r="VKN51" s="1252"/>
      <c r="VKO51" s="1252"/>
      <c r="VKP51" s="1252"/>
      <c r="VKQ51" s="1252"/>
      <c r="VKR51" s="1252"/>
      <c r="VKS51" s="1252"/>
      <c r="VKT51" s="1252"/>
      <c r="VKU51" s="1252"/>
      <c r="VKV51" s="1252"/>
      <c r="VKW51" s="1252"/>
      <c r="VKX51" s="1252"/>
      <c r="VKY51" s="1252"/>
      <c r="VKZ51" s="1252"/>
      <c r="VLA51" s="1252"/>
      <c r="VLB51" s="1252"/>
      <c r="VLC51" s="1252"/>
      <c r="VLD51" s="1252"/>
      <c r="VLE51" s="1252"/>
      <c r="VLF51" s="1252"/>
      <c r="VLG51" s="1252"/>
      <c r="VLH51" s="1252"/>
      <c r="VLI51" s="1252"/>
      <c r="VLJ51" s="1252"/>
      <c r="VLK51" s="1252"/>
      <c r="VLL51" s="1252"/>
      <c r="VLM51" s="1252"/>
      <c r="VLN51" s="1252"/>
      <c r="VLO51" s="1252"/>
      <c r="VLP51" s="1252"/>
      <c r="VLQ51" s="1252"/>
      <c r="VLR51" s="1252"/>
      <c r="VLS51" s="1252"/>
      <c r="VLT51" s="1252"/>
      <c r="VLU51" s="1252"/>
      <c r="VLV51" s="1252"/>
      <c r="VLW51" s="1252"/>
      <c r="VLX51" s="1252"/>
      <c r="VLY51" s="1252"/>
      <c r="VLZ51" s="1252"/>
      <c r="VMA51" s="1252"/>
      <c r="VMB51" s="1252"/>
      <c r="VMC51" s="1252"/>
      <c r="VMD51" s="1252"/>
      <c r="VME51" s="1252"/>
      <c r="VMF51" s="1252"/>
      <c r="VMG51" s="1252"/>
      <c r="VMH51" s="1252"/>
      <c r="VMI51" s="1252"/>
      <c r="VMJ51" s="1252"/>
      <c r="VMK51" s="1252"/>
      <c r="VML51" s="1252"/>
      <c r="VMM51" s="1252"/>
      <c r="VMN51" s="1252"/>
      <c r="VMO51" s="1252"/>
      <c r="VMP51" s="1252"/>
      <c r="VMQ51" s="1252"/>
      <c r="VMR51" s="1252"/>
      <c r="VMS51" s="1252"/>
      <c r="VMT51" s="1252"/>
      <c r="VMU51" s="1252"/>
      <c r="VMV51" s="1252"/>
      <c r="VMW51" s="1252"/>
      <c r="VMX51" s="1252"/>
      <c r="VMY51" s="1252"/>
      <c r="VMZ51" s="1252"/>
      <c r="VNA51" s="1252"/>
      <c r="VNB51" s="1252"/>
      <c r="VNC51" s="1252"/>
      <c r="VND51" s="1252"/>
      <c r="VNE51" s="1252"/>
      <c r="VNF51" s="1252"/>
      <c r="VNG51" s="1252"/>
      <c r="VNH51" s="1252"/>
      <c r="VNI51" s="1252"/>
      <c r="VNJ51" s="1252"/>
      <c r="VNK51" s="1252"/>
      <c r="VNL51" s="1252"/>
      <c r="VNM51" s="1252"/>
      <c r="VNN51" s="1252"/>
      <c r="VNO51" s="1252"/>
      <c r="VNP51" s="1252"/>
      <c r="VNQ51" s="1252"/>
      <c r="VNR51" s="1252"/>
      <c r="VNS51" s="1252"/>
      <c r="VNT51" s="1252"/>
      <c r="VNU51" s="1252"/>
      <c r="VNV51" s="1252"/>
      <c r="VNW51" s="1252"/>
      <c r="VNX51" s="1252"/>
      <c r="VNY51" s="1252"/>
      <c r="VNZ51" s="1252"/>
      <c r="VOA51" s="1252"/>
      <c r="VOB51" s="1252"/>
      <c r="VOC51" s="1252"/>
      <c r="VOD51" s="1252"/>
      <c r="VOE51" s="1252"/>
      <c r="VOF51" s="1252"/>
      <c r="VOG51" s="1252"/>
      <c r="VOH51" s="1252"/>
      <c r="VOI51" s="1252"/>
      <c r="VOJ51" s="1252"/>
      <c r="VOK51" s="1252"/>
      <c r="VOL51" s="1252"/>
      <c r="VOM51" s="1252"/>
      <c r="VON51" s="1252"/>
      <c r="VOO51" s="1252"/>
      <c r="VOP51" s="1252"/>
      <c r="VOQ51" s="1252"/>
      <c r="VOR51" s="1252"/>
      <c r="VOS51" s="1252"/>
      <c r="VOT51" s="1252"/>
      <c r="VOU51" s="1252"/>
      <c r="VOV51" s="1252"/>
      <c r="VOW51" s="1252"/>
      <c r="VOX51" s="1252"/>
      <c r="VOY51" s="1252"/>
      <c r="VOZ51" s="1252"/>
      <c r="VPA51" s="1252"/>
      <c r="VPB51" s="1252"/>
      <c r="VPC51" s="1252"/>
      <c r="VPD51" s="1252"/>
      <c r="VPE51" s="1252"/>
      <c r="VPF51" s="1252"/>
      <c r="VPG51" s="1252"/>
      <c r="VPH51" s="1252"/>
      <c r="VPI51" s="1252"/>
      <c r="VPJ51" s="1252"/>
      <c r="VPK51" s="1252"/>
      <c r="VPL51" s="1252"/>
      <c r="VPM51" s="1252"/>
      <c r="VPN51" s="1252"/>
      <c r="VPO51" s="1252"/>
      <c r="VPP51" s="1252"/>
      <c r="VPQ51" s="1252"/>
      <c r="VPR51" s="1252"/>
      <c r="VPS51" s="1252"/>
      <c r="VPT51" s="1252"/>
      <c r="VPU51" s="1252"/>
      <c r="VPV51" s="1252"/>
      <c r="VPW51" s="1252"/>
      <c r="VPX51" s="1252"/>
      <c r="VPY51" s="1252"/>
      <c r="VPZ51" s="1252"/>
      <c r="VQA51" s="1252"/>
      <c r="VQB51" s="1252"/>
      <c r="VQC51" s="1252"/>
      <c r="VQD51" s="1252"/>
      <c r="VQE51" s="1252"/>
      <c r="VQF51" s="1252"/>
      <c r="VQG51" s="1252"/>
      <c r="VQH51" s="1252"/>
      <c r="VQI51" s="1252"/>
      <c r="VQJ51" s="1252"/>
      <c r="VQK51" s="1252"/>
      <c r="VQL51" s="1252"/>
      <c r="VQM51" s="1252"/>
      <c r="VQN51" s="1252"/>
      <c r="VQO51" s="1252"/>
      <c r="VQP51" s="1252"/>
      <c r="VQQ51" s="1252"/>
      <c r="VQR51" s="1252"/>
      <c r="VQS51" s="1252"/>
      <c r="VQT51" s="1252"/>
      <c r="VQU51" s="1252"/>
      <c r="VQV51" s="1252"/>
      <c r="VQW51" s="1252"/>
      <c r="VQX51" s="1252"/>
      <c r="VQY51" s="1252"/>
      <c r="VQZ51" s="1252"/>
      <c r="VRA51" s="1252"/>
      <c r="VRB51" s="1252"/>
      <c r="VRC51" s="1252"/>
      <c r="VRD51" s="1252"/>
      <c r="VRE51" s="1252"/>
      <c r="VRF51" s="1252"/>
      <c r="VRG51" s="1252"/>
      <c r="VRH51" s="1252"/>
      <c r="VRI51" s="1252"/>
      <c r="VRJ51" s="1252"/>
      <c r="VRK51" s="1252"/>
      <c r="VRL51" s="1252"/>
      <c r="VRM51" s="1252"/>
      <c r="VRN51" s="1252"/>
      <c r="VRO51" s="1252"/>
      <c r="VRP51" s="1252"/>
      <c r="VRQ51" s="1252"/>
      <c r="VRR51" s="1252"/>
      <c r="VRS51" s="1252"/>
      <c r="VRT51" s="1252"/>
      <c r="VRU51" s="1252"/>
      <c r="VRV51" s="1252"/>
      <c r="VRW51" s="1252"/>
      <c r="VRX51" s="1252"/>
      <c r="VRY51" s="1252"/>
      <c r="VRZ51" s="1252"/>
      <c r="VSA51" s="1252"/>
      <c r="VSB51" s="1252"/>
      <c r="VSC51" s="1252"/>
      <c r="VSD51" s="1252"/>
      <c r="VSE51" s="1252"/>
      <c r="VSF51" s="1252"/>
      <c r="VSG51" s="1252"/>
      <c r="VSH51" s="1252"/>
      <c r="VSI51" s="1252"/>
      <c r="VSJ51" s="1252"/>
      <c r="VSK51" s="1252"/>
      <c r="VSL51" s="1252"/>
      <c r="VSM51" s="1252"/>
      <c r="VSN51" s="1252"/>
      <c r="VSO51" s="1252"/>
      <c r="VSP51" s="1252"/>
      <c r="VSQ51" s="1252"/>
      <c r="VSR51" s="1252"/>
      <c r="VSS51" s="1252"/>
      <c r="VST51" s="1252"/>
      <c r="VSU51" s="1252"/>
      <c r="VSV51" s="1252"/>
      <c r="VSW51" s="1252"/>
      <c r="VSX51" s="1252"/>
      <c r="VSY51" s="1252"/>
      <c r="VSZ51" s="1252"/>
      <c r="VTA51" s="1252"/>
      <c r="VTB51" s="1252"/>
      <c r="VTC51" s="1252"/>
      <c r="VTD51" s="1252"/>
      <c r="VTE51" s="1252"/>
      <c r="VTF51" s="1252"/>
      <c r="VTG51" s="1252"/>
      <c r="VTH51" s="1252"/>
      <c r="VTI51" s="1252"/>
      <c r="VTJ51" s="1252"/>
      <c r="VTK51" s="1252"/>
      <c r="VTL51" s="1252"/>
      <c r="VTM51" s="1252"/>
      <c r="VTN51" s="1252"/>
      <c r="VTO51" s="1252"/>
      <c r="VTP51" s="1252"/>
      <c r="VTQ51" s="1252"/>
      <c r="VTR51" s="1252"/>
      <c r="VTS51" s="1252"/>
      <c r="VTT51" s="1252"/>
      <c r="VTU51" s="1252"/>
      <c r="VTV51" s="1252"/>
      <c r="VTW51" s="1252"/>
      <c r="VTX51" s="1252"/>
      <c r="VTY51" s="1252"/>
      <c r="VTZ51" s="1252"/>
      <c r="VUA51" s="1252"/>
      <c r="VUB51" s="1252"/>
      <c r="VUC51" s="1252"/>
      <c r="VUD51" s="1252"/>
      <c r="VUE51" s="1252"/>
      <c r="VUF51" s="1252"/>
      <c r="VUG51" s="1252"/>
      <c r="VUH51" s="1252"/>
      <c r="VUI51" s="1252"/>
      <c r="VUJ51" s="1252"/>
      <c r="VUK51" s="1252"/>
      <c r="VUL51" s="1252"/>
      <c r="VUM51" s="1252"/>
      <c r="VUN51" s="1252"/>
      <c r="VUO51" s="1252"/>
      <c r="VUP51" s="1252"/>
      <c r="VUQ51" s="1252"/>
      <c r="VUR51" s="1252"/>
      <c r="VUS51" s="1252"/>
      <c r="VUT51" s="1252"/>
      <c r="VUU51" s="1252"/>
      <c r="VUV51" s="1252"/>
      <c r="VUW51" s="1252"/>
      <c r="VUX51" s="1252"/>
      <c r="VUY51" s="1252"/>
      <c r="VUZ51" s="1252"/>
      <c r="VVA51" s="1252"/>
      <c r="VVB51" s="1252"/>
      <c r="VVC51" s="1252"/>
      <c r="VVD51" s="1252"/>
      <c r="VVE51" s="1252"/>
      <c r="VVF51" s="1252"/>
      <c r="VVG51" s="1252"/>
      <c r="VVH51" s="1252"/>
      <c r="VVI51" s="1252"/>
      <c r="VVJ51" s="1252"/>
      <c r="VVK51" s="1252"/>
      <c r="VVL51" s="1252"/>
      <c r="VVM51" s="1252"/>
      <c r="VVN51" s="1252"/>
      <c r="VVO51" s="1252"/>
      <c r="VVP51" s="1252"/>
      <c r="VVQ51" s="1252"/>
      <c r="VVR51" s="1252"/>
      <c r="VVS51" s="1252"/>
      <c r="VVT51" s="1252"/>
      <c r="VVU51" s="1252"/>
      <c r="VVV51" s="1252"/>
      <c r="VVW51" s="1252"/>
      <c r="VVX51" s="1252"/>
      <c r="VVY51" s="1252"/>
      <c r="VVZ51" s="1252"/>
      <c r="VWA51" s="1252"/>
      <c r="VWB51" s="1252"/>
      <c r="VWC51" s="1252"/>
      <c r="VWD51" s="1252"/>
      <c r="VWE51" s="1252"/>
      <c r="VWF51" s="1252"/>
      <c r="VWG51" s="1252"/>
      <c r="VWH51" s="1252"/>
      <c r="VWI51" s="1252"/>
      <c r="VWJ51" s="1252"/>
      <c r="VWK51" s="1252"/>
      <c r="VWL51" s="1252"/>
      <c r="VWM51" s="1252"/>
      <c r="VWN51" s="1252"/>
      <c r="VWO51" s="1252"/>
      <c r="VWP51" s="1252"/>
      <c r="VWQ51" s="1252"/>
      <c r="VWR51" s="1252"/>
      <c r="VWS51" s="1252"/>
      <c r="VWT51" s="1252"/>
      <c r="VWU51" s="1252"/>
      <c r="VWV51" s="1252"/>
      <c r="VWW51" s="1252"/>
      <c r="VWX51" s="1252"/>
      <c r="VWY51" s="1252"/>
      <c r="VWZ51" s="1252"/>
      <c r="VXA51" s="1252"/>
      <c r="VXB51" s="1252"/>
      <c r="VXC51" s="1252"/>
      <c r="VXD51" s="1252"/>
      <c r="VXE51" s="1252"/>
      <c r="VXF51" s="1252"/>
      <c r="VXG51" s="1252"/>
      <c r="VXH51" s="1252"/>
      <c r="VXI51" s="1252"/>
      <c r="VXJ51" s="1252"/>
      <c r="VXK51" s="1252"/>
      <c r="VXL51" s="1252"/>
      <c r="VXM51" s="1252"/>
      <c r="VXN51" s="1252"/>
      <c r="VXO51" s="1252"/>
      <c r="VXP51" s="1252"/>
      <c r="VXQ51" s="1252"/>
      <c r="VXR51" s="1252"/>
      <c r="VXS51" s="1252"/>
      <c r="VXT51" s="1252"/>
      <c r="VXU51" s="1252"/>
      <c r="VXV51" s="1252"/>
      <c r="VXW51" s="1252"/>
      <c r="VXX51" s="1252"/>
      <c r="VXY51" s="1252"/>
      <c r="VXZ51" s="1252"/>
      <c r="VYA51" s="1252"/>
      <c r="VYB51" s="1252"/>
      <c r="VYC51" s="1252"/>
      <c r="VYD51" s="1252"/>
      <c r="VYE51" s="1252"/>
      <c r="VYF51" s="1252"/>
      <c r="VYG51" s="1252"/>
      <c r="VYH51" s="1252"/>
      <c r="VYI51" s="1252"/>
      <c r="VYJ51" s="1252"/>
      <c r="VYK51" s="1252"/>
      <c r="VYL51" s="1252"/>
      <c r="VYM51" s="1252"/>
      <c r="VYN51" s="1252"/>
      <c r="VYO51" s="1252"/>
      <c r="VYP51" s="1252"/>
      <c r="VYQ51" s="1252"/>
      <c r="VYR51" s="1252"/>
      <c r="VYS51" s="1252"/>
      <c r="VYT51" s="1252"/>
      <c r="VYU51" s="1252"/>
      <c r="VYV51" s="1252"/>
      <c r="VYW51" s="1252"/>
      <c r="VYX51" s="1252"/>
      <c r="VYY51" s="1252"/>
      <c r="VYZ51" s="1252"/>
      <c r="VZA51" s="1252"/>
      <c r="VZB51" s="1252"/>
      <c r="VZC51" s="1252"/>
      <c r="VZD51" s="1252"/>
      <c r="VZE51" s="1252"/>
      <c r="VZF51" s="1252"/>
      <c r="VZG51" s="1252"/>
      <c r="VZH51" s="1252"/>
      <c r="VZI51" s="1252"/>
      <c r="VZJ51" s="1252"/>
      <c r="VZK51" s="1252"/>
      <c r="VZL51" s="1252"/>
      <c r="VZM51" s="1252"/>
      <c r="VZN51" s="1252"/>
      <c r="VZO51" s="1252"/>
      <c r="VZP51" s="1252"/>
      <c r="VZQ51" s="1252"/>
      <c r="VZR51" s="1252"/>
      <c r="VZS51" s="1252"/>
      <c r="VZT51" s="1252"/>
      <c r="VZU51" s="1252"/>
      <c r="VZV51" s="1252"/>
      <c r="VZW51" s="1252"/>
      <c r="VZX51" s="1252"/>
      <c r="VZY51" s="1252"/>
      <c r="VZZ51" s="1252"/>
      <c r="WAA51" s="1252"/>
      <c r="WAB51" s="1252"/>
      <c r="WAC51" s="1252"/>
      <c r="WAD51" s="1252"/>
      <c r="WAE51" s="1252"/>
      <c r="WAF51" s="1252"/>
      <c r="WAG51" s="1252"/>
      <c r="WAH51" s="1252"/>
      <c r="WAI51" s="1252"/>
      <c r="WAJ51" s="1252"/>
      <c r="WAK51" s="1252"/>
      <c r="WAL51" s="1252"/>
      <c r="WAM51" s="1252"/>
      <c r="WAN51" s="1252"/>
      <c r="WAO51" s="1252"/>
      <c r="WAP51" s="1252"/>
      <c r="WAQ51" s="1252"/>
      <c r="WAR51" s="1252"/>
      <c r="WAS51" s="1252"/>
      <c r="WAT51" s="1252"/>
      <c r="WAU51" s="1252"/>
      <c r="WAV51" s="1252"/>
      <c r="WAW51" s="1252"/>
      <c r="WAX51" s="1252"/>
      <c r="WAY51" s="1252"/>
      <c r="WAZ51" s="1252"/>
      <c r="WBA51" s="1252"/>
      <c r="WBB51" s="1252"/>
      <c r="WBC51" s="1252"/>
      <c r="WBD51" s="1252"/>
      <c r="WBE51" s="1252"/>
      <c r="WBF51" s="1252"/>
      <c r="WBG51" s="1252"/>
      <c r="WBH51" s="1252"/>
      <c r="WBI51" s="1252"/>
      <c r="WBJ51" s="1252"/>
      <c r="WBK51" s="1252"/>
      <c r="WBL51" s="1252"/>
      <c r="WBM51" s="1252"/>
      <c r="WBN51" s="1252"/>
      <c r="WBO51" s="1252"/>
      <c r="WBP51" s="1252"/>
      <c r="WBQ51" s="1252"/>
      <c r="WBR51" s="1252"/>
      <c r="WBS51" s="1252"/>
      <c r="WBT51" s="1252"/>
      <c r="WBU51" s="1252"/>
      <c r="WBV51" s="1252"/>
      <c r="WBW51" s="1252"/>
      <c r="WBX51" s="1252"/>
      <c r="WBY51" s="1252"/>
      <c r="WBZ51" s="1252"/>
      <c r="WCA51" s="1252"/>
      <c r="WCB51" s="1252"/>
      <c r="WCC51" s="1252"/>
      <c r="WCD51" s="1252"/>
      <c r="WCE51" s="1252"/>
      <c r="WCF51" s="1252"/>
      <c r="WCG51" s="1252"/>
      <c r="WCH51" s="1252"/>
      <c r="WCI51" s="1252"/>
      <c r="WCJ51" s="1252"/>
      <c r="WCK51" s="1252"/>
      <c r="WCL51" s="1252"/>
      <c r="WCM51" s="1252"/>
      <c r="WCN51" s="1252"/>
      <c r="WCO51" s="1252"/>
      <c r="WCP51" s="1252"/>
      <c r="WCQ51" s="1252"/>
      <c r="WCR51" s="1252"/>
      <c r="WCS51" s="1252"/>
      <c r="WCT51" s="1252"/>
      <c r="WCU51" s="1252"/>
      <c r="WCV51" s="1252"/>
      <c r="WCW51" s="1252"/>
      <c r="WCX51" s="1252"/>
      <c r="WCY51" s="1252"/>
      <c r="WCZ51" s="1252"/>
      <c r="WDA51" s="1252"/>
      <c r="WDB51" s="1252"/>
      <c r="WDC51" s="1252"/>
      <c r="WDD51" s="1252"/>
      <c r="WDE51" s="1252"/>
      <c r="WDF51" s="1252"/>
      <c r="WDG51" s="1252"/>
      <c r="WDH51" s="1252"/>
      <c r="WDI51" s="1252"/>
      <c r="WDJ51" s="1252"/>
      <c r="WDK51" s="1252"/>
      <c r="WDL51" s="1252"/>
      <c r="WDM51" s="1252"/>
      <c r="WDN51" s="1252"/>
      <c r="WDO51" s="1252"/>
      <c r="WDP51" s="1252"/>
      <c r="WDQ51" s="1252"/>
      <c r="WDR51" s="1252"/>
      <c r="WDS51" s="1252"/>
      <c r="WDT51" s="1252"/>
      <c r="WDU51" s="1252"/>
      <c r="WDV51" s="1252"/>
      <c r="WDW51" s="1252"/>
      <c r="WDX51" s="1252"/>
      <c r="WDY51" s="1252"/>
      <c r="WDZ51" s="1252"/>
      <c r="WEA51" s="1252"/>
      <c r="WEB51" s="1252"/>
      <c r="WEC51" s="1252"/>
      <c r="WED51" s="1252"/>
      <c r="WEE51" s="1252"/>
      <c r="WEF51" s="1252"/>
      <c r="WEG51" s="1252"/>
      <c r="WEH51" s="1252"/>
      <c r="WEI51" s="1252"/>
      <c r="WEJ51" s="1252"/>
      <c r="WEK51" s="1252"/>
      <c r="WEL51" s="1252"/>
      <c r="WEM51" s="1252"/>
      <c r="WEN51" s="1252"/>
      <c r="WEO51" s="1252"/>
      <c r="WEP51" s="1252"/>
      <c r="WEQ51" s="1252"/>
      <c r="WER51" s="1252"/>
      <c r="WES51" s="1252"/>
      <c r="WET51" s="1252"/>
      <c r="WEU51" s="1252"/>
      <c r="WEV51" s="1252"/>
      <c r="WEW51" s="1252"/>
      <c r="WEX51" s="1252"/>
      <c r="WEY51" s="1252"/>
      <c r="WEZ51" s="1252"/>
      <c r="WFA51" s="1252"/>
      <c r="WFB51" s="1252"/>
      <c r="WFC51" s="1252"/>
      <c r="WFD51" s="1252"/>
      <c r="WFE51" s="1252"/>
      <c r="WFF51" s="1252"/>
      <c r="WFG51" s="1252"/>
      <c r="WFH51" s="1252"/>
      <c r="WFI51" s="1252"/>
      <c r="WFJ51" s="1252"/>
      <c r="WFK51" s="1252"/>
      <c r="WFL51" s="1252"/>
      <c r="WFM51" s="1252"/>
      <c r="WFN51" s="1252"/>
      <c r="WFO51" s="1252"/>
      <c r="WFP51" s="1252"/>
      <c r="WFQ51" s="1252"/>
      <c r="WFR51" s="1252"/>
      <c r="WFS51" s="1252"/>
      <c r="WFT51" s="1252"/>
      <c r="WFU51" s="1252"/>
      <c r="WFV51" s="1252"/>
      <c r="WFW51" s="1252"/>
      <c r="WFX51" s="1252"/>
      <c r="WFY51" s="1252"/>
      <c r="WFZ51" s="1252"/>
      <c r="WGA51" s="1252"/>
      <c r="WGB51" s="1252"/>
      <c r="WGC51" s="1252"/>
      <c r="WGD51" s="1252"/>
      <c r="WGE51" s="1252"/>
      <c r="WGF51" s="1252"/>
      <c r="WGG51" s="1252"/>
      <c r="WGH51" s="1252"/>
      <c r="WGI51" s="1252"/>
      <c r="WGJ51" s="1252"/>
      <c r="WGK51" s="1252"/>
      <c r="WGL51" s="1252"/>
      <c r="WGM51" s="1252"/>
      <c r="WGN51" s="1252"/>
      <c r="WGO51" s="1252"/>
      <c r="WGP51" s="1252"/>
      <c r="WGQ51" s="1252"/>
      <c r="WGR51" s="1252"/>
      <c r="WGS51" s="1252"/>
      <c r="WGT51" s="1252"/>
      <c r="WGU51" s="1252"/>
      <c r="WGV51" s="1252"/>
      <c r="WGW51" s="1252"/>
      <c r="WGX51" s="1252"/>
      <c r="WGY51" s="1252"/>
      <c r="WGZ51" s="1252"/>
      <c r="WHA51" s="1252"/>
      <c r="WHB51" s="1252"/>
      <c r="WHC51" s="1252"/>
      <c r="WHD51" s="1252"/>
      <c r="WHE51" s="1252"/>
      <c r="WHF51" s="1252"/>
      <c r="WHG51" s="1252"/>
      <c r="WHH51" s="1252"/>
      <c r="WHI51" s="1252"/>
      <c r="WHJ51" s="1252"/>
      <c r="WHK51" s="1252"/>
      <c r="WHL51" s="1252"/>
      <c r="WHM51" s="1252"/>
      <c r="WHN51" s="1252"/>
      <c r="WHO51" s="1252"/>
      <c r="WHP51" s="1252"/>
      <c r="WHQ51" s="1252"/>
      <c r="WHR51" s="1252"/>
      <c r="WHS51" s="1252"/>
      <c r="WHT51" s="1252"/>
      <c r="WHU51" s="1252"/>
      <c r="WHV51" s="1252"/>
      <c r="WHW51" s="1252"/>
      <c r="WHX51" s="1252"/>
      <c r="WHY51" s="1252"/>
      <c r="WHZ51" s="1252"/>
      <c r="WIA51" s="1252"/>
      <c r="WIB51" s="1252"/>
      <c r="WIC51" s="1252"/>
      <c r="WID51" s="1252"/>
      <c r="WIE51" s="1252"/>
      <c r="WIF51" s="1252"/>
      <c r="WIG51" s="1252"/>
      <c r="WIH51" s="1252"/>
      <c r="WII51" s="1252"/>
      <c r="WIJ51" s="1252"/>
      <c r="WIK51" s="1252"/>
      <c r="WIL51" s="1252"/>
      <c r="WIM51" s="1252"/>
      <c r="WIN51" s="1252"/>
      <c r="WIO51" s="1252"/>
      <c r="WIP51" s="1252"/>
      <c r="WIQ51" s="1252"/>
      <c r="WIR51" s="1252"/>
      <c r="WIS51" s="1252"/>
      <c r="WIT51" s="1252"/>
      <c r="WIU51" s="1252"/>
      <c r="WIV51" s="1252"/>
      <c r="WIW51" s="1252"/>
      <c r="WIX51" s="1252"/>
      <c r="WIY51" s="1252"/>
      <c r="WIZ51" s="1252"/>
      <c r="WJA51" s="1252"/>
      <c r="WJB51" s="1252"/>
      <c r="WJC51" s="1252"/>
      <c r="WJD51" s="1252"/>
      <c r="WJE51" s="1252"/>
      <c r="WJF51" s="1252"/>
      <c r="WJG51" s="1252"/>
      <c r="WJH51" s="1252"/>
      <c r="WJI51" s="1252"/>
      <c r="WJJ51" s="1252"/>
      <c r="WJK51" s="1252"/>
      <c r="WJL51" s="1252"/>
      <c r="WJM51" s="1252"/>
      <c r="WJN51" s="1252"/>
      <c r="WJO51" s="1252"/>
      <c r="WJP51" s="1252"/>
      <c r="WJQ51" s="1252"/>
      <c r="WJR51" s="1252"/>
      <c r="WJS51" s="1252"/>
      <c r="WJT51" s="1252"/>
      <c r="WJU51" s="1252"/>
      <c r="WJV51" s="1252"/>
      <c r="WJW51" s="1252"/>
      <c r="WJX51" s="1252"/>
      <c r="WJY51" s="1252"/>
      <c r="WJZ51" s="1252"/>
      <c r="WKA51" s="1252"/>
      <c r="WKB51" s="1252"/>
      <c r="WKC51" s="1252"/>
      <c r="WKD51" s="1252"/>
      <c r="WKE51" s="1252"/>
      <c r="WKF51" s="1252"/>
      <c r="WKG51" s="1252"/>
      <c r="WKH51" s="1252"/>
      <c r="WKI51" s="1252"/>
      <c r="WKJ51" s="1252"/>
      <c r="WKK51" s="1252"/>
      <c r="WKL51" s="1252"/>
      <c r="WKM51" s="1252"/>
      <c r="WKN51" s="1252"/>
      <c r="WKO51" s="1252"/>
      <c r="WKP51" s="1252"/>
      <c r="WKQ51" s="1252"/>
      <c r="WKR51" s="1252"/>
      <c r="WKS51" s="1252"/>
      <c r="WKT51" s="1252"/>
      <c r="WKU51" s="1252"/>
      <c r="WKV51" s="1252"/>
      <c r="WKW51" s="1252"/>
      <c r="WKX51" s="1252"/>
      <c r="WKY51" s="1252"/>
      <c r="WKZ51" s="1252"/>
      <c r="WLA51" s="1252"/>
      <c r="WLB51" s="1252"/>
      <c r="WLC51" s="1252"/>
      <c r="WLD51" s="1252"/>
      <c r="WLE51" s="1252"/>
      <c r="WLF51" s="1252"/>
      <c r="WLG51" s="1252"/>
      <c r="WLH51" s="1252"/>
      <c r="WLI51" s="1252"/>
      <c r="WLJ51" s="1252"/>
      <c r="WLK51" s="1252"/>
      <c r="WLL51" s="1252"/>
      <c r="WLM51" s="1252"/>
      <c r="WLN51" s="1252"/>
      <c r="WLO51" s="1252"/>
      <c r="WLP51" s="1252"/>
      <c r="WLQ51" s="1252"/>
      <c r="WLR51" s="1252"/>
      <c r="WLS51" s="1252"/>
      <c r="WLT51" s="1252"/>
      <c r="WLU51" s="1252"/>
      <c r="WLV51" s="1252"/>
      <c r="WLW51" s="1252"/>
      <c r="WLX51" s="1252"/>
      <c r="WLY51" s="1252"/>
      <c r="WLZ51" s="1252"/>
      <c r="WMA51" s="1252"/>
      <c r="WMB51" s="1252"/>
      <c r="WMC51" s="1252"/>
      <c r="WMD51" s="1252"/>
      <c r="WME51" s="1252"/>
      <c r="WMF51" s="1252"/>
      <c r="WMG51" s="1252"/>
      <c r="WMH51" s="1252"/>
      <c r="WMI51" s="1252"/>
      <c r="WMJ51" s="1252"/>
      <c r="WMK51" s="1252"/>
      <c r="WML51" s="1252"/>
      <c r="WMM51" s="1252"/>
      <c r="WMN51" s="1252"/>
      <c r="WMO51" s="1252"/>
      <c r="WMP51" s="1252"/>
      <c r="WMQ51" s="1252"/>
      <c r="WMR51" s="1252"/>
      <c r="WMS51" s="1252"/>
      <c r="WMT51" s="1252"/>
      <c r="WMU51" s="1252"/>
      <c r="WMV51" s="1252"/>
      <c r="WMW51" s="1252"/>
      <c r="WMX51" s="1252"/>
      <c r="WMY51" s="1252"/>
      <c r="WMZ51" s="1252"/>
      <c r="WNA51" s="1252"/>
      <c r="WNB51" s="1252"/>
      <c r="WNC51" s="1252"/>
      <c r="WND51" s="1252"/>
      <c r="WNE51" s="1252"/>
      <c r="WNF51" s="1252"/>
      <c r="WNG51" s="1252"/>
      <c r="WNH51" s="1252"/>
      <c r="WNI51" s="1252"/>
      <c r="WNJ51" s="1252"/>
      <c r="WNK51" s="1252"/>
      <c r="WNL51" s="1252"/>
      <c r="WNM51" s="1252"/>
      <c r="WNN51" s="1252"/>
      <c r="WNO51" s="1252"/>
      <c r="WNP51" s="1252"/>
      <c r="WNQ51" s="1252"/>
      <c r="WNR51" s="1252"/>
      <c r="WNS51" s="1252"/>
      <c r="WNT51" s="1252"/>
      <c r="WNU51" s="1252"/>
      <c r="WNV51" s="1252"/>
      <c r="WNW51" s="1252"/>
      <c r="WNX51" s="1252"/>
      <c r="WNY51" s="1252"/>
      <c r="WNZ51" s="1252"/>
      <c r="WOA51" s="1252"/>
      <c r="WOB51" s="1252"/>
      <c r="WOC51" s="1252"/>
      <c r="WOD51" s="1252"/>
      <c r="WOE51" s="1252"/>
      <c r="WOF51" s="1252"/>
      <c r="WOG51" s="1252"/>
      <c r="WOH51" s="1252"/>
      <c r="WOI51" s="1252"/>
      <c r="WOJ51" s="1252"/>
      <c r="WOK51" s="1252"/>
      <c r="WOL51" s="1252"/>
      <c r="WOM51" s="1252"/>
      <c r="WON51" s="1252"/>
      <c r="WOO51" s="1252"/>
      <c r="WOP51" s="1252"/>
      <c r="WOQ51" s="1252"/>
      <c r="WOR51" s="1252"/>
      <c r="WOS51" s="1252"/>
      <c r="WOT51" s="1252"/>
      <c r="WOU51" s="1252"/>
      <c r="WOV51" s="1252"/>
      <c r="WOW51" s="1252"/>
      <c r="WOX51" s="1252"/>
      <c r="WOY51" s="1252"/>
      <c r="WOZ51" s="1252"/>
      <c r="WPA51" s="1252"/>
      <c r="WPB51" s="1252"/>
      <c r="WPC51" s="1252"/>
      <c r="WPD51" s="1252"/>
      <c r="WPE51" s="1252"/>
      <c r="WPF51" s="1252"/>
      <c r="WPG51" s="1252"/>
      <c r="WPH51" s="1252"/>
      <c r="WPI51" s="1252"/>
      <c r="WPJ51" s="1252"/>
      <c r="WPK51" s="1252"/>
      <c r="WPL51" s="1252"/>
      <c r="WPM51" s="1252"/>
      <c r="WPN51" s="1252"/>
      <c r="WPO51" s="1252"/>
      <c r="WPP51" s="1252"/>
      <c r="WPQ51" s="1252"/>
      <c r="WPR51" s="1252"/>
      <c r="WPS51" s="1252"/>
      <c r="WPT51" s="1252"/>
      <c r="WPU51" s="1252"/>
      <c r="WPV51" s="1252"/>
      <c r="WPW51" s="1252"/>
      <c r="WPX51" s="1252"/>
      <c r="WPY51" s="1252"/>
      <c r="WPZ51" s="1252"/>
      <c r="WQA51" s="1252"/>
      <c r="WQB51" s="1252"/>
      <c r="WQC51" s="1252"/>
      <c r="WQD51" s="1252"/>
      <c r="WQE51" s="1252"/>
      <c r="WQF51" s="1252"/>
      <c r="WQG51" s="1252"/>
      <c r="WQH51" s="1252"/>
      <c r="WQI51" s="1252"/>
      <c r="WQJ51" s="1252"/>
      <c r="WQK51" s="1252"/>
      <c r="WQL51" s="1252"/>
      <c r="WQM51" s="1252"/>
      <c r="WQN51" s="1252"/>
      <c r="WQO51" s="1252"/>
      <c r="WQP51" s="1252"/>
      <c r="WQQ51" s="1252"/>
      <c r="WQR51" s="1252"/>
      <c r="WQS51" s="1252"/>
      <c r="WQT51" s="1252"/>
      <c r="WQU51" s="1252"/>
      <c r="WQV51" s="1252"/>
      <c r="WQW51" s="1252"/>
      <c r="WQX51" s="1252"/>
      <c r="WQY51" s="1252"/>
      <c r="WQZ51" s="1252"/>
      <c r="WRA51" s="1252"/>
      <c r="WRB51" s="1252"/>
      <c r="WRC51" s="1252"/>
      <c r="WRD51" s="1252"/>
      <c r="WRE51" s="1252"/>
      <c r="WRF51" s="1252"/>
      <c r="WRG51" s="1252"/>
      <c r="WRH51" s="1252"/>
      <c r="WRI51" s="1252"/>
      <c r="WRJ51" s="1252"/>
      <c r="WRK51" s="1252"/>
      <c r="WRL51" s="1252"/>
      <c r="WRM51" s="1252"/>
      <c r="WRN51" s="1252"/>
      <c r="WRO51" s="1252"/>
      <c r="WRP51" s="1252"/>
      <c r="WRQ51" s="1252"/>
      <c r="WRR51" s="1252"/>
      <c r="WRS51" s="1252"/>
      <c r="WRT51" s="1252"/>
      <c r="WRU51" s="1252"/>
      <c r="WRV51" s="1252"/>
      <c r="WRW51" s="1252"/>
      <c r="WRX51" s="1252"/>
      <c r="WRY51" s="1252"/>
      <c r="WRZ51" s="1252"/>
      <c r="WSA51" s="1252"/>
      <c r="WSB51" s="1252"/>
      <c r="WSC51" s="1252"/>
      <c r="WSD51" s="1252"/>
      <c r="WSE51" s="1252"/>
      <c r="WSF51" s="1252"/>
      <c r="WSG51" s="1252"/>
      <c r="WSH51" s="1252"/>
      <c r="WSI51" s="1252"/>
      <c r="WSJ51" s="1252"/>
      <c r="WSK51" s="1252"/>
      <c r="WSL51" s="1252"/>
      <c r="WSM51" s="1252"/>
      <c r="WSN51" s="1252"/>
      <c r="WSO51" s="1252"/>
      <c r="WSP51" s="1252"/>
      <c r="WSQ51" s="1252"/>
      <c r="WSR51" s="1252"/>
      <c r="WSS51" s="1252"/>
      <c r="WST51" s="1252"/>
      <c r="WSU51" s="1252"/>
      <c r="WSV51" s="1252"/>
      <c r="WSW51" s="1252"/>
      <c r="WSX51" s="1252"/>
      <c r="WSY51" s="1252"/>
      <c r="WSZ51" s="1252"/>
      <c r="WTA51" s="1252"/>
      <c r="WTB51" s="1252"/>
      <c r="WTC51" s="1252"/>
      <c r="WTD51" s="1252"/>
      <c r="WTE51" s="1252"/>
      <c r="WTF51" s="1252"/>
      <c r="WTG51" s="1252"/>
      <c r="WTH51" s="1252"/>
      <c r="WTI51" s="1252"/>
      <c r="WTJ51" s="1252"/>
      <c r="WTK51" s="1252"/>
      <c r="WTL51" s="1252"/>
      <c r="WTM51" s="1252"/>
      <c r="WTN51" s="1252"/>
      <c r="WTO51" s="1252"/>
      <c r="WTP51" s="1252"/>
      <c r="WTQ51" s="1252"/>
      <c r="WTR51" s="1252"/>
      <c r="WTS51" s="1252"/>
      <c r="WTT51" s="1252"/>
      <c r="WTU51" s="1252"/>
      <c r="WTV51" s="1252"/>
      <c r="WTW51" s="1252"/>
      <c r="WTX51" s="1252"/>
      <c r="WTY51" s="1252"/>
      <c r="WTZ51" s="1252"/>
      <c r="WUA51" s="1252"/>
      <c r="WUB51" s="1252"/>
      <c r="WUC51" s="1252"/>
      <c r="WUD51" s="1252"/>
      <c r="WUE51" s="1252"/>
      <c r="WUF51" s="1252"/>
      <c r="WUG51" s="1252"/>
      <c r="WUH51" s="1252"/>
      <c r="WUI51" s="1252"/>
      <c r="WUJ51" s="1252"/>
      <c r="WUK51" s="1252"/>
      <c r="WUL51" s="1252"/>
      <c r="WUM51" s="1252"/>
      <c r="WUN51" s="1252"/>
      <c r="WUO51" s="1252"/>
      <c r="WUP51" s="1252"/>
      <c r="WUQ51" s="1252"/>
      <c r="WUR51" s="1252"/>
      <c r="WUS51" s="1252"/>
      <c r="WUT51" s="1252"/>
      <c r="WUU51" s="1252"/>
      <c r="WUV51" s="1252"/>
      <c r="WUW51" s="1252"/>
      <c r="WUX51" s="1252"/>
      <c r="WUY51" s="1252"/>
      <c r="WUZ51" s="1252"/>
      <c r="WVA51" s="1252"/>
      <c r="WVB51" s="1252"/>
      <c r="WVC51" s="1252"/>
      <c r="WVD51" s="1252"/>
      <c r="WVE51" s="1252"/>
      <c r="WVF51" s="1252"/>
      <c r="WVG51" s="1252"/>
      <c r="WVH51" s="1252"/>
      <c r="WVI51" s="1252"/>
      <c r="WVJ51" s="1252"/>
      <c r="WVK51" s="1252"/>
      <c r="WVL51" s="1252"/>
      <c r="WVM51" s="1252"/>
      <c r="WVN51" s="1252"/>
      <c r="WVO51" s="1252"/>
      <c r="WVP51" s="1252"/>
      <c r="WVQ51" s="1252"/>
      <c r="WVR51" s="1252"/>
      <c r="WVS51" s="1252"/>
      <c r="WVT51" s="1252"/>
      <c r="WVU51" s="1252"/>
      <c r="WVV51" s="1252"/>
      <c r="WVW51" s="1252"/>
      <c r="WVX51" s="1252"/>
      <c r="WVY51" s="1252"/>
      <c r="WVZ51" s="1252"/>
      <c r="WWA51" s="1252"/>
      <c r="WWB51" s="1252"/>
      <c r="WWC51" s="1252"/>
      <c r="WWD51" s="1252"/>
      <c r="WWE51" s="1252"/>
      <c r="WWF51" s="1252"/>
      <c r="WWG51" s="1252"/>
      <c r="WWH51" s="1252"/>
      <c r="WWI51" s="1252"/>
      <c r="WWJ51" s="1252"/>
      <c r="WWK51" s="1252"/>
      <c r="WWL51" s="1252"/>
      <c r="WWM51" s="1252"/>
      <c r="WWN51" s="1252"/>
      <c r="WWO51" s="1252"/>
      <c r="WWP51" s="1252"/>
      <c r="WWQ51" s="1252"/>
      <c r="WWR51" s="1252"/>
      <c r="WWS51" s="1252"/>
      <c r="WWT51" s="1252"/>
      <c r="WWU51" s="1252"/>
      <c r="WWV51" s="1252"/>
      <c r="WWW51" s="1252"/>
      <c r="WWX51" s="1252"/>
      <c r="WWY51" s="1252"/>
      <c r="WWZ51" s="1252"/>
      <c r="WXA51" s="1252"/>
      <c r="WXB51" s="1252"/>
      <c r="WXC51" s="1252"/>
      <c r="WXD51" s="1252"/>
      <c r="WXE51" s="1252"/>
      <c r="WXF51" s="1252"/>
      <c r="WXG51" s="1252"/>
      <c r="WXH51" s="1252"/>
      <c r="WXI51" s="1252"/>
      <c r="WXJ51" s="1252"/>
      <c r="WXK51" s="1252"/>
      <c r="WXL51" s="1252"/>
      <c r="WXM51" s="1252"/>
      <c r="WXN51" s="1252"/>
      <c r="WXO51" s="1252"/>
      <c r="WXP51" s="1252"/>
      <c r="WXQ51" s="1252"/>
      <c r="WXR51" s="1252"/>
      <c r="WXS51" s="1252"/>
      <c r="WXT51" s="1252"/>
      <c r="WXU51" s="1252"/>
      <c r="WXV51" s="1252"/>
      <c r="WXW51" s="1252"/>
      <c r="WXX51" s="1252"/>
      <c r="WXY51" s="1252"/>
      <c r="WXZ51" s="1252"/>
      <c r="WYA51" s="1252"/>
      <c r="WYB51" s="1252"/>
      <c r="WYC51" s="1252"/>
      <c r="WYD51" s="1252"/>
      <c r="WYE51" s="1252"/>
      <c r="WYF51" s="1252"/>
      <c r="WYG51" s="1252"/>
      <c r="WYH51" s="1252"/>
      <c r="WYI51" s="1252"/>
      <c r="WYJ51" s="1252"/>
      <c r="WYK51" s="1252"/>
      <c r="WYL51" s="1252"/>
      <c r="WYM51" s="1252"/>
      <c r="WYN51" s="1252"/>
      <c r="WYO51" s="1252"/>
      <c r="WYP51" s="1252"/>
      <c r="WYQ51" s="1252"/>
      <c r="WYR51" s="1252"/>
      <c r="WYS51" s="1252"/>
      <c r="WYT51" s="1252"/>
      <c r="WYU51" s="1252"/>
      <c r="WYV51" s="1252"/>
      <c r="WYW51" s="1252"/>
      <c r="WYX51" s="1252"/>
      <c r="WYY51" s="1252"/>
      <c r="WYZ51" s="1252"/>
      <c r="WZA51" s="1252"/>
      <c r="WZB51" s="1252"/>
      <c r="WZC51" s="1252"/>
      <c r="WZD51" s="1252"/>
      <c r="WZE51" s="1252"/>
      <c r="WZF51" s="1252"/>
      <c r="WZG51" s="1252"/>
      <c r="WZH51" s="1252"/>
      <c r="WZI51" s="1252"/>
      <c r="WZJ51" s="1252"/>
      <c r="WZK51" s="1252"/>
      <c r="WZL51" s="1252"/>
      <c r="WZM51" s="1252"/>
      <c r="WZN51" s="1252"/>
      <c r="WZO51" s="1252"/>
      <c r="WZP51" s="1252"/>
      <c r="WZQ51" s="1252"/>
      <c r="WZR51" s="1252"/>
      <c r="WZS51" s="1252"/>
      <c r="WZT51" s="1252"/>
      <c r="WZU51" s="1252"/>
      <c r="WZV51" s="1252"/>
      <c r="WZW51" s="1252"/>
      <c r="WZX51" s="1252"/>
      <c r="WZY51" s="1252"/>
      <c r="WZZ51" s="1252"/>
      <c r="XAA51" s="1252"/>
      <c r="XAB51" s="1252"/>
      <c r="XAC51" s="1252"/>
      <c r="XAD51" s="1252"/>
      <c r="XAE51" s="1252"/>
      <c r="XAF51" s="1252"/>
      <c r="XAG51" s="1252"/>
      <c r="XAH51" s="1252"/>
      <c r="XAI51" s="1252"/>
      <c r="XAJ51" s="1252"/>
      <c r="XAK51" s="1252"/>
      <c r="XAL51" s="1252"/>
      <c r="XAM51" s="1252"/>
      <c r="XAN51" s="1252"/>
      <c r="XAO51" s="1252"/>
      <c r="XAP51" s="1252"/>
      <c r="XAQ51" s="1252"/>
      <c r="XAR51" s="1252"/>
      <c r="XAS51" s="1252"/>
      <c r="XAT51" s="1252"/>
      <c r="XAU51" s="1252"/>
      <c r="XAV51" s="1252"/>
      <c r="XAW51" s="1252"/>
      <c r="XAX51" s="1252"/>
      <c r="XAY51" s="1252"/>
      <c r="XAZ51" s="1252"/>
      <c r="XBA51" s="1252"/>
      <c r="XBB51" s="1252"/>
      <c r="XBC51" s="1252"/>
      <c r="XBD51" s="1252"/>
      <c r="XBE51" s="1252"/>
      <c r="XBF51" s="1252"/>
      <c r="XBG51" s="1252"/>
      <c r="XBH51" s="1252"/>
      <c r="XBI51" s="1252"/>
      <c r="XBJ51" s="1252"/>
      <c r="XBK51" s="1252"/>
      <c r="XBL51" s="1252"/>
      <c r="XBM51" s="1252"/>
      <c r="XBN51" s="1252"/>
      <c r="XBO51" s="1252"/>
      <c r="XBP51" s="1252"/>
      <c r="XBQ51" s="1252"/>
      <c r="XBR51" s="1252"/>
      <c r="XBS51" s="1252"/>
      <c r="XBT51" s="1252"/>
      <c r="XBU51" s="1252"/>
      <c r="XBV51" s="1252"/>
      <c r="XBW51" s="1252"/>
      <c r="XBX51" s="1252"/>
      <c r="XBY51" s="1252"/>
      <c r="XBZ51" s="1252"/>
      <c r="XCA51" s="1252"/>
      <c r="XCB51" s="1252"/>
      <c r="XCC51" s="1252"/>
      <c r="XCD51" s="1252"/>
      <c r="XCE51" s="1252"/>
      <c r="XCF51" s="1252"/>
      <c r="XCG51" s="1252"/>
      <c r="XCH51" s="1252"/>
      <c r="XCI51" s="1252"/>
      <c r="XCJ51" s="1252"/>
      <c r="XCK51" s="1252"/>
      <c r="XCL51" s="1252"/>
      <c r="XCM51" s="1252"/>
      <c r="XCN51" s="1252"/>
      <c r="XCO51" s="1252"/>
      <c r="XCP51" s="1252"/>
      <c r="XCQ51" s="1252"/>
      <c r="XCR51" s="1252"/>
      <c r="XCS51" s="1252"/>
      <c r="XCT51" s="1252"/>
      <c r="XCU51" s="1252"/>
      <c r="XCV51" s="1252"/>
      <c r="XCW51" s="1252"/>
      <c r="XCX51" s="1252"/>
      <c r="XCY51" s="1252"/>
      <c r="XCZ51" s="1252"/>
      <c r="XDA51" s="1252"/>
      <c r="XDB51" s="1252"/>
      <c r="XDC51" s="1252"/>
      <c r="XDD51" s="1252"/>
      <c r="XDE51" s="1252"/>
      <c r="XDF51" s="1252"/>
      <c r="XDG51" s="1252"/>
      <c r="XDH51" s="1252"/>
      <c r="XDI51" s="1252"/>
      <c r="XDJ51" s="1252"/>
      <c r="XDK51" s="1252"/>
      <c r="XDL51" s="1252"/>
      <c r="XDM51" s="1252"/>
      <c r="XDN51" s="1252"/>
      <c r="XDO51" s="1252"/>
      <c r="XDP51" s="1252"/>
      <c r="XDQ51" s="1252"/>
      <c r="XDR51" s="1252"/>
      <c r="XDS51" s="1252"/>
      <c r="XDT51" s="1252"/>
      <c r="XDU51" s="1252"/>
      <c r="XDV51" s="1252"/>
      <c r="XDW51" s="1252"/>
      <c r="XDX51" s="1252"/>
      <c r="XDY51" s="1252"/>
      <c r="XDZ51" s="1252"/>
      <c r="XEA51" s="1252"/>
      <c r="XEB51" s="1252"/>
      <c r="XEC51" s="1252"/>
      <c r="XED51" s="1252"/>
      <c r="XEE51" s="1252"/>
      <c r="XEF51" s="1252"/>
      <c r="XEG51" s="1252"/>
      <c r="XEH51" s="1252"/>
      <c r="XEI51" s="1252"/>
      <c r="XEJ51" s="1252"/>
      <c r="XEK51" s="1252"/>
      <c r="XEL51" s="1252"/>
      <c r="XEM51" s="1252"/>
      <c r="XEN51" s="1252"/>
      <c r="XEO51" s="1252"/>
      <c r="XEP51" s="1252"/>
      <c r="XEQ51" s="1252"/>
      <c r="XER51" s="1252"/>
      <c r="XES51" s="1252"/>
      <c r="XET51" s="1252"/>
      <c r="XEU51" s="1252"/>
      <c r="XEV51" s="1252"/>
      <c r="XEW51" s="1252"/>
      <c r="XEX51" s="1252"/>
      <c r="XEY51" s="1252"/>
      <c r="XEZ51" s="1252"/>
      <c r="XFA51" s="1252"/>
      <c r="XFB51" s="1252"/>
      <c r="XFC51" s="1252"/>
    </row>
    <row r="52" spans="1:16383" ht="63.75">
      <c r="A52" s="1274">
        <v>38</v>
      </c>
      <c r="B52" s="1372" t="s">
        <v>475</v>
      </c>
      <c r="C52" s="1373">
        <v>17.329999999999998</v>
      </c>
      <c r="D52" s="1373"/>
      <c r="E52" s="1373">
        <v>17.329999999999998</v>
      </c>
      <c r="F52" s="1274" t="s">
        <v>48</v>
      </c>
      <c r="G52" s="1274" t="s">
        <v>175</v>
      </c>
      <c r="H52" s="1278" t="s">
        <v>912</v>
      </c>
      <c r="I52" s="1279">
        <v>2022</v>
      </c>
      <c r="J52" s="1265" t="s">
        <v>881</v>
      </c>
      <c r="K52" s="1280">
        <f t="shared" ref="K52:K53" si="2">C52</f>
        <v>17.329999999999998</v>
      </c>
      <c r="L52" s="1272"/>
      <c r="M52" s="1272"/>
    </row>
    <row r="53" spans="1:16383" ht="76.5">
      <c r="A53" s="1282">
        <v>39</v>
      </c>
      <c r="B53" s="1287" t="s">
        <v>773</v>
      </c>
      <c r="C53" s="1284">
        <v>75</v>
      </c>
      <c r="D53" s="1284"/>
      <c r="E53" s="1284">
        <v>75</v>
      </c>
      <c r="F53" s="1288" t="s">
        <v>128</v>
      </c>
      <c r="G53" s="1374" t="s">
        <v>57</v>
      </c>
      <c r="H53" s="1278" t="s">
        <v>913</v>
      </c>
      <c r="I53" s="1279">
        <v>2022</v>
      </c>
      <c r="J53" s="1265" t="s">
        <v>881</v>
      </c>
      <c r="K53" s="1280">
        <f t="shared" si="2"/>
        <v>75</v>
      </c>
      <c r="L53" s="1272"/>
      <c r="M53" s="1272"/>
    </row>
    <row r="54" spans="1:16383" ht="38.25">
      <c r="A54" s="1374" t="s">
        <v>774</v>
      </c>
      <c r="B54" s="1375" t="s">
        <v>640</v>
      </c>
      <c r="C54" s="1376">
        <v>2.2999999999999998</v>
      </c>
      <c r="D54" s="1376"/>
      <c r="E54" s="1376" t="s">
        <v>775</v>
      </c>
      <c r="F54" s="1378" t="s">
        <v>128</v>
      </c>
      <c r="G54" s="1374" t="s">
        <v>57</v>
      </c>
      <c r="H54" s="1278" t="s">
        <v>914</v>
      </c>
      <c r="I54" s="1279">
        <v>2022</v>
      </c>
      <c r="J54" s="1265" t="s">
        <v>881</v>
      </c>
      <c r="K54" s="1272"/>
      <c r="L54" s="1272"/>
      <c r="M54" s="1272"/>
    </row>
    <row r="55" spans="1:16383" ht="51">
      <c r="A55" s="1374" t="s">
        <v>776</v>
      </c>
      <c r="B55" s="1375" t="s">
        <v>649</v>
      </c>
      <c r="C55" s="1376">
        <v>1.5</v>
      </c>
      <c r="D55" s="1376"/>
      <c r="E55" s="1376" t="s">
        <v>777</v>
      </c>
      <c r="F55" s="1378" t="s">
        <v>128</v>
      </c>
      <c r="G55" s="1374" t="s">
        <v>57</v>
      </c>
      <c r="H55" s="1278" t="s">
        <v>914</v>
      </c>
      <c r="I55" s="1279">
        <v>2022</v>
      </c>
      <c r="J55" s="1265" t="s">
        <v>881</v>
      </c>
      <c r="K55" s="1272"/>
      <c r="L55" s="1272"/>
      <c r="M55" s="1272"/>
    </row>
    <row r="56" spans="1:16383" s="1306" customFormat="1" ht="38.25">
      <c r="A56" s="1374" t="s">
        <v>778</v>
      </c>
      <c r="B56" s="1375" t="s">
        <v>642</v>
      </c>
      <c r="C56" s="1376">
        <v>2</v>
      </c>
      <c r="D56" s="1376"/>
      <c r="E56" s="1376" t="s">
        <v>779</v>
      </c>
      <c r="F56" s="1378" t="s">
        <v>128</v>
      </c>
      <c r="G56" s="1374" t="s">
        <v>57</v>
      </c>
      <c r="H56" s="1278" t="s">
        <v>914</v>
      </c>
      <c r="I56" s="1279">
        <v>2022</v>
      </c>
      <c r="J56" s="1265" t="s">
        <v>881</v>
      </c>
      <c r="K56" s="1272"/>
      <c r="L56" s="1272"/>
      <c r="M56" s="1371"/>
      <c r="N56" s="1252"/>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c r="EH56" s="1252"/>
      <c r="EI56" s="1252"/>
      <c r="EJ56" s="1252"/>
      <c r="EK56" s="1252"/>
      <c r="EL56" s="1252"/>
      <c r="EM56" s="1252"/>
      <c r="EN56" s="1252"/>
      <c r="EO56" s="1252"/>
      <c r="EP56" s="1252"/>
      <c r="EQ56" s="1252"/>
      <c r="ER56" s="1252"/>
      <c r="ES56" s="1252"/>
      <c r="ET56" s="1252"/>
      <c r="EU56" s="1252"/>
      <c r="EV56" s="1252"/>
      <c r="EW56" s="1252"/>
      <c r="EX56" s="1252"/>
      <c r="EY56" s="1252"/>
      <c r="EZ56" s="1252"/>
      <c r="FA56" s="1252"/>
      <c r="FB56" s="1252"/>
      <c r="FC56" s="1252"/>
      <c r="FD56" s="1252"/>
      <c r="FE56" s="1252"/>
      <c r="FF56" s="1252"/>
      <c r="FG56" s="1252"/>
      <c r="FH56" s="1252"/>
      <c r="FI56" s="1252"/>
      <c r="FJ56" s="1252"/>
      <c r="FK56" s="1252"/>
      <c r="FL56" s="1252"/>
      <c r="FM56" s="1252"/>
      <c r="FN56" s="1252"/>
      <c r="FO56" s="1252"/>
      <c r="FP56" s="1252"/>
      <c r="FQ56" s="1252"/>
      <c r="FR56" s="1252"/>
      <c r="FS56" s="1252"/>
      <c r="FT56" s="1252"/>
      <c r="FU56" s="1252"/>
      <c r="FV56" s="1252"/>
      <c r="FW56" s="1252"/>
      <c r="FX56" s="1252"/>
      <c r="FY56" s="1252"/>
      <c r="FZ56" s="1252"/>
      <c r="GA56" s="1252"/>
      <c r="GB56" s="1252"/>
      <c r="GC56" s="1252"/>
      <c r="GD56" s="1252"/>
      <c r="GE56" s="1252"/>
      <c r="GF56" s="1252"/>
      <c r="GG56" s="1252"/>
      <c r="GH56" s="1252"/>
      <c r="GI56" s="1252"/>
      <c r="GJ56" s="1252"/>
      <c r="GK56" s="1252"/>
      <c r="GL56" s="1252"/>
      <c r="GM56" s="1252"/>
      <c r="GN56" s="1252"/>
      <c r="GO56" s="1252"/>
      <c r="GP56" s="1252"/>
      <c r="GQ56" s="1252"/>
      <c r="GR56" s="1252"/>
      <c r="GS56" s="1252"/>
      <c r="GT56" s="1252"/>
      <c r="GU56" s="1252"/>
      <c r="GV56" s="1252"/>
      <c r="GW56" s="1252"/>
      <c r="GX56" s="1252"/>
      <c r="GY56" s="1252"/>
      <c r="GZ56" s="1252"/>
      <c r="HA56" s="1252"/>
      <c r="HB56" s="1252"/>
      <c r="HC56" s="1252"/>
      <c r="HD56" s="1252"/>
      <c r="HE56" s="1252"/>
      <c r="HF56" s="1252"/>
      <c r="HG56" s="1252"/>
      <c r="HH56" s="1252"/>
      <c r="HI56" s="1252"/>
      <c r="HJ56" s="1252"/>
      <c r="HK56" s="1252"/>
      <c r="HL56" s="1252"/>
      <c r="HM56" s="1252"/>
      <c r="HN56" s="1252"/>
      <c r="HO56" s="1252"/>
      <c r="HP56" s="1252"/>
      <c r="HQ56" s="1252"/>
      <c r="HR56" s="1252"/>
      <c r="HS56" s="1252"/>
      <c r="HT56" s="1252"/>
      <c r="HU56" s="1252"/>
      <c r="HV56" s="1252"/>
      <c r="HW56" s="1252"/>
      <c r="HX56" s="1252"/>
      <c r="HY56" s="1252"/>
      <c r="HZ56" s="1252"/>
      <c r="IA56" s="1252"/>
      <c r="IB56" s="1252"/>
      <c r="IC56" s="1252"/>
      <c r="ID56" s="1252"/>
      <c r="IE56" s="1252"/>
      <c r="IF56" s="1252"/>
      <c r="IG56" s="1252"/>
      <c r="IH56" s="1252"/>
      <c r="II56" s="1252"/>
      <c r="IJ56" s="1252"/>
      <c r="IK56" s="1252"/>
      <c r="IL56" s="1252"/>
      <c r="IM56" s="1252"/>
      <c r="IN56" s="1252"/>
      <c r="IO56" s="1252"/>
      <c r="IP56" s="1252"/>
      <c r="IQ56" s="1252"/>
      <c r="IR56" s="1252"/>
      <c r="IS56" s="1252"/>
      <c r="IT56" s="1252"/>
      <c r="IU56" s="1252"/>
      <c r="IV56" s="1252"/>
      <c r="IW56" s="1252"/>
      <c r="IX56" s="1252"/>
      <c r="IY56" s="1252"/>
      <c r="IZ56" s="1252"/>
      <c r="JA56" s="1252"/>
      <c r="JB56" s="1252"/>
      <c r="JC56" s="1252"/>
      <c r="JD56" s="1252"/>
      <c r="JE56" s="1252"/>
      <c r="JF56" s="1252"/>
      <c r="JG56" s="1252"/>
      <c r="JH56" s="1252"/>
      <c r="JI56" s="1252"/>
      <c r="JJ56" s="1252"/>
      <c r="JK56" s="1252"/>
      <c r="JL56" s="1252"/>
      <c r="JM56" s="1252"/>
      <c r="JN56" s="1252"/>
      <c r="JO56" s="1252"/>
      <c r="JP56" s="1252"/>
      <c r="JQ56" s="1252"/>
      <c r="JR56" s="1252"/>
      <c r="JS56" s="1252"/>
      <c r="JT56" s="1252"/>
      <c r="JU56" s="1252"/>
      <c r="JV56" s="1252"/>
      <c r="JW56" s="1252"/>
      <c r="JX56" s="1252"/>
      <c r="JY56" s="1252"/>
      <c r="JZ56" s="1252"/>
      <c r="KA56" s="1252"/>
      <c r="KB56" s="1252"/>
      <c r="KC56" s="1252"/>
      <c r="KD56" s="1252"/>
      <c r="KE56" s="1252"/>
      <c r="KF56" s="1252"/>
      <c r="KG56" s="1252"/>
      <c r="KH56" s="1252"/>
      <c r="KI56" s="1252"/>
      <c r="KJ56" s="1252"/>
      <c r="KK56" s="1252"/>
      <c r="KL56" s="1252"/>
      <c r="KM56" s="1252"/>
      <c r="KN56" s="1252"/>
      <c r="KO56" s="1252"/>
      <c r="KP56" s="1252"/>
      <c r="KQ56" s="1252"/>
      <c r="KR56" s="1252"/>
      <c r="KS56" s="1252"/>
      <c r="KT56" s="1252"/>
      <c r="KU56" s="1252"/>
      <c r="KV56" s="1252"/>
      <c r="KW56" s="1252"/>
      <c r="KX56" s="1252"/>
      <c r="KY56" s="1252"/>
      <c r="KZ56" s="1252"/>
      <c r="LA56" s="1252"/>
      <c r="LB56" s="1252"/>
      <c r="LC56" s="1252"/>
      <c r="LD56" s="1252"/>
      <c r="LE56" s="1252"/>
      <c r="LF56" s="1252"/>
      <c r="LG56" s="1252"/>
      <c r="LH56" s="1252"/>
      <c r="LI56" s="1252"/>
      <c r="LJ56" s="1252"/>
      <c r="LK56" s="1252"/>
      <c r="LL56" s="1252"/>
      <c r="LM56" s="1252"/>
      <c r="LN56" s="1252"/>
      <c r="LO56" s="1252"/>
      <c r="LP56" s="1252"/>
      <c r="LQ56" s="1252"/>
      <c r="LR56" s="1252"/>
      <c r="LS56" s="1252"/>
      <c r="LT56" s="1252"/>
      <c r="LU56" s="1252"/>
      <c r="LV56" s="1252"/>
      <c r="LW56" s="1252"/>
      <c r="LX56" s="1252"/>
      <c r="LY56" s="1252"/>
      <c r="LZ56" s="1252"/>
      <c r="MA56" s="1252"/>
      <c r="MB56" s="1252"/>
      <c r="MC56" s="1252"/>
      <c r="MD56" s="1252"/>
      <c r="ME56" s="1252"/>
      <c r="MF56" s="1252"/>
      <c r="MG56" s="1252"/>
      <c r="MH56" s="1252"/>
      <c r="MI56" s="1252"/>
      <c r="MJ56" s="1252"/>
      <c r="MK56" s="1252"/>
      <c r="ML56" s="1252"/>
      <c r="MM56" s="1252"/>
      <c r="MN56" s="1252"/>
      <c r="MO56" s="1252"/>
      <c r="MP56" s="1252"/>
      <c r="MQ56" s="1252"/>
      <c r="MR56" s="1252"/>
      <c r="MS56" s="1252"/>
      <c r="MT56" s="1252"/>
      <c r="MU56" s="1252"/>
      <c r="MV56" s="1252"/>
      <c r="MW56" s="1252"/>
      <c r="MX56" s="1252"/>
      <c r="MY56" s="1252"/>
      <c r="MZ56" s="1252"/>
      <c r="NA56" s="1252"/>
      <c r="NB56" s="1252"/>
      <c r="NC56" s="1252"/>
      <c r="ND56" s="1252"/>
      <c r="NE56" s="1252"/>
      <c r="NF56" s="1252"/>
      <c r="NG56" s="1252"/>
      <c r="NH56" s="1252"/>
      <c r="NI56" s="1252"/>
      <c r="NJ56" s="1252"/>
      <c r="NK56" s="1252"/>
      <c r="NL56" s="1252"/>
      <c r="NM56" s="1252"/>
      <c r="NN56" s="1252"/>
      <c r="NO56" s="1252"/>
      <c r="NP56" s="1252"/>
      <c r="NQ56" s="1252"/>
      <c r="NR56" s="1252"/>
      <c r="NS56" s="1252"/>
      <c r="NT56" s="1252"/>
      <c r="NU56" s="1252"/>
      <c r="NV56" s="1252"/>
      <c r="NW56" s="1252"/>
      <c r="NX56" s="1252"/>
      <c r="NY56" s="1252"/>
      <c r="NZ56" s="1252"/>
      <c r="OA56" s="1252"/>
      <c r="OB56" s="1252"/>
      <c r="OC56" s="1252"/>
      <c r="OD56" s="1252"/>
      <c r="OE56" s="1252"/>
      <c r="OF56" s="1252"/>
      <c r="OG56" s="1252"/>
      <c r="OH56" s="1252"/>
      <c r="OI56" s="1252"/>
      <c r="OJ56" s="1252"/>
      <c r="OK56" s="1252"/>
      <c r="OL56" s="1252"/>
      <c r="OM56" s="1252"/>
      <c r="ON56" s="1252"/>
      <c r="OO56" s="1252"/>
      <c r="OP56" s="1252"/>
      <c r="OQ56" s="1252"/>
      <c r="OR56" s="1252"/>
      <c r="OS56" s="1252"/>
      <c r="OT56" s="1252"/>
      <c r="OU56" s="1252"/>
      <c r="OV56" s="1252"/>
      <c r="OW56" s="1252"/>
      <c r="OX56" s="1252"/>
      <c r="OY56" s="1252"/>
      <c r="OZ56" s="1252"/>
      <c r="PA56" s="1252"/>
      <c r="PB56" s="1252"/>
      <c r="PC56" s="1252"/>
      <c r="PD56" s="1252"/>
      <c r="PE56" s="1252"/>
      <c r="PF56" s="1252"/>
      <c r="PG56" s="1252"/>
      <c r="PH56" s="1252"/>
      <c r="PI56" s="1252"/>
      <c r="PJ56" s="1252"/>
      <c r="PK56" s="1252"/>
      <c r="PL56" s="1252"/>
      <c r="PM56" s="1252"/>
      <c r="PN56" s="1252"/>
      <c r="PO56" s="1252"/>
      <c r="PP56" s="1252"/>
      <c r="PQ56" s="1252"/>
      <c r="PR56" s="1252"/>
      <c r="PS56" s="1252"/>
      <c r="PT56" s="1252"/>
      <c r="PU56" s="1252"/>
      <c r="PV56" s="1252"/>
      <c r="PW56" s="1252"/>
      <c r="PX56" s="1252"/>
      <c r="PY56" s="1252"/>
      <c r="PZ56" s="1252"/>
      <c r="QA56" s="1252"/>
      <c r="QB56" s="1252"/>
      <c r="QC56" s="1252"/>
      <c r="QD56" s="1252"/>
      <c r="QE56" s="1252"/>
      <c r="QF56" s="1252"/>
      <c r="QG56" s="1252"/>
      <c r="QH56" s="1252"/>
      <c r="QI56" s="1252"/>
      <c r="QJ56" s="1252"/>
      <c r="QK56" s="1252"/>
      <c r="QL56" s="1252"/>
      <c r="QM56" s="1252"/>
      <c r="QN56" s="1252"/>
      <c r="QO56" s="1252"/>
      <c r="QP56" s="1252"/>
      <c r="QQ56" s="1252"/>
      <c r="QR56" s="1252"/>
      <c r="QS56" s="1252"/>
      <c r="QT56" s="1252"/>
      <c r="QU56" s="1252"/>
      <c r="QV56" s="1252"/>
      <c r="QW56" s="1252"/>
      <c r="QX56" s="1252"/>
      <c r="QY56" s="1252"/>
      <c r="QZ56" s="1252"/>
      <c r="RA56" s="1252"/>
      <c r="RB56" s="1252"/>
      <c r="RC56" s="1252"/>
      <c r="RD56" s="1252"/>
      <c r="RE56" s="1252"/>
      <c r="RF56" s="1252"/>
      <c r="RG56" s="1252"/>
      <c r="RH56" s="1252"/>
      <c r="RI56" s="1252"/>
      <c r="RJ56" s="1252"/>
      <c r="RK56" s="1252"/>
      <c r="RL56" s="1252"/>
      <c r="RM56" s="1252"/>
      <c r="RN56" s="1252"/>
      <c r="RO56" s="1252"/>
      <c r="RP56" s="1252"/>
      <c r="RQ56" s="1252"/>
      <c r="RR56" s="1252"/>
      <c r="RS56" s="1252"/>
      <c r="RT56" s="1252"/>
      <c r="RU56" s="1252"/>
      <c r="RV56" s="1252"/>
      <c r="RW56" s="1252"/>
      <c r="RX56" s="1252"/>
      <c r="RY56" s="1252"/>
      <c r="RZ56" s="1252"/>
      <c r="SA56" s="1252"/>
      <c r="SB56" s="1252"/>
      <c r="SC56" s="1252"/>
      <c r="SD56" s="1252"/>
      <c r="SE56" s="1252"/>
      <c r="SF56" s="1252"/>
      <c r="SG56" s="1252"/>
      <c r="SH56" s="1252"/>
      <c r="SI56" s="1252"/>
      <c r="SJ56" s="1252"/>
      <c r="SK56" s="1252"/>
      <c r="SL56" s="1252"/>
      <c r="SM56" s="1252"/>
      <c r="SN56" s="1252"/>
      <c r="SO56" s="1252"/>
      <c r="SP56" s="1252"/>
      <c r="SQ56" s="1252"/>
      <c r="SR56" s="1252"/>
      <c r="SS56" s="1252"/>
      <c r="ST56" s="1252"/>
      <c r="SU56" s="1252"/>
      <c r="SV56" s="1252"/>
      <c r="SW56" s="1252"/>
      <c r="SX56" s="1252"/>
      <c r="SY56" s="1252"/>
      <c r="SZ56" s="1252"/>
      <c r="TA56" s="1252"/>
      <c r="TB56" s="1252"/>
      <c r="TC56" s="1252"/>
      <c r="TD56" s="1252"/>
      <c r="TE56" s="1252"/>
      <c r="TF56" s="1252"/>
      <c r="TG56" s="1252"/>
      <c r="TH56" s="1252"/>
      <c r="TI56" s="1252"/>
      <c r="TJ56" s="1252"/>
      <c r="TK56" s="1252"/>
      <c r="TL56" s="1252"/>
      <c r="TM56" s="1252"/>
      <c r="TN56" s="1252"/>
      <c r="TO56" s="1252"/>
      <c r="TP56" s="1252"/>
      <c r="TQ56" s="1252"/>
      <c r="TR56" s="1252"/>
      <c r="TS56" s="1252"/>
      <c r="TT56" s="1252"/>
      <c r="TU56" s="1252"/>
      <c r="TV56" s="1252"/>
      <c r="TW56" s="1252"/>
      <c r="TX56" s="1252"/>
      <c r="TY56" s="1252"/>
      <c r="TZ56" s="1252"/>
      <c r="UA56" s="1252"/>
      <c r="UB56" s="1252"/>
      <c r="UC56" s="1252"/>
      <c r="UD56" s="1252"/>
      <c r="UE56" s="1252"/>
      <c r="UF56" s="1252"/>
      <c r="UG56" s="1252"/>
      <c r="UH56" s="1252"/>
      <c r="UI56" s="1252"/>
      <c r="UJ56" s="1252"/>
      <c r="UK56" s="1252"/>
      <c r="UL56" s="1252"/>
      <c r="UM56" s="1252"/>
      <c r="UN56" s="1252"/>
      <c r="UO56" s="1252"/>
      <c r="UP56" s="1252"/>
      <c r="UQ56" s="1252"/>
      <c r="UR56" s="1252"/>
      <c r="US56" s="1252"/>
      <c r="UT56" s="1252"/>
      <c r="UU56" s="1252"/>
      <c r="UV56" s="1252"/>
      <c r="UW56" s="1252"/>
      <c r="UX56" s="1252"/>
      <c r="UY56" s="1252"/>
      <c r="UZ56" s="1252"/>
      <c r="VA56" s="1252"/>
      <c r="VB56" s="1252"/>
      <c r="VC56" s="1252"/>
      <c r="VD56" s="1252"/>
      <c r="VE56" s="1252"/>
      <c r="VF56" s="1252"/>
      <c r="VG56" s="1252"/>
      <c r="VH56" s="1252"/>
      <c r="VI56" s="1252"/>
      <c r="VJ56" s="1252"/>
      <c r="VK56" s="1252"/>
      <c r="VL56" s="1252"/>
      <c r="VM56" s="1252"/>
      <c r="VN56" s="1252"/>
      <c r="VO56" s="1252"/>
      <c r="VP56" s="1252"/>
      <c r="VQ56" s="1252"/>
      <c r="VR56" s="1252"/>
      <c r="VS56" s="1252"/>
      <c r="VT56" s="1252"/>
      <c r="VU56" s="1252"/>
      <c r="VV56" s="1252"/>
      <c r="VW56" s="1252"/>
      <c r="VX56" s="1252"/>
      <c r="VY56" s="1252"/>
      <c r="VZ56" s="1252"/>
      <c r="WA56" s="1252"/>
      <c r="WB56" s="1252"/>
      <c r="WC56" s="1252"/>
      <c r="WD56" s="1252"/>
      <c r="WE56" s="1252"/>
      <c r="WF56" s="1252"/>
      <c r="WG56" s="1252"/>
      <c r="WH56" s="1252"/>
      <c r="WI56" s="1252"/>
      <c r="WJ56" s="1252"/>
      <c r="WK56" s="1252"/>
      <c r="WL56" s="1252"/>
      <c r="WM56" s="1252"/>
      <c r="WN56" s="1252"/>
      <c r="WO56" s="1252"/>
      <c r="WP56" s="1252"/>
      <c r="WQ56" s="1252"/>
      <c r="WR56" s="1252"/>
      <c r="WS56" s="1252"/>
      <c r="WT56" s="1252"/>
      <c r="WU56" s="1252"/>
      <c r="WV56" s="1252"/>
      <c r="WW56" s="1252"/>
      <c r="WX56" s="1252"/>
      <c r="WY56" s="1252"/>
      <c r="WZ56" s="1252"/>
      <c r="XA56" s="1252"/>
      <c r="XB56" s="1252"/>
      <c r="XC56" s="1252"/>
      <c r="XD56" s="1252"/>
      <c r="XE56" s="1252"/>
      <c r="XF56" s="1252"/>
      <c r="XG56" s="1252"/>
      <c r="XH56" s="1252"/>
      <c r="XI56" s="1252"/>
      <c r="XJ56" s="1252"/>
      <c r="XK56" s="1252"/>
      <c r="XL56" s="1252"/>
      <c r="XM56" s="1252"/>
      <c r="XN56" s="1252"/>
      <c r="XO56" s="1252"/>
      <c r="XP56" s="1252"/>
      <c r="XQ56" s="1252"/>
      <c r="XR56" s="1252"/>
      <c r="XS56" s="1252"/>
      <c r="XT56" s="1252"/>
      <c r="XU56" s="1252"/>
      <c r="XV56" s="1252"/>
      <c r="XW56" s="1252"/>
      <c r="XX56" s="1252"/>
      <c r="XY56" s="1252"/>
      <c r="XZ56" s="1252"/>
      <c r="YA56" s="1252"/>
      <c r="YB56" s="1252"/>
      <c r="YC56" s="1252"/>
      <c r="YD56" s="1252"/>
      <c r="YE56" s="1252"/>
      <c r="YF56" s="1252"/>
      <c r="YG56" s="1252"/>
      <c r="YH56" s="1252"/>
      <c r="YI56" s="1252"/>
      <c r="YJ56" s="1252"/>
      <c r="YK56" s="1252"/>
      <c r="YL56" s="1252"/>
      <c r="YM56" s="1252"/>
      <c r="YN56" s="1252"/>
      <c r="YO56" s="1252"/>
      <c r="YP56" s="1252"/>
      <c r="YQ56" s="1252"/>
      <c r="YR56" s="1252"/>
      <c r="YS56" s="1252"/>
      <c r="YT56" s="1252"/>
      <c r="YU56" s="1252"/>
      <c r="YV56" s="1252"/>
      <c r="YW56" s="1252"/>
      <c r="YX56" s="1252"/>
      <c r="YY56" s="1252"/>
      <c r="YZ56" s="1252"/>
      <c r="ZA56" s="1252"/>
      <c r="ZB56" s="1252"/>
      <c r="ZC56" s="1252"/>
      <c r="ZD56" s="1252"/>
      <c r="ZE56" s="1252"/>
      <c r="ZF56" s="1252"/>
      <c r="ZG56" s="1252"/>
      <c r="ZH56" s="1252"/>
      <c r="ZI56" s="1252"/>
      <c r="ZJ56" s="1252"/>
      <c r="ZK56" s="1252"/>
      <c r="ZL56" s="1252"/>
      <c r="ZM56" s="1252"/>
      <c r="ZN56" s="1252"/>
      <c r="ZO56" s="1252"/>
      <c r="ZP56" s="1252"/>
      <c r="ZQ56" s="1252"/>
      <c r="ZR56" s="1252"/>
      <c r="ZS56" s="1252"/>
      <c r="ZT56" s="1252"/>
      <c r="ZU56" s="1252"/>
      <c r="ZV56" s="1252"/>
      <c r="ZW56" s="1252"/>
      <c r="ZX56" s="1252"/>
      <c r="ZY56" s="1252"/>
      <c r="ZZ56" s="1252"/>
      <c r="AAA56" s="1252"/>
      <c r="AAB56" s="1252"/>
      <c r="AAC56" s="1252"/>
      <c r="AAD56" s="1252"/>
      <c r="AAE56" s="1252"/>
      <c r="AAF56" s="1252"/>
      <c r="AAG56" s="1252"/>
      <c r="AAH56" s="1252"/>
      <c r="AAI56" s="1252"/>
      <c r="AAJ56" s="1252"/>
      <c r="AAK56" s="1252"/>
      <c r="AAL56" s="1252"/>
      <c r="AAM56" s="1252"/>
      <c r="AAN56" s="1252"/>
      <c r="AAO56" s="1252"/>
      <c r="AAP56" s="1252"/>
      <c r="AAQ56" s="1252"/>
      <c r="AAR56" s="1252"/>
      <c r="AAS56" s="1252"/>
      <c r="AAT56" s="1252"/>
      <c r="AAU56" s="1252"/>
      <c r="AAV56" s="1252"/>
      <c r="AAW56" s="1252"/>
      <c r="AAX56" s="1252"/>
      <c r="AAY56" s="1252"/>
      <c r="AAZ56" s="1252"/>
      <c r="ABA56" s="1252"/>
      <c r="ABB56" s="1252"/>
      <c r="ABC56" s="1252"/>
      <c r="ABD56" s="1252"/>
      <c r="ABE56" s="1252"/>
      <c r="ABF56" s="1252"/>
      <c r="ABG56" s="1252"/>
      <c r="ABH56" s="1252"/>
      <c r="ABI56" s="1252"/>
      <c r="ABJ56" s="1252"/>
      <c r="ABK56" s="1252"/>
      <c r="ABL56" s="1252"/>
      <c r="ABM56" s="1252"/>
      <c r="ABN56" s="1252"/>
      <c r="ABO56" s="1252"/>
      <c r="ABP56" s="1252"/>
      <c r="ABQ56" s="1252"/>
      <c r="ABR56" s="1252"/>
      <c r="ABS56" s="1252"/>
      <c r="ABT56" s="1252"/>
      <c r="ABU56" s="1252"/>
      <c r="ABV56" s="1252"/>
      <c r="ABW56" s="1252"/>
      <c r="ABX56" s="1252"/>
      <c r="ABY56" s="1252"/>
      <c r="ABZ56" s="1252"/>
      <c r="ACA56" s="1252"/>
      <c r="ACB56" s="1252"/>
      <c r="ACC56" s="1252"/>
      <c r="ACD56" s="1252"/>
      <c r="ACE56" s="1252"/>
      <c r="ACF56" s="1252"/>
      <c r="ACG56" s="1252"/>
      <c r="ACH56" s="1252"/>
      <c r="ACI56" s="1252"/>
      <c r="ACJ56" s="1252"/>
      <c r="ACK56" s="1252"/>
      <c r="ACL56" s="1252"/>
      <c r="ACM56" s="1252"/>
      <c r="ACN56" s="1252"/>
      <c r="ACO56" s="1252"/>
      <c r="ACP56" s="1252"/>
      <c r="ACQ56" s="1252"/>
      <c r="ACR56" s="1252"/>
      <c r="ACS56" s="1252"/>
      <c r="ACT56" s="1252"/>
      <c r="ACU56" s="1252"/>
      <c r="ACV56" s="1252"/>
      <c r="ACW56" s="1252"/>
      <c r="ACX56" s="1252"/>
      <c r="ACY56" s="1252"/>
      <c r="ACZ56" s="1252"/>
      <c r="ADA56" s="1252"/>
      <c r="ADB56" s="1252"/>
      <c r="ADC56" s="1252"/>
      <c r="ADD56" s="1252"/>
      <c r="ADE56" s="1252"/>
      <c r="ADF56" s="1252"/>
      <c r="ADG56" s="1252"/>
      <c r="ADH56" s="1252"/>
      <c r="ADI56" s="1252"/>
      <c r="ADJ56" s="1252"/>
      <c r="ADK56" s="1252"/>
      <c r="ADL56" s="1252"/>
      <c r="ADM56" s="1252"/>
      <c r="ADN56" s="1252"/>
      <c r="ADO56" s="1252"/>
      <c r="ADP56" s="1252"/>
      <c r="ADQ56" s="1252"/>
      <c r="ADR56" s="1252"/>
      <c r="ADS56" s="1252"/>
      <c r="ADT56" s="1252"/>
      <c r="ADU56" s="1252"/>
      <c r="ADV56" s="1252"/>
      <c r="ADW56" s="1252"/>
      <c r="ADX56" s="1252"/>
      <c r="ADY56" s="1252"/>
      <c r="ADZ56" s="1252"/>
      <c r="AEA56" s="1252"/>
      <c r="AEB56" s="1252"/>
      <c r="AEC56" s="1252"/>
      <c r="AED56" s="1252"/>
      <c r="AEE56" s="1252"/>
      <c r="AEF56" s="1252"/>
      <c r="AEG56" s="1252"/>
      <c r="AEH56" s="1252"/>
      <c r="AEI56" s="1252"/>
      <c r="AEJ56" s="1252"/>
      <c r="AEK56" s="1252"/>
      <c r="AEL56" s="1252"/>
      <c r="AEM56" s="1252"/>
      <c r="AEN56" s="1252"/>
      <c r="AEO56" s="1252"/>
      <c r="AEP56" s="1252"/>
      <c r="AEQ56" s="1252"/>
      <c r="AER56" s="1252"/>
      <c r="AES56" s="1252"/>
      <c r="AET56" s="1252"/>
      <c r="AEU56" s="1252"/>
      <c r="AEV56" s="1252"/>
      <c r="AEW56" s="1252"/>
      <c r="AEX56" s="1252"/>
      <c r="AEY56" s="1252"/>
      <c r="AEZ56" s="1252"/>
      <c r="AFA56" s="1252"/>
      <c r="AFB56" s="1252"/>
      <c r="AFC56" s="1252"/>
      <c r="AFD56" s="1252"/>
      <c r="AFE56" s="1252"/>
      <c r="AFF56" s="1252"/>
      <c r="AFG56" s="1252"/>
      <c r="AFH56" s="1252"/>
      <c r="AFI56" s="1252"/>
      <c r="AFJ56" s="1252"/>
      <c r="AFK56" s="1252"/>
      <c r="AFL56" s="1252"/>
      <c r="AFM56" s="1252"/>
      <c r="AFN56" s="1252"/>
      <c r="AFO56" s="1252"/>
      <c r="AFP56" s="1252"/>
      <c r="AFQ56" s="1252"/>
      <c r="AFR56" s="1252"/>
      <c r="AFS56" s="1252"/>
      <c r="AFT56" s="1252"/>
      <c r="AFU56" s="1252"/>
      <c r="AFV56" s="1252"/>
      <c r="AFW56" s="1252"/>
      <c r="AFX56" s="1252"/>
      <c r="AFY56" s="1252"/>
      <c r="AFZ56" s="1252"/>
      <c r="AGA56" s="1252"/>
      <c r="AGB56" s="1252"/>
      <c r="AGC56" s="1252"/>
      <c r="AGD56" s="1252"/>
      <c r="AGE56" s="1252"/>
      <c r="AGF56" s="1252"/>
      <c r="AGG56" s="1252"/>
      <c r="AGH56" s="1252"/>
      <c r="AGI56" s="1252"/>
      <c r="AGJ56" s="1252"/>
      <c r="AGK56" s="1252"/>
      <c r="AGL56" s="1252"/>
      <c r="AGM56" s="1252"/>
      <c r="AGN56" s="1252"/>
      <c r="AGO56" s="1252"/>
      <c r="AGP56" s="1252"/>
      <c r="AGQ56" s="1252"/>
      <c r="AGR56" s="1252"/>
      <c r="AGS56" s="1252"/>
      <c r="AGT56" s="1252"/>
      <c r="AGU56" s="1252"/>
      <c r="AGV56" s="1252"/>
      <c r="AGW56" s="1252"/>
      <c r="AGX56" s="1252"/>
      <c r="AGY56" s="1252"/>
      <c r="AGZ56" s="1252"/>
      <c r="AHA56" s="1252"/>
      <c r="AHB56" s="1252"/>
      <c r="AHC56" s="1252"/>
      <c r="AHD56" s="1252"/>
      <c r="AHE56" s="1252"/>
      <c r="AHF56" s="1252"/>
      <c r="AHG56" s="1252"/>
      <c r="AHH56" s="1252"/>
      <c r="AHI56" s="1252"/>
      <c r="AHJ56" s="1252"/>
      <c r="AHK56" s="1252"/>
      <c r="AHL56" s="1252"/>
      <c r="AHM56" s="1252"/>
      <c r="AHN56" s="1252"/>
      <c r="AHO56" s="1252"/>
      <c r="AHP56" s="1252"/>
      <c r="AHQ56" s="1252"/>
      <c r="AHR56" s="1252"/>
      <c r="AHS56" s="1252"/>
      <c r="AHT56" s="1252"/>
      <c r="AHU56" s="1252"/>
      <c r="AHV56" s="1252"/>
      <c r="AHW56" s="1252"/>
      <c r="AHX56" s="1252"/>
      <c r="AHY56" s="1252"/>
      <c r="AHZ56" s="1252"/>
      <c r="AIA56" s="1252"/>
      <c r="AIB56" s="1252"/>
      <c r="AIC56" s="1252"/>
      <c r="AID56" s="1252"/>
      <c r="AIE56" s="1252"/>
      <c r="AIF56" s="1252"/>
      <c r="AIG56" s="1252"/>
      <c r="AIH56" s="1252"/>
      <c r="AII56" s="1252"/>
      <c r="AIJ56" s="1252"/>
      <c r="AIK56" s="1252"/>
      <c r="AIL56" s="1252"/>
      <c r="AIM56" s="1252"/>
      <c r="AIN56" s="1252"/>
      <c r="AIO56" s="1252"/>
      <c r="AIP56" s="1252"/>
      <c r="AIQ56" s="1252"/>
      <c r="AIR56" s="1252"/>
      <c r="AIS56" s="1252"/>
      <c r="AIT56" s="1252"/>
      <c r="AIU56" s="1252"/>
      <c r="AIV56" s="1252"/>
      <c r="AIW56" s="1252"/>
      <c r="AIX56" s="1252"/>
      <c r="AIY56" s="1252"/>
      <c r="AIZ56" s="1252"/>
      <c r="AJA56" s="1252"/>
      <c r="AJB56" s="1252"/>
      <c r="AJC56" s="1252"/>
      <c r="AJD56" s="1252"/>
      <c r="AJE56" s="1252"/>
      <c r="AJF56" s="1252"/>
      <c r="AJG56" s="1252"/>
      <c r="AJH56" s="1252"/>
      <c r="AJI56" s="1252"/>
      <c r="AJJ56" s="1252"/>
      <c r="AJK56" s="1252"/>
      <c r="AJL56" s="1252"/>
      <c r="AJM56" s="1252"/>
      <c r="AJN56" s="1252"/>
      <c r="AJO56" s="1252"/>
      <c r="AJP56" s="1252"/>
      <c r="AJQ56" s="1252"/>
      <c r="AJR56" s="1252"/>
      <c r="AJS56" s="1252"/>
      <c r="AJT56" s="1252"/>
      <c r="AJU56" s="1252"/>
      <c r="AJV56" s="1252"/>
      <c r="AJW56" s="1252"/>
      <c r="AJX56" s="1252"/>
      <c r="AJY56" s="1252"/>
      <c r="AJZ56" s="1252"/>
      <c r="AKA56" s="1252"/>
      <c r="AKB56" s="1252"/>
      <c r="AKC56" s="1252"/>
      <c r="AKD56" s="1252"/>
      <c r="AKE56" s="1252"/>
      <c r="AKF56" s="1252"/>
      <c r="AKG56" s="1252"/>
      <c r="AKH56" s="1252"/>
      <c r="AKI56" s="1252"/>
      <c r="AKJ56" s="1252"/>
      <c r="AKK56" s="1252"/>
      <c r="AKL56" s="1252"/>
      <c r="AKM56" s="1252"/>
      <c r="AKN56" s="1252"/>
      <c r="AKO56" s="1252"/>
      <c r="AKP56" s="1252"/>
      <c r="AKQ56" s="1252"/>
      <c r="AKR56" s="1252"/>
      <c r="AKS56" s="1252"/>
      <c r="AKT56" s="1252"/>
      <c r="AKU56" s="1252"/>
      <c r="AKV56" s="1252"/>
      <c r="AKW56" s="1252"/>
      <c r="AKX56" s="1252"/>
      <c r="AKY56" s="1252"/>
      <c r="AKZ56" s="1252"/>
      <c r="ALA56" s="1252"/>
      <c r="ALB56" s="1252"/>
      <c r="ALC56" s="1252"/>
      <c r="ALD56" s="1252"/>
      <c r="ALE56" s="1252"/>
      <c r="ALF56" s="1252"/>
      <c r="ALG56" s="1252"/>
      <c r="ALH56" s="1252"/>
      <c r="ALI56" s="1252"/>
      <c r="ALJ56" s="1252"/>
      <c r="ALK56" s="1252"/>
      <c r="ALL56" s="1252"/>
      <c r="ALM56" s="1252"/>
      <c r="ALN56" s="1252"/>
      <c r="ALO56" s="1252"/>
      <c r="ALP56" s="1252"/>
      <c r="ALQ56" s="1252"/>
      <c r="ALR56" s="1252"/>
      <c r="ALS56" s="1252"/>
      <c r="ALT56" s="1252"/>
      <c r="ALU56" s="1252"/>
      <c r="ALV56" s="1252"/>
      <c r="ALW56" s="1252"/>
      <c r="ALX56" s="1252"/>
      <c r="ALY56" s="1252"/>
      <c r="ALZ56" s="1252"/>
      <c r="AMA56" s="1252"/>
      <c r="AMB56" s="1252"/>
      <c r="AMC56" s="1252"/>
      <c r="AMD56" s="1252"/>
      <c r="AME56" s="1252"/>
      <c r="AMF56" s="1252"/>
      <c r="AMG56" s="1252"/>
      <c r="AMH56" s="1252"/>
      <c r="AMI56" s="1252"/>
      <c r="AMJ56" s="1252"/>
      <c r="AMK56" s="1252"/>
      <c r="AML56" s="1252"/>
      <c r="AMM56" s="1252"/>
      <c r="AMN56" s="1252"/>
      <c r="AMO56" s="1252"/>
      <c r="AMP56" s="1252"/>
      <c r="AMQ56" s="1252"/>
      <c r="AMR56" s="1252"/>
      <c r="AMS56" s="1252"/>
      <c r="AMT56" s="1252"/>
      <c r="AMU56" s="1252"/>
      <c r="AMV56" s="1252"/>
      <c r="AMW56" s="1252"/>
      <c r="AMX56" s="1252"/>
      <c r="AMY56" s="1252"/>
      <c r="AMZ56" s="1252"/>
      <c r="ANA56" s="1252"/>
      <c r="ANB56" s="1252"/>
      <c r="ANC56" s="1252"/>
      <c r="AND56" s="1252"/>
      <c r="ANE56" s="1252"/>
      <c r="ANF56" s="1252"/>
      <c r="ANG56" s="1252"/>
      <c r="ANH56" s="1252"/>
      <c r="ANI56" s="1252"/>
      <c r="ANJ56" s="1252"/>
      <c r="ANK56" s="1252"/>
      <c r="ANL56" s="1252"/>
      <c r="ANM56" s="1252"/>
      <c r="ANN56" s="1252"/>
      <c r="ANO56" s="1252"/>
      <c r="ANP56" s="1252"/>
      <c r="ANQ56" s="1252"/>
      <c r="ANR56" s="1252"/>
      <c r="ANS56" s="1252"/>
      <c r="ANT56" s="1252"/>
      <c r="ANU56" s="1252"/>
      <c r="ANV56" s="1252"/>
      <c r="ANW56" s="1252"/>
      <c r="ANX56" s="1252"/>
      <c r="ANY56" s="1252"/>
      <c r="ANZ56" s="1252"/>
      <c r="AOA56" s="1252"/>
      <c r="AOB56" s="1252"/>
      <c r="AOC56" s="1252"/>
      <c r="AOD56" s="1252"/>
      <c r="AOE56" s="1252"/>
      <c r="AOF56" s="1252"/>
      <c r="AOG56" s="1252"/>
      <c r="AOH56" s="1252"/>
      <c r="AOI56" s="1252"/>
      <c r="AOJ56" s="1252"/>
      <c r="AOK56" s="1252"/>
      <c r="AOL56" s="1252"/>
      <c r="AOM56" s="1252"/>
      <c r="AON56" s="1252"/>
      <c r="AOO56" s="1252"/>
      <c r="AOP56" s="1252"/>
      <c r="AOQ56" s="1252"/>
      <c r="AOR56" s="1252"/>
      <c r="AOS56" s="1252"/>
      <c r="AOT56" s="1252"/>
      <c r="AOU56" s="1252"/>
      <c r="AOV56" s="1252"/>
      <c r="AOW56" s="1252"/>
      <c r="AOX56" s="1252"/>
      <c r="AOY56" s="1252"/>
      <c r="AOZ56" s="1252"/>
      <c r="APA56" s="1252"/>
      <c r="APB56" s="1252"/>
      <c r="APC56" s="1252"/>
      <c r="APD56" s="1252"/>
      <c r="APE56" s="1252"/>
      <c r="APF56" s="1252"/>
      <c r="APG56" s="1252"/>
      <c r="APH56" s="1252"/>
      <c r="API56" s="1252"/>
      <c r="APJ56" s="1252"/>
      <c r="APK56" s="1252"/>
      <c r="APL56" s="1252"/>
      <c r="APM56" s="1252"/>
      <c r="APN56" s="1252"/>
      <c r="APO56" s="1252"/>
      <c r="APP56" s="1252"/>
      <c r="APQ56" s="1252"/>
      <c r="APR56" s="1252"/>
      <c r="APS56" s="1252"/>
      <c r="APT56" s="1252"/>
      <c r="APU56" s="1252"/>
      <c r="APV56" s="1252"/>
      <c r="APW56" s="1252"/>
      <c r="APX56" s="1252"/>
      <c r="APY56" s="1252"/>
      <c r="APZ56" s="1252"/>
      <c r="AQA56" s="1252"/>
      <c r="AQB56" s="1252"/>
      <c r="AQC56" s="1252"/>
      <c r="AQD56" s="1252"/>
      <c r="AQE56" s="1252"/>
      <c r="AQF56" s="1252"/>
      <c r="AQG56" s="1252"/>
      <c r="AQH56" s="1252"/>
      <c r="AQI56" s="1252"/>
      <c r="AQJ56" s="1252"/>
      <c r="AQK56" s="1252"/>
      <c r="AQL56" s="1252"/>
      <c r="AQM56" s="1252"/>
      <c r="AQN56" s="1252"/>
      <c r="AQO56" s="1252"/>
      <c r="AQP56" s="1252"/>
      <c r="AQQ56" s="1252"/>
      <c r="AQR56" s="1252"/>
      <c r="AQS56" s="1252"/>
      <c r="AQT56" s="1252"/>
      <c r="AQU56" s="1252"/>
      <c r="AQV56" s="1252"/>
      <c r="AQW56" s="1252"/>
      <c r="AQX56" s="1252"/>
      <c r="AQY56" s="1252"/>
      <c r="AQZ56" s="1252"/>
      <c r="ARA56" s="1252"/>
      <c r="ARB56" s="1252"/>
      <c r="ARC56" s="1252"/>
      <c r="ARD56" s="1252"/>
      <c r="ARE56" s="1252"/>
      <c r="ARF56" s="1252"/>
      <c r="ARG56" s="1252"/>
      <c r="ARH56" s="1252"/>
      <c r="ARI56" s="1252"/>
      <c r="ARJ56" s="1252"/>
      <c r="ARK56" s="1252"/>
      <c r="ARL56" s="1252"/>
      <c r="ARM56" s="1252"/>
      <c r="ARN56" s="1252"/>
      <c r="ARO56" s="1252"/>
      <c r="ARP56" s="1252"/>
      <c r="ARQ56" s="1252"/>
      <c r="ARR56" s="1252"/>
      <c r="ARS56" s="1252"/>
      <c r="ART56" s="1252"/>
      <c r="ARU56" s="1252"/>
      <c r="ARV56" s="1252"/>
      <c r="ARW56" s="1252"/>
      <c r="ARX56" s="1252"/>
      <c r="ARY56" s="1252"/>
      <c r="ARZ56" s="1252"/>
      <c r="ASA56" s="1252"/>
      <c r="ASB56" s="1252"/>
      <c r="ASC56" s="1252"/>
      <c r="ASD56" s="1252"/>
      <c r="ASE56" s="1252"/>
      <c r="ASF56" s="1252"/>
      <c r="ASG56" s="1252"/>
      <c r="ASH56" s="1252"/>
      <c r="ASI56" s="1252"/>
      <c r="ASJ56" s="1252"/>
      <c r="ASK56" s="1252"/>
      <c r="ASL56" s="1252"/>
      <c r="ASM56" s="1252"/>
      <c r="ASN56" s="1252"/>
      <c r="ASO56" s="1252"/>
      <c r="ASP56" s="1252"/>
      <c r="ASQ56" s="1252"/>
      <c r="ASR56" s="1252"/>
      <c r="ASS56" s="1252"/>
      <c r="AST56" s="1252"/>
      <c r="ASU56" s="1252"/>
      <c r="ASV56" s="1252"/>
      <c r="ASW56" s="1252"/>
      <c r="ASX56" s="1252"/>
      <c r="ASY56" s="1252"/>
      <c r="ASZ56" s="1252"/>
      <c r="ATA56" s="1252"/>
      <c r="ATB56" s="1252"/>
      <c r="ATC56" s="1252"/>
      <c r="ATD56" s="1252"/>
      <c r="ATE56" s="1252"/>
      <c r="ATF56" s="1252"/>
      <c r="ATG56" s="1252"/>
      <c r="ATH56" s="1252"/>
      <c r="ATI56" s="1252"/>
      <c r="ATJ56" s="1252"/>
      <c r="ATK56" s="1252"/>
      <c r="ATL56" s="1252"/>
      <c r="ATM56" s="1252"/>
      <c r="ATN56" s="1252"/>
      <c r="ATO56" s="1252"/>
      <c r="ATP56" s="1252"/>
      <c r="ATQ56" s="1252"/>
      <c r="ATR56" s="1252"/>
      <c r="ATS56" s="1252"/>
      <c r="ATT56" s="1252"/>
      <c r="ATU56" s="1252"/>
      <c r="ATV56" s="1252"/>
      <c r="ATW56" s="1252"/>
      <c r="ATX56" s="1252"/>
      <c r="ATY56" s="1252"/>
      <c r="ATZ56" s="1252"/>
      <c r="AUA56" s="1252"/>
      <c r="AUB56" s="1252"/>
      <c r="AUC56" s="1252"/>
      <c r="AUD56" s="1252"/>
      <c r="AUE56" s="1252"/>
      <c r="AUF56" s="1252"/>
      <c r="AUG56" s="1252"/>
      <c r="AUH56" s="1252"/>
      <c r="AUI56" s="1252"/>
      <c r="AUJ56" s="1252"/>
      <c r="AUK56" s="1252"/>
      <c r="AUL56" s="1252"/>
      <c r="AUM56" s="1252"/>
      <c r="AUN56" s="1252"/>
      <c r="AUO56" s="1252"/>
      <c r="AUP56" s="1252"/>
      <c r="AUQ56" s="1252"/>
      <c r="AUR56" s="1252"/>
      <c r="AUS56" s="1252"/>
      <c r="AUT56" s="1252"/>
      <c r="AUU56" s="1252"/>
      <c r="AUV56" s="1252"/>
      <c r="AUW56" s="1252"/>
      <c r="AUX56" s="1252"/>
      <c r="AUY56" s="1252"/>
      <c r="AUZ56" s="1252"/>
      <c r="AVA56" s="1252"/>
      <c r="AVB56" s="1252"/>
      <c r="AVC56" s="1252"/>
      <c r="AVD56" s="1252"/>
      <c r="AVE56" s="1252"/>
      <c r="AVF56" s="1252"/>
      <c r="AVG56" s="1252"/>
      <c r="AVH56" s="1252"/>
      <c r="AVI56" s="1252"/>
      <c r="AVJ56" s="1252"/>
      <c r="AVK56" s="1252"/>
      <c r="AVL56" s="1252"/>
      <c r="AVM56" s="1252"/>
      <c r="AVN56" s="1252"/>
      <c r="AVO56" s="1252"/>
      <c r="AVP56" s="1252"/>
      <c r="AVQ56" s="1252"/>
      <c r="AVR56" s="1252"/>
      <c r="AVS56" s="1252"/>
      <c r="AVT56" s="1252"/>
      <c r="AVU56" s="1252"/>
      <c r="AVV56" s="1252"/>
      <c r="AVW56" s="1252"/>
      <c r="AVX56" s="1252"/>
      <c r="AVY56" s="1252"/>
      <c r="AVZ56" s="1252"/>
      <c r="AWA56" s="1252"/>
      <c r="AWB56" s="1252"/>
      <c r="AWC56" s="1252"/>
      <c r="AWD56" s="1252"/>
      <c r="AWE56" s="1252"/>
      <c r="AWF56" s="1252"/>
      <c r="AWG56" s="1252"/>
      <c r="AWH56" s="1252"/>
      <c r="AWI56" s="1252"/>
      <c r="AWJ56" s="1252"/>
      <c r="AWK56" s="1252"/>
      <c r="AWL56" s="1252"/>
      <c r="AWM56" s="1252"/>
      <c r="AWN56" s="1252"/>
      <c r="AWO56" s="1252"/>
      <c r="AWP56" s="1252"/>
      <c r="AWQ56" s="1252"/>
      <c r="AWR56" s="1252"/>
      <c r="AWS56" s="1252"/>
      <c r="AWT56" s="1252"/>
      <c r="AWU56" s="1252"/>
      <c r="AWV56" s="1252"/>
      <c r="AWW56" s="1252"/>
      <c r="AWX56" s="1252"/>
      <c r="AWY56" s="1252"/>
      <c r="AWZ56" s="1252"/>
      <c r="AXA56" s="1252"/>
      <c r="AXB56" s="1252"/>
      <c r="AXC56" s="1252"/>
      <c r="AXD56" s="1252"/>
      <c r="AXE56" s="1252"/>
      <c r="AXF56" s="1252"/>
      <c r="AXG56" s="1252"/>
      <c r="AXH56" s="1252"/>
      <c r="AXI56" s="1252"/>
      <c r="AXJ56" s="1252"/>
      <c r="AXK56" s="1252"/>
      <c r="AXL56" s="1252"/>
      <c r="AXM56" s="1252"/>
      <c r="AXN56" s="1252"/>
      <c r="AXO56" s="1252"/>
      <c r="AXP56" s="1252"/>
      <c r="AXQ56" s="1252"/>
      <c r="AXR56" s="1252"/>
      <c r="AXS56" s="1252"/>
      <c r="AXT56" s="1252"/>
      <c r="AXU56" s="1252"/>
      <c r="AXV56" s="1252"/>
      <c r="AXW56" s="1252"/>
      <c r="AXX56" s="1252"/>
      <c r="AXY56" s="1252"/>
      <c r="AXZ56" s="1252"/>
      <c r="AYA56" s="1252"/>
      <c r="AYB56" s="1252"/>
      <c r="AYC56" s="1252"/>
      <c r="AYD56" s="1252"/>
      <c r="AYE56" s="1252"/>
      <c r="AYF56" s="1252"/>
      <c r="AYG56" s="1252"/>
      <c r="AYH56" s="1252"/>
      <c r="AYI56" s="1252"/>
      <c r="AYJ56" s="1252"/>
      <c r="AYK56" s="1252"/>
      <c r="AYL56" s="1252"/>
      <c r="AYM56" s="1252"/>
      <c r="AYN56" s="1252"/>
      <c r="AYO56" s="1252"/>
      <c r="AYP56" s="1252"/>
      <c r="AYQ56" s="1252"/>
      <c r="AYR56" s="1252"/>
      <c r="AYS56" s="1252"/>
      <c r="AYT56" s="1252"/>
      <c r="AYU56" s="1252"/>
      <c r="AYV56" s="1252"/>
      <c r="AYW56" s="1252"/>
      <c r="AYX56" s="1252"/>
      <c r="AYY56" s="1252"/>
      <c r="AYZ56" s="1252"/>
      <c r="AZA56" s="1252"/>
      <c r="AZB56" s="1252"/>
      <c r="AZC56" s="1252"/>
      <c r="AZD56" s="1252"/>
      <c r="AZE56" s="1252"/>
      <c r="AZF56" s="1252"/>
      <c r="AZG56" s="1252"/>
      <c r="AZH56" s="1252"/>
      <c r="AZI56" s="1252"/>
      <c r="AZJ56" s="1252"/>
      <c r="AZK56" s="1252"/>
      <c r="AZL56" s="1252"/>
      <c r="AZM56" s="1252"/>
      <c r="AZN56" s="1252"/>
      <c r="AZO56" s="1252"/>
      <c r="AZP56" s="1252"/>
      <c r="AZQ56" s="1252"/>
      <c r="AZR56" s="1252"/>
      <c r="AZS56" s="1252"/>
      <c r="AZT56" s="1252"/>
      <c r="AZU56" s="1252"/>
      <c r="AZV56" s="1252"/>
      <c r="AZW56" s="1252"/>
      <c r="AZX56" s="1252"/>
      <c r="AZY56" s="1252"/>
      <c r="AZZ56" s="1252"/>
      <c r="BAA56" s="1252"/>
      <c r="BAB56" s="1252"/>
      <c r="BAC56" s="1252"/>
      <c r="BAD56" s="1252"/>
      <c r="BAE56" s="1252"/>
      <c r="BAF56" s="1252"/>
      <c r="BAG56" s="1252"/>
      <c r="BAH56" s="1252"/>
      <c r="BAI56" s="1252"/>
      <c r="BAJ56" s="1252"/>
      <c r="BAK56" s="1252"/>
      <c r="BAL56" s="1252"/>
      <c r="BAM56" s="1252"/>
      <c r="BAN56" s="1252"/>
      <c r="BAO56" s="1252"/>
      <c r="BAP56" s="1252"/>
      <c r="BAQ56" s="1252"/>
      <c r="BAR56" s="1252"/>
      <c r="BAS56" s="1252"/>
      <c r="BAT56" s="1252"/>
      <c r="BAU56" s="1252"/>
      <c r="BAV56" s="1252"/>
      <c r="BAW56" s="1252"/>
      <c r="BAX56" s="1252"/>
      <c r="BAY56" s="1252"/>
      <c r="BAZ56" s="1252"/>
      <c r="BBA56" s="1252"/>
      <c r="BBB56" s="1252"/>
      <c r="BBC56" s="1252"/>
      <c r="BBD56" s="1252"/>
      <c r="BBE56" s="1252"/>
      <c r="BBF56" s="1252"/>
      <c r="BBG56" s="1252"/>
      <c r="BBH56" s="1252"/>
      <c r="BBI56" s="1252"/>
      <c r="BBJ56" s="1252"/>
      <c r="BBK56" s="1252"/>
      <c r="BBL56" s="1252"/>
      <c r="BBM56" s="1252"/>
      <c r="BBN56" s="1252"/>
      <c r="BBO56" s="1252"/>
      <c r="BBP56" s="1252"/>
      <c r="BBQ56" s="1252"/>
      <c r="BBR56" s="1252"/>
      <c r="BBS56" s="1252"/>
      <c r="BBT56" s="1252"/>
      <c r="BBU56" s="1252"/>
      <c r="BBV56" s="1252"/>
      <c r="BBW56" s="1252"/>
      <c r="BBX56" s="1252"/>
      <c r="BBY56" s="1252"/>
      <c r="BBZ56" s="1252"/>
      <c r="BCA56" s="1252"/>
      <c r="BCB56" s="1252"/>
      <c r="BCC56" s="1252"/>
      <c r="BCD56" s="1252"/>
      <c r="BCE56" s="1252"/>
      <c r="BCF56" s="1252"/>
      <c r="BCG56" s="1252"/>
      <c r="BCH56" s="1252"/>
      <c r="BCI56" s="1252"/>
      <c r="BCJ56" s="1252"/>
      <c r="BCK56" s="1252"/>
      <c r="BCL56" s="1252"/>
      <c r="BCM56" s="1252"/>
      <c r="BCN56" s="1252"/>
      <c r="BCO56" s="1252"/>
      <c r="BCP56" s="1252"/>
      <c r="BCQ56" s="1252"/>
      <c r="BCR56" s="1252"/>
      <c r="BCS56" s="1252"/>
      <c r="BCT56" s="1252"/>
      <c r="BCU56" s="1252"/>
      <c r="BCV56" s="1252"/>
      <c r="BCW56" s="1252"/>
      <c r="BCX56" s="1252"/>
      <c r="BCY56" s="1252"/>
      <c r="BCZ56" s="1252"/>
      <c r="BDA56" s="1252"/>
      <c r="BDB56" s="1252"/>
      <c r="BDC56" s="1252"/>
      <c r="BDD56" s="1252"/>
      <c r="BDE56" s="1252"/>
      <c r="BDF56" s="1252"/>
      <c r="BDG56" s="1252"/>
      <c r="BDH56" s="1252"/>
      <c r="BDI56" s="1252"/>
      <c r="BDJ56" s="1252"/>
      <c r="BDK56" s="1252"/>
      <c r="BDL56" s="1252"/>
      <c r="BDM56" s="1252"/>
      <c r="BDN56" s="1252"/>
      <c r="BDO56" s="1252"/>
      <c r="BDP56" s="1252"/>
      <c r="BDQ56" s="1252"/>
      <c r="BDR56" s="1252"/>
      <c r="BDS56" s="1252"/>
      <c r="BDT56" s="1252"/>
      <c r="BDU56" s="1252"/>
      <c r="BDV56" s="1252"/>
      <c r="BDW56" s="1252"/>
      <c r="BDX56" s="1252"/>
      <c r="BDY56" s="1252"/>
      <c r="BDZ56" s="1252"/>
      <c r="BEA56" s="1252"/>
      <c r="BEB56" s="1252"/>
      <c r="BEC56" s="1252"/>
      <c r="BED56" s="1252"/>
      <c r="BEE56" s="1252"/>
      <c r="BEF56" s="1252"/>
      <c r="BEG56" s="1252"/>
      <c r="BEH56" s="1252"/>
      <c r="BEI56" s="1252"/>
      <c r="BEJ56" s="1252"/>
      <c r="BEK56" s="1252"/>
      <c r="BEL56" s="1252"/>
      <c r="BEM56" s="1252"/>
      <c r="BEN56" s="1252"/>
      <c r="BEO56" s="1252"/>
      <c r="BEP56" s="1252"/>
      <c r="BEQ56" s="1252"/>
      <c r="BER56" s="1252"/>
      <c r="BES56" s="1252"/>
      <c r="BET56" s="1252"/>
      <c r="BEU56" s="1252"/>
      <c r="BEV56" s="1252"/>
      <c r="BEW56" s="1252"/>
      <c r="BEX56" s="1252"/>
      <c r="BEY56" s="1252"/>
      <c r="BEZ56" s="1252"/>
      <c r="BFA56" s="1252"/>
      <c r="BFB56" s="1252"/>
      <c r="BFC56" s="1252"/>
      <c r="BFD56" s="1252"/>
      <c r="BFE56" s="1252"/>
      <c r="BFF56" s="1252"/>
      <c r="BFG56" s="1252"/>
      <c r="BFH56" s="1252"/>
      <c r="BFI56" s="1252"/>
      <c r="BFJ56" s="1252"/>
      <c r="BFK56" s="1252"/>
      <c r="BFL56" s="1252"/>
      <c r="BFM56" s="1252"/>
      <c r="BFN56" s="1252"/>
      <c r="BFO56" s="1252"/>
      <c r="BFP56" s="1252"/>
      <c r="BFQ56" s="1252"/>
      <c r="BFR56" s="1252"/>
      <c r="BFS56" s="1252"/>
      <c r="BFT56" s="1252"/>
      <c r="BFU56" s="1252"/>
      <c r="BFV56" s="1252"/>
      <c r="BFW56" s="1252"/>
      <c r="BFX56" s="1252"/>
      <c r="BFY56" s="1252"/>
      <c r="BFZ56" s="1252"/>
      <c r="BGA56" s="1252"/>
      <c r="BGB56" s="1252"/>
      <c r="BGC56" s="1252"/>
      <c r="BGD56" s="1252"/>
      <c r="BGE56" s="1252"/>
      <c r="BGF56" s="1252"/>
      <c r="BGG56" s="1252"/>
      <c r="BGH56" s="1252"/>
      <c r="BGI56" s="1252"/>
      <c r="BGJ56" s="1252"/>
      <c r="BGK56" s="1252"/>
      <c r="BGL56" s="1252"/>
      <c r="BGM56" s="1252"/>
      <c r="BGN56" s="1252"/>
      <c r="BGO56" s="1252"/>
      <c r="BGP56" s="1252"/>
      <c r="BGQ56" s="1252"/>
      <c r="BGR56" s="1252"/>
      <c r="BGS56" s="1252"/>
      <c r="BGT56" s="1252"/>
      <c r="BGU56" s="1252"/>
      <c r="BGV56" s="1252"/>
      <c r="BGW56" s="1252"/>
      <c r="BGX56" s="1252"/>
      <c r="BGY56" s="1252"/>
      <c r="BGZ56" s="1252"/>
      <c r="BHA56" s="1252"/>
      <c r="BHB56" s="1252"/>
      <c r="BHC56" s="1252"/>
      <c r="BHD56" s="1252"/>
      <c r="BHE56" s="1252"/>
      <c r="BHF56" s="1252"/>
      <c r="BHG56" s="1252"/>
      <c r="BHH56" s="1252"/>
      <c r="BHI56" s="1252"/>
      <c r="BHJ56" s="1252"/>
      <c r="BHK56" s="1252"/>
      <c r="BHL56" s="1252"/>
      <c r="BHM56" s="1252"/>
      <c r="BHN56" s="1252"/>
      <c r="BHO56" s="1252"/>
      <c r="BHP56" s="1252"/>
      <c r="BHQ56" s="1252"/>
      <c r="BHR56" s="1252"/>
      <c r="BHS56" s="1252"/>
      <c r="BHT56" s="1252"/>
      <c r="BHU56" s="1252"/>
      <c r="BHV56" s="1252"/>
      <c r="BHW56" s="1252"/>
      <c r="BHX56" s="1252"/>
      <c r="BHY56" s="1252"/>
      <c r="BHZ56" s="1252"/>
      <c r="BIA56" s="1252"/>
      <c r="BIB56" s="1252"/>
      <c r="BIC56" s="1252"/>
      <c r="BID56" s="1252"/>
      <c r="BIE56" s="1252"/>
      <c r="BIF56" s="1252"/>
      <c r="BIG56" s="1252"/>
      <c r="BIH56" s="1252"/>
      <c r="BII56" s="1252"/>
      <c r="BIJ56" s="1252"/>
      <c r="BIK56" s="1252"/>
      <c r="BIL56" s="1252"/>
      <c r="BIM56" s="1252"/>
      <c r="BIN56" s="1252"/>
      <c r="BIO56" s="1252"/>
      <c r="BIP56" s="1252"/>
      <c r="BIQ56" s="1252"/>
      <c r="BIR56" s="1252"/>
      <c r="BIS56" s="1252"/>
      <c r="BIT56" s="1252"/>
      <c r="BIU56" s="1252"/>
      <c r="BIV56" s="1252"/>
      <c r="BIW56" s="1252"/>
      <c r="BIX56" s="1252"/>
      <c r="BIY56" s="1252"/>
      <c r="BIZ56" s="1252"/>
      <c r="BJA56" s="1252"/>
      <c r="BJB56" s="1252"/>
      <c r="BJC56" s="1252"/>
      <c r="BJD56" s="1252"/>
      <c r="BJE56" s="1252"/>
      <c r="BJF56" s="1252"/>
      <c r="BJG56" s="1252"/>
      <c r="BJH56" s="1252"/>
      <c r="BJI56" s="1252"/>
      <c r="BJJ56" s="1252"/>
      <c r="BJK56" s="1252"/>
      <c r="BJL56" s="1252"/>
      <c r="BJM56" s="1252"/>
      <c r="BJN56" s="1252"/>
      <c r="BJO56" s="1252"/>
      <c r="BJP56" s="1252"/>
      <c r="BJQ56" s="1252"/>
      <c r="BJR56" s="1252"/>
      <c r="BJS56" s="1252"/>
      <c r="BJT56" s="1252"/>
      <c r="BJU56" s="1252"/>
      <c r="BJV56" s="1252"/>
      <c r="BJW56" s="1252"/>
      <c r="BJX56" s="1252"/>
      <c r="BJY56" s="1252"/>
      <c r="BJZ56" s="1252"/>
      <c r="BKA56" s="1252"/>
      <c r="BKB56" s="1252"/>
      <c r="BKC56" s="1252"/>
      <c r="BKD56" s="1252"/>
      <c r="BKE56" s="1252"/>
      <c r="BKF56" s="1252"/>
      <c r="BKG56" s="1252"/>
      <c r="BKH56" s="1252"/>
      <c r="BKI56" s="1252"/>
      <c r="BKJ56" s="1252"/>
      <c r="BKK56" s="1252"/>
      <c r="BKL56" s="1252"/>
      <c r="BKM56" s="1252"/>
      <c r="BKN56" s="1252"/>
      <c r="BKO56" s="1252"/>
      <c r="BKP56" s="1252"/>
      <c r="BKQ56" s="1252"/>
      <c r="BKR56" s="1252"/>
      <c r="BKS56" s="1252"/>
      <c r="BKT56" s="1252"/>
      <c r="BKU56" s="1252"/>
      <c r="BKV56" s="1252"/>
      <c r="BKW56" s="1252"/>
      <c r="BKX56" s="1252"/>
      <c r="BKY56" s="1252"/>
      <c r="BKZ56" s="1252"/>
      <c r="BLA56" s="1252"/>
      <c r="BLB56" s="1252"/>
      <c r="BLC56" s="1252"/>
      <c r="BLD56" s="1252"/>
      <c r="BLE56" s="1252"/>
      <c r="BLF56" s="1252"/>
      <c r="BLG56" s="1252"/>
      <c r="BLH56" s="1252"/>
      <c r="BLI56" s="1252"/>
      <c r="BLJ56" s="1252"/>
      <c r="BLK56" s="1252"/>
      <c r="BLL56" s="1252"/>
      <c r="BLM56" s="1252"/>
      <c r="BLN56" s="1252"/>
      <c r="BLO56" s="1252"/>
      <c r="BLP56" s="1252"/>
      <c r="BLQ56" s="1252"/>
      <c r="BLR56" s="1252"/>
      <c r="BLS56" s="1252"/>
      <c r="BLT56" s="1252"/>
      <c r="BLU56" s="1252"/>
      <c r="BLV56" s="1252"/>
      <c r="BLW56" s="1252"/>
      <c r="BLX56" s="1252"/>
      <c r="BLY56" s="1252"/>
      <c r="BLZ56" s="1252"/>
      <c r="BMA56" s="1252"/>
      <c r="BMB56" s="1252"/>
      <c r="BMC56" s="1252"/>
      <c r="BMD56" s="1252"/>
      <c r="BME56" s="1252"/>
      <c r="BMF56" s="1252"/>
      <c r="BMG56" s="1252"/>
      <c r="BMH56" s="1252"/>
      <c r="BMI56" s="1252"/>
      <c r="BMJ56" s="1252"/>
      <c r="BMK56" s="1252"/>
      <c r="BML56" s="1252"/>
      <c r="BMM56" s="1252"/>
      <c r="BMN56" s="1252"/>
      <c r="BMO56" s="1252"/>
      <c r="BMP56" s="1252"/>
      <c r="BMQ56" s="1252"/>
      <c r="BMR56" s="1252"/>
      <c r="BMS56" s="1252"/>
      <c r="BMT56" s="1252"/>
      <c r="BMU56" s="1252"/>
      <c r="BMV56" s="1252"/>
      <c r="BMW56" s="1252"/>
      <c r="BMX56" s="1252"/>
      <c r="BMY56" s="1252"/>
      <c r="BMZ56" s="1252"/>
      <c r="BNA56" s="1252"/>
      <c r="BNB56" s="1252"/>
      <c r="BNC56" s="1252"/>
      <c r="BND56" s="1252"/>
      <c r="BNE56" s="1252"/>
      <c r="BNF56" s="1252"/>
      <c r="BNG56" s="1252"/>
      <c r="BNH56" s="1252"/>
      <c r="BNI56" s="1252"/>
      <c r="BNJ56" s="1252"/>
      <c r="BNK56" s="1252"/>
      <c r="BNL56" s="1252"/>
      <c r="BNM56" s="1252"/>
      <c r="BNN56" s="1252"/>
      <c r="BNO56" s="1252"/>
      <c r="BNP56" s="1252"/>
      <c r="BNQ56" s="1252"/>
      <c r="BNR56" s="1252"/>
      <c r="BNS56" s="1252"/>
      <c r="BNT56" s="1252"/>
      <c r="BNU56" s="1252"/>
      <c r="BNV56" s="1252"/>
      <c r="BNW56" s="1252"/>
      <c r="BNX56" s="1252"/>
      <c r="BNY56" s="1252"/>
      <c r="BNZ56" s="1252"/>
      <c r="BOA56" s="1252"/>
      <c r="BOB56" s="1252"/>
      <c r="BOC56" s="1252"/>
      <c r="BOD56" s="1252"/>
      <c r="BOE56" s="1252"/>
      <c r="BOF56" s="1252"/>
      <c r="BOG56" s="1252"/>
      <c r="BOH56" s="1252"/>
      <c r="BOI56" s="1252"/>
      <c r="BOJ56" s="1252"/>
      <c r="BOK56" s="1252"/>
      <c r="BOL56" s="1252"/>
      <c r="BOM56" s="1252"/>
      <c r="BON56" s="1252"/>
      <c r="BOO56" s="1252"/>
      <c r="BOP56" s="1252"/>
      <c r="BOQ56" s="1252"/>
      <c r="BOR56" s="1252"/>
      <c r="BOS56" s="1252"/>
      <c r="BOT56" s="1252"/>
      <c r="BOU56" s="1252"/>
      <c r="BOV56" s="1252"/>
      <c r="BOW56" s="1252"/>
      <c r="BOX56" s="1252"/>
      <c r="BOY56" s="1252"/>
      <c r="BOZ56" s="1252"/>
      <c r="BPA56" s="1252"/>
      <c r="BPB56" s="1252"/>
      <c r="BPC56" s="1252"/>
      <c r="BPD56" s="1252"/>
      <c r="BPE56" s="1252"/>
      <c r="BPF56" s="1252"/>
      <c r="BPG56" s="1252"/>
      <c r="BPH56" s="1252"/>
      <c r="BPI56" s="1252"/>
      <c r="BPJ56" s="1252"/>
      <c r="BPK56" s="1252"/>
      <c r="BPL56" s="1252"/>
      <c r="BPM56" s="1252"/>
      <c r="BPN56" s="1252"/>
      <c r="BPO56" s="1252"/>
      <c r="BPP56" s="1252"/>
      <c r="BPQ56" s="1252"/>
      <c r="BPR56" s="1252"/>
      <c r="BPS56" s="1252"/>
      <c r="BPT56" s="1252"/>
      <c r="BPU56" s="1252"/>
      <c r="BPV56" s="1252"/>
      <c r="BPW56" s="1252"/>
      <c r="BPX56" s="1252"/>
      <c r="BPY56" s="1252"/>
      <c r="BPZ56" s="1252"/>
      <c r="BQA56" s="1252"/>
      <c r="BQB56" s="1252"/>
      <c r="BQC56" s="1252"/>
      <c r="BQD56" s="1252"/>
      <c r="BQE56" s="1252"/>
      <c r="BQF56" s="1252"/>
      <c r="BQG56" s="1252"/>
      <c r="BQH56" s="1252"/>
      <c r="BQI56" s="1252"/>
      <c r="BQJ56" s="1252"/>
      <c r="BQK56" s="1252"/>
      <c r="BQL56" s="1252"/>
      <c r="BQM56" s="1252"/>
      <c r="BQN56" s="1252"/>
      <c r="BQO56" s="1252"/>
      <c r="BQP56" s="1252"/>
      <c r="BQQ56" s="1252"/>
      <c r="BQR56" s="1252"/>
      <c r="BQS56" s="1252"/>
      <c r="BQT56" s="1252"/>
      <c r="BQU56" s="1252"/>
      <c r="BQV56" s="1252"/>
      <c r="BQW56" s="1252"/>
      <c r="BQX56" s="1252"/>
      <c r="BQY56" s="1252"/>
      <c r="BQZ56" s="1252"/>
      <c r="BRA56" s="1252"/>
      <c r="BRB56" s="1252"/>
      <c r="BRC56" s="1252"/>
      <c r="BRD56" s="1252"/>
      <c r="BRE56" s="1252"/>
      <c r="BRF56" s="1252"/>
      <c r="BRG56" s="1252"/>
      <c r="BRH56" s="1252"/>
      <c r="BRI56" s="1252"/>
      <c r="BRJ56" s="1252"/>
      <c r="BRK56" s="1252"/>
      <c r="BRL56" s="1252"/>
      <c r="BRM56" s="1252"/>
      <c r="BRN56" s="1252"/>
      <c r="BRO56" s="1252"/>
      <c r="BRP56" s="1252"/>
      <c r="BRQ56" s="1252"/>
      <c r="BRR56" s="1252"/>
      <c r="BRS56" s="1252"/>
      <c r="BRT56" s="1252"/>
      <c r="BRU56" s="1252"/>
      <c r="BRV56" s="1252"/>
      <c r="BRW56" s="1252"/>
      <c r="BRX56" s="1252"/>
      <c r="BRY56" s="1252"/>
      <c r="BRZ56" s="1252"/>
      <c r="BSA56" s="1252"/>
      <c r="BSB56" s="1252"/>
      <c r="BSC56" s="1252"/>
      <c r="BSD56" s="1252"/>
      <c r="BSE56" s="1252"/>
      <c r="BSF56" s="1252"/>
      <c r="BSG56" s="1252"/>
      <c r="BSH56" s="1252"/>
      <c r="BSI56" s="1252"/>
      <c r="BSJ56" s="1252"/>
      <c r="BSK56" s="1252"/>
      <c r="BSL56" s="1252"/>
      <c r="BSM56" s="1252"/>
      <c r="BSN56" s="1252"/>
      <c r="BSO56" s="1252"/>
      <c r="BSP56" s="1252"/>
      <c r="BSQ56" s="1252"/>
      <c r="BSR56" s="1252"/>
      <c r="BSS56" s="1252"/>
      <c r="BST56" s="1252"/>
      <c r="BSU56" s="1252"/>
      <c r="BSV56" s="1252"/>
      <c r="BSW56" s="1252"/>
      <c r="BSX56" s="1252"/>
      <c r="BSY56" s="1252"/>
      <c r="BSZ56" s="1252"/>
      <c r="BTA56" s="1252"/>
      <c r="BTB56" s="1252"/>
      <c r="BTC56" s="1252"/>
      <c r="BTD56" s="1252"/>
      <c r="BTE56" s="1252"/>
      <c r="BTF56" s="1252"/>
      <c r="BTG56" s="1252"/>
      <c r="BTH56" s="1252"/>
      <c r="BTI56" s="1252"/>
      <c r="BTJ56" s="1252"/>
      <c r="BTK56" s="1252"/>
      <c r="BTL56" s="1252"/>
      <c r="BTM56" s="1252"/>
      <c r="BTN56" s="1252"/>
      <c r="BTO56" s="1252"/>
      <c r="BTP56" s="1252"/>
      <c r="BTQ56" s="1252"/>
      <c r="BTR56" s="1252"/>
      <c r="BTS56" s="1252"/>
      <c r="BTT56" s="1252"/>
      <c r="BTU56" s="1252"/>
      <c r="BTV56" s="1252"/>
      <c r="BTW56" s="1252"/>
      <c r="BTX56" s="1252"/>
      <c r="BTY56" s="1252"/>
      <c r="BTZ56" s="1252"/>
      <c r="BUA56" s="1252"/>
      <c r="BUB56" s="1252"/>
      <c r="BUC56" s="1252"/>
      <c r="BUD56" s="1252"/>
      <c r="BUE56" s="1252"/>
      <c r="BUF56" s="1252"/>
      <c r="BUG56" s="1252"/>
      <c r="BUH56" s="1252"/>
      <c r="BUI56" s="1252"/>
      <c r="BUJ56" s="1252"/>
      <c r="BUK56" s="1252"/>
      <c r="BUL56" s="1252"/>
      <c r="BUM56" s="1252"/>
      <c r="BUN56" s="1252"/>
      <c r="BUO56" s="1252"/>
      <c r="BUP56" s="1252"/>
      <c r="BUQ56" s="1252"/>
      <c r="BUR56" s="1252"/>
      <c r="BUS56" s="1252"/>
      <c r="BUT56" s="1252"/>
      <c r="BUU56" s="1252"/>
      <c r="BUV56" s="1252"/>
      <c r="BUW56" s="1252"/>
      <c r="BUX56" s="1252"/>
      <c r="BUY56" s="1252"/>
      <c r="BUZ56" s="1252"/>
      <c r="BVA56" s="1252"/>
      <c r="BVB56" s="1252"/>
      <c r="BVC56" s="1252"/>
      <c r="BVD56" s="1252"/>
      <c r="BVE56" s="1252"/>
      <c r="BVF56" s="1252"/>
      <c r="BVG56" s="1252"/>
      <c r="BVH56" s="1252"/>
      <c r="BVI56" s="1252"/>
      <c r="BVJ56" s="1252"/>
      <c r="BVK56" s="1252"/>
      <c r="BVL56" s="1252"/>
      <c r="BVM56" s="1252"/>
      <c r="BVN56" s="1252"/>
      <c r="BVO56" s="1252"/>
      <c r="BVP56" s="1252"/>
      <c r="BVQ56" s="1252"/>
      <c r="BVR56" s="1252"/>
      <c r="BVS56" s="1252"/>
      <c r="BVT56" s="1252"/>
      <c r="BVU56" s="1252"/>
      <c r="BVV56" s="1252"/>
      <c r="BVW56" s="1252"/>
      <c r="BVX56" s="1252"/>
      <c r="BVY56" s="1252"/>
      <c r="BVZ56" s="1252"/>
      <c r="BWA56" s="1252"/>
      <c r="BWB56" s="1252"/>
      <c r="BWC56" s="1252"/>
      <c r="BWD56" s="1252"/>
      <c r="BWE56" s="1252"/>
      <c r="BWF56" s="1252"/>
      <c r="BWG56" s="1252"/>
      <c r="BWH56" s="1252"/>
      <c r="BWI56" s="1252"/>
      <c r="BWJ56" s="1252"/>
      <c r="BWK56" s="1252"/>
      <c r="BWL56" s="1252"/>
      <c r="BWM56" s="1252"/>
      <c r="BWN56" s="1252"/>
      <c r="BWO56" s="1252"/>
      <c r="BWP56" s="1252"/>
      <c r="BWQ56" s="1252"/>
      <c r="BWR56" s="1252"/>
      <c r="BWS56" s="1252"/>
      <c r="BWT56" s="1252"/>
      <c r="BWU56" s="1252"/>
      <c r="BWV56" s="1252"/>
      <c r="BWW56" s="1252"/>
      <c r="BWX56" s="1252"/>
      <c r="BWY56" s="1252"/>
      <c r="BWZ56" s="1252"/>
      <c r="BXA56" s="1252"/>
      <c r="BXB56" s="1252"/>
      <c r="BXC56" s="1252"/>
      <c r="BXD56" s="1252"/>
      <c r="BXE56" s="1252"/>
      <c r="BXF56" s="1252"/>
      <c r="BXG56" s="1252"/>
      <c r="BXH56" s="1252"/>
      <c r="BXI56" s="1252"/>
      <c r="BXJ56" s="1252"/>
      <c r="BXK56" s="1252"/>
      <c r="BXL56" s="1252"/>
      <c r="BXM56" s="1252"/>
      <c r="BXN56" s="1252"/>
      <c r="BXO56" s="1252"/>
      <c r="BXP56" s="1252"/>
      <c r="BXQ56" s="1252"/>
      <c r="BXR56" s="1252"/>
      <c r="BXS56" s="1252"/>
      <c r="BXT56" s="1252"/>
      <c r="BXU56" s="1252"/>
      <c r="BXV56" s="1252"/>
      <c r="BXW56" s="1252"/>
      <c r="BXX56" s="1252"/>
      <c r="BXY56" s="1252"/>
      <c r="BXZ56" s="1252"/>
      <c r="BYA56" s="1252"/>
      <c r="BYB56" s="1252"/>
      <c r="BYC56" s="1252"/>
      <c r="BYD56" s="1252"/>
      <c r="BYE56" s="1252"/>
      <c r="BYF56" s="1252"/>
      <c r="BYG56" s="1252"/>
      <c r="BYH56" s="1252"/>
      <c r="BYI56" s="1252"/>
      <c r="BYJ56" s="1252"/>
      <c r="BYK56" s="1252"/>
      <c r="BYL56" s="1252"/>
      <c r="BYM56" s="1252"/>
      <c r="BYN56" s="1252"/>
      <c r="BYO56" s="1252"/>
      <c r="BYP56" s="1252"/>
      <c r="BYQ56" s="1252"/>
      <c r="BYR56" s="1252"/>
      <c r="BYS56" s="1252"/>
      <c r="BYT56" s="1252"/>
      <c r="BYU56" s="1252"/>
      <c r="BYV56" s="1252"/>
      <c r="BYW56" s="1252"/>
      <c r="BYX56" s="1252"/>
      <c r="BYY56" s="1252"/>
      <c r="BYZ56" s="1252"/>
      <c r="BZA56" s="1252"/>
      <c r="BZB56" s="1252"/>
      <c r="BZC56" s="1252"/>
      <c r="BZD56" s="1252"/>
      <c r="BZE56" s="1252"/>
      <c r="BZF56" s="1252"/>
      <c r="BZG56" s="1252"/>
      <c r="BZH56" s="1252"/>
      <c r="BZI56" s="1252"/>
      <c r="BZJ56" s="1252"/>
      <c r="BZK56" s="1252"/>
      <c r="BZL56" s="1252"/>
      <c r="BZM56" s="1252"/>
      <c r="BZN56" s="1252"/>
      <c r="BZO56" s="1252"/>
      <c r="BZP56" s="1252"/>
      <c r="BZQ56" s="1252"/>
      <c r="BZR56" s="1252"/>
      <c r="BZS56" s="1252"/>
      <c r="BZT56" s="1252"/>
      <c r="BZU56" s="1252"/>
      <c r="BZV56" s="1252"/>
      <c r="BZW56" s="1252"/>
      <c r="BZX56" s="1252"/>
      <c r="BZY56" s="1252"/>
      <c r="BZZ56" s="1252"/>
      <c r="CAA56" s="1252"/>
      <c r="CAB56" s="1252"/>
      <c r="CAC56" s="1252"/>
      <c r="CAD56" s="1252"/>
      <c r="CAE56" s="1252"/>
      <c r="CAF56" s="1252"/>
      <c r="CAG56" s="1252"/>
      <c r="CAH56" s="1252"/>
      <c r="CAI56" s="1252"/>
      <c r="CAJ56" s="1252"/>
      <c r="CAK56" s="1252"/>
      <c r="CAL56" s="1252"/>
      <c r="CAM56" s="1252"/>
      <c r="CAN56" s="1252"/>
      <c r="CAO56" s="1252"/>
      <c r="CAP56" s="1252"/>
      <c r="CAQ56" s="1252"/>
      <c r="CAR56" s="1252"/>
      <c r="CAS56" s="1252"/>
      <c r="CAT56" s="1252"/>
      <c r="CAU56" s="1252"/>
      <c r="CAV56" s="1252"/>
      <c r="CAW56" s="1252"/>
      <c r="CAX56" s="1252"/>
      <c r="CAY56" s="1252"/>
      <c r="CAZ56" s="1252"/>
      <c r="CBA56" s="1252"/>
      <c r="CBB56" s="1252"/>
      <c r="CBC56" s="1252"/>
      <c r="CBD56" s="1252"/>
      <c r="CBE56" s="1252"/>
      <c r="CBF56" s="1252"/>
      <c r="CBG56" s="1252"/>
      <c r="CBH56" s="1252"/>
      <c r="CBI56" s="1252"/>
      <c r="CBJ56" s="1252"/>
      <c r="CBK56" s="1252"/>
      <c r="CBL56" s="1252"/>
      <c r="CBM56" s="1252"/>
      <c r="CBN56" s="1252"/>
      <c r="CBO56" s="1252"/>
      <c r="CBP56" s="1252"/>
      <c r="CBQ56" s="1252"/>
      <c r="CBR56" s="1252"/>
      <c r="CBS56" s="1252"/>
      <c r="CBT56" s="1252"/>
      <c r="CBU56" s="1252"/>
      <c r="CBV56" s="1252"/>
      <c r="CBW56" s="1252"/>
      <c r="CBX56" s="1252"/>
      <c r="CBY56" s="1252"/>
      <c r="CBZ56" s="1252"/>
      <c r="CCA56" s="1252"/>
      <c r="CCB56" s="1252"/>
      <c r="CCC56" s="1252"/>
      <c r="CCD56" s="1252"/>
      <c r="CCE56" s="1252"/>
      <c r="CCF56" s="1252"/>
      <c r="CCG56" s="1252"/>
      <c r="CCH56" s="1252"/>
      <c r="CCI56" s="1252"/>
      <c r="CCJ56" s="1252"/>
      <c r="CCK56" s="1252"/>
      <c r="CCL56" s="1252"/>
      <c r="CCM56" s="1252"/>
      <c r="CCN56" s="1252"/>
      <c r="CCO56" s="1252"/>
      <c r="CCP56" s="1252"/>
      <c r="CCQ56" s="1252"/>
      <c r="CCR56" s="1252"/>
      <c r="CCS56" s="1252"/>
      <c r="CCT56" s="1252"/>
      <c r="CCU56" s="1252"/>
      <c r="CCV56" s="1252"/>
      <c r="CCW56" s="1252"/>
      <c r="CCX56" s="1252"/>
      <c r="CCY56" s="1252"/>
      <c r="CCZ56" s="1252"/>
      <c r="CDA56" s="1252"/>
      <c r="CDB56" s="1252"/>
      <c r="CDC56" s="1252"/>
      <c r="CDD56" s="1252"/>
      <c r="CDE56" s="1252"/>
      <c r="CDF56" s="1252"/>
      <c r="CDG56" s="1252"/>
      <c r="CDH56" s="1252"/>
      <c r="CDI56" s="1252"/>
      <c r="CDJ56" s="1252"/>
      <c r="CDK56" s="1252"/>
      <c r="CDL56" s="1252"/>
      <c r="CDM56" s="1252"/>
      <c r="CDN56" s="1252"/>
      <c r="CDO56" s="1252"/>
      <c r="CDP56" s="1252"/>
      <c r="CDQ56" s="1252"/>
      <c r="CDR56" s="1252"/>
      <c r="CDS56" s="1252"/>
      <c r="CDT56" s="1252"/>
      <c r="CDU56" s="1252"/>
      <c r="CDV56" s="1252"/>
      <c r="CDW56" s="1252"/>
      <c r="CDX56" s="1252"/>
      <c r="CDY56" s="1252"/>
      <c r="CDZ56" s="1252"/>
      <c r="CEA56" s="1252"/>
      <c r="CEB56" s="1252"/>
      <c r="CEC56" s="1252"/>
      <c r="CED56" s="1252"/>
      <c r="CEE56" s="1252"/>
      <c r="CEF56" s="1252"/>
      <c r="CEG56" s="1252"/>
      <c r="CEH56" s="1252"/>
      <c r="CEI56" s="1252"/>
      <c r="CEJ56" s="1252"/>
      <c r="CEK56" s="1252"/>
      <c r="CEL56" s="1252"/>
      <c r="CEM56" s="1252"/>
      <c r="CEN56" s="1252"/>
      <c r="CEO56" s="1252"/>
      <c r="CEP56" s="1252"/>
      <c r="CEQ56" s="1252"/>
      <c r="CER56" s="1252"/>
      <c r="CES56" s="1252"/>
      <c r="CET56" s="1252"/>
      <c r="CEU56" s="1252"/>
      <c r="CEV56" s="1252"/>
      <c r="CEW56" s="1252"/>
      <c r="CEX56" s="1252"/>
      <c r="CEY56" s="1252"/>
      <c r="CEZ56" s="1252"/>
      <c r="CFA56" s="1252"/>
      <c r="CFB56" s="1252"/>
      <c r="CFC56" s="1252"/>
      <c r="CFD56" s="1252"/>
      <c r="CFE56" s="1252"/>
      <c r="CFF56" s="1252"/>
      <c r="CFG56" s="1252"/>
      <c r="CFH56" s="1252"/>
      <c r="CFI56" s="1252"/>
      <c r="CFJ56" s="1252"/>
      <c r="CFK56" s="1252"/>
      <c r="CFL56" s="1252"/>
      <c r="CFM56" s="1252"/>
      <c r="CFN56" s="1252"/>
      <c r="CFO56" s="1252"/>
      <c r="CFP56" s="1252"/>
      <c r="CFQ56" s="1252"/>
      <c r="CFR56" s="1252"/>
      <c r="CFS56" s="1252"/>
      <c r="CFT56" s="1252"/>
      <c r="CFU56" s="1252"/>
      <c r="CFV56" s="1252"/>
      <c r="CFW56" s="1252"/>
      <c r="CFX56" s="1252"/>
      <c r="CFY56" s="1252"/>
      <c r="CFZ56" s="1252"/>
      <c r="CGA56" s="1252"/>
      <c r="CGB56" s="1252"/>
      <c r="CGC56" s="1252"/>
      <c r="CGD56" s="1252"/>
      <c r="CGE56" s="1252"/>
      <c r="CGF56" s="1252"/>
      <c r="CGG56" s="1252"/>
      <c r="CGH56" s="1252"/>
      <c r="CGI56" s="1252"/>
      <c r="CGJ56" s="1252"/>
      <c r="CGK56" s="1252"/>
      <c r="CGL56" s="1252"/>
      <c r="CGM56" s="1252"/>
      <c r="CGN56" s="1252"/>
      <c r="CGO56" s="1252"/>
      <c r="CGP56" s="1252"/>
      <c r="CGQ56" s="1252"/>
      <c r="CGR56" s="1252"/>
      <c r="CGS56" s="1252"/>
      <c r="CGT56" s="1252"/>
      <c r="CGU56" s="1252"/>
      <c r="CGV56" s="1252"/>
      <c r="CGW56" s="1252"/>
      <c r="CGX56" s="1252"/>
      <c r="CGY56" s="1252"/>
      <c r="CGZ56" s="1252"/>
      <c r="CHA56" s="1252"/>
      <c r="CHB56" s="1252"/>
      <c r="CHC56" s="1252"/>
      <c r="CHD56" s="1252"/>
      <c r="CHE56" s="1252"/>
      <c r="CHF56" s="1252"/>
      <c r="CHG56" s="1252"/>
      <c r="CHH56" s="1252"/>
      <c r="CHI56" s="1252"/>
      <c r="CHJ56" s="1252"/>
      <c r="CHK56" s="1252"/>
      <c r="CHL56" s="1252"/>
      <c r="CHM56" s="1252"/>
      <c r="CHN56" s="1252"/>
      <c r="CHO56" s="1252"/>
      <c r="CHP56" s="1252"/>
      <c r="CHQ56" s="1252"/>
      <c r="CHR56" s="1252"/>
      <c r="CHS56" s="1252"/>
      <c r="CHT56" s="1252"/>
      <c r="CHU56" s="1252"/>
      <c r="CHV56" s="1252"/>
      <c r="CHW56" s="1252"/>
      <c r="CHX56" s="1252"/>
      <c r="CHY56" s="1252"/>
      <c r="CHZ56" s="1252"/>
      <c r="CIA56" s="1252"/>
      <c r="CIB56" s="1252"/>
      <c r="CIC56" s="1252"/>
      <c r="CID56" s="1252"/>
      <c r="CIE56" s="1252"/>
      <c r="CIF56" s="1252"/>
      <c r="CIG56" s="1252"/>
      <c r="CIH56" s="1252"/>
      <c r="CII56" s="1252"/>
      <c r="CIJ56" s="1252"/>
      <c r="CIK56" s="1252"/>
      <c r="CIL56" s="1252"/>
      <c r="CIM56" s="1252"/>
      <c r="CIN56" s="1252"/>
      <c r="CIO56" s="1252"/>
      <c r="CIP56" s="1252"/>
      <c r="CIQ56" s="1252"/>
      <c r="CIR56" s="1252"/>
      <c r="CIS56" s="1252"/>
      <c r="CIT56" s="1252"/>
      <c r="CIU56" s="1252"/>
      <c r="CIV56" s="1252"/>
      <c r="CIW56" s="1252"/>
      <c r="CIX56" s="1252"/>
      <c r="CIY56" s="1252"/>
      <c r="CIZ56" s="1252"/>
      <c r="CJA56" s="1252"/>
      <c r="CJB56" s="1252"/>
      <c r="CJC56" s="1252"/>
      <c r="CJD56" s="1252"/>
      <c r="CJE56" s="1252"/>
      <c r="CJF56" s="1252"/>
      <c r="CJG56" s="1252"/>
      <c r="CJH56" s="1252"/>
      <c r="CJI56" s="1252"/>
      <c r="CJJ56" s="1252"/>
      <c r="CJK56" s="1252"/>
      <c r="CJL56" s="1252"/>
      <c r="CJM56" s="1252"/>
      <c r="CJN56" s="1252"/>
      <c r="CJO56" s="1252"/>
      <c r="CJP56" s="1252"/>
      <c r="CJQ56" s="1252"/>
      <c r="CJR56" s="1252"/>
      <c r="CJS56" s="1252"/>
      <c r="CJT56" s="1252"/>
      <c r="CJU56" s="1252"/>
      <c r="CJV56" s="1252"/>
      <c r="CJW56" s="1252"/>
      <c r="CJX56" s="1252"/>
      <c r="CJY56" s="1252"/>
      <c r="CJZ56" s="1252"/>
      <c r="CKA56" s="1252"/>
      <c r="CKB56" s="1252"/>
      <c r="CKC56" s="1252"/>
      <c r="CKD56" s="1252"/>
      <c r="CKE56" s="1252"/>
      <c r="CKF56" s="1252"/>
      <c r="CKG56" s="1252"/>
      <c r="CKH56" s="1252"/>
      <c r="CKI56" s="1252"/>
      <c r="CKJ56" s="1252"/>
      <c r="CKK56" s="1252"/>
      <c r="CKL56" s="1252"/>
      <c r="CKM56" s="1252"/>
      <c r="CKN56" s="1252"/>
      <c r="CKO56" s="1252"/>
      <c r="CKP56" s="1252"/>
      <c r="CKQ56" s="1252"/>
      <c r="CKR56" s="1252"/>
      <c r="CKS56" s="1252"/>
      <c r="CKT56" s="1252"/>
      <c r="CKU56" s="1252"/>
      <c r="CKV56" s="1252"/>
      <c r="CKW56" s="1252"/>
      <c r="CKX56" s="1252"/>
      <c r="CKY56" s="1252"/>
      <c r="CKZ56" s="1252"/>
      <c r="CLA56" s="1252"/>
      <c r="CLB56" s="1252"/>
      <c r="CLC56" s="1252"/>
      <c r="CLD56" s="1252"/>
      <c r="CLE56" s="1252"/>
      <c r="CLF56" s="1252"/>
      <c r="CLG56" s="1252"/>
      <c r="CLH56" s="1252"/>
      <c r="CLI56" s="1252"/>
      <c r="CLJ56" s="1252"/>
      <c r="CLK56" s="1252"/>
      <c r="CLL56" s="1252"/>
      <c r="CLM56" s="1252"/>
      <c r="CLN56" s="1252"/>
      <c r="CLO56" s="1252"/>
      <c r="CLP56" s="1252"/>
      <c r="CLQ56" s="1252"/>
      <c r="CLR56" s="1252"/>
      <c r="CLS56" s="1252"/>
      <c r="CLT56" s="1252"/>
      <c r="CLU56" s="1252"/>
      <c r="CLV56" s="1252"/>
      <c r="CLW56" s="1252"/>
      <c r="CLX56" s="1252"/>
      <c r="CLY56" s="1252"/>
      <c r="CLZ56" s="1252"/>
      <c r="CMA56" s="1252"/>
      <c r="CMB56" s="1252"/>
      <c r="CMC56" s="1252"/>
      <c r="CMD56" s="1252"/>
      <c r="CME56" s="1252"/>
      <c r="CMF56" s="1252"/>
      <c r="CMG56" s="1252"/>
      <c r="CMH56" s="1252"/>
      <c r="CMI56" s="1252"/>
      <c r="CMJ56" s="1252"/>
      <c r="CMK56" s="1252"/>
      <c r="CML56" s="1252"/>
      <c r="CMM56" s="1252"/>
      <c r="CMN56" s="1252"/>
      <c r="CMO56" s="1252"/>
      <c r="CMP56" s="1252"/>
      <c r="CMQ56" s="1252"/>
      <c r="CMR56" s="1252"/>
      <c r="CMS56" s="1252"/>
      <c r="CMT56" s="1252"/>
      <c r="CMU56" s="1252"/>
      <c r="CMV56" s="1252"/>
      <c r="CMW56" s="1252"/>
      <c r="CMX56" s="1252"/>
      <c r="CMY56" s="1252"/>
      <c r="CMZ56" s="1252"/>
      <c r="CNA56" s="1252"/>
      <c r="CNB56" s="1252"/>
      <c r="CNC56" s="1252"/>
      <c r="CND56" s="1252"/>
      <c r="CNE56" s="1252"/>
      <c r="CNF56" s="1252"/>
      <c r="CNG56" s="1252"/>
      <c r="CNH56" s="1252"/>
      <c r="CNI56" s="1252"/>
      <c r="CNJ56" s="1252"/>
      <c r="CNK56" s="1252"/>
      <c r="CNL56" s="1252"/>
      <c r="CNM56" s="1252"/>
      <c r="CNN56" s="1252"/>
      <c r="CNO56" s="1252"/>
      <c r="CNP56" s="1252"/>
      <c r="CNQ56" s="1252"/>
      <c r="CNR56" s="1252"/>
      <c r="CNS56" s="1252"/>
      <c r="CNT56" s="1252"/>
      <c r="CNU56" s="1252"/>
      <c r="CNV56" s="1252"/>
      <c r="CNW56" s="1252"/>
      <c r="CNX56" s="1252"/>
      <c r="CNY56" s="1252"/>
      <c r="CNZ56" s="1252"/>
      <c r="COA56" s="1252"/>
      <c r="COB56" s="1252"/>
      <c r="COC56" s="1252"/>
      <c r="COD56" s="1252"/>
      <c r="COE56" s="1252"/>
      <c r="COF56" s="1252"/>
      <c r="COG56" s="1252"/>
      <c r="COH56" s="1252"/>
      <c r="COI56" s="1252"/>
      <c r="COJ56" s="1252"/>
      <c r="COK56" s="1252"/>
      <c r="COL56" s="1252"/>
      <c r="COM56" s="1252"/>
      <c r="CON56" s="1252"/>
      <c r="COO56" s="1252"/>
      <c r="COP56" s="1252"/>
      <c r="COQ56" s="1252"/>
      <c r="COR56" s="1252"/>
      <c r="COS56" s="1252"/>
      <c r="COT56" s="1252"/>
      <c r="COU56" s="1252"/>
      <c r="COV56" s="1252"/>
      <c r="COW56" s="1252"/>
      <c r="COX56" s="1252"/>
      <c r="COY56" s="1252"/>
      <c r="COZ56" s="1252"/>
      <c r="CPA56" s="1252"/>
      <c r="CPB56" s="1252"/>
      <c r="CPC56" s="1252"/>
      <c r="CPD56" s="1252"/>
      <c r="CPE56" s="1252"/>
      <c r="CPF56" s="1252"/>
      <c r="CPG56" s="1252"/>
      <c r="CPH56" s="1252"/>
      <c r="CPI56" s="1252"/>
      <c r="CPJ56" s="1252"/>
      <c r="CPK56" s="1252"/>
      <c r="CPL56" s="1252"/>
      <c r="CPM56" s="1252"/>
      <c r="CPN56" s="1252"/>
      <c r="CPO56" s="1252"/>
      <c r="CPP56" s="1252"/>
      <c r="CPQ56" s="1252"/>
      <c r="CPR56" s="1252"/>
      <c r="CPS56" s="1252"/>
      <c r="CPT56" s="1252"/>
      <c r="CPU56" s="1252"/>
      <c r="CPV56" s="1252"/>
      <c r="CPW56" s="1252"/>
      <c r="CPX56" s="1252"/>
      <c r="CPY56" s="1252"/>
      <c r="CPZ56" s="1252"/>
      <c r="CQA56" s="1252"/>
      <c r="CQB56" s="1252"/>
      <c r="CQC56" s="1252"/>
      <c r="CQD56" s="1252"/>
      <c r="CQE56" s="1252"/>
      <c r="CQF56" s="1252"/>
      <c r="CQG56" s="1252"/>
      <c r="CQH56" s="1252"/>
      <c r="CQI56" s="1252"/>
      <c r="CQJ56" s="1252"/>
      <c r="CQK56" s="1252"/>
      <c r="CQL56" s="1252"/>
      <c r="CQM56" s="1252"/>
      <c r="CQN56" s="1252"/>
      <c r="CQO56" s="1252"/>
      <c r="CQP56" s="1252"/>
      <c r="CQQ56" s="1252"/>
      <c r="CQR56" s="1252"/>
      <c r="CQS56" s="1252"/>
      <c r="CQT56" s="1252"/>
      <c r="CQU56" s="1252"/>
      <c r="CQV56" s="1252"/>
      <c r="CQW56" s="1252"/>
      <c r="CQX56" s="1252"/>
      <c r="CQY56" s="1252"/>
      <c r="CQZ56" s="1252"/>
      <c r="CRA56" s="1252"/>
      <c r="CRB56" s="1252"/>
      <c r="CRC56" s="1252"/>
      <c r="CRD56" s="1252"/>
      <c r="CRE56" s="1252"/>
      <c r="CRF56" s="1252"/>
      <c r="CRG56" s="1252"/>
      <c r="CRH56" s="1252"/>
      <c r="CRI56" s="1252"/>
      <c r="CRJ56" s="1252"/>
      <c r="CRK56" s="1252"/>
      <c r="CRL56" s="1252"/>
      <c r="CRM56" s="1252"/>
      <c r="CRN56" s="1252"/>
      <c r="CRO56" s="1252"/>
      <c r="CRP56" s="1252"/>
      <c r="CRQ56" s="1252"/>
      <c r="CRR56" s="1252"/>
      <c r="CRS56" s="1252"/>
      <c r="CRT56" s="1252"/>
      <c r="CRU56" s="1252"/>
      <c r="CRV56" s="1252"/>
      <c r="CRW56" s="1252"/>
      <c r="CRX56" s="1252"/>
      <c r="CRY56" s="1252"/>
      <c r="CRZ56" s="1252"/>
      <c r="CSA56" s="1252"/>
      <c r="CSB56" s="1252"/>
      <c r="CSC56" s="1252"/>
      <c r="CSD56" s="1252"/>
      <c r="CSE56" s="1252"/>
      <c r="CSF56" s="1252"/>
      <c r="CSG56" s="1252"/>
      <c r="CSH56" s="1252"/>
      <c r="CSI56" s="1252"/>
      <c r="CSJ56" s="1252"/>
      <c r="CSK56" s="1252"/>
      <c r="CSL56" s="1252"/>
      <c r="CSM56" s="1252"/>
      <c r="CSN56" s="1252"/>
      <c r="CSO56" s="1252"/>
      <c r="CSP56" s="1252"/>
      <c r="CSQ56" s="1252"/>
      <c r="CSR56" s="1252"/>
      <c r="CSS56" s="1252"/>
      <c r="CST56" s="1252"/>
      <c r="CSU56" s="1252"/>
      <c r="CSV56" s="1252"/>
      <c r="CSW56" s="1252"/>
      <c r="CSX56" s="1252"/>
      <c r="CSY56" s="1252"/>
      <c r="CSZ56" s="1252"/>
      <c r="CTA56" s="1252"/>
      <c r="CTB56" s="1252"/>
      <c r="CTC56" s="1252"/>
      <c r="CTD56" s="1252"/>
      <c r="CTE56" s="1252"/>
      <c r="CTF56" s="1252"/>
      <c r="CTG56" s="1252"/>
      <c r="CTH56" s="1252"/>
      <c r="CTI56" s="1252"/>
      <c r="CTJ56" s="1252"/>
      <c r="CTK56" s="1252"/>
      <c r="CTL56" s="1252"/>
      <c r="CTM56" s="1252"/>
      <c r="CTN56" s="1252"/>
      <c r="CTO56" s="1252"/>
      <c r="CTP56" s="1252"/>
      <c r="CTQ56" s="1252"/>
      <c r="CTR56" s="1252"/>
      <c r="CTS56" s="1252"/>
      <c r="CTT56" s="1252"/>
      <c r="CTU56" s="1252"/>
      <c r="CTV56" s="1252"/>
      <c r="CTW56" s="1252"/>
      <c r="CTX56" s="1252"/>
      <c r="CTY56" s="1252"/>
      <c r="CTZ56" s="1252"/>
      <c r="CUA56" s="1252"/>
      <c r="CUB56" s="1252"/>
      <c r="CUC56" s="1252"/>
      <c r="CUD56" s="1252"/>
      <c r="CUE56" s="1252"/>
      <c r="CUF56" s="1252"/>
      <c r="CUG56" s="1252"/>
      <c r="CUH56" s="1252"/>
      <c r="CUI56" s="1252"/>
      <c r="CUJ56" s="1252"/>
      <c r="CUK56" s="1252"/>
      <c r="CUL56" s="1252"/>
      <c r="CUM56" s="1252"/>
      <c r="CUN56" s="1252"/>
      <c r="CUO56" s="1252"/>
      <c r="CUP56" s="1252"/>
      <c r="CUQ56" s="1252"/>
      <c r="CUR56" s="1252"/>
      <c r="CUS56" s="1252"/>
      <c r="CUT56" s="1252"/>
      <c r="CUU56" s="1252"/>
      <c r="CUV56" s="1252"/>
      <c r="CUW56" s="1252"/>
      <c r="CUX56" s="1252"/>
      <c r="CUY56" s="1252"/>
      <c r="CUZ56" s="1252"/>
      <c r="CVA56" s="1252"/>
      <c r="CVB56" s="1252"/>
      <c r="CVC56" s="1252"/>
      <c r="CVD56" s="1252"/>
      <c r="CVE56" s="1252"/>
      <c r="CVF56" s="1252"/>
      <c r="CVG56" s="1252"/>
      <c r="CVH56" s="1252"/>
      <c r="CVI56" s="1252"/>
      <c r="CVJ56" s="1252"/>
      <c r="CVK56" s="1252"/>
      <c r="CVL56" s="1252"/>
      <c r="CVM56" s="1252"/>
      <c r="CVN56" s="1252"/>
      <c r="CVO56" s="1252"/>
      <c r="CVP56" s="1252"/>
      <c r="CVQ56" s="1252"/>
      <c r="CVR56" s="1252"/>
      <c r="CVS56" s="1252"/>
      <c r="CVT56" s="1252"/>
      <c r="CVU56" s="1252"/>
      <c r="CVV56" s="1252"/>
      <c r="CVW56" s="1252"/>
      <c r="CVX56" s="1252"/>
      <c r="CVY56" s="1252"/>
      <c r="CVZ56" s="1252"/>
      <c r="CWA56" s="1252"/>
      <c r="CWB56" s="1252"/>
      <c r="CWC56" s="1252"/>
      <c r="CWD56" s="1252"/>
      <c r="CWE56" s="1252"/>
      <c r="CWF56" s="1252"/>
      <c r="CWG56" s="1252"/>
      <c r="CWH56" s="1252"/>
      <c r="CWI56" s="1252"/>
      <c r="CWJ56" s="1252"/>
      <c r="CWK56" s="1252"/>
      <c r="CWL56" s="1252"/>
      <c r="CWM56" s="1252"/>
      <c r="CWN56" s="1252"/>
      <c r="CWO56" s="1252"/>
      <c r="CWP56" s="1252"/>
      <c r="CWQ56" s="1252"/>
      <c r="CWR56" s="1252"/>
      <c r="CWS56" s="1252"/>
      <c r="CWT56" s="1252"/>
      <c r="CWU56" s="1252"/>
      <c r="CWV56" s="1252"/>
      <c r="CWW56" s="1252"/>
      <c r="CWX56" s="1252"/>
      <c r="CWY56" s="1252"/>
      <c r="CWZ56" s="1252"/>
      <c r="CXA56" s="1252"/>
      <c r="CXB56" s="1252"/>
      <c r="CXC56" s="1252"/>
      <c r="CXD56" s="1252"/>
      <c r="CXE56" s="1252"/>
      <c r="CXF56" s="1252"/>
      <c r="CXG56" s="1252"/>
      <c r="CXH56" s="1252"/>
      <c r="CXI56" s="1252"/>
      <c r="CXJ56" s="1252"/>
      <c r="CXK56" s="1252"/>
      <c r="CXL56" s="1252"/>
      <c r="CXM56" s="1252"/>
      <c r="CXN56" s="1252"/>
      <c r="CXO56" s="1252"/>
      <c r="CXP56" s="1252"/>
      <c r="CXQ56" s="1252"/>
      <c r="CXR56" s="1252"/>
      <c r="CXS56" s="1252"/>
      <c r="CXT56" s="1252"/>
      <c r="CXU56" s="1252"/>
      <c r="CXV56" s="1252"/>
      <c r="CXW56" s="1252"/>
      <c r="CXX56" s="1252"/>
      <c r="CXY56" s="1252"/>
      <c r="CXZ56" s="1252"/>
      <c r="CYA56" s="1252"/>
      <c r="CYB56" s="1252"/>
      <c r="CYC56" s="1252"/>
      <c r="CYD56" s="1252"/>
      <c r="CYE56" s="1252"/>
      <c r="CYF56" s="1252"/>
      <c r="CYG56" s="1252"/>
      <c r="CYH56" s="1252"/>
      <c r="CYI56" s="1252"/>
      <c r="CYJ56" s="1252"/>
      <c r="CYK56" s="1252"/>
      <c r="CYL56" s="1252"/>
      <c r="CYM56" s="1252"/>
      <c r="CYN56" s="1252"/>
      <c r="CYO56" s="1252"/>
      <c r="CYP56" s="1252"/>
      <c r="CYQ56" s="1252"/>
      <c r="CYR56" s="1252"/>
      <c r="CYS56" s="1252"/>
      <c r="CYT56" s="1252"/>
      <c r="CYU56" s="1252"/>
      <c r="CYV56" s="1252"/>
      <c r="CYW56" s="1252"/>
      <c r="CYX56" s="1252"/>
      <c r="CYY56" s="1252"/>
      <c r="CYZ56" s="1252"/>
      <c r="CZA56" s="1252"/>
      <c r="CZB56" s="1252"/>
      <c r="CZC56" s="1252"/>
      <c r="CZD56" s="1252"/>
      <c r="CZE56" s="1252"/>
      <c r="CZF56" s="1252"/>
      <c r="CZG56" s="1252"/>
      <c r="CZH56" s="1252"/>
      <c r="CZI56" s="1252"/>
      <c r="CZJ56" s="1252"/>
      <c r="CZK56" s="1252"/>
      <c r="CZL56" s="1252"/>
      <c r="CZM56" s="1252"/>
      <c r="CZN56" s="1252"/>
      <c r="CZO56" s="1252"/>
      <c r="CZP56" s="1252"/>
      <c r="CZQ56" s="1252"/>
      <c r="CZR56" s="1252"/>
      <c r="CZS56" s="1252"/>
      <c r="CZT56" s="1252"/>
      <c r="CZU56" s="1252"/>
      <c r="CZV56" s="1252"/>
      <c r="CZW56" s="1252"/>
      <c r="CZX56" s="1252"/>
      <c r="CZY56" s="1252"/>
      <c r="CZZ56" s="1252"/>
      <c r="DAA56" s="1252"/>
      <c r="DAB56" s="1252"/>
      <c r="DAC56" s="1252"/>
      <c r="DAD56" s="1252"/>
      <c r="DAE56" s="1252"/>
      <c r="DAF56" s="1252"/>
      <c r="DAG56" s="1252"/>
      <c r="DAH56" s="1252"/>
      <c r="DAI56" s="1252"/>
      <c r="DAJ56" s="1252"/>
      <c r="DAK56" s="1252"/>
      <c r="DAL56" s="1252"/>
      <c r="DAM56" s="1252"/>
      <c r="DAN56" s="1252"/>
      <c r="DAO56" s="1252"/>
      <c r="DAP56" s="1252"/>
      <c r="DAQ56" s="1252"/>
      <c r="DAR56" s="1252"/>
      <c r="DAS56" s="1252"/>
      <c r="DAT56" s="1252"/>
      <c r="DAU56" s="1252"/>
      <c r="DAV56" s="1252"/>
      <c r="DAW56" s="1252"/>
      <c r="DAX56" s="1252"/>
      <c r="DAY56" s="1252"/>
      <c r="DAZ56" s="1252"/>
      <c r="DBA56" s="1252"/>
      <c r="DBB56" s="1252"/>
      <c r="DBC56" s="1252"/>
      <c r="DBD56" s="1252"/>
      <c r="DBE56" s="1252"/>
      <c r="DBF56" s="1252"/>
      <c r="DBG56" s="1252"/>
      <c r="DBH56" s="1252"/>
      <c r="DBI56" s="1252"/>
      <c r="DBJ56" s="1252"/>
      <c r="DBK56" s="1252"/>
      <c r="DBL56" s="1252"/>
      <c r="DBM56" s="1252"/>
      <c r="DBN56" s="1252"/>
      <c r="DBO56" s="1252"/>
      <c r="DBP56" s="1252"/>
      <c r="DBQ56" s="1252"/>
      <c r="DBR56" s="1252"/>
      <c r="DBS56" s="1252"/>
      <c r="DBT56" s="1252"/>
      <c r="DBU56" s="1252"/>
      <c r="DBV56" s="1252"/>
      <c r="DBW56" s="1252"/>
      <c r="DBX56" s="1252"/>
      <c r="DBY56" s="1252"/>
      <c r="DBZ56" s="1252"/>
      <c r="DCA56" s="1252"/>
      <c r="DCB56" s="1252"/>
      <c r="DCC56" s="1252"/>
      <c r="DCD56" s="1252"/>
      <c r="DCE56" s="1252"/>
      <c r="DCF56" s="1252"/>
      <c r="DCG56" s="1252"/>
      <c r="DCH56" s="1252"/>
      <c r="DCI56" s="1252"/>
      <c r="DCJ56" s="1252"/>
      <c r="DCK56" s="1252"/>
      <c r="DCL56" s="1252"/>
      <c r="DCM56" s="1252"/>
      <c r="DCN56" s="1252"/>
      <c r="DCO56" s="1252"/>
      <c r="DCP56" s="1252"/>
      <c r="DCQ56" s="1252"/>
      <c r="DCR56" s="1252"/>
      <c r="DCS56" s="1252"/>
      <c r="DCT56" s="1252"/>
      <c r="DCU56" s="1252"/>
      <c r="DCV56" s="1252"/>
      <c r="DCW56" s="1252"/>
      <c r="DCX56" s="1252"/>
      <c r="DCY56" s="1252"/>
      <c r="DCZ56" s="1252"/>
      <c r="DDA56" s="1252"/>
      <c r="DDB56" s="1252"/>
      <c r="DDC56" s="1252"/>
      <c r="DDD56" s="1252"/>
      <c r="DDE56" s="1252"/>
      <c r="DDF56" s="1252"/>
      <c r="DDG56" s="1252"/>
      <c r="DDH56" s="1252"/>
      <c r="DDI56" s="1252"/>
      <c r="DDJ56" s="1252"/>
      <c r="DDK56" s="1252"/>
      <c r="DDL56" s="1252"/>
      <c r="DDM56" s="1252"/>
      <c r="DDN56" s="1252"/>
      <c r="DDO56" s="1252"/>
      <c r="DDP56" s="1252"/>
      <c r="DDQ56" s="1252"/>
      <c r="DDR56" s="1252"/>
      <c r="DDS56" s="1252"/>
      <c r="DDT56" s="1252"/>
      <c r="DDU56" s="1252"/>
      <c r="DDV56" s="1252"/>
      <c r="DDW56" s="1252"/>
      <c r="DDX56" s="1252"/>
      <c r="DDY56" s="1252"/>
      <c r="DDZ56" s="1252"/>
      <c r="DEA56" s="1252"/>
      <c r="DEB56" s="1252"/>
      <c r="DEC56" s="1252"/>
      <c r="DED56" s="1252"/>
      <c r="DEE56" s="1252"/>
      <c r="DEF56" s="1252"/>
      <c r="DEG56" s="1252"/>
      <c r="DEH56" s="1252"/>
      <c r="DEI56" s="1252"/>
      <c r="DEJ56" s="1252"/>
      <c r="DEK56" s="1252"/>
      <c r="DEL56" s="1252"/>
      <c r="DEM56" s="1252"/>
      <c r="DEN56" s="1252"/>
      <c r="DEO56" s="1252"/>
      <c r="DEP56" s="1252"/>
      <c r="DEQ56" s="1252"/>
      <c r="DER56" s="1252"/>
      <c r="DES56" s="1252"/>
      <c r="DET56" s="1252"/>
      <c r="DEU56" s="1252"/>
      <c r="DEV56" s="1252"/>
      <c r="DEW56" s="1252"/>
      <c r="DEX56" s="1252"/>
      <c r="DEY56" s="1252"/>
      <c r="DEZ56" s="1252"/>
      <c r="DFA56" s="1252"/>
      <c r="DFB56" s="1252"/>
      <c r="DFC56" s="1252"/>
      <c r="DFD56" s="1252"/>
      <c r="DFE56" s="1252"/>
      <c r="DFF56" s="1252"/>
      <c r="DFG56" s="1252"/>
      <c r="DFH56" s="1252"/>
      <c r="DFI56" s="1252"/>
      <c r="DFJ56" s="1252"/>
      <c r="DFK56" s="1252"/>
      <c r="DFL56" s="1252"/>
      <c r="DFM56" s="1252"/>
      <c r="DFN56" s="1252"/>
      <c r="DFO56" s="1252"/>
      <c r="DFP56" s="1252"/>
      <c r="DFQ56" s="1252"/>
      <c r="DFR56" s="1252"/>
      <c r="DFS56" s="1252"/>
      <c r="DFT56" s="1252"/>
      <c r="DFU56" s="1252"/>
      <c r="DFV56" s="1252"/>
      <c r="DFW56" s="1252"/>
      <c r="DFX56" s="1252"/>
      <c r="DFY56" s="1252"/>
      <c r="DFZ56" s="1252"/>
      <c r="DGA56" s="1252"/>
      <c r="DGB56" s="1252"/>
      <c r="DGC56" s="1252"/>
      <c r="DGD56" s="1252"/>
      <c r="DGE56" s="1252"/>
      <c r="DGF56" s="1252"/>
      <c r="DGG56" s="1252"/>
      <c r="DGH56" s="1252"/>
      <c r="DGI56" s="1252"/>
      <c r="DGJ56" s="1252"/>
      <c r="DGK56" s="1252"/>
      <c r="DGL56" s="1252"/>
      <c r="DGM56" s="1252"/>
      <c r="DGN56" s="1252"/>
      <c r="DGO56" s="1252"/>
      <c r="DGP56" s="1252"/>
      <c r="DGQ56" s="1252"/>
      <c r="DGR56" s="1252"/>
      <c r="DGS56" s="1252"/>
      <c r="DGT56" s="1252"/>
      <c r="DGU56" s="1252"/>
      <c r="DGV56" s="1252"/>
      <c r="DGW56" s="1252"/>
      <c r="DGX56" s="1252"/>
      <c r="DGY56" s="1252"/>
      <c r="DGZ56" s="1252"/>
      <c r="DHA56" s="1252"/>
      <c r="DHB56" s="1252"/>
      <c r="DHC56" s="1252"/>
      <c r="DHD56" s="1252"/>
      <c r="DHE56" s="1252"/>
      <c r="DHF56" s="1252"/>
      <c r="DHG56" s="1252"/>
      <c r="DHH56" s="1252"/>
      <c r="DHI56" s="1252"/>
      <c r="DHJ56" s="1252"/>
      <c r="DHK56" s="1252"/>
      <c r="DHL56" s="1252"/>
      <c r="DHM56" s="1252"/>
      <c r="DHN56" s="1252"/>
      <c r="DHO56" s="1252"/>
      <c r="DHP56" s="1252"/>
      <c r="DHQ56" s="1252"/>
      <c r="DHR56" s="1252"/>
      <c r="DHS56" s="1252"/>
      <c r="DHT56" s="1252"/>
      <c r="DHU56" s="1252"/>
      <c r="DHV56" s="1252"/>
      <c r="DHW56" s="1252"/>
      <c r="DHX56" s="1252"/>
      <c r="DHY56" s="1252"/>
      <c r="DHZ56" s="1252"/>
      <c r="DIA56" s="1252"/>
      <c r="DIB56" s="1252"/>
      <c r="DIC56" s="1252"/>
      <c r="DID56" s="1252"/>
      <c r="DIE56" s="1252"/>
      <c r="DIF56" s="1252"/>
      <c r="DIG56" s="1252"/>
      <c r="DIH56" s="1252"/>
      <c r="DII56" s="1252"/>
      <c r="DIJ56" s="1252"/>
      <c r="DIK56" s="1252"/>
      <c r="DIL56" s="1252"/>
      <c r="DIM56" s="1252"/>
      <c r="DIN56" s="1252"/>
      <c r="DIO56" s="1252"/>
      <c r="DIP56" s="1252"/>
      <c r="DIQ56" s="1252"/>
      <c r="DIR56" s="1252"/>
      <c r="DIS56" s="1252"/>
      <c r="DIT56" s="1252"/>
      <c r="DIU56" s="1252"/>
      <c r="DIV56" s="1252"/>
      <c r="DIW56" s="1252"/>
      <c r="DIX56" s="1252"/>
      <c r="DIY56" s="1252"/>
      <c r="DIZ56" s="1252"/>
      <c r="DJA56" s="1252"/>
      <c r="DJB56" s="1252"/>
      <c r="DJC56" s="1252"/>
      <c r="DJD56" s="1252"/>
      <c r="DJE56" s="1252"/>
      <c r="DJF56" s="1252"/>
      <c r="DJG56" s="1252"/>
      <c r="DJH56" s="1252"/>
      <c r="DJI56" s="1252"/>
      <c r="DJJ56" s="1252"/>
      <c r="DJK56" s="1252"/>
      <c r="DJL56" s="1252"/>
      <c r="DJM56" s="1252"/>
      <c r="DJN56" s="1252"/>
      <c r="DJO56" s="1252"/>
      <c r="DJP56" s="1252"/>
      <c r="DJQ56" s="1252"/>
      <c r="DJR56" s="1252"/>
      <c r="DJS56" s="1252"/>
      <c r="DJT56" s="1252"/>
      <c r="DJU56" s="1252"/>
      <c r="DJV56" s="1252"/>
      <c r="DJW56" s="1252"/>
      <c r="DJX56" s="1252"/>
      <c r="DJY56" s="1252"/>
      <c r="DJZ56" s="1252"/>
      <c r="DKA56" s="1252"/>
      <c r="DKB56" s="1252"/>
      <c r="DKC56" s="1252"/>
      <c r="DKD56" s="1252"/>
      <c r="DKE56" s="1252"/>
      <c r="DKF56" s="1252"/>
      <c r="DKG56" s="1252"/>
      <c r="DKH56" s="1252"/>
      <c r="DKI56" s="1252"/>
      <c r="DKJ56" s="1252"/>
      <c r="DKK56" s="1252"/>
      <c r="DKL56" s="1252"/>
      <c r="DKM56" s="1252"/>
      <c r="DKN56" s="1252"/>
      <c r="DKO56" s="1252"/>
      <c r="DKP56" s="1252"/>
      <c r="DKQ56" s="1252"/>
      <c r="DKR56" s="1252"/>
      <c r="DKS56" s="1252"/>
      <c r="DKT56" s="1252"/>
      <c r="DKU56" s="1252"/>
      <c r="DKV56" s="1252"/>
      <c r="DKW56" s="1252"/>
      <c r="DKX56" s="1252"/>
      <c r="DKY56" s="1252"/>
      <c r="DKZ56" s="1252"/>
      <c r="DLA56" s="1252"/>
      <c r="DLB56" s="1252"/>
      <c r="DLC56" s="1252"/>
      <c r="DLD56" s="1252"/>
      <c r="DLE56" s="1252"/>
      <c r="DLF56" s="1252"/>
      <c r="DLG56" s="1252"/>
      <c r="DLH56" s="1252"/>
      <c r="DLI56" s="1252"/>
      <c r="DLJ56" s="1252"/>
      <c r="DLK56" s="1252"/>
      <c r="DLL56" s="1252"/>
      <c r="DLM56" s="1252"/>
      <c r="DLN56" s="1252"/>
      <c r="DLO56" s="1252"/>
      <c r="DLP56" s="1252"/>
      <c r="DLQ56" s="1252"/>
      <c r="DLR56" s="1252"/>
      <c r="DLS56" s="1252"/>
      <c r="DLT56" s="1252"/>
      <c r="DLU56" s="1252"/>
      <c r="DLV56" s="1252"/>
      <c r="DLW56" s="1252"/>
      <c r="DLX56" s="1252"/>
      <c r="DLY56" s="1252"/>
      <c r="DLZ56" s="1252"/>
      <c r="DMA56" s="1252"/>
      <c r="DMB56" s="1252"/>
      <c r="DMC56" s="1252"/>
      <c r="DMD56" s="1252"/>
      <c r="DME56" s="1252"/>
      <c r="DMF56" s="1252"/>
      <c r="DMG56" s="1252"/>
      <c r="DMH56" s="1252"/>
      <c r="DMI56" s="1252"/>
      <c r="DMJ56" s="1252"/>
      <c r="DMK56" s="1252"/>
      <c r="DML56" s="1252"/>
      <c r="DMM56" s="1252"/>
      <c r="DMN56" s="1252"/>
      <c r="DMO56" s="1252"/>
      <c r="DMP56" s="1252"/>
      <c r="DMQ56" s="1252"/>
      <c r="DMR56" s="1252"/>
      <c r="DMS56" s="1252"/>
      <c r="DMT56" s="1252"/>
      <c r="DMU56" s="1252"/>
      <c r="DMV56" s="1252"/>
      <c r="DMW56" s="1252"/>
      <c r="DMX56" s="1252"/>
      <c r="DMY56" s="1252"/>
      <c r="DMZ56" s="1252"/>
      <c r="DNA56" s="1252"/>
      <c r="DNB56" s="1252"/>
      <c r="DNC56" s="1252"/>
      <c r="DND56" s="1252"/>
      <c r="DNE56" s="1252"/>
      <c r="DNF56" s="1252"/>
      <c r="DNG56" s="1252"/>
      <c r="DNH56" s="1252"/>
      <c r="DNI56" s="1252"/>
      <c r="DNJ56" s="1252"/>
      <c r="DNK56" s="1252"/>
      <c r="DNL56" s="1252"/>
      <c r="DNM56" s="1252"/>
      <c r="DNN56" s="1252"/>
      <c r="DNO56" s="1252"/>
      <c r="DNP56" s="1252"/>
      <c r="DNQ56" s="1252"/>
      <c r="DNR56" s="1252"/>
      <c r="DNS56" s="1252"/>
      <c r="DNT56" s="1252"/>
      <c r="DNU56" s="1252"/>
      <c r="DNV56" s="1252"/>
      <c r="DNW56" s="1252"/>
      <c r="DNX56" s="1252"/>
      <c r="DNY56" s="1252"/>
      <c r="DNZ56" s="1252"/>
      <c r="DOA56" s="1252"/>
      <c r="DOB56" s="1252"/>
      <c r="DOC56" s="1252"/>
      <c r="DOD56" s="1252"/>
      <c r="DOE56" s="1252"/>
      <c r="DOF56" s="1252"/>
      <c r="DOG56" s="1252"/>
      <c r="DOH56" s="1252"/>
      <c r="DOI56" s="1252"/>
      <c r="DOJ56" s="1252"/>
      <c r="DOK56" s="1252"/>
      <c r="DOL56" s="1252"/>
      <c r="DOM56" s="1252"/>
      <c r="DON56" s="1252"/>
      <c r="DOO56" s="1252"/>
      <c r="DOP56" s="1252"/>
      <c r="DOQ56" s="1252"/>
      <c r="DOR56" s="1252"/>
      <c r="DOS56" s="1252"/>
      <c r="DOT56" s="1252"/>
      <c r="DOU56" s="1252"/>
      <c r="DOV56" s="1252"/>
      <c r="DOW56" s="1252"/>
      <c r="DOX56" s="1252"/>
      <c r="DOY56" s="1252"/>
      <c r="DOZ56" s="1252"/>
      <c r="DPA56" s="1252"/>
      <c r="DPB56" s="1252"/>
      <c r="DPC56" s="1252"/>
      <c r="DPD56" s="1252"/>
      <c r="DPE56" s="1252"/>
      <c r="DPF56" s="1252"/>
      <c r="DPG56" s="1252"/>
      <c r="DPH56" s="1252"/>
      <c r="DPI56" s="1252"/>
      <c r="DPJ56" s="1252"/>
      <c r="DPK56" s="1252"/>
      <c r="DPL56" s="1252"/>
      <c r="DPM56" s="1252"/>
      <c r="DPN56" s="1252"/>
      <c r="DPO56" s="1252"/>
      <c r="DPP56" s="1252"/>
      <c r="DPQ56" s="1252"/>
      <c r="DPR56" s="1252"/>
      <c r="DPS56" s="1252"/>
      <c r="DPT56" s="1252"/>
      <c r="DPU56" s="1252"/>
      <c r="DPV56" s="1252"/>
      <c r="DPW56" s="1252"/>
      <c r="DPX56" s="1252"/>
      <c r="DPY56" s="1252"/>
      <c r="DPZ56" s="1252"/>
      <c r="DQA56" s="1252"/>
      <c r="DQB56" s="1252"/>
      <c r="DQC56" s="1252"/>
      <c r="DQD56" s="1252"/>
      <c r="DQE56" s="1252"/>
      <c r="DQF56" s="1252"/>
      <c r="DQG56" s="1252"/>
      <c r="DQH56" s="1252"/>
      <c r="DQI56" s="1252"/>
      <c r="DQJ56" s="1252"/>
      <c r="DQK56" s="1252"/>
      <c r="DQL56" s="1252"/>
      <c r="DQM56" s="1252"/>
      <c r="DQN56" s="1252"/>
      <c r="DQO56" s="1252"/>
      <c r="DQP56" s="1252"/>
      <c r="DQQ56" s="1252"/>
      <c r="DQR56" s="1252"/>
      <c r="DQS56" s="1252"/>
      <c r="DQT56" s="1252"/>
      <c r="DQU56" s="1252"/>
      <c r="DQV56" s="1252"/>
      <c r="DQW56" s="1252"/>
      <c r="DQX56" s="1252"/>
      <c r="DQY56" s="1252"/>
      <c r="DQZ56" s="1252"/>
      <c r="DRA56" s="1252"/>
      <c r="DRB56" s="1252"/>
      <c r="DRC56" s="1252"/>
      <c r="DRD56" s="1252"/>
      <c r="DRE56" s="1252"/>
      <c r="DRF56" s="1252"/>
      <c r="DRG56" s="1252"/>
      <c r="DRH56" s="1252"/>
      <c r="DRI56" s="1252"/>
      <c r="DRJ56" s="1252"/>
      <c r="DRK56" s="1252"/>
      <c r="DRL56" s="1252"/>
      <c r="DRM56" s="1252"/>
      <c r="DRN56" s="1252"/>
      <c r="DRO56" s="1252"/>
      <c r="DRP56" s="1252"/>
      <c r="DRQ56" s="1252"/>
      <c r="DRR56" s="1252"/>
      <c r="DRS56" s="1252"/>
      <c r="DRT56" s="1252"/>
      <c r="DRU56" s="1252"/>
      <c r="DRV56" s="1252"/>
      <c r="DRW56" s="1252"/>
      <c r="DRX56" s="1252"/>
      <c r="DRY56" s="1252"/>
      <c r="DRZ56" s="1252"/>
      <c r="DSA56" s="1252"/>
      <c r="DSB56" s="1252"/>
      <c r="DSC56" s="1252"/>
      <c r="DSD56" s="1252"/>
      <c r="DSE56" s="1252"/>
      <c r="DSF56" s="1252"/>
      <c r="DSG56" s="1252"/>
      <c r="DSH56" s="1252"/>
      <c r="DSI56" s="1252"/>
      <c r="DSJ56" s="1252"/>
      <c r="DSK56" s="1252"/>
      <c r="DSL56" s="1252"/>
      <c r="DSM56" s="1252"/>
      <c r="DSN56" s="1252"/>
      <c r="DSO56" s="1252"/>
      <c r="DSP56" s="1252"/>
      <c r="DSQ56" s="1252"/>
      <c r="DSR56" s="1252"/>
      <c r="DSS56" s="1252"/>
      <c r="DST56" s="1252"/>
      <c r="DSU56" s="1252"/>
      <c r="DSV56" s="1252"/>
      <c r="DSW56" s="1252"/>
      <c r="DSX56" s="1252"/>
      <c r="DSY56" s="1252"/>
      <c r="DSZ56" s="1252"/>
      <c r="DTA56" s="1252"/>
      <c r="DTB56" s="1252"/>
      <c r="DTC56" s="1252"/>
      <c r="DTD56" s="1252"/>
      <c r="DTE56" s="1252"/>
      <c r="DTF56" s="1252"/>
      <c r="DTG56" s="1252"/>
      <c r="DTH56" s="1252"/>
      <c r="DTI56" s="1252"/>
      <c r="DTJ56" s="1252"/>
      <c r="DTK56" s="1252"/>
      <c r="DTL56" s="1252"/>
      <c r="DTM56" s="1252"/>
      <c r="DTN56" s="1252"/>
      <c r="DTO56" s="1252"/>
      <c r="DTP56" s="1252"/>
      <c r="DTQ56" s="1252"/>
      <c r="DTR56" s="1252"/>
      <c r="DTS56" s="1252"/>
      <c r="DTT56" s="1252"/>
      <c r="DTU56" s="1252"/>
      <c r="DTV56" s="1252"/>
      <c r="DTW56" s="1252"/>
      <c r="DTX56" s="1252"/>
      <c r="DTY56" s="1252"/>
      <c r="DTZ56" s="1252"/>
      <c r="DUA56" s="1252"/>
      <c r="DUB56" s="1252"/>
      <c r="DUC56" s="1252"/>
      <c r="DUD56" s="1252"/>
      <c r="DUE56" s="1252"/>
      <c r="DUF56" s="1252"/>
      <c r="DUG56" s="1252"/>
      <c r="DUH56" s="1252"/>
      <c r="DUI56" s="1252"/>
      <c r="DUJ56" s="1252"/>
      <c r="DUK56" s="1252"/>
      <c r="DUL56" s="1252"/>
      <c r="DUM56" s="1252"/>
      <c r="DUN56" s="1252"/>
      <c r="DUO56" s="1252"/>
      <c r="DUP56" s="1252"/>
      <c r="DUQ56" s="1252"/>
      <c r="DUR56" s="1252"/>
      <c r="DUS56" s="1252"/>
      <c r="DUT56" s="1252"/>
      <c r="DUU56" s="1252"/>
      <c r="DUV56" s="1252"/>
      <c r="DUW56" s="1252"/>
      <c r="DUX56" s="1252"/>
      <c r="DUY56" s="1252"/>
      <c r="DUZ56" s="1252"/>
      <c r="DVA56" s="1252"/>
      <c r="DVB56" s="1252"/>
      <c r="DVC56" s="1252"/>
      <c r="DVD56" s="1252"/>
      <c r="DVE56" s="1252"/>
      <c r="DVF56" s="1252"/>
      <c r="DVG56" s="1252"/>
      <c r="DVH56" s="1252"/>
      <c r="DVI56" s="1252"/>
      <c r="DVJ56" s="1252"/>
      <c r="DVK56" s="1252"/>
      <c r="DVL56" s="1252"/>
      <c r="DVM56" s="1252"/>
      <c r="DVN56" s="1252"/>
      <c r="DVO56" s="1252"/>
      <c r="DVP56" s="1252"/>
      <c r="DVQ56" s="1252"/>
      <c r="DVR56" s="1252"/>
      <c r="DVS56" s="1252"/>
      <c r="DVT56" s="1252"/>
      <c r="DVU56" s="1252"/>
      <c r="DVV56" s="1252"/>
      <c r="DVW56" s="1252"/>
      <c r="DVX56" s="1252"/>
      <c r="DVY56" s="1252"/>
      <c r="DVZ56" s="1252"/>
      <c r="DWA56" s="1252"/>
      <c r="DWB56" s="1252"/>
      <c r="DWC56" s="1252"/>
      <c r="DWD56" s="1252"/>
      <c r="DWE56" s="1252"/>
      <c r="DWF56" s="1252"/>
      <c r="DWG56" s="1252"/>
      <c r="DWH56" s="1252"/>
      <c r="DWI56" s="1252"/>
      <c r="DWJ56" s="1252"/>
      <c r="DWK56" s="1252"/>
      <c r="DWL56" s="1252"/>
      <c r="DWM56" s="1252"/>
      <c r="DWN56" s="1252"/>
      <c r="DWO56" s="1252"/>
      <c r="DWP56" s="1252"/>
      <c r="DWQ56" s="1252"/>
      <c r="DWR56" s="1252"/>
      <c r="DWS56" s="1252"/>
      <c r="DWT56" s="1252"/>
      <c r="DWU56" s="1252"/>
      <c r="DWV56" s="1252"/>
      <c r="DWW56" s="1252"/>
      <c r="DWX56" s="1252"/>
      <c r="DWY56" s="1252"/>
      <c r="DWZ56" s="1252"/>
      <c r="DXA56" s="1252"/>
      <c r="DXB56" s="1252"/>
      <c r="DXC56" s="1252"/>
      <c r="DXD56" s="1252"/>
      <c r="DXE56" s="1252"/>
      <c r="DXF56" s="1252"/>
      <c r="DXG56" s="1252"/>
      <c r="DXH56" s="1252"/>
      <c r="DXI56" s="1252"/>
      <c r="DXJ56" s="1252"/>
      <c r="DXK56" s="1252"/>
      <c r="DXL56" s="1252"/>
      <c r="DXM56" s="1252"/>
      <c r="DXN56" s="1252"/>
      <c r="DXO56" s="1252"/>
      <c r="DXP56" s="1252"/>
      <c r="DXQ56" s="1252"/>
      <c r="DXR56" s="1252"/>
      <c r="DXS56" s="1252"/>
      <c r="DXT56" s="1252"/>
      <c r="DXU56" s="1252"/>
      <c r="DXV56" s="1252"/>
      <c r="DXW56" s="1252"/>
      <c r="DXX56" s="1252"/>
      <c r="DXY56" s="1252"/>
      <c r="DXZ56" s="1252"/>
      <c r="DYA56" s="1252"/>
      <c r="DYB56" s="1252"/>
      <c r="DYC56" s="1252"/>
      <c r="DYD56" s="1252"/>
      <c r="DYE56" s="1252"/>
      <c r="DYF56" s="1252"/>
      <c r="DYG56" s="1252"/>
      <c r="DYH56" s="1252"/>
      <c r="DYI56" s="1252"/>
      <c r="DYJ56" s="1252"/>
      <c r="DYK56" s="1252"/>
      <c r="DYL56" s="1252"/>
      <c r="DYM56" s="1252"/>
      <c r="DYN56" s="1252"/>
      <c r="DYO56" s="1252"/>
      <c r="DYP56" s="1252"/>
      <c r="DYQ56" s="1252"/>
      <c r="DYR56" s="1252"/>
      <c r="DYS56" s="1252"/>
      <c r="DYT56" s="1252"/>
      <c r="DYU56" s="1252"/>
      <c r="DYV56" s="1252"/>
      <c r="DYW56" s="1252"/>
      <c r="DYX56" s="1252"/>
      <c r="DYY56" s="1252"/>
      <c r="DYZ56" s="1252"/>
      <c r="DZA56" s="1252"/>
      <c r="DZB56" s="1252"/>
      <c r="DZC56" s="1252"/>
      <c r="DZD56" s="1252"/>
      <c r="DZE56" s="1252"/>
      <c r="DZF56" s="1252"/>
      <c r="DZG56" s="1252"/>
      <c r="DZH56" s="1252"/>
      <c r="DZI56" s="1252"/>
      <c r="DZJ56" s="1252"/>
      <c r="DZK56" s="1252"/>
      <c r="DZL56" s="1252"/>
      <c r="DZM56" s="1252"/>
      <c r="DZN56" s="1252"/>
      <c r="DZO56" s="1252"/>
      <c r="DZP56" s="1252"/>
      <c r="DZQ56" s="1252"/>
      <c r="DZR56" s="1252"/>
      <c r="DZS56" s="1252"/>
      <c r="DZT56" s="1252"/>
      <c r="DZU56" s="1252"/>
      <c r="DZV56" s="1252"/>
      <c r="DZW56" s="1252"/>
      <c r="DZX56" s="1252"/>
      <c r="DZY56" s="1252"/>
      <c r="DZZ56" s="1252"/>
      <c r="EAA56" s="1252"/>
      <c r="EAB56" s="1252"/>
      <c r="EAC56" s="1252"/>
      <c r="EAD56" s="1252"/>
      <c r="EAE56" s="1252"/>
      <c r="EAF56" s="1252"/>
      <c r="EAG56" s="1252"/>
      <c r="EAH56" s="1252"/>
      <c r="EAI56" s="1252"/>
      <c r="EAJ56" s="1252"/>
      <c r="EAK56" s="1252"/>
      <c r="EAL56" s="1252"/>
      <c r="EAM56" s="1252"/>
      <c r="EAN56" s="1252"/>
      <c r="EAO56" s="1252"/>
      <c r="EAP56" s="1252"/>
      <c r="EAQ56" s="1252"/>
      <c r="EAR56" s="1252"/>
      <c r="EAS56" s="1252"/>
      <c r="EAT56" s="1252"/>
      <c r="EAU56" s="1252"/>
      <c r="EAV56" s="1252"/>
      <c r="EAW56" s="1252"/>
      <c r="EAX56" s="1252"/>
      <c r="EAY56" s="1252"/>
      <c r="EAZ56" s="1252"/>
      <c r="EBA56" s="1252"/>
      <c r="EBB56" s="1252"/>
      <c r="EBC56" s="1252"/>
      <c r="EBD56" s="1252"/>
      <c r="EBE56" s="1252"/>
      <c r="EBF56" s="1252"/>
      <c r="EBG56" s="1252"/>
      <c r="EBH56" s="1252"/>
      <c r="EBI56" s="1252"/>
      <c r="EBJ56" s="1252"/>
      <c r="EBK56" s="1252"/>
      <c r="EBL56" s="1252"/>
      <c r="EBM56" s="1252"/>
      <c r="EBN56" s="1252"/>
      <c r="EBO56" s="1252"/>
      <c r="EBP56" s="1252"/>
      <c r="EBQ56" s="1252"/>
      <c r="EBR56" s="1252"/>
      <c r="EBS56" s="1252"/>
      <c r="EBT56" s="1252"/>
      <c r="EBU56" s="1252"/>
      <c r="EBV56" s="1252"/>
      <c r="EBW56" s="1252"/>
      <c r="EBX56" s="1252"/>
      <c r="EBY56" s="1252"/>
      <c r="EBZ56" s="1252"/>
      <c r="ECA56" s="1252"/>
      <c r="ECB56" s="1252"/>
      <c r="ECC56" s="1252"/>
      <c r="ECD56" s="1252"/>
      <c r="ECE56" s="1252"/>
      <c r="ECF56" s="1252"/>
      <c r="ECG56" s="1252"/>
      <c r="ECH56" s="1252"/>
      <c r="ECI56" s="1252"/>
      <c r="ECJ56" s="1252"/>
      <c r="ECK56" s="1252"/>
      <c r="ECL56" s="1252"/>
      <c r="ECM56" s="1252"/>
      <c r="ECN56" s="1252"/>
      <c r="ECO56" s="1252"/>
      <c r="ECP56" s="1252"/>
      <c r="ECQ56" s="1252"/>
      <c r="ECR56" s="1252"/>
      <c r="ECS56" s="1252"/>
      <c r="ECT56" s="1252"/>
      <c r="ECU56" s="1252"/>
      <c r="ECV56" s="1252"/>
      <c r="ECW56" s="1252"/>
      <c r="ECX56" s="1252"/>
      <c r="ECY56" s="1252"/>
      <c r="ECZ56" s="1252"/>
      <c r="EDA56" s="1252"/>
      <c r="EDB56" s="1252"/>
      <c r="EDC56" s="1252"/>
      <c r="EDD56" s="1252"/>
      <c r="EDE56" s="1252"/>
      <c r="EDF56" s="1252"/>
      <c r="EDG56" s="1252"/>
      <c r="EDH56" s="1252"/>
      <c r="EDI56" s="1252"/>
      <c r="EDJ56" s="1252"/>
      <c r="EDK56" s="1252"/>
      <c r="EDL56" s="1252"/>
      <c r="EDM56" s="1252"/>
      <c r="EDN56" s="1252"/>
      <c r="EDO56" s="1252"/>
      <c r="EDP56" s="1252"/>
      <c r="EDQ56" s="1252"/>
      <c r="EDR56" s="1252"/>
      <c r="EDS56" s="1252"/>
      <c r="EDT56" s="1252"/>
      <c r="EDU56" s="1252"/>
      <c r="EDV56" s="1252"/>
      <c r="EDW56" s="1252"/>
      <c r="EDX56" s="1252"/>
      <c r="EDY56" s="1252"/>
      <c r="EDZ56" s="1252"/>
      <c r="EEA56" s="1252"/>
      <c r="EEB56" s="1252"/>
      <c r="EEC56" s="1252"/>
      <c r="EED56" s="1252"/>
      <c r="EEE56" s="1252"/>
      <c r="EEF56" s="1252"/>
      <c r="EEG56" s="1252"/>
      <c r="EEH56" s="1252"/>
      <c r="EEI56" s="1252"/>
      <c r="EEJ56" s="1252"/>
      <c r="EEK56" s="1252"/>
      <c r="EEL56" s="1252"/>
      <c r="EEM56" s="1252"/>
      <c r="EEN56" s="1252"/>
      <c r="EEO56" s="1252"/>
      <c r="EEP56" s="1252"/>
      <c r="EEQ56" s="1252"/>
      <c r="EER56" s="1252"/>
      <c r="EES56" s="1252"/>
      <c r="EET56" s="1252"/>
      <c r="EEU56" s="1252"/>
      <c r="EEV56" s="1252"/>
      <c r="EEW56" s="1252"/>
      <c r="EEX56" s="1252"/>
      <c r="EEY56" s="1252"/>
      <c r="EEZ56" s="1252"/>
      <c r="EFA56" s="1252"/>
      <c r="EFB56" s="1252"/>
      <c r="EFC56" s="1252"/>
      <c r="EFD56" s="1252"/>
      <c r="EFE56" s="1252"/>
      <c r="EFF56" s="1252"/>
      <c r="EFG56" s="1252"/>
      <c r="EFH56" s="1252"/>
      <c r="EFI56" s="1252"/>
      <c r="EFJ56" s="1252"/>
      <c r="EFK56" s="1252"/>
      <c r="EFL56" s="1252"/>
      <c r="EFM56" s="1252"/>
      <c r="EFN56" s="1252"/>
      <c r="EFO56" s="1252"/>
      <c r="EFP56" s="1252"/>
      <c r="EFQ56" s="1252"/>
      <c r="EFR56" s="1252"/>
      <c r="EFS56" s="1252"/>
      <c r="EFT56" s="1252"/>
      <c r="EFU56" s="1252"/>
      <c r="EFV56" s="1252"/>
      <c r="EFW56" s="1252"/>
      <c r="EFX56" s="1252"/>
      <c r="EFY56" s="1252"/>
      <c r="EFZ56" s="1252"/>
      <c r="EGA56" s="1252"/>
      <c r="EGB56" s="1252"/>
      <c r="EGC56" s="1252"/>
      <c r="EGD56" s="1252"/>
      <c r="EGE56" s="1252"/>
      <c r="EGF56" s="1252"/>
      <c r="EGG56" s="1252"/>
      <c r="EGH56" s="1252"/>
      <c r="EGI56" s="1252"/>
      <c r="EGJ56" s="1252"/>
      <c r="EGK56" s="1252"/>
      <c r="EGL56" s="1252"/>
      <c r="EGM56" s="1252"/>
      <c r="EGN56" s="1252"/>
      <c r="EGO56" s="1252"/>
      <c r="EGP56" s="1252"/>
      <c r="EGQ56" s="1252"/>
      <c r="EGR56" s="1252"/>
      <c r="EGS56" s="1252"/>
      <c r="EGT56" s="1252"/>
      <c r="EGU56" s="1252"/>
      <c r="EGV56" s="1252"/>
      <c r="EGW56" s="1252"/>
      <c r="EGX56" s="1252"/>
      <c r="EGY56" s="1252"/>
      <c r="EGZ56" s="1252"/>
      <c r="EHA56" s="1252"/>
      <c r="EHB56" s="1252"/>
      <c r="EHC56" s="1252"/>
      <c r="EHD56" s="1252"/>
      <c r="EHE56" s="1252"/>
      <c r="EHF56" s="1252"/>
      <c r="EHG56" s="1252"/>
      <c r="EHH56" s="1252"/>
      <c r="EHI56" s="1252"/>
      <c r="EHJ56" s="1252"/>
      <c r="EHK56" s="1252"/>
      <c r="EHL56" s="1252"/>
      <c r="EHM56" s="1252"/>
      <c r="EHN56" s="1252"/>
      <c r="EHO56" s="1252"/>
      <c r="EHP56" s="1252"/>
      <c r="EHQ56" s="1252"/>
      <c r="EHR56" s="1252"/>
      <c r="EHS56" s="1252"/>
      <c r="EHT56" s="1252"/>
      <c r="EHU56" s="1252"/>
      <c r="EHV56" s="1252"/>
      <c r="EHW56" s="1252"/>
      <c r="EHX56" s="1252"/>
      <c r="EHY56" s="1252"/>
      <c r="EHZ56" s="1252"/>
      <c r="EIA56" s="1252"/>
      <c r="EIB56" s="1252"/>
      <c r="EIC56" s="1252"/>
      <c r="EID56" s="1252"/>
      <c r="EIE56" s="1252"/>
      <c r="EIF56" s="1252"/>
      <c r="EIG56" s="1252"/>
      <c r="EIH56" s="1252"/>
      <c r="EII56" s="1252"/>
      <c r="EIJ56" s="1252"/>
      <c r="EIK56" s="1252"/>
      <c r="EIL56" s="1252"/>
      <c r="EIM56" s="1252"/>
      <c r="EIN56" s="1252"/>
      <c r="EIO56" s="1252"/>
      <c r="EIP56" s="1252"/>
      <c r="EIQ56" s="1252"/>
      <c r="EIR56" s="1252"/>
      <c r="EIS56" s="1252"/>
      <c r="EIT56" s="1252"/>
      <c r="EIU56" s="1252"/>
      <c r="EIV56" s="1252"/>
      <c r="EIW56" s="1252"/>
      <c r="EIX56" s="1252"/>
      <c r="EIY56" s="1252"/>
      <c r="EIZ56" s="1252"/>
      <c r="EJA56" s="1252"/>
      <c r="EJB56" s="1252"/>
      <c r="EJC56" s="1252"/>
      <c r="EJD56" s="1252"/>
      <c r="EJE56" s="1252"/>
      <c r="EJF56" s="1252"/>
      <c r="EJG56" s="1252"/>
      <c r="EJH56" s="1252"/>
      <c r="EJI56" s="1252"/>
      <c r="EJJ56" s="1252"/>
      <c r="EJK56" s="1252"/>
      <c r="EJL56" s="1252"/>
      <c r="EJM56" s="1252"/>
      <c r="EJN56" s="1252"/>
      <c r="EJO56" s="1252"/>
      <c r="EJP56" s="1252"/>
      <c r="EJQ56" s="1252"/>
      <c r="EJR56" s="1252"/>
      <c r="EJS56" s="1252"/>
      <c r="EJT56" s="1252"/>
      <c r="EJU56" s="1252"/>
      <c r="EJV56" s="1252"/>
      <c r="EJW56" s="1252"/>
      <c r="EJX56" s="1252"/>
      <c r="EJY56" s="1252"/>
      <c r="EJZ56" s="1252"/>
      <c r="EKA56" s="1252"/>
      <c r="EKB56" s="1252"/>
      <c r="EKC56" s="1252"/>
      <c r="EKD56" s="1252"/>
      <c r="EKE56" s="1252"/>
      <c r="EKF56" s="1252"/>
      <c r="EKG56" s="1252"/>
      <c r="EKH56" s="1252"/>
      <c r="EKI56" s="1252"/>
      <c r="EKJ56" s="1252"/>
      <c r="EKK56" s="1252"/>
      <c r="EKL56" s="1252"/>
      <c r="EKM56" s="1252"/>
      <c r="EKN56" s="1252"/>
      <c r="EKO56" s="1252"/>
      <c r="EKP56" s="1252"/>
      <c r="EKQ56" s="1252"/>
      <c r="EKR56" s="1252"/>
      <c r="EKS56" s="1252"/>
      <c r="EKT56" s="1252"/>
      <c r="EKU56" s="1252"/>
      <c r="EKV56" s="1252"/>
      <c r="EKW56" s="1252"/>
      <c r="EKX56" s="1252"/>
      <c r="EKY56" s="1252"/>
      <c r="EKZ56" s="1252"/>
      <c r="ELA56" s="1252"/>
      <c r="ELB56" s="1252"/>
      <c r="ELC56" s="1252"/>
      <c r="ELD56" s="1252"/>
      <c r="ELE56" s="1252"/>
      <c r="ELF56" s="1252"/>
      <c r="ELG56" s="1252"/>
      <c r="ELH56" s="1252"/>
      <c r="ELI56" s="1252"/>
      <c r="ELJ56" s="1252"/>
      <c r="ELK56" s="1252"/>
      <c r="ELL56" s="1252"/>
      <c r="ELM56" s="1252"/>
      <c r="ELN56" s="1252"/>
      <c r="ELO56" s="1252"/>
      <c r="ELP56" s="1252"/>
      <c r="ELQ56" s="1252"/>
      <c r="ELR56" s="1252"/>
      <c r="ELS56" s="1252"/>
      <c r="ELT56" s="1252"/>
      <c r="ELU56" s="1252"/>
      <c r="ELV56" s="1252"/>
      <c r="ELW56" s="1252"/>
      <c r="ELX56" s="1252"/>
      <c r="ELY56" s="1252"/>
      <c r="ELZ56" s="1252"/>
      <c r="EMA56" s="1252"/>
      <c r="EMB56" s="1252"/>
      <c r="EMC56" s="1252"/>
      <c r="EMD56" s="1252"/>
      <c r="EME56" s="1252"/>
      <c r="EMF56" s="1252"/>
      <c r="EMG56" s="1252"/>
      <c r="EMH56" s="1252"/>
      <c r="EMI56" s="1252"/>
      <c r="EMJ56" s="1252"/>
      <c r="EMK56" s="1252"/>
      <c r="EML56" s="1252"/>
      <c r="EMM56" s="1252"/>
      <c r="EMN56" s="1252"/>
      <c r="EMO56" s="1252"/>
      <c r="EMP56" s="1252"/>
      <c r="EMQ56" s="1252"/>
      <c r="EMR56" s="1252"/>
      <c r="EMS56" s="1252"/>
      <c r="EMT56" s="1252"/>
      <c r="EMU56" s="1252"/>
      <c r="EMV56" s="1252"/>
      <c r="EMW56" s="1252"/>
      <c r="EMX56" s="1252"/>
      <c r="EMY56" s="1252"/>
      <c r="EMZ56" s="1252"/>
      <c r="ENA56" s="1252"/>
      <c r="ENB56" s="1252"/>
      <c r="ENC56" s="1252"/>
      <c r="END56" s="1252"/>
      <c r="ENE56" s="1252"/>
      <c r="ENF56" s="1252"/>
      <c r="ENG56" s="1252"/>
      <c r="ENH56" s="1252"/>
      <c r="ENI56" s="1252"/>
      <c r="ENJ56" s="1252"/>
      <c r="ENK56" s="1252"/>
      <c r="ENL56" s="1252"/>
      <c r="ENM56" s="1252"/>
      <c r="ENN56" s="1252"/>
      <c r="ENO56" s="1252"/>
      <c r="ENP56" s="1252"/>
      <c r="ENQ56" s="1252"/>
      <c r="ENR56" s="1252"/>
      <c r="ENS56" s="1252"/>
      <c r="ENT56" s="1252"/>
      <c r="ENU56" s="1252"/>
      <c r="ENV56" s="1252"/>
      <c r="ENW56" s="1252"/>
      <c r="ENX56" s="1252"/>
      <c r="ENY56" s="1252"/>
      <c r="ENZ56" s="1252"/>
      <c r="EOA56" s="1252"/>
      <c r="EOB56" s="1252"/>
      <c r="EOC56" s="1252"/>
      <c r="EOD56" s="1252"/>
      <c r="EOE56" s="1252"/>
      <c r="EOF56" s="1252"/>
      <c r="EOG56" s="1252"/>
      <c r="EOH56" s="1252"/>
      <c r="EOI56" s="1252"/>
      <c r="EOJ56" s="1252"/>
      <c r="EOK56" s="1252"/>
      <c r="EOL56" s="1252"/>
      <c r="EOM56" s="1252"/>
      <c r="EON56" s="1252"/>
      <c r="EOO56" s="1252"/>
      <c r="EOP56" s="1252"/>
      <c r="EOQ56" s="1252"/>
      <c r="EOR56" s="1252"/>
      <c r="EOS56" s="1252"/>
      <c r="EOT56" s="1252"/>
      <c r="EOU56" s="1252"/>
      <c r="EOV56" s="1252"/>
      <c r="EOW56" s="1252"/>
      <c r="EOX56" s="1252"/>
      <c r="EOY56" s="1252"/>
      <c r="EOZ56" s="1252"/>
      <c r="EPA56" s="1252"/>
      <c r="EPB56" s="1252"/>
      <c r="EPC56" s="1252"/>
      <c r="EPD56" s="1252"/>
      <c r="EPE56" s="1252"/>
      <c r="EPF56" s="1252"/>
      <c r="EPG56" s="1252"/>
      <c r="EPH56" s="1252"/>
      <c r="EPI56" s="1252"/>
      <c r="EPJ56" s="1252"/>
      <c r="EPK56" s="1252"/>
      <c r="EPL56" s="1252"/>
      <c r="EPM56" s="1252"/>
      <c r="EPN56" s="1252"/>
      <c r="EPO56" s="1252"/>
      <c r="EPP56" s="1252"/>
      <c r="EPQ56" s="1252"/>
      <c r="EPR56" s="1252"/>
      <c r="EPS56" s="1252"/>
      <c r="EPT56" s="1252"/>
      <c r="EPU56" s="1252"/>
      <c r="EPV56" s="1252"/>
      <c r="EPW56" s="1252"/>
      <c r="EPX56" s="1252"/>
      <c r="EPY56" s="1252"/>
      <c r="EPZ56" s="1252"/>
      <c r="EQA56" s="1252"/>
      <c r="EQB56" s="1252"/>
      <c r="EQC56" s="1252"/>
      <c r="EQD56" s="1252"/>
      <c r="EQE56" s="1252"/>
      <c r="EQF56" s="1252"/>
      <c r="EQG56" s="1252"/>
      <c r="EQH56" s="1252"/>
      <c r="EQI56" s="1252"/>
      <c r="EQJ56" s="1252"/>
      <c r="EQK56" s="1252"/>
      <c r="EQL56" s="1252"/>
      <c r="EQM56" s="1252"/>
      <c r="EQN56" s="1252"/>
      <c r="EQO56" s="1252"/>
      <c r="EQP56" s="1252"/>
      <c r="EQQ56" s="1252"/>
      <c r="EQR56" s="1252"/>
      <c r="EQS56" s="1252"/>
      <c r="EQT56" s="1252"/>
      <c r="EQU56" s="1252"/>
      <c r="EQV56" s="1252"/>
      <c r="EQW56" s="1252"/>
      <c r="EQX56" s="1252"/>
      <c r="EQY56" s="1252"/>
      <c r="EQZ56" s="1252"/>
      <c r="ERA56" s="1252"/>
      <c r="ERB56" s="1252"/>
      <c r="ERC56" s="1252"/>
      <c r="ERD56" s="1252"/>
      <c r="ERE56" s="1252"/>
      <c r="ERF56" s="1252"/>
      <c r="ERG56" s="1252"/>
      <c r="ERH56" s="1252"/>
      <c r="ERI56" s="1252"/>
      <c r="ERJ56" s="1252"/>
      <c r="ERK56" s="1252"/>
      <c r="ERL56" s="1252"/>
      <c r="ERM56" s="1252"/>
      <c r="ERN56" s="1252"/>
      <c r="ERO56" s="1252"/>
      <c r="ERP56" s="1252"/>
      <c r="ERQ56" s="1252"/>
      <c r="ERR56" s="1252"/>
      <c r="ERS56" s="1252"/>
      <c r="ERT56" s="1252"/>
      <c r="ERU56" s="1252"/>
      <c r="ERV56" s="1252"/>
      <c r="ERW56" s="1252"/>
      <c r="ERX56" s="1252"/>
      <c r="ERY56" s="1252"/>
      <c r="ERZ56" s="1252"/>
      <c r="ESA56" s="1252"/>
      <c r="ESB56" s="1252"/>
      <c r="ESC56" s="1252"/>
      <c r="ESD56" s="1252"/>
      <c r="ESE56" s="1252"/>
      <c r="ESF56" s="1252"/>
      <c r="ESG56" s="1252"/>
      <c r="ESH56" s="1252"/>
      <c r="ESI56" s="1252"/>
      <c r="ESJ56" s="1252"/>
      <c r="ESK56" s="1252"/>
      <c r="ESL56" s="1252"/>
      <c r="ESM56" s="1252"/>
      <c r="ESN56" s="1252"/>
      <c r="ESO56" s="1252"/>
      <c r="ESP56" s="1252"/>
      <c r="ESQ56" s="1252"/>
      <c r="ESR56" s="1252"/>
      <c r="ESS56" s="1252"/>
      <c r="EST56" s="1252"/>
      <c r="ESU56" s="1252"/>
      <c r="ESV56" s="1252"/>
      <c r="ESW56" s="1252"/>
      <c r="ESX56" s="1252"/>
      <c r="ESY56" s="1252"/>
      <c r="ESZ56" s="1252"/>
      <c r="ETA56" s="1252"/>
      <c r="ETB56" s="1252"/>
      <c r="ETC56" s="1252"/>
      <c r="ETD56" s="1252"/>
      <c r="ETE56" s="1252"/>
      <c r="ETF56" s="1252"/>
      <c r="ETG56" s="1252"/>
      <c r="ETH56" s="1252"/>
      <c r="ETI56" s="1252"/>
      <c r="ETJ56" s="1252"/>
      <c r="ETK56" s="1252"/>
      <c r="ETL56" s="1252"/>
      <c r="ETM56" s="1252"/>
      <c r="ETN56" s="1252"/>
      <c r="ETO56" s="1252"/>
      <c r="ETP56" s="1252"/>
      <c r="ETQ56" s="1252"/>
      <c r="ETR56" s="1252"/>
      <c r="ETS56" s="1252"/>
      <c r="ETT56" s="1252"/>
      <c r="ETU56" s="1252"/>
      <c r="ETV56" s="1252"/>
      <c r="ETW56" s="1252"/>
      <c r="ETX56" s="1252"/>
      <c r="ETY56" s="1252"/>
      <c r="ETZ56" s="1252"/>
      <c r="EUA56" s="1252"/>
      <c r="EUB56" s="1252"/>
      <c r="EUC56" s="1252"/>
      <c r="EUD56" s="1252"/>
      <c r="EUE56" s="1252"/>
      <c r="EUF56" s="1252"/>
      <c r="EUG56" s="1252"/>
      <c r="EUH56" s="1252"/>
      <c r="EUI56" s="1252"/>
      <c r="EUJ56" s="1252"/>
      <c r="EUK56" s="1252"/>
      <c r="EUL56" s="1252"/>
      <c r="EUM56" s="1252"/>
      <c r="EUN56" s="1252"/>
      <c r="EUO56" s="1252"/>
      <c r="EUP56" s="1252"/>
      <c r="EUQ56" s="1252"/>
      <c r="EUR56" s="1252"/>
      <c r="EUS56" s="1252"/>
      <c r="EUT56" s="1252"/>
      <c r="EUU56" s="1252"/>
      <c r="EUV56" s="1252"/>
      <c r="EUW56" s="1252"/>
      <c r="EUX56" s="1252"/>
      <c r="EUY56" s="1252"/>
      <c r="EUZ56" s="1252"/>
      <c r="EVA56" s="1252"/>
      <c r="EVB56" s="1252"/>
      <c r="EVC56" s="1252"/>
      <c r="EVD56" s="1252"/>
      <c r="EVE56" s="1252"/>
      <c r="EVF56" s="1252"/>
      <c r="EVG56" s="1252"/>
      <c r="EVH56" s="1252"/>
      <c r="EVI56" s="1252"/>
      <c r="EVJ56" s="1252"/>
      <c r="EVK56" s="1252"/>
      <c r="EVL56" s="1252"/>
      <c r="EVM56" s="1252"/>
      <c r="EVN56" s="1252"/>
      <c r="EVO56" s="1252"/>
      <c r="EVP56" s="1252"/>
      <c r="EVQ56" s="1252"/>
      <c r="EVR56" s="1252"/>
      <c r="EVS56" s="1252"/>
      <c r="EVT56" s="1252"/>
      <c r="EVU56" s="1252"/>
      <c r="EVV56" s="1252"/>
      <c r="EVW56" s="1252"/>
      <c r="EVX56" s="1252"/>
      <c r="EVY56" s="1252"/>
      <c r="EVZ56" s="1252"/>
      <c r="EWA56" s="1252"/>
      <c r="EWB56" s="1252"/>
      <c r="EWC56" s="1252"/>
      <c r="EWD56" s="1252"/>
      <c r="EWE56" s="1252"/>
      <c r="EWF56" s="1252"/>
      <c r="EWG56" s="1252"/>
      <c r="EWH56" s="1252"/>
      <c r="EWI56" s="1252"/>
      <c r="EWJ56" s="1252"/>
      <c r="EWK56" s="1252"/>
      <c r="EWL56" s="1252"/>
      <c r="EWM56" s="1252"/>
      <c r="EWN56" s="1252"/>
      <c r="EWO56" s="1252"/>
      <c r="EWP56" s="1252"/>
      <c r="EWQ56" s="1252"/>
      <c r="EWR56" s="1252"/>
      <c r="EWS56" s="1252"/>
      <c r="EWT56" s="1252"/>
      <c r="EWU56" s="1252"/>
      <c r="EWV56" s="1252"/>
      <c r="EWW56" s="1252"/>
      <c r="EWX56" s="1252"/>
      <c r="EWY56" s="1252"/>
      <c r="EWZ56" s="1252"/>
      <c r="EXA56" s="1252"/>
      <c r="EXB56" s="1252"/>
      <c r="EXC56" s="1252"/>
      <c r="EXD56" s="1252"/>
      <c r="EXE56" s="1252"/>
      <c r="EXF56" s="1252"/>
      <c r="EXG56" s="1252"/>
      <c r="EXH56" s="1252"/>
      <c r="EXI56" s="1252"/>
      <c r="EXJ56" s="1252"/>
      <c r="EXK56" s="1252"/>
      <c r="EXL56" s="1252"/>
      <c r="EXM56" s="1252"/>
      <c r="EXN56" s="1252"/>
      <c r="EXO56" s="1252"/>
      <c r="EXP56" s="1252"/>
      <c r="EXQ56" s="1252"/>
      <c r="EXR56" s="1252"/>
      <c r="EXS56" s="1252"/>
      <c r="EXT56" s="1252"/>
      <c r="EXU56" s="1252"/>
      <c r="EXV56" s="1252"/>
      <c r="EXW56" s="1252"/>
      <c r="EXX56" s="1252"/>
      <c r="EXY56" s="1252"/>
      <c r="EXZ56" s="1252"/>
      <c r="EYA56" s="1252"/>
      <c r="EYB56" s="1252"/>
      <c r="EYC56" s="1252"/>
      <c r="EYD56" s="1252"/>
      <c r="EYE56" s="1252"/>
      <c r="EYF56" s="1252"/>
      <c r="EYG56" s="1252"/>
      <c r="EYH56" s="1252"/>
      <c r="EYI56" s="1252"/>
      <c r="EYJ56" s="1252"/>
      <c r="EYK56" s="1252"/>
      <c r="EYL56" s="1252"/>
      <c r="EYM56" s="1252"/>
      <c r="EYN56" s="1252"/>
      <c r="EYO56" s="1252"/>
      <c r="EYP56" s="1252"/>
      <c r="EYQ56" s="1252"/>
      <c r="EYR56" s="1252"/>
      <c r="EYS56" s="1252"/>
      <c r="EYT56" s="1252"/>
      <c r="EYU56" s="1252"/>
      <c r="EYV56" s="1252"/>
      <c r="EYW56" s="1252"/>
      <c r="EYX56" s="1252"/>
      <c r="EYY56" s="1252"/>
      <c r="EYZ56" s="1252"/>
      <c r="EZA56" s="1252"/>
      <c r="EZB56" s="1252"/>
      <c r="EZC56" s="1252"/>
      <c r="EZD56" s="1252"/>
      <c r="EZE56" s="1252"/>
      <c r="EZF56" s="1252"/>
      <c r="EZG56" s="1252"/>
      <c r="EZH56" s="1252"/>
      <c r="EZI56" s="1252"/>
      <c r="EZJ56" s="1252"/>
      <c r="EZK56" s="1252"/>
      <c r="EZL56" s="1252"/>
      <c r="EZM56" s="1252"/>
      <c r="EZN56" s="1252"/>
      <c r="EZO56" s="1252"/>
      <c r="EZP56" s="1252"/>
      <c r="EZQ56" s="1252"/>
      <c r="EZR56" s="1252"/>
      <c r="EZS56" s="1252"/>
      <c r="EZT56" s="1252"/>
      <c r="EZU56" s="1252"/>
      <c r="EZV56" s="1252"/>
      <c r="EZW56" s="1252"/>
      <c r="EZX56" s="1252"/>
      <c r="EZY56" s="1252"/>
      <c r="EZZ56" s="1252"/>
      <c r="FAA56" s="1252"/>
      <c r="FAB56" s="1252"/>
      <c r="FAC56" s="1252"/>
      <c r="FAD56" s="1252"/>
      <c r="FAE56" s="1252"/>
      <c r="FAF56" s="1252"/>
      <c r="FAG56" s="1252"/>
      <c r="FAH56" s="1252"/>
      <c r="FAI56" s="1252"/>
      <c r="FAJ56" s="1252"/>
      <c r="FAK56" s="1252"/>
      <c r="FAL56" s="1252"/>
      <c r="FAM56" s="1252"/>
      <c r="FAN56" s="1252"/>
      <c r="FAO56" s="1252"/>
      <c r="FAP56" s="1252"/>
      <c r="FAQ56" s="1252"/>
      <c r="FAR56" s="1252"/>
      <c r="FAS56" s="1252"/>
      <c r="FAT56" s="1252"/>
      <c r="FAU56" s="1252"/>
      <c r="FAV56" s="1252"/>
      <c r="FAW56" s="1252"/>
      <c r="FAX56" s="1252"/>
      <c r="FAY56" s="1252"/>
      <c r="FAZ56" s="1252"/>
      <c r="FBA56" s="1252"/>
      <c r="FBB56" s="1252"/>
      <c r="FBC56" s="1252"/>
      <c r="FBD56" s="1252"/>
      <c r="FBE56" s="1252"/>
      <c r="FBF56" s="1252"/>
      <c r="FBG56" s="1252"/>
      <c r="FBH56" s="1252"/>
      <c r="FBI56" s="1252"/>
      <c r="FBJ56" s="1252"/>
      <c r="FBK56" s="1252"/>
      <c r="FBL56" s="1252"/>
      <c r="FBM56" s="1252"/>
      <c r="FBN56" s="1252"/>
      <c r="FBO56" s="1252"/>
      <c r="FBP56" s="1252"/>
      <c r="FBQ56" s="1252"/>
      <c r="FBR56" s="1252"/>
      <c r="FBS56" s="1252"/>
      <c r="FBT56" s="1252"/>
      <c r="FBU56" s="1252"/>
      <c r="FBV56" s="1252"/>
      <c r="FBW56" s="1252"/>
      <c r="FBX56" s="1252"/>
      <c r="FBY56" s="1252"/>
      <c r="FBZ56" s="1252"/>
      <c r="FCA56" s="1252"/>
      <c r="FCB56" s="1252"/>
      <c r="FCC56" s="1252"/>
      <c r="FCD56" s="1252"/>
      <c r="FCE56" s="1252"/>
      <c r="FCF56" s="1252"/>
      <c r="FCG56" s="1252"/>
      <c r="FCH56" s="1252"/>
      <c r="FCI56" s="1252"/>
      <c r="FCJ56" s="1252"/>
      <c r="FCK56" s="1252"/>
      <c r="FCL56" s="1252"/>
      <c r="FCM56" s="1252"/>
      <c r="FCN56" s="1252"/>
      <c r="FCO56" s="1252"/>
      <c r="FCP56" s="1252"/>
      <c r="FCQ56" s="1252"/>
      <c r="FCR56" s="1252"/>
      <c r="FCS56" s="1252"/>
      <c r="FCT56" s="1252"/>
      <c r="FCU56" s="1252"/>
      <c r="FCV56" s="1252"/>
      <c r="FCW56" s="1252"/>
      <c r="FCX56" s="1252"/>
      <c r="FCY56" s="1252"/>
      <c r="FCZ56" s="1252"/>
      <c r="FDA56" s="1252"/>
      <c r="FDB56" s="1252"/>
      <c r="FDC56" s="1252"/>
      <c r="FDD56" s="1252"/>
      <c r="FDE56" s="1252"/>
      <c r="FDF56" s="1252"/>
      <c r="FDG56" s="1252"/>
      <c r="FDH56" s="1252"/>
      <c r="FDI56" s="1252"/>
      <c r="FDJ56" s="1252"/>
      <c r="FDK56" s="1252"/>
      <c r="FDL56" s="1252"/>
      <c r="FDM56" s="1252"/>
      <c r="FDN56" s="1252"/>
      <c r="FDO56" s="1252"/>
      <c r="FDP56" s="1252"/>
      <c r="FDQ56" s="1252"/>
      <c r="FDR56" s="1252"/>
      <c r="FDS56" s="1252"/>
      <c r="FDT56" s="1252"/>
      <c r="FDU56" s="1252"/>
      <c r="FDV56" s="1252"/>
      <c r="FDW56" s="1252"/>
      <c r="FDX56" s="1252"/>
      <c r="FDY56" s="1252"/>
      <c r="FDZ56" s="1252"/>
      <c r="FEA56" s="1252"/>
      <c r="FEB56" s="1252"/>
      <c r="FEC56" s="1252"/>
      <c r="FED56" s="1252"/>
      <c r="FEE56" s="1252"/>
      <c r="FEF56" s="1252"/>
      <c r="FEG56" s="1252"/>
      <c r="FEH56" s="1252"/>
      <c r="FEI56" s="1252"/>
      <c r="FEJ56" s="1252"/>
      <c r="FEK56" s="1252"/>
      <c r="FEL56" s="1252"/>
      <c r="FEM56" s="1252"/>
      <c r="FEN56" s="1252"/>
      <c r="FEO56" s="1252"/>
      <c r="FEP56" s="1252"/>
      <c r="FEQ56" s="1252"/>
      <c r="FER56" s="1252"/>
      <c r="FES56" s="1252"/>
      <c r="FET56" s="1252"/>
      <c r="FEU56" s="1252"/>
      <c r="FEV56" s="1252"/>
      <c r="FEW56" s="1252"/>
      <c r="FEX56" s="1252"/>
      <c r="FEY56" s="1252"/>
      <c r="FEZ56" s="1252"/>
      <c r="FFA56" s="1252"/>
      <c r="FFB56" s="1252"/>
      <c r="FFC56" s="1252"/>
      <c r="FFD56" s="1252"/>
      <c r="FFE56" s="1252"/>
      <c r="FFF56" s="1252"/>
      <c r="FFG56" s="1252"/>
      <c r="FFH56" s="1252"/>
      <c r="FFI56" s="1252"/>
      <c r="FFJ56" s="1252"/>
      <c r="FFK56" s="1252"/>
      <c r="FFL56" s="1252"/>
      <c r="FFM56" s="1252"/>
      <c r="FFN56" s="1252"/>
      <c r="FFO56" s="1252"/>
      <c r="FFP56" s="1252"/>
      <c r="FFQ56" s="1252"/>
      <c r="FFR56" s="1252"/>
      <c r="FFS56" s="1252"/>
      <c r="FFT56" s="1252"/>
      <c r="FFU56" s="1252"/>
      <c r="FFV56" s="1252"/>
      <c r="FFW56" s="1252"/>
      <c r="FFX56" s="1252"/>
      <c r="FFY56" s="1252"/>
      <c r="FFZ56" s="1252"/>
      <c r="FGA56" s="1252"/>
      <c r="FGB56" s="1252"/>
      <c r="FGC56" s="1252"/>
      <c r="FGD56" s="1252"/>
      <c r="FGE56" s="1252"/>
      <c r="FGF56" s="1252"/>
      <c r="FGG56" s="1252"/>
      <c r="FGH56" s="1252"/>
      <c r="FGI56" s="1252"/>
      <c r="FGJ56" s="1252"/>
      <c r="FGK56" s="1252"/>
      <c r="FGL56" s="1252"/>
      <c r="FGM56" s="1252"/>
      <c r="FGN56" s="1252"/>
      <c r="FGO56" s="1252"/>
      <c r="FGP56" s="1252"/>
      <c r="FGQ56" s="1252"/>
      <c r="FGR56" s="1252"/>
      <c r="FGS56" s="1252"/>
      <c r="FGT56" s="1252"/>
      <c r="FGU56" s="1252"/>
      <c r="FGV56" s="1252"/>
      <c r="FGW56" s="1252"/>
      <c r="FGX56" s="1252"/>
      <c r="FGY56" s="1252"/>
      <c r="FGZ56" s="1252"/>
      <c r="FHA56" s="1252"/>
      <c r="FHB56" s="1252"/>
      <c r="FHC56" s="1252"/>
      <c r="FHD56" s="1252"/>
      <c r="FHE56" s="1252"/>
      <c r="FHF56" s="1252"/>
      <c r="FHG56" s="1252"/>
      <c r="FHH56" s="1252"/>
      <c r="FHI56" s="1252"/>
      <c r="FHJ56" s="1252"/>
      <c r="FHK56" s="1252"/>
      <c r="FHL56" s="1252"/>
      <c r="FHM56" s="1252"/>
      <c r="FHN56" s="1252"/>
      <c r="FHO56" s="1252"/>
      <c r="FHP56" s="1252"/>
      <c r="FHQ56" s="1252"/>
      <c r="FHR56" s="1252"/>
      <c r="FHS56" s="1252"/>
      <c r="FHT56" s="1252"/>
      <c r="FHU56" s="1252"/>
      <c r="FHV56" s="1252"/>
      <c r="FHW56" s="1252"/>
      <c r="FHX56" s="1252"/>
      <c r="FHY56" s="1252"/>
      <c r="FHZ56" s="1252"/>
      <c r="FIA56" s="1252"/>
      <c r="FIB56" s="1252"/>
      <c r="FIC56" s="1252"/>
      <c r="FID56" s="1252"/>
      <c r="FIE56" s="1252"/>
      <c r="FIF56" s="1252"/>
      <c r="FIG56" s="1252"/>
      <c r="FIH56" s="1252"/>
      <c r="FII56" s="1252"/>
      <c r="FIJ56" s="1252"/>
      <c r="FIK56" s="1252"/>
      <c r="FIL56" s="1252"/>
      <c r="FIM56" s="1252"/>
      <c r="FIN56" s="1252"/>
      <c r="FIO56" s="1252"/>
      <c r="FIP56" s="1252"/>
      <c r="FIQ56" s="1252"/>
      <c r="FIR56" s="1252"/>
      <c r="FIS56" s="1252"/>
      <c r="FIT56" s="1252"/>
      <c r="FIU56" s="1252"/>
      <c r="FIV56" s="1252"/>
      <c r="FIW56" s="1252"/>
      <c r="FIX56" s="1252"/>
      <c r="FIY56" s="1252"/>
      <c r="FIZ56" s="1252"/>
      <c r="FJA56" s="1252"/>
      <c r="FJB56" s="1252"/>
      <c r="FJC56" s="1252"/>
      <c r="FJD56" s="1252"/>
      <c r="FJE56" s="1252"/>
      <c r="FJF56" s="1252"/>
      <c r="FJG56" s="1252"/>
      <c r="FJH56" s="1252"/>
      <c r="FJI56" s="1252"/>
      <c r="FJJ56" s="1252"/>
      <c r="FJK56" s="1252"/>
      <c r="FJL56" s="1252"/>
      <c r="FJM56" s="1252"/>
      <c r="FJN56" s="1252"/>
      <c r="FJO56" s="1252"/>
      <c r="FJP56" s="1252"/>
      <c r="FJQ56" s="1252"/>
      <c r="FJR56" s="1252"/>
      <c r="FJS56" s="1252"/>
      <c r="FJT56" s="1252"/>
      <c r="FJU56" s="1252"/>
      <c r="FJV56" s="1252"/>
      <c r="FJW56" s="1252"/>
      <c r="FJX56" s="1252"/>
      <c r="FJY56" s="1252"/>
      <c r="FJZ56" s="1252"/>
      <c r="FKA56" s="1252"/>
      <c r="FKB56" s="1252"/>
      <c r="FKC56" s="1252"/>
      <c r="FKD56" s="1252"/>
      <c r="FKE56" s="1252"/>
      <c r="FKF56" s="1252"/>
      <c r="FKG56" s="1252"/>
      <c r="FKH56" s="1252"/>
      <c r="FKI56" s="1252"/>
      <c r="FKJ56" s="1252"/>
      <c r="FKK56" s="1252"/>
      <c r="FKL56" s="1252"/>
      <c r="FKM56" s="1252"/>
      <c r="FKN56" s="1252"/>
      <c r="FKO56" s="1252"/>
      <c r="FKP56" s="1252"/>
      <c r="FKQ56" s="1252"/>
      <c r="FKR56" s="1252"/>
      <c r="FKS56" s="1252"/>
      <c r="FKT56" s="1252"/>
      <c r="FKU56" s="1252"/>
      <c r="FKV56" s="1252"/>
      <c r="FKW56" s="1252"/>
      <c r="FKX56" s="1252"/>
      <c r="FKY56" s="1252"/>
      <c r="FKZ56" s="1252"/>
      <c r="FLA56" s="1252"/>
      <c r="FLB56" s="1252"/>
      <c r="FLC56" s="1252"/>
      <c r="FLD56" s="1252"/>
      <c r="FLE56" s="1252"/>
      <c r="FLF56" s="1252"/>
      <c r="FLG56" s="1252"/>
      <c r="FLH56" s="1252"/>
      <c r="FLI56" s="1252"/>
      <c r="FLJ56" s="1252"/>
      <c r="FLK56" s="1252"/>
      <c r="FLL56" s="1252"/>
      <c r="FLM56" s="1252"/>
      <c r="FLN56" s="1252"/>
      <c r="FLO56" s="1252"/>
      <c r="FLP56" s="1252"/>
      <c r="FLQ56" s="1252"/>
      <c r="FLR56" s="1252"/>
      <c r="FLS56" s="1252"/>
      <c r="FLT56" s="1252"/>
      <c r="FLU56" s="1252"/>
      <c r="FLV56" s="1252"/>
      <c r="FLW56" s="1252"/>
      <c r="FLX56" s="1252"/>
      <c r="FLY56" s="1252"/>
      <c r="FLZ56" s="1252"/>
      <c r="FMA56" s="1252"/>
      <c r="FMB56" s="1252"/>
      <c r="FMC56" s="1252"/>
      <c r="FMD56" s="1252"/>
      <c r="FME56" s="1252"/>
      <c r="FMF56" s="1252"/>
      <c r="FMG56" s="1252"/>
      <c r="FMH56" s="1252"/>
      <c r="FMI56" s="1252"/>
      <c r="FMJ56" s="1252"/>
      <c r="FMK56" s="1252"/>
      <c r="FML56" s="1252"/>
      <c r="FMM56" s="1252"/>
      <c r="FMN56" s="1252"/>
      <c r="FMO56" s="1252"/>
      <c r="FMP56" s="1252"/>
      <c r="FMQ56" s="1252"/>
      <c r="FMR56" s="1252"/>
      <c r="FMS56" s="1252"/>
      <c r="FMT56" s="1252"/>
      <c r="FMU56" s="1252"/>
      <c r="FMV56" s="1252"/>
      <c r="FMW56" s="1252"/>
      <c r="FMX56" s="1252"/>
      <c r="FMY56" s="1252"/>
      <c r="FMZ56" s="1252"/>
      <c r="FNA56" s="1252"/>
      <c r="FNB56" s="1252"/>
      <c r="FNC56" s="1252"/>
      <c r="FND56" s="1252"/>
      <c r="FNE56" s="1252"/>
      <c r="FNF56" s="1252"/>
      <c r="FNG56" s="1252"/>
      <c r="FNH56" s="1252"/>
      <c r="FNI56" s="1252"/>
      <c r="FNJ56" s="1252"/>
      <c r="FNK56" s="1252"/>
      <c r="FNL56" s="1252"/>
      <c r="FNM56" s="1252"/>
      <c r="FNN56" s="1252"/>
      <c r="FNO56" s="1252"/>
      <c r="FNP56" s="1252"/>
      <c r="FNQ56" s="1252"/>
      <c r="FNR56" s="1252"/>
      <c r="FNS56" s="1252"/>
      <c r="FNT56" s="1252"/>
      <c r="FNU56" s="1252"/>
      <c r="FNV56" s="1252"/>
      <c r="FNW56" s="1252"/>
      <c r="FNX56" s="1252"/>
      <c r="FNY56" s="1252"/>
      <c r="FNZ56" s="1252"/>
      <c r="FOA56" s="1252"/>
      <c r="FOB56" s="1252"/>
      <c r="FOC56" s="1252"/>
      <c r="FOD56" s="1252"/>
      <c r="FOE56" s="1252"/>
      <c r="FOF56" s="1252"/>
      <c r="FOG56" s="1252"/>
      <c r="FOH56" s="1252"/>
      <c r="FOI56" s="1252"/>
      <c r="FOJ56" s="1252"/>
      <c r="FOK56" s="1252"/>
      <c r="FOL56" s="1252"/>
      <c r="FOM56" s="1252"/>
      <c r="FON56" s="1252"/>
      <c r="FOO56" s="1252"/>
      <c r="FOP56" s="1252"/>
      <c r="FOQ56" s="1252"/>
      <c r="FOR56" s="1252"/>
      <c r="FOS56" s="1252"/>
      <c r="FOT56" s="1252"/>
      <c r="FOU56" s="1252"/>
      <c r="FOV56" s="1252"/>
      <c r="FOW56" s="1252"/>
      <c r="FOX56" s="1252"/>
      <c r="FOY56" s="1252"/>
      <c r="FOZ56" s="1252"/>
      <c r="FPA56" s="1252"/>
      <c r="FPB56" s="1252"/>
      <c r="FPC56" s="1252"/>
      <c r="FPD56" s="1252"/>
      <c r="FPE56" s="1252"/>
      <c r="FPF56" s="1252"/>
      <c r="FPG56" s="1252"/>
      <c r="FPH56" s="1252"/>
      <c r="FPI56" s="1252"/>
      <c r="FPJ56" s="1252"/>
      <c r="FPK56" s="1252"/>
      <c r="FPL56" s="1252"/>
      <c r="FPM56" s="1252"/>
      <c r="FPN56" s="1252"/>
      <c r="FPO56" s="1252"/>
      <c r="FPP56" s="1252"/>
      <c r="FPQ56" s="1252"/>
      <c r="FPR56" s="1252"/>
      <c r="FPS56" s="1252"/>
      <c r="FPT56" s="1252"/>
      <c r="FPU56" s="1252"/>
      <c r="FPV56" s="1252"/>
      <c r="FPW56" s="1252"/>
      <c r="FPX56" s="1252"/>
      <c r="FPY56" s="1252"/>
      <c r="FPZ56" s="1252"/>
      <c r="FQA56" s="1252"/>
      <c r="FQB56" s="1252"/>
      <c r="FQC56" s="1252"/>
      <c r="FQD56" s="1252"/>
      <c r="FQE56" s="1252"/>
      <c r="FQF56" s="1252"/>
      <c r="FQG56" s="1252"/>
      <c r="FQH56" s="1252"/>
      <c r="FQI56" s="1252"/>
      <c r="FQJ56" s="1252"/>
      <c r="FQK56" s="1252"/>
      <c r="FQL56" s="1252"/>
      <c r="FQM56" s="1252"/>
      <c r="FQN56" s="1252"/>
      <c r="FQO56" s="1252"/>
      <c r="FQP56" s="1252"/>
      <c r="FQQ56" s="1252"/>
      <c r="FQR56" s="1252"/>
      <c r="FQS56" s="1252"/>
      <c r="FQT56" s="1252"/>
      <c r="FQU56" s="1252"/>
      <c r="FQV56" s="1252"/>
      <c r="FQW56" s="1252"/>
      <c r="FQX56" s="1252"/>
      <c r="FQY56" s="1252"/>
      <c r="FQZ56" s="1252"/>
      <c r="FRA56" s="1252"/>
      <c r="FRB56" s="1252"/>
      <c r="FRC56" s="1252"/>
      <c r="FRD56" s="1252"/>
      <c r="FRE56" s="1252"/>
      <c r="FRF56" s="1252"/>
      <c r="FRG56" s="1252"/>
      <c r="FRH56" s="1252"/>
      <c r="FRI56" s="1252"/>
      <c r="FRJ56" s="1252"/>
      <c r="FRK56" s="1252"/>
      <c r="FRL56" s="1252"/>
      <c r="FRM56" s="1252"/>
      <c r="FRN56" s="1252"/>
      <c r="FRO56" s="1252"/>
      <c r="FRP56" s="1252"/>
      <c r="FRQ56" s="1252"/>
      <c r="FRR56" s="1252"/>
      <c r="FRS56" s="1252"/>
      <c r="FRT56" s="1252"/>
      <c r="FRU56" s="1252"/>
      <c r="FRV56" s="1252"/>
      <c r="FRW56" s="1252"/>
      <c r="FRX56" s="1252"/>
      <c r="FRY56" s="1252"/>
      <c r="FRZ56" s="1252"/>
      <c r="FSA56" s="1252"/>
      <c r="FSB56" s="1252"/>
      <c r="FSC56" s="1252"/>
      <c r="FSD56" s="1252"/>
      <c r="FSE56" s="1252"/>
      <c r="FSF56" s="1252"/>
      <c r="FSG56" s="1252"/>
      <c r="FSH56" s="1252"/>
      <c r="FSI56" s="1252"/>
      <c r="FSJ56" s="1252"/>
      <c r="FSK56" s="1252"/>
      <c r="FSL56" s="1252"/>
      <c r="FSM56" s="1252"/>
      <c r="FSN56" s="1252"/>
      <c r="FSO56" s="1252"/>
      <c r="FSP56" s="1252"/>
      <c r="FSQ56" s="1252"/>
      <c r="FSR56" s="1252"/>
      <c r="FSS56" s="1252"/>
      <c r="FST56" s="1252"/>
      <c r="FSU56" s="1252"/>
      <c r="FSV56" s="1252"/>
      <c r="FSW56" s="1252"/>
      <c r="FSX56" s="1252"/>
      <c r="FSY56" s="1252"/>
      <c r="FSZ56" s="1252"/>
      <c r="FTA56" s="1252"/>
      <c r="FTB56" s="1252"/>
      <c r="FTC56" s="1252"/>
      <c r="FTD56" s="1252"/>
      <c r="FTE56" s="1252"/>
      <c r="FTF56" s="1252"/>
      <c r="FTG56" s="1252"/>
      <c r="FTH56" s="1252"/>
      <c r="FTI56" s="1252"/>
      <c r="FTJ56" s="1252"/>
      <c r="FTK56" s="1252"/>
      <c r="FTL56" s="1252"/>
      <c r="FTM56" s="1252"/>
      <c r="FTN56" s="1252"/>
      <c r="FTO56" s="1252"/>
      <c r="FTP56" s="1252"/>
      <c r="FTQ56" s="1252"/>
      <c r="FTR56" s="1252"/>
      <c r="FTS56" s="1252"/>
      <c r="FTT56" s="1252"/>
      <c r="FTU56" s="1252"/>
      <c r="FTV56" s="1252"/>
      <c r="FTW56" s="1252"/>
      <c r="FTX56" s="1252"/>
      <c r="FTY56" s="1252"/>
      <c r="FTZ56" s="1252"/>
      <c r="FUA56" s="1252"/>
      <c r="FUB56" s="1252"/>
      <c r="FUC56" s="1252"/>
      <c r="FUD56" s="1252"/>
      <c r="FUE56" s="1252"/>
      <c r="FUF56" s="1252"/>
      <c r="FUG56" s="1252"/>
      <c r="FUH56" s="1252"/>
      <c r="FUI56" s="1252"/>
      <c r="FUJ56" s="1252"/>
      <c r="FUK56" s="1252"/>
      <c r="FUL56" s="1252"/>
      <c r="FUM56" s="1252"/>
      <c r="FUN56" s="1252"/>
      <c r="FUO56" s="1252"/>
      <c r="FUP56" s="1252"/>
      <c r="FUQ56" s="1252"/>
      <c r="FUR56" s="1252"/>
      <c r="FUS56" s="1252"/>
      <c r="FUT56" s="1252"/>
      <c r="FUU56" s="1252"/>
      <c r="FUV56" s="1252"/>
      <c r="FUW56" s="1252"/>
      <c r="FUX56" s="1252"/>
      <c r="FUY56" s="1252"/>
      <c r="FUZ56" s="1252"/>
      <c r="FVA56" s="1252"/>
      <c r="FVB56" s="1252"/>
      <c r="FVC56" s="1252"/>
      <c r="FVD56" s="1252"/>
      <c r="FVE56" s="1252"/>
      <c r="FVF56" s="1252"/>
      <c r="FVG56" s="1252"/>
      <c r="FVH56" s="1252"/>
      <c r="FVI56" s="1252"/>
      <c r="FVJ56" s="1252"/>
      <c r="FVK56" s="1252"/>
      <c r="FVL56" s="1252"/>
      <c r="FVM56" s="1252"/>
      <c r="FVN56" s="1252"/>
      <c r="FVO56" s="1252"/>
      <c r="FVP56" s="1252"/>
      <c r="FVQ56" s="1252"/>
      <c r="FVR56" s="1252"/>
      <c r="FVS56" s="1252"/>
      <c r="FVT56" s="1252"/>
      <c r="FVU56" s="1252"/>
      <c r="FVV56" s="1252"/>
      <c r="FVW56" s="1252"/>
      <c r="FVX56" s="1252"/>
      <c r="FVY56" s="1252"/>
      <c r="FVZ56" s="1252"/>
      <c r="FWA56" s="1252"/>
      <c r="FWB56" s="1252"/>
      <c r="FWC56" s="1252"/>
      <c r="FWD56" s="1252"/>
      <c r="FWE56" s="1252"/>
      <c r="FWF56" s="1252"/>
      <c r="FWG56" s="1252"/>
      <c r="FWH56" s="1252"/>
      <c r="FWI56" s="1252"/>
      <c r="FWJ56" s="1252"/>
      <c r="FWK56" s="1252"/>
      <c r="FWL56" s="1252"/>
      <c r="FWM56" s="1252"/>
      <c r="FWN56" s="1252"/>
      <c r="FWO56" s="1252"/>
      <c r="FWP56" s="1252"/>
      <c r="FWQ56" s="1252"/>
      <c r="FWR56" s="1252"/>
      <c r="FWS56" s="1252"/>
      <c r="FWT56" s="1252"/>
      <c r="FWU56" s="1252"/>
      <c r="FWV56" s="1252"/>
      <c r="FWW56" s="1252"/>
      <c r="FWX56" s="1252"/>
      <c r="FWY56" s="1252"/>
      <c r="FWZ56" s="1252"/>
      <c r="FXA56" s="1252"/>
      <c r="FXB56" s="1252"/>
      <c r="FXC56" s="1252"/>
      <c r="FXD56" s="1252"/>
      <c r="FXE56" s="1252"/>
      <c r="FXF56" s="1252"/>
      <c r="FXG56" s="1252"/>
      <c r="FXH56" s="1252"/>
      <c r="FXI56" s="1252"/>
      <c r="FXJ56" s="1252"/>
      <c r="FXK56" s="1252"/>
      <c r="FXL56" s="1252"/>
      <c r="FXM56" s="1252"/>
      <c r="FXN56" s="1252"/>
      <c r="FXO56" s="1252"/>
      <c r="FXP56" s="1252"/>
      <c r="FXQ56" s="1252"/>
      <c r="FXR56" s="1252"/>
      <c r="FXS56" s="1252"/>
      <c r="FXT56" s="1252"/>
      <c r="FXU56" s="1252"/>
      <c r="FXV56" s="1252"/>
      <c r="FXW56" s="1252"/>
      <c r="FXX56" s="1252"/>
      <c r="FXY56" s="1252"/>
      <c r="FXZ56" s="1252"/>
      <c r="FYA56" s="1252"/>
      <c r="FYB56" s="1252"/>
      <c r="FYC56" s="1252"/>
      <c r="FYD56" s="1252"/>
      <c r="FYE56" s="1252"/>
      <c r="FYF56" s="1252"/>
      <c r="FYG56" s="1252"/>
      <c r="FYH56" s="1252"/>
      <c r="FYI56" s="1252"/>
      <c r="FYJ56" s="1252"/>
      <c r="FYK56" s="1252"/>
      <c r="FYL56" s="1252"/>
      <c r="FYM56" s="1252"/>
      <c r="FYN56" s="1252"/>
      <c r="FYO56" s="1252"/>
      <c r="FYP56" s="1252"/>
      <c r="FYQ56" s="1252"/>
      <c r="FYR56" s="1252"/>
      <c r="FYS56" s="1252"/>
      <c r="FYT56" s="1252"/>
      <c r="FYU56" s="1252"/>
      <c r="FYV56" s="1252"/>
      <c r="FYW56" s="1252"/>
      <c r="FYX56" s="1252"/>
      <c r="FYY56" s="1252"/>
      <c r="FYZ56" s="1252"/>
      <c r="FZA56" s="1252"/>
      <c r="FZB56" s="1252"/>
      <c r="FZC56" s="1252"/>
      <c r="FZD56" s="1252"/>
      <c r="FZE56" s="1252"/>
      <c r="FZF56" s="1252"/>
      <c r="FZG56" s="1252"/>
      <c r="FZH56" s="1252"/>
      <c r="FZI56" s="1252"/>
      <c r="FZJ56" s="1252"/>
      <c r="FZK56" s="1252"/>
      <c r="FZL56" s="1252"/>
      <c r="FZM56" s="1252"/>
      <c r="FZN56" s="1252"/>
      <c r="FZO56" s="1252"/>
      <c r="FZP56" s="1252"/>
      <c r="FZQ56" s="1252"/>
      <c r="FZR56" s="1252"/>
      <c r="FZS56" s="1252"/>
      <c r="FZT56" s="1252"/>
      <c r="FZU56" s="1252"/>
      <c r="FZV56" s="1252"/>
      <c r="FZW56" s="1252"/>
      <c r="FZX56" s="1252"/>
      <c r="FZY56" s="1252"/>
      <c r="FZZ56" s="1252"/>
      <c r="GAA56" s="1252"/>
      <c r="GAB56" s="1252"/>
      <c r="GAC56" s="1252"/>
      <c r="GAD56" s="1252"/>
      <c r="GAE56" s="1252"/>
      <c r="GAF56" s="1252"/>
      <c r="GAG56" s="1252"/>
      <c r="GAH56" s="1252"/>
      <c r="GAI56" s="1252"/>
      <c r="GAJ56" s="1252"/>
      <c r="GAK56" s="1252"/>
      <c r="GAL56" s="1252"/>
      <c r="GAM56" s="1252"/>
      <c r="GAN56" s="1252"/>
      <c r="GAO56" s="1252"/>
      <c r="GAP56" s="1252"/>
      <c r="GAQ56" s="1252"/>
      <c r="GAR56" s="1252"/>
      <c r="GAS56" s="1252"/>
      <c r="GAT56" s="1252"/>
      <c r="GAU56" s="1252"/>
      <c r="GAV56" s="1252"/>
      <c r="GAW56" s="1252"/>
      <c r="GAX56" s="1252"/>
      <c r="GAY56" s="1252"/>
      <c r="GAZ56" s="1252"/>
      <c r="GBA56" s="1252"/>
      <c r="GBB56" s="1252"/>
      <c r="GBC56" s="1252"/>
      <c r="GBD56" s="1252"/>
      <c r="GBE56" s="1252"/>
      <c r="GBF56" s="1252"/>
      <c r="GBG56" s="1252"/>
      <c r="GBH56" s="1252"/>
      <c r="GBI56" s="1252"/>
      <c r="GBJ56" s="1252"/>
      <c r="GBK56" s="1252"/>
      <c r="GBL56" s="1252"/>
      <c r="GBM56" s="1252"/>
      <c r="GBN56" s="1252"/>
      <c r="GBO56" s="1252"/>
      <c r="GBP56" s="1252"/>
      <c r="GBQ56" s="1252"/>
      <c r="GBR56" s="1252"/>
      <c r="GBS56" s="1252"/>
      <c r="GBT56" s="1252"/>
      <c r="GBU56" s="1252"/>
      <c r="GBV56" s="1252"/>
      <c r="GBW56" s="1252"/>
      <c r="GBX56" s="1252"/>
      <c r="GBY56" s="1252"/>
      <c r="GBZ56" s="1252"/>
      <c r="GCA56" s="1252"/>
      <c r="GCB56" s="1252"/>
      <c r="GCC56" s="1252"/>
      <c r="GCD56" s="1252"/>
      <c r="GCE56" s="1252"/>
      <c r="GCF56" s="1252"/>
      <c r="GCG56" s="1252"/>
      <c r="GCH56" s="1252"/>
      <c r="GCI56" s="1252"/>
      <c r="GCJ56" s="1252"/>
      <c r="GCK56" s="1252"/>
      <c r="GCL56" s="1252"/>
      <c r="GCM56" s="1252"/>
      <c r="GCN56" s="1252"/>
      <c r="GCO56" s="1252"/>
      <c r="GCP56" s="1252"/>
      <c r="GCQ56" s="1252"/>
      <c r="GCR56" s="1252"/>
      <c r="GCS56" s="1252"/>
      <c r="GCT56" s="1252"/>
      <c r="GCU56" s="1252"/>
      <c r="GCV56" s="1252"/>
      <c r="GCW56" s="1252"/>
      <c r="GCX56" s="1252"/>
      <c r="GCY56" s="1252"/>
      <c r="GCZ56" s="1252"/>
      <c r="GDA56" s="1252"/>
      <c r="GDB56" s="1252"/>
      <c r="GDC56" s="1252"/>
      <c r="GDD56" s="1252"/>
      <c r="GDE56" s="1252"/>
      <c r="GDF56" s="1252"/>
      <c r="GDG56" s="1252"/>
      <c r="GDH56" s="1252"/>
      <c r="GDI56" s="1252"/>
      <c r="GDJ56" s="1252"/>
      <c r="GDK56" s="1252"/>
      <c r="GDL56" s="1252"/>
      <c r="GDM56" s="1252"/>
      <c r="GDN56" s="1252"/>
      <c r="GDO56" s="1252"/>
      <c r="GDP56" s="1252"/>
      <c r="GDQ56" s="1252"/>
      <c r="GDR56" s="1252"/>
      <c r="GDS56" s="1252"/>
      <c r="GDT56" s="1252"/>
      <c r="GDU56" s="1252"/>
      <c r="GDV56" s="1252"/>
      <c r="GDW56" s="1252"/>
      <c r="GDX56" s="1252"/>
      <c r="GDY56" s="1252"/>
      <c r="GDZ56" s="1252"/>
      <c r="GEA56" s="1252"/>
      <c r="GEB56" s="1252"/>
      <c r="GEC56" s="1252"/>
      <c r="GED56" s="1252"/>
      <c r="GEE56" s="1252"/>
      <c r="GEF56" s="1252"/>
      <c r="GEG56" s="1252"/>
      <c r="GEH56" s="1252"/>
      <c r="GEI56" s="1252"/>
      <c r="GEJ56" s="1252"/>
      <c r="GEK56" s="1252"/>
      <c r="GEL56" s="1252"/>
      <c r="GEM56" s="1252"/>
      <c r="GEN56" s="1252"/>
      <c r="GEO56" s="1252"/>
      <c r="GEP56" s="1252"/>
      <c r="GEQ56" s="1252"/>
      <c r="GER56" s="1252"/>
      <c r="GES56" s="1252"/>
      <c r="GET56" s="1252"/>
      <c r="GEU56" s="1252"/>
      <c r="GEV56" s="1252"/>
      <c r="GEW56" s="1252"/>
      <c r="GEX56" s="1252"/>
      <c r="GEY56" s="1252"/>
      <c r="GEZ56" s="1252"/>
      <c r="GFA56" s="1252"/>
      <c r="GFB56" s="1252"/>
      <c r="GFC56" s="1252"/>
      <c r="GFD56" s="1252"/>
      <c r="GFE56" s="1252"/>
      <c r="GFF56" s="1252"/>
      <c r="GFG56" s="1252"/>
      <c r="GFH56" s="1252"/>
      <c r="GFI56" s="1252"/>
      <c r="GFJ56" s="1252"/>
      <c r="GFK56" s="1252"/>
      <c r="GFL56" s="1252"/>
      <c r="GFM56" s="1252"/>
      <c r="GFN56" s="1252"/>
      <c r="GFO56" s="1252"/>
      <c r="GFP56" s="1252"/>
      <c r="GFQ56" s="1252"/>
      <c r="GFR56" s="1252"/>
      <c r="GFS56" s="1252"/>
      <c r="GFT56" s="1252"/>
      <c r="GFU56" s="1252"/>
      <c r="GFV56" s="1252"/>
      <c r="GFW56" s="1252"/>
      <c r="GFX56" s="1252"/>
      <c r="GFY56" s="1252"/>
      <c r="GFZ56" s="1252"/>
      <c r="GGA56" s="1252"/>
      <c r="GGB56" s="1252"/>
      <c r="GGC56" s="1252"/>
      <c r="GGD56" s="1252"/>
      <c r="GGE56" s="1252"/>
      <c r="GGF56" s="1252"/>
      <c r="GGG56" s="1252"/>
      <c r="GGH56" s="1252"/>
      <c r="GGI56" s="1252"/>
      <c r="GGJ56" s="1252"/>
      <c r="GGK56" s="1252"/>
      <c r="GGL56" s="1252"/>
      <c r="GGM56" s="1252"/>
      <c r="GGN56" s="1252"/>
      <c r="GGO56" s="1252"/>
      <c r="GGP56" s="1252"/>
      <c r="GGQ56" s="1252"/>
      <c r="GGR56" s="1252"/>
      <c r="GGS56" s="1252"/>
      <c r="GGT56" s="1252"/>
      <c r="GGU56" s="1252"/>
      <c r="GGV56" s="1252"/>
      <c r="GGW56" s="1252"/>
      <c r="GGX56" s="1252"/>
      <c r="GGY56" s="1252"/>
      <c r="GGZ56" s="1252"/>
      <c r="GHA56" s="1252"/>
      <c r="GHB56" s="1252"/>
      <c r="GHC56" s="1252"/>
      <c r="GHD56" s="1252"/>
      <c r="GHE56" s="1252"/>
      <c r="GHF56" s="1252"/>
      <c r="GHG56" s="1252"/>
      <c r="GHH56" s="1252"/>
      <c r="GHI56" s="1252"/>
      <c r="GHJ56" s="1252"/>
      <c r="GHK56" s="1252"/>
      <c r="GHL56" s="1252"/>
      <c r="GHM56" s="1252"/>
      <c r="GHN56" s="1252"/>
      <c r="GHO56" s="1252"/>
      <c r="GHP56" s="1252"/>
      <c r="GHQ56" s="1252"/>
      <c r="GHR56" s="1252"/>
      <c r="GHS56" s="1252"/>
      <c r="GHT56" s="1252"/>
      <c r="GHU56" s="1252"/>
      <c r="GHV56" s="1252"/>
      <c r="GHW56" s="1252"/>
      <c r="GHX56" s="1252"/>
      <c r="GHY56" s="1252"/>
      <c r="GHZ56" s="1252"/>
      <c r="GIA56" s="1252"/>
      <c r="GIB56" s="1252"/>
      <c r="GIC56" s="1252"/>
      <c r="GID56" s="1252"/>
      <c r="GIE56" s="1252"/>
      <c r="GIF56" s="1252"/>
      <c r="GIG56" s="1252"/>
      <c r="GIH56" s="1252"/>
      <c r="GII56" s="1252"/>
      <c r="GIJ56" s="1252"/>
      <c r="GIK56" s="1252"/>
      <c r="GIL56" s="1252"/>
      <c r="GIM56" s="1252"/>
      <c r="GIN56" s="1252"/>
      <c r="GIO56" s="1252"/>
      <c r="GIP56" s="1252"/>
      <c r="GIQ56" s="1252"/>
      <c r="GIR56" s="1252"/>
      <c r="GIS56" s="1252"/>
      <c r="GIT56" s="1252"/>
      <c r="GIU56" s="1252"/>
      <c r="GIV56" s="1252"/>
      <c r="GIW56" s="1252"/>
      <c r="GIX56" s="1252"/>
      <c r="GIY56" s="1252"/>
      <c r="GIZ56" s="1252"/>
      <c r="GJA56" s="1252"/>
      <c r="GJB56" s="1252"/>
      <c r="GJC56" s="1252"/>
      <c r="GJD56" s="1252"/>
      <c r="GJE56" s="1252"/>
      <c r="GJF56" s="1252"/>
      <c r="GJG56" s="1252"/>
      <c r="GJH56" s="1252"/>
      <c r="GJI56" s="1252"/>
      <c r="GJJ56" s="1252"/>
      <c r="GJK56" s="1252"/>
      <c r="GJL56" s="1252"/>
      <c r="GJM56" s="1252"/>
      <c r="GJN56" s="1252"/>
      <c r="GJO56" s="1252"/>
      <c r="GJP56" s="1252"/>
      <c r="GJQ56" s="1252"/>
      <c r="GJR56" s="1252"/>
      <c r="GJS56" s="1252"/>
      <c r="GJT56" s="1252"/>
      <c r="GJU56" s="1252"/>
      <c r="GJV56" s="1252"/>
      <c r="GJW56" s="1252"/>
      <c r="GJX56" s="1252"/>
      <c r="GJY56" s="1252"/>
      <c r="GJZ56" s="1252"/>
      <c r="GKA56" s="1252"/>
      <c r="GKB56" s="1252"/>
      <c r="GKC56" s="1252"/>
      <c r="GKD56" s="1252"/>
      <c r="GKE56" s="1252"/>
      <c r="GKF56" s="1252"/>
      <c r="GKG56" s="1252"/>
      <c r="GKH56" s="1252"/>
      <c r="GKI56" s="1252"/>
      <c r="GKJ56" s="1252"/>
      <c r="GKK56" s="1252"/>
      <c r="GKL56" s="1252"/>
      <c r="GKM56" s="1252"/>
      <c r="GKN56" s="1252"/>
      <c r="GKO56" s="1252"/>
      <c r="GKP56" s="1252"/>
      <c r="GKQ56" s="1252"/>
      <c r="GKR56" s="1252"/>
      <c r="GKS56" s="1252"/>
      <c r="GKT56" s="1252"/>
      <c r="GKU56" s="1252"/>
      <c r="GKV56" s="1252"/>
      <c r="GKW56" s="1252"/>
      <c r="GKX56" s="1252"/>
      <c r="GKY56" s="1252"/>
      <c r="GKZ56" s="1252"/>
      <c r="GLA56" s="1252"/>
      <c r="GLB56" s="1252"/>
      <c r="GLC56" s="1252"/>
      <c r="GLD56" s="1252"/>
      <c r="GLE56" s="1252"/>
      <c r="GLF56" s="1252"/>
      <c r="GLG56" s="1252"/>
      <c r="GLH56" s="1252"/>
      <c r="GLI56" s="1252"/>
      <c r="GLJ56" s="1252"/>
      <c r="GLK56" s="1252"/>
      <c r="GLL56" s="1252"/>
      <c r="GLM56" s="1252"/>
      <c r="GLN56" s="1252"/>
      <c r="GLO56" s="1252"/>
      <c r="GLP56" s="1252"/>
      <c r="GLQ56" s="1252"/>
      <c r="GLR56" s="1252"/>
      <c r="GLS56" s="1252"/>
      <c r="GLT56" s="1252"/>
      <c r="GLU56" s="1252"/>
      <c r="GLV56" s="1252"/>
      <c r="GLW56" s="1252"/>
      <c r="GLX56" s="1252"/>
      <c r="GLY56" s="1252"/>
      <c r="GLZ56" s="1252"/>
      <c r="GMA56" s="1252"/>
      <c r="GMB56" s="1252"/>
      <c r="GMC56" s="1252"/>
      <c r="GMD56" s="1252"/>
      <c r="GME56" s="1252"/>
      <c r="GMF56" s="1252"/>
      <c r="GMG56" s="1252"/>
      <c r="GMH56" s="1252"/>
      <c r="GMI56" s="1252"/>
      <c r="GMJ56" s="1252"/>
      <c r="GMK56" s="1252"/>
      <c r="GML56" s="1252"/>
      <c r="GMM56" s="1252"/>
      <c r="GMN56" s="1252"/>
      <c r="GMO56" s="1252"/>
      <c r="GMP56" s="1252"/>
      <c r="GMQ56" s="1252"/>
      <c r="GMR56" s="1252"/>
      <c r="GMS56" s="1252"/>
      <c r="GMT56" s="1252"/>
      <c r="GMU56" s="1252"/>
      <c r="GMV56" s="1252"/>
      <c r="GMW56" s="1252"/>
      <c r="GMX56" s="1252"/>
      <c r="GMY56" s="1252"/>
      <c r="GMZ56" s="1252"/>
      <c r="GNA56" s="1252"/>
      <c r="GNB56" s="1252"/>
      <c r="GNC56" s="1252"/>
      <c r="GND56" s="1252"/>
      <c r="GNE56" s="1252"/>
      <c r="GNF56" s="1252"/>
      <c r="GNG56" s="1252"/>
      <c r="GNH56" s="1252"/>
      <c r="GNI56" s="1252"/>
      <c r="GNJ56" s="1252"/>
      <c r="GNK56" s="1252"/>
      <c r="GNL56" s="1252"/>
      <c r="GNM56" s="1252"/>
      <c r="GNN56" s="1252"/>
      <c r="GNO56" s="1252"/>
      <c r="GNP56" s="1252"/>
      <c r="GNQ56" s="1252"/>
      <c r="GNR56" s="1252"/>
      <c r="GNS56" s="1252"/>
      <c r="GNT56" s="1252"/>
      <c r="GNU56" s="1252"/>
      <c r="GNV56" s="1252"/>
      <c r="GNW56" s="1252"/>
      <c r="GNX56" s="1252"/>
      <c r="GNY56" s="1252"/>
      <c r="GNZ56" s="1252"/>
      <c r="GOA56" s="1252"/>
      <c r="GOB56" s="1252"/>
      <c r="GOC56" s="1252"/>
      <c r="GOD56" s="1252"/>
      <c r="GOE56" s="1252"/>
      <c r="GOF56" s="1252"/>
      <c r="GOG56" s="1252"/>
      <c r="GOH56" s="1252"/>
      <c r="GOI56" s="1252"/>
      <c r="GOJ56" s="1252"/>
      <c r="GOK56" s="1252"/>
      <c r="GOL56" s="1252"/>
      <c r="GOM56" s="1252"/>
      <c r="GON56" s="1252"/>
      <c r="GOO56" s="1252"/>
      <c r="GOP56" s="1252"/>
      <c r="GOQ56" s="1252"/>
      <c r="GOR56" s="1252"/>
      <c r="GOS56" s="1252"/>
      <c r="GOT56" s="1252"/>
      <c r="GOU56" s="1252"/>
      <c r="GOV56" s="1252"/>
      <c r="GOW56" s="1252"/>
      <c r="GOX56" s="1252"/>
      <c r="GOY56" s="1252"/>
      <c r="GOZ56" s="1252"/>
      <c r="GPA56" s="1252"/>
      <c r="GPB56" s="1252"/>
      <c r="GPC56" s="1252"/>
      <c r="GPD56" s="1252"/>
      <c r="GPE56" s="1252"/>
      <c r="GPF56" s="1252"/>
      <c r="GPG56" s="1252"/>
      <c r="GPH56" s="1252"/>
      <c r="GPI56" s="1252"/>
      <c r="GPJ56" s="1252"/>
      <c r="GPK56" s="1252"/>
      <c r="GPL56" s="1252"/>
      <c r="GPM56" s="1252"/>
      <c r="GPN56" s="1252"/>
      <c r="GPO56" s="1252"/>
      <c r="GPP56" s="1252"/>
      <c r="GPQ56" s="1252"/>
      <c r="GPR56" s="1252"/>
      <c r="GPS56" s="1252"/>
      <c r="GPT56" s="1252"/>
      <c r="GPU56" s="1252"/>
      <c r="GPV56" s="1252"/>
      <c r="GPW56" s="1252"/>
      <c r="GPX56" s="1252"/>
      <c r="GPY56" s="1252"/>
      <c r="GPZ56" s="1252"/>
      <c r="GQA56" s="1252"/>
      <c r="GQB56" s="1252"/>
      <c r="GQC56" s="1252"/>
      <c r="GQD56" s="1252"/>
      <c r="GQE56" s="1252"/>
      <c r="GQF56" s="1252"/>
      <c r="GQG56" s="1252"/>
      <c r="GQH56" s="1252"/>
      <c r="GQI56" s="1252"/>
      <c r="GQJ56" s="1252"/>
      <c r="GQK56" s="1252"/>
      <c r="GQL56" s="1252"/>
      <c r="GQM56" s="1252"/>
      <c r="GQN56" s="1252"/>
      <c r="GQO56" s="1252"/>
      <c r="GQP56" s="1252"/>
      <c r="GQQ56" s="1252"/>
      <c r="GQR56" s="1252"/>
      <c r="GQS56" s="1252"/>
      <c r="GQT56" s="1252"/>
      <c r="GQU56" s="1252"/>
      <c r="GQV56" s="1252"/>
      <c r="GQW56" s="1252"/>
      <c r="GQX56" s="1252"/>
      <c r="GQY56" s="1252"/>
      <c r="GQZ56" s="1252"/>
      <c r="GRA56" s="1252"/>
      <c r="GRB56" s="1252"/>
      <c r="GRC56" s="1252"/>
      <c r="GRD56" s="1252"/>
      <c r="GRE56" s="1252"/>
      <c r="GRF56" s="1252"/>
      <c r="GRG56" s="1252"/>
      <c r="GRH56" s="1252"/>
      <c r="GRI56" s="1252"/>
      <c r="GRJ56" s="1252"/>
      <c r="GRK56" s="1252"/>
      <c r="GRL56" s="1252"/>
      <c r="GRM56" s="1252"/>
      <c r="GRN56" s="1252"/>
      <c r="GRO56" s="1252"/>
      <c r="GRP56" s="1252"/>
      <c r="GRQ56" s="1252"/>
      <c r="GRR56" s="1252"/>
      <c r="GRS56" s="1252"/>
      <c r="GRT56" s="1252"/>
      <c r="GRU56" s="1252"/>
      <c r="GRV56" s="1252"/>
      <c r="GRW56" s="1252"/>
      <c r="GRX56" s="1252"/>
      <c r="GRY56" s="1252"/>
      <c r="GRZ56" s="1252"/>
      <c r="GSA56" s="1252"/>
      <c r="GSB56" s="1252"/>
      <c r="GSC56" s="1252"/>
      <c r="GSD56" s="1252"/>
      <c r="GSE56" s="1252"/>
      <c r="GSF56" s="1252"/>
      <c r="GSG56" s="1252"/>
      <c r="GSH56" s="1252"/>
      <c r="GSI56" s="1252"/>
      <c r="GSJ56" s="1252"/>
      <c r="GSK56" s="1252"/>
      <c r="GSL56" s="1252"/>
      <c r="GSM56" s="1252"/>
      <c r="GSN56" s="1252"/>
      <c r="GSO56" s="1252"/>
      <c r="GSP56" s="1252"/>
      <c r="GSQ56" s="1252"/>
      <c r="GSR56" s="1252"/>
      <c r="GSS56" s="1252"/>
      <c r="GST56" s="1252"/>
      <c r="GSU56" s="1252"/>
      <c r="GSV56" s="1252"/>
      <c r="GSW56" s="1252"/>
      <c r="GSX56" s="1252"/>
      <c r="GSY56" s="1252"/>
      <c r="GSZ56" s="1252"/>
      <c r="GTA56" s="1252"/>
      <c r="GTB56" s="1252"/>
      <c r="GTC56" s="1252"/>
      <c r="GTD56" s="1252"/>
      <c r="GTE56" s="1252"/>
      <c r="GTF56" s="1252"/>
      <c r="GTG56" s="1252"/>
      <c r="GTH56" s="1252"/>
      <c r="GTI56" s="1252"/>
      <c r="GTJ56" s="1252"/>
      <c r="GTK56" s="1252"/>
      <c r="GTL56" s="1252"/>
      <c r="GTM56" s="1252"/>
      <c r="GTN56" s="1252"/>
      <c r="GTO56" s="1252"/>
      <c r="GTP56" s="1252"/>
      <c r="GTQ56" s="1252"/>
      <c r="GTR56" s="1252"/>
      <c r="GTS56" s="1252"/>
      <c r="GTT56" s="1252"/>
      <c r="GTU56" s="1252"/>
      <c r="GTV56" s="1252"/>
      <c r="GTW56" s="1252"/>
      <c r="GTX56" s="1252"/>
      <c r="GTY56" s="1252"/>
      <c r="GTZ56" s="1252"/>
      <c r="GUA56" s="1252"/>
      <c r="GUB56" s="1252"/>
      <c r="GUC56" s="1252"/>
      <c r="GUD56" s="1252"/>
      <c r="GUE56" s="1252"/>
      <c r="GUF56" s="1252"/>
      <c r="GUG56" s="1252"/>
      <c r="GUH56" s="1252"/>
      <c r="GUI56" s="1252"/>
      <c r="GUJ56" s="1252"/>
      <c r="GUK56" s="1252"/>
      <c r="GUL56" s="1252"/>
      <c r="GUM56" s="1252"/>
      <c r="GUN56" s="1252"/>
      <c r="GUO56" s="1252"/>
      <c r="GUP56" s="1252"/>
      <c r="GUQ56" s="1252"/>
      <c r="GUR56" s="1252"/>
      <c r="GUS56" s="1252"/>
      <c r="GUT56" s="1252"/>
      <c r="GUU56" s="1252"/>
      <c r="GUV56" s="1252"/>
      <c r="GUW56" s="1252"/>
      <c r="GUX56" s="1252"/>
      <c r="GUY56" s="1252"/>
      <c r="GUZ56" s="1252"/>
      <c r="GVA56" s="1252"/>
      <c r="GVB56" s="1252"/>
      <c r="GVC56" s="1252"/>
      <c r="GVD56" s="1252"/>
      <c r="GVE56" s="1252"/>
      <c r="GVF56" s="1252"/>
      <c r="GVG56" s="1252"/>
      <c r="GVH56" s="1252"/>
      <c r="GVI56" s="1252"/>
      <c r="GVJ56" s="1252"/>
      <c r="GVK56" s="1252"/>
      <c r="GVL56" s="1252"/>
      <c r="GVM56" s="1252"/>
      <c r="GVN56" s="1252"/>
      <c r="GVO56" s="1252"/>
      <c r="GVP56" s="1252"/>
      <c r="GVQ56" s="1252"/>
      <c r="GVR56" s="1252"/>
      <c r="GVS56" s="1252"/>
      <c r="GVT56" s="1252"/>
      <c r="GVU56" s="1252"/>
      <c r="GVV56" s="1252"/>
      <c r="GVW56" s="1252"/>
      <c r="GVX56" s="1252"/>
      <c r="GVY56" s="1252"/>
      <c r="GVZ56" s="1252"/>
      <c r="GWA56" s="1252"/>
      <c r="GWB56" s="1252"/>
      <c r="GWC56" s="1252"/>
      <c r="GWD56" s="1252"/>
      <c r="GWE56" s="1252"/>
      <c r="GWF56" s="1252"/>
      <c r="GWG56" s="1252"/>
      <c r="GWH56" s="1252"/>
      <c r="GWI56" s="1252"/>
      <c r="GWJ56" s="1252"/>
      <c r="GWK56" s="1252"/>
      <c r="GWL56" s="1252"/>
      <c r="GWM56" s="1252"/>
      <c r="GWN56" s="1252"/>
      <c r="GWO56" s="1252"/>
      <c r="GWP56" s="1252"/>
      <c r="GWQ56" s="1252"/>
      <c r="GWR56" s="1252"/>
      <c r="GWS56" s="1252"/>
      <c r="GWT56" s="1252"/>
      <c r="GWU56" s="1252"/>
      <c r="GWV56" s="1252"/>
      <c r="GWW56" s="1252"/>
      <c r="GWX56" s="1252"/>
      <c r="GWY56" s="1252"/>
      <c r="GWZ56" s="1252"/>
      <c r="GXA56" s="1252"/>
      <c r="GXB56" s="1252"/>
      <c r="GXC56" s="1252"/>
      <c r="GXD56" s="1252"/>
      <c r="GXE56" s="1252"/>
      <c r="GXF56" s="1252"/>
      <c r="GXG56" s="1252"/>
      <c r="GXH56" s="1252"/>
      <c r="GXI56" s="1252"/>
      <c r="GXJ56" s="1252"/>
      <c r="GXK56" s="1252"/>
      <c r="GXL56" s="1252"/>
      <c r="GXM56" s="1252"/>
      <c r="GXN56" s="1252"/>
      <c r="GXO56" s="1252"/>
      <c r="GXP56" s="1252"/>
      <c r="GXQ56" s="1252"/>
      <c r="GXR56" s="1252"/>
      <c r="GXS56" s="1252"/>
      <c r="GXT56" s="1252"/>
      <c r="GXU56" s="1252"/>
      <c r="GXV56" s="1252"/>
      <c r="GXW56" s="1252"/>
      <c r="GXX56" s="1252"/>
      <c r="GXY56" s="1252"/>
      <c r="GXZ56" s="1252"/>
      <c r="GYA56" s="1252"/>
      <c r="GYB56" s="1252"/>
      <c r="GYC56" s="1252"/>
      <c r="GYD56" s="1252"/>
      <c r="GYE56" s="1252"/>
      <c r="GYF56" s="1252"/>
      <c r="GYG56" s="1252"/>
      <c r="GYH56" s="1252"/>
      <c r="GYI56" s="1252"/>
      <c r="GYJ56" s="1252"/>
      <c r="GYK56" s="1252"/>
      <c r="GYL56" s="1252"/>
      <c r="GYM56" s="1252"/>
      <c r="GYN56" s="1252"/>
      <c r="GYO56" s="1252"/>
      <c r="GYP56" s="1252"/>
      <c r="GYQ56" s="1252"/>
      <c r="GYR56" s="1252"/>
      <c r="GYS56" s="1252"/>
      <c r="GYT56" s="1252"/>
      <c r="GYU56" s="1252"/>
      <c r="GYV56" s="1252"/>
      <c r="GYW56" s="1252"/>
      <c r="GYX56" s="1252"/>
      <c r="GYY56" s="1252"/>
      <c r="GYZ56" s="1252"/>
      <c r="GZA56" s="1252"/>
      <c r="GZB56" s="1252"/>
      <c r="GZC56" s="1252"/>
      <c r="GZD56" s="1252"/>
      <c r="GZE56" s="1252"/>
      <c r="GZF56" s="1252"/>
      <c r="GZG56" s="1252"/>
      <c r="GZH56" s="1252"/>
      <c r="GZI56" s="1252"/>
      <c r="GZJ56" s="1252"/>
      <c r="GZK56" s="1252"/>
      <c r="GZL56" s="1252"/>
      <c r="GZM56" s="1252"/>
      <c r="GZN56" s="1252"/>
      <c r="GZO56" s="1252"/>
      <c r="GZP56" s="1252"/>
      <c r="GZQ56" s="1252"/>
      <c r="GZR56" s="1252"/>
      <c r="GZS56" s="1252"/>
      <c r="GZT56" s="1252"/>
      <c r="GZU56" s="1252"/>
      <c r="GZV56" s="1252"/>
      <c r="GZW56" s="1252"/>
      <c r="GZX56" s="1252"/>
      <c r="GZY56" s="1252"/>
      <c r="GZZ56" s="1252"/>
      <c r="HAA56" s="1252"/>
      <c r="HAB56" s="1252"/>
      <c r="HAC56" s="1252"/>
      <c r="HAD56" s="1252"/>
      <c r="HAE56" s="1252"/>
      <c r="HAF56" s="1252"/>
      <c r="HAG56" s="1252"/>
      <c r="HAH56" s="1252"/>
      <c r="HAI56" s="1252"/>
      <c r="HAJ56" s="1252"/>
      <c r="HAK56" s="1252"/>
      <c r="HAL56" s="1252"/>
      <c r="HAM56" s="1252"/>
      <c r="HAN56" s="1252"/>
      <c r="HAO56" s="1252"/>
      <c r="HAP56" s="1252"/>
      <c r="HAQ56" s="1252"/>
      <c r="HAR56" s="1252"/>
      <c r="HAS56" s="1252"/>
      <c r="HAT56" s="1252"/>
      <c r="HAU56" s="1252"/>
      <c r="HAV56" s="1252"/>
      <c r="HAW56" s="1252"/>
      <c r="HAX56" s="1252"/>
      <c r="HAY56" s="1252"/>
      <c r="HAZ56" s="1252"/>
      <c r="HBA56" s="1252"/>
      <c r="HBB56" s="1252"/>
      <c r="HBC56" s="1252"/>
      <c r="HBD56" s="1252"/>
      <c r="HBE56" s="1252"/>
      <c r="HBF56" s="1252"/>
      <c r="HBG56" s="1252"/>
      <c r="HBH56" s="1252"/>
      <c r="HBI56" s="1252"/>
      <c r="HBJ56" s="1252"/>
      <c r="HBK56" s="1252"/>
      <c r="HBL56" s="1252"/>
      <c r="HBM56" s="1252"/>
      <c r="HBN56" s="1252"/>
      <c r="HBO56" s="1252"/>
      <c r="HBP56" s="1252"/>
      <c r="HBQ56" s="1252"/>
      <c r="HBR56" s="1252"/>
      <c r="HBS56" s="1252"/>
      <c r="HBT56" s="1252"/>
      <c r="HBU56" s="1252"/>
      <c r="HBV56" s="1252"/>
      <c r="HBW56" s="1252"/>
      <c r="HBX56" s="1252"/>
      <c r="HBY56" s="1252"/>
      <c r="HBZ56" s="1252"/>
      <c r="HCA56" s="1252"/>
      <c r="HCB56" s="1252"/>
      <c r="HCC56" s="1252"/>
      <c r="HCD56" s="1252"/>
      <c r="HCE56" s="1252"/>
      <c r="HCF56" s="1252"/>
      <c r="HCG56" s="1252"/>
      <c r="HCH56" s="1252"/>
      <c r="HCI56" s="1252"/>
      <c r="HCJ56" s="1252"/>
      <c r="HCK56" s="1252"/>
      <c r="HCL56" s="1252"/>
      <c r="HCM56" s="1252"/>
      <c r="HCN56" s="1252"/>
      <c r="HCO56" s="1252"/>
      <c r="HCP56" s="1252"/>
      <c r="HCQ56" s="1252"/>
      <c r="HCR56" s="1252"/>
      <c r="HCS56" s="1252"/>
      <c r="HCT56" s="1252"/>
      <c r="HCU56" s="1252"/>
      <c r="HCV56" s="1252"/>
      <c r="HCW56" s="1252"/>
      <c r="HCX56" s="1252"/>
      <c r="HCY56" s="1252"/>
      <c r="HCZ56" s="1252"/>
      <c r="HDA56" s="1252"/>
      <c r="HDB56" s="1252"/>
      <c r="HDC56" s="1252"/>
      <c r="HDD56" s="1252"/>
      <c r="HDE56" s="1252"/>
      <c r="HDF56" s="1252"/>
      <c r="HDG56" s="1252"/>
      <c r="HDH56" s="1252"/>
      <c r="HDI56" s="1252"/>
      <c r="HDJ56" s="1252"/>
      <c r="HDK56" s="1252"/>
      <c r="HDL56" s="1252"/>
      <c r="HDM56" s="1252"/>
      <c r="HDN56" s="1252"/>
      <c r="HDO56" s="1252"/>
      <c r="HDP56" s="1252"/>
      <c r="HDQ56" s="1252"/>
      <c r="HDR56" s="1252"/>
      <c r="HDS56" s="1252"/>
      <c r="HDT56" s="1252"/>
      <c r="HDU56" s="1252"/>
      <c r="HDV56" s="1252"/>
      <c r="HDW56" s="1252"/>
      <c r="HDX56" s="1252"/>
      <c r="HDY56" s="1252"/>
      <c r="HDZ56" s="1252"/>
      <c r="HEA56" s="1252"/>
      <c r="HEB56" s="1252"/>
      <c r="HEC56" s="1252"/>
      <c r="HED56" s="1252"/>
      <c r="HEE56" s="1252"/>
      <c r="HEF56" s="1252"/>
      <c r="HEG56" s="1252"/>
      <c r="HEH56" s="1252"/>
      <c r="HEI56" s="1252"/>
      <c r="HEJ56" s="1252"/>
      <c r="HEK56" s="1252"/>
      <c r="HEL56" s="1252"/>
      <c r="HEM56" s="1252"/>
      <c r="HEN56" s="1252"/>
      <c r="HEO56" s="1252"/>
      <c r="HEP56" s="1252"/>
      <c r="HEQ56" s="1252"/>
      <c r="HER56" s="1252"/>
      <c r="HES56" s="1252"/>
      <c r="HET56" s="1252"/>
      <c r="HEU56" s="1252"/>
      <c r="HEV56" s="1252"/>
      <c r="HEW56" s="1252"/>
      <c r="HEX56" s="1252"/>
      <c r="HEY56" s="1252"/>
      <c r="HEZ56" s="1252"/>
      <c r="HFA56" s="1252"/>
      <c r="HFB56" s="1252"/>
      <c r="HFC56" s="1252"/>
      <c r="HFD56" s="1252"/>
      <c r="HFE56" s="1252"/>
      <c r="HFF56" s="1252"/>
      <c r="HFG56" s="1252"/>
      <c r="HFH56" s="1252"/>
      <c r="HFI56" s="1252"/>
      <c r="HFJ56" s="1252"/>
      <c r="HFK56" s="1252"/>
      <c r="HFL56" s="1252"/>
      <c r="HFM56" s="1252"/>
      <c r="HFN56" s="1252"/>
      <c r="HFO56" s="1252"/>
      <c r="HFP56" s="1252"/>
      <c r="HFQ56" s="1252"/>
      <c r="HFR56" s="1252"/>
      <c r="HFS56" s="1252"/>
      <c r="HFT56" s="1252"/>
      <c r="HFU56" s="1252"/>
      <c r="HFV56" s="1252"/>
      <c r="HFW56" s="1252"/>
      <c r="HFX56" s="1252"/>
      <c r="HFY56" s="1252"/>
      <c r="HFZ56" s="1252"/>
      <c r="HGA56" s="1252"/>
      <c r="HGB56" s="1252"/>
      <c r="HGC56" s="1252"/>
      <c r="HGD56" s="1252"/>
      <c r="HGE56" s="1252"/>
      <c r="HGF56" s="1252"/>
      <c r="HGG56" s="1252"/>
      <c r="HGH56" s="1252"/>
      <c r="HGI56" s="1252"/>
      <c r="HGJ56" s="1252"/>
      <c r="HGK56" s="1252"/>
      <c r="HGL56" s="1252"/>
      <c r="HGM56" s="1252"/>
      <c r="HGN56" s="1252"/>
      <c r="HGO56" s="1252"/>
      <c r="HGP56" s="1252"/>
      <c r="HGQ56" s="1252"/>
      <c r="HGR56" s="1252"/>
      <c r="HGS56" s="1252"/>
      <c r="HGT56" s="1252"/>
      <c r="HGU56" s="1252"/>
      <c r="HGV56" s="1252"/>
      <c r="HGW56" s="1252"/>
      <c r="HGX56" s="1252"/>
      <c r="HGY56" s="1252"/>
      <c r="HGZ56" s="1252"/>
      <c r="HHA56" s="1252"/>
      <c r="HHB56" s="1252"/>
      <c r="HHC56" s="1252"/>
      <c r="HHD56" s="1252"/>
      <c r="HHE56" s="1252"/>
      <c r="HHF56" s="1252"/>
      <c r="HHG56" s="1252"/>
      <c r="HHH56" s="1252"/>
      <c r="HHI56" s="1252"/>
      <c r="HHJ56" s="1252"/>
      <c r="HHK56" s="1252"/>
      <c r="HHL56" s="1252"/>
      <c r="HHM56" s="1252"/>
      <c r="HHN56" s="1252"/>
      <c r="HHO56" s="1252"/>
      <c r="HHP56" s="1252"/>
      <c r="HHQ56" s="1252"/>
      <c r="HHR56" s="1252"/>
      <c r="HHS56" s="1252"/>
      <c r="HHT56" s="1252"/>
      <c r="HHU56" s="1252"/>
      <c r="HHV56" s="1252"/>
      <c r="HHW56" s="1252"/>
      <c r="HHX56" s="1252"/>
      <c r="HHY56" s="1252"/>
      <c r="HHZ56" s="1252"/>
      <c r="HIA56" s="1252"/>
      <c r="HIB56" s="1252"/>
      <c r="HIC56" s="1252"/>
      <c r="HID56" s="1252"/>
      <c r="HIE56" s="1252"/>
      <c r="HIF56" s="1252"/>
      <c r="HIG56" s="1252"/>
      <c r="HIH56" s="1252"/>
      <c r="HII56" s="1252"/>
      <c r="HIJ56" s="1252"/>
      <c r="HIK56" s="1252"/>
      <c r="HIL56" s="1252"/>
      <c r="HIM56" s="1252"/>
      <c r="HIN56" s="1252"/>
      <c r="HIO56" s="1252"/>
      <c r="HIP56" s="1252"/>
      <c r="HIQ56" s="1252"/>
      <c r="HIR56" s="1252"/>
      <c r="HIS56" s="1252"/>
      <c r="HIT56" s="1252"/>
      <c r="HIU56" s="1252"/>
      <c r="HIV56" s="1252"/>
      <c r="HIW56" s="1252"/>
      <c r="HIX56" s="1252"/>
      <c r="HIY56" s="1252"/>
      <c r="HIZ56" s="1252"/>
      <c r="HJA56" s="1252"/>
      <c r="HJB56" s="1252"/>
      <c r="HJC56" s="1252"/>
      <c r="HJD56" s="1252"/>
      <c r="HJE56" s="1252"/>
      <c r="HJF56" s="1252"/>
      <c r="HJG56" s="1252"/>
      <c r="HJH56" s="1252"/>
      <c r="HJI56" s="1252"/>
      <c r="HJJ56" s="1252"/>
      <c r="HJK56" s="1252"/>
      <c r="HJL56" s="1252"/>
      <c r="HJM56" s="1252"/>
      <c r="HJN56" s="1252"/>
      <c r="HJO56" s="1252"/>
      <c r="HJP56" s="1252"/>
      <c r="HJQ56" s="1252"/>
      <c r="HJR56" s="1252"/>
      <c r="HJS56" s="1252"/>
      <c r="HJT56" s="1252"/>
      <c r="HJU56" s="1252"/>
      <c r="HJV56" s="1252"/>
      <c r="HJW56" s="1252"/>
      <c r="HJX56" s="1252"/>
      <c r="HJY56" s="1252"/>
      <c r="HJZ56" s="1252"/>
      <c r="HKA56" s="1252"/>
      <c r="HKB56" s="1252"/>
      <c r="HKC56" s="1252"/>
      <c r="HKD56" s="1252"/>
      <c r="HKE56" s="1252"/>
      <c r="HKF56" s="1252"/>
      <c r="HKG56" s="1252"/>
      <c r="HKH56" s="1252"/>
      <c r="HKI56" s="1252"/>
      <c r="HKJ56" s="1252"/>
      <c r="HKK56" s="1252"/>
      <c r="HKL56" s="1252"/>
      <c r="HKM56" s="1252"/>
      <c r="HKN56" s="1252"/>
      <c r="HKO56" s="1252"/>
      <c r="HKP56" s="1252"/>
      <c r="HKQ56" s="1252"/>
      <c r="HKR56" s="1252"/>
      <c r="HKS56" s="1252"/>
      <c r="HKT56" s="1252"/>
      <c r="HKU56" s="1252"/>
      <c r="HKV56" s="1252"/>
      <c r="HKW56" s="1252"/>
      <c r="HKX56" s="1252"/>
      <c r="HKY56" s="1252"/>
      <c r="HKZ56" s="1252"/>
      <c r="HLA56" s="1252"/>
      <c r="HLB56" s="1252"/>
      <c r="HLC56" s="1252"/>
      <c r="HLD56" s="1252"/>
      <c r="HLE56" s="1252"/>
      <c r="HLF56" s="1252"/>
      <c r="HLG56" s="1252"/>
      <c r="HLH56" s="1252"/>
      <c r="HLI56" s="1252"/>
      <c r="HLJ56" s="1252"/>
      <c r="HLK56" s="1252"/>
      <c r="HLL56" s="1252"/>
      <c r="HLM56" s="1252"/>
      <c r="HLN56" s="1252"/>
      <c r="HLO56" s="1252"/>
      <c r="HLP56" s="1252"/>
      <c r="HLQ56" s="1252"/>
      <c r="HLR56" s="1252"/>
      <c r="HLS56" s="1252"/>
      <c r="HLT56" s="1252"/>
      <c r="HLU56" s="1252"/>
      <c r="HLV56" s="1252"/>
      <c r="HLW56" s="1252"/>
      <c r="HLX56" s="1252"/>
      <c r="HLY56" s="1252"/>
      <c r="HLZ56" s="1252"/>
      <c r="HMA56" s="1252"/>
      <c r="HMB56" s="1252"/>
      <c r="HMC56" s="1252"/>
      <c r="HMD56" s="1252"/>
      <c r="HME56" s="1252"/>
      <c r="HMF56" s="1252"/>
      <c r="HMG56" s="1252"/>
      <c r="HMH56" s="1252"/>
      <c r="HMI56" s="1252"/>
      <c r="HMJ56" s="1252"/>
      <c r="HMK56" s="1252"/>
      <c r="HML56" s="1252"/>
      <c r="HMM56" s="1252"/>
      <c r="HMN56" s="1252"/>
      <c r="HMO56" s="1252"/>
      <c r="HMP56" s="1252"/>
      <c r="HMQ56" s="1252"/>
      <c r="HMR56" s="1252"/>
      <c r="HMS56" s="1252"/>
      <c r="HMT56" s="1252"/>
      <c r="HMU56" s="1252"/>
      <c r="HMV56" s="1252"/>
      <c r="HMW56" s="1252"/>
      <c r="HMX56" s="1252"/>
      <c r="HMY56" s="1252"/>
      <c r="HMZ56" s="1252"/>
      <c r="HNA56" s="1252"/>
      <c r="HNB56" s="1252"/>
      <c r="HNC56" s="1252"/>
      <c r="HND56" s="1252"/>
      <c r="HNE56" s="1252"/>
      <c r="HNF56" s="1252"/>
      <c r="HNG56" s="1252"/>
      <c r="HNH56" s="1252"/>
      <c r="HNI56" s="1252"/>
      <c r="HNJ56" s="1252"/>
      <c r="HNK56" s="1252"/>
      <c r="HNL56" s="1252"/>
      <c r="HNM56" s="1252"/>
      <c r="HNN56" s="1252"/>
      <c r="HNO56" s="1252"/>
      <c r="HNP56" s="1252"/>
      <c r="HNQ56" s="1252"/>
      <c r="HNR56" s="1252"/>
      <c r="HNS56" s="1252"/>
      <c r="HNT56" s="1252"/>
      <c r="HNU56" s="1252"/>
      <c r="HNV56" s="1252"/>
      <c r="HNW56" s="1252"/>
      <c r="HNX56" s="1252"/>
      <c r="HNY56" s="1252"/>
      <c r="HNZ56" s="1252"/>
      <c r="HOA56" s="1252"/>
      <c r="HOB56" s="1252"/>
      <c r="HOC56" s="1252"/>
      <c r="HOD56" s="1252"/>
      <c r="HOE56" s="1252"/>
      <c r="HOF56" s="1252"/>
      <c r="HOG56" s="1252"/>
      <c r="HOH56" s="1252"/>
      <c r="HOI56" s="1252"/>
      <c r="HOJ56" s="1252"/>
      <c r="HOK56" s="1252"/>
      <c r="HOL56" s="1252"/>
      <c r="HOM56" s="1252"/>
      <c r="HON56" s="1252"/>
      <c r="HOO56" s="1252"/>
      <c r="HOP56" s="1252"/>
      <c r="HOQ56" s="1252"/>
      <c r="HOR56" s="1252"/>
      <c r="HOS56" s="1252"/>
      <c r="HOT56" s="1252"/>
      <c r="HOU56" s="1252"/>
      <c r="HOV56" s="1252"/>
      <c r="HOW56" s="1252"/>
      <c r="HOX56" s="1252"/>
      <c r="HOY56" s="1252"/>
      <c r="HOZ56" s="1252"/>
      <c r="HPA56" s="1252"/>
      <c r="HPB56" s="1252"/>
      <c r="HPC56" s="1252"/>
      <c r="HPD56" s="1252"/>
      <c r="HPE56" s="1252"/>
      <c r="HPF56" s="1252"/>
      <c r="HPG56" s="1252"/>
      <c r="HPH56" s="1252"/>
      <c r="HPI56" s="1252"/>
      <c r="HPJ56" s="1252"/>
      <c r="HPK56" s="1252"/>
      <c r="HPL56" s="1252"/>
      <c r="HPM56" s="1252"/>
      <c r="HPN56" s="1252"/>
      <c r="HPO56" s="1252"/>
      <c r="HPP56" s="1252"/>
      <c r="HPQ56" s="1252"/>
      <c r="HPR56" s="1252"/>
      <c r="HPS56" s="1252"/>
      <c r="HPT56" s="1252"/>
      <c r="HPU56" s="1252"/>
      <c r="HPV56" s="1252"/>
      <c r="HPW56" s="1252"/>
      <c r="HPX56" s="1252"/>
      <c r="HPY56" s="1252"/>
      <c r="HPZ56" s="1252"/>
      <c r="HQA56" s="1252"/>
      <c r="HQB56" s="1252"/>
      <c r="HQC56" s="1252"/>
      <c r="HQD56" s="1252"/>
      <c r="HQE56" s="1252"/>
      <c r="HQF56" s="1252"/>
      <c r="HQG56" s="1252"/>
      <c r="HQH56" s="1252"/>
      <c r="HQI56" s="1252"/>
      <c r="HQJ56" s="1252"/>
      <c r="HQK56" s="1252"/>
      <c r="HQL56" s="1252"/>
      <c r="HQM56" s="1252"/>
      <c r="HQN56" s="1252"/>
      <c r="HQO56" s="1252"/>
      <c r="HQP56" s="1252"/>
      <c r="HQQ56" s="1252"/>
      <c r="HQR56" s="1252"/>
      <c r="HQS56" s="1252"/>
      <c r="HQT56" s="1252"/>
      <c r="HQU56" s="1252"/>
      <c r="HQV56" s="1252"/>
      <c r="HQW56" s="1252"/>
      <c r="HQX56" s="1252"/>
      <c r="HQY56" s="1252"/>
      <c r="HQZ56" s="1252"/>
      <c r="HRA56" s="1252"/>
      <c r="HRB56" s="1252"/>
      <c r="HRC56" s="1252"/>
      <c r="HRD56" s="1252"/>
      <c r="HRE56" s="1252"/>
      <c r="HRF56" s="1252"/>
      <c r="HRG56" s="1252"/>
      <c r="HRH56" s="1252"/>
      <c r="HRI56" s="1252"/>
      <c r="HRJ56" s="1252"/>
      <c r="HRK56" s="1252"/>
      <c r="HRL56" s="1252"/>
      <c r="HRM56" s="1252"/>
      <c r="HRN56" s="1252"/>
      <c r="HRO56" s="1252"/>
      <c r="HRP56" s="1252"/>
      <c r="HRQ56" s="1252"/>
      <c r="HRR56" s="1252"/>
      <c r="HRS56" s="1252"/>
      <c r="HRT56" s="1252"/>
      <c r="HRU56" s="1252"/>
      <c r="HRV56" s="1252"/>
      <c r="HRW56" s="1252"/>
      <c r="HRX56" s="1252"/>
      <c r="HRY56" s="1252"/>
      <c r="HRZ56" s="1252"/>
      <c r="HSA56" s="1252"/>
      <c r="HSB56" s="1252"/>
      <c r="HSC56" s="1252"/>
      <c r="HSD56" s="1252"/>
      <c r="HSE56" s="1252"/>
      <c r="HSF56" s="1252"/>
      <c r="HSG56" s="1252"/>
      <c r="HSH56" s="1252"/>
      <c r="HSI56" s="1252"/>
      <c r="HSJ56" s="1252"/>
      <c r="HSK56" s="1252"/>
      <c r="HSL56" s="1252"/>
      <c r="HSM56" s="1252"/>
      <c r="HSN56" s="1252"/>
      <c r="HSO56" s="1252"/>
      <c r="HSP56" s="1252"/>
      <c r="HSQ56" s="1252"/>
      <c r="HSR56" s="1252"/>
      <c r="HSS56" s="1252"/>
      <c r="HST56" s="1252"/>
      <c r="HSU56" s="1252"/>
      <c r="HSV56" s="1252"/>
      <c r="HSW56" s="1252"/>
      <c r="HSX56" s="1252"/>
      <c r="HSY56" s="1252"/>
      <c r="HSZ56" s="1252"/>
      <c r="HTA56" s="1252"/>
      <c r="HTB56" s="1252"/>
      <c r="HTC56" s="1252"/>
      <c r="HTD56" s="1252"/>
      <c r="HTE56" s="1252"/>
      <c r="HTF56" s="1252"/>
      <c r="HTG56" s="1252"/>
      <c r="HTH56" s="1252"/>
      <c r="HTI56" s="1252"/>
      <c r="HTJ56" s="1252"/>
      <c r="HTK56" s="1252"/>
      <c r="HTL56" s="1252"/>
      <c r="HTM56" s="1252"/>
      <c r="HTN56" s="1252"/>
      <c r="HTO56" s="1252"/>
      <c r="HTP56" s="1252"/>
      <c r="HTQ56" s="1252"/>
      <c r="HTR56" s="1252"/>
      <c r="HTS56" s="1252"/>
      <c r="HTT56" s="1252"/>
      <c r="HTU56" s="1252"/>
      <c r="HTV56" s="1252"/>
      <c r="HTW56" s="1252"/>
      <c r="HTX56" s="1252"/>
      <c r="HTY56" s="1252"/>
      <c r="HTZ56" s="1252"/>
      <c r="HUA56" s="1252"/>
      <c r="HUB56" s="1252"/>
      <c r="HUC56" s="1252"/>
      <c r="HUD56" s="1252"/>
      <c r="HUE56" s="1252"/>
      <c r="HUF56" s="1252"/>
      <c r="HUG56" s="1252"/>
      <c r="HUH56" s="1252"/>
      <c r="HUI56" s="1252"/>
      <c r="HUJ56" s="1252"/>
      <c r="HUK56" s="1252"/>
      <c r="HUL56" s="1252"/>
      <c r="HUM56" s="1252"/>
      <c r="HUN56" s="1252"/>
      <c r="HUO56" s="1252"/>
      <c r="HUP56" s="1252"/>
      <c r="HUQ56" s="1252"/>
      <c r="HUR56" s="1252"/>
      <c r="HUS56" s="1252"/>
      <c r="HUT56" s="1252"/>
      <c r="HUU56" s="1252"/>
      <c r="HUV56" s="1252"/>
      <c r="HUW56" s="1252"/>
      <c r="HUX56" s="1252"/>
      <c r="HUY56" s="1252"/>
      <c r="HUZ56" s="1252"/>
      <c r="HVA56" s="1252"/>
      <c r="HVB56" s="1252"/>
      <c r="HVC56" s="1252"/>
      <c r="HVD56" s="1252"/>
      <c r="HVE56" s="1252"/>
      <c r="HVF56" s="1252"/>
      <c r="HVG56" s="1252"/>
      <c r="HVH56" s="1252"/>
      <c r="HVI56" s="1252"/>
      <c r="HVJ56" s="1252"/>
      <c r="HVK56" s="1252"/>
      <c r="HVL56" s="1252"/>
      <c r="HVM56" s="1252"/>
      <c r="HVN56" s="1252"/>
      <c r="HVO56" s="1252"/>
      <c r="HVP56" s="1252"/>
      <c r="HVQ56" s="1252"/>
      <c r="HVR56" s="1252"/>
      <c r="HVS56" s="1252"/>
      <c r="HVT56" s="1252"/>
      <c r="HVU56" s="1252"/>
      <c r="HVV56" s="1252"/>
      <c r="HVW56" s="1252"/>
      <c r="HVX56" s="1252"/>
      <c r="HVY56" s="1252"/>
      <c r="HVZ56" s="1252"/>
      <c r="HWA56" s="1252"/>
      <c r="HWB56" s="1252"/>
      <c r="HWC56" s="1252"/>
      <c r="HWD56" s="1252"/>
      <c r="HWE56" s="1252"/>
      <c r="HWF56" s="1252"/>
      <c r="HWG56" s="1252"/>
      <c r="HWH56" s="1252"/>
      <c r="HWI56" s="1252"/>
      <c r="HWJ56" s="1252"/>
      <c r="HWK56" s="1252"/>
      <c r="HWL56" s="1252"/>
      <c r="HWM56" s="1252"/>
      <c r="HWN56" s="1252"/>
      <c r="HWO56" s="1252"/>
      <c r="HWP56" s="1252"/>
      <c r="HWQ56" s="1252"/>
      <c r="HWR56" s="1252"/>
      <c r="HWS56" s="1252"/>
      <c r="HWT56" s="1252"/>
      <c r="HWU56" s="1252"/>
      <c r="HWV56" s="1252"/>
      <c r="HWW56" s="1252"/>
      <c r="HWX56" s="1252"/>
      <c r="HWY56" s="1252"/>
      <c r="HWZ56" s="1252"/>
      <c r="HXA56" s="1252"/>
      <c r="HXB56" s="1252"/>
      <c r="HXC56" s="1252"/>
      <c r="HXD56" s="1252"/>
      <c r="HXE56" s="1252"/>
      <c r="HXF56" s="1252"/>
      <c r="HXG56" s="1252"/>
      <c r="HXH56" s="1252"/>
      <c r="HXI56" s="1252"/>
      <c r="HXJ56" s="1252"/>
      <c r="HXK56" s="1252"/>
      <c r="HXL56" s="1252"/>
      <c r="HXM56" s="1252"/>
      <c r="HXN56" s="1252"/>
      <c r="HXO56" s="1252"/>
      <c r="HXP56" s="1252"/>
      <c r="HXQ56" s="1252"/>
      <c r="HXR56" s="1252"/>
      <c r="HXS56" s="1252"/>
      <c r="HXT56" s="1252"/>
      <c r="HXU56" s="1252"/>
      <c r="HXV56" s="1252"/>
      <c r="HXW56" s="1252"/>
      <c r="HXX56" s="1252"/>
      <c r="HXY56" s="1252"/>
      <c r="HXZ56" s="1252"/>
      <c r="HYA56" s="1252"/>
      <c r="HYB56" s="1252"/>
      <c r="HYC56" s="1252"/>
      <c r="HYD56" s="1252"/>
      <c r="HYE56" s="1252"/>
      <c r="HYF56" s="1252"/>
      <c r="HYG56" s="1252"/>
      <c r="HYH56" s="1252"/>
      <c r="HYI56" s="1252"/>
      <c r="HYJ56" s="1252"/>
      <c r="HYK56" s="1252"/>
      <c r="HYL56" s="1252"/>
      <c r="HYM56" s="1252"/>
      <c r="HYN56" s="1252"/>
      <c r="HYO56" s="1252"/>
      <c r="HYP56" s="1252"/>
      <c r="HYQ56" s="1252"/>
      <c r="HYR56" s="1252"/>
      <c r="HYS56" s="1252"/>
      <c r="HYT56" s="1252"/>
      <c r="HYU56" s="1252"/>
      <c r="HYV56" s="1252"/>
      <c r="HYW56" s="1252"/>
      <c r="HYX56" s="1252"/>
      <c r="HYY56" s="1252"/>
      <c r="HYZ56" s="1252"/>
      <c r="HZA56" s="1252"/>
      <c r="HZB56" s="1252"/>
      <c r="HZC56" s="1252"/>
      <c r="HZD56" s="1252"/>
      <c r="HZE56" s="1252"/>
      <c r="HZF56" s="1252"/>
      <c r="HZG56" s="1252"/>
      <c r="HZH56" s="1252"/>
      <c r="HZI56" s="1252"/>
      <c r="HZJ56" s="1252"/>
      <c r="HZK56" s="1252"/>
      <c r="HZL56" s="1252"/>
      <c r="HZM56" s="1252"/>
      <c r="HZN56" s="1252"/>
      <c r="HZO56" s="1252"/>
      <c r="HZP56" s="1252"/>
      <c r="HZQ56" s="1252"/>
      <c r="HZR56" s="1252"/>
      <c r="HZS56" s="1252"/>
      <c r="HZT56" s="1252"/>
      <c r="HZU56" s="1252"/>
      <c r="HZV56" s="1252"/>
      <c r="HZW56" s="1252"/>
      <c r="HZX56" s="1252"/>
      <c r="HZY56" s="1252"/>
      <c r="HZZ56" s="1252"/>
      <c r="IAA56" s="1252"/>
      <c r="IAB56" s="1252"/>
      <c r="IAC56" s="1252"/>
      <c r="IAD56" s="1252"/>
      <c r="IAE56" s="1252"/>
      <c r="IAF56" s="1252"/>
      <c r="IAG56" s="1252"/>
      <c r="IAH56" s="1252"/>
      <c r="IAI56" s="1252"/>
      <c r="IAJ56" s="1252"/>
      <c r="IAK56" s="1252"/>
      <c r="IAL56" s="1252"/>
      <c r="IAM56" s="1252"/>
      <c r="IAN56" s="1252"/>
      <c r="IAO56" s="1252"/>
      <c r="IAP56" s="1252"/>
      <c r="IAQ56" s="1252"/>
      <c r="IAR56" s="1252"/>
      <c r="IAS56" s="1252"/>
      <c r="IAT56" s="1252"/>
      <c r="IAU56" s="1252"/>
      <c r="IAV56" s="1252"/>
      <c r="IAW56" s="1252"/>
      <c r="IAX56" s="1252"/>
      <c r="IAY56" s="1252"/>
      <c r="IAZ56" s="1252"/>
      <c r="IBA56" s="1252"/>
      <c r="IBB56" s="1252"/>
      <c r="IBC56" s="1252"/>
      <c r="IBD56" s="1252"/>
      <c r="IBE56" s="1252"/>
      <c r="IBF56" s="1252"/>
      <c r="IBG56" s="1252"/>
      <c r="IBH56" s="1252"/>
      <c r="IBI56" s="1252"/>
      <c r="IBJ56" s="1252"/>
      <c r="IBK56" s="1252"/>
      <c r="IBL56" s="1252"/>
      <c r="IBM56" s="1252"/>
      <c r="IBN56" s="1252"/>
      <c r="IBO56" s="1252"/>
      <c r="IBP56" s="1252"/>
      <c r="IBQ56" s="1252"/>
      <c r="IBR56" s="1252"/>
      <c r="IBS56" s="1252"/>
      <c r="IBT56" s="1252"/>
      <c r="IBU56" s="1252"/>
      <c r="IBV56" s="1252"/>
      <c r="IBW56" s="1252"/>
      <c r="IBX56" s="1252"/>
      <c r="IBY56" s="1252"/>
      <c r="IBZ56" s="1252"/>
      <c r="ICA56" s="1252"/>
      <c r="ICB56" s="1252"/>
      <c r="ICC56" s="1252"/>
      <c r="ICD56" s="1252"/>
      <c r="ICE56" s="1252"/>
      <c r="ICF56" s="1252"/>
      <c r="ICG56" s="1252"/>
      <c r="ICH56" s="1252"/>
      <c r="ICI56" s="1252"/>
      <c r="ICJ56" s="1252"/>
      <c r="ICK56" s="1252"/>
      <c r="ICL56" s="1252"/>
      <c r="ICM56" s="1252"/>
      <c r="ICN56" s="1252"/>
      <c r="ICO56" s="1252"/>
      <c r="ICP56" s="1252"/>
      <c r="ICQ56" s="1252"/>
      <c r="ICR56" s="1252"/>
      <c r="ICS56" s="1252"/>
      <c r="ICT56" s="1252"/>
      <c r="ICU56" s="1252"/>
      <c r="ICV56" s="1252"/>
      <c r="ICW56" s="1252"/>
      <c r="ICX56" s="1252"/>
      <c r="ICY56" s="1252"/>
      <c r="ICZ56" s="1252"/>
      <c r="IDA56" s="1252"/>
      <c r="IDB56" s="1252"/>
      <c r="IDC56" s="1252"/>
      <c r="IDD56" s="1252"/>
      <c r="IDE56" s="1252"/>
      <c r="IDF56" s="1252"/>
      <c r="IDG56" s="1252"/>
      <c r="IDH56" s="1252"/>
      <c r="IDI56" s="1252"/>
      <c r="IDJ56" s="1252"/>
      <c r="IDK56" s="1252"/>
      <c r="IDL56" s="1252"/>
      <c r="IDM56" s="1252"/>
      <c r="IDN56" s="1252"/>
      <c r="IDO56" s="1252"/>
      <c r="IDP56" s="1252"/>
      <c r="IDQ56" s="1252"/>
      <c r="IDR56" s="1252"/>
      <c r="IDS56" s="1252"/>
      <c r="IDT56" s="1252"/>
      <c r="IDU56" s="1252"/>
      <c r="IDV56" s="1252"/>
      <c r="IDW56" s="1252"/>
      <c r="IDX56" s="1252"/>
      <c r="IDY56" s="1252"/>
      <c r="IDZ56" s="1252"/>
      <c r="IEA56" s="1252"/>
      <c r="IEB56" s="1252"/>
      <c r="IEC56" s="1252"/>
      <c r="IED56" s="1252"/>
      <c r="IEE56" s="1252"/>
      <c r="IEF56" s="1252"/>
      <c r="IEG56" s="1252"/>
      <c r="IEH56" s="1252"/>
      <c r="IEI56" s="1252"/>
      <c r="IEJ56" s="1252"/>
      <c r="IEK56" s="1252"/>
      <c r="IEL56" s="1252"/>
      <c r="IEM56" s="1252"/>
      <c r="IEN56" s="1252"/>
      <c r="IEO56" s="1252"/>
      <c r="IEP56" s="1252"/>
      <c r="IEQ56" s="1252"/>
      <c r="IER56" s="1252"/>
      <c r="IES56" s="1252"/>
      <c r="IET56" s="1252"/>
      <c r="IEU56" s="1252"/>
      <c r="IEV56" s="1252"/>
      <c r="IEW56" s="1252"/>
      <c r="IEX56" s="1252"/>
      <c r="IEY56" s="1252"/>
      <c r="IEZ56" s="1252"/>
      <c r="IFA56" s="1252"/>
      <c r="IFB56" s="1252"/>
      <c r="IFC56" s="1252"/>
      <c r="IFD56" s="1252"/>
      <c r="IFE56" s="1252"/>
      <c r="IFF56" s="1252"/>
      <c r="IFG56" s="1252"/>
      <c r="IFH56" s="1252"/>
      <c r="IFI56" s="1252"/>
      <c r="IFJ56" s="1252"/>
      <c r="IFK56" s="1252"/>
      <c r="IFL56" s="1252"/>
      <c r="IFM56" s="1252"/>
      <c r="IFN56" s="1252"/>
      <c r="IFO56" s="1252"/>
      <c r="IFP56" s="1252"/>
      <c r="IFQ56" s="1252"/>
      <c r="IFR56" s="1252"/>
      <c r="IFS56" s="1252"/>
      <c r="IFT56" s="1252"/>
      <c r="IFU56" s="1252"/>
      <c r="IFV56" s="1252"/>
      <c r="IFW56" s="1252"/>
      <c r="IFX56" s="1252"/>
      <c r="IFY56" s="1252"/>
      <c r="IFZ56" s="1252"/>
      <c r="IGA56" s="1252"/>
      <c r="IGB56" s="1252"/>
      <c r="IGC56" s="1252"/>
      <c r="IGD56" s="1252"/>
      <c r="IGE56" s="1252"/>
      <c r="IGF56" s="1252"/>
      <c r="IGG56" s="1252"/>
      <c r="IGH56" s="1252"/>
      <c r="IGI56" s="1252"/>
      <c r="IGJ56" s="1252"/>
      <c r="IGK56" s="1252"/>
      <c r="IGL56" s="1252"/>
      <c r="IGM56" s="1252"/>
      <c r="IGN56" s="1252"/>
      <c r="IGO56" s="1252"/>
      <c r="IGP56" s="1252"/>
      <c r="IGQ56" s="1252"/>
      <c r="IGR56" s="1252"/>
      <c r="IGS56" s="1252"/>
      <c r="IGT56" s="1252"/>
      <c r="IGU56" s="1252"/>
      <c r="IGV56" s="1252"/>
      <c r="IGW56" s="1252"/>
      <c r="IGX56" s="1252"/>
      <c r="IGY56" s="1252"/>
      <c r="IGZ56" s="1252"/>
      <c r="IHA56" s="1252"/>
      <c r="IHB56" s="1252"/>
      <c r="IHC56" s="1252"/>
      <c r="IHD56" s="1252"/>
      <c r="IHE56" s="1252"/>
      <c r="IHF56" s="1252"/>
      <c r="IHG56" s="1252"/>
      <c r="IHH56" s="1252"/>
      <c r="IHI56" s="1252"/>
      <c r="IHJ56" s="1252"/>
      <c r="IHK56" s="1252"/>
      <c r="IHL56" s="1252"/>
      <c r="IHM56" s="1252"/>
      <c r="IHN56" s="1252"/>
      <c r="IHO56" s="1252"/>
      <c r="IHP56" s="1252"/>
      <c r="IHQ56" s="1252"/>
      <c r="IHR56" s="1252"/>
      <c r="IHS56" s="1252"/>
      <c r="IHT56" s="1252"/>
      <c r="IHU56" s="1252"/>
      <c r="IHV56" s="1252"/>
      <c r="IHW56" s="1252"/>
      <c r="IHX56" s="1252"/>
      <c r="IHY56" s="1252"/>
      <c r="IHZ56" s="1252"/>
      <c r="IIA56" s="1252"/>
      <c r="IIB56" s="1252"/>
      <c r="IIC56" s="1252"/>
      <c r="IID56" s="1252"/>
      <c r="IIE56" s="1252"/>
      <c r="IIF56" s="1252"/>
      <c r="IIG56" s="1252"/>
      <c r="IIH56" s="1252"/>
      <c r="III56" s="1252"/>
      <c r="IIJ56" s="1252"/>
      <c r="IIK56" s="1252"/>
      <c r="IIL56" s="1252"/>
      <c r="IIM56" s="1252"/>
      <c r="IIN56" s="1252"/>
      <c r="IIO56" s="1252"/>
      <c r="IIP56" s="1252"/>
      <c r="IIQ56" s="1252"/>
      <c r="IIR56" s="1252"/>
      <c r="IIS56" s="1252"/>
      <c r="IIT56" s="1252"/>
      <c r="IIU56" s="1252"/>
      <c r="IIV56" s="1252"/>
      <c r="IIW56" s="1252"/>
      <c r="IIX56" s="1252"/>
      <c r="IIY56" s="1252"/>
      <c r="IIZ56" s="1252"/>
      <c r="IJA56" s="1252"/>
      <c r="IJB56" s="1252"/>
      <c r="IJC56" s="1252"/>
      <c r="IJD56" s="1252"/>
      <c r="IJE56" s="1252"/>
      <c r="IJF56" s="1252"/>
      <c r="IJG56" s="1252"/>
      <c r="IJH56" s="1252"/>
      <c r="IJI56" s="1252"/>
      <c r="IJJ56" s="1252"/>
      <c r="IJK56" s="1252"/>
      <c r="IJL56" s="1252"/>
      <c r="IJM56" s="1252"/>
      <c r="IJN56" s="1252"/>
      <c r="IJO56" s="1252"/>
      <c r="IJP56" s="1252"/>
      <c r="IJQ56" s="1252"/>
      <c r="IJR56" s="1252"/>
      <c r="IJS56" s="1252"/>
      <c r="IJT56" s="1252"/>
      <c r="IJU56" s="1252"/>
      <c r="IJV56" s="1252"/>
      <c r="IJW56" s="1252"/>
      <c r="IJX56" s="1252"/>
      <c r="IJY56" s="1252"/>
      <c r="IJZ56" s="1252"/>
      <c r="IKA56" s="1252"/>
      <c r="IKB56" s="1252"/>
      <c r="IKC56" s="1252"/>
      <c r="IKD56" s="1252"/>
      <c r="IKE56" s="1252"/>
      <c r="IKF56" s="1252"/>
      <c r="IKG56" s="1252"/>
      <c r="IKH56" s="1252"/>
      <c r="IKI56" s="1252"/>
      <c r="IKJ56" s="1252"/>
      <c r="IKK56" s="1252"/>
      <c r="IKL56" s="1252"/>
      <c r="IKM56" s="1252"/>
      <c r="IKN56" s="1252"/>
      <c r="IKO56" s="1252"/>
      <c r="IKP56" s="1252"/>
      <c r="IKQ56" s="1252"/>
      <c r="IKR56" s="1252"/>
      <c r="IKS56" s="1252"/>
      <c r="IKT56" s="1252"/>
      <c r="IKU56" s="1252"/>
      <c r="IKV56" s="1252"/>
      <c r="IKW56" s="1252"/>
      <c r="IKX56" s="1252"/>
      <c r="IKY56" s="1252"/>
      <c r="IKZ56" s="1252"/>
      <c r="ILA56" s="1252"/>
      <c r="ILB56" s="1252"/>
      <c r="ILC56" s="1252"/>
      <c r="ILD56" s="1252"/>
      <c r="ILE56" s="1252"/>
      <c r="ILF56" s="1252"/>
      <c r="ILG56" s="1252"/>
      <c r="ILH56" s="1252"/>
      <c r="ILI56" s="1252"/>
      <c r="ILJ56" s="1252"/>
      <c r="ILK56" s="1252"/>
      <c r="ILL56" s="1252"/>
      <c r="ILM56" s="1252"/>
      <c r="ILN56" s="1252"/>
      <c r="ILO56" s="1252"/>
      <c r="ILP56" s="1252"/>
      <c r="ILQ56" s="1252"/>
      <c r="ILR56" s="1252"/>
      <c r="ILS56" s="1252"/>
      <c r="ILT56" s="1252"/>
      <c r="ILU56" s="1252"/>
      <c r="ILV56" s="1252"/>
      <c r="ILW56" s="1252"/>
      <c r="ILX56" s="1252"/>
      <c r="ILY56" s="1252"/>
      <c r="ILZ56" s="1252"/>
      <c r="IMA56" s="1252"/>
      <c r="IMB56" s="1252"/>
      <c r="IMC56" s="1252"/>
      <c r="IMD56" s="1252"/>
      <c r="IME56" s="1252"/>
      <c r="IMF56" s="1252"/>
      <c r="IMG56" s="1252"/>
      <c r="IMH56" s="1252"/>
      <c r="IMI56" s="1252"/>
      <c r="IMJ56" s="1252"/>
      <c r="IMK56" s="1252"/>
      <c r="IML56" s="1252"/>
      <c r="IMM56" s="1252"/>
      <c r="IMN56" s="1252"/>
      <c r="IMO56" s="1252"/>
      <c r="IMP56" s="1252"/>
      <c r="IMQ56" s="1252"/>
      <c r="IMR56" s="1252"/>
      <c r="IMS56" s="1252"/>
      <c r="IMT56" s="1252"/>
      <c r="IMU56" s="1252"/>
      <c r="IMV56" s="1252"/>
      <c r="IMW56" s="1252"/>
      <c r="IMX56" s="1252"/>
      <c r="IMY56" s="1252"/>
      <c r="IMZ56" s="1252"/>
      <c r="INA56" s="1252"/>
      <c r="INB56" s="1252"/>
      <c r="INC56" s="1252"/>
      <c r="IND56" s="1252"/>
      <c r="INE56" s="1252"/>
      <c r="INF56" s="1252"/>
      <c r="ING56" s="1252"/>
      <c r="INH56" s="1252"/>
      <c r="INI56" s="1252"/>
      <c r="INJ56" s="1252"/>
      <c r="INK56" s="1252"/>
      <c r="INL56" s="1252"/>
      <c r="INM56" s="1252"/>
      <c r="INN56" s="1252"/>
      <c r="INO56" s="1252"/>
      <c r="INP56" s="1252"/>
      <c r="INQ56" s="1252"/>
      <c r="INR56" s="1252"/>
      <c r="INS56" s="1252"/>
      <c r="INT56" s="1252"/>
      <c r="INU56" s="1252"/>
      <c r="INV56" s="1252"/>
      <c r="INW56" s="1252"/>
      <c r="INX56" s="1252"/>
      <c r="INY56" s="1252"/>
      <c r="INZ56" s="1252"/>
      <c r="IOA56" s="1252"/>
      <c r="IOB56" s="1252"/>
      <c r="IOC56" s="1252"/>
      <c r="IOD56" s="1252"/>
      <c r="IOE56" s="1252"/>
      <c r="IOF56" s="1252"/>
      <c r="IOG56" s="1252"/>
      <c r="IOH56" s="1252"/>
      <c r="IOI56" s="1252"/>
      <c r="IOJ56" s="1252"/>
      <c r="IOK56" s="1252"/>
      <c r="IOL56" s="1252"/>
      <c r="IOM56" s="1252"/>
      <c r="ION56" s="1252"/>
      <c r="IOO56" s="1252"/>
      <c r="IOP56" s="1252"/>
      <c r="IOQ56" s="1252"/>
      <c r="IOR56" s="1252"/>
      <c r="IOS56" s="1252"/>
      <c r="IOT56" s="1252"/>
      <c r="IOU56" s="1252"/>
      <c r="IOV56" s="1252"/>
      <c r="IOW56" s="1252"/>
      <c r="IOX56" s="1252"/>
      <c r="IOY56" s="1252"/>
      <c r="IOZ56" s="1252"/>
      <c r="IPA56" s="1252"/>
      <c r="IPB56" s="1252"/>
      <c r="IPC56" s="1252"/>
      <c r="IPD56" s="1252"/>
      <c r="IPE56" s="1252"/>
      <c r="IPF56" s="1252"/>
      <c r="IPG56" s="1252"/>
      <c r="IPH56" s="1252"/>
      <c r="IPI56" s="1252"/>
      <c r="IPJ56" s="1252"/>
      <c r="IPK56" s="1252"/>
      <c r="IPL56" s="1252"/>
      <c r="IPM56" s="1252"/>
      <c r="IPN56" s="1252"/>
      <c r="IPO56" s="1252"/>
      <c r="IPP56" s="1252"/>
      <c r="IPQ56" s="1252"/>
      <c r="IPR56" s="1252"/>
      <c r="IPS56" s="1252"/>
      <c r="IPT56" s="1252"/>
      <c r="IPU56" s="1252"/>
      <c r="IPV56" s="1252"/>
      <c r="IPW56" s="1252"/>
      <c r="IPX56" s="1252"/>
      <c r="IPY56" s="1252"/>
      <c r="IPZ56" s="1252"/>
      <c r="IQA56" s="1252"/>
      <c r="IQB56" s="1252"/>
      <c r="IQC56" s="1252"/>
      <c r="IQD56" s="1252"/>
      <c r="IQE56" s="1252"/>
      <c r="IQF56" s="1252"/>
      <c r="IQG56" s="1252"/>
      <c r="IQH56" s="1252"/>
      <c r="IQI56" s="1252"/>
      <c r="IQJ56" s="1252"/>
      <c r="IQK56" s="1252"/>
      <c r="IQL56" s="1252"/>
      <c r="IQM56" s="1252"/>
      <c r="IQN56" s="1252"/>
      <c r="IQO56" s="1252"/>
      <c r="IQP56" s="1252"/>
      <c r="IQQ56" s="1252"/>
      <c r="IQR56" s="1252"/>
      <c r="IQS56" s="1252"/>
      <c r="IQT56" s="1252"/>
      <c r="IQU56" s="1252"/>
      <c r="IQV56" s="1252"/>
      <c r="IQW56" s="1252"/>
      <c r="IQX56" s="1252"/>
      <c r="IQY56" s="1252"/>
      <c r="IQZ56" s="1252"/>
      <c r="IRA56" s="1252"/>
      <c r="IRB56" s="1252"/>
      <c r="IRC56" s="1252"/>
      <c r="IRD56" s="1252"/>
      <c r="IRE56" s="1252"/>
      <c r="IRF56" s="1252"/>
      <c r="IRG56" s="1252"/>
      <c r="IRH56" s="1252"/>
      <c r="IRI56" s="1252"/>
      <c r="IRJ56" s="1252"/>
      <c r="IRK56" s="1252"/>
      <c r="IRL56" s="1252"/>
      <c r="IRM56" s="1252"/>
      <c r="IRN56" s="1252"/>
      <c r="IRO56" s="1252"/>
      <c r="IRP56" s="1252"/>
      <c r="IRQ56" s="1252"/>
      <c r="IRR56" s="1252"/>
      <c r="IRS56" s="1252"/>
      <c r="IRT56" s="1252"/>
      <c r="IRU56" s="1252"/>
      <c r="IRV56" s="1252"/>
      <c r="IRW56" s="1252"/>
      <c r="IRX56" s="1252"/>
      <c r="IRY56" s="1252"/>
      <c r="IRZ56" s="1252"/>
      <c r="ISA56" s="1252"/>
      <c r="ISB56" s="1252"/>
      <c r="ISC56" s="1252"/>
      <c r="ISD56" s="1252"/>
      <c r="ISE56" s="1252"/>
      <c r="ISF56" s="1252"/>
      <c r="ISG56" s="1252"/>
      <c r="ISH56" s="1252"/>
      <c r="ISI56" s="1252"/>
      <c r="ISJ56" s="1252"/>
      <c r="ISK56" s="1252"/>
      <c r="ISL56" s="1252"/>
      <c r="ISM56" s="1252"/>
      <c r="ISN56" s="1252"/>
      <c r="ISO56" s="1252"/>
      <c r="ISP56" s="1252"/>
      <c r="ISQ56" s="1252"/>
      <c r="ISR56" s="1252"/>
      <c r="ISS56" s="1252"/>
      <c r="IST56" s="1252"/>
      <c r="ISU56" s="1252"/>
      <c r="ISV56" s="1252"/>
      <c r="ISW56" s="1252"/>
      <c r="ISX56" s="1252"/>
      <c r="ISY56" s="1252"/>
      <c r="ISZ56" s="1252"/>
      <c r="ITA56" s="1252"/>
      <c r="ITB56" s="1252"/>
      <c r="ITC56" s="1252"/>
      <c r="ITD56" s="1252"/>
      <c r="ITE56" s="1252"/>
      <c r="ITF56" s="1252"/>
      <c r="ITG56" s="1252"/>
      <c r="ITH56" s="1252"/>
      <c r="ITI56" s="1252"/>
      <c r="ITJ56" s="1252"/>
      <c r="ITK56" s="1252"/>
      <c r="ITL56" s="1252"/>
      <c r="ITM56" s="1252"/>
      <c r="ITN56" s="1252"/>
      <c r="ITO56" s="1252"/>
      <c r="ITP56" s="1252"/>
      <c r="ITQ56" s="1252"/>
      <c r="ITR56" s="1252"/>
      <c r="ITS56" s="1252"/>
      <c r="ITT56" s="1252"/>
      <c r="ITU56" s="1252"/>
      <c r="ITV56" s="1252"/>
      <c r="ITW56" s="1252"/>
      <c r="ITX56" s="1252"/>
      <c r="ITY56" s="1252"/>
      <c r="ITZ56" s="1252"/>
      <c r="IUA56" s="1252"/>
      <c r="IUB56" s="1252"/>
      <c r="IUC56" s="1252"/>
      <c r="IUD56" s="1252"/>
      <c r="IUE56" s="1252"/>
      <c r="IUF56" s="1252"/>
      <c r="IUG56" s="1252"/>
      <c r="IUH56" s="1252"/>
      <c r="IUI56" s="1252"/>
      <c r="IUJ56" s="1252"/>
      <c r="IUK56" s="1252"/>
      <c r="IUL56" s="1252"/>
      <c r="IUM56" s="1252"/>
      <c r="IUN56" s="1252"/>
      <c r="IUO56" s="1252"/>
      <c r="IUP56" s="1252"/>
      <c r="IUQ56" s="1252"/>
      <c r="IUR56" s="1252"/>
      <c r="IUS56" s="1252"/>
      <c r="IUT56" s="1252"/>
      <c r="IUU56" s="1252"/>
      <c r="IUV56" s="1252"/>
      <c r="IUW56" s="1252"/>
      <c r="IUX56" s="1252"/>
      <c r="IUY56" s="1252"/>
      <c r="IUZ56" s="1252"/>
      <c r="IVA56" s="1252"/>
      <c r="IVB56" s="1252"/>
      <c r="IVC56" s="1252"/>
      <c r="IVD56" s="1252"/>
      <c r="IVE56" s="1252"/>
      <c r="IVF56" s="1252"/>
      <c r="IVG56" s="1252"/>
      <c r="IVH56" s="1252"/>
      <c r="IVI56" s="1252"/>
      <c r="IVJ56" s="1252"/>
      <c r="IVK56" s="1252"/>
      <c r="IVL56" s="1252"/>
      <c r="IVM56" s="1252"/>
      <c r="IVN56" s="1252"/>
      <c r="IVO56" s="1252"/>
      <c r="IVP56" s="1252"/>
      <c r="IVQ56" s="1252"/>
      <c r="IVR56" s="1252"/>
      <c r="IVS56" s="1252"/>
      <c r="IVT56" s="1252"/>
      <c r="IVU56" s="1252"/>
      <c r="IVV56" s="1252"/>
      <c r="IVW56" s="1252"/>
      <c r="IVX56" s="1252"/>
      <c r="IVY56" s="1252"/>
      <c r="IVZ56" s="1252"/>
      <c r="IWA56" s="1252"/>
      <c r="IWB56" s="1252"/>
      <c r="IWC56" s="1252"/>
      <c r="IWD56" s="1252"/>
      <c r="IWE56" s="1252"/>
      <c r="IWF56" s="1252"/>
      <c r="IWG56" s="1252"/>
      <c r="IWH56" s="1252"/>
      <c r="IWI56" s="1252"/>
      <c r="IWJ56" s="1252"/>
      <c r="IWK56" s="1252"/>
      <c r="IWL56" s="1252"/>
      <c r="IWM56" s="1252"/>
      <c r="IWN56" s="1252"/>
      <c r="IWO56" s="1252"/>
      <c r="IWP56" s="1252"/>
      <c r="IWQ56" s="1252"/>
      <c r="IWR56" s="1252"/>
      <c r="IWS56" s="1252"/>
      <c r="IWT56" s="1252"/>
      <c r="IWU56" s="1252"/>
      <c r="IWV56" s="1252"/>
      <c r="IWW56" s="1252"/>
      <c r="IWX56" s="1252"/>
      <c r="IWY56" s="1252"/>
      <c r="IWZ56" s="1252"/>
      <c r="IXA56" s="1252"/>
      <c r="IXB56" s="1252"/>
      <c r="IXC56" s="1252"/>
      <c r="IXD56" s="1252"/>
      <c r="IXE56" s="1252"/>
      <c r="IXF56" s="1252"/>
      <c r="IXG56" s="1252"/>
      <c r="IXH56" s="1252"/>
      <c r="IXI56" s="1252"/>
      <c r="IXJ56" s="1252"/>
      <c r="IXK56" s="1252"/>
      <c r="IXL56" s="1252"/>
      <c r="IXM56" s="1252"/>
      <c r="IXN56" s="1252"/>
      <c r="IXO56" s="1252"/>
      <c r="IXP56" s="1252"/>
      <c r="IXQ56" s="1252"/>
      <c r="IXR56" s="1252"/>
      <c r="IXS56" s="1252"/>
      <c r="IXT56" s="1252"/>
      <c r="IXU56" s="1252"/>
      <c r="IXV56" s="1252"/>
      <c r="IXW56" s="1252"/>
      <c r="IXX56" s="1252"/>
      <c r="IXY56" s="1252"/>
      <c r="IXZ56" s="1252"/>
      <c r="IYA56" s="1252"/>
      <c r="IYB56" s="1252"/>
      <c r="IYC56" s="1252"/>
      <c r="IYD56" s="1252"/>
      <c r="IYE56" s="1252"/>
      <c r="IYF56" s="1252"/>
      <c r="IYG56" s="1252"/>
      <c r="IYH56" s="1252"/>
      <c r="IYI56" s="1252"/>
      <c r="IYJ56" s="1252"/>
      <c r="IYK56" s="1252"/>
      <c r="IYL56" s="1252"/>
      <c r="IYM56" s="1252"/>
      <c r="IYN56" s="1252"/>
      <c r="IYO56" s="1252"/>
      <c r="IYP56" s="1252"/>
      <c r="IYQ56" s="1252"/>
      <c r="IYR56" s="1252"/>
      <c r="IYS56" s="1252"/>
      <c r="IYT56" s="1252"/>
      <c r="IYU56" s="1252"/>
      <c r="IYV56" s="1252"/>
      <c r="IYW56" s="1252"/>
      <c r="IYX56" s="1252"/>
      <c r="IYY56" s="1252"/>
      <c r="IYZ56" s="1252"/>
      <c r="IZA56" s="1252"/>
      <c r="IZB56" s="1252"/>
      <c r="IZC56" s="1252"/>
      <c r="IZD56" s="1252"/>
      <c r="IZE56" s="1252"/>
      <c r="IZF56" s="1252"/>
      <c r="IZG56" s="1252"/>
      <c r="IZH56" s="1252"/>
      <c r="IZI56" s="1252"/>
      <c r="IZJ56" s="1252"/>
      <c r="IZK56" s="1252"/>
      <c r="IZL56" s="1252"/>
      <c r="IZM56" s="1252"/>
      <c r="IZN56" s="1252"/>
      <c r="IZO56" s="1252"/>
      <c r="IZP56" s="1252"/>
      <c r="IZQ56" s="1252"/>
      <c r="IZR56" s="1252"/>
      <c r="IZS56" s="1252"/>
      <c r="IZT56" s="1252"/>
      <c r="IZU56" s="1252"/>
      <c r="IZV56" s="1252"/>
      <c r="IZW56" s="1252"/>
      <c r="IZX56" s="1252"/>
      <c r="IZY56" s="1252"/>
      <c r="IZZ56" s="1252"/>
      <c r="JAA56" s="1252"/>
      <c r="JAB56" s="1252"/>
      <c r="JAC56" s="1252"/>
      <c r="JAD56" s="1252"/>
      <c r="JAE56" s="1252"/>
      <c r="JAF56" s="1252"/>
      <c r="JAG56" s="1252"/>
      <c r="JAH56" s="1252"/>
      <c r="JAI56" s="1252"/>
      <c r="JAJ56" s="1252"/>
      <c r="JAK56" s="1252"/>
      <c r="JAL56" s="1252"/>
      <c r="JAM56" s="1252"/>
      <c r="JAN56" s="1252"/>
      <c r="JAO56" s="1252"/>
      <c r="JAP56" s="1252"/>
      <c r="JAQ56" s="1252"/>
      <c r="JAR56" s="1252"/>
      <c r="JAS56" s="1252"/>
      <c r="JAT56" s="1252"/>
      <c r="JAU56" s="1252"/>
      <c r="JAV56" s="1252"/>
      <c r="JAW56" s="1252"/>
      <c r="JAX56" s="1252"/>
      <c r="JAY56" s="1252"/>
      <c r="JAZ56" s="1252"/>
      <c r="JBA56" s="1252"/>
      <c r="JBB56" s="1252"/>
      <c r="JBC56" s="1252"/>
      <c r="JBD56" s="1252"/>
      <c r="JBE56" s="1252"/>
      <c r="JBF56" s="1252"/>
      <c r="JBG56" s="1252"/>
      <c r="JBH56" s="1252"/>
      <c r="JBI56" s="1252"/>
      <c r="JBJ56" s="1252"/>
      <c r="JBK56" s="1252"/>
      <c r="JBL56" s="1252"/>
      <c r="JBM56" s="1252"/>
      <c r="JBN56" s="1252"/>
      <c r="JBO56" s="1252"/>
      <c r="JBP56" s="1252"/>
      <c r="JBQ56" s="1252"/>
      <c r="JBR56" s="1252"/>
      <c r="JBS56" s="1252"/>
      <c r="JBT56" s="1252"/>
      <c r="JBU56" s="1252"/>
      <c r="JBV56" s="1252"/>
      <c r="JBW56" s="1252"/>
      <c r="JBX56" s="1252"/>
      <c r="JBY56" s="1252"/>
      <c r="JBZ56" s="1252"/>
      <c r="JCA56" s="1252"/>
      <c r="JCB56" s="1252"/>
      <c r="JCC56" s="1252"/>
      <c r="JCD56" s="1252"/>
      <c r="JCE56" s="1252"/>
      <c r="JCF56" s="1252"/>
      <c r="JCG56" s="1252"/>
      <c r="JCH56" s="1252"/>
      <c r="JCI56" s="1252"/>
      <c r="JCJ56" s="1252"/>
      <c r="JCK56" s="1252"/>
      <c r="JCL56" s="1252"/>
      <c r="JCM56" s="1252"/>
      <c r="JCN56" s="1252"/>
      <c r="JCO56" s="1252"/>
      <c r="JCP56" s="1252"/>
      <c r="JCQ56" s="1252"/>
      <c r="JCR56" s="1252"/>
      <c r="JCS56" s="1252"/>
      <c r="JCT56" s="1252"/>
      <c r="JCU56" s="1252"/>
      <c r="JCV56" s="1252"/>
      <c r="JCW56" s="1252"/>
      <c r="JCX56" s="1252"/>
      <c r="JCY56" s="1252"/>
      <c r="JCZ56" s="1252"/>
      <c r="JDA56" s="1252"/>
      <c r="JDB56" s="1252"/>
      <c r="JDC56" s="1252"/>
      <c r="JDD56" s="1252"/>
      <c r="JDE56" s="1252"/>
      <c r="JDF56" s="1252"/>
      <c r="JDG56" s="1252"/>
      <c r="JDH56" s="1252"/>
      <c r="JDI56" s="1252"/>
      <c r="JDJ56" s="1252"/>
      <c r="JDK56" s="1252"/>
      <c r="JDL56" s="1252"/>
      <c r="JDM56" s="1252"/>
      <c r="JDN56" s="1252"/>
      <c r="JDO56" s="1252"/>
      <c r="JDP56" s="1252"/>
      <c r="JDQ56" s="1252"/>
      <c r="JDR56" s="1252"/>
      <c r="JDS56" s="1252"/>
      <c r="JDT56" s="1252"/>
      <c r="JDU56" s="1252"/>
      <c r="JDV56" s="1252"/>
      <c r="JDW56" s="1252"/>
      <c r="JDX56" s="1252"/>
      <c r="JDY56" s="1252"/>
      <c r="JDZ56" s="1252"/>
      <c r="JEA56" s="1252"/>
      <c r="JEB56" s="1252"/>
      <c r="JEC56" s="1252"/>
      <c r="JED56" s="1252"/>
      <c r="JEE56" s="1252"/>
      <c r="JEF56" s="1252"/>
      <c r="JEG56" s="1252"/>
      <c r="JEH56" s="1252"/>
      <c r="JEI56" s="1252"/>
      <c r="JEJ56" s="1252"/>
      <c r="JEK56" s="1252"/>
      <c r="JEL56" s="1252"/>
      <c r="JEM56" s="1252"/>
      <c r="JEN56" s="1252"/>
      <c r="JEO56" s="1252"/>
      <c r="JEP56" s="1252"/>
      <c r="JEQ56" s="1252"/>
      <c r="JER56" s="1252"/>
      <c r="JES56" s="1252"/>
      <c r="JET56" s="1252"/>
      <c r="JEU56" s="1252"/>
      <c r="JEV56" s="1252"/>
      <c r="JEW56" s="1252"/>
      <c r="JEX56" s="1252"/>
      <c r="JEY56" s="1252"/>
      <c r="JEZ56" s="1252"/>
      <c r="JFA56" s="1252"/>
      <c r="JFB56" s="1252"/>
      <c r="JFC56" s="1252"/>
      <c r="JFD56" s="1252"/>
      <c r="JFE56" s="1252"/>
      <c r="JFF56" s="1252"/>
      <c r="JFG56" s="1252"/>
      <c r="JFH56" s="1252"/>
      <c r="JFI56" s="1252"/>
      <c r="JFJ56" s="1252"/>
      <c r="JFK56" s="1252"/>
      <c r="JFL56" s="1252"/>
      <c r="JFM56" s="1252"/>
      <c r="JFN56" s="1252"/>
      <c r="JFO56" s="1252"/>
      <c r="JFP56" s="1252"/>
      <c r="JFQ56" s="1252"/>
      <c r="JFR56" s="1252"/>
      <c r="JFS56" s="1252"/>
      <c r="JFT56" s="1252"/>
      <c r="JFU56" s="1252"/>
      <c r="JFV56" s="1252"/>
      <c r="JFW56" s="1252"/>
      <c r="JFX56" s="1252"/>
      <c r="JFY56" s="1252"/>
      <c r="JFZ56" s="1252"/>
      <c r="JGA56" s="1252"/>
      <c r="JGB56" s="1252"/>
      <c r="JGC56" s="1252"/>
      <c r="JGD56" s="1252"/>
      <c r="JGE56" s="1252"/>
      <c r="JGF56" s="1252"/>
      <c r="JGG56" s="1252"/>
      <c r="JGH56" s="1252"/>
      <c r="JGI56" s="1252"/>
      <c r="JGJ56" s="1252"/>
      <c r="JGK56" s="1252"/>
      <c r="JGL56" s="1252"/>
      <c r="JGM56" s="1252"/>
      <c r="JGN56" s="1252"/>
      <c r="JGO56" s="1252"/>
      <c r="JGP56" s="1252"/>
      <c r="JGQ56" s="1252"/>
      <c r="JGR56" s="1252"/>
      <c r="JGS56" s="1252"/>
      <c r="JGT56" s="1252"/>
      <c r="JGU56" s="1252"/>
      <c r="JGV56" s="1252"/>
      <c r="JGW56" s="1252"/>
      <c r="JGX56" s="1252"/>
      <c r="JGY56" s="1252"/>
      <c r="JGZ56" s="1252"/>
      <c r="JHA56" s="1252"/>
      <c r="JHB56" s="1252"/>
      <c r="JHC56" s="1252"/>
      <c r="JHD56" s="1252"/>
      <c r="JHE56" s="1252"/>
      <c r="JHF56" s="1252"/>
      <c r="JHG56" s="1252"/>
      <c r="JHH56" s="1252"/>
      <c r="JHI56" s="1252"/>
      <c r="JHJ56" s="1252"/>
      <c r="JHK56" s="1252"/>
      <c r="JHL56" s="1252"/>
      <c r="JHM56" s="1252"/>
      <c r="JHN56" s="1252"/>
      <c r="JHO56" s="1252"/>
      <c r="JHP56" s="1252"/>
      <c r="JHQ56" s="1252"/>
      <c r="JHR56" s="1252"/>
      <c r="JHS56" s="1252"/>
      <c r="JHT56" s="1252"/>
      <c r="JHU56" s="1252"/>
      <c r="JHV56" s="1252"/>
      <c r="JHW56" s="1252"/>
      <c r="JHX56" s="1252"/>
      <c r="JHY56" s="1252"/>
      <c r="JHZ56" s="1252"/>
      <c r="JIA56" s="1252"/>
      <c r="JIB56" s="1252"/>
      <c r="JIC56" s="1252"/>
      <c r="JID56" s="1252"/>
      <c r="JIE56" s="1252"/>
      <c r="JIF56" s="1252"/>
      <c r="JIG56" s="1252"/>
      <c r="JIH56" s="1252"/>
      <c r="JII56" s="1252"/>
      <c r="JIJ56" s="1252"/>
      <c r="JIK56" s="1252"/>
      <c r="JIL56" s="1252"/>
      <c r="JIM56" s="1252"/>
      <c r="JIN56" s="1252"/>
      <c r="JIO56" s="1252"/>
      <c r="JIP56" s="1252"/>
      <c r="JIQ56" s="1252"/>
      <c r="JIR56" s="1252"/>
      <c r="JIS56" s="1252"/>
      <c r="JIT56" s="1252"/>
      <c r="JIU56" s="1252"/>
      <c r="JIV56" s="1252"/>
      <c r="JIW56" s="1252"/>
      <c r="JIX56" s="1252"/>
      <c r="JIY56" s="1252"/>
      <c r="JIZ56" s="1252"/>
      <c r="JJA56" s="1252"/>
      <c r="JJB56" s="1252"/>
      <c r="JJC56" s="1252"/>
      <c r="JJD56" s="1252"/>
      <c r="JJE56" s="1252"/>
      <c r="JJF56" s="1252"/>
      <c r="JJG56" s="1252"/>
      <c r="JJH56" s="1252"/>
      <c r="JJI56" s="1252"/>
      <c r="JJJ56" s="1252"/>
      <c r="JJK56" s="1252"/>
      <c r="JJL56" s="1252"/>
      <c r="JJM56" s="1252"/>
      <c r="JJN56" s="1252"/>
      <c r="JJO56" s="1252"/>
      <c r="JJP56" s="1252"/>
      <c r="JJQ56" s="1252"/>
      <c r="JJR56" s="1252"/>
      <c r="JJS56" s="1252"/>
      <c r="JJT56" s="1252"/>
      <c r="JJU56" s="1252"/>
      <c r="JJV56" s="1252"/>
      <c r="JJW56" s="1252"/>
      <c r="JJX56" s="1252"/>
      <c r="JJY56" s="1252"/>
      <c r="JJZ56" s="1252"/>
      <c r="JKA56" s="1252"/>
      <c r="JKB56" s="1252"/>
      <c r="JKC56" s="1252"/>
      <c r="JKD56" s="1252"/>
      <c r="JKE56" s="1252"/>
      <c r="JKF56" s="1252"/>
      <c r="JKG56" s="1252"/>
      <c r="JKH56" s="1252"/>
      <c r="JKI56" s="1252"/>
      <c r="JKJ56" s="1252"/>
      <c r="JKK56" s="1252"/>
      <c r="JKL56" s="1252"/>
      <c r="JKM56" s="1252"/>
      <c r="JKN56" s="1252"/>
      <c r="JKO56" s="1252"/>
      <c r="JKP56" s="1252"/>
      <c r="JKQ56" s="1252"/>
      <c r="JKR56" s="1252"/>
      <c r="JKS56" s="1252"/>
      <c r="JKT56" s="1252"/>
      <c r="JKU56" s="1252"/>
      <c r="JKV56" s="1252"/>
      <c r="JKW56" s="1252"/>
      <c r="JKX56" s="1252"/>
      <c r="JKY56" s="1252"/>
      <c r="JKZ56" s="1252"/>
      <c r="JLA56" s="1252"/>
      <c r="JLB56" s="1252"/>
      <c r="JLC56" s="1252"/>
      <c r="JLD56" s="1252"/>
      <c r="JLE56" s="1252"/>
      <c r="JLF56" s="1252"/>
      <c r="JLG56" s="1252"/>
      <c r="JLH56" s="1252"/>
      <c r="JLI56" s="1252"/>
      <c r="JLJ56" s="1252"/>
      <c r="JLK56" s="1252"/>
      <c r="JLL56" s="1252"/>
      <c r="JLM56" s="1252"/>
      <c r="JLN56" s="1252"/>
      <c r="JLO56" s="1252"/>
      <c r="JLP56" s="1252"/>
      <c r="JLQ56" s="1252"/>
      <c r="JLR56" s="1252"/>
      <c r="JLS56" s="1252"/>
      <c r="JLT56" s="1252"/>
      <c r="JLU56" s="1252"/>
      <c r="JLV56" s="1252"/>
      <c r="JLW56" s="1252"/>
      <c r="JLX56" s="1252"/>
      <c r="JLY56" s="1252"/>
      <c r="JLZ56" s="1252"/>
      <c r="JMA56" s="1252"/>
      <c r="JMB56" s="1252"/>
      <c r="JMC56" s="1252"/>
      <c r="JMD56" s="1252"/>
      <c r="JME56" s="1252"/>
      <c r="JMF56" s="1252"/>
      <c r="JMG56" s="1252"/>
      <c r="JMH56" s="1252"/>
      <c r="JMI56" s="1252"/>
      <c r="JMJ56" s="1252"/>
      <c r="JMK56" s="1252"/>
      <c r="JML56" s="1252"/>
      <c r="JMM56" s="1252"/>
      <c r="JMN56" s="1252"/>
      <c r="JMO56" s="1252"/>
      <c r="JMP56" s="1252"/>
      <c r="JMQ56" s="1252"/>
      <c r="JMR56" s="1252"/>
      <c r="JMS56" s="1252"/>
      <c r="JMT56" s="1252"/>
      <c r="JMU56" s="1252"/>
      <c r="JMV56" s="1252"/>
      <c r="JMW56" s="1252"/>
      <c r="JMX56" s="1252"/>
      <c r="JMY56" s="1252"/>
      <c r="JMZ56" s="1252"/>
      <c r="JNA56" s="1252"/>
      <c r="JNB56" s="1252"/>
      <c r="JNC56" s="1252"/>
      <c r="JND56" s="1252"/>
      <c r="JNE56" s="1252"/>
      <c r="JNF56" s="1252"/>
      <c r="JNG56" s="1252"/>
      <c r="JNH56" s="1252"/>
      <c r="JNI56" s="1252"/>
      <c r="JNJ56" s="1252"/>
      <c r="JNK56" s="1252"/>
      <c r="JNL56" s="1252"/>
      <c r="JNM56" s="1252"/>
      <c r="JNN56" s="1252"/>
      <c r="JNO56" s="1252"/>
      <c r="JNP56" s="1252"/>
      <c r="JNQ56" s="1252"/>
      <c r="JNR56" s="1252"/>
      <c r="JNS56" s="1252"/>
      <c r="JNT56" s="1252"/>
      <c r="JNU56" s="1252"/>
      <c r="JNV56" s="1252"/>
      <c r="JNW56" s="1252"/>
      <c r="JNX56" s="1252"/>
      <c r="JNY56" s="1252"/>
      <c r="JNZ56" s="1252"/>
      <c r="JOA56" s="1252"/>
      <c r="JOB56" s="1252"/>
      <c r="JOC56" s="1252"/>
      <c r="JOD56" s="1252"/>
      <c r="JOE56" s="1252"/>
      <c r="JOF56" s="1252"/>
      <c r="JOG56" s="1252"/>
      <c r="JOH56" s="1252"/>
      <c r="JOI56" s="1252"/>
      <c r="JOJ56" s="1252"/>
      <c r="JOK56" s="1252"/>
      <c r="JOL56" s="1252"/>
      <c r="JOM56" s="1252"/>
      <c r="JON56" s="1252"/>
      <c r="JOO56" s="1252"/>
      <c r="JOP56" s="1252"/>
      <c r="JOQ56" s="1252"/>
      <c r="JOR56" s="1252"/>
      <c r="JOS56" s="1252"/>
      <c r="JOT56" s="1252"/>
      <c r="JOU56" s="1252"/>
      <c r="JOV56" s="1252"/>
      <c r="JOW56" s="1252"/>
      <c r="JOX56" s="1252"/>
      <c r="JOY56" s="1252"/>
      <c r="JOZ56" s="1252"/>
      <c r="JPA56" s="1252"/>
      <c r="JPB56" s="1252"/>
      <c r="JPC56" s="1252"/>
      <c r="JPD56" s="1252"/>
      <c r="JPE56" s="1252"/>
      <c r="JPF56" s="1252"/>
      <c r="JPG56" s="1252"/>
      <c r="JPH56" s="1252"/>
      <c r="JPI56" s="1252"/>
      <c r="JPJ56" s="1252"/>
      <c r="JPK56" s="1252"/>
      <c r="JPL56" s="1252"/>
      <c r="JPM56" s="1252"/>
      <c r="JPN56" s="1252"/>
      <c r="JPO56" s="1252"/>
      <c r="JPP56" s="1252"/>
      <c r="JPQ56" s="1252"/>
      <c r="JPR56" s="1252"/>
      <c r="JPS56" s="1252"/>
      <c r="JPT56" s="1252"/>
      <c r="JPU56" s="1252"/>
      <c r="JPV56" s="1252"/>
      <c r="JPW56" s="1252"/>
      <c r="JPX56" s="1252"/>
      <c r="JPY56" s="1252"/>
      <c r="JPZ56" s="1252"/>
      <c r="JQA56" s="1252"/>
      <c r="JQB56" s="1252"/>
      <c r="JQC56" s="1252"/>
      <c r="JQD56" s="1252"/>
      <c r="JQE56" s="1252"/>
      <c r="JQF56" s="1252"/>
      <c r="JQG56" s="1252"/>
      <c r="JQH56" s="1252"/>
      <c r="JQI56" s="1252"/>
      <c r="JQJ56" s="1252"/>
      <c r="JQK56" s="1252"/>
      <c r="JQL56" s="1252"/>
      <c r="JQM56" s="1252"/>
      <c r="JQN56" s="1252"/>
      <c r="JQO56" s="1252"/>
      <c r="JQP56" s="1252"/>
      <c r="JQQ56" s="1252"/>
      <c r="JQR56" s="1252"/>
      <c r="JQS56" s="1252"/>
      <c r="JQT56" s="1252"/>
      <c r="JQU56" s="1252"/>
      <c r="JQV56" s="1252"/>
      <c r="JQW56" s="1252"/>
      <c r="JQX56" s="1252"/>
      <c r="JQY56" s="1252"/>
      <c r="JQZ56" s="1252"/>
      <c r="JRA56" s="1252"/>
      <c r="JRB56" s="1252"/>
      <c r="JRC56" s="1252"/>
      <c r="JRD56" s="1252"/>
      <c r="JRE56" s="1252"/>
      <c r="JRF56" s="1252"/>
      <c r="JRG56" s="1252"/>
      <c r="JRH56" s="1252"/>
      <c r="JRI56" s="1252"/>
      <c r="JRJ56" s="1252"/>
      <c r="JRK56" s="1252"/>
      <c r="JRL56" s="1252"/>
      <c r="JRM56" s="1252"/>
      <c r="JRN56" s="1252"/>
      <c r="JRO56" s="1252"/>
      <c r="JRP56" s="1252"/>
      <c r="JRQ56" s="1252"/>
      <c r="JRR56" s="1252"/>
      <c r="JRS56" s="1252"/>
      <c r="JRT56" s="1252"/>
      <c r="JRU56" s="1252"/>
      <c r="JRV56" s="1252"/>
      <c r="JRW56" s="1252"/>
      <c r="JRX56" s="1252"/>
      <c r="JRY56" s="1252"/>
      <c r="JRZ56" s="1252"/>
      <c r="JSA56" s="1252"/>
      <c r="JSB56" s="1252"/>
      <c r="JSC56" s="1252"/>
      <c r="JSD56" s="1252"/>
      <c r="JSE56" s="1252"/>
      <c r="JSF56" s="1252"/>
      <c r="JSG56" s="1252"/>
      <c r="JSH56" s="1252"/>
      <c r="JSI56" s="1252"/>
      <c r="JSJ56" s="1252"/>
      <c r="JSK56" s="1252"/>
      <c r="JSL56" s="1252"/>
      <c r="JSM56" s="1252"/>
      <c r="JSN56" s="1252"/>
      <c r="JSO56" s="1252"/>
      <c r="JSP56" s="1252"/>
      <c r="JSQ56" s="1252"/>
      <c r="JSR56" s="1252"/>
      <c r="JSS56" s="1252"/>
      <c r="JST56" s="1252"/>
      <c r="JSU56" s="1252"/>
      <c r="JSV56" s="1252"/>
      <c r="JSW56" s="1252"/>
      <c r="JSX56" s="1252"/>
      <c r="JSY56" s="1252"/>
      <c r="JSZ56" s="1252"/>
      <c r="JTA56" s="1252"/>
      <c r="JTB56" s="1252"/>
      <c r="JTC56" s="1252"/>
      <c r="JTD56" s="1252"/>
      <c r="JTE56" s="1252"/>
      <c r="JTF56" s="1252"/>
      <c r="JTG56" s="1252"/>
      <c r="JTH56" s="1252"/>
      <c r="JTI56" s="1252"/>
      <c r="JTJ56" s="1252"/>
      <c r="JTK56" s="1252"/>
      <c r="JTL56" s="1252"/>
      <c r="JTM56" s="1252"/>
      <c r="JTN56" s="1252"/>
      <c r="JTO56" s="1252"/>
      <c r="JTP56" s="1252"/>
      <c r="JTQ56" s="1252"/>
      <c r="JTR56" s="1252"/>
      <c r="JTS56" s="1252"/>
      <c r="JTT56" s="1252"/>
      <c r="JTU56" s="1252"/>
      <c r="JTV56" s="1252"/>
      <c r="JTW56" s="1252"/>
      <c r="JTX56" s="1252"/>
      <c r="JTY56" s="1252"/>
      <c r="JTZ56" s="1252"/>
      <c r="JUA56" s="1252"/>
      <c r="JUB56" s="1252"/>
      <c r="JUC56" s="1252"/>
      <c r="JUD56" s="1252"/>
      <c r="JUE56" s="1252"/>
      <c r="JUF56" s="1252"/>
      <c r="JUG56" s="1252"/>
      <c r="JUH56" s="1252"/>
      <c r="JUI56" s="1252"/>
      <c r="JUJ56" s="1252"/>
      <c r="JUK56" s="1252"/>
      <c r="JUL56" s="1252"/>
      <c r="JUM56" s="1252"/>
      <c r="JUN56" s="1252"/>
      <c r="JUO56" s="1252"/>
      <c r="JUP56" s="1252"/>
      <c r="JUQ56" s="1252"/>
      <c r="JUR56" s="1252"/>
      <c r="JUS56" s="1252"/>
      <c r="JUT56" s="1252"/>
      <c r="JUU56" s="1252"/>
      <c r="JUV56" s="1252"/>
      <c r="JUW56" s="1252"/>
      <c r="JUX56" s="1252"/>
      <c r="JUY56" s="1252"/>
      <c r="JUZ56" s="1252"/>
      <c r="JVA56" s="1252"/>
      <c r="JVB56" s="1252"/>
      <c r="JVC56" s="1252"/>
      <c r="JVD56" s="1252"/>
      <c r="JVE56" s="1252"/>
      <c r="JVF56" s="1252"/>
      <c r="JVG56" s="1252"/>
      <c r="JVH56" s="1252"/>
      <c r="JVI56" s="1252"/>
      <c r="JVJ56" s="1252"/>
      <c r="JVK56" s="1252"/>
      <c r="JVL56" s="1252"/>
      <c r="JVM56" s="1252"/>
      <c r="JVN56" s="1252"/>
      <c r="JVO56" s="1252"/>
      <c r="JVP56" s="1252"/>
      <c r="JVQ56" s="1252"/>
      <c r="JVR56" s="1252"/>
      <c r="JVS56" s="1252"/>
      <c r="JVT56" s="1252"/>
      <c r="JVU56" s="1252"/>
      <c r="JVV56" s="1252"/>
      <c r="JVW56" s="1252"/>
      <c r="JVX56" s="1252"/>
      <c r="JVY56" s="1252"/>
      <c r="JVZ56" s="1252"/>
      <c r="JWA56" s="1252"/>
      <c r="JWB56" s="1252"/>
      <c r="JWC56" s="1252"/>
      <c r="JWD56" s="1252"/>
      <c r="JWE56" s="1252"/>
      <c r="JWF56" s="1252"/>
      <c r="JWG56" s="1252"/>
      <c r="JWH56" s="1252"/>
      <c r="JWI56" s="1252"/>
      <c r="JWJ56" s="1252"/>
      <c r="JWK56" s="1252"/>
      <c r="JWL56" s="1252"/>
      <c r="JWM56" s="1252"/>
      <c r="JWN56" s="1252"/>
      <c r="JWO56" s="1252"/>
      <c r="JWP56" s="1252"/>
      <c r="JWQ56" s="1252"/>
      <c r="JWR56" s="1252"/>
      <c r="JWS56" s="1252"/>
      <c r="JWT56" s="1252"/>
      <c r="JWU56" s="1252"/>
      <c r="JWV56" s="1252"/>
      <c r="JWW56" s="1252"/>
      <c r="JWX56" s="1252"/>
      <c r="JWY56" s="1252"/>
      <c r="JWZ56" s="1252"/>
      <c r="JXA56" s="1252"/>
      <c r="JXB56" s="1252"/>
      <c r="JXC56" s="1252"/>
      <c r="JXD56" s="1252"/>
      <c r="JXE56" s="1252"/>
      <c r="JXF56" s="1252"/>
      <c r="JXG56" s="1252"/>
      <c r="JXH56" s="1252"/>
      <c r="JXI56" s="1252"/>
      <c r="JXJ56" s="1252"/>
      <c r="JXK56" s="1252"/>
      <c r="JXL56" s="1252"/>
      <c r="JXM56" s="1252"/>
      <c r="JXN56" s="1252"/>
      <c r="JXO56" s="1252"/>
      <c r="JXP56" s="1252"/>
      <c r="JXQ56" s="1252"/>
      <c r="JXR56" s="1252"/>
      <c r="JXS56" s="1252"/>
      <c r="JXT56" s="1252"/>
      <c r="JXU56" s="1252"/>
      <c r="JXV56" s="1252"/>
      <c r="JXW56" s="1252"/>
      <c r="JXX56" s="1252"/>
      <c r="JXY56" s="1252"/>
      <c r="JXZ56" s="1252"/>
      <c r="JYA56" s="1252"/>
      <c r="JYB56" s="1252"/>
      <c r="JYC56" s="1252"/>
      <c r="JYD56" s="1252"/>
      <c r="JYE56" s="1252"/>
      <c r="JYF56" s="1252"/>
      <c r="JYG56" s="1252"/>
      <c r="JYH56" s="1252"/>
      <c r="JYI56" s="1252"/>
      <c r="JYJ56" s="1252"/>
      <c r="JYK56" s="1252"/>
      <c r="JYL56" s="1252"/>
      <c r="JYM56" s="1252"/>
      <c r="JYN56" s="1252"/>
      <c r="JYO56" s="1252"/>
      <c r="JYP56" s="1252"/>
      <c r="JYQ56" s="1252"/>
      <c r="JYR56" s="1252"/>
      <c r="JYS56" s="1252"/>
      <c r="JYT56" s="1252"/>
      <c r="JYU56" s="1252"/>
      <c r="JYV56" s="1252"/>
      <c r="JYW56" s="1252"/>
      <c r="JYX56" s="1252"/>
      <c r="JYY56" s="1252"/>
      <c r="JYZ56" s="1252"/>
      <c r="JZA56" s="1252"/>
      <c r="JZB56" s="1252"/>
      <c r="JZC56" s="1252"/>
      <c r="JZD56" s="1252"/>
      <c r="JZE56" s="1252"/>
      <c r="JZF56" s="1252"/>
      <c r="JZG56" s="1252"/>
      <c r="JZH56" s="1252"/>
      <c r="JZI56" s="1252"/>
      <c r="JZJ56" s="1252"/>
      <c r="JZK56" s="1252"/>
      <c r="JZL56" s="1252"/>
      <c r="JZM56" s="1252"/>
      <c r="JZN56" s="1252"/>
      <c r="JZO56" s="1252"/>
      <c r="JZP56" s="1252"/>
      <c r="JZQ56" s="1252"/>
      <c r="JZR56" s="1252"/>
      <c r="JZS56" s="1252"/>
      <c r="JZT56" s="1252"/>
      <c r="JZU56" s="1252"/>
      <c r="JZV56" s="1252"/>
      <c r="JZW56" s="1252"/>
      <c r="JZX56" s="1252"/>
      <c r="JZY56" s="1252"/>
      <c r="JZZ56" s="1252"/>
      <c r="KAA56" s="1252"/>
      <c r="KAB56" s="1252"/>
      <c r="KAC56" s="1252"/>
      <c r="KAD56" s="1252"/>
      <c r="KAE56" s="1252"/>
      <c r="KAF56" s="1252"/>
      <c r="KAG56" s="1252"/>
      <c r="KAH56" s="1252"/>
      <c r="KAI56" s="1252"/>
      <c r="KAJ56" s="1252"/>
      <c r="KAK56" s="1252"/>
      <c r="KAL56" s="1252"/>
      <c r="KAM56" s="1252"/>
      <c r="KAN56" s="1252"/>
      <c r="KAO56" s="1252"/>
      <c r="KAP56" s="1252"/>
      <c r="KAQ56" s="1252"/>
      <c r="KAR56" s="1252"/>
      <c r="KAS56" s="1252"/>
      <c r="KAT56" s="1252"/>
      <c r="KAU56" s="1252"/>
      <c r="KAV56" s="1252"/>
      <c r="KAW56" s="1252"/>
      <c r="KAX56" s="1252"/>
      <c r="KAY56" s="1252"/>
      <c r="KAZ56" s="1252"/>
      <c r="KBA56" s="1252"/>
      <c r="KBB56" s="1252"/>
      <c r="KBC56" s="1252"/>
      <c r="KBD56" s="1252"/>
      <c r="KBE56" s="1252"/>
      <c r="KBF56" s="1252"/>
      <c r="KBG56" s="1252"/>
      <c r="KBH56" s="1252"/>
      <c r="KBI56" s="1252"/>
      <c r="KBJ56" s="1252"/>
      <c r="KBK56" s="1252"/>
      <c r="KBL56" s="1252"/>
      <c r="KBM56" s="1252"/>
      <c r="KBN56" s="1252"/>
      <c r="KBO56" s="1252"/>
      <c r="KBP56" s="1252"/>
      <c r="KBQ56" s="1252"/>
      <c r="KBR56" s="1252"/>
      <c r="KBS56" s="1252"/>
      <c r="KBT56" s="1252"/>
      <c r="KBU56" s="1252"/>
      <c r="KBV56" s="1252"/>
      <c r="KBW56" s="1252"/>
      <c r="KBX56" s="1252"/>
      <c r="KBY56" s="1252"/>
      <c r="KBZ56" s="1252"/>
      <c r="KCA56" s="1252"/>
      <c r="KCB56" s="1252"/>
      <c r="KCC56" s="1252"/>
      <c r="KCD56" s="1252"/>
      <c r="KCE56" s="1252"/>
      <c r="KCF56" s="1252"/>
      <c r="KCG56" s="1252"/>
      <c r="KCH56" s="1252"/>
      <c r="KCI56" s="1252"/>
      <c r="KCJ56" s="1252"/>
      <c r="KCK56" s="1252"/>
      <c r="KCL56" s="1252"/>
      <c r="KCM56" s="1252"/>
      <c r="KCN56" s="1252"/>
      <c r="KCO56" s="1252"/>
      <c r="KCP56" s="1252"/>
      <c r="KCQ56" s="1252"/>
      <c r="KCR56" s="1252"/>
      <c r="KCS56" s="1252"/>
      <c r="KCT56" s="1252"/>
      <c r="KCU56" s="1252"/>
      <c r="KCV56" s="1252"/>
      <c r="KCW56" s="1252"/>
      <c r="KCX56" s="1252"/>
      <c r="KCY56" s="1252"/>
      <c r="KCZ56" s="1252"/>
      <c r="KDA56" s="1252"/>
      <c r="KDB56" s="1252"/>
      <c r="KDC56" s="1252"/>
      <c r="KDD56" s="1252"/>
      <c r="KDE56" s="1252"/>
      <c r="KDF56" s="1252"/>
      <c r="KDG56" s="1252"/>
      <c r="KDH56" s="1252"/>
      <c r="KDI56" s="1252"/>
      <c r="KDJ56" s="1252"/>
      <c r="KDK56" s="1252"/>
      <c r="KDL56" s="1252"/>
      <c r="KDM56" s="1252"/>
      <c r="KDN56" s="1252"/>
      <c r="KDO56" s="1252"/>
      <c r="KDP56" s="1252"/>
      <c r="KDQ56" s="1252"/>
      <c r="KDR56" s="1252"/>
      <c r="KDS56" s="1252"/>
      <c r="KDT56" s="1252"/>
      <c r="KDU56" s="1252"/>
      <c r="KDV56" s="1252"/>
      <c r="KDW56" s="1252"/>
      <c r="KDX56" s="1252"/>
      <c r="KDY56" s="1252"/>
      <c r="KDZ56" s="1252"/>
      <c r="KEA56" s="1252"/>
      <c r="KEB56" s="1252"/>
      <c r="KEC56" s="1252"/>
      <c r="KED56" s="1252"/>
      <c r="KEE56" s="1252"/>
      <c r="KEF56" s="1252"/>
      <c r="KEG56" s="1252"/>
      <c r="KEH56" s="1252"/>
      <c r="KEI56" s="1252"/>
      <c r="KEJ56" s="1252"/>
      <c r="KEK56" s="1252"/>
      <c r="KEL56" s="1252"/>
      <c r="KEM56" s="1252"/>
      <c r="KEN56" s="1252"/>
      <c r="KEO56" s="1252"/>
      <c r="KEP56" s="1252"/>
      <c r="KEQ56" s="1252"/>
      <c r="KER56" s="1252"/>
      <c r="KES56" s="1252"/>
      <c r="KET56" s="1252"/>
      <c r="KEU56" s="1252"/>
      <c r="KEV56" s="1252"/>
      <c r="KEW56" s="1252"/>
      <c r="KEX56" s="1252"/>
      <c r="KEY56" s="1252"/>
      <c r="KEZ56" s="1252"/>
      <c r="KFA56" s="1252"/>
      <c r="KFB56" s="1252"/>
      <c r="KFC56" s="1252"/>
      <c r="KFD56" s="1252"/>
      <c r="KFE56" s="1252"/>
      <c r="KFF56" s="1252"/>
      <c r="KFG56" s="1252"/>
      <c r="KFH56" s="1252"/>
      <c r="KFI56" s="1252"/>
      <c r="KFJ56" s="1252"/>
      <c r="KFK56" s="1252"/>
      <c r="KFL56" s="1252"/>
      <c r="KFM56" s="1252"/>
      <c r="KFN56" s="1252"/>
      <c r="KFO56" s="1252"/>
      <c r="KFP56" s="1252"/>
      <c r="KFQ56" s="1252"/>
      <c r="KFR56" s="1252"/>
      <c r="KFS56" s="1252"/>
      <c r="KFT56" s="1252"/>
      <c r="KFU56" s="1252"/>
      <c r="KFV56" s="1252"/>
      <c r="KFW56" s="1252"/>
      <c r="KFX56" s="1252"/>
      <c r="KFY56" s="1252"/>
      <c r="KFZ56" s="1252"/>
      <c r="KGA56" s="1252"/>
      <c r="KGB56" s="1252"/>
      <c r="KGC56" s="1252"/>
      <c r="KGD56" s="1252"/>
      <c r="KGE56" s="1252"/>
      <c r="KGF56" s="1252"/>
      <c r="KGG56" s="1252"/>
      <c r="KGH56" s="1252"/>
      <c r="KGI56" s="1252"/>
      <c r="KGJ56" s="1252"/>
      <c r="KGK56" s="1252"/>
      <c r="KGL56" s="1252"/>
      <c r="KGM56" s="1252"/>
      <c r="KGN56" s="1252"/>
      <c r="KGO56" s="1252"/>
      <c r="KGP56" s="1252"/>
      <c r="KGQ56" s="1252"/>
      <c r="KGR56" s="1252"/>
      <c r="KGS56" s="1252"/>
      <c r="KGT56" s="1252"/>
      <c r="KGU56" s="1252"/>
      <c r="KGV56" s="1252"/>
      <c r="KGW56" s="1252"/>
      <c r="KGX56" s="1252"/>
      <c r="KGY56" s="1252"/>
      <c r="KGZ56" s="1252"/>
      <c r="KHA56" s="1252"/>
      <c r="KHB56" s="1252"/>
      <c r="KHC56" s="1252"/>
      <c r="KHD56" s="1252"/>
      <c r="KHE56" s="1252"/>
      <c r="KHF56" s="1252"/>
      <c r="KHG56" s="1252"/>
      <c r="KHH56" s="1252"/>
      <c r="KHI56" s="1252"/>
      <c r="KHJ56" s="1252"/>
      <c r="KHK56" s="1252"/>
      <c r="KHL56" s="1252"/>
      <c r="KHM56" s="1252"/>
      <c r="KHN56" s="1252"/>
      <c r="KHO56" s="1252"/>
      <c r="KHP56" s="1252"/>
      <c r="KHQ56" s="1252"/>
      <c r="KHR56" s="1252"/>
      <c r="KHS56" s="1252"/>
      <c r="KHT56" s="1252"/>
      <c r="KHU56" s="1252"/>
      <c r="KHV56" s="1252"/>
      <c r="KHW56" s="1252"/>
      <c r="KHX56" s="1252"/>
      <c r="KHY56" s="1252"/>
      <c r="KHZ56" s="1252"/>
      <c r="KIA56" s="1252"/>
      <c r="KIB56" s="1252"/>
      <c r="KIC56" s="1252"/>
      <c r="KID56" s="1252"/>
      <c r="KIE56" s="1252"/>
      <c r="KIF56" s="1252"/>
      <c r="KIG56" s="1252"/>
      <c r="KIH56" s="1252"/>
      <c r="KII56" s="1252"/>
      <c r="KIJ56" s="1252"/>
      <c r="KIK56" s="1252"/>
      <c r="KIL56" s="1252"/>
      <c r="KIM56" s="1252"/>
      <c r="KIN56" s="1252"/>
      <c r="KIO56" s="1252"/>
      <c r="KIP56" s="1252"/>
      <c r="KIQ56" s="1252"/>
      <c r="KIR56" s="1252"/>
      <c r="KIS56" s="1252"/>
      <c r="KIT56" s="1252"/>
      <c r="KIU56" s="1252"/>
      <c r="KIV56" s="1252"/>
      <c r="KIW56" s="1252"/>
      <c r="KIX56" s="1252"/>
      <c r="KIY56" s="1252"/>
      <c r="KIZ56" s="1252"/>
      <c r="KJA56" s="1252"/>
      <c r="KJB56" s="1252"/>
      <c r="KJC56" s="1252"/>
      <c r="KJD56" s="1252"/>
      <c r="KJE56" s="1252"/>
      <c r="KJF56" s="1252"/>
      <c r="KJG56" s="1252"/>
      <c r="KJH56" s="1252"/>
      <c r="KJI56" s="1252"/>
      <c r="KJJ56" s="1252"/>
      <c r="KJK56" s="1252"/>
      <c r="KJL56" s="1252"/>
      <c r="KJM56" s="1252"/>
      <c r="KJN56" s="1252"/>
      <c r="KJO56" s="1252"/>
      <c r="KJP56" s="1252"/>
      <c r="KJQ56" s="1252"/>
      <c r="KJR56" s="1252"/>
      <c r="KJS56" s="1252"/>
      <c r="KJT56" s="1252"/>
      <c r="KJU56" s="1252"/>
      <c r="KJV56" s="1252"/>
      <c r="KJW56" s="1252"/>
      <c r="KJX56" s="1252"/>
      <c r="KJY56" s="1252"/>
      <c r="KJZ56" s="1252"/>
      <c r="KKA56" s="1252"/>
      <c r="KKB56" s="1252"/>
      <c r="KKC56" s="1252"/>
      <c r="KKD56" s="1252"/>
      <c r="KKE56" s="1252"/>
      <c r="KKF56" s="1252"/>
      <c r="KKG56" s="1252"/>
      <c r="KKH56" s="1252"/>
      <c r="KKI56" s="1252"/>
      <c r="KKJ56" s="1252"/>
      <c r="KKK56" s="1252"/>
      <c r="KKL56" s="1252"/>
      <c r="KKM56" s="1252"/>
      <c r="KKN56" s="1252"/>
      <c r="KKO56" s="1252"/>
      <c r="KKP56" s="1252"/>
      <c r="KKQ56" s="1252"/>
      <c r="KKR56" s="1252"/>
      <c r="KKS56" s="1252"/>
      <c r="KKT56" s="1252"/>
      <c r="KKU56" s="1252"/>
      <c r="KKV56" s="1252"/>
      <c r="KKW56" s="1252"/>
      <c r="KKX56" s="1252"/>
      <c r="KKY56" s="1252"/>
      <c r="KKZ56" s="1252"/>
      <c r="KLA56" s="1252"/>
      <c r="KLB56" s="1252"/>
      <c r="KLC56" s="1252"/>
      <c r="KLD56" s="1252"/>
      <c r="KLE56" s="1252"/>
      <c r="KLF56" s="1252"/>
      <c r="KLG56" s="1252"/>
      <c r="KLH56" s="1252"/>
      <c r="KLI56" s="1252"/>
      <c r="KLJ56" s="1252"/>
      <c r="KLK56" s="1252"/>
      <c r="KLL56" s="1252"/>
      <c r="KLM56" s="1252"/>
      <c r="KLN56" s="1252"/>
      <c r="KLO56" s="1252"/>
      <c r="KLP56" s="1252"/>
      <c r="KLQ56" s="1252"/>
      <c r="KLR56" s="1252"/>
      <c r="KLS56" s="1252"/>
      <c r="KLT56" s="1252"/>
      <c r="KLU56" s="1252"/>
      <c r="KLV56" s="1252"/>
      <c r="KLW56" s="1252"/>
      <c r="KLX56" s="1252"/>
      <c r="KLY56" s="1252"/>
      <c r="KLZ56" s="1252"/>
      <c r="KMA56" s="1252"/>
      <c r="KMB56" s="1252"/>
      <c r="KMC56" s="1252"/>
      <c r="KMD56" s="1252"/>
      <c r="KME56" s="1252"/>
      <c r="KMF56" s="1252"/>
      <c r="KMG56" s="1252"/>
      <c r="KMH56" s="1252"/>
      <c r="KMI56" s="1252"/>
      <c r="KMJ56" s="1252"/>
      <c r="KMK56" s="1252"/>
      <c r="KML56" s="1252"/>
      <c r="KMM56" s="1252"/>
      <c r="KMN56" s="1252"/>
      <c r="KMO56" s="1252"/>
      <c r="KMP56" s="1252"/>
      <c r="KMQ56" s="1252"/>
      <c r="KMR56" s="1252"/>
      <c r="KMS56" s="1252"/>
      <c r="KMT56" s="1252"/>
      <c r="KMU56" s="1252"/>
      <c r="KMV56" s="1252"/>
      <c r="KMW56" s="1252"/>
      <c r="KMX56" s="1252"/>
      <c r="KMY56" s="1252"/>
      <c r="KMZ56" s="1252"/>
      <c r="KNA56" s="1252"/>
      <c r="KNB56" s="1252"/>
      <c r="KNC56" s="1252"/>
      <c r="KND56" s="1252"/>
      <c r="KNE56" s="1252"/>
      <c r="KNF56" s="1252"/>
      <c r="KNG56" s="1252"/>
      <c r="KNH56" s="1252"/>
      <c r="KNI56" s="1252"/>
      <c r="KNJ56" s="1252"/>
      <c r="KNK56" s="1252"/>
      <c r="KNL56" s="1252"/>
      <c r="KNM56" s="1252"/>
      <c r="KNN56" s="1252"/>
      <c r="KNO56" s="1252"/>
      <c r="KNP56" s="1252"/>
      <c r="KNQ56" s="1252"/>
      <c r="KNR56" s="1252"/>
      <c r="KNS56" s="1252"/>
      <c r="KNT56" s="1252"/>
      <c r="KNU56" s="1252"/>
      <c r="KNV56" s="1252"/>
      <c r="KNW56" s="1252"/>
      <c r="KNX56" s="1252"/>
      <c r="KNY56" s="1252"/>
      <c r="KNZ56" s="1252"/>
      <c r="KOA56" s="1252"/>
      <c r="KOB56" s="1252"/>
      <c r="KOC56" s="1252"/>
      <c r="KOD56" s="1252"/>
      <c r="KOE56" s="1252"/>
      <c r="KOF56" s="1252"/>
      <c r="KOG56" s="1252"/>
      <c r="KOH56" s="1252"/>
      <c r="KOI56" s="1252"/>
      <c r="KOJ56" s="1252"/>
      <c r="KOK56" s="1252"/>
      <c r="KOL56" s="1252"/>
      <c r="KOM56" s="1252"/>
      <c r="KON56" s="1252"/>
      <c r="KOO56" s="1252"/>
      <c r="KOP56" s="1252"/>
      <c r="KOQ56" s="1252"/>
      <c r="KOR56" s="1252"/>
      <c r="KOS56" s="1252"/>
      <c r="KOT56" s="1252"/>
      <c r="KOU56" s="1252"/>
      <c r="KOV56" s="1252"/>
      <c r="KOW56" s="1252"/>
      <c r="KOX56" s="1252"/>
      <c r="KOY56" s="1252"/>
      <c r="KOZ56" s="1252"/>
      <c r="KPA56" s="1252"/>
      <c r="KPB56" s="1252"/>
      <c r="KPC56" s="1252"/>
      <c r="KPD56" s="1252"/>
      <c r="KPE56" s="1252"/>
      <c r="KPF56" s="1252"/>
      <c r="KPG56" s="1252"/>
      <c r="KPH56" s="1252"/>
      <c r="KPI56" s="1252"/>
      <c r="KPJ56" s="1252"/>
      <c r="KPK56" s="1252"/>
      <c r="KPL56" s="1252"/>
      <c r="KPM56" s="1252"/>
      <c r="KPN56" s="1252"/>
      <c r="KPO56" s="1252"/>
      <c r="KPP56" s="1252"/>
      <c r="KPQ56" s="1252"/>
      <c r="KPR56" s="1252"/>
      <c r="KPS56" s="1252"/>
      <c r="KPT56" s="1252"/>
      <c r="KPU56" s="1252"/>
      <c r="KPV56" s="1252"/>
      <c r="KPW56" s="1252"/>
      <c r="KPX56" s="1252"/>
      <c r="KPY56" s="1252"/>
      <c r="KPZ56" s="1252"/>
      <c r="KQA56" s="1252"/>
      <c r="KQB56" s="1252"/>
      <c r="KQC56" s="1252"/>
      <c r="KQD56" s="1252"/>
      <c r="KQE56" s="1252"/>
      <c r="KQF56" s="1252"/>
      <c r="KQG56" s="1252"/>
      <c r="KQH56" s="1252"/>
      <c r="KQI56" s="1252"/>
      <c r="KQJ56" s="1252"/>
      <c r="KQK56" s="1252"/>
      <c r="KQL56" s="1252"/>
      <c r="KQM56" s="1252"/>
      <c r="KQN56" s="1252"/>
      <c r="KQO56" s="1252"/>
      <c r="KQP56" s="1252"/>
      <c r="KQQ56" s="1252"/>
      <c r="KQR56" s="1252"/>
      <c r="KQS56" s="1252"/>
      <c r="KQT56" s="1252"/>
      <c r="KQU56" s="1252"/>
      <c r="KQV56" s="1252"/>
      <c r="KQW56" s="1252"/>
      <c r="KQX56" s="1252"/>
      <c r="KQY56" s="1252"/>
      <c r="KQZ56" s="1252"/>
      <c r="KRA56" s="1252"/>
      <c r="KRB56" s="1252"/>
      <c r="KRC56" s="1252"/>
      <c r="KRD56" s="1252"/>
      <c r="KRE56" s="1252"/>
      <c r="KRF56" s="1252"/>
      <c r="KRG56" s="1252"/>
      <c r="KRH56" s="1252"/>
      <c r="KRI56" s="1252"/>
      <c r="KRJ56" s="1252"/>
      <c r="KRK56" s="1252"/>
      <c r="KRL56" s="1252"/>
      <c r="KRM56" s="1252"/>
      <c r="KRN56" s="1252"/>
      <c r="KRO56" s="1252"/>
      <c r="KRP56" s="1252"/>
      <c r="KRQ56" s="1252"/>
      <c r="KRR56" s="1252"/>
      <c r="KRS56" s="1252"/>
      <c r="KRT56" s="1252"/>
      <c r="KRU56" s="1252"/>
      <c r="KRV56" s="1252"/>
      <c r="KRW56" s="1252"/>
      <c r="KRX56" s="1252"/>
      <c r="KRY56" s="1252"/>
      <c r="KRZ56" s="1252"/>
      <c r="KSA56" s="1252"/>
      <c r="KSB56" s="1252"/>
      <c r="KSC56" s="1252"/>
      <c r="KSD56" s="1252"/>
      <c r="KSE56" s="1252"/>
      <c r="KSF56" s="1252"/>
      <c r="KSG56" s="1252"/>
      <c r="KSH56" s="1252"/>
      <c r="KSI56" s="1252"/>
      <c r="KSJ56" s="1252"/>
      <c r="KSK56" s="1252"/>
      <c r="KSL56" s="1252"/>
      <c r="KSM56" s="1252"/>
      <c r="KSN56" s="1252"/>
      <c r="KSO56" s="1252"/>
      <c r="KSP56" s="1252"/>
      <c r="KSQ56" s="1252"/>
      <c r="KSR56" s="1252"/>
      <c r="KSS56" s="1252"/>
      <c r="KST56" s="1252"/>
      <c r="KSU56" s="1252"/>
      <c r="KSV56" s="1252"/>
      <c r="KSW56" s="1252"/>
      <c r="KSX56" s="1252"/>
      <c r="KSY56" s="1252"/>
      <c r="KSZ56" s="1252"/>
      <c r="KTA56" s="1252"/>
      <c r="KTB56" s="1252"/>
      <c r="KTC56" s="1252"/>
      <c r="KTD56" s="1252"/>
      <c r="KTE56" s="1252"/>
      <c r="KTF56" s="1252"/>
      <c r="KTG56" s="1252"/>
      <c r="KTH56" s="1252"/>
      <c r="KTI56" s="1252"/>
      <c r="KTJ56" s="1252"/>
      <c r="KTK56" s="1252"/>
      <c r="KTL56" s="1252"/>
      <c r="KTM56" s="1252"/>
      <c r="KTN56" s="1252"/>
      <c r="KTO56" s="1252"/>
      <c r="KTP56" s="1252"/>
      <c r="KTQ56" s="1252"/>
      <c r="KTR56" s="1252"/>
      <c r="KTS56" s="1252"/>
      <c r="KTT56" s="1252"/>
      <c r="KTU56" s="1252"/>
      <c r="KTV56" s="1252"/>
      <c r="KTW56" s="1252"/>
      <c r="KTX56" s="1252"/>
      <c r="KTY56" s="1252"/>
      <c r="KTZ56" s="1252"/>
      <c r="KUA56" s="1252"/>
      <c r="KUB56" s="1252"/>
      <c r="KUC56" s="1252"/>
      <c r="KUD56" s="1252"/>
      <c r="KUE56" s="1252"/>
      <c r="KUF56" s="1252"/>
      <c r="KUG56" s="1252"/>
      <c r="KUH56" s="1252"/>
      <c r="KUI56" s="1252"/>
      <c r="KUJ56" s="1252"/>
      <c r="KUK56" s="1252"/>
      <c r="KUL56" s="1252"/>
      <c r="KUM56" s="1252"/>
      <c r="KUN56" s="1252"/>
      <c r="KUO56" s="1252"/>
      <c r="KUP56" s="1252"/>
      <c r="KUQ56" s="1252"/>
      <c r="KUR56" s="1252"/>
      <c r="KUS56" s="1252"/>
      <c r="KUT56" s="1252"/>
      <c r="KUU56" s="1252"/>
      <c r="KUV56" s="1252"/>
      <c r="KUW56" s="1252"/>
      <c r="KUX56" s="1252"/>
      <c r="KUY56" s="1252"/>
      <c r="KUZ56" s="1252"/>
      <c r="KVA56" s="1252"/>
      <c r="KVB56" s="1252"/>
      <c r="KVC56" s="1252"/>
      <c r="KVD56" s="1252"/>
      <c r="KVE56" s="1252"/>
      <c r="KVF56" s="1252"/>
      <c r="KVG56" s="1252"/>
      <c r="KVH56" s="1252"/>
      <c r="KVI56" s="1252"/>
      <c r="KVJ56" s="1252"/>
      <c r="KVK56" s="1252"/>
      <c r="KVL56" s="1252"/>
      <c r="KVM56" s="1252"/>
      <c r="KVN56" s="1252"/>
      <c r="KVO56" s="1252"/>
      <c r="KVP56" s="1252"/>
      <c r="KVQ56" s="1252"/>
      <c r="KVR56" s="1252"/>
      <c r="KVS56" s="1252"/>
      <c r="KVT56" s="1252"/>
      <c r="KVU56" s="1252"/>
      <c r="KVV56" s="1252"/>
      <c r="KVW56" s="1252"/>
      <c r="KVX56" s="1252"/>
      <c r="KVY56" s="1252"/>
      <c r="KVZ56" s="1252"/>
      <c r="KWA56" s="1252"/>
      <c r="KWB56" s="1252"/>
      <c r="KWC56" s="1252"/>
      <c r="KWD56" s="1252"/>
      <c r="KWE56" s="1252"/>
      <c r="KWF56" s="1252"/>
      <c r="KWG56" s="1252"/>
      <c r="KWH56" s="1252"/>
      <c r="KWI56" s="1252"/>
      <c r="KWJ56" s="1252"/>
      <c r="KWK56" s="1252"/>
      <c r="KWL56" s="1252"/>
      <c r="KWM56" s="1252"/>
      <c r="KWN56" s="1252"/>
      <c r="KWO56" s="1252"/>
      <c r="KWP56" s="1252"/>
      <c r="KWQ56" s="1252"/>
      <c r="KWR56" s="1252"/>
      <c r="KWS56" s="1252"/>
      <c r="KWT56" s="1252"/>
      <c r="KWU56" s="1252"/>
      <c r="KWV56" s="1252"/>
      <c r="KWW56" s="1252"/>
      <c r="KWX56" s="1252"/>
      <c r="KWY56" s="1252"/>
      <c r="KWZ56" s="1252"/>
      <c r="KXA56" s="1252"/>
      <c r="KXB56" s="1252"/>
      <c r="KXC56" s="1252"/>
      <c r="KXD56" s="1252"/>
      <c r="KXE56" s="1252"/>
      <c r="KXF56" s="1252"/>
      <c r="KXG56" s="1252"/>
      <c r="KXH56" s="1252"/>
      <c r="KXI56" s="1252"/>
      <c r="KXJ56" s="1252"/>
      <c r="KXK56" s="1252"/>
      <c r="KXL56" s="1252"/>
      <c r="KXM56" s="1252"/>
      <c r="KXN56" s="1252"/>
      <c r="KXO56" s="1252"/>
      <c r="KXP56" s="1252"/>
      <c r="KXQ56" s="1252"/>
      <c r="KXR56" s="1252"/>
      <c r="KXS56" s="1252"/>
      <c r="KXT56" s="1252"/>
      <c r="KXU56" s="1252"/>
      <c r="KXV56" s="1252"/>
      <c r="KXW56" s="1252"/>
      <c r="KXX56" s="1252"/>
      <c r="KXY56" s="1252"/>
      <c r="KXZ56" s="1252"/>
      <c r="KYA56" s="1252"/>
      <c r="KYB56" s="1252"/>
      <c r="KYC56" s="1252"/>
      <c r="KYD56" s="1252"/>
      <c r="KYE56" s="1252"/>
      <c r="KYF56" s="1252"/>
      <c r="KYG56" s="1252"/>
      <c r="KYH56" s="1252"/>
      <c r="KYI56" s="1252"/>
      <c r="KYJ56" s="1252"/>
      <c r="KYK56" s="1252"/>
      <c r="KYL56" s="1252"/>
      <c r="KYM56" s="1252"/>
      <c r="KYN56" s="1252"/>
      <c r="KYO56" s="1252"/>
      <c r="KYP56" s="1252"/>
      <c r="KYQ56" s="1252"/>
      <c r="KYR56" s="1252"/>
      <c r="KYS56" s="1252"/>
      <c r="KYT56" s="1252"/>
      <c r="KYU56" s="1252"/>
      <c r="KYV56" s="1252"/>
      <c r="KYW56" s="1252"/>
      <c r="KYX56" s="1252"/>
      <c r="KYY56" s="1252"/>
      <c r="KYZ56" s="1252"/>
      <c r="KZA56" s="1252"/>
      <c r="KZB56" s="1252"/>
      <c r="KZC56" s="1252"/>
      <c r="KZD56" s="1252"/>
      <c r="KZE56" s="1252"/>
      <c r="KZF56" s="1252"/>
      <c r="KZG56" s="1252"/>
      <c r="KZH56" s="1252"/>
      <c r="KZI56" s="1252"/>
      <c r="KZJ56" s="1252"/>
      <c r="KZK56" s="1252"/>
      <c r="KZL56" s="1252"/>
      <c r="KZM56" s="1252"/>
      <c r="KZN56" s="1252"/>
      <c r="KZO56" s="1252"/>
      <c r="KZP56" s="1252"/>
      <c r="KZQ56" s="1252"/>
      <c r="KZR56" s="1252"/>
      <c r="KZS56" s="1252"/>
      <c r="KZT56" s="1252"/>
      <c r="KZU56" s="1252"/>
      <c r="KZV56" s="1252"/>
      <c r="KZW56" s="1252"/>
      <c r="KZX56" s="1252"/>
      <c r="KZY56" s="1252"/>
      <c r="KZZ56" s="1252"/>
      <c r="LAA56" s="1252"/>
      <c r="LAB56" s="1252"/>
      <c r="LAC56" s="1252"/>
      <c r="LAD56" s="1252"/>
      <c r="LAE56" s="1252"/>
      <c r="LAF56" s="1252"/>
      <c r="LAG56" s="1252"/>
      <c r="LAH56" s="1252"/>
      <c r="LAI56" s="1252"/>
      <c r="LAJ56" s="1252"/>
      <c r="LAK56" s="1252"/>
      <c r="LAL56" s="1252"/>
      <c r="LAM56" s="1252"/>
      <c r="LAN56" s="1252"/>
      <c r="LAO56" s="1252"/>
      <c r="LAP56" s="1252"/>
      <c r="LAQ56" s="1252"/>
      <c r="LAR56" s="1252"/>
      <c r="LAS56" s="1252"/>
      <c r="LAT56" s="1252"/>
      <c r="LAU56" s="1252"/>
      <c r="LAV56" s="1252"/>
      <c r="LAW56" s="1252"/>
      <c r="LAX56" s="1252"/>
      <c r="LAY56" s="1252"/>
      <c r="LAZ56" s="1252"/>
      <c r="LBA56" s="1252"/>
      <c r="LBB56" s="1252"/>
      <c r="LBC56" s="1252"/>
      <c r="LBD56" s="1252"/>
      <c r="LBE56" s="1252"/>
      <c r="LBF56" s="1252"/>
      <c r="LBG56" s="1252"/>
      <c r="LBH56" s="1252"/>
      <c r="LBI56" s="1252"/>
      <c r="LBJ56" s="1252"/>
      <c r="LBK56" s="1252"/>
      <c r="LBL56" s="1252"/>
      <c r="LBM56" s="1252"/>
      <c r="LBN56" s="1252"/>
      <c r="LBO56" s="1252"/>
      <c r="LBP56" s="1252"/>
      <c r="LBQ56" s="1252"/>
      <c r="LBR56" s="1252"/>
      <c r="LBS56" s="1252"/>
      <c r="LBT56" s="1252"/>
      <c r="LBU56" s="1252"/>
      <c r="LBV56" s="1252"/>
      <c r="LBW56" s="1252"/>
      <c r="LBX56" s="1252"/>
      <c r="LBY56" s="1252"/>
      <c r="LBZ56" s="1252"/>
      <c r="LCA56" s="1252"/>
      <c r="LCB56" s="1252"/>
      <c r="LCC56" s="1252"/>
      <c r="LCD56" s="1252"/>
      <c r="LCE56" s="1252"/>
      <c r="LCF56" s="1252"/>
      <c r="LCG56" s="1252"/>
      <c r="LCH56" s="1252"/>
      <c r="LCI56" s="1252"/>
      <c r="LCJ56" s="1252"/>
      <c r="LCK56" s="1252"/>
      <c r="LCL56" s="1252"/>
      <c r="LCM56" s="1252"/>
      <c r="LCN56" s="1252"/>
      <c r="LCO56" s="1252"/>
      <c r="LCP56" s="1252"/>
      <c r="LCQ56" s="1252"/>
      <c r="LCR56" s="1252"/>
      <c r="LCS56" s="1252"/>
      <c r="LCT56" s="1252"/>
      <c r="LCU56" s="1252"/>
      <c r="LCV56" s="1252"/>
      <c r="LCW56" s="1252"/>
      <c r="LCX56" s="1252"/>
      <c r="LCY56" s="1252"/>
      <c r="LCZ56" s="1252"/>
      <c r="LDA56" s="1252"/>
      <c r="LDB56" s="1252"/>
      <c r="LDC56" s="1252"/>
      <c r="LDD56" s="1252"/>
      <c r="LDE56" s="1252"/>
      <c r="LDF56" s="1252"/>
      <c r="LDG56" s="1252"/>
      <c r="LDH56" s="1252"/>
      <c r="LDI56" s="1252"/>
      <c r="LDJ56" s="1252"/>
      <c r="LDK56" s="1252"/>
      <c r="LDL56" s="1252"/>
      <c r="LDM56" s="1252"/>
      <c r="LDN56" s="1252"/>
      <c r="LDO56" s="1252"/>
      <c r="LDP56" s="1252"/>
      <c r="LDQ56" s="1252"/>
      <c r="LDR56" s="1252"/>
      <c r="LDS56" s="1252"/>
      <c r="LDT56" s="1252"/>
      <c r="LDU56" s="1252"/>
      <c r="LDV56" s="1252"/>
      <c r="LDW56" s="1252"/>
      <c r="LDX56" s="1252"/>
      <c r="LDY56" s="1252"/>
      <c r="LDZ56" s="1252"/>
      <c r="LEA56" s="1252"/>
      <c r="LEB56" s="1252"/>
      <c r="LEC56" s="1252"/>
      <c r="LED56" s="1252"/>
      <c r="LEE56" s="1252"/>
      <c r="LEF56" s="1252"/>
      <c r="LEG56" s="1252"/>
      <c r="LEH56" s="1252"/>
      <c r="LEI56" s="1252"/>
      <c r="LEJ56" s="1252"/>
      <c r="LEK56" s="1252"/>
      <c r="LEL56" s="1252"/>
      <c r="LEM56" s="1252"/>
      <c r="LEN56" s="1252"/>
      <c r="LEO56" s="1252"/>
      <c r="LEP56" s="1252"/>
      <c r="LEQ56" s="1252"/>
      <c r="LER56" s="1252"/>
      <c r="LES56" s="1252"/>
      <c r="LET56" s="1252"/>
      <c r="LEU56" s="1252"/>
      <c r="LEV56" s="1252"/>
      <c r="LEW56" s="1252"/>
      <c r="LEX56" s="1252"/>
      <c r="LEY56" s="1252"/>
      <c r="LEZ56" s="1252"/>
      <c r="LFA56" s="1252"/>
      <c r="LFB56" s="1252"/>
      <c r="LFC56" s="1252"/>
      <c r="LFD56" s="1252"/>
      <c r="LFE56" s="1252"/>
      <c r="LFF56" s="1252"/>
      <c r="LFG56" s="1252"/>
      <c r="LFH56" s="1252"/>
      <c r="LFI56" s="1252"/>
      <c r="LFJ56" s="1252"/>
      <c r="LFK56" s="1252"/>
      <c r="LFL56" s="1252"/>
      <c r="LFM56" s="1252"/>
      <c r="LFN56" s="1252"/>
      <c r="LFO56" s="1252"/>
      <c r="LFP56" s="1252"/>
      <c r="LFQ56" s="1252"/>
      <c r="LFR56" s="1252"/>
      <c r="LFS56" s="1252"/>
      <c r="LFT56" s="1252"/>
      <c r="LFU56" s="1252"/>
      <c r="LFV56" s="1252"/>
      <c r="LFW56" s="1252"/>
      <c r="LFX56" s="1252"/>
      <c r="LFY56" s="1252"/>
      <c r="LFZ56" s="1252"/>
      <c r="LGA56" s="1252"/>
      <c r="LGB56" s="1252"/>
      <c r="LGC56" s="1252"/>
      <c r="LGD56" s="1252"/>
      <c r="LGE56" s="1252"/>
      <c r="LGF56" s="1252"/>
      <c r="LGG56" s="1252"/>
      <c r="LGH56" s="1252"/>
      <c r="LGI56" s="1252"/>
      <c r="LGJ56" s="1252"/>
      <c r="LGK56" s="1252"/>
      <c r="LGL56" s="1252"/>
      <c r="LGM56" s="1252"/>
      <c r="LGN56" s="1252"/>
      <c r="LGO56" s="1252"/>
      <c r="LGP56" s="1252"/>
      <c r="LGQ56" s="1252"/>
      <c r="LGR56" s="1252"/>
      <c r="LGS56" s="1252"/>
      <c r="LGT56" s="1252"/>
      <c r="LGU56" s="1252"/>
      <c r="LGV56" s="1252"/>
      <c r="LGW56" s="1252"/>
      <c r="LGX56" s="1252"/>
      <c r="LGY56" s="1252"/>
      <c r="LGZ56" s="1252"/>
      <c r="LHA56" s="1252"/>
      <c r="LHB56" s="1252"/>
      <c r="LHC56" s="1252"/>
      <c r="LHD56" s="1252"/>
      <c r="LHE56" s="1252"/>
      <c r="LHF56" s="1252"/>
      <c r="LHG56" s="1252"/>
      <c r="LHH56" s="1252"/>
      <c r="LHI56" s="1252"/>
      <c r="LHJ56" s="1252"/>
      <c r="LHK56" s="1252"/>
      <c r="LHL56" s="1252"/>
      <c r="LHM56" s="1252"/>
      <c r="LHN56" s="1252"/>
      <c r="LHO56" s="1252"/>
      <c r="LHP56" s="1252"/>
      <c r="LHQ56" s="1252"/>
      <c r="LHR56" s="1252"/>
      <c r="LHS56" s="1252"/>
      <c r="LHT56" s="1252"/>
      <c r="LHU56" s="1252"/>
      <c r="LHV56" s="1252"/>
      <c r="LHW56" s="1252"/>
      <c r="LHX56" s="1252"/>
      <c r="LHY56" s="1252"/>
      <c r="LHZ56" s="1252"/>
      <c r="LIA56" s="1252"/>
      <c r="LIB56" s="1252"/>
      <c r="LIC56" s="1252"/>
      <c r="LID56" s="1252"/>
      <c r="LIE56" s="1252"/>
      <c r="LIF56" s="1252"/>
      <c r="LIG56" s="1252"/>
      <c r="LIH56" s="1252"/>
      <c r="LII56" s="1252"/>
      <c r="LIJ56" s="1252"/>
      <c r="LIK56" s="1252"/>
      <c r="LIL56" s="1252"/>
      <c r="LIM56" s="1252"/>
      <c r="LIN56" s="1252"/>
      <c r="LIO56" s="1252"/>
      <c r="LIP56" s="1252"/>
      <c r="LIQ56" s="1252"/>
      <c r="LIR56" s="1252"/>
      <c r="LIS56" s="1252"/>
      <c r="LIT56" s="1252"/>
      <c r="LIU56" s="1252"/>
      <c r="LIV56" s="1252"/>
      <c r="LIW56" s="1252"/>
      <c r="LIX56" s="1252"/>
      <c r="LIY56" s="1252"/>
      <c r="LIZ56" s="1252"/>
      <c r="LJA56" s="1252"/>
      <c r="LJB56" s="1252"/>
      <c r="LJC56" s="1252"/>
      <c r="LJD56" s="1252"/>
      <c r="LJE56" s="1252"/>
      <c r="LJF56" s="1252"/>
      <c r="LJG56" s="1252"/>
      <c r="LJH56" s="1252"/>
      <c r="LJI56" s="1252"/>
      <c r="LJJ56" s="1252"/>
      <c r="LJK56" s="1252"/>
      <c r="LJL56" s="1252"/>
      <c r="LJM56" s="1252"/>
      <c r="LJN56" s="1252"/>
      <c r="LJO56" s="1252"/>
      <c r="LJP56" s="1252"/>
      <c r="LJQ56" s="1252"/>
      <c r="LJR56" s="1252"/>
      <c r="LJS56" s="1252"/>
      <c r="LJT56" s="1252"/>
      <c r="LJU56" s="1252"/>
      <c r="LJV56" s="1252"/>
      <c r="LJW56" s="1252"/>
      <c r="LJX56" s="1252"/>
      <c r="LJY56" s="1252"/>
      <c r="LJZ56" s="1252"/>
      <c r="LKA56" s="1252"/>
      <c r="LKB56" s="1252"/>
      <c r="LKC56" s="1252"/>
      <c r="LKD56" s="1252"/>
      <c r="LKE56" s="1252"/>
      <c r="LKF56" s="1252"/>
      <c r="LKG56" s="1252"/>
      <c r="LKH56" s="1252"/>
      <c r="LKI56" s="1252"/>
      <c r="LKJ56" s="1252"/>
      <c r="LKK56" s="1252"/>
      <c r="LKL56" s="1252"/>
      <c r="LKM56" s="1252"/>
      <c r="LKN56" s="1252"/>
      <c r="LKO56" s="1252"/>
      <c r="LKP56" s="1252"/>
      <c r="LKQ56" s="1252"/>
      <c r="LKR56" s="1252"/>
      <c r="LKS56" s="1252"/>
      <c r="LKT56" s="1252"/>
      <c r="LKU56" s="1252"/>
      <c r="LKV56" s="1252"/>
      <c r="LKW56" s="1252"/>
      <c r="LKX56" s="1252"/>
      <c r="LKY56" s="1252"/>
      <c r="LKZ56" s="1252"/>
      <c r="LLA56" s="1252"/>
      <c r="LLB56" s="1252"/>
      <c r="LLC56" s="1252"/>
      <c r="LLD56" s="1252"/>
      <c r="LLE56" s="1252"/>
      <c r="LLF56" s="1252"/>
      <c r="LLG56" s="1252"/>
      <c r="LLH56" s="1252"/>
      <c r="LLI56" s="1252"/>
      <c r="LLJ56" s="1252"/>
      <c r="LLK56" s="1252"/>
      <c r="LLL56" s="1252"/>
      <c r="LLM56" s="1252"/>
      <c r="LLN56" s="1252"/>
      <c r="LLO56" s="1252"/>
      <c r="LLP56" s="1252"/>
      <c r="LLQ56" s="1252"/>
      <c r="LLR56" s="1252"/>
      <c r="LLS56" s="1252"/>
      <c r="LLT56" s="1252"/>
      <c r="LLU56" s="1252"/>
      <c r="LLV56" s="1252"/>
      <c r="LLW56" s="1252"/>
      <c r="LLX56" s="1252"/>
      <c r="LLY56" s="1252"/>
      <c r="LLZ56" s="1252"/>
      <c r="LMA56" s="1252"/>
      <c r="LMB56" s="1252"/>
      <c r="LMC56" s="1252"/>
      <c r="LMD56" s="1252"/>
      <c r="LME56" s="1252"/>
      <c r="LMF56" s="1252"/>
      <c r="LMG56" s="1252"/>
      <c r="LMH56" s="1252"/>
      <c r="LMI56" s="1252"/>
      <c r="LMJ56" s="1252"/>
      <c r="LMK56" s="1252"/>
      <c r="LML56" s="1252"/>
      <c r="LMM56" s="1252"/>
      <c r="LMN56" s="1252"/>
      <c r="LMO56" s="1252"/>
      <c r="LMP56" s="1252"/>
      <c r="LMQ56" s="1252"/>
      <c r="LMR56" s="1252"/>
      <c r="LMS56" s="1252"/>
      <c r="LMT56" s="1252"/>
      <c r="LMU56" s="1252"/>
      <c r="LMV56" s="1252"/>
      <c r="LMW56" s="1252"/>
      <c r="LMX56" s="1252"/>
      <c r="LMY56" s="1252"/>
      <c r="LMZ56" s="1252"/>
      <c r="LNA56" s="1252"/>
      <c r="LNB56" s="1252"/>
      <c r="LNC56" s="1252"/>
      <c r="LND56" s="1252"/>
      <c r="LNE56" s="1252"/>
      <c r="LNF56" s="1252"/>
      <c r="LNG56" s="1252"/>
      <c r="LNH56" s="1252"/>
      <c r="LNI56" s="1252"/>
      <c r="LNJ56" s="1252"/>
      <c r="LNK56" s="1252"/>
      <c r="LNL56" s="1252"/>
      <c r="LNM56" s="1252"/>
      <c r="LNN56" s="1252"/>
      <c r="LNO56" s="1252"/>
      <c r="LNP56" s="1252"/>
      <c r="LNQ56" s="1252"/>
      <c r="LNR56" s="1252"/>
      <c r="LNS56" s="1252"/>
      <c r="LNT56" s="1252"/>
      <c r="LNU56" s="1252"/>
      <c r="LNV56" s="1252"/>
      <c r="LNW56" s="1252"/>
      <c r="LNX56" s="1252"/>
      <c r="LNY56" s="1252"/>
      <c r="LNZ56" s="1252"/>
      <c r="LOA56" s="1252"/>
      <c r="LOB56" s="1252"/>
      <c r="LOC56" s="1252"/>
      <c r="LOD56" s="1252"/>
      <c r="LOE56" s="1252"/>
      <c r="LOF56" s="1252"/>
      <c r="LOG56" s="1252"/>
      <c r="LOH56" s="1252"/>
      <c r="LOI56" s="1252"/>
      <c r="LOJ56" s="1252"/>
      <c r="LOK56" s="1252"/>
      <c r="LOL56" s="1252"/>
      <c r="LOM56" s="1252"/>
      <c r="LON56" s="1252"/>
      <c r="LOO56" s="1252"/>
      <c r="LOP56" s="1252"/>
      <c r="LOQ56" s="1252"/>
      <c r="LOR56" s="1252"/>
      <c r="LOS56" s="1252"/>
      <c r="LOT56" s="1252"/>
      <c r="LOU56" s="1252"/>
      <c r="LOV56" s="1252"/>
      <c r="LOW56" s="1252"/>
      <c r="LOX56" s="1252"/>
      <c r="LOY56" s="1252"/>
      <c r="LOZ56" s="1252"/>
      <c r="LPA56" s="1252"/>
      <c r="LPB56" s="1252"/>
      <c r="LPC56" s="1252"/>
      <c r="LPD56" s="1252"/>
      <c r="LPE56" s="1252"/>
      <c r="LPF56" s="1252"/>
      <c r="LPG56" s="1252"/>
      <c r="LPH56" s="1252"/>
      <c r="LPI56" s="1252"/>
      <c r="LPJ56" s="1252"/>
      <c r="LPK56" s="1252"/>
      <c r="LPL56" s="1252"/>
      <c r="LPM56" s="1252"/>
      <c r="LPN56" s="1252"/>
      <c r="LPO56" s="1252"/>
      <c r="LPP56" s="1252"/>
      <c r="LPQ56" s="1252"/>
      <c r="LPR56" s="1252"/>
      <c r="LPS56" s="1252"/>
      <c r="LPT56" s="1252"/>
      <c r="LPU56" s="1252"/>
      <c r="LPV56" s="1252"/>
      <c r="LPW56" s="1252"/>
      <c r="LPX56" s="1252"/>
      <c r="LPY56" s="1252"/>
      <c r="LPZ56" s="1252"/>
      <c r="LQA56" s="1252"/>
      <c r="LQB56" s="1252"/>
      <c r="LQC56" s="1252"/>
      <c r="LQD56" s="1252"/>
      <c r="LQE56" s="1252"/>
      <c r="LQF56" s="1252"/>
      <c r="LQG56" s="1252"/>
      <c r="LQH56" s="1252"/>
      <c r="LQI56" s="1252"/>
      <c r="LQJ56" s="1252"/>
      <c r="LQK56" s="1252"/>
      <c r="LQL56" s="1252"/>
      <c r="LQM56" s="1252"/>
      <c r="LQN56" s="1252"/>
      <c r="LQO56" s="1252"/>
      <c r="LQP56" s="1252"/>
      <c r="LQQ56" s="1252"/>
      <c r="LQR56" s="1252"/>
      <c r="LQS56" s="1252"/>
      <c r="LQT56" s="1252"/>
      <c r="LQU56" s="1252"/>
      <c r="LQV56" s="1252"/>
      <c r="LQW56" s="1252"/>
      <c r="LQX56" s="1252"/>
      <c r="LQY56" s="1252"/>
      <c r="LQZ56" s="1252"/>
      <c r="LRA56" s="1252"/>
      <c r="LRB56" s="1252"/>
      <c r="LRC56" s="1252"/>
      <c r="LRD56" s="1252"/>
      <c r="LRE56" s="1252"/>
      <c r="LRF56" s="1252"/>
      <c r="LRG56" s="1252"/>
      <c r="LRH56" s="1252"/>
      <c r="LRI56" s="1252"/>
      <c r="LRJ56" s="1252"/>
      <c r="LRK56" s="1252"/>
      <c r="LRL56" s="1252"/>
      <c r="LRM56" s="1252"/>
      <c r="LRN56" s="1252"/>
      <c r="LRO56" s="1252"/>
      <c r="LRP56" s="1252"/>
      <c r="LRQ56" s="1252"/>
      <c r="LRR56" s="1252"/>
      <c r="LRS56" s="1252"/>
      <c r="LRT56" s="1252"/>
      <c r="LRU56" s="1252"/>
      <c r="LRV56" s="1252"/>
      <c r="LRW56" s="1252"/>
      <c r="LRX56" s="1252"/>
      <c r="LRY56" s="1252"/>
      <c r="LRZ56" s="1252"/>
      <c r="LSA56" s="1252"/>
      <c r="LSB56" s="1252"/>
      <c r="LSC56" s="1252"/>
      <c r="LSD56" s="1252"/>
      <c r="LSE56" s="1252"/>
      <c r="LSF56" s="1252"/>
      <c r="LSG56" s="1252"/>
      <c r="LSH56" s="1252"/>
      <c r="LSI56" s="1252"/>
      <c r="LSJ56" s="1252"/>
      <c r="LSK56" s="1252"/>
      <c r="LSL56" s="1252"/>
      <c r="LSM56" s="1252"/>
      <c r="LSN56" s="1252"/>
      <c r="LSO56" s="1252"/>
      <c r="LSP56" s="1252"/>
      <c r="LSQ56" s="1252"/>
      <c r="LSR56" s="1252"/>
      <c r="LSS56" s="1252"/>
      <c r="LST56" s="1252"/>
      <c r="LSU56" s="1252"/>
      <c r="LSV56" s="1252"/>
      <c r="LSW56" s="1252"/>
      <c r="LSX56" s="1252"/>
      <c r="LSY56" s="1252"/>
      <c r="LSZ56" s="1252"/>
      <c r="LTA56" s="1252"/>
      <c r="LTB56" s="1252"/>
      <c r="LTC56" s="1252"/>
      <c r="LTD56" s="1252"/>
      <c r="LTE56" s="1252"/>
      <c r="LTF56" s="1252"/>
      <c r="LTG56" s="1252"/>
      <c r="LTH56" s="1252"/>
      <c r="LTI56" s="1252"/>
      <c r="LTJ56" s="1252"/>
      <c r="LTK56" s="1252"/>
      <c r="LTL56" s="1252"/>
      <c r="LTM56" s="1252"/>
      <c r="LTN56" s="1252"/>
      <c r="LTO56" s="1252"/>
      <c r="LTP56" s="1252"/>
      <c r="LTQ56" s="1252"/>
      <c r="LTR56" s="1252"/>
      <c r="LTS56" s="1252"/>
      <c r="LTT56" s="1252"/>
      <c r="LTU56" s="1252"/>
      <c r="LTV56" s="1252"/>
      <c r="LTW56" s="1252"/>
      <c r="LTX56" s="1252"/>
      <c r="LTY56" s="1252"/>
      <c r="LTZ56" s="1252"/>
      <c r="LUA56" s="1252"/>
      <c r="LUB56" s="1252"/>
      <c r="LUC56" s="1252"/>
      <c r="LUD56" s="1252"/>
      <c r="LUE56" s="1252"/>
      <c r="LUF56" s="1252"/>
      <c r="LUG56" s="1252"/>
      <c r="LUH56" s="1252"/>
      <c r="LUI56" s="1252"/>
      <c r="LUJ56" s="1252"/>
      <c r="LUK56" s="1252"/>
      <c r="LUL56" s="1252"/>
      <c r="LUM56" s="1252"/>
      <c r="LUN56" s="1252"/>
      <c r="LUO56" s="1252"/>
      <c r="LUP56" s="1252"/>
      <c r="LUQ56" s="1252"/>
      <c r="LUR56" s="1252"/>
      <c r="LUS56" s="1252"/>
      <c r="LUT56" s="1252"/>
      <c r="LUU56" s="1252"/>
      <c r="LUV56" s="1252"/>
      <c r="LUW56" s="1252"/>
      <c r="LUX56" s="1252"/>
      <c r="LUY56" s="1252"/>
      <c r="LUZ56" s="1252"/>
      <c r="LVA56" s="1252"/>
      <c r="LVB56" s="1252"/>
      <c r="LVC56" s="1252"/>
      <c r="LVD56" s="1252"/>
      <c r="LVE56" s="1252"/>
      <c r="LVF56" s="1252"/>
      <c r="LVG56" s="1252"/>
      <c r="LVH56" s="1252"/>
      <c r="LVI56" s="1252"/>
      <c r="LVJ56" s="1252"/>
      <c r="LVK56" s="1252"/>
      <c r="LVL56" s="1252"/>
      <c r="LVM56" s="1252"/>
      <c r="LVN56" s="1252"/>
      <c r="LVO56" s="1252"/>
      <c r="LVP56" s="1252"/>
      <c r="LVQ56" s="1252"/>
      <c r="LVR56" s="1252"/>
      <c r="LVS56" s="1252"/>
      <c r="LVT56" s="1252"/>
      <c r="LVU56" s="1252"/>
      <c r="LVV56" s="1252"/>
      <c r="LVW56" s="1252"/>
      <c r="LVX56" s="1252"/>
      <c r="LVY56" s="1252"/>
      <c r="LVZ56" s="1252"/>
      <c r="LWA56" s="1252"/>
      <c r="LWB56" s="1252"/>
      <c r="LWC56" s="1252"/>
      <c r="LWD56" s="1252"/>
      <c r="LWE56" s="1252"/>
      <c r="LWF56" s="1252"/>
      <c r="LWG56" s="1252"/>
      <c r="LWH56" s="1252"/>
      <c r="LWI56" s="1252"/>
      <c r="LWJ56" s="1252"/>
      <c r="LWK56" s="1252"/>
      <c r="LWL56" s="1252"/>
      <c r="LWM56" s="1252"/>
      <c r="LWN56" s="1252"/>
      <c r="LWO56" s="1252"/>
      <c r="LWP56" s="1252"/>
      <c r="LWQ56" s="1252"/>
      <c r="LWR56" s="1252"/>
      <c r="LWS56" s="1252"/>
      <c r="LWT56" s="1252"/>
      <c r="LWU56" s="1252"/>
      <c r="LWV56" s="1252"/>
      <c r="LWW56" s="1252"/>
      <c r="LWX56" s="1252"/>
      <c r="LWY56" s="1252"/>
      <c r="LWZ56" s="1252"/>
      <c r="LXA56" s="1252"/>
      <c r="LXB56" s="1252"/>
      <c r="LXC56" s="1252"/>
      <c r="LXD56" s="1252"/>
      <c r="LXE56" s="1252"/>
      <c r="LXF56" s="1252"/>
      <c r="LXG56" s="1252"/>
      <c r="LXH56" s="1252"/>
      <c r="LXI56" s="1252"/>
      <c r="LXJ56" s="1252"/>
      <c r="LXK56" s="1252"/>
      <c r="LXL56" s="1252"/>
      <c r="LXM56" s="1252"/>
      <c r="LXN56" s="1252"/>
      <c r="LXO56" s="1252"/>
      <c r="LXP56" s="1252"/>
      <c r="LXQ56" s="1252"/>
      <c r="LXR56" s="1252"/>
      <c r="LXS56" s="1252"/>
      <c r="LXT56" s="1252"/>
      <c r="LXU56" s="1252"/>
      <c r="LXV56" s="1252"/>
      <c r="LXW56" s="1252"/>
      <c r="LXX56" s="1252"/>
      <c r="LXY56" s="1252"/>
      <c r="LXZ56" s="1252"/>
      <c r="LYA56" s="1252"/>
      <c r="LYB56" s="1252"/>
      <c r="LYC56" s="1252"/>
      <c r="LYD56" s="1252"/>
      <c r="LYE56" s="1252"/>
      <c r="LYF56" s="1252"/>
      <c r="LYG56" s="1252"/>
      <c r="LYH56" s="1252"/>
      <c r="LYI56" s="1252"/>
      <c r="LYJ56" s="1252"/>
      <c r="LYK56" s="1252"/>
      <c r="LYL56" s="1252"/>
      <c r="LYM56" s="1252"/>
      <c r="LYN56" s="1252"/>
      <c r="LYO56" s="1252"/>
      <c r="LYP56" s="1252"/>
      <c r="LYQ56" s="1252"/>
      <c r="LYR56" s="1252"/>
      <c r="LYS56" s="1252"/>
      <c r="LYT56" s="1252"/>
      <c r="LYU56" s="1252"/>
      <c r="LYV56" s="1252"/>
      <c r="LYW56" s="1252"/>
      <c r="LYX56" s="1252"/>
      <c r="LYY56" s="1252"/>
      <c r="LYZ56" s="1252"/>
      <c r="LZA56" s="1252"/>
      <c r="LZB56" s="1252"/>
      <c r="LZC56" s="1252"/>
      <c r="LZD56" s="1252"/>
      <c r="LZE56" s="1252"/>
      <c r="LZF56" s="1252"/>
      <c r="LZG56" s="1252"/>
      <c r="LZH56" s="1252"/>
      <c r="LZI56" s="1252"/>
      <c r="LZJ56" s="1252"/>
      <c r="LZK56" s="1252"/>
      <c r="LZL56" s="1252"/>
      <c r="LZM56" s="1252"/>
      <c r="LZN56" s="1252"/>
      <c r="LZO56" s="1252"/>
      <c r="LZP56" s="1252"/>
      <c r="LZQ56" s="1252"/>
      <c r="LZR56" s="1252"/>
      <c r="LZS56" s="1252"/>
      <c r="LZT56" s="1252"/>
      <c r="LZU56" s="1252"/>
      <c r="LZV56" s="1252"/>
      <c r="LZW56" s="1252"/>
      <c r="LZX56" s="1252"/>
      <c r="LZY56" s="1252"/>
      <c r="LZZ56" s="1252"/>
      <c r="MAA56" s="1252"/>
      <c r="MAB56" s="1252"/>
      <c r="MAC56" s="1252"/>
      <c r="MAD56" s="1252"/>
      <c r="MAE56" s="1252"/>
      <c r="MAF56" s="1252"/>
      <c r="MAG56" s="1252"/>
      <c r="MAH56" s="1252"/>
      <c r="MAI56" s="1252"/>
      <c r="MAJ56" s="1252"/>
      <c r="MAK56" s="1252"/>
      <c r="MAL56" s="1252"/>
      <c r="MAM56" s="1252"/>
      <c r="MAN56" s="1252"/>
      <c r="MAO56" s="1252"/>
      <c r="MAP56" s="1252"/>
      <c r="MAQ56" s="1252"/>
      <c r="MAR56" s="1252"/>
      <c r="MAS56" s="1252"/>
      <c r="MAT56" s="1252"/>
      <c r="MAU56" s="1252"/>
      <c r="MAV56" s="1252"/>
      <c r="MAW56" s="1252"/>
      <c r="MAX56" s="1252"/>
      <c r="MAY56" s="1252"/>
      <c r="MAZ56" s="1252"/>
      <c r="MBA56" s="1252"/>
      <c r="MBB56" s="1252"/>
      <c r="MBC56" s="1252"/>
      <c r="MBD56" s="1252"/>
      <c r="MBE56" s="1252"/>
      <c r="MBF56" s="1252"/>
      <c r="MBG56" s="1252"/>
      <c r="MBH56" s="1252"/>
      <c r="MBI56" s="1252"/>
      <c r="MBJ56" s="1252"/>
      <c r="MBK56" s="1252"/>
      <c r="MBL56" s="1252"/>
      <c r="MBM56" s="1252"/>
      <c r="MBN56" s="1252"/>
      <c r="MBO56" s="1252"/>
      <c r="MBP56" s="1252"/>
      <c r="MBQ56" s="1252"/>
      <c r="MBR56" s="1252"/>
      <c r="MBS56" s="1252"/>
      <c r="MBT56" s="1252"/>
      <c r="MBU56" s="1252"/>
      <c r="MBV56" s="1252"/>
      <c r="MBW56" s="1252"/>
      <c r="MBX56" s="1252"/>
      <c r="MBY56" s="1252"/>
      <c r="MBZ56" s="1252"/>
      <c r="MCA56" s="1252"/>
      <c r="MCB56" s="1252"/>
      <c r="MCC56" s="1252"/>
      <c r="MCD56" s="1252"/>
      <c r="MCE56" s="1252"/>
      <c r="MCF56" s="1252"/>
      <c r="MCG56" s="1252"/>
      <c r="MCH56" s="1252"/>
      <c r="MCI56" s="1252"/>
      <c r="MCJ56" s="1252"/>
      <c r="MCK56" s="1252"/>
      <c r="MCL56" s="1252"/>
      <c r="MCM56" s="1252"/>
      <c r="MCN56" s="1252"/>
      <c r="MCO56" s="1252"/>
      <c r="MCP56" s="1252"/>
      <c r="MCQ56" s="1252"/>
      <c r="MCR56" s="1252"/>
      <c r="MCS56" s="1252"/>
      <c r="MCT56" s="1252"/>
      <c r="MCU56" s="1252"/>
      <c r="MCV56" s="1252"/>
      <c r="MCW56" s="1252"/>
      <c r="MCX56" s="1252"/>
      <c r="MCY56" s="1252"/>
      <c r="MCZ56" s="1252"/>
      <c r="MDA56" s="1252"/>
      <c r="MDB56" s="1252"/>
      <c r="MDC56" s="1252"/>
      <c r="MDD56" s="1252"/>
      <c r="MDE56" s="1252"/>
      <c r="MDF56" s="1252"/>
      <c r="MDG56" s="1252"/>
      <c r="MDH56" s="1252"/>
      <c r="MDI56" s="1252"/>
      <c r="MDJ56" s="1252"/>
      <c r="MDK56" s="1252"/>
      <c r="MDL56" s="1252"/>
      <c r="MDM56" s="1252"/>
      <c r="MDN56" s="1252"/>
      <c r="MDO56" s="1252"/>
      <c r="MDP56" s="1252"/>
      <c r="MDQ56" s="1252"/>
      <c r="MDR56" s="1252"/>
      <c r="MDS56" s="1252"/>
      <c r="MDT56" s="1252"/>
      <c r="MDU56" s="1252"/>
      <c r="MDV56" s="1252"/>
      <c r="MDW56" s="1252"/>
      <c r="MDX56" s="1252"/>
      <c r="MDY56" s="1252"/>
      <c r="MDZ56" s="1252"/>
      <c r="MEA56" s="1252"/>
      <c r="MEB56" s="1252"/>
      <c r="MEC56" s="1252"/>
      <c r="MED56" s="1252"/>
      <c r="MEE56" s="1252"/>
      <c r="MEF56" s="1252"/>
      <c r="MEG56" s="1252"/>
      <c r="MEH56" s="1252"/>
      <c r="MEI56" s="1252"/>
      <c r="MEJ56" s="1252"/>
      <c r="MEK56" s="1252"/>
      <c r="MEL56" s="1252"/>
      <c r="MEM56" s="1252"/>
      <c r="MEN56" s="1252"/>
      <c r="MEO56" s="1252"/>
      <c r="MEP56" s="1252"/>
      <c r="MEQ56" s="1252"/>
      <c r="MER56" s="1252"/>
      <c r="MES56" s="1252"/>
      <c r="MET56" s="1252"/>
      <c r="MEU56" s="1252"/>
      <c r="MEV56" s="1252"/>
      <c r="MEW56" s="1252"/>
      <c r="MEX56" s="1252"/>
      <c r="MEY56" s="1252"/>
      <c r="MEZ56" s="1252"/>
      <c r="MFA56" s="1252"/>
      <c r="MFB56" s="1252"/>
      <c r="MFC56" s="1252"/>
      <c r="MFD56" s="1252"/>
      <c r="MFE56" s="1252"/>
      <c r="MFF56" s="1252"/>
      <c r="MFG56" s="1252"/>
      <c r="MFH56" s="1252"/>
      <c r="MFI56" s="1252"/>
      <c r="MFJ56" s="1252"/>
      <c r="MFK56" s="1252"/>
      <c r="MFL56" s="1252"/>
      <c r="MFM56" s="1252"/>
      <c r="MFN56" s="1252"/>
      <c r="MFO56" s="1252"/>
      <c r="MFP56" s="1252"/>
      <c r="MFQ56" s="1252"/>
      <c r="MFR56" s="1252"/>
      <c r="MFS56" s="1252"/>
      <c r="MFT56" s="1252"/>
      <c r="MFU56" s="1252"/>
      <c r="MFV56" s="1252"/>
      <c r="MFW56" s="1252"/>
      <c r="MFX56" s="1252"/>
      <c r="MFY56" s="1252"/>
      <c r="MFZ56" s="1252"/>
      <c r="MGA56" s="1252"/>
      <c r="MGB56" s="1252"/>
      <c r="MGC56" s="1252"/>
      <c r="MGD56" s="1252"/>
      <c r="MGE56" s="1252"/>
      <c r="MGF56" s="1252"/>
      <c r="MGG56" s="1252"/>
      <c r="MGH56" s="1252"/>
      <c r="MGI56" s="1252"/>
      <c r="MGJ56" s="1252"/>
      <c r="MGK56" s="1252"/>
      <c r="MGL56" s="1252"/>
      <c r="MGM56" s="1252"/>
      <c r="MGN56" s="1252"/>
      <c r="MGO56" s="1252"/>
      <c r="MGP56" s="1252"/>
      <c r="MGQ56" s="1252"/>
      <c r="MGR56" s="1252"/>
      <c r="MGS56" s="1252"/>
      <c r="MGT56" s="1252"/>
      <c r="MGU56" s="1252"/>
      <c r="MGV56" s="1252"/>
      <c r="MGW56" s="1252"/>
      <c r="MGX56" s="1252"/>
      <c r="MGY56" s="1252"/>
      <c r="MGZ56" s="1252"/>
      <c r="MHA56" s="1252"/>
      <c r="MHB56" s="1252"/>
      <c r="MHC56" s="1252"/>
      <c r="MHD56" s="1252"/>
      <c r="MHE56" s="1252"/>
      <c r="MHF56" s="1252"/>
      <c r="MHG56" s="1252"/>
      <c r="MHH56" s="1252"/>
      <c r="MHI56" s="1252"/>
      <c r="MHJ56" s="1252"/>
      <c r="MHK56" s="1252"/>
      <c r="MHL56" s="1252"/>
      <c r="MHM56" s="1252"/>
      <c r="MHN56" s="1252"/>
      <c r="MHO56" s="1252"/>
      <c r="MHP56" s="1252"/>
      <c r="MHQ56" s="1252"/>
      <c r="MHR56" s="1252"/>
      <c r="MHS56" s="1252"/>
      <c r="MHT56" s="1252"/>
      <c r="MHU56" s="1252"/>
      <c r="MHV56" s="1252"/>
      <c r="MHW56" s="1252"/>
      <c r="MHX56" s="1252"/>
      <c r="MHY56" s="1252"/>
      <c r="MHZ56" s="1252"/>
      <c r="MIA56" s="1252"/>
      <c r="MIB56" s="1252"/>
      <c r="MIC56" s="1252"/>
      <c r="MID56" s="1252"/>
      <c r="MIE56" s="1252"/>
      <c r="MIF56" s="1252"/>
      <c r="MIG56" s="1252"/>
      <c r="MIH56" s="1252"/>
      <c r="MII56" s="1252"/>
      <c r="MIJ56" s="1252"/>
      <c r="MIK56" s="1252"/>
      <c r="MIL56" s="1252"/>
      <c r="MIM56" s="1252"/>
      <c r="MIN56" s="1252"/>
      <c r="MIO56" s="1252"/>
      <c r="MIP56" s="1252"/>
      <c r="MIQ56" s="1252"/>
      <c r="MIR56" s="1252"/>
      <c r="MIS56" s="1252"/>
      <c r="MIT56" s="1252"/>
      <c r="MIU56" s="1252"/>
      <c r="MIV56" s="1252"/>
      <c r="MIW56" s="1252"/>
      <c r="MIX56" s="1252"/>
      <c r="MIY56" s="1252"/>
      <c r="MIZ56" s="1252"/>
      <c r="MJA56" s="1252"/>
      <c r="MJB56" s="1252"/>
      <c r="MJC56" s="1252"/>
      <c r="MJD56" s="1252"/>
      <c r="MJE56" s="1252"/>
      <c r="MJF56" s="1252"/>
      <c r="MJG56" s="1252"/>
      <c r="MJH56" s="1252"/>
      <c r="MJI56" s="1252"/>
      <c r="MJJ56" s="1252"/>
      <c r="MJK56" s="1252"/>
      <c r="MJL56" s="1252"/>
      <c r="MJM56" s="1252"/>
      <c r="MJN56" s="1252"/>
      <c r="MJO56" s="1252"/>
      <c r="MJP56" s="1252"/>
      <c r="MJQ56" s="1252"/>
      <c r="MJR56" s="1252"/>
      <c r="MJS56" s="1252"/>
      <c r="MJT56" s="1252"/>
      <c r="MJU56" s="1252"/>
      <c r="MJV56" s="1252"/>
      <c r="MJW56" s="1252"/>
      <c r="MJX56" s="1252"/>
      <c r="MJY56" s="1252"/>
      <c r="MJZ56" s="1252"/>
      <c r="MKA56" s="1252"/>
      <c r="MKB56" s="1252"/>
      <c r="MKC56" s="1252"/>
      <c r="MKD56" s="1252"/>
      <c r="MKE56" s="1252"/>
      <c r="MKF56" s="1252"/>
      <c r="MKG56" s="1252"/>
      <c r="MKH56" s="1252"/>
      <c r="MKI56" s="1252"/>
      <c r="MKJ56" s="1252"/>
      <c r="MKK56" s="1252"/>
      <c r="MKL56" s="1252"/>
      <c r="MKM56" s="1252"/>
      <c r="MKN56" s="1252"/>
      <c r="MKO56" s="1252"/>
      <c r="MKP56" s="1252"/>
      <c r="MKQ56" s="1252"/>
      <c r="MKR56" s="1252"/>
      <c r="MKS56" s="1252"/>
      <c r="MKT56" s="1252"/>
      <c r="MKU56" s="1252"/>
      <c r="MKV56" s="1252"/>
      <c r="MKW56" s="1252"/>
      <c r="MKX56" s="1252"/>
      <c r="MKY56" s="1252"/>
      <c r="MKZ56" s="1252"/>
      <c r="MLA56" s="1252"/>
      <c r="MLB56" s="1252"/>
      <c r="MLC56" s="1252"/>
      <c r="MLD56" s="1252"/>
      <c r="MLE56" s="1252"/>
      <c r="MLF56" s="1252"/>
      <c r="MLG56" s="1252"/>
      <c r="MLH56" s="1252"/>
      <c r="MLI56" s="1252"/>
      <c r="MLJ56" s="1252"/>
      <c r="MLK56" s="1252"/>
      <c r="MLL56" s="1252"/>
      <c r="MLM56" s="1252"/>
      <c r="MLN56" s="1252"/>
      <c r="MLO56" s="1252"/>
      <c r="MLP56" s="1252"/>
      <c r="MLQ56" s="1252"/>
      <c r="MLR56" s="1252"/>
      <c r="MLS56" s="1252"/>
      <c r="MLT56" s="1252"/>
      <c r="MLU56" s="1252"/>
      <c r="MLV56" s="1252"/>
      <c r="MLW56" s="1252"/>
      <c r="MLX56" s="1252"/>
      <c r="MLY56" s="1252"/>
      <c r="MLZ56" s="1252"/>
      <c r="MMA56" s="1252"/>
      <c r="MMB56" s="1252"/>
      <c r="MMC56" s="1252"/>
      <c r="MMD56" s="1252"/>
      <c r="MME56" s="1252"/>
      <c r="MMF56" s="1252"/>
      <c r="MMG56" s="1252"/>
      <c r="MMH56" s="1252"/>
      <c r="MMI56" s="1252"/>
      <c r="MMJ56" s="1252"/>
      <c r="MMK56" s="1252"/>
      <c r="MML56" s="1252"/>
      <c r="MMM56" s="1252"/>
      <c r="MMN56" s="1252"/>
      <c r="MMO56" s="1252"/>
      <c r="MMP56" s="1252"/>
      <c r="MMQ56" s="1252"/>
      <c r="MMR56" s="1252"/>
      <c r="MMS56" s="1252"/>
      <c r="MMT56" s="1252"/>
      <c r="MMU56" s="1252"/>
      <c r="MMV56" s="1252"/>
      <c r="MMW56" s="1252"/>
      <c r="MMX56" s="1252"/>
      <c r="MMY56" s="1252"/>
      <c r="MMZ56" s="1252"/>
      <c r="MNA56" s="1252"/>
      <c r="MNB56" s="1252"/>
      <c r="MNC56" s="1252"/>
      <c r="MND56" s="1252"/>
      <c r="MNE56" s="1252"/>
      <c r="MNF56" s="1252"/>
      <c r="MNG56" s="1252"/>
      <c r="MNH56" s="1252"/>
      <c r="MNI56" s="1252"/>
      <c r="MNJ56" s="1252"/>
      <c r="MNK56" s="1252"/>
      <c r="MNL56" s="1252"/>
      <c r="MNM56" s="1252"/>
      <c r="MNN56" s="1252"/>
      <c r="MNO56" s="1252"/>
      <c r="MNP56" s="1252"/>
      <c r="MNQ56" s="1252"/>
      <c r="MNR56" s="1252"/>
      <c r="MNS56" s="1252"/>
      <c r="MNT56" s="1252"/>
      <c r="MNU56" s="1252"/>
      <c r="MNV56" s="1252"/>
      <c r="MNW56" s="1252"/>
      <c r="MNX56" s="1252"/>
      <c r="MNY56" s="1252"/>
      <c r="MNZ56" s="1252"/>
      <c r="MOA56" s="1252"/>
      <c r="MOB56" s="1252"/>
      <c r="MOC56" s="1252"/>
      <c r="MOD56" s="1252"/>
      <c r="MOE56" s="1252"/>
      <c r="MOF56" s="1252"/>
      <c r="MOG56" s="1252"/>
      <c r="MOH56" s="1252"/>
      <c r="MOI56" s="1252"/>
      <c r="MOJ56" s="1252"/>
      <c r="MOK56" s="1252"/>
      <c r="MOL56" s="1252"/>
      <c r="MOM56" s="1252"/>
      <c r="MON56" s="1252"/>
      <c r="MOO56" s="1252"/>
      <c r="MOP56" s="1252"/>
      <c r="MOQ56" s="1252"/>
      <c r="MOR56" s="1252"/>
      <c r="MOS56" s="1252"/>
      <c r="MOT56" s="1252"/>
      <c r="MOU56" s="1252"/>
      <c r="MOV56" s="1252"/>
      <c r="MOW56" s="1252"/>
      <c r="MOX56" s="1252"/>
      <c r="MOY56" s="1252"/>
      <c r="MOZ56" s="1252"/>
      <c r="MPA56" s="1252"/>
      <c r="MPB56" s="1252"/>
      <c r="MPC56" s="1252"/>
      <c r="MPD56" s="1252"/>
      <c r="MPE56" s="1252"/>
      <c r="MPF56" s="1252"/>
      <c r="MPG56" s="1252"/>
      <c r="MPH56" s="1252"/>
      <c r="MPI56" s="1252"/>
      <c r="MPJ56" s="1252"/>
      <c r="MPK56" s="1252"/>
      <c r="MPL56" s="1252"/>
      <c r="MPM56" s="1252"/>
      <c r="MPN56" s="1252"/>
      <c r="MPO56" s="1252"/>
      <c r="MPP56" s="1252"/>
      <c r="MPQ56" s="1252"/>
      <c r="MPR56" s="1252"/>
      <c r="MPS56" s="1252"/>
      <c r="MPT56" s="1252"/>
      <c r="MPU56" s="1252"/>
      <c r="MPV56" s="1252"/>
      <c r="MPW56" s="1252"/>
      <c r="MPX56" s="1252"/>
      <c r="MPY56" s="1252"/>
      <c r="MPZ56" s="1252"/>
      <c r="MQA56" s="1252"/>
      <c r="MQB56" s="1252"/>
      <c r="MQC56" s="1252"/>
      <c r="MQD56" s="1252"/>
      <c r="MQE56" s="1252"/>
      <c r="MQF56" s="1252"/>
      <c r="MQG56" s="1252"/>
      <c r="MQH56" s="1252"/>
      <c r="MQI56" s="1252"/>
      <c r="MQJ56" s="1252"/>
      <c r="MQK56" s="1252"/>
      <c r="MQL56" s="1252"/>
      <c r="MQM56" s="1252"/>
      <c r="MQN56" s="1252"/>
      <c r="MQO56" s="1252"/>
      <c r="MQP56" s="1252"/>
      <c r="MQQ56" s="1252"/>
      <c r="MQR56" s="1252"/>
      <c r="MQS56" s="1252"/>
      <c r="MQT56" s="1252"/>
      <c r="MQU56" s="1252"/>
      <c r="MQV56" s="1252"/>
      <c r="MQW56" s="1252"/>
      <c r="MQX56" s="1252"/>
      <c r="MQY56" s="1252"/>
      <c r="MQZ56" s="1252"/>
      <c r="MRA56" s="1252"/>
      <c r="MRB56" s="1252"/>
      <c r="MRC56" s="1252"/>
      <c r="MRD56" s="1252"/>
      <c r="MRE56" s="1252"/>
      <c r="MRF56" s="1252"/>
      <c r="MRG56" s="1252"/>
      <c r="MRH56" s="1252"/>
      <c r="MRI56" s="1252"/>
      <c r="MRJ56" s="1252"/>
      <c r="MRK56" s="1252"/>
      <c r="MRL56" s="1252"/>
      <c r="MRM56" s="1252"/>
      <c r="MRN56" s="1252"/>
      <c r="MRO56" s="1252"/>
      <c r="MRP56" s="1252"/>
      <c r="MRQ56" s="1252"/>
      <c r="MRR56" s="1252"/>
      <c r="MRS56" s="1252"/>
      <c r="MRT56" s="1252"/>
      <c r="MRU56" s="1252"/>
      <c r="MRV56" s="1252"/>
      <c r="MRW56" s="1252"/>
      <c r="MRX56" s="1252"/>
      <c r="MRY56" s="1252"/>
      <c r="MRZ56" s="1252"/>
      <c r="MSA56" s="1252"/>
      <c r="MSB56" s="1252"/>
      <c r="MSC56" s="1252"/>
      <c r="MSD56" s="1252"/>
      <c r="MSE56" s="1252"/>
      <c r="MSF56" s="1252"/>
      <c r="MSG56" s="1252"/>
      <c r="MSH56" s="1252"/>
      <c r="MSI56" s="1252"/>
      <c r="MSJ56" s="1252"/>
      <c r="MSK56" s="1252"/>
      <c r="MSL56" s="1252"/>
      <c r="MSM56" s="1252"/>
      <c r="MSN56" s="1252"/>
      <c r="MSO56" s="1252"/>
      <c r="MSP56" s="1252"/>
      <c r="MSQ56" s="1252"/>
      <c r="MSR56" s="1252"/>
      <c r="MSS56" s="1252"/>
      <c r="MST56" s="1252"/>
      <c r="MSU56" s="1252"/>
      <c r="MSV56" s="1252"/>
      <c r="MSW56" s="1252"/>
      <c r="MSX56" s="1252"/>
      <c r="MSY56" s="1252"/>
      <c r="MSZ56" s="1252"/>
      <c r="MTA56" s="1252"/>
      <c r="MTB56" s="1252"/>
      <c r="MTC56" s="1252"/>
      <c r="MTD56" s="1252"/>
      <c r="MTE56" s="1252"/>
      <c r="MTF56" s="1252"/>
      <c r="MTG56" s="1252"/>
      <c r="MTH56" s="1252"/>
      <c r="MTI56" s="1252"/>
      <c r="MTJ56" s="1252"/>
      <c r="MTK56" s="1252"/>
      <c r="MTL56" s="1252"/>
      <c r="MTM56" s="1252"/>
      <c r="MTN56" s="1252"/>
      <c r="MTO56" s="1252"/>
      <c r="MTP56" s="1252"/>
      <c r="MTQ56" s="1252"/>
      <c r="MTR56" s="1252"/>
      <c r="MTS56" s="1252"/>
      <c r="MTT56" s="1252"/>
      <c r="MTU56" s="1252"/>
      <c r="MTV56" s="1252"/>
      <c r="MTW56" s="1252"/>
      <c r="MTX56" s="1252"/>
      <c r="MTY56" s="1252"/>
      <c r="MTZ56" s="1252"/>
      <c r="MUA56" s="1252"/>
      <c r="MUB56" s="1252"/>
      <c r="MUC56" s="1252"/>
      <c r="MUD56" s="1252"/>
      <c r="MUE56" s="1252"/>
      <c r="MUF56" s="1252"/>
      <c r="MUG56" s="1252"/>
      <c r="MUH56" s="1252"/>
      <c r="MUI56" s="1252"/>
      <c r="MUJ56" s="1252"/>
      <c r="MUK56" s="1252"/>
      <c r="MUL56" s="1252"/>
      <c r="MUM56" s="1252"/>
      <c r="MUN56" s="1252"/>
      <c r="MUO56" s="1252"/>
      <c r="MUP56" s="1252"/>
      <c r="MUQ56" s="1252"/>
      <c r="MUR56" s="1252"/>
      <c r="MUS56" s="1252"/>
      <c r="MUT56" s="1252"/>
      <c r="MUU56" s="1252"/>
      <c r="MUV56" s="1252"/>
      <c r="MUW56" s="1252"/>
      <c r="MUX56" s="1252"/>
      <c r="MUY56" s="1252"/>
      <c r="MUZ56" s="1252"/>
      <c r="MVA56" s="1252"/>
      <c r="MVB56" s="1252"/>
      <c r="MVC56" s="1252"/>
      <c r="MVD56" s="1252"/>
      <c r="MVE56" s="1252"/>
      <c r="MVF56" s="1252"/>
      <c r="MVG56" s="1252"/>
      <c r="MVH56" s="1252"/>
      <c r="MVI56" s="1252"/>
      <c r="MVJ56" s="1252"/>
      <c r="MVK56" s="1252"/>
      <c r="MVL56" s="1252"/>
      <c r="MVM56" s="1252"/>
      <c r="MVN56" s="1252"/>
      <c r="MVO56" s="1252"/>
      <c r="MVP56" s="1252"/>
      <c r="MVQ56" s="1252"/>
      <c r="MVR56" s="1252"/>
      <c r="MVS56" s="1252"/>
      <c r="MVT56" s="1252"/>
      <c r="MVU56" s="1252"/>
      <c r="MVV56" s="1252"/>
      <c r="MVW56" s="1252"/>
      <c r="MVX56" s="1252"/>
      <c r="MVY56" s="1252"/>
      <c r="MVZ56" s="1252"/>
      <c r="MWA56" s="1252"/>
      <c r="MWB56" s="1252"/>
      <c r="MWC56" s="1252"/>
      <c r="MWD56" s="1252"/>
      <c r="MWE56" s="1252"/>
      <c r="MWF56" s="1252"/>
      <c r="MWG56" s="1252"/>
      <c r="MWH56" s="1252"/>
      <c r="MWI56" s="1252"/>
      <c r="MWJ56" s="1252"/>
      <c r="MWK56" s="1252"/>
      <c r="MWL56" s="1252"/>
      <c r="MWM56" s="1252"/>
      <c r="MWN56" s="1252"/>
      <c r="MWO56" s="1252"/>
      <c r="MWP56" s="1252"/>
      <c r="MWQ56" s="1252"/>
      <c r="MWR56" s="1252"/>
      <c r="MWS56" s="1252"/>
      <c r="MWT56" s="1252"/>
      <c r="MWU56" s="1252"/>
      <c r="MWV56" s="1252"/>
      <c r="MWW56" s="1252"/>
      <c r="MWX56" s="1252"/>
      <c r="MWY56" s="1252"/>
      <c r="MWZ56" s="1252"/>
      <c r="MXA56" s="1252"/>
      <c r="MXB56" s="1252"/>
      <c r="MXC56" s="1252"/>
      <c r="MXD56" s="1252"/>
      <c r="MXE56" s="1252"/>
      <c r="MXF56" s="1252"/>
      <c r="MXG56" s="1252"/>
      <c r="MXH56" s="1252"/>
      <c r="MXI56" s="1252"/>
      <c r="MXJ56" s="1252"/>
      <c r="MXK56" s="1252"/>
      <c r="MXL56" s="1252"/>
      <c r="MXM56" s="1252"/>
      <c r="MXN56" s="1252"/>
      <c r="MXO56" s="1252"/>
      <c r="MXP56" s="1252"/>
      <c r="MXQ56" s="1252"/>
      <c r="MXR56" s="1252"/>
      <c r="MXS56" s="1252"/>
      <c r="MXT56" s="1252"/>
      <c r="MXU56" s="1252"/>
      <c r="MXV56" s="1252"/>
      <c r="MXW56" s="1252"/>
      <c r="MXX56" s="1252"/>
      <c r="MXY56" s="1252"/>
      <c r="MXZ56" s="1252"/>
      <c r="MYA56" s="1252"/>
      <c r="MYB56" s="1252"/>
      <c r="MYC56" s="1252"/>
      <c r="MYD56" s="1252"/>
      <c r="MYE56" s="1252"/>
      <c r="MYF56" s="1252"/>
      <c r="MYG56" s="1252"/>
      <c r="MYH56" s="1252"/>
      <c r="MYI56" s="1252"/>
      <c r="MYJ56" s="1252"/>
      <c r="MYK56" s="1252"/>
      <c r="MYL56" s="1252"/>
      <c r="MYM56" s="1252"/>
      <c r="MYN56" s="1252"/>
      <c r="MYO56" s="1252"/>
      <c r="MYP56" s="1252"/>
      <c r="MYQ56" s="1252"/>
      <c r="MYR56" s="1252"/>
      <c r="MYS56" s="1252"/>
      <c r="MYT56" s="1252"/>
      <c r="MYU56" s="1252"/>
      <c r="MYV56" s="1252"/>
      <c r="MYW56" s="1252"/>
      <c r="MYX56" s="1252"/>
      <c r="MYY56" s="1252"/>
      <c r="MYZ56" s="1252"/>
      <c r="MZA56" s="1252"/>
      <c r="MZB56" s="1252"/>
      <c r="MZC56" s="1252"/>
      <c r="MZD56" s="1252"/>
      <c r="MZE56" s="1252"/>
      <c r="MZF56" s="1252"/>
      <c r="MZG56" s="1252"/>
      <c r="MZH56" s="1252"/>
      <c r="MZI56" s="1252"/>
      <c r="MZJ56" s="1252"/>
      <c r="MZK56" s="1252"/>
      <c r="MZL56" s="1252"/>
      <c r="MZM56" s="1252"/>
      <c r="MZN56" s="1252"/>
      <c r="MZO56" s="1252"/>
      <c r="MZP56" s="1252"/>
      <c r="MZQ56" s="1252"/>
      <c r="MZR56" s="1252"/>
      <c r="MZS56" s="1252"/>
      <c r="MZT56" s="1252"/>
      <c r="MZU56" s="1252"/>
      <c r="MZV56" s="1252"/>
      <c r="MZW56" s="1252"/>
      <c r="MZX56" s="1252"/>
      <c r="MZY56" s="1252"/>
      <c r="MZZ56" s="1252"/>
      <c r="NAA56" s="1252"/>
      <c r="NAB56" s="1252"/>
      <c r="NAC56" s="1252"/>
      <c r="NAD56" s="1252"/>
      <c r="NAE56" s="1252"/>
      <c r="NAF56" s="1252"/>
      <c r="NAG56" s="1252"/>
      <c r="NAH56" s="1252"/>
      <c r="NAI56" s="1252"/>
      <c r="NAJ56" s="1252"/>
      <c r="NAK56" s="1252"/>
      <c r="NAL56" s="1252"/>
      <c r="NAM56" s="1252"/>
      <c r="NAN56" s="1252"/>
      <c r="NAO56" s="1252"/>
      <c r="NAP56" s="1252"/>
      <c r="NAQ56" s="1252"/>
      <c r="NAR56" s="1252"/>
      <c r="NAS56" s="1252"/>
      <c r="NAT56" s="1252"/>
      <c r="NAU56" s="1252"/>
      <c r="NAV56" s="1252"/>
      <c r="NAW56" s="1252"/>
      <c r="NAX56" s="1252"/>
      <c r="NAY56" s="1252"/>
      <c r="NAZ56" s="1252"/>
      <c r="NBA56" s="1252"/>
      <c r="NBB56" s="1252"/>
      <c r="NBC56" s="1252"/>
      <c r="NBD56" s="1252"/>
      <c r="NBE56" s="1252"/>
      <c r="NBF56" s="1252"/>
      <c r="NBG56" s="1252"/>
      <c r="NBH56" s="1252"/>
      <c r="NBI56" s="1252"/>
      <c r="NBJ56" s="1252"/>
      <c r="NBK56" s="1252"/>
      <c r="NBL56" s="1252"/>
      <c r="NBM56" s="1252"/>
      <c r="NBN56" s="1252"/>
      <c r="NBO56" s="1252"/>
      <c r="NBP56" s="1252"/>
      <c r="NBQ56" s="1252"/>
      <c r="NBR56" s="1252"/>
      <c r="NBS56" s="1252"/>
      <c r="NBT56" s="1252"/>
      <c r="NBU56" s="1252"/>
      <c r="NBV56" s="1252"/>
      <c r="NBW56" s="1252"/>
      <c r="NBX56" s="1252"/>
      <c r="NBY56" s="1252"/>
      <c r="NBZ56" s="1252"/>
      <c r="NCA56" s="1252"/>
      <c r="NCB56" s="1252"/>
      <c r="NCC56" s="1252"/>
      <c r="NCD56" s="1252"/>
      <c r="NCE56" s="1252"/>
      <c r="NCF56" s="1252"/>
      <c r="NCG56" s="1252"/>
      <c r="NCH56" s="1252"/>
      <c r="NCI56" s="1252"/>
      <c r="NCJ56" s="1252"/>
      <c r="NCK56" s="1252"/>
      <c r="NCL56" s="1252"/>
      <c r="NCM56" s="1252"/>
      <c r="NCN56" s="1252"/>
      <c r="NCO56" s="1252"/>
      <c r="NCP56" s="1252"/>
      <c r="NCQ56" s="1252"/>
      <c r="NCR56" s="1252"/>
      <c r="NCS56" s="1252"/>
      <c r="NCT56" s="1252"/>
      <c r="NCU56" s="1252"/>
      <c r="NCV56" s="1252"/>
      <c r="NCW56" s="1252"/>
      <c r="NCX56" s="1252"/>
      <c r="NCY56" s="1252"/>
      <c r="NCZ56" s="1252"/>
      <c r="NDA56" s="1252"/>
      <c r="NDB56" s="1252"/>
      <c r="NDC56" s="1252"/>
      <c r="NDD56" s="1252"/>
      <c r="NDE56" s="1252"/>
      <c r="NDF56" s="1252"/>
      <c r="NDG56" s="1252"/>
      <c r="NDH56" s="1252"/>
      <c r="NDI56" s="1252"/>
      <c r="NDJ56" s="1252"/>
      <c r="NDK56" s="1252"/>
      <c r="NDL56" s="1252"/>
      <c r="NDM56" s="1252"/>
      <c r="NDN56" s="1252"/>
      <c r="NDO56" s="1252"/>
      <c r="NDP56" s="1252"/>
      <c r="NDQ56" s="1252"/>
      <c r="NDR56" s="1252"/>
      <c r="NDS56" s="1252"/>
      <c r="NDT56" s="1252"/>
      <c r="NDU56" s="1252"/>
      <c r="NDV56" s="1252"/>
      <c r="NDW56" s="1252"/>
      <c r="NDX56" s="1252"/>
      <c r="NDY56" s="1252"/>
      <c r="NDZ56" s="1252"/>
      <c r="NEA56" s="1252"/>
      <c r="NEB56" s="1252"/>
      <c r="NEC56" s="1252"/>
      <c r="NED56" s="1252"/>
      <c r="NEE56" s="1252"/>
      <c r="NEF56" s="1252"/>
      <c r="NEG56" s="1252"/>
      <c r="NEH56" s="1252"/>
      <c r="NEI56" s="1252"/>
      <c r="NEJ56" s="1252"/>
      <c r="NEK56" s="1252"/>
      <c r="NEL56" s="1252"/>
      <c r="NEM56" s="1252"/>
      <c r="NEN56" s="1252"/>
      <c r="NEO56" s="1252"/>
      <c r="NEP56" s="1252"/>
      <c r="NEQ56" s="1252"/>
      <c r="NER56" s="1252"/>
      <c r="NES56" s="1252"/>
      <c r="NET56" s="1252"/>
      <c r="NEU56" s="1252"/>
      <c r="NEV56" s="1252"/>
      <c r="NEW56" s="1252"/>
      <c r="NEX56" s="1252"/>
      <c r="NEY56" s="1252"/>
      <c r="NEZ56" s="1252"/>
      <c r="NFA56" s="1252"/>
      <c r="NFB56" s="1252"/>
      <c r="NFC56" s="1252"/>
      <c r="NFD56" s="1252"/>
      <c r="NFE56" s="1252"/>
      <c r="NFF56" s="1252"/>
      <c r="NFG56" s="1252"/>
      <c r="NFH56" s="1252"/>
      <c r="NFI56" s="1252"/>
      <c r="NFJ56" s="1252"/>
      <c r="NFK56" s="1252"/>
      <c r="NFL56" s="1252"/>
      <c r="NFM56" s="1252"/>
      <c r="NFN56" s="1252"/>
      <c r="NFO56" s="1252"/>
      <c r="NFP56" s="1252"/>
      <c r="NFQ56" s="1252"/>
      <c r="NFR56" s="1252"/>
      <c r="NFS56" s="1252"/>
      <c r="NFT56" s="1252"/>
      <c r="NFU56" s="1252"/>
      <c r="NFV56" s="1252"/>
      <c r="NFW56" s="1252"/>
      <c r="NFX56" s="1252"/>
      <c r="NFY56" s="1252"/>
      <c r="NFZ56" s="1252"/>
      <c r="NGA56" s="1252"/>
      <c r="NGB56" s="1252"/>
      <c r="NGC56" s="1252"/>
      <c r="NGD56" s="1252"/>
      <c r="NGE56" s="1252"/>
      <c r="NGF56" s="1252"/>
      <c r="NGG56" s="1252"/>
      <c r="NGH56" s="1252"/>
      <c r="NGI56" s="1252"/>
      <c r="NGJ56" s="1252"/>
      <c r="NGK56" s="1252"/>
      <c r="NGL56" s="1252"/>
      <c r="NGM56" s="1252"/>
      <c r="NGN56" s="1252"/>
      <c r="NGO56" s="1252"/>
      <c r="NGP56" s="1252"/>
      <c r="NGQ56" s="1252"/>
      <c r="NGR56" s="1252"/>
      <c r="NGS56" s="1252"/>
      <c r="NGT56" s="1252"/>
      <c r="NGU56" s="1252"/>
      <c r="NGV56" s="1252"/>
      <c r="NGW56" s="1252"/>
      <c r="NGX56" s="1252"/>
      <c r="NGY56" s="1252"/>
      <c r="NGZ56" s="1252"/>
      <c r="NHA56" s="1252"/>
      <c r="NHB56" s="1252"/>
      <c r="NHC56" s="1252"/>
      <c r="NHD56" s="1252"/>
      <c r="NHE56" s="1252"/>
      <c r="NHF56" s="1252"/>
      <c r="NHG56" s="1252"/>
      <c r="NHH56" s="1252"/>
      <c r="NHI56" s="1252"/>
      <c r="NHJ56" s="1252"/>
      <c r="NHK56" s="1252"/>
      <c r="NHL56" s="1252"/>
      <c r="NHM56" s="1252"/>
      <c r="NHN56" s="1252"/>
      <c r="NHO56" s="1252"/>
      <c r="NHP56" s="1252"/>
      <c r="NHQ56" s="1252"/>
      <c r="NHR56" s="1252"/>
      <c r="NHS56" s="1252"/>
      <c r="NHT56" s="1252"/>
      <c r="NHU56" s="1252"/>
      <c r="NHV56" s="1252"/>
      <c r="NHW56" s="1252"/>
      <c r="NHX56" s="1252"/>
      <c r="NHY56" s="1252"/>
      <c r="NHZ56" s="1252"/>
      <c r="NIA56" s="1252"/>
      <c r="NIB56" s="1252"/>
      <c r="NIC56" s="1252"/>
      <c r="NID56" s="1252"/>
      <c r="NIE56" s="1252"/>
      <c r="NIF56" s="1252"/>
      <c r="NIG56" s="1252"/>
      <c r="NIH56" s="1252"/>
      <c r="NII56" s="1252"/>
      <c r="NIJ56" s="1252"/>
      <c r="NIK56" s="1252"/>
      <c r="NIL56" s="1252"/>
      <c r="NIM56" s="1252"/>
      <c r="NIN56" s="1252"/>
      <c r="NIO56" s="1252"/>
      <c r="NIP56" s="1252"/>
      <c r="NIQ56" s="1252"/>
      <c r="NIR56" s="1252"/>
      <c r="NIS56" s="1252"/>
      <c r="NIT56" s="1252"/>
      <c r="NIU56" s="1252"/>
      <c r="NIV56" s="1252"/>
      <c r="NIW56" s="1252"/>
      <c r="NIX56" s="1252"/>
      <c r="NIY56" s="1252"/>
      <c r="NIZ56" s="1252"/>
      <c r="NJA56" s="1252"/>
      <c r="NJB56" s="1252"/>
      <c r="NJC56" s="1252"/>
      <c r="NJD56" s="1252"/>
      <c r="NJE56" s="1252"/>
      <c r="NJF56" s="1252"/>
      <c r="NJG56" s="1252"/>
      <c r="NJH56" s="1252"/>
      <c r="NJI56" s="1252"/>
      <c r="NJJ56" s="1252"/>
      <c r="NJK56" s="1252"/>
      <c r="NJL56" s="1252"/>
      <c r="NJM56" s="1252"/>
      <c r="NJN56" s="1252"/>
      <c r="NJO56" s="1252"/>
      <c r="NJP56" s="1252"/>
      <c r="NJQ56" s="1252"/>
      <c r="NJR56" s="1252"/>
      <c r="NJS56" s="1252"/>
      <c r="NJT56" s="1252"/>
      <c r="NJU56" s="1252"/>
      <c r="NJV56" s="1252"/>
      <c r="NJW56" s="1252"/>
      <c r="NJX56" s="1252"/>
      <c r="NJY56" s="1252"/>
      <c r="NJZ56" s="1252"/>
      <c r="NKA56" s="1252"/>
      <c r="NKB56" s="1252"/>
      <c r="NKC56" s="1252"/>
      <c r="NKD56" s="1252"/>
      <c r="NKE56" s="1252"/>
      <c r="NKF56" s="1252"/>
      <c r="NKG56" s="1252"/>
      <c r="NKH56" s="1252"/>
      <c r="NKI56" s="1252"/>
      <c r="NKJ56" s="1252"/>
      <c r="NKK56" s="1252"/>
      <c r="NKL56" s="1252"/>
      <c r="NKM56" s="1252"/>
      <c r="NKN56" s="1252"/>
      <c r="NKO56" s="1252"/>
      <c r="NKP56" s="1252"/>
      <c r="NKQ56" s="1252"/>
      <c r="NKR56" s="1252"/>
      <c r="NKS56" s="1252"/>
      <c r="NKT56" s="1252"/>
      <c r="NKU56" s="1252"/>
      <c r="NKV56" s="1252"/>
      <c r="NKW56" s="1252"/>
      <c r="NKX56" s="1252"/>
      <c r="NKY56" s="1252"/>
      <c r="NKZ56" s="1252"/>
      <c r="NLA56" s="1252"/>
      <c r="NLB56" s="1252"/>
      <c r="NLC56" s="1252"/>
      <c r="NLD56" s="1252"/>
      <c r="NLE56" s="1252"/>
      <c r="NLF56" s="1252"/>
      <c r="NLG56" s="1252"/>
      <c r="NLH56" s="1252"/>
      <c r="NLI56" s="1252"/>
      <c r="NLJ56" s="1252"/>
      <c r="NLK56" s="1252"/>
      <c r="NLL56" s="1252"/>
      <c r="NLM56" s="1252"/>
      <c r="NLN56" s="1252"/>
      <c r="NLO56" s="1252"/>
      <c r="NLP56" s="1252"/>
      <c r="NLQ56" s="1252"/>
      <c r="NLR56" s="1252"/>
      <c r="NLS56" s="1252"/>
      <c r="NLT56" s="1252"/>
      <c r="NLU56" s="1252"/>
      <c r="NLV56" s="1252"/>
      <c r="NLW56" s="1252"/>
      <c r="NLX56" s="1252"/>
      <c r="NLY56" s="1252"/>
      <c r="NLZ56" s="1252"/>
      <c r="NMA56" s="1252"/>
      <c r="NMB56" s="1252"/>
      <c r="NMC56" s="1252"/>
      <c r="NMD56" s="1252"/>
      <c r="NME56" s="1252"/>
      <c r="NMF56" s="1252"/>
      <c r="NMG56" s="1252"/>
      <c r="NMH56" s="1252"/>
      <c r="NMI56" s="1252"/>
      <c r="NMJ56" s="1252"/>
      <c r="NMK56" s="1252"/>
      <c r="NML56" s="1252"/>
      <c r="NMM56" s="1252"/>
      <c r="NMN56" s="1252"/>
      <c r="NMO56" s="1252"/>
      <c r="NMP56" s="1252"/>
      <c r="NMQ56" s="1252"/>
      <c r="NMR56" s="1252"/>
      <c r="NMS56" s="1252"/>
      <c r="NMT56" s="1252"/>
      <c r="NMU56" s="1252"/>
      <c r="NMV56" s="1252"/>
      <c r="NMW56" s="1252"/>
      <c r="NMX56" s="1252"/>
      <c r="NMY56" s="1252"/>
      <c r="NMZ56" s="1252"/>
      <c r="NNA56" s="1252"/>
      <c r="NNB56" s="1252"/>
      <c r="NNC56" s="1252"/>
      <c r="NND56" s="1252"/>
      <c r="NNE56" s="1252"/>
      <c r="NNF56" s="1252"/>
      <c r="NNG56" s="1252"/>
      <c r="NNH56" s="1252"/>
      <c r="NNI56" s="1252"/>
      <c r="NNJ56" s="1252"/>
      <c r="NNK56" s="1252"/>
      <c r="NNL56" s="1252"/>
      <c r="NNM56" s="1252"/>
      <c r="NNN56" s="1252"/>
      <c r="NNO56" s="1252"/>
      <c r="NNP56" s="1252"/>
      <c r="NNQ56" s="1252"/>
      <c r="NNR56" s="1252"/>
      <c r="NNS56" s="1252"/>
      <c r="NNT56" s="1252"/>
      <c r="NNU56" s="1252"/>
      <c r="NNV56" s="1252"/>
      <c r="NNW56" s="1252"/>
      <c r="NNX56" s="1252"/>
      <c r="NNY56" s="1252"/>
      <c r="NNZ56" s="1252"/>
      <c r="NOA56" s="1252"/>
      <c r="NOB56" s="1252"/>
      <c r="NOC56" s="1252"/>
      <c r="NOD56" s="1252"/>
      <c r="NOE56" s="1252"/>
      <c r="NOF56" s="1252"/>
      <c r="NOG56" s="1252"/>
      <c r="NOH56" s="1252"/>
      <c r="NOI56" s="1252"/>
      <c r="NOJ56" s="1252"/>
      <c r="NOK56" s="1252"/>
      <c r="NOL56" s="1252"/>
      <c r="NOM56" s="1252"/>
      <c r="NON56" s="1252"/>
      <c r="NOO56" s="1252"/>
      <c r="NOP56" s="1252"/>
      <c r="NOQ56" s="1252"/>
      <c r="NOR56" s="1252"/>
      <c r="NOS56" s="1252"/>
      <c r="NOT56" s="1252"/>
      <c r="NOU56" s="1252"/>
      <c r="NOV56" s="1252"/>
      <c r="NOW56" s="1252"/>
      <c r="NOX56" s="1252"/>
      <c r="NOY56" s="1252"/>
      <c r="NOZ56" s="1252"/>
      <c r="NPA56" s="1252"/>
      <c r="NPB56" s="1252"/>
      <c r="NPC56" s="1252"/>
      <c r="NPD56" s="1252"/>
      <c r="NPE56" s="1252"/>
      <c r="NPF56" s="1252"/>
      <c r="NPG56" s="1252"/>
      <c r="NPH56" s="1252"/>
      <c r="NPI56" s="1252"/>
      <c r="NPJ56" s="1252"/>
      <c r="NPK56" s="1252"/>
      <c r="NPL56" s="1252"/>
      <c r="NPM56" s="1252"/>
      <c r="NPN56" s="1252"/>
      <c r="NPO56" s="1252"/>
      <c r="NPP56" s="1252"/>
      <c r="NPQ56" s="1252"/>
      <c r="NPR56" s="1252"/>
      <c r="NPS56" s="1252"/>
      <c r="NPT56" s="1252"/>
      <c r="NPU56" s="1252"/>
      <c r="NPV56" s="1252"/>
      <c r="NPW56" s="1252"/>
      <c r="NPX56" s="1252"/>
      <c r="NPY56" s="1252"/>
      <c r="NPZ56" s="1252"/>
      <c r="NQA56" s="1252"/>
      <c r="NQB56" s="1252"/>
      <c r="NQC56" s="1252"/>
      <c r="NQD56" s="1252"/>
      <c r="NQE56" s="1252"/>
      <c r="NQF56" s="1252"/>
      <c r="NQG56" s="1252"/>
      <c r="NQH56" s="1252"/>
      <c r="NQI56" s="1252"/>
      <c r="NQJ56" s="1252"/>
      <c r="NQK56" s="1252"/>
      <c r="NQL56" s="1252"/>
      <c r="NQM56" s="1252"/>
      <c r="NQN56" s="1252"/>
      <c r="NQO56" s="1252"/>
      <c r="NQP56" s="1252"/>
      <c r="NQQ56" s="1252"/>
      <c r="NQR56" s="1252"/>
      <c r="NQS56" s="1252"/>
      <c r="NQT56" s="1252"/>
      <c r="NQU56" s="1252"/>
      <c r="NQV56" s="1252"/>
      <c r="NQW56" s="1252"/>
      <c r="NQX56" s="1252"/>
      <c r="NQY56" s="1252"/>
      <c r="NQZ56" s="1252"/>
      <c r="NRA56" s="1252"/>
      <c r="NRB56" s="1252"/>
      <c r="NRC56" s="1252"/>
      <c r="NRD56" s="1252"/>
      <c r="NRE56" s="1252"/>
      <c r="NRF56" s="1252"/>
      <c r="NRG56" s="1252"/>
      <c r="NRH56" s="1252"/>
      <c r="NRI56" s="1252"/>
      <c r="NRJ56" s="1252"/>
      <c r="NRK56" s="1252"/>
      <c r="NRL56" s="1252"/>
      <c r="NRM56" s="1252"/>
      <c r="NRN56" s="1252"/>
      <c r="NRO56" s="1252"/>
      <c r="NRP56" s="1252"/>
      <c r="NRQ56" s="1252"/>
      <c r="NRR56" s="1252"/>
      <c r="NRS56" s="1252"/>
      <c r="NRT56" s="1252"/>
      <c r="NRU56" s="1252"/>
      <c r="NRV56" s="1252"/>
      <c r="NRW56" s="1252"/>
      <c r="NRX56" s="1252"/>
      <c r="NRY56" s="1252"/>
      <c r="NRZ56" s="1252"/>
      <c r="NSA56" s="1252"/>
      <c r="NSB56" s="1252"/>
      <c r="NSC56" s="1252"/>
      <c r="NSD56" s="1252"/>
      <c r="NSE56" s="1252"/>
      <c r="NSF56" s="1252"/>
      <c r="NSG56" s="1252"/>
      <c r="NSH56" s="1252"/>
      <c r="NSI56" s="1252"/>
      <c r="NSJ56" s="1252"/>
      <c r="NSK56" s="1252"/>
      <c r="NSL56" s="1252"/>
      <c r="NSM56" s="1252"/>
      <c r="NSN56" s="1252"/>
      <c r="NSO56" s="1252"/>
      <c r="NSP56" s="1252"/>
      <c r="NSQ56" s="1252"/>
      <c r="NSR56" s="1252"/>
      <c r="NSS56" s="1252"/>
      <c r="NST56" s="1252"/>
      <c r="NSU56" s="1252"/>
      <c r="NSV56" s="1252"/>
      <c r="NSW56" s="1252"/>
      <c r="NSX56" s="1252"/>
      <c r="NSY56" s="1252"/>
      <c r="NSZ56" s="1252"/>
      <c r="NTA56" s="1252"/>
      <c r="NTB56" s="1252"/>
      <c r="NTC56" s="1252"/>
      <c r="NTD56" s="1252"/>
      <c r="NTE56" s="1252"/>
      <c r="NTF56" s="1252"/>
      <c r="NTG56" s="1252"/>
      <c r="NTH56" s="1252"/>
      <c r="NTI56" s="1252"/>
      <c r="NTJ56" s="1252"/>
      <c r="NTK56" s="1252"/>
      <c r="NTL56" s="1252"/>
      <c r="NTM56" s="1252"/>
      <c r="NTN56" s="1252"/>
      <c r="NTO56" s="1252"/>
      <c r="NTP56" s="1252"/>
      <c r="NTQ56" s="1252"/>
      <c r="NTR56" s="1252"/>
      <c r="NTS56" s="1252"/>
      <c r="NTT56" s="1252"/>
      <c r="NTU56" s="1252"/>
      <c r="NTV56" s="1252"/>
      <c r="NTW56" s="1252"/>
      <c r="NTX56" s="1252"/>
      <c r="NTY56" s="1252"/>
      <c r="NTZ56" s="1252"/>
      <c r="NUA56" s="1252"/>
      <c r="NUB56" s="1252"/>
      <c r="NUC56" s="1252"/>
      <c r="NUD56" s="1252"/>
      <c r="NUE56" s="1252"/>
      <c r="NUF56" s="1252"/>
      <c r="NUG56" s="1252"/>
      <c r="NUH56" s="1252"/>
      <c r="NUI56" s="1252"/>
      <c r="NUJ56" s="1252"/>
      <c r="NUK56" s="1252"/>
      <c r="NUL56" s="1252"/>
      <c r="NUM56" s="1252"/>
      <c r="NUN56" s="1252"/>
      <c r="NUO56" s="1252"/>
      <c r="NUP56" s="1252"/>
      <c r="NUQ56" s="1252"/>
      <c r="NUR56" s="1252"/>
      <c r="NUS56" s="1252"/>
      <c r="NUT56" s="1252"/>
      <c r="NUU56" s="1252"/>
      <c r="NUV56" s="1252"/>
      <c r="NUW56" s="1252"/>
      <c r="NUX56" s="1252"/>
      <c r="NUY56" s="1252"/>
      <c r="NUZ56" s="1252"/>
      <c r="NVA56" s="1252"/>
      <c r="NVB56" s="1252"/>
      <c r="NVC56" s="1252"/>
      <c r="NVD56" s="1252"/>
      <c r="NVE56" s="1252"/>
      <c r="NVF56" s="1252"/>
      <c r="NVG56" s="1252"/>
      <c r="NVH56" s="1252"/>
      <c r="NVI56" s="1252"/>
      <c r="NVJ56" s="1252"/>
      <c r="NVK56" s="1252"/>
      <c r="NVL56" s="1252"/>
      <c r="NVM56" s="1252"/>
      <c r="NVN56" s="1252"/>
      <c r="NVO56" s="1252"/>
      <c r="NVP56" s="1252"/>
      <c r="NVQ56" s="1252"/>
      <c r="NVR56" s="1252"/>
      <c r="NVS56" s="1252"/>
      <c r="NVT56" s="1252"/>
      <c r="NVU56" s="1252"/>
      <c r="NVV56" s="1252"/>
      <c r="NVW56" s="1252"/>
      <c r="NVX56" s="1252"/>
      <c r="NVY56" s="1252"/>
      <c r="NVZ56" s="1252"/>
      <c r="NWA56" s="1252"/>
      <c r="NWB56" s="1252"/>
      <c r="NWC56" s="1252"/>
      <c r="NWD56" s="1252"/>
      <c r="NWE56" s="1252"/>
      <c r="NWF56" s="1252"/>
      <c r="NWG56" s="1252"/>
      <c r="NWH56" s="1252"/>
      <c r="NWI56" s="1252"/>
      <c r="NWJ56" s="1252"/>
      <c r="NWK56" s="1252"/>
      <c r="NWL56" s="1252"/>
      <c r="NWM56" s="1252"/>
      <c r="NWN56" s="1252"/>
      <c r="NWO56" s="1252"/>
      <c r="NWP56" s="1252"/>
      <c r="NWQ56" s="1252"/>
      <c r="NWR56" s="1252"/>
      <c r="NWS56" s="1252"/>
      <c r="NWT56" s="1252"/>
      <c r="NWU56" s="1252"/>
      <c r="NWV56" s="1252"/>
      <c r="NWW56" s="1252"/>
      <c r="NWX56" s="1252"/>
      <c r="NWY56" s="1252"/>
      <c r="NWZ56" s="1252"/>
      <c r="NXA56" s="1252"/>
      <c r="NXB56" s="1252"/>
      <c r="NXC56" s="1252"/>
      <c r="NXD56" s="1252"/>
      <c r="NXE56" s="1252"/>
      <c r="NXF56" s="1252"/>
      <c r="NXG56" s="1252"/>
      <c r="NXH56" s="1252"/>
      <c r="NXI56" s="1252"/>
      <c r="NXJ56" s="1252"/>
      <c r="NXK56" s="1252"/>
      <c r="NXL56" s="1252"/>
      <c r="NXM56" s="1252"/>
      <c r="NXN56" s="1252"/>
      <c r="NXO56" s="1252"/>
      <c r="NXP56" s="1252"/>
      <c r="NXQ56" s="1252"/>
      <c r="NXR56" s="1252"/>
      <c r="NXS56" s="1252"/>
      <c r="NXT56" s="1252"/>
      <c r="NXU56" s="1252"/>
      <c r="NXV56" s="1252"/>
      <c r="NXW56" s="1252"/>
      <c r="NXX56" s="1252"/>
      <c r="NXY56" s="1252"/>
      <c r="NXZ56" s="1252"/>
      <c r="NYA56" s="1252"/>
      <c r="NYB56" s="1252"/>
      <c r="NYC56" s="1252"/>
      <c r="NYD56" s="1252"/>
      <c r="NYE56" s="1252"/>
      <c r="NYF56" s="1252"/>
      <c r="NYG56" s="1252"/>
      <c r="NYH56" s="1252"/>
      <c r="NYI56" s="1252"/>
      <c r="NYJ56" s="1252"/>
      <c r="NYK56" s="1252"/>
      <c r="NYL56" s="1252"/>
      <c r="NYM56" s="1252"/>
      <c r="NYN56" s="1252"/>
      <c r="NYO56" s="1252"/>
      <c r="NYP56" s="1252"/>
      <c r="NYQ56" s="1252"/>
      <c r="NYR56" s="1252"/>
      <c r="NYS56" s="1252"/>
      <c r="NYT56" s="1252"/>
      <c r="NYU56" s="1252"/>
      <c r="NYV56" s="1252"/>
      <c r="NYW56" s="1252"/>
      <c r="NYX56" s="1252"/>
      <c r="NYY56" s="1252"/>
      <c r="NYZ56" s="1252"/>
      <c r="NZA56" s="1252"/>
      <c r="NZB56" s="1252"/>
      <c r="NZC56" s="1252"/>
      <c r="NZD56" s="1252"/>
      <c r="NZE56" s="1252"/>
      <c r="NZF56" s="1252"/>
      <c r="NZG56" s="1252"/>
      <c r="NZH56" s="1252"/>
      <c r="NZI56" s="1252"/>
      <c r="NZJ56" s="1252"/>
      <c r="NZK56" s="1252"/>
      <c r="NZL56" s="1252"/>
      <c r="NZM56" s="1252"/>
      <c r="NZN56" s="1252"/>
      <c r="NZO56" s="1252"/>
      <c r="NZP56" s="1252"/>
      <c r="NZQ56" s="1252"/>
      <c r="NZR56" s="1252"/>
      <c r="NZS56" s="1252"/>
      <c r="NZT56" s="1252"/>
      <c r="NZU56" s="1252"/>
      <c r="NZV56" s="1252"/>
      <c r="NZW56" s="1252"/>
      <c r="NZX56" s="1252"/>
      <c r="NZY56" s="1252"/>
      <c r="NZZ56" s="1252"/>
      <c r="OAA56" s="1252"/>
      <c r="OAB56" s="1252"/>
      <c r="OAC56" s="1252"/>
      <c r="OAD56" s="1252"/>
      <c r="OAE56" s="1252"/>
      <c r="OAF56" s="1252"/>
      <c r="OAG56" s="1252"/>
      <c r="OAH56" s="1252"/>
      <c r="OAI56" s="1252"/>
      <c r="OAJ56" s="1252"/>
      <c r="OAK56" s="1252"/>
      <c r="OAL56" s="1252"/>
      <c r="OAM56" s="1252"/>
      <c r="OAN56" s="1252"/>
      <c r="OAO56" s="1252"/>
      <c r="OAP56" s="1252"/>
      <c r="OAQ56" s="1252"/>
      <c r="OAR56" s="1252"/>
      <c r="OAS56" s="1252"/>
      <c r="OAT56" s="1252"/>
      <c r="OAU56" s="1252"/>
      <c r="OAV56" s="1252"/>
      <c r="OAW56" s="1252"/>
      <c r="OAX56" s="1252"/>
      <c r="OAY56" s="1252"/>
      <c r="OAZ56" s="1252"/>
      <c r="OBA56" s="1252"/>
      <c r="OBB56" s="1252"/>
      <c r="OBC56" s="1252"/>
      <c r="OBD56" s="1252"/>
      <c r="OBE56" s="1252"/>
      <c r="OBF56" s="1252"/>
      <c r="OBG56" s="1252"/>
      <c r="OBH56" s="1252"/>
      <c r="OBI56" s="1252"/>
      <c r="OBJ56" s="1252"/>
      <c r="OBK56" s="1252"/>
      <c r="OBL56" s="1252"/>
      <c r="OBM56" s="1252"/>
      <c r="OBN56" s="1252"/>
      <c r="OBO56" s="1252"/>
      <c r="OBP56" s="1252"/>
      <c r="OBQ56" s="1252"/>
      <c r="OBR56" s="1252"/>
      <c r="OBS56" s="1252"/>
      <c r="OBT56" s="1252"/>
      <c r="OBU56" s="1252"/>
      <c r="OBV56" s="1252"/>
      <c r="OBW56" s="1252"/>
      <c r="OBX56" s="1252"/>
      <c r="OBY56" s="1252"/>
      <c r="OBZ56" s="1252"/>
      <c r="OCA56" s="1252"/>
      <c r="OCB56" s="1252"/>
      <c r="OCC56" s="1252"/>
      <c r="OCD56" s="1252"/>
      <c r="OCE56" s="1252"/>
      <c r="OCF56" s="1252"/>
      <c r="OCG56" s="1252"/>
      <c r="OCH56" s="1252"/>
      <c r="OCI56" s="1252"/>
      <c r="OCJ56" s="1252"/>
      <c r="OCK56" s="1252"/>
      <c r="OCL56" s="1252"/>
      <c r="OCM56" s="1252"/>
      <c r="OCN56" s="1252"/>
      <c r="OCO56" s="1252"/>
      <c r="OCP56" s="1252"/>
      <c r="OCQ56" s="1252"/>
      <c r="OCR56" s="1252"/>
      <c r="OCS56" s="1252"/>
      <c r="OCT56" s="1252"/>
      <c r="OCU56" s="1252"/>
      <c r="OCV56" s="1252"/>
      <c r="OCW56" s="1252"/>
      <c r="OCX56" s="1252"/>
      <c r="OCY56" s="1252"/>
      <c r="OCZ56" s="1252"/>
      <c r="ODA56" s="1252"/>
      <c r="ODB56" s="1252"/>
      <c r="ODC56" s="1252"/>
      <c r="ODD56" s="1252"/>
      <c r="ODE56" s="1252"/>
      <c r="ODF56" s="1252"/>
      <c r="ODG56" s="1252"/>
      <c r="ODH56" s="1252"/>
      <c r="ODI56" s="1252"/>
      <c r="ODJ56" s="1252"/>
      <c r="ODK56" s="1252"/>
      <c r="ODL56" s="1252"/>
      <c r="ODM56" s="1252"/>
      <c r="ODN56" s="1252"/>
      <c r="ODO56" s="1252"/>
      <c r="ODP56" s="1252"/>
      <c r="ODQ56" s="1252"/>
      <c r="ODR56" s="1252"/>
      <c r="ODS56" s="1252"/>
      <c r="ODT56" s="1252"/>
      <c r="ODU56" s="1252"/>
      <c r="ODV56" s="1252"/>
      <c r="ODW56" s="1252"/>
      <c r="ODX56" s="1252"/>
      <c r="ODY56" s="1252"/>
      <c r="ODZ56" s="1252"/>
      <c r="OEA56" s="1252"/>
      <c r="OEB56" s="1252"/>
      <c r="OEC56" s="1252"/>
      <c r="OED56" s="1252"/>
      <c r="OEE56" s="1252"/>
      <c r="OEF56" s="1252"/>
      <c r="OEG56" s="1252"/>
      <c r="OEH56" s="1252"/>
      <c r="OEI56" s="1252"/>
      <c r="OEJ56" s="1252"/>
      <c r="OEK56" s="1252"/>
      <c r="OEL56" s="1252"/>
      <c r="OEM56" s="1252"/>
      <c r="OEN56" s="1252"/>
      <c r="OEO56" s="1252"/>
      <c r="OEP56" s="1252"/>
      <c r="OEQ56" s="1252"/>
      <c r="OER56" s="1252"/>
      <c r="OES56" s="1252"/>
      <c r="OET56" s="1252"/>
      <c r="OEU56" s="1252"/>
      <c r="OEV56" s="1252"/>
      <c r="OEW56" s="1252"/>
      <c r="OEX56" s="1252"/>
      <c r="OEY56" s="1252"/>
      <c r="OEZ56" s="1252"/>
      <c r="OFA56" s="1252"/>
      <c r="OFB56" s="1252"/>
      <c r="OFC56" s="1252"/>
      <c r="OFD56" s="1252"/>
      <c r="OFE56" s="1252"/>
      <c r="OFF56" s="1252"/>
      <c r="OFG56" s="1252"/>
      <c r="OFH56" s="1252"/>
      <c r="OFI56" s="1252"/>
      <c r="OFJ56" s="1252"/>
      <c r="OFK56" s="1252"/>
      <c r="OFL56" s="1252"/>
      <c r="OFM56" s="1252"/>
      <c r="OFN56" s="1252"/>
      <c r="OFO56" s="1252"/>
      <c r="OFP56" s="1252"/>
      <c r="OFQ56" s="1252"/>
      <c r="OFR56" s="1252"/>
      <c r="OFS56" s="1252"/>
      <c r="OFT56" s="1252"/>
      <c r="OFU56" s="1252"/>
      <c r="OFV56" s="1252"/>
      <c r="OFW56" s="1252"/>
      <c r="OFX56" s="1252"/>
      <c r="OFY56" s="1252"/>
      <c r="OFZ56" s="1252"/>
      <c r="OGA56" s="1252"/>
      <c r="OGB56" s="1252"/>
      <c r="OGC56" s="1252"/>
      <c r="OGD56" s="1252"/>
      <c r="OGE56" s="1252"/>
      <c r="OGF56" s="1252"/>
      <c r="OGG56" s="1252"/>
      <c r="OGH56" s="1252"/>
      <c r="OGI56" s="1252"/>
      <c r="OGJ56" s="1252"/>
      <c r="OGK56" s="1252"/>
      <c r="OGL56" s="1252"/>
      <c r="OGM56" s="1252"/>
      <c r="OGN56" s="1252"/>
      <c r="OGO56" s="1252"/>
      <c r="OGP56" s="1252"/>
      <c r="OGQ56" s="1252"/>
      <c r="OGR56" s="1252"/>
      <c r="OGS56" s="1252"/>
      <c r="OGT56" s="1252"/>
      <c r="OGU56" s="1252"/>
      <c r="OGV56" s="1252"/>
      <c r="OGW56" s="1252"/>
      <c r="OGX56" s="1252"/>
      <c r="OGY56" s="1252"/>
      <c r="OGZ56" s="1252"/>
      <c r="OHA56" s="1252"/>
      <c r="OHB56" s="1252"/>
      <c r="OHC56" s="1252"/>
      <c r="OHD56" s="1252"/>
      <c r="OHE56" s="1252"/>
      <c r="OHF56" s="1252"/>
      <c r="OHG56" s="1252"/>
      <c r="OHH56" s="1252"/>
      <c r="OHI56" s="1252"/>
      <c r="OHJ56" s="1252"/>
      <c r="OHK56" s="1252"/>
      <c r="OHL56" s="1252"/>
      <c r="OHM56" s="1252"/>
      <c r="OHN56" s="1252"/>
      <c r="OHO56" s="1252"/>
      <c r="OHP56" s="1252"/>
      <c r="OHQ56" s="1252"/>
      <c r="OHR56" s="1252"/>
      <c r="OHS56" s="1252"/>
      <c r="OHT56" s="1252"/>
      <c r="OHU56" s="1252"/>
      <c r="OHV56" s="1252"/>
      <c r="OHW56" s="1252"/>
      <c r="OHX56" s="1252"/>
      <c r="OHY56" s="1252"/>
      <c r="OHZ56" s="1252"/>
      <c r="OIA56" s="1252"/>
      <c r="OIB56" s="1252"/>
      <c r="OIC56" s="1252"/>
      <c r="OID56" s="1252"/>
      <c r="OIE56" s="1252"/>
      <c r="OIF56" s="1252"/>
      <c r="OIG56" s="1252"/>
      <c r="OIH56" s="1252"/>
      <c r="OII56" s="1252"/>
      <c r="OIJ56" s="1252"/>
      <c r="OIK56" s="1252"/>
      <c r="OIL56" s="1252"/>
      <c r="OIM56" s="1252"/>
      <c r="OIN56" s="1252"/>
      <c r="OIO56" s="1252"/>
      <c r="OIP56" s="1252"/>
      <c r="OIQ56" s="1252"/>
      <c r="OIR56" s="1252"/>
      <c r="OIS56" s="1252"/>
      <c r="OIT56" s="1252"/>
      <c r="OIU56" s="1252"/>
      <c r="OIV56" s="1252"/>
      <c r="OIW56" s="1252"/>
      <c r="OIX56" s="1252"/>
      <c r="OIY56" s="1252"/>
      <c r="OIZ56" s="1252"/>
      <c r="OJA56" s="1252"/>
      <c r="OJB56" s="1252"/>
      <c r="OJC56" s="1252"/>
      <c r="OJD56" s="1252"/>
      <c r="OJE56" s="1252"/>
      <c r="OJF56" s="1252"/>
      <c r="OJG56" s="1252"/>
      <c r="OJH56" s="1252"/>
      <c r="OJI56" s="1252"/>
      <c r="OJJ56" s="1252"/>
      <c r="OJK56" s="1252"/>
      <c r="OJL56" s="1252"/>
      <c r="OJM56" s="1252"/>
      <c r="OJN56" s="1252"/>
      <c r="OJO56" s="1252"/>
      <c r="OJP56" s="1252"/>
      <c r="OJQ56" s="1252"/>
      <c r="OJR56" s="1252"/>
      <c r="OJS56" s="1252"/>
      <c r="OJT56" s="1252"/>
      <c r="OJU56" s="1252"/>
      <c r="OJV56" s="1252"/>
      <c r="OJW56" s="1252"/>
      <c r="OJX56" s="1252"/>
      <c r="OJY56" s="1252"/>
      <c r="OJZ56" s="1252"/>
      <c r="OKA56" s="1252"/>
      <c r="OKB56" s="1252"/>
      <c r="OKC56" s="1252"/>
      <c r="OKD56" s="1252"/>
      <c r="OKE56" s="1252"/>
      <c r="OKF56" s="1252"/>
      <c r="OKG56" s="1252"/>
      <c r="OKH56" s="1252"/>
      <c r="OKI56" s="1252"/>
      <c r="OKJ56" s="1252"/>
      <c r="OKK56" s="1252"/>
      <c r="OKL56" s="1252"/>
      <c r="OKM56" s="1252"/>
      <c r="OKN56" s="1252"/>
      <c r="OKO56" s="1252"/>
      <c r="OKP56" s="1252"/>
      <c r="OKQ56" s="1252"/>
      <c r="OKR56" s="1252"/>
      <c r="OKS56" s="1252"/>
      <c r="OKT56" s="1252"/>
      <c r="OKU56" s="1252"/>
      <c r="OKV56" s="1252"/>
      <c r="OKW56" s="1252"/>
      <c r="OKX56" s="1252"/>
      <c r="OKY56" s="1252"/>
      <c r="OKZ56" s="1252"/>
      <c r="OLA56" s="1252"/>
      <c r="OLB56" s="1252"/>
      <c r="OLC56" s="1252"/>
      <c r="OLD56" s="1252"/>
      <c r="OLE56" s="1252"/>
      <c r="OLF56" s="1252"/>
      <c r="OLG56" s="1252"/>
      <c r="OLH56" s="1252"/>
      <c r="OLI56" s="1252"/>
      <c r="OLJ56" s="1252"/>
      <c r="OLK56" s="1252"/>
      <c r="OLL56" s="1252"/>
      <c r="OLM56" s="1252"/>
      <c r="OLN56" s="1252"/>
      <c r="OLO56" s="1252"/>
      <c r="OLP56" s="1252"/>
      <c r="OLQ56" s="1252"/>
      <c r="OLR56" s="1252"/>
      <c r="OLS56" s="1252"/>
      <c r="OLT56" s="1252"/>
      <c r="OLU56" s="1252"/>
      <c r="OLV56" s="1252"/>
      <c r="OLW56" s="1252"/>
      <c r="OLX56" s="1252"/>
      <c r="OLY56" s="1252"/>
      <c r="OLZ56" s="1252"/>
      <c r="OMA56" s="1252"/>
      <c r="OMB56" s="1252"/>
      <c r="OMC56" s="1252"/>
      <c r="OMD56" s="1252"/>
      <c r="OME56" s="1252"/>
      <c r="OMF56" s="1252"/>
      <c r="OMG56" s="1252"/>
      <c r="OMH56" s="1252"/>
      <c r="OMI56" s="1252"/>
      <c r="OMJ56" s="1252"/>
      <c r="OMK56" s="1252"/>
      <c r="OML56" s="1252"/>
      <c r="OMM56" s="1252"/>
      <c r="OMN56" s="1252"/>
      <c r="OMO56" s="1252"/>
      <c r="OMP56" s="1252"/>
      <c r="OMQ56" s="1252"/>
      <c r="OMR56" s="1252"/>
      <c r="OMS56" s="1252"/>
      <c r="OMT56" s="1252"/>
      <c r="OMU56" s="1252"/>
      <c r="OMV56" s="1252"/>
      <c r="OMW56" s="1252"/>
      <c r="OMX56" s="1252"/>
      <c r="OMY56" s="1252"/>
      <c r="OMZ56" s="1252"/>
      <c r="ONA56" s="1252"/>
      <c r="ONB56" s="1252"/>
      <c r="ONC56" s="1252"/>
      <c r="OND56" s="1252"/>
      <c r="ONE56" s="1252"/>
      <c r="ONF56" s="1252"/>
      <c r="ONG56" s="1252"/>
      <c r="ONH56" s="1252"/>
      <c r="ONI56" s="1252"/>
      <c r="ONJ56" s="1252"/>
      <c r="ONK56" s="1252"/>
      <c r="ONL56" s="1252"/>
      <c r="ONM56" s="1252"/>
      <c r="ONN56" s="1252"/>
      <c r="ONO56" s="1252"/>
      <c r="ONP56" s="1252"/>
      <c r="ONQ56" s="1252"/>
      <c r="ONR56" s="1252"/>
      <c r="ONS56" s="1252"/>
      <c r="ONT56" s="1252"/>
      <c r="ONU56" s="1252"/>
      <c r="ONV56" s="1252"/>
      <c r="ONW56" s="1252"/>
      <c r="ONX56" s="1252"/>
      <c r="ONY56" s="1252"/>
      <c r="ONZ56" s="1252"/>
      <c r="OOA56" s="1252"/>
      <c r="OOB56" s="1252"/>
      <c r="OOC56" s="1252"/>
      <c r="OOD56" s="1252"/>
      <c r="OOE56" s="1252"/>
      <c r="OOF56" s="1252"/>
      <c r="OOG56" s="1252"/>
      <c r="OOH56" s="1252"/>
      <c r="OOI56" s="1252"/>
      <c r="OOJ56" s="1252"/>
      <c r="OOK56" s="1252"/>
      <c r="OOL56" s="1252"/>
      <c r="OOM56" s="1252"/>
      <c r="OON56" s="1252"/>
      <c r="OOO56" s="1252"/>
      <c r="OOP56" s="1252"/>
      <c r="OOQ56" s="1252"/>
      <c r="OOR56" s="1252"/>
      <c r="OOS56" s="1252"/>
      <c r="OOT56" s="1252"/>
      <c r="OOU56" s="1252"/>
      <c r="OOV56" s="1252"/>
      <c r="OOW56" s="1252"/>
      <c r="OOX56" s="1252"/>
      <c r="OOY56" s="1252"/>
      <c r="OOZ56" s="1252"/>
      <c r="OPA56" s="1252"/>
      <c r="OPB56" s="1252"/>
      <c r="OPC56" s="1252"/>
      <c r="OPD56" s="1252"/>
      <c r="OPE56" s="1252"/>
      <c r="OPF56" s="1252"/>
      <c r="OPG56" s="1252"/>
      <c r="OPH56" s="1252"/>
      <c r="OPI56" s="1252"/>
      <c r="OPJ56" s="1252"/>
      <c r="OPK56" s="1252"/>
      <c r="OPL56" s="1252"/>
      <c r="OPM56" s="1252"/>
      <c r="OPN56" s="1252"/>
      <c r="OPO56" s="1252"/>
      <c r="OPP56" s="1252"/>
      <c r="OPQ56" s="1252"/>
      <c r="OPR56" s="1252"/>
      <c r="OPS56" s="1252"/>
      <c r="OPT56" s="1252"/>
      <c r="OPU56" s="1252"/>
      <c r="OPV56" s="1252"/>
      <c r="OPW56" s="1252"/>
      <c r="OPX56" s="1252"/>
      <c r="OPY56" s="1252"/>
      <c r="OPZ56" s="1252"/>
      <c r="OQA56" s="1252"/>
      <c r="OQB56" s="1252"/>
      <c r="OQC56" s="1252"/>
      <c r="OQD56" s="1252"/>
      <c r="OQE56" s="1252"/>
      <c r="OQF56" s="1252"/>
      <c r="OQG56" s="1252"/>
      <c r="OQH56" s="1252"/>
      <c r="OQI56" s="1252"/>
      <c r="OQJ56" s="1252"/>
      <c r="OQK56" s="1252"/>
      <c r="OQL56" s="1252"/>
      <c r="OQM56" s="1252"/>
      <c r="OQN56" s="1252"/>
      <c r="OQO56" s="1252"/>
      <c r="OQP56" s="1252"/>
      <c r="OQQ56" s="1252"/>
      <c r="OQR56" s="1252"/>
      <c r="OQS56" s="1252"/>
      <c r="OQT56" s="1252"/>
      <c r="OQU56" s="1252"/>
      <c r="OQV56" s="1252"/>
      <c r="OQW56" s="1252"/>
      <c r="OQX56" s="1252"/>
      <c r="OQY56" s="1252"/>
      <c r="OQZ56" s="1252"/>
      <c r="ORA56" s="1252"/>
      <c r="ORB56" s="1252"/>
      <c r="ORC56" s="1252"/>
      <c r="ORD56" s="1252"/>
      <c r="ORE56" s="1252"/>
      <c r="ORF56" s="1252"/>
      <c r="ORG56" s="1252"/>
      <c r="ORH56" s="1252"/>
      <c r="ORI56" s="1252"/>
      <c r="ORJ56" s="1252"/>
      <c r="ORK56" s="1252"/>
      <c r="ORL56" s="1252"/>
      <c r="ORM56" s="1252"/>
      <c r="ORN56" s="1252"/>
      <c r="ORO56" s="1252"/>
      <c r="ORP56" s="1252"/>
      <c r="ORQ56" s="1252"/>
      <c r="ORR56" s="1252"/>
      <c r="ORS56" s="1252"/>
      <c r="ORT56" s="1252"/>
      <c r="ORU56" s="1252"/>
      <c r="ORV56" s="1252"/>
      <c r="ORW56" s="1252"/>
      <c r="ORX56" s="1252"/>
      <c r="ORY56" s="1252"/>
      <c r="ORZ56" s="1252"/>
      <c r="OSA56" s="1252"/>
      <c r="OSB56" s="1252"/>
      <c r="OSC56" s="1252"/>
      <c r="OSD56" s="1252"/>
      <c r="OSE56" s="1252"/>
      <c r="OSF56" s="1252"/>
      <c r="OSG56" s="1252"/>
      <c r="OSH56" s="1252"/>
      <c r="OSI56" s="1252"/>
      <c r="OSJ56" s="1252"/>
      <c r="OSK56" s="1252"/>
      <c r="OSL56" s="1252"/>
      <c r="OSM56" s="1252"/>
      <c r="OSN56" s="1252"/>
      <c r="OSO56" s="1252"/>
      <c r="OSP56" s="1252"/>
      <c r="OSQ56" s="1252"/>
      <c r="OSR56" s="1252"/>
      <c r="OSS56" s="1252"/>
      <c r="OST56" s="1252"/>
      <c r="OSU56" s="1252"/>
      <c r="OSV56" s="1252"/>
      <c r="OSW56" s="1252"/>
      <c r="OSX56" s="1252"/>
      <c r="OSY56" s="1252"/>
      <c r="OSZ56" s="1252"/>
      <c r="OTA56" s="1252"/>
      <c r="OTB56" s="1252"/>
      <c r="OTC56" s="1252"/>
      <c r="OTD56" s="1252"/>
      <c r="OTE56" s="1252"/>
      <c r="OTF56" s="1252"/>
      <c r="OTG56" s="1252"/>
      <c r="OTH56" s="1252"/>
      <c r="OTI56" s="1252"/>
      <c r="OTJ56" s="1252"/>
      <c r="OTK56" s="1252"/>
      <c r="OTL56" s="1252"/>
      <c r="OTM56" s="1252"/>
      <c r="OTN56" s="1252"/>
      <c r="OTO56" s="1252"/>
      <c r="OTP56" s="1252"/>
      <c r="OTQ56" s="1252"/>
      <c r="OTR56" s="1252"/>
      <c r="OTS56" s="1252"/>
      <c r="OTT56" s="1252"/>
      <c r="OTU56" s="1252"/>
      <c r="OTV56" s="1252"/>
      <c r="OTW56" s="1252"/>
      <c r="OTX56" s="1252"/>
      <c r="OTY56" s="1252"/>
      <c r="OTZ56" s="1252"/>
      <c r="OUA56" s="1252"/>
      <c r="OUB56" s="1252"/>
      <c r="OUC56" s="1252"/>
      <c r="OUD56" s="1252"/>
      <c r="OUE56" s="1252"/>
      <c r="OUF56" s="1252"/>
      <c r="OUG56" s="1252"/>
      <c r="OUH56" s="1252"/>
      <c r="OUI56" s="1252"/>
      <c r="OUJ56" s="1252"/>
      <c r="OUK56" s="1252"/>
      <c r="OUL56" s="1252"/>
      <c r="OUM56" s="1252"/>
      <c r="OUN56" s="1252"/>
      <c r="OUO56" s="1252"/>
      <c r="OUP56" s="1252"/>
      <c r="OUQ56" s="1252"/>
      <c r="OUR56" s="1252"/>
      <c r="OUS56" s="1252"/>
      <c r="OUT56" s="1252"/>
      <c r="OUU56" s="1252"/>
      <c r="OUV56" s="1252"/>
      <c r="OUW56" s="1252"/>
      <c r="OUX56" s="1252"/>
      <c r="OUY56" s="1252"/>
      <c r="OUZ56" s="1252"/>
      <c r="OVA56" s="1252"/>
      <c r="OVB56" s="1252"/>
      <c r="OVC56" s="1252"/>
      <c r="OVD56" s="1252"/>
      <c r="OVE56" s="1252"/>
      <c r="OVF56" s="1252"/>
      <c r="OVG56" s="1252"/>
      <c r="OVH56" s="1252"/>
      <c r="OVI56" s="1252"/>
      <c r="OVJ56" s="1252"/>
      <c r="OVK56" s="1252"/>
      <c r="OVL56" s="1252"/>
      <c r="OVM56" s="1252"/>
      <c r="OVN56" s="1252"/>
      <c r="OVO56" s="1252"/>
      <c r="OVP56" s="1252"/>
      <c r="OVQ56" s="1252"/>
      <c r="OVR56" s="1252"/>
      <c r="OVS56" s="1252"/>
      <c r="OVT56" s="1252"/>
      <c r="OVU56" s="1252"/>
      <c r="OVV56" s="1252"/>
      <c r="OVW56" s="1252"/>
      <c r="OVX56" s="1252"/>
      <c r="OVY56" s="1252"/>
      <c r="OVZ56" s="1252"/>
      <c r="OWA56" s="1252"/>
      <c r="OWB56" s="1252"/>
      <c r="OWC56" s="1252"/>
      <c r="OWD56" s="1252"/>
      <c r="OWE56" s="1252"/>
      <c r="OWF56" s="1252"/>
      <c r="OWG56" s="1252"/>
      <c r="OWH56" s="1252"/>
      <c r="OWI56" s="1252"/>
      <c r="OWJ56" s="1252"/>
      <c r="OWK56" s="1252"/>
      <c r="OWL56" s="1252"/>
      <c r="OWM56" s="1252"/>
      <c r="OWN56" s="1252"/>
      <c r="OWO56" s="1252"/>
      <c r="OWP56" s="1252"/>
      <c r="OWQ56" s="1252"/>
      <c r="OWR56" s="1252"/>
      <c r="OWS56" s="1252"/>
      <c r="OWT56" s="1252"/>
      <c r="OWU56" s="1252"/>
      <c r="OWV56" s="1252"/>
      <c r="OWW56" s="1252"/>
      <c r="OWX56" s="1252"/>
      <c r="OWY56" s="1252"/>
      <c r="OWZ56" s="1252"/>
      <c r="OXA56" s="1252"/>
      <c r="OXB56" s="1252"/>
      <c r="OXC56" s="1252"/>
      <c r="OXD56" s="1252"/>
      <c r="OXE56" s="1252"/>
      <c r="OXF56" s="1252"/>
      <c r="OXG56" s="1252"/>
      <c r="OXH56" s="1252"/>
      <c r="OXI56" s="1252"/>
      <c r="OXJ56" s="1252"/>
      <c r="OXK56" s="1252"/>
      <c r="OXL56" s="1252"/>
      <c r="OXM56" s="1252"/>
      <c r="OXN56" s="1252"/>
      <c r="OXO56" s="1252"/>
      <c r="OXP56" s="1252"/>
      <c r="OXQ56" s="1252"/>
      <c r="OXR56" s="1252"/>
      <c r="OXS56" s="1252"/>
      <c r="OXT56" s="1252"/>
      <c r="OXU56" s="1252"/>
      <c r="OXV56" s="1252"/>
      <c r="OXW56" s="1252"/>
      <c r="OXX56" s="1252"/>
      <c r="OXY56" s="1252"/>
      <c r="OXZ56" s="1252"/>
      <c r="OYA56" s="1252"/>
      <c r="OYB56" s="1252"/>
      <c r="OYC56" s="1252"/>
      <c r="OYD56" s="1252"/>
      <c r="OYE56" s="1252"/>
      <c r="OYF56" s="1252"/>
      <c r="OYG56" s="1252"/>
      <c r="OYH56" s="1252"/>
      <c r="OYI56" s="1252"/>
      <c r="OYJ56" s="1252"/>
      <c r="OYK56" s="1252"/>
      <c r="OYL56" s="1252"/>
      <c r="OYM56" s="1252"/>
      <c r="OYN56" s="1252"/>
      <c r="OYO56" s="1252"/>
      <c r="OYP56" s="1252"/>
      <c r="OYQ56" s="1252"/>
      <c r="OYR56" s="1252"/>
      <c r="OYS56" s="1252"/>
      <c r="OYT56" s="1252"/>
      <c r="OYU56" s="1252"/>
      <c r="OYV56" s="1252"/>
      <c r="OYW56" s="1252"/>
      <c r="OYX56" s="1252"/>
      <c r="OYY56" s="1252"/>
      <c r="OYZ56" s="1252"/>
      <c r="OZA56" s="1252"/>
      <c r="OZB56" s="1252"/>
      <c r="OZC56" s="1252"/>
      <c r="OZD56" s="1252"/>
      <c r="OZE56" s="1252"/>
      <c r="OZF56" s="1252"/>
      <c r="OZG56" s="1252"/>
      <c r="OZH56" s="1252"/>
      <c r="OZI56" s="1252"/>
      <c r="OZJ56" s="1252"/>
      <c r="OZK56" s="1252"/>
      <c r="OZL56" s="1252"/>
      <c r="OZM56" s="1252"/>
      <c r="OZN56" s="1252"/>
      <c r="OZO56" s="1252"/>
      <c r="OZP56" s="1252"/>
      <c r="OZQ56" s="1252"/>
      <c r="OZR56" s="1252"/>
      <c r="OZS56" s="1252"/>
      <c r="OZT56" s="1252"/>
      <c r="OZU56" s="1252"/>
      <c r="OZV56" s="1252"/>
      <c r="OZW56" s="1252"/>
      <c r="OZX56" s="1252"/>
      <c r="OZY56" s="1252"/>
      <c r="OZZ56" s="1252"/>
      <c r="PAA56" s="1252"/>
      <c r="PAB56" s="1252"/>
      <c r="PAC56" s="1252"/>
      <c r="PAD56" s="1252"/>
      <c r="PAE56" s="1252"/>
      <c r="PAF56" s="1252"/>
      <c r="PAG56" s="1252"/>
      <c r="PAH56" s="1252"/>
      <c r="PAI56" s="1252"/>
      <c r="PAJ56" s="1252"/>
      <c r="PAK56" s="1252"/>
      <c r="PAL56" s="1252"/>
      <c r="PAM56" s="1252"/>
      <c r="PAN56" s="1252"/>
      <c r="PAO56" s="1252"/>
      <c r="PAP56" s="1252"/>
      <c r="PAQ56" s="1252"/>
      <c r="PAR56" s="1252"/>
      <c r="PAS56" s="1252"/>
      <c r="PAT56" s="1252"/>
      <c r="PAU56" s="1252"/>
      <c r="PAV56" s="1252"/>
      <c r="PAW56" s="1252"/>
      <c r="PAX56" s="1252"/>
      <c r="PAY56" s="1252"/>
      <c r="PAZ56" s="1252"/>
      <c r="PBA56" s="1252"/>
      <c r="PBB56" s="1252"/>
      <c r="PBC56" s="1252"/>
      <c r="PBD56" s="1252"/>
      <c r="PBE56" s="1252"/>
      <c r="PBF56" s="1252"/>
      <c r="PBG56" s="1252"/>
      <c r="PBH56" s="1252"/>
      <c r="PBI56" s="1252"/>
      <c r="PBJ56" s="1252"/>
      <c r="PBK56" s="1252"/>
      <c r="PBL56" s="1252"/>
      <c r="PBM56" s="1252"/>
      <c r="PBN56" s="1252"/>
      <c r="PBO56" s="1252"/>
      <c r="PBP56" s="1252"/>
      <c r="PBQ56" s="1252"/>
      <c r="PBR56" s="1252"/>
      <c r="PBS56" s="1252"/>
      <c r="PBT56" s="1252"/>
      <c r="PBU56" s="1252"/>
      <c r="PBV56" s="1252"/>
      <c r="PBW56" s="1252"/>
      <c r="PBX56" s="1252"/>
      <c r="PBY56" s="1252"/>
      <c r="PBZ56" s="1252"/>
      <c r="PCA56" s="1252"/>
      <c r="PCB56" s="1252"/>
      <c r="PCC56" s="1252"/>
      <c r="PCD56" s="1252"/>
      <c r="PCE56" s="1252"/>
      <c r="PCF56" s="1252"/>
      <c r="PCG56" s="1252"/>
      <c r="PCH56" s="1252"/>
      <c r="PCI56" s="1252"/>
      <c r="PCJ56" s="1252"/>
      <c r="PCK56" s="1252"/>
      <c r="PCL56" s="1252"/>
      <c r="PCM56" s="1252"/>
      <c r="PCN56" s="1252"/>
      <c r="PCO56" s="1252"/>
      <c r="PCP56" s="1252"/>
      <c r="PCQ56" s="1252"/>
      <c r="PCR56" s="1252"/>
      <c r="PCS56" s="1252"/>
      <c r="PCT56" s="1252"/>
      <c r="PCU56" s="1252"/>
      <c r="PCV56" s="1252"/>
      <c r="PCW56" s="1252"/>
      <c r="PCX56" s="1252"/>
      <c r="PCY56" s="1252"/>
      <c r="PCZ56" s="1252"/>
      <c r="PDA56" s="1252"/>
      <c r="PDB56" s="1252"/>
      <c r="PDC56" s="1252"/>
      <c r="PDD56" s="1252"/>
      <c r="PDE56" s="1252"/>
      <c r="PDF56" s="1252"/>
      <c r="PDG56" s="1252"/>
      <c r="PDH56" s="1252"/>
      <c r="PDI56" s="1252"/>
      <c r="PDJ56" s="1252"/>
      <c r="PDK56" s="1252"/>
      <c r="PDL56" s="1252"/>
      <c r="PDM56" s="1252"/>
      <c r="PDN56" s="1252"/>
      <c r="PDO56" s="1252"/>
      <c r="PDP56" s="1252"/>
      <c r="PDQ56" s="1252"/>
      <c r="PDR56" s="1252"/>
      <c r="PDS56" s="1252"/>
      <c r="PDT56" s="1252"/>
      <c r="PDU56" s="1252"/>
      <c r="PDV56" s="1252"/>
      <c r="PDW56" s="1252"/>
      <c r="PDX56" s="1252"/>
      <c r="PDY56" s="1252"/>
      <c r="PDZ56" s="1252"/>
      <c r="PEA56" s="1252"/>
      <c r="PEB56" s="1252"/>
      <c r="PEC56" s="1252"/>
      <c r="PED56" s="1252"/>
      <c r="PEE56" s="1252"/>
      <c r="PEF56" s="1252"/>
      <c r="PEG56" s="1252"/>
      <c r="PEH56" s="1252"/>
      <c r="PEI56" s="1252"/>
      <c r="PEJ56" s="1252"/>
      <c r="PEK56" s="1252"/>
      <c r="PEL56" s="1252"/>
      <c r="PEM56" s="1252"/>
      <c r="PEN56" s="1252"/>
      <c r="PEO56" s="1252"/>
      <c r="PEP56" s="1252"/>
      <c r="PEQ56" s="1252"/>
      <c r="PER56" s="1252"/>
      <c r="PES56" s="1252"/>
      <c r="PET56" s="1252"/>
      <c r="PEU56" s="1252"/>
      <c r="PEV56" s="1252"/>
      <c r="PEW56" s="1252"/>
      <c r="PEX56" s="1252"/>
      <c r="PEY56" s="1252"/>
      <c r="PEZ56" s="1252"/>
      <c r="PFA56" s="1252"/>
      <c r="PFB56" s="1252"/>
      <c r="PFC56" s="1252"/>
      <c r="PFD56" s="1252"/>
      <c r="PFE56" s="1252"/>
      <c r="PFF56" s="1252"/>
      <c r="PFG56" s="1252"/>
      <c r="PFH56" s="1252"/>
      <c r="PFI56" s="1252"/>
      <c r="PFJ56" s="1252"/>
      <c r="PFK56" s="1252"/>
      <c r="PFL56" s="1252"/>
      <c r="PFM56" s="1252"/>
      <c r="PFN56" s="1252"/>
      <c r="PFO56" s="1252"/>
      <c r="PFP56" s="1252"/>
      <c r="PFQ56" s="1252"/>
      <c r="PFR56" s="1252"/>
      <c r="PFS56" s="1252"/>
      <c r="PFT56" s="1252"/>
      <c r="PFU56" s="1252"/>
      <c r="PFV56" s="1252"/>
      <c r="PFW56" s="1252"/>
      <c r="PFX56" s="1252"/>
      <c r="PFY56" s="1252"/>
      <c r="PFZ56" s="1252"/>
      <c r="PGA56" s="1252"/>
      <c r="PGB56" s="1252"/>
      <c r="PGC56" s="1252"/>
      <c r="PGD56" s="1252"/>
      <c r="PGE56" s="1252"/>
      <c r="PGF56" s="1252"/>
      <c r="PGG56" s="1252"/>
      <c r="PGH56" s="1252"/>
      <c r="PGI56" s="1252"/>
      <c r="PGJ56" s="1252"/>
      <c r="PGK56" s="1252"/>
      <c r="PGL56" s="1252"/>
      <c r="PGM56" s="1252"/>
      <c r="PGN56" s="1252"/>
      <c r="PGO56" s="1252"/>
      <c r="PGP56" s="1252"/>
      <c r="PGQ56" s="1252"/>
      <c r="PGR56" s="1252"/>
      <c r="PGS56" s="1252"/>
      <c r="PGT56" s="1252"/>
      <c r="PGU56" s="1252"/>
      <c r="PGV56" s="1252"/>
      <c r="PGW56" s="1252"/>
      <c r="PGX56" s="1252"/>
      <c r="PGY56" s="1252"/>
      <c r="PGZ56" s="1252"/>
      <c r="PHA56" s="1252"/>
      <c r="PHB56" s="1252"/>
      <c r="PHC56" s="1252"/>
      <c r="PHD56" s="1252"/>
      <c r="PHE56" s="1252"/>
      <c r="PHF56" s="1252"/>
      <c r="PHG56" s="1252"/>
      <c r="PHH56" s="1252"/>
      <c r="PHI56" s="1252"/>
      <c r="PHJ56" s="1252"/>
      <c r="PHK56" s="1252"/>
      <c r="PHL56" s="1252"/>
      <c r="PHM56" s="1252"/>
      <c r="PHN56" s="1252"/>
      <c r="PHO56" s="1252"/>
      <c r="PHP56" s="1252"/>
      <c r="PHQ56" s="1252"/>
      <c r="PHR56" s="1252"/>
      <c r="PHS56" s="1252"/>
      <c r="PHT56" s="1252"/>
      <c r="PHU56" s="1252"/>
      <c r="PHV56" s="1252"/>
      <c r="PHW56" s="1252"/>
      <c r="PHX56" s="1252"/>
      <c r="PHY56" s="1252"/>
      <c r="PHZ56" s="1252"/>
      <c r="PIA56" s="1252"/>
      <c r="PIB56" s="1252"/>
      <c r="PIC56" s="1252"/>
      <c r="PID56" s="1252"/>
      <c r="PIE56" s="1252"/>
      <c r="PIF56" s="1252"/>
      <c r="PIG56" s="1252"/>
      <c r="PIH56" s="1252"/>
      <c r="PII56" s="1252"/>
      <c r="PIJ56" s="1252"/>
      <c r="PIK56" s="1252"/>
      <c r="PIL56" s="1252"/>
      <c r="PIM56" s="1252"/>
      <c r="PIN56" s="1252"/>
      <c r="PIO56" s="1252"/>
      <c r="PIP56" s="1252"/>
      <c r="PIQ56" s="1252"/>
      <c r="PIR56" s="1252"/>
      <c r="PIS56" s="1252"/>
      <c r="PIT56" s="1252"/>
      <c r="PIU56" s="1252"/>
      <c r="PIV56" s="1252"/>
      <c r="PIW56" s="1252"/>
      <c r="PIX56" s="1252"/>
      <c r="PIY56" s="1252"/>
      <c r="PIZ56" s="1252"/>
      <c r="PJA56" s="1252"/>
      <c r="PJB56" s="1252"/>
      <c r="PJC56" s="1252"/>
      <c r="PJD56" s="1252"/>
      <c r="PJE56" s="1252"/>
      <c r="PJF56" s="1252"/>
      <c r="PJG56" s="1252"/>
      <c r="PJH56" s="1252"/>
      <c r="PJI56" s="1252"/>
      <c r="PJJ56" s="1252"/>
      <c r="PJK56" s="1252"/>
      <c r="PJL56" s="1252"/>
      <c r="PJM56" s="1252"/>
      <c r="PJN56" s="1252"/>
      <c r="PJO56" s="1252"/>
      <c r="PJP56" s="1252"/>
      <c r="PJQ56" s="1252"/>
      <c r="PJR56" s="1252"/>
      <c r="PJS56" s="1252"/>
      <c r="PJT56" s="1252"/>
      <c r="PJU56" s="1252"/>
      <c r="PJV56" s="1252"/>
      <c r="PJW56" s="1252"/>
      <c r="PJX56" s="1252"/>
      <c r="PJY56" s="1252"/>
      <c r="PJZ56" s="1252"/>
      <c r="PKA56" s="1252"/>
      <c r="PKB56" s="1252"/>
      <c r="PKC56" s="1252"/>
      <c r="PKD56" s="1252"/>
      <c r="PKE56" s="1252"/>
      <c r="PKF56" s="1252"/>
      <c r="PKG56" s="1252"/>
      <c r="PKH56" s="1252"/>
      <c r="PKI56" s="1252"/>
      <c r="PKJ56" s="1252"/>
      <c r="PKK56" s="1252"/>
      <c r="PKL56" s="1252"/>
      <c r="PKM56" s="1252"/>
      <c r="PKN56" s="1252"/>
      <c r="PKO56" s="1252"/>
      <c r="PKP56" s="1252"/>
      <c r="PKQ56" s="1252"/>
      <c r="PKR56" s="1252"/>
      <c r="PKS56" s="1252"/>
      <c r="PKT56" s="1252"/>
      <c r="PKU56" s="1252"/>
      <c r="PKV56" s="1252"/>
      <c r="PKW56" s="1252"/>
      <c r="PKX56" s="1252"/>
      <c r="PKY56" s="1252"/>
      <c r="PKZ56" s="1252"/>
      <c r="PLA56" s="1252"/>
      <c r="PLB56" s="1252"/>
      <c r="PLC56" s="1252"/>
      <c r="PLD56" s="1252"/>
      <c r="PLE56" s="1252"/>
      <c r="PLF56" s="1252"/>
      <c r="PLG56" s="1252"/>
      <c r="PLH56" s="1252"/>
      <c r="PLI56" s="1252"/>
      <c r="PLJ56" s="1252"/>
      <c r="PLK56" s="1252"/>
      <c r="PLL56" s="1252"/>
      <c r="PLM56" s="1252"/>
      <c r="PLN56" s="1252"/>
      <c r="PLO56" s="1252"/>
      <c r="PLP56" s="1252"/>
      <c r="PLQ56" s="1252"/>
      <c r="PLR56" s="1252"/>
      <c r="PLS56" s="1252"/>
      <c r="PLT56" s="1252"/>
      <c r="PLU56" s="1252"/>
      <c r="PLV56" s="1252"/>
      <c r="PLW56" s="1252"/>
      <c r="PLX56" s="1252"/>
      <c r="PLY56" s="1252"/>
      <c r="PLZ56" s="1252"/>
      <c r="PMA56" s="1252"/>
      <c r="PMB56" s="1252"/>
      <c r="PMC56" s="1252"/>
      <c r="PMD56" s="1252"/>
      <c r="PME56" s="1252"/>
      <c r="PMF56" s="1252"/>
      <c r="PMG56" s="1252"/>
      <c r="PMH56" s="1252"/>
      <c r="PMI56" s="1252"/>
      <c r="PMJ56" s="1252"/>
      <c r="PMK56" s="1252"/>
      <c r="PML56" s="1252"/>
      <c r="PMM56" s="1252"/>
      <c r="PMN56" s="1252"/>
      <c r="PMO56" s="1252"/>
      <c r="PMP56" s="1252"/>
      <c r="PMQ56" s="1252"/>
      <c r="PMR56" s="1252"/>
      <c r="PMS56" s="1252"/>
      <c r="PMT56" s="1252"/>
      <c r="PMU56" s="1252"/>
      <c r="PMV56" s="1252"/>
      <c r="PMW56" s="1252"/>
      <c r="PMX56" s="1252"/>
      <c r="PMY56" s="1252"/>
      <c r="PMZ56" s="1252"/>
      <c r="PNA56" s="1252"/>
      <c r="PNB56" s="1252"/>
      <c r="PNC56" s="1252"/>
      <c r="PND56" s="1252"/>
      <c r="PNE56" s="1252"/>
      <c r="PNF56" s="1252"/>
      <c r="PNG56" s="1252"/>
      <c r="PNH56" s="1252"/>
      <c r="PNI56" s="1252"/>
      <c r="PNJ56" s="1252"/>
      <c r="PNK56" s="1252"/>
      <c r="PNL56" s="1252"/>
      <c r="PNM56" s="1252"/>
      <c r="PNN56" s="1252"/>
      <c r="PNO56" s="1252"/>
      <c r="PNP56" s="1252"/>
      <c r="PNQ56" s="1252"/>
      <c r="PNR56" s="1252"/>
      <c r="PNS56" s="1252"/>
      <c r="PNT56" s="1252"/>
      <c r="PNU56" s="1252"/>
      <c r="PNV56" s="1252"/>
      <c r="PNW56" s="1252"/>
      <c r="PNX56" s="1252"/>
      <c r="PNY56" s="1252"/>
      <c r="PNZ56" s="1252"/>
      <c r="POA56" s="1252"/>
      <c r="POB56" s="1252"/>
      <c r="POC56" s="1252"/>
      <c r="POD56" s="1252"/>
      <c r="POE56" s="1252"/>
      <c r="POF56" s="1252"/>
      <c r="POG56" s="1252"/>
      <c r="POH56" s="1252"/>
      <c r="POI56" s="1252"/>
      <c r="POJ56" s="1252"/>
      <c r="POK56" s="1252"/>
      <c r="POL56" s="1252"/>
      <c r="POM56" s="1252"/>
      <c r="PON56" s="1252"/>
      <c r="POO56" s="1252"/>
      <c r="POP56" s="1252"/>
      <c r="POQ56" s="1252"/>
      <c r="POR56" s="1252"/>
      <c r="POS56" s="1252"/>
      <c r="POT56" s="1252"/>
      <c r="POU56" s="1252"/>
      <c r="POV56" s="1252"/>
      <c r="POW56" s="1252"/>
      <c r="POX56" s="1252"/>
      <c r="POY56" s="1252"/>
      <c r="POZ56" s="1252"/>
      <c r="PPA56" s="1252"/>
      <c r="PPB56" s="1252"/>
      <c r="PPC56" s="1252"/>
      <c r="PPD56" s="1252"/>
      <c r="PPE56" s="1252"/>
      <c r="PPF56" s="1252"/>
      <c r="PPG56" s="1252"/>
      <c r="PPH56" s="1252"/>
      <c r="PPI56" s="1252"/>
      <c r="PPJ56" s="1252"/>
      <c r="PPK56" s="1252"/>
      <c r="PPL56" s="1252"/>
      <c r="PPM56" s="1252"/>
      <c r="PPN56" s="1252"/>
      <c r="PPO56" s="1252"/>
      <c r="PPP56" s="1252"/>
      <c r="PPQ56" s="1252"/>
      <c r="PPR56" s="1252"/>
      <c r="PPS56" s="1252"/>
      <c r="PPT56" s="1252"/>
      <c r="PPU56" s="1252"/>
      <c r="PPV56" s="1252"/>
      <c r="PPW56" s="1252"/>
      <c r="PPX56" s="1252"/>
      <c r="PPY56" s="1252"/>
      <c r="PPZ56" s="1252"/>
      <c r="PQA56" s="1252"/>
      <c r="PQB56" s="1252"/>
      <c r="PQC56" s="1252"/>
      <c r="PQD56" s="1252"/>
      <c r="PQE56" s="1252"/>
      <c r="PQF56" s="1252"/>
      <c r="PQG56" s="1252"/>
      <c r="PQH56" s="1252"/>
      <c r="PQI56" s="1252"/>
      <c r="PQJ56" s="1252"/>
      <c r="PQK56" s="1252"/>
      <c r="PQL56" s="1252"/>
      <c r="PQM56" s="1252"/>
      <c r="PQN56" s="1252"/>
      <c r="PQO56" s="1252"/>
      <c r="PQP56" s="1252"/>
      <c r="PQQ56" s="1252"/>
      <c r="PQR56" s="1252"/>
      <c r="PQS56" s="1252"/>
      <c r="PQT56" s="1252"/>
      <c r="PQU56" s="1252"/>
      <c r="PQV56" s="1252"/>
      <c r="PQW56" s="1252"/>
      <c r="PQX56" s="1252"/>
      <c r="PQY56" s="1252"/>
      <c r="PQZ56" s="1252"/>
      <c r="PRA56" s="1252"/>
      <c r="PRB56" s="1252"/>
      <c r="PRC56" s="1252"/>
      <c r="PRD56" s="1252"/>
      <c r="PRE56" s="1252"/>
      <c r="PRF56" s="1252"/>
      <c r="PRG56" s="1252"/>
      <c r="PRH56" s="1252"/>
      <c r="PRI56" s="1252"/>
      <c r="PRJ56" s="1252"/>
      <c r="PRK56" s="1252"/>
      <c r="PRL56" s="1252"/>
      <c r="PRM56" s="1252"/>
      <c r="PRN56" s="1252"/>
      <c r="PRO56" s="1252"/>
      <c r="PRP56" s="1252"/>
      <c r="PRQ56" s="1252"/>
      <c r="PRR56" s="1252"/>
      <c r="PRS56" s="1252"/>
      <c r="PRT56" s="1252"/>
      <c r="PRU56" s="1252"/>
      <c r="PRV56" s="1252"/>
      <c r="PRW56" s="1252"/>
      <c r="PRX56" s="1252"/>
      <c r="PRY56" s="1252"/>
      <c r="PRZ56" s="1252"/>
      <c r="PSA56" s="1252"/>
      <c r="PSB56" s="1252"/>
      <c r="PSC56" s="1252"/>
      <c r="PSD56" s="1252"/>
      <c r="PSE56" s="1252"/>
      <c r="PSF56" s="1252"/>
      <c r="PSG56" s="1252"/>
      <c r="PSH56" s="1252"/>
      <c r="PSI56" s="1252"/>
      <c r="PSJ56" s="1252"/>
      <c r="PSK56" s="1252"/>
      <c r="PSL56" s="1252"/>
      <c r="PSM56" s="1252"/>
      <c r="PSN56" s="1252"/>
      <c r="PSO56" s="1252"/>
      <c r="PSP56" s="1252"/>
      <c r="PSQ56" s="1252"/>
      <c r="PSR56" s="1252"/>
      <c r="PSS56" s="1252"/>
      <c r="PST56" s="1252"/>
      <c r="PSU56" s="1252"/>
      <c r="PSV56" s="1252"/>
      <c r="PSW56" s="1252"/>
      <c r="PSX56" s="1252"/>
      <c r="PSY56" s="1252"/>
      <c r="PSZ56" s="1252"/>
      <c r="PTA56" s="1252"/>
      <c r="PTB56" s="1252"/>
      <c r="PTC56" s="1252"/>
      <c r="PTD56" s="1252"/>
      <c r="PTE56" s="1252"/>
      <c r="PTF56" s="1252"/>
      <c r="PTG56" s="1252"/>
      <c r="PTH56" s="1252"/>
      <c r="PTI56" s="1252"/>
      <c r="PTJ56" s="1252"/>
      <c r="PTK56" s="1252"/>
      <c r="PTL56" s="1252"/>
      <c r="PTM56" s="1252"/>
      <c r="PTN56" s="1252"/>
      <c r="PTO56" s="1252"/>
      <c r="PTP56" s="1252"/>
      <c r="PTQ56" s="1252"/>
      <c r="PTR56" s="1252"/>
      <c r="PTS56" s="1252"/>
      <c r="PTT56" s="1252"/>
      <c r="PTU56" s="1252"/>
      <c r="PTV56" s="1252"/>
      <c r="PTW56" s="1252"/>
      <c r="PTX56" s="1252"/>
      <c r="PTY56" s="1252"/>
      <c r="PTZ56" s="1252"/>
      <c r="PUA56" s="1252"/>
      <c r="PUB56" s="1252"/>
      <c r="PUC56" s="1252"/>
      <c r="PUD56" s="1252"/>
      <c r="PUE56" s="1252"/>
      <c r="PUF56" s="1252"/>
      <c r="PUG56" s="1252"/>
      <c r="PUH56" s="1252"/>
      <c r="PUI56" s="1252"/>
      <c r="PUJ56" s="1252"/>
      <c r="PUK56" s="1252"/>
      <c r="PUL56" s="1252"/>
      <c r="PUM56" s="1252"/>
      <c r="PUN56" s="1252"/>
      <c r="PUO56" s="1252"/>
      <c r="PUP56" s="1252"/>
      <c r="PUQ56" s="1252"/>
      <c r="PUR56" s="1252"/>
      <c r="PUS56" s="1252"/>
      <c r="PUT56" s="1252"/>
      <c r="PUU56" s="1252"/>
      <c r="PUV56" s="1252"/>
      <c r="PUW56" s="1252"/>
      <c r="PUX56" s="1252"/>
      <c r="PUY56" s="1252"/>
      <c r="PUZ56" s="1252"/>
      <c r="PVA56" s="1252"/>
      <c r="PVB56" s="1252"/>
      <c r="PVC56" s="1252"/>
      <c r="PVD56" s="1252"/>
      <c r="PVE56" s="1252"/>
      <c r="PVF56" s="1252"/>
      <c r="PVG56" s="1252"/>
      <c r="PVH56" s="1252"/>
      <c r="PVI56" s="1252"/>
      <c r="PVJ56" s="1252"/>
      <c r="PVK56" s="1252"/>
      <c r="PVL56" s="1252"/>
      <c r="PVM56" s="1252"/>
      <c r="PVN56" s="1252"/>
      <c r="PVO56" s="1252"/>
      <c r="PVP56" s="1252"/>
      <c r="PVQ56" s="1252"/>
      <c r="PVR56" s="1252"/>
      <c r="PVS56" s="1252"/>
      <c r="PVT56" s="1252"/>
      <c r="PVU56" s="1252"/>
      <c r="PVV56" s="1252"/>
      <c r="PVW56" s="1252"/>
      <c r="PVX56" s="1252"/>
      <c r="PVY56" s="1252"/>
      <c r="PVZ56" s="1252"/>
      <c r="PWA56" s="1252"/>
      <c r="PWB56" s="1252"/>
      <c r="PWC56" s="1252"/>
      <c r="PWD56" s="1252"/>
      <c r="PWE56" s="1252"/>
      <c r="PWF56" s="1252"/>
      <c r="PWG56" s="1252"/>
      <c r="PWH56" s="1252"/>
      <c r="PWI56" s="1252"/>
      <c r="PWJ56" s="1252"/>
      <c r="PWK56" s="1252"/>
      <c r="PWL56" s="1252"/>
      <c r="PWM56" s="1252"/>
      <c r="PWN56" s="1252"/>
      <c r="PWO56" s="1252"/>
      <c r="PWP56" s="1252"/>
      <c r="PWQ56" s="1252"/>
      <c r="PWR56" s="1252"/>
      <c r="PWS56" s="1252"/>
      <c r="PWT56" s="1252"/>
      <c r="PWU56" s="1252"/>
      <c r="PWV56" s="1252"/>
      <c r="PWW56" s="1252"/>
      <c r="PWX56" s="1252"/>
      <c r="PWY56" s="1252"/>
      <c r="PWZ56" s="1252"/>
      <c r="PXA56" s="1252"/>
      <c r="PXB56" s="1252"/>
      <c r="PXC56" s="1252"/>
      <c r="PXD56" s="1252"/>
      <c r="PXE56" s="1252"/>
      <c r="PXF56" s="1252"/>
      <c r="PXG56" s="1252"/>
      <c r="PXH56" s="1252"/>
      <c r="PXI56" s="1252"/>
      <c r="PXJ56" s="1252"/>
      <c r="PXK56" s="1252"/>
      <c r="PXL56" s="1252"/>
      <c r="PXM56" s="1252"/>
      <c r="PXN56" s="1252"/>
      <c r="PXO56" s="1252"/>
      <c r="PXP56" s="1252"/>
      <c r="PXQ56" s="1252"/>
      <c r="PXR56" s="1252"/>
      <c r="PXS56" s="1252"/>
      <c r="PXT56" s="1252"/>
      <c r="PXU56" s="1252"/>
      <c r="PXV56" s="1252"/>
      <c r="PXW56" s="1252"/>
      <c r="PXX56" s="1252"/>
      <c r="PXY56" s="1252"/>
      <c r="PXZ56" s="1252"/>
      <c r="PYA56" s="1252"/>
      <c r="PYB56" s="1252"/>
      <c r="PYC56" s="1252"/>
      <c r="PYD56" s="1252"/>
      <c r="PYE56" s="1252"/>
      <c r="PYF56" s="1252"/>
      <c r="PYG56" s="1252"/>
      <c r="PYH56" s="1252"/>
      <c r="PYI56" s="1252"/>
      <c r="PYJ56" s="1252"/>
      <c r="PYK56" s="1252"/>
      <c r="PYL56" s="1252"/>
      <c r="PYM56" s="1252"/>
      <c r="PYN56" s="1252"/>
      <c r="PYO56" s="1252"/>
      <c r="PYP56" s="1252"/>
      <c r="PYQ56" s="1252"/>
      <c r="PYR56" s="1252"/>
      <c r="PYS56" s="1252"/>
      <c r="PYT56" s="1252"/>
      <c r="PYU56" s="1252"/>
      <c r="PYV56" s="1252"/>
      <c r="PYW56" s="1252"/>
      <c r="PYX56" s="1252"/>
      <c r="PYY56" s="1252"/>
      <c r="PYZ56" s="1252"/>
      <c r="PZA56" s="1252"/>
      <c r="PZB56" s="1252"/>
      <c r="PZC56" s="1252"/>
      <c r="PZD56" s="1252"/>
      <c r="PZE56" s="1252"/>
      <c r="PZF56" s="1252"/>
      <c r="PZG56" s="1252"/>
      <c r="PZH56" s="1252"/>
      <c r="PZI56" s="1252"/>
      <c r="PZJ56" s="1252"/>
      <c r="PZK56" s="1252"/>
      <c r="PZL56" s="1252"/>
      <c r="PZM56" s="1252"/>
      <c r="PZN56" s="1252"/>
      <c r="PZO56" s="1252"/>
      <c r="PZP56" s="1252"/>
      <c r="PZQ56" s="1252"/>
      <c r="PZR56" s="1252"/>
      <c r="PZS56" s="1252"/>
      <c r="PZT56" s="1252"/>
      <c r="PZU56" s="1252"/>
      <c r="PZV56" s="1252"/>
      <c r="PZW56" s="1252"/>
      <c r="PZX56" s="1252"/>
      <c r="PZY56" s="1252"/>
      <c r="PZZ56" s="1252"/>
      <c r="QAA56" s="1252"/>
      <c r="QAB56" s="1252"/>
      <c r="QAC56" s="1252"/>
      <c r="QAD56" s="1252"/>
      <c r="QAE56" s="1252"/>
      <c r="QAF56" s="1252"/>
      <c r="QAG56" s="1252"/>
      <c r="QAH56" s="1252"/>
      <c r="QAI56" s="1252"/>
      <c r="QAJ56" s="1252"/>
      <c r="QAK56" s="1252"/>
      <c r="QAL56" s="1252"/>
      <c r="QAM56" s="1252"/>
      <c r="QAN56" s="1252"/>
      <c r="QAO56" s="1252"/>
      <c r="QAP56" s="1252"/>
      <c r="QAQ56" s="1252"/>
      <c r="QAR56" s="1252"/>
      <c r="QAS56" s="1252"/>
      <c r="QAT56" s="1252"/>
      <c r="QAU56" s="1252"/>
      <c r="QAV56" s="1252"/>
      <c r="QAW56" s="1252"/>
      <c r="QAX56" s="1252"/>
      <c r="QAY56" s="1252"/>
      <c r="QAZ56" s="1252"/>
      <c r="QBA56" s="1252"/>
      <c r="QBB56" s="1252"/>
      <c r="QBC56" s="1252"/>
      <c r="QBD56" s="1252"/>
      <c r="QBE56" s="1252"/>
      <c r="QBF56" s="1252"/>
      <c r="QBG56" s="1252"/>
      <c r="QBH56" s="1252"/>
      <c r="QBI56" s="1252"/>
      <c r="QBJ56" s="1252"/>
      <c r="QBK56" s="1252"/>
      <c r="QBL56" s="1252"/>
      <c r="QBM56" s="1252"/>
      <c r="QBN56" s="1252"/>
      <c r="QBO56" s="1252"/>
      <c r="QBP56" s="1252"/>
      <c r="QBQ56" s="1252"/>
      <c r="QBR56" s="1252"/>
      <c r="QBS56" s="1252"/>
      <c r="QBT56" s="1252"/>
      <c r="QBU56" s="1252"/>
      <c r="QBV56" s="1252"/>
      <c r="QBW56" s="1252"/>
      <c r="QBX56" s="1252"/>
      <c r="QBY56" s="1252"/>
      <c r="QBZ56" s="1252"/>
      <c r="QCA56" s="1252"/>
      <c r="QCB56" s="1252"/>
      <c r="QCC56" s="1252"/>
      <c r="QCD56" s="1252"/>
      <c r="QCE56" s="1252"/>
      <c r="QCF56" s="1252"/>
      <c r="QCG56" s="1252"/>
      <c r="QCH56" s="1252"/>
      <c r="QCI56" s="1252"/>
      <c r="QCJ56" s="1252"/>
      <c r="QCK56" s="1252"/>
      <c r="QCL56" s="1252"/>
      <c r="QCM56" s="1252"/>
      <c r="QCN56" s="1252"/>
      <c r="QCO56" s="1252"/>
      <c r="QCP56" s="1252"/>
      <c r="QCQ56" s="1252"/>
      <c r="QCR56" s="1252"/>
      <c r="QCS56" s="1252"/>
      <c r="QCT56" s="1252"/>
      <c r="QCU56" s="1252"/>
      <c r="QCV56" s="1252"/>
      <c r="QCW56" s="1252"/>
      <c r="QCX56" s="1252"/>
      <c r="QCY56" s="1252"/>
      <c r="QCZ56" s="1252"/>
      <c r="QDA56" s="1252"/>
      <c r="QDB56" s="1252"/>
      <c r="QDC56" s="1252"/>
      <c r="QDD56" s="1252"/>
      <c r="QDE56" s="1252"/>
      <c r="QDF56" s="1252"/>
      <c r="QDG56" s="1252"/>
      <c r="QDH56" s="1252"/>
      <c r="QDI56" s="1252"/>
      <c r="QDJ56" s="1252"/>
      <c r="QDK56" s="1252"/>
      <c r="QDL56" s="1252"/>
      <c r="QDM56" s="1252"/>
      <c r="QDN56" s="1252"/>
      <c r="QDO56" s="1252"/>
      <c r="QDP56" s="1252"/>
      <c r="QDQ56" s="1252"/>
      <c r="QDR56" s="1252"/>
      <c r="QDS56" s="1252"/>
      <c r="QDT56" s="1252"/>
      <c r="QDU56" s="1252"/>
      <c r="QDV56" s="1252"/>
      <c r="QDW56" s="1252"/>
      <c r="QDX56" s="1252"/>
      <c r="QDY56" s="1252"/>
      <c r="QDZ56" s="1252"/>
      <c r="QEA56" s="1252"/>
      <c r="QEB56" s="1252"/>
      <c r="QEC56" s="1252"/>
      <c r="QED56" s="1252"/>
      <c r="QEE56" s="1252"/>
      <c r="QEF56" s="1252"/>
      <c r="QEG56" s="1252"/>
      <c r="QEH56" s="1252"/>
      <c r="QEI56" s="1252"/>
      <c r="QEJ56" s="1252"/>
      <c r="QEK56" s="1252"/>
      <c r="QEL56" s="1252"/>
      <c r="QEM56" s="1252"/>
      <c r="QEN56" s="1252"/>
      <c r="QEO56" s="1252"/>
      <c r="QEP56" s="1252"/>
      <c r="QEQ56" s="1252"/>
      <c r="QER56" s="1252"/>
      <c r="QES56" s="1252"/>
      <c r="QET56" s="1252"/>
      <c r="QEU56" s="1252"/>
      <c r="QEV56" s="1252"/>
      <c r="QEW56" s="1252"/>
      <c r="QEX56" s="1252"/>
      <c r="QEY56" s="1252"/>
      <c r="QEZ56" s="1252"/>
      <c r="QFA56" s="1252"/>
      <c r="QFB56" s="1252"/>
      <c r="QFC56" s="1252"/>
      <c r="QFD56" s="1252"/>
      <c r="QFE56" s="1252"/>
      <c r="QFF56" s="1252"/>
      <c r="QFG56" s="1252"/>
      <c r="QFH56" s="1252"/>
      <c r="QFI56" s="1252"/>
      <c r="QFJ56" s="1252"/>
      <c r="QFK56" s="1252"/>
      <c r="QFL56" s="1252"/>
      <c r="QFM56" s="1252"/>
      <c r="QFN56" s="1252"/>
      <c r="QFO56" s="1252"/>
      <c r="QFP56" s="1252"/>
      <c r="QFQ56" s="1252"/>
      <c r="QFR56" s="1252"/>
      <c r="QFS56" s="1252"/>
      <c r="QFT56" s="1252"/>
      <c r="QFU56" s="1252"/>
      <c r="QFV56" s="1252"/>
      <c r="QFW56" s="1252"/>
      <c r="QFX56" s="1252"/>
      <c r="QFY56" s="1252"/>
      <c r="QFZ56" s="1252"/>
      <c r="QGA56" s="1252"/>
      <c r="QGB56" s="1252"/>
      <c r="QGC56" s="1252"/>
      <c r="QGD56" s="1252"/>
      <c r="QGE56" s="1252"/>
      <c r="QGF56" s="1252"/>
      <c r="QGG56" s="1252"/>
      <c r="QGH56" s="1252"/>
      <c r="QGI56" s="1252"/>
      <c r="QGJ56" s="1252"/>
      <c r="QGK56" s="1252"/>
      <c r="QGL56" s="1252"/>
      <c r="QGM56" s="1252"/>
      <c r="QGN56" s="1252"/>
      <c r="QGO56" s="1252"/>
      <c r="QGP56" s="1252"/>
      <c r="QGQ56" s="1252"/>
      <c r="QGR56" s="1252"/>
      <c r="QGS56" s="1252"/>
      <c r="QGT56" s="1252"/>
      <c r="QGU56" s="1252"/>
      <c r="QGV56" s="1252"/>
      <c r="QGW56" s="1252"/>
      <c r="QGX56" s="1252"/>
      <c r="QGY56" s="1252"/>
      <c r="QGZ56" s="1252"/>
      <c r="QHA56" s="1252"/>
      <c r="QHB56" s="1252"/>
      <c r="QHC56" s="1252"/>
      <c r="QHD56" s="1252"/>
      <c r="QHE56" s="1252"/>
      <c r="QHF56" s="1252"/>
      <c r="QHG56" s="1252"/>
      <c r="QHH56" s="1252"/>
      <c r="QHI56" s="1252"/>
      <c r="QHJ56" s="1252"/>
      <c r="QHK56" s="1252"/>
      <c r="QHL56" s="1252"/>
      <c r="QHM56" s="1252"/>
      <c r="QHN56" s="1252"/>
      <c r="QHO56" s="1252"/>
      <c r="QHP56" s="1252"/>
      <c r="QHQ56" s="1252"/>
      <c r="QHR56" s="1252"/>
      <c r="QHS56" s="1252"/>
      <c r="QHT56" s="1252"/>
      <c r="QHU56" s="1252"/>
      <c r="QHV56" s="1252"/>
      <c r="QHW56" s="1252"/>
      <c r="QHX56" s="1252"/>
      <c r="QHY56" s="1252"/>
      <c r="QHZ56" s="1252"/>
      <c r="QIA56" s="1252"/>
      <c r="QIB56" s="1252"/>
      <c r="QIC56" s="1252"/>
      <c r="QID56" s="1252"/>
      <c r="QIE56" s="1252"/>
      <c r="QIF56" s="1252"/>
      <c r="QIG56" s="1252"/>
      <c r="QIH56" s="1252"/>
      <c r="QII56" s="1252"/>
      <c r="QIJ56" s="1252"/>
      <c r="QIK56" s="1252"/>
      <c r="QIL56" s="1252"/>
      <c r="QIM56" s="1252"/>
      <c r="QIN56" s="1252"/>
      <c r="QIO56" s="1252"/>
      <c r="QIP56" s="1252"/>
      <c r="QIQ56" s="1252"/>
      <c r="QIR56" s="1252"/>
      <c r="QIS56" s="1252"/>
      <c r="QIT56" s="1252"/>
      <c r="QIU56" s="1252"/>
      <c r="QIV56" s="1252"/>
      <c r="QIW56" s="1252"/>
      <c r="QIX56" s="1252"/>
      <c r="QIY56" s="1252"/>
      <c r="QIZ56" s="1252"/>
      <c r="QJA56" s="1252"/>
      <c r="QJB56" s="1252"/>
      <c r="QJC56" s="1252"/>
      <c r="QJD56" s="1252"/>
      <c r="QJE56" s="1252"/>
      <c r="QJF56" s="1252"/>
      <c r="QJG56" s="1252"/>
      <c r="QJH56" s="1252"/>
      <c r="QJI56" s="1252"/>
      <c r="QJJ56" s="1252"/>
      <c r="QJK56" s="1252"/>
      <c r="QJL56" s="1252"/>
      <c r="QJM56" s="1252"/>
      <c r="QJN56" s="1252"/>
      <c r="QJO56" s="1252"/>
      <c r="QJP56" s="1252"/>
      <c r="QJQ56" s="1252"/>
      <c r="QJR56" s="1252"/>
      <c r="QJS56" s="1252"/>
      <c r="QJT56" s="1252"/>
      <c r="QJU56" s="1252"/>
      <c r="QJV56" s="1252"/>
      <c r="QJW56" s="1252"/>
      <c r="QJX56" s="1252"/>
      <c r="QJY56" s="1252"/>
      <c r="QJZ56" s="1252"/>
      <c r="QKA56" s="1252"/>
      <c r="QKB56" s="1252"/>
      <c r="QKC56" s="1252"/>
      <c r="QKD56" s="1252"/>
      <c r="QKE56" s="1252"/>
      <c r="QKF56" s="1252"/>
      <c r="QKG56" s="1252"/>
      <c r="QKH56" s="1252"/>
      <c r="QKI56" s="1252"/>
      <c r="QKJ56" s="1252"/>
      <c r="QKK56" s="1252"/>
      <c r="QKL56" s="1252"/>
      <c r="QKM56" s="1252"/>
      <c r="QKN56" s="1252"/>
      <c r="QKO56" s="1252"/>
      <c r="QKP56" s="1252"/>
      <c r="QKQ56" s="1252"/>
      <c r="QKR56" s="1252"/>
      <c r="QKS56" s="1252"/>
      <c r="QKT56" s="1252"/>
      <c r="QKU56" s="1252"/>
      <c r="QKV56" s="1252"/>
      <c r="QKW56" s="1252"/>
      <c r="QKX56" s="1252"/>
      <c r="QKY56" s="1252"/>
      <c r="QKZ56" s="1252"/>
      <c r="QLA56" s="1252"/>
      <c r="QLB56" s="1252"/>
      <c r="QLC56" s="1252"/>
      <c r="QLD56" s="1252"/>
      <c r="QLE56" s="1252"/>
      <c r="QLF56" s="1252"/>
      <c r="QLG56" s="1252"/>
      <c r="QLH56" s="1252"/>
      <c r="QLI56" s="1252"/>
      <c r="QLJ56" s="1252"/>
      <c r="QLK56" s="1252"/>
      <c r="QLL56" s="1252"/>
      <c r="QLM56" s="1252"/>
      <c r="QLN56" s="1252"/>
      <c r="QLO56" s="1252"/>
      <c r="QLP56" s="1252"/>
      <c r="QLQ56" s="1252"/>
      <c r="QLR56" s="1252"/>
      <c r="QLS56" s="1252"/>
      <c r="QLT56" s="1252"/>
      <c r="QLU56" s="1252"/>
      <c r="QLV56" s="1252"/>
      <c r="QLW56" s="1252"/>
      <c r="QLX56" s="1252"/>
      <c r="QLY56" s="1252"/>
      <c r="QLZ56" s="1252"/>
      <c r="QMA56" s="1252"/>
      <c r="QMB56" s="1252"/>
      <c r="QMC56" s="1252"/>
      <c r="QMD56" s="1252"/>
      <c r="QME56" s="1252"/>
      <c r="QMF56" s="1252"/>
      <c r="QMG56" s="1252"/>
      <c r="QMH56" s="1252"/>
      <c r="QMI56" s="1252"/>
      <c r="QMJ56" s="1252"/>
      <c r="QMK56" s="1252"/>
      <c r="QML56" s="1252"/>
      <c r="QMM56" s="1252"/>
      <c r="QMN56" s="1252"/>
      <c r="QMO56" s="1252"/>
      <c r="QMP56" s="1252"/>
      <c r="QMQ56" s="1252"/>
      <c r="QMR56" s="1252"/>
      <c r="QMS56" s="1252"/>
      <c r="QMT56" s="1252"/>
      <c r="QMU56" s="1252"/>
      <c r="QMV56" s="1252"/>
      <c r="QMW56" s="1252"/>
      <c r="QMX56" s="1252"/>
      <c r="QMY56" s="1252"/>
      <c r="QMZ56" s="1252"/>
      <c r="QNA56" s="1252"/>
      <c r="QNB56" s="1252"/>
      <c r="QNC56" s="1252"/>
      <c r="QND56" s="1252"/>
      <c r="QNE56" s="1252"/>
      <c r="QNF56" s="1252"/>
      <c r="QNG56" s="1252"/>
      <c r="QNH56" s="1252"/>
      <c r="QNI56" s="1252"/>
      <c r="QNJ56" s="1252"/>
      <c r="QNK56" s="1252"/>
      <c r="QNL56" s="1252"/>
      <c r="QNM56" s="1252"/>
      <c r="QNN56" s="1252"/>
      <c r="QNO56" s="1252"/>
      <c r="QNP56" s="1252"/>
      <c r="QNQ56" s="1252"/>
      <c r="QNR56" s="1252"/>
      <c r="QNS56" s="1252"/>
      <c r="QNT56" s="1252"/>
      <c r="QNU56" s="1252"/>
      <c r="QNV56" s="1252"/>
      <c r="QNW56" s="1252"/>
      <c r="QNX56" s="1252"/>
      <c r="QNY56" s="1252"/>
      <c r="QNZ56" s="1252"/>
      <c r="QOA56" s="1252"/>
      <c r="QOB56" s="1252"/>
      <c r="QOC56" s="1252"/>
      <c r="QOD56" s="1252"/>
      <c r="QOE56" s="1252"/>
      <c r="QOF56" s="1252"/>
      <c r="QOG56" s="1252"/>
      <c r="QOH56" s="1252"/>
      <c r="QOI56" s="1252"/>
      <c r="QOJ56" s="1252"/>
      <c r="QOK56" s="1252"/>
      <c r="QOL56" s="1252"/>
      <c r="QOM56" s="1252"/>
      <c r="QON56" s="1252"/>
      <c r="QOO56" s="1252"/>
      <c r="QOP56" s="1252"/>
      <c r="QOQ56" s="1252"/>
      <c r="QOR56" s="1252"/>
      <c r="QOS56" s="1252"/>
      <c r="QOT56" s="1252"/>
      <c r="QOU56" s="1252"/>
      <c r="QOV56" s="1252"/>
      <c r="QOW56" s="1252"/>
      <c r="QOX56" s="1252"/>
      <c r="QOY56" s="1252"/>
      <c r="QOZ56" s="1252"/>
      <c r="QPA56" s="1252"/>
      <c r="QPB56" s="1252"/>
      <c r="QPC56" s="1252"/>
      <c r="QPD56" s="1252"/>
      <c r="QPE56" s="1252"/>
      <c r="QPF56" s="1252"/>
      <c r="QPG56" s="1252"/>
      <c r="QPH56" s="1252"/>
      <c r="QPI56" s="1252"/>
      <c r="QPJ56" s="1252"/>
      <c r="QPK56" s="1252"/>
      <c r="QPL56" s="1252"/>
      <c r="QPM56" s="1252"/>
      <c r="QPN56" s="1252"/>
      <c r="QPO56" s="1252"/>
      <c r="QPP56" s="1252"/>
      <c r="QPQ56" s="1252"/>
      <c r="QPR56" s="1252"/>
      <c r="QPS56" s="1252"/>
      <c r="QPT56" s="1252"/>
      <c r="QPU56" s="1252"/>
      <c r="QPV56" s="1252"/>
      <c r="QPW56" s="1252"/>
      <c r="QPX56" s="1252"/>
      <c r="QPY56" s="1252"/>
      <c r="QPZ56" s="1252"/>
      <c r="QQA56" s="1252"/>
      <c r="QQB56" s="1252"/>
      <c r="QQC56" s="1252"/>
      <c r="QQD56" s="1252"/>
      <c r="QQE56" s="1252"/>
      <c r="QQF56" s="1252"/>
      <c r="QQG56" s="1252"/>
      <c r="QQH56" s="1252"/>
      <c r="QQI56" s="1252"/>
      <c r="QQJ56" s="1252"/>
      <c r="QQK56" s="1252"/>
      <c r="QQL56" s="1252"/>
      <c r="QQM56" s="1252"/>
      <c r="QQN56" s="1252"/>
      <c r="QQO56" s="1252"/>
      <c r="QQP56" s="1252"/>
      <c r="QQQ56" s="1252"/>
      <c r="QQR56" s="1252"/>
      <c r="QQS56" s="1252"/>
      <c r="QQT56" s="1252"/>
      <c r="QQU56" s="1252"/>
      <c r="QQV56" s="1252"/>
      <c r="QQW56" s="1252"/>
      <c r="QQX56" s="1252"/>
      <c r="QQY56" s="1252"/>
      <c r="QQZ56" s="1252"/>
      <c r="QRA56" s="1252"/>
      <c r="QRB56" s="1252"/>
      <c r="QRC56" s="1252"/>
      <c r="QRD56" s="1252"/>
      <c r="QRE56" s="1252"/>
      <c r="QRF56" s="1252"/>
      <c r="QRG56" s="1252"/>
      <c r="QRH56" s="1252"/>
      <c r="QRI56" s="1252"/>
      <c r="QRJ56" s="1252"/>
      <c r="QRK56" s="1252"/>
      <c r="QRL56" s="1252"/>
      <c r="QRM56" s="1252"/>
      <c r="QRN56" s="1252"/>
      <c r="QRO56" s="1252"/>
      <c r="QRP56" s="1252"/>
      <c r="QRQ56" s="1252"/>
      <c r="QRR56" s="1252"/>
      <c r="QRS56" s="1252"/>
      <c r="QRT56" s="1252"/>
      <c r="QRU56" s="1252"/>
      <c r="QRV56" s="1252"/>
      <c r="QRW56" s="1252"/>
      <c r="QRX56" s="1252"/>
      <c r="QRY56" s="1252"/>
      <c r="QRZ56" s="1252"/>
      <c r="QSA56" s="1252"/>
      <c r="QSB56" s="1252"/>
      <c r="QSC56" s="1252"/>
      <c r="QSD56" s="1252"/>
      <c r="QSE56" s="1252"/>
      <c r="QSF56" s="1252"/>
      <c r="QSG56" s="1252"/>
      <c r="QSH56" s="1252"/>
      <c r="QSI56" s="1252"/>
      <c r="QSJ56" s="1252"/>
      <c r="QSK56" s="1252"/>
      <c r="QSL56" s="1252"/>
      <c r="QSM56" s="1252"/>
      <c r="QSN56" s="1252"/>
      <c r="QSO56" s="1252"/>
      <c r="QSP56" s="1252"/>
      <c r="QSQ56" s="1252"/>
      <c r="QSR56" s="1252"/>
      <c r="QSS56" s="1252"/>
      <c r="QST56" s="1252"/>
      <c r="QSU56" s="1252"/>
      <c r="QSV56" s="1252"/>
      <c r="QSW56" s="1252"/>
      <c r="QSX56" s="1252"/>
      <c r="QSY56" s="1252"/>
      <c r="QSZ56" s="1252"/>
      <c r="QTA56" s="1252"/>
      <c r="QTB56" s="1252"/>
      <c r="QTC56" s="1252"/>
      <c r="QTD56" s="1252"/>
      <c r="QTE56" s="1252"/>
      <c r="QTF56" s="1252"/>
      <c r="QTG56" s="1252"/>
      <c r="QTH56" s="1252"/>
      <c r="QTI56" s="1252"/>
      <c r="QTJ56" s="1252"/>
      <c r="QTK56" s="1252"/>
      <c r="QTL56" s="1252"/>
      <c r="QTM56" s="1252"/>
      <c r="QTN56" s="1252"/>
      <c r="QTO56" s="1252"/>
      <c r="QTP56" s="1252"/>
      <c r="QTQ56" s="1252"/>
      <c r="QTR56" s="1252"/>
      <c r="QTS56" s="1252"/>
      <c r="QTT56" s="1252"/>
      <c r="QTU56" s="1252"/>
      <c r="QTV56" s="1252"/>
      <c r="QTW56" s="1252"/>
      <c r="QTX56" s="1252"/>
      <c r="QTY56" s="1252"/>
      <c r="QTZ56" s="1252"/>
      <c r="QUA56" s="1252"/>
      <c r="QUB56" s="1252"/>
      <c r="QUC56" s="1252"/>
      <c r="QUD56" s="1252"/>
      <c r="QUE56" s="1252"/>
      <c r="QUF56" s="1252"/>
      <c r="QUG56" s="1252"/>
      <c r="QUH56" s="1252"/>
      <c r="QUI56" s="1252"/>
      <c r="QUJ56" s="1252"/>
      <c r="QUK56" s="1252"/>
      <c r="QUL56" s="1252"/>
      <c r="QUM56" s="1252"/>
      <c r="QUN56" s="1252"/>
      <c r="QUO56" s="1252"/>
      <c r="QUP56" s="1252"/>
      <c r="QUQ56" s="1252"/>
      <c r="QUR56" s="1252"/>
      <c r="QUS56" s="1252"/>
      <c r="QUT56" s="1252"/>
      <c r="QUU56" s="1252"/>
      <c r="QUV56" s="1252"/>
      <c r="QUW56" s="1252"/>
      <c r="QUX56" s="1252"/>
      <c r="QUY56" s="1252"/>
      <c r="QUZ56" s="1252"/>
      <c r="QVA56" s="1252"/>
      <c r="QVB56" s="1252"/>
      <c r="QVC56" s="1252"/>
      <c r="QVD56" s="1252"/>
      <c r="QVE56" s="1252"/>
      <c r="QVF56" s="1252"/>
      <c r="QVG56" s="1252"/>
      <c r="QVH56" s="1252"/>
      <c r="QVI56" s="1252"/>
      <c r="QVJ56" s="1252"/>
      <c r="QVK56" s="1252"/>
      <c r="QVL56" s="1252"/>
      <c r="QVM56" s="1252"/>
      <c r="QVN56" s="1252"/>
      <c r="QVO56" s="1252"/>
      <c r="QVP56" s="1252"/>
      <c r="QVQ56" s="1252"/>
      <c r="QVR56" s="1252"/>
      <c r="QVS56" s="1252"/>
      <c r="QVT56" s="1252"/>
      <c r="QVU56" s="1252"/>
      <c r="QVV56" s="1252"/>
      <c r="QVW56" s="1252"/>
      <c r="QVX56" s="1252"/>
      <c r="QVY56" s="1252"/>
      <c r="QVZ56" s="1252"/>
      <c r="QWA56" s="1252"/>
      <c r="QWB56" s="1252"/>
      <c r="QWC56" s="1252"/>
      <c r="QWD56" s="1252"/>
      <c r="QWE56" s="1252"/>
      <c r="QWF56" s="1252"/>
      <c r="QWG56" s="1252"/>
      <c r="QWH56" s="1252"/>
      <c r="QWI56" s="1252"/>
      <c r="QWJ56" s="1252"/>
      <c r="QWK56" s="1252"/>
      <c r="QWL56" s="1252"/>
      <c r="QWM56" s="1252"/>
      <c r="QWN56" s="1252"/>
      <c r="QWO56" s="1252"/>
      <c r="QWP56" s="1252"/>
      <c r="QWQ56" s="1252"/>
      <c r="QWR56" s="1252"/>
      <c r="QWS56" s="1252"/>
      <c r="QWT56" s="1252"/>
      <c r="QWU56" s="1252"/>
      <c r="QWV56" s="1252"/>
      <c r="QWW56" s="1252"/>
      <c r="QWX56" s="1252"/>
      <c r="QWY56" s="1252"/>
      <c r="QWZ56" s="1252"/>
      <c r="QXA56" s="1252"/>
      <c r="QXB56" s="1252"/>
      <c r="QXC56" s="1252"/>
      <c r="QXD56" s="1252"/>
      <c r="QXE56" s="1252"/>
      <c r="QXF56" s="1252"/>
      <c r="QXG56" s="1252"/>
      <c r="QXH56" s="1252"/>
      <c r="QXI56" s="1252"/>
      <c r="QXJ56" s="1252"/>
      <c r="QXK56" s="1252"/>
      <c r="QXL56" s="1252"/>
      <c r="QXM56" s="1252"/>
      <c r="QXN56" s="1252"/>
      <c r="QXO56" s="1252"/>
      <c r="QXP56" s="1252"/>
      <c r="QXQ56" s="1252"/>
      <c r="QXR56" s="1252"/>
      <c r="QXS56" s="1252"/>
      <c r="QXT56" s="1252"/>
      <c r="QXU56" s="1252"/>
      <c r="QXV56" s="1252"/>
      <c r="QXW56" s="1252"/>
      <c r="QXX56" s="1252"/>
      <c r="QXY56" s="1252"/>
      <c r="QXZ56" s="1252"/>
      <c r="QYA56" s="1252"/>
      <c r="QYB56" s="1252"/>
      <c r="QYC56" s="1252"/>
      <c r="QYD56" s="1252"/>
      <c r="QYE56" s="1252"/>
      <c r="QYF56" s="1252"/>
      <c r="QYG56" s="1252"/>
      <c r="QYH56" s="1252"/>
      <c r="QYI56" s="1252"/>
      <c r="QYJ56" s="1252"/>
      <c r="QYK56" s="1252"/>
      <c r="QYL56" s="1252"/>
      <c r="QYM56" s="1252"/>
      <c r="QYN56" s="1252"/>
      <c r="QYO56" s="1252"/>
      <c r="QYP56" s="1252"/>
      <c r="QYQ56" s="1252"/>
      <c r="QYR56" s="1252"/>
      <c r="QYS56" s="1252"/>
      <c r="QYT56" s="1252"/>
      <c r="QYU56" s="1252"/>
      <c r="QYV56" s="1252"/>
      <c r="QYW56" s="1252"/>
      <c r="QYX56" s="1252"/>
      <c r="QYY56" s="1252"/>
      <c r="QYZ56" s="1252"/>
      <c r="QZA56" s="1252"/>
      <c r="QZB56" s="1252"/>
      <c r="QZC56" s="1252"/>
      <c r="QZD56" s="1252"/>
      <c r="QZE56" s="1252"/>
      <c r="QZF56" s="1252"/>
      <c r="QZG56" s="1252"/>
      <c r="QZH56" s="1252"/>
      <c r="QZI56" s="1252"/>
      <c r="QZJ56" s="1252"/>
      <c r="QZK56" s="1252"/>
      <c r="QZL56" s="1252"/>
      <c r="QZM56" s="1252"/>
      <c r="QZN56" s="1252"/>
      <c r="QZO56" s="1252"/>
      <c r="QZP56" s="1252"/>
      <c r="QZQ56" s="1252"/>
      <c r="QZR56" s="1252"/>
      <c r="QZS56" s="1252"/>
      <c r="QZT56" s="1252"/>
      <c r="QZU56" s="1252"/>
      <c r="QZV56" s="1252"/>
      <c r="QZW56" s="1252"/>
      <c r="QZX56" s="1252"/>
      <c r="QZY56" s="1252"/>
      <c r="QZZ56" s="1252"/>
      <c r="RAA56" s="1252"/>
      <c r="RAB56" s="1252"/>
      <c r="RAC56" s="1252"/>
      <c r="RAD56" s="1252"/>
      <c r="RAE56" s="1252"/>
      <c r="RAF56" s="1252"/>
      <c r="RAG56" s="1252"/>
      <c r="RAH56" s="1252"/>
      <c r="RAI56" s="1252"/>
      <c r="RAJ56" s="1252"/>
      <c r="RAK56" s="1252"/>
      <c r="RAL56" s="1252"/>
      <c r="RAM56" s="1252"/>
      <c r="RAN56" s="1252"/>
      <c r="RAO56" s="1252"/>
      <c r="RAP56" s="1252"/>
      <c r="RAQ56" s="1252"/>
      <c r="RAR56" s="1252"/>
      <c r="RAS56" s="1252"/>
      <c r="RAT56" s="1252"/>
      <c r="RAU56" s="1252"/>
      <c r="RAV56" s="1252"/>
      <c r="RAW56" s="1252"/>
      <c r="RAX56" s="1252"/>
      <c r="RAY56" s="1252"/>
      <c r="RAZ56" s="1252"/>
      <c r="RBA56" s="1252"/>
      <c r="RBB56" s="1252"/>
      <c r="RBC56" s="1252"/>
      <c r="RBD56" s="1252"/>
      <c r="RBE56" s="1252"/>
      <c r="RBF56" s="1252"/>
      <c r="RBG56" s="1252"/>
      <c r="RBH56" s="1252"/>
      <c r="RBI56" s="1252"/>
      <c r="RBJ56" s="1252"/>
      <c r="RBK56" s="1252"/>
      <c r="RBL56" s="1252"/>
      <c r="RBM56" s="1252"/>
      <c r="RBN56" s="1252"/>
      <c r="RBO56" s="1252"/>
      <c r="RBP56" s="1252"/>
      <c r="RBQ56" s="1252"/>
      <c r="RBR56" s="1252"/>
      <c r="RBS56" s="1252"/>
      <c r="RBT56" s="1252"/>
      <c r="RBU56" s="1252"/>
      <c r="RBV56" s="1252"/>
      <c r="RBW56" s="1252"/>
      <c r="RBX56" s="1252"/>
      <c r="RBY56" s="1252"/>
      <c r="RBZ56" s="1252"/>
      <c r="RCA56" s="1252"/>
      <c r="RCB56" s="1252"/>
      <c r="RCC56" s="1252"/>
      <c r="RCD56" s="1252"/>
      <c r="RCE56" s="1252"/>
      <c r="RCF56" s="1252"/>
      <c r="RCG56" s="1252"/>
      <c r="RCH56" s="1252"/>
      <c r="RCI56" s="1252"/>
      <c r="RCJ56" s="1252"/>
      <c r="RCK56" s="1252"/>
      <c r="RCL56" s="1252"/>
      <c r="RCM56" s="1252"/>
      <c r="RCN56" s="1252"/>
      <c r="RCO56" s="1252"/>
      <c r="RCP56" s="1252"/>
      <c r="RCQ56" s="1252"/>
      <c r="RCR56" s="1252"/>
      <c r="RCS56" s="1252"/>
      <c r="RCT56" s="1252"/>
      <c r="RCU56" s="1252"/>
      <c r="RCV56" s="1252"/>
      <c r="RCW56" s="1252"/>
      <c r="RCX56" s="1252"/>
      <c r="RCY56" s="1252"/>
      <c r="RCZ56" s="1252"/>
      <c r="RDA56" s="1252"/>
      <c r="RDB56" s="1252"/>
      <c r="RDC56" s="1252"/>
      <c r="RDD56" s="1252"/>
      <c r="RDE56" s="1252"/>
      <c r="RDF56" s="1252"/>
      <c r="RDG56" s="1252"/>
      <c r="RDH56" s="1252"/>
      <c r="RDI56" s="1252"/>
      <c r="RDJ56" s="1252"/>
      <c r="RDK56" s="1252"/>
      <c r="RDL56" s="1252"/>
      <c r="RDM56" s="1252"/>
      <c r="RDN56" s="1252"/>
      <c r="RDO56" s="1252"/>
      <c r="RDP56" s="1252"/>
      <c r="RDQ56" s="1252"/>
      <c r="RDR56" s="1252"/>
      <c r="RDS56" s="1252"/>
      <c r="RDT56" s="1252"/>
      <c r="RDU56" s="1252"/>
      <c r="RDV56" s="1252"/>
      <c r="RDW56" s="1252"/>
      <c r="RDX56" s="1252"/>
      <c r="RDY56" s="1252"/>
      <c r="RDZ56" s="1252"/>
      <c r="REA56" s="1252"/>
      <c r="REB56" s="1252"/>
      <c r="REC56" s="1252"/>
      <c r="RED56" s="1252"/>
      <c r="REE56" s="1252"/>
      <c r="REF56" s="1252"/>
      <c r="REG56" s="1252"/>
      <c r="REH56" s="1252"/>
      <c r="REI56" s="1252"/>
      <c r="REJ56" s="1252"/>
      <c r="REK56" s="1252"/>
      <c r="REL56" s="1252"/>
      <c r="REM56" s="1252"/>
      <c r="REN56" s="1252"/>
      <c r="REO56" s="1252"/>
      <c r="REP56" s="1252"/>
      <c r="REQ56" s="1252"/>
      <c r="RER56" s="1252"/>
      <c r="RES56" s="1252"/>
      <c r="RET56" s="1252"/>
      <c r="REU56" s="1252"/>
      <c r="REV56" s="1252"/>
      <c r="REW56" s="1252"/>
      <c r="REX56" s="1252"/>
      <c r="REY56" s="1252"/>
      <c r="REZ56" s="1252"/>
      <c r="RFA56" s="1252"/>
      <c r="RFB56" s="1252"/>
      <c r="RFC56" s="1252"/>
      <c r="RFD56" s="1252"/>
      <c r="RFE56" s="1252"/>
      <c r="RFF56" s="1252"/>
      <c r="RFG56" s="1252"/>
      <c r="RFH56" s="1252"/>
      <c r="RFI56" s="1252"/>
      <c r="RFJ56" s="1252"/>
      <c r="RFK56" s="1252"/>
      <c r="RFL56" s="1252"/>
      <c r="RFM56" s="1252"/>
      <c r="RFN56" s="1252"/>
      <c r="RFO56" s="1252"/>
      <c r="RFP56" s="1252"/>
      <c r="RFQ56" s="1252"/>
      <c r="RFR56" s="1252"/>
      <c r="RFS56" s="1252"/>
      <c r="RFT56" s="1252"/>
      <c r="RFU56" s="1252"/>
      <c r="RFV56" s="1252"/>
      <c r="RFW56" s="1252"/>
      <c r="RFX56" s="1252"/>
      <c r="RFY56" s="1252"/>
      <c r="RFZ56" s="1252"/>
      <c r="RGA56" s="1252"/>
      <c r="RGB56" s="1252"/>
      <c r="RGC56" s="1252"/>
      <c r="RGD56" s="1252"/>
      <c r="RGE56" s="1252"/>
      <c r="RGF56" s="1252"/>
      <c r="RGG56" s="1252"/>
      <c r="RGH56" s="1252"/>
      <c r="RGI56" s="1252"/>
      <c r="RGJ56" s="1252"/>
      <c r="RGK56" s="1252"/>
      <c r="RGL56" s="1252"/>
      <c r="RGM56" s="1252"/>
      <c r="RGN56" s="1252"/>
      <c r="RGO56" s="1252"/>
      <c r="RGP56" s="1252"/>
      <c r="RGQ56" s="1252"/>
      <c r="RGR56" s="1252"/>
      <c r="RGS56" s="1252"/>
      <c r="RGT56" s="1252"/>
      <c r="RGU56" s="1252"/>
      <c r="RGV56" s="1252"/>
      <c r="RGW56" s="1252"/>
      <c r="RGX56" s="1252"/>
      <c r="RGY56" s="1252"/>
      <c r="RGZ56" s="1252"/>
      <c r="RHA56" s="1252"/>
      <c r="RHB56" s="1252"/>
      <c r="RHC56" s="1252"/>
      <c r="RHD56" s="1252"/>
      <c r="RHE56" s="1252"/>
      <c r="RHF56" s="1252"/>
      <c r="RHG56" s="1252"/>
      <c r="RHH56" s="1252"/>
      <c r="RHI56" s="1252"/>
      <c r="RHJ56" s="1252"/>
      <c r="RHK56" s="1252"/>
      <c r="RHL56" s="1252"/>
      <c r="RHM56" s="1252"/>
      <c r="RHN56" s="1252"/>
      <c r="RHO56" s="1252"/>
      <c r="RHP56" s="1252"/>
      <c r="RHQ56" s="1252"/>
      <c r="RHR56" s="1252"/>
      <c r="RHS56" s="1252"/>
      <c r="RHT56" s="1252"/>
      <c r="RHU56" s="1252"/>
      <c r="RHV56" s="1252"/>
      <c r="RHW56" s="1252"/>
      <c r="RHX56" s="1252"/>
      <c r="RHY56" s="1252"/>
      <c r="RHZ56" s="1252"/>
      <c r="RIA56" s="1252"/>
      <c r="RIB56" s="1252"/>
      <c r="RIC56" s="1252"/>
      <c r="RID56" s="1252"/>
      <c r="RIE56" s="1252"/>
      <c r="RIF56" s="1252"/>
      <c r="RIG56" s="1252"/>
      <c r="RIH56" s="1252"/>
      <c r="RII56" s="1252"/>
      <c r="RIJ56" s="1252"/>
      <c r="RIK56" s="1252"/>
      <c r="RIL56" s="1252"/>
      <c r="RIM56" s="1252"/>
      <c r="RIN56" s="1252"/>
      <c r="RIO56" s="1252"/>
      <c r="RIP56" s="1252"/>
      <c r="RIQ56" s="1252"/>
      <c r="RIR56" s="1252"/>
      <c r="RIS56" s="1252"/>
      <c r="RIT56" s="1252"/>
      <c r="RIU56" s="1252"/>
      <c r="RIV56" s="1252"/>
      <c r="RIW56" s="1252"/>
      <c r="RIX56" s="1252"/>
      <c r="RIY56" s="1252"/>
      <c r="RIZ56" s="1252"/>
      <c r="RJA56" s="1252"/>
      <c r="RJB56" s="1252"/>
      <c r="RJC56" s="1252"/>
      <c r="RJD56" s="1252"/>
      <c r="RJE56" s="1252"/>
      <c r="RJF56" s="1252"/>
      <c r="RJG56" s="1252"/>
      <c r="RJH56" s="1252"/>
      <c r="RJI56" s="1252"/>
      <c r="RJJ56" s="1252"/>
      <c r="RJK56" s="1252"/>
      <c r="RJL56" s="1252"/>
      <c r="RJM56" s="1252"/>
      <c r="RJN56" s="1252"/>
      <c r="RJO56" s="1252"/>
      <c r="RJP56" s="1252"/>
      <c r="RJQ56" s="1252"/>
      <c r="RJR56" s="1252"/>
      <c r="RJS56" s="1252"/>
      <c r="RJT56" s="1252"/>
      <c r="RJU56" s="1252"/>
      <c r="RJV56" s="1252"/>
      <c r="RJW56" s="1252"/>
      <c r="RJX56" s="1252"/>
      <c r="RJY56" s="1252"/>
      <c r="RJZ56" s="1252"/>
      <c r="RKA56" s="1252"/>
      <c r="RKB56" s="1252"/>
      <c r="RKC56" s="1252"/>
      <c r="RKD56" s="1252"/>
      <c r="RKE56" s="1252"/>
      <c r="RKF56" s="1252"/>
      <c r="RKG56" s="1252"/>
      <c r="RKH56" s="1252"/>
      <c r="RKI56" s="1252"/>
      <c r="RKJ56" s="1252"/>
      <c r="RKK56" s="1252"/>
      <c r="RKL56" s="1252"/>
      <c r="RKM56" s="1252"/>
      <c r="RKN56" s="1252"/>
      <c r="RKO56" s="1252"/>
      <c r="RKP56" s="1252"/>
      <c r="RKQ56" s="1252"/>
      <c r="RKR56" s="1252"/>
      <c r="RKS56" s="1252"/>
      <c r="RKT56" s="1252"/>
      <c r="RKU56" s="1252"/>
      <c r="RKV56" s="1252"/>
      <c r="RKW56" s="1252"/>
      <c r="RKX56" s="1252"/>
      <c r="RKY56" s="1252"/>
      <c r="RKZ56" s="1252"/>
      <c r="RLA56" s="1252"/>
      <c r="RLB56" s="1252"/>
      <c r="RLC56" s="1252"/>
      <c r="RLD56" s="1252"/>
      <c r="RLE56" s="1252"/>
      <c r="RLF56" s="1252"/>
      <c r="RLG56" s="1252"/>
      <c r="RLH56" s="1252"/>
      <c r="RLI56" s="1252"/>
      <c r="RLJ56" s="1252"/>
      <c r="RLK56" s="1252"/>
      <c r="RLL56" s="1252"/>
      <c r="RLM56" s="1252"/>
      <c r="RLN56" s="1252"/>
      <c r="RLO56" s="1252"/>
      <c r="RLP56" s="1252"/>
      <c r="RLQ56" s="1252"/>
      <c r="RLR56" s="1252"/>
      <c r="RLS56" s="1252"/>
      <c r="RLT56" s="1252"/>
      <c r="RLU56" s="1252"/>
      <c r="RLV56" s="1252"/>
      <c r="RLW56" s="1252"/>
      <c r="RLX56" s="1252"/>
      <c r="RLY56" s="1252"/>
      <c r="RLZ56" s="1252"/>
      <c r="RMA56" s="1252"/>
      <c r="RMB56" s="1252"/>
      <c r="RMC56" s="1252"/>
      <c r="RMD56" s="1252"/>
      <c r="RME56" s="1252"/>
      <c r="RMF56" s="1252"/>
      <c r="RMG56" s="1252"/>
      <c r="RMH56" s="1252"/>
      <c r="RMI56" s="1252"/>
      <c r="RMJ56" s="1252"/>
      <c r="RMK56" s="1252"/>
      <c r="RML56" s="1252"/>
      <c r="RMM56" s="1252"/>
      <c r="RMN56" s="1252"/>
      <c r="RMO56" s="1252"/>
      <c r="RMP56" s="1252"/>
      <c r="RMQ56" s="1252"/>
      <c r="RMR56" s="1252"/>
      <c r="RMS56" s="1252"/>
      <c r="RMT56" s="1252"/>
      <c r="RMU56" s="1252"/>
      <c r="RMV56" s="1252"/>
      <c r="RMW56" s="1252"/>
      <c r="RMX56" s="1252"/>
      <c r="RMY56" s="1252"/>
      <c r="RMZ56" s="1252"/>
      <c r="RNA56" s="1252"/>
      <c r="RNB56" s="1252"/>
      <c r="RNC56" s="1252"/>
      <c r="RND56" s="1252"/>
      <c r="RNE56" s="1252"/>
      <c r="RNF56" s="1252"/>
      <c r="RNG56" s="1252"/>
      <c r="RNH56" s="1252"/>
      <c r="RNI56" s="1252"/>
      <c r="RNJ56" s="1252"/>
      <c r="RNK56" s="1252"/>
      <c r="RNL56" s="1252"/>
      <c r="RNM56" s="1252"/>
      <c r="RNN56" s="1252"/>
      <c r="RNO56" s="1252"/>
      <c r="RNP56" s="1252"/>
      <c r="RNQ56" s="1252"/>
      <c r="RNR56" s="1252"/>
      <c r="RNS56" s="1252"/>
      <c r="RNT56" s="1252"/>
      <c r="RNU56" s="1252"/>
      <c r="RNV56" s="1252"/>
      <c r="RNW56" s="1252"/>
      <c r="RNX56" s="1252"/>
      <c r="RNY56" s="1252"/>
      <c r="RNZ56" s="1252"/>
      <c r="ROA56" s="1252"/>
      <c r="ROB56" s="1252"/>
      <c r="ROC56" s="1252"/>
      <c r="ROD56" s="1252"/>
      <c r="ROE56" s="1252"/>
      <c r="ROF56" s="1252"/>
      <c r="ROG56" s="1252"/>
      <c r="ROH56" s="1252"/>
      <c r="ROI56" s="1252"/>
      <c r="ROJ56" s="1252"/>
      <c r="ROK56" s="1252"/>
      <c r="ROL56" s="1252"/>
      <c r="ROM56" s="1252"/>
      <c r="RON56" s="1252"/>
      <c r="ROO56" s="1252"/>
      <c r="ROP56" s="1252"/>
      <c r="ROQ56" s="1252"/>
      <c r="ROR56" s="1252"/>
      <c r="ROS56" s="1252"/>
      <c r="ROT56" s="1252"/>
      <c r="ROU56" s="1252"/>
      <c r="ROV56" s="1252"/>
      <c r="ROW56" s="1252"/>
      <c r="ROX56" s="1252"/>
      <c r="ROY56" s="1252"/>
      <c r="ROZ56" s="1252"/>
      <c r="RPA56" s="1252"/>
      <c r="RPB56" s="1252"/>
      <c r="RPC56" s="1252"/>
      <c r="RPD56" s="1252"/>
      <c r="RPE56" s="1252"/>
      <c r="RPF56" s="1252"/>
      <c r="RPG56" s="1252"/>
      <c r="RPH56" s="1252"/>
      <c r="RPI56" s="1252"/>
      <c r="RPJ56" s="1252"/>
      <c r="RPK56" s="1252"/>
      <c r="RPL56" s="1252"/>
      <c r="RPM56" s="1252"/>
      <c r="RPN56" s="1252"/>
      <c r="RPO56" s="1252"/>
      <c r="RPP56" s="1252"/>
      <c r="RPQ56" s="1252"/>
      <c r="RPR56" s="1252"/>
      <c r="RPS56" s="1252"/>
      <c r="RPT56" s="1252"/>
      <c r="RPU56" s="1252"/>
      <c r="RPV56" s="1252"/>
      <c r="RPW56" s="1252"/>
      <c r="RPX56" s="1252"/>
      <c r="RPY56" s="1252"/>
      <c r="RPZ56" s="1252"/>
      <c r="RQA56" s="1252"/>
      <c r="RQB56" s="1252"/>
      <c r="RQC56" s="1252"/>
      <c r="RQD56" s="1252"/>
      <c r="RQE56" s="1252"/>
      <c r="RQF56" s="1252"/>
      <c r="RQG56" s="1252"/>
      <c r="RQH56" s="1252"/>
      <c r="RQI56" s="1252"/>
      <c r="RQJ56" s="1252"/>
      <c r="RQK56" s="1252"/>
      <c r="RQL56" s="1252"/>
      <c r="RQM56" s="1252"/>
      <c r="RQN56" s="1252"/>
      <c r="RQO56" s="1252"/>
      <c r="RQP56" s="1252"/>
      <c r="RQQ56" s="1252"/>
      <c r="RQR56" s="1252"/>
      <c r="RQS56" s="1252"/>
      <c r="RQT56" s="1252"/>
      <c r="RQU56" s="1252"/>
      <c r="RQV56" s="1252"/>
      <c r="RQW56" s="1252"/>
      <c r="RQX56" s="1252"/>
      <c r="RQY56" s="1252"/>
      <c r="RQZ56" s="1252"/>
      <c r="RRA56" s="1252"/>
      <c r="RRB56" s="1252"/>
      <c r="RRC56" s="1252"/>
      <c r="RRD56" s="1252"/>
      <c r="RRE56" s="1252"/>
      <c r="RRF56" s="1252"/>
      <c r="RRG56" s="1252"/>
      <c r="RRH56" s="1252"/>
      <c r="RRI56" s="1252"/>
      <c r="RRJ56" s="1252"/>
      <c r="RRK56" s="1252"/>
      <c r="RRL56" s="1252"/>
      <c r="RRM56" s="1252"/>
      <c r="RRN56" s="1252"/>
      <c r="RRO56" s="1252"/>
      <c r="RRP56" s="1252"/>
      <c r="RRQ56" s="1252"/>
      <c r="RRR56" s="1252"/>
      <c r="RRS56" s="1252"/>
      <c r="RRT56" s="1252"/>
      <c r="RRU56" s="1252"/>
      <c r="RRV56" s="1252"/>
      <c r="RRW56" s="1252"/>
      <c r="RRX56" s="1252"/>
      <c r="RRY56" s="1252"/>
      <c r="RRZ56" s="1252"/>
      <c r="RSA56" s="1252"/>
      <c r="RSB56" s="1252"/>
      <c r="RSC56" s="1252"/>
      <c r="RSD56" s="1252"/>
      <c r="RSE56" s="1252"/>
      <c r="RSF56" s="1252"/>
      <c r="RSG56" s="1252"/>
      <c r="RSH56" s="1252"/>
      <c r="RSI56" s="1252"/>
      <c r="RSJ56" s="1252"/>
      <c r="RSK56" s="1252"/>
      <c r="RSL56" s="1252"/>
      <c r="RSM56" s="1252"/>
      <c r="RSN56" s="1252"/>
      <c r="RSO56" s="1252"/>
      <c r="RSP56" s="1252"/>
      <c r="RSQ56" s="1252"/>
      <c r="RSR56" s="1252"/>
      <c r="RSS56" s="1252"/>
      <c r="RST56" s="1252"/>
      <c r="RSU56" s="1252"/>
      <c r="RSV56" s="1252"/>
      <c r="RSW56" s="1252"/>
      <c r="RSX56" s="1252"/>
      <c r="RSY56" s="1252"/>
      <c r="RSZ56" s="1252"/>
      <c r="RTA56" s="1252"/>
      <c r="RTB56" s="1252"/>
      <c r="RTC56" s="1252"/>
      <c r="RTD56" s="1252"/>
      <c r="RTE56" s="1252"/>
      <c r="RTF56" s="1252"/>
      <c r="RTG56" s="1252"/>
      <c r="RTH56" s="1252"/>
      <c r="RTI56" s="1252"/>
      <c r="RTJ56" s="1252"/>
      <c r="RTK56" s="1252"/>
      <c r="RTL56" s="1252"/>
      <c r="RTM56" s="1252"/>
      <c r="RTN56" s="1252"/>
      <c r="RTO56" s="1252"/>
      <c r="RTP56" s="1252"/>
      <c r="RTQ56" s="1252"/>
      <c r="RTR56" s="1252"/>
      <c r="RTS56" s="1252"/>
      <c r="RTT56" s="1252"/>
      <c r="RTU56" s="1252"/>
      <c r="RTV56" s="1252"/>
      <c r="RTW56" s="1252"/>
      <c r="RTX56" s="1252"/>
      <c r="RTY56" s="1252"/>
      <c r="RTZ56" s="1252"/>
      <c r="RUA56" s="1252"/>
      <c r="RUB56" s="1252"/>
      <c r="RUC56" s="1252"/>
      <c r="RUD56" s="1252"/>
      <c r="RUE56" s="1252"/>
      <c r="RUF56" s="1252"/>
      <c r="RUG56" s="1252"/>
      <c r="RUH56" s="1252"/>
      <c r="RUI56" s="1252"/>
      <c r="RUJ56" s="1252"/>
      <c r="RUK56" s="1252"/>
      <c r="RUL56" s="1252"/>
      <c r="RUM56" s="1252"/>
      <c r="RUN56" s="1252"/>
      <c r="RUO56" s="1252"/>
      <c r="RUP56" s="1252"/>
      <c r="RUQ56" s="1252"/>
      <c r="RUR56" s="1252"/>
      <c r="RUS56" s="1252"/>
      <c r="RUT56" s="1252"/>
      <c r="RUU56" s="1252"/>
      <c r="RUV56" s="1252"/>
      <c r="RUW56" s="1252"/>
      <c r="RUX56" s="1252"/>
      <c r="RUY56" s="1252"/>
      <c r="RUZ56" s="1252"/>
      <c r="RVA56" s="1252"/>
      <c r="RVB56" s="1252"/>
      <c r="RVC56" s="1252"/>
      <c r="RVD56" s="1252"/>
      <c r="RVE56" s="1252"/>
      <c r="RVF56" s="1252"/>
      <c r="RVG56" s="1252"/>
      <c r="RVH56" s="1252"/>
      <c r="RVI56" s="1252"/>
      <c r="RVJ56" s="1252"/>
      <c r="RVK56" s="1252"/>
      <c r="RVL56" s="1252"/>
      <c r="RVM56" s="1252"/>
      <c r="RVN56" s="1252"/>
      <c r="RVO56" s="1252"/>
      <c r="RVP56" s="1252"/>
      <c r="RVQ56" s="1252"/>
      <c r="RVR56" s="1252"/>
      <c r="RVS56" s="1252"/>
      <c r="RVT56" s="1252"/>
      <c r="RVU56" s="1252"/>
      <c r="RVV56" s="1252"/>
      <c r="RVW56" s="1252"/>
      <c r="RVX56" s="1252"/>
      <c r="RVY56" s="1252"/>
      <c r="RVZ56" s="1252"/>
      <c r="RWA56" s="1252"/>
      <c r="RWB56" s="1252"/>
      <c r="RWC56" s="1252"/>
      <c r="RWD56" s="1252"/>
      <c r="RWE56" s="1252"/>
      <c r="RWF56" s="1252"/>
      <c r="RWG56" s="1252"/>
      <c r="RWH56" s="1252"/>
      <c r="RWI56" s="1252"/>
      <c r="RWJ56" s="1252"/>
      <c r="RWK56" s="1252"/>
      <c r="RWL56" s="1252"/>
      <c r="RWM56" s="1252"/>
      <c r="RWN56" s="1252"/>
      <c r="RWO56" s="1252"/>
      <c r="RWP56" s="1252"/>
      <c r="RWQ56" s="1252"/>
      <c r="RWR56" s="1252"/>
      <c r="RWS56" s="1252"/>
      <c r="RWT56" s="1252"/>
      <c r="RWU56" s="1252"/>
      <c r="RWV56" s="1252"/>
      <c r="RWW56" s="1252"/>
      <c r="RWX56" s="1252"/>
      <c r="RWY56" s="1252"/>
      <c r="RWZ56" s="1252"/>
      <c r="RXA56" s="1252"/>
      <c r="RXB56" s="1252"/>
      <c r="RXC56" s="1252"/>
      <c r="RXD56" s="1252"/>
      <c r="RXE56" s="1252"/>
      <c r="RXF56" s="1252"/>
      <c r="RXG56" s="1252"/>
      <c r="RXH56" s="1252"/>
      <c r="RXI56" s="1252"/>
      <c r="RXJ56" s="1252"/>
      <c r="RXK56" s="1252"/>
      <c r="RXL56" s="1252"/>
      <c r="RXM56" s="1252"/>
      <c r="RXN56" s="1252"/>
      <c r="RXO56" s="1252"/>
      <c r="RXP56" s="1252"/>
      <c r="RXQ56" s="1252"/>
      <c r="RXR56" s="1252"/>
      <c r="RXS56" s="1252"/>
      <c r="RXT56" s="1252"/>
      <c r="RXU56" s="1252"/>
      <c r="RXV56" s="1252"/>
      <c r="RXW56" s="1252"/>
      <c r="RXX56" s="1252"/>
      <c r="RXY56" s="1252"/>
      <c r="RXZ56" s="1252"/>
      <c r="RYA56" s="1252"/>
      <c r="RYB56" s="1252"/>
      <c r="RYC56" s="1252"/>
      <c r="RYD56" s="1252"/>
      <c r="RYE56" s="1252"/>
      <c r="RYF56" s="1252"/>
      <c r="RYG56" s="1252"/>
      <c r="RYH56" s="1252"/>
      <c r="RYI56" s="1252"/>
      <c r="RYJ56" s="1252"/>
      <c r="RYK56" s="1252"/>
      <c r="RYL56" s="1252"/>
      <c r="RYM56" s="1252"/>
      <c r="RYN56" s="1252"/>
      <c r="RYO56" s="1252"/>
      <c r="RYP56" s="1252"/>
      <c r="RYQ56" s="1252"/>
      <c r="RYR56" s="1252"/>
      <c r="RYS56" s="1252"/>
      <c r="RYT56" s="1252"/>
      <c r="RYU56" s="1252"/>
      <c r="RYV56" s="1252"/>
      <c r="RYW56" s="1252"/>
      <c r="RYX56" s="1252"/>
      <c r="RYY56" s="1252"/>
      <c r="RYZ56" s="1252"/>
      <c r="RZA56" s="1252"/>
      <c r="RZB56" s="1252"/>
      <c r="RZC56" s="1252"/>
      <c r="RZD56" s="1252"/>
      <c r="RZE56" s="1252"/>
      <c r="RZF56" s="1252"/>
      <c r="RZG56" s="1252"/>
      <c r="RZH56" s="1252"/>
      <c r="RZI56" s="1252"/>
      <c r="RZJ56" s="1252"/>
      <c r="RZK56" s="1252"/>
      <c r="RZL56" s="1252"/>
      <c r="RZM56" s="1252"/>
      <c r="RZN56" s="1252"/>
      <c r="RZO56" s="1252"/>
      <c r="RZP56" s="1252"/>
      <c r="RZQ56" s="1252"/>
      <c r="RZR56" s="1252"/>
      <c r="RZS56" s="1252"/>
      <c r="RZT56" s="1252"/>
      <c r="RZU56" s="1252"/>
      <c r="RZV56" s="1252"/>
      <c r="RZW56" s="1252"/>
      <c r="RZX56" s="1252"/>
      <c r="RZY56" s="1252"/>
      <c r="RZZ56" s="1252"/>
      <c r="SAA56" s="1252"/>
      <c r="SAB56" s="1252"/>
      <c r="SAC56" s="1252"/>
      <c r="SAD56" s="1252"/>
      <c r="SAE56" s="1252"/>
      <c r="SAF56" s="1252"/>
      <c r="SAG56" s="1252"/>
      <c r="SAH56" s="1252"/>
      <c r="SAI56" s="1252"/>
      <c r="SAJ56" s="1252"/>
      <c r="SAK56" s="1252"/>
      <c r="SAL56" s="1252"/>
      <c r="SAM56" s="1252"/>
      <c r="SAN56" s="1252"/>
      <c r="SAO56" s="1252"/>
      <c r="SAP56" s="1252"/>
      <c r="SAQ56" s="1252"/>
      <c r="SAR56" s="1252"/>
      <c r="SAS56" s="1252"/>
      <c r="SAT56" s="1252"/>
      <c r="SAU56" s="1252"/>
      <c r="SAV56" s="1252"/>
      <c r="SAW56" s="1252"/>
      <c r="SAX56" s="1252"/>
      <c r="SAY56" s="1252"/>
      <c r="SAZ56" s="1252"/>
      <c r="SBA56" s="1252"/>
      <c r="SBB56" s="1252"/>
      <c r="SBC56" s="1252"/>
      <c r="SBD56" s="1252"/>
      <c r="SBE56" s="1252"/>
      <c r="SBF56" s="1252"/>
      <c r="SBG56" s="1252"/>
      <c r="SBH56" s="1252"/>
      <c r="SBI56" s="1252"/>
      <c r="SBJ56" s="1252"/>
      <c r="SBK56" s="1252"/>
      <c r="SBL56" s="1252"/>
      <c r="SBM56" s="1252"/>
      <c r="SBN56" s="1252"/>
      <c r="SBO56" s="1252"/>
      <c r="SBP56" s="1252"/>
      <c r="SBQ56" s="1252"/>
      <c r="SBR56" s="1252"/>
      <c r="SBS56" s="1252"/>
      <c r="SBT56" s="1252"/>
      <c r="SBU56" s="1252"/>
      <c r="SBV56" s="1252"/>
      <c r="SBW56" s="1252"/>
      <c r="SBX56" s="1252"/>
      <c r="SBY56" s="1252"/>
      <c r="SBZ56" s="1252"/>
      <c r="SCA56" s="1252"/>
      <c r="SCB56" s="1252"/>
      <c r="SCC56" s="1252"/>
      <c r="SCD56" s="1252"/>
      <c r="SCE56" s="1252"/>
      <c r="SCF56" s="1252"/>
      <c r="SCG56" s="1252"/>
      <c r="SCH56" s="1252"/>
      <c r="SCI56" s="1252"/>
      <c r="SCJ56" s="1252"/>
      <c r="SCK56" s="1252"/>
      <c r="SCL56" s="1252"/>
      <c r="SCM56" s="1252"/>
      <c r="SCN56" s="1252"/>
      <c r="SCO56" s="1252"/>
      <c r="SCP56" s="1252"/>
      <c r="SCQ56" s="1252"/>
      <c r="SCR56" s="1252"/>
      <c r="SCS56" s="1252"/>
      <c r="SCT56" s="1252"/>
      <c r="SCU56" s="1252"/>
      <c r="SCV56" s="1252"/>
      <c r="SCW56" s="1252"/>
      <c r="SCX56" s="1252"/>
      <c r="SCY56" s="1252"/>
      <c r="SCZ56" s="1252"/>
      <c r="SDA56" s="1252"/>
      <c r="SDB56" s="1252"/>
      <c r="SDC56" s="1252"/>
      <c r="SDD56" s="1252"/>
      <c r="SDE56" s="1252"/>
      <c r="SDF56" s="1252"/>
      <c r="SDG56" s="1252"/>
      <c r="SDH56" s="1252"/>
      <c r="SDI56" s="1252"/>
      <c r="SDJ56" s="1252"/>
      <c r="SDK56" s="1252"/>
      <c r="SDL56" s="1252"/>
      <c r="SDM56" s="1252"/>
      <c r="SDN56" s="1252"/>
      <c r="SDO56" s="1252"/>
      <c r="SDP56" s="1252"/>
      <c r="SDQ56" s="1252"/>
      <c r="SDR56" s="1252"/>
      <c r="SDS56" s="1252"/>
      <c r="SDT56" s="1252"/>
      <c r="SDU56" s="1252"/>
      <c r="SDV56" s="1252"/>
      <c r="SDW56" s="1252"/>
      <c r="SDX56" s="1252"/>
      <c r="SDY56" s="1252"/>
      <c r="SDZ56" s="1252"/>
      <c r="SEA56" s="1252"/>
      <c r="SEB56" s="1252"/>
      <c r="SEC56" s="1252"/>
      <c r="SED56" s="1252"/>
      <c r="SEE56" s="1252"/>
      <c r="SEF56" s="1252"/>
      <c r="SEG56" s="1252"/>
      <c r="SEH56" s="1252"/>
      <c r="SEI56" s="1252"/>
      <c r="SEJ56" s="1252"/>
      <c r="SEK56" s="1252"/>
      <c r="SEL56" s="1252"/>
      <c r="SEM56" s="1252"/>
      <c r="SEN56" s="1252"/>
      <c r="SEO56" s="1252"/>
      <c r="SEP56" s="1252"/>
      <c r="SEQ56" s="1252"/>
      <c r="SER56" s="1252"/>
      <c r="SES56" s="1252"/>
      <c r="SET56" s="1252"/>
      <c r="SEU56" s="1252"/>
      <c r="SEV56" s="1252"/>
      <c r="SEW56" s="1252"/>
      <c r="SEX56" s="1252"/>
      <c r="SEY56" s="1252"/>
      <c r="SEZ56" s="1252"/>
      <c r="SFA56" s="1252"/>
      <c r="SFB56" s="1252"/>
      <c r="SFC56" s="1252"/>
      <c r="SFD56" s="1252"/>
      <c r="SFE56" s="1252"/>
      <c r="SFF56" s="1252"/>
      <c r="SFG56" s="1252"/>
      <c r="SFH56" s="1252"/>
      <c r="SFI56" s="1252"/>
      <c r="SFJ56" s="1252"/>
      <c r="SFK56" s="1252"/>
      <c r="SFL56" s="1252"/>
      <c r="SFM56" s="1252"/>
      <c r="SFN56" s="1252"/>
      <c r="SFO56" s="1252"/>
      <c r="SFP56" s="1252"/>
      <c r="SFQ56" s="1252"/>
      <c r="SFR56" s="1252"/>
      <c r="SFS56" s="1252"/>
      <c r="SFT56" s="1252"/>
      <c r="SFU56" s="1252"/>
      <c r="SFV56" s="1252"/>
      <c r="SFW56" s="1252"/>
      <c r="SFX56" s="1252"/>
      <c r="SFY56" s="1252"/>
      <c r="SFZ56" s="1252"/>
      <c r="SGA56" s="1252"/>
      <c r="SGB56" s="1252"/>
      <c r="SGC56" s="1252"/>
      <c r="SGD56" s="1252"/>
      <c r="SGE56" s="1252"/>
      <c r="SGF56" s="1252"/>
      <c r="SGG56" s="1252"/>
      <c r="SGH56" s="1252"/>
      <c r="SGI56" s="1252"/>
      <c r="SGJ56" s="1252"/>
      <c r="SGK56" s="1252"/>
      <c r="SGL56" s="1252"/>
      <c r="SGM56" s="1252"/>
      <c r="SGN56" s="1252"/>
      <c r="SGO56" s="1252"/>
      <c r="SGP56" s="1252"/>
      <c r="SGQ56" s="1252"/>
      <c r="SGR56" s="1252"/>
      <c r="SGS56" s="1252"/>
      <c r="SGT56" s="1252"/>
      <c r="SGU56" s="1252"/>
      <c r="SGV56" s="1252"/>
      <c r="SGW56" s="1252"/>
      <c r="SGX56" s="1252"/>
      <c r="SGY56" s="1252"/>
      <c r="SGZ56" s="1252"/>
      <c r="SHA56" s="1252"/>
      <c r="SHB56" s="1252"/>
      <c r="SHC56" s="1252"/>
      <c r="SHD56" s="1252"/>
      <c r="SHE56" s="1252"/>
      <c r="SHF56" s="1252"/>
      <c r="SHG56" s="1252"/>
      <c r="SHH56" s="1252"/>
      <c r="SHI56" s="1252"/>
      <c r="SHJ56" s="1252"/>
      <c r="SHK56" s="1252"/>
      <c r="SHL56" s="1252"/>
      <c r="SHM56" s="1252"/>
      <c r="SHN56" s="1252"/>
      <c r="SHO56" s="1252"/>
      <c r="SHP56" s="1252"/>
      <c r="SHQ56" s="1252"/>
      <c r="SHR56" s="1252"/>
      <c r="SHS56" s="1252"/>
      <c r="SHT56" s="1252"/>
      <c r="SHU56" s="1252"/>
      <c r="SHV56" s="1252"/>
      <c r="SHW56" s="1252"/>
      <c r="SHX56" s="1252"/>
      <c r="SHY56" s="1252"/>
      <c r="SHZ56" s="1252"/>
      <c r="SIA56" s="1252"/>
      <c r="SIB56" s="1252"/>
      <c r="SIC56" s="1252"/>
      <c r="SID56" s="1252"/>
      <c r="SIE56" s="1252"/>
      <c r="SIF56" s="1252"/>
      <c r="SIG56" s="1252"/>
      <c r="SIH56" s="1252"/>
      <c r="SII56" s="1252"/>
      <c r="SIJ56" s="1252"/>
      <c r="SIK56" s="1252"/>
      <c r="SIL56" s="1252"/>
      <c r="SIM56" s="1252"/>
      <c r="SIN56" s="1252"/>
      <c r="SIO56" s="1252"/>
      <c r="SIP56" s="1252"/>
      <c r="SIQ56" s="1252"/>
      <c r="SIR56" s="1252"/>
      <c r="SIS56" s="1252"/>
      <c r="SIT56" s="1252"/>
      <c r="SIU56" s="1252"/>
      <c r="SIV56" s="1252"/>
      <c r="SIW56" s="1252"/>
      <c r="SIX56" s="1252"/>
      <c r="SIY56" s="1252"/>
      <c r="SIZ56" s="1252"/>
      <c r="SJA56" s="1252"/>
      <c r="SJB56" s="1252"/>
      <c r="SJC56" s="1252"/>
      <c r="SJD56" s="1252"/>
      <c r="SJE56" s="1252"/>
      <c r="SJF56" s="1252"/>
      <c r="SJG56" s="1252"/>
      <c r="SJH56" s="1252"/>
      <c r="SJI56" s="1252"/>
      <c r="SJJ56" s="1252"/>
      <c r="SJK56" s="1252"/>
      <c r="SJL56" s="1252"/>
      <c r="SJM56" s="1252"/>
      <c r="SJN56" s="1252"/>
      <c r="SJO56" s="1252"/>
      <c r="SJP56" s="1252"/>
      <c r="SJQ56" s="1252"/>
      <c r="SJR56" s="1252"/>
      <c r="SJS56" s="1252"/>
      <c r="SJT56" s="1252"/>
      <c r="SJU56" s="1252"/>
      <c r="SJV56" s="1252"/>
      <c r="SJW56" s="1252"/>
      <c r="SJX56" s="1252"/>
      <c r="SJY56" s="1252"/>
      <c r="SJZ56" s="1252"/>
      <c r="SKA56" s="1252"/>
      <c r="SKB56" s="1252"/>
      <c r="SKC56" s="1252"/>
      <c r="SKD56" s="1252"/>
      <c r="SKE56" s="1252"/>
      <c r="SKF56" s="1252"/>
      <c r="SKG56" s="1252"/>
      <c r="SKH56" s="1252"/>
      <c r="SKI56" s="1252"/>
      <c r="SKJ56" s="1252"/>
      <c r="SKK56" s="1252"/>
      <c r="SKL56" s="1252"/>
      <c r="SKM56" s="1252"/>
      <c r="SKN56" s="1252"/>
      <c r="SKO56" s="1252"/>
      <c r="SKP56" s="1252"/>
      <c r="SKQ56" s="1252"/>
      <c r="SKR56" s="1252"/>
      <c r="SKS56" s="1252"/>
      <c r="SKT56" s="1252"/>
      <c r="SKU56" s="1252"/>
      <c r="SKV56" s="1252"/>
      <c r="SKW56" s="1252"/>
      <c r="SKX56" s="1252"/>
      <c r="SKY56" s="1252"/>
      <c r="SKZ56" s="1252"/>
      <c r="SLA56" s="1252"/>
      <c r="SLB56" s="1252"/>
      <c r="SLC56" s="1252"/>
      <c r="SLD56" s="1252"/>
      <c r="SLE56" s="1252"/>
      <c r="SLF56" s="1252"/>
      <c r="SLG56" s="1252"/>
      <c r="SLH56" s="1252"/>
      <c r="SLI56" s="1252"/>
      <c r="SLJ56" s="1252"/>
      <c r="SLK56" s="1252"/>
      <c r="SLL56" s="1252"/>
      <c r="SLM56" s="1252"/>
      <c r="SLN56" s="1252"/>
      <c r="SLO56" s="1252"/>
      <c r="SLP56" s="1252"/>
      <c r="SLQ56" s="1252"/>
      <c r="SLR56" s="1252"/>
      <c r="SLS56" s="1252"/>
      <c r="SLT56" s="1252"/>
      <c r="SLU56" s="1252"/>
      <c r="SLV56" s="1252"/>
      <c r="SLW56" s="1252"/>
      <c r="SLX56" s="1252"/>
      <c r="SLY56" s="1252"/>
      <c r="SLZ56" s="1252"/>
      <c r="SMA56" s="1252"/>
      <c r="SMB56" s="1252"/>
      <c r="SMC56" s="1252"/>
      <c r="SMD56" s="1252"/>
      <c r="SME56" s="1252"/>
      <c r="SMF56" s="1252"/>
      <c r="SMG56" s="1252"/>
      <c r="SMH56" s="1252"/>
      <c r="SMI56" s="1252"/>
      <c r="SMJ56" s="1252"/>
      <c r="SMK56" s="1252"/>
      <c r="SML56" s="1252"/>
      <c r="SMM56" s="1252"/>
      <c r="SMN56" s="1252"/>
      <c r="SMO56" s="1252"/>
      <c r="SMP56" s="1252"/>
      <c r="SMQ56" s="1252"/>
      <c r="SMR56" s="1252"/>
      <c r="SMS56" s="1252"/>
      <c r="SMT56" s="1252"/>
      <c r="SMU56" s="1252"/>
      <c r="SMV56" s="1252"/>
      <c r="SMW56" s="1252"/>
      <c r="SMX56" s="1252"/>
      <c r="SMY56" s="1252"/>
      <c r="SMZ56" s="1252"/>
      <c r="SNA56" s="1252"/>
      <c r="SNB56" s="1252"/>
      <c r="SNC56" s="1252"/>
      <c r="SND56" s="1252"/>
      <c r="SNE56" s="1252"/>
      <c r="SNF56" s="1252"/>
      <c r="SNG56" s="1252"/>
      <c r="SNH56" s="1252"/>
      <c r="SNI56" s="1252"/>
      <c r="SNJ56" s="1252"/>
      <c r="SNK56" s="1252"/>
      <c r="SNL56" s="1252"/>
      <c r="SNM56" s="1252"/>
      <c r="SNN56" s="1252"/>
      <c r="SNO56" s="1252"/>
      <c r="SNP56" s="1252"/>
      <c r="SNQ56" s="1252"/>
      <c r="SNR56" s="1252"/>
      <c r="SNS56" s="1252"/>
      <c r="SNT56" s="1252"/>
      <c r="SNU56" s="1252"/>
      <c r="SNV56" s="1252"/>
      <c r="SNW56" s="1252"/>
      <c r="SNX56" s="1252"/>
      <c r="SNY56" s="1252"/>
      <c r="SNZ56" s="1252"/>
      <c r="SOA56" s="1252"/>
      <c r="SOB56" s="1252"/>
      <c r="SOC56" s="1252"/>
      <c r="SOD56" s="1252"/>
      <c r="SOE56" s="1252"/>
      <c r="SOF56" s="1252"/>
      <c r="SOG56" s="1252"/>
      <c r="SOH56" s="1252"/>
      <c r="SOI56" s="1252"/>
      <c r="SOJ56" s="1252"/>
      <c r="SOK56" s="1252"/>
      <c r="SOL56" s="1252"/>
      <c r="SOM56" s="1252"/>
      <c r="SON56" s="1252"/>
      <c r="SOO56" s="1252"/>
      <c r="SOP56" s="1252"/>
      <c r="SOQ56" s="1252"/>
      <c r="SOR56" s="1252"/>
      <c r="SOS56" s="1252"/>
      <c r="SOT56" s="1252"/>
      <c r="SOU56" s="1252"/>
      <c r="SOV56" s="1252"/>
      <c r="SOW56" s="1252"/>
      <c r="SOX56" s="1252"/>
      <c r="SOY56" s="1252"/>
      <c r="SOZ56" s="1252"/>
      <c r="SPA56" s="1252"/>
      <c r="SPB56" s="1252"/>
      <c r="SPC56" s="1252"/>
      <c r="SPD56" s="1252"/>
      <c r="SPE56" s="1252"/>
      <c r="SPF56" s="1252"/>
      <c r="SPG56" s="1252"/>
      <c r="SPH56" s="1252"/>
      <c r="SPI56" s="1252"/>
      <c r="SPJ56" s="1252"/>
      <c r="SPK56" s="1252"/>
      <c r="SPL56" s="1252"/>
      <c r="SPM56" s="1252"/>
      <c r="SPN56" s="1252"/>
      <c r="SPO56" s="1252"/>
      <c r="SPP56" s="1252"/>
      <c r="SPQ56" s="1252"/>
      <c r="SPR56" s="1252"/>
      <c r="SPS56" s="1252"/>
      <c r="SPT56" s="1252"/>
      <c r="SPU56" s="1252"/>
      <c r="SPV56" s="1252"/>
      <c r="SPW56" s="1252"/>
      <c r="SPX56" s="1252"/>
      <c r="SPY56" s="1252"/>
      <c r="SPZ56" s="1252"/>
      <c r="SQA56" s="1252"/>
      <c r="SQB56" s="1252"/>
      <c r="SQC56" s="1252"/>
      <c r="SQD56" s="1252"/>
      <c r="SQE56" s="1252"/>
      <c r="SQF56" s="1252"/>
      <c r="SQG56" s="1252"/>
      <c r="SQH56" s="1252"/>
      <c r="SQI56" s="1252"/>
      <c r="SQJ56" s="1252"/>
      <c r="SQK56" s="1252"/>
      <c r="SQL56" s="1252"/>
      <c r="SQM56" s="1252"/>
      <c r="SQN56" s="1252"/>
      <c r="SQO56" s="1252"/>
      <c r="SQP56" s="1252"/>
      <c r="SQQ56" s="1252"/>
      <c r="SQR56" s="1252"/>
      <c r="SQS56" s="1252"/>
      <c r="SQT56" s="1252"/>
      <c r="SQU56" s="1252"/>
      <c r="SQV56" s="1252"/>
      <c r="SQW56" s="1252"/>
      <c r="SQX56" s="1252"/>
      <c r="SQY56" s="1252"/>
      <c r="SQZ56" s="1252"/>
      <c r="SRA56" s="1252"/>
      <c r="SRB56" s="1252"/>
      <c r="SRC56" s="1252"/>
      <c r="SRD56" s="1252"/>
      <c r="SRE56" s="1252"/>
      <c r="SRF56" s="1252"/>
      <c r="SRG56" s="1252"/>
      <c r="SRH56" s="1252"/>
      <c r="SRI56" s="1252"/>
      <c r="SRJ56" s="1252"/>
      <c r="SRK56" s="1252"/>
      <c r="SRL56" s="1252"/>
      <c r="SRM56" s="1252"/>
      <c r="SRN56" s="1252"/>
      <c r="SRO56" s="1252"/>
      <c r="SRP56" s="1252"/>
      <c r="SRQ56" s="1252"/>
      <c r="SRR56" s="1252"/>
      <c r="SRS56" s="1252"/>
      <c r="SRT56" s="1252"/>
      <c r="SRU56" s="1252"/>
      <c r="SRV56" s="1252"/>
      <c r="SRW56" s="1252"/>
      <c r="SRX56" s="1252"/>
      <c r="SRY56" s="1252"/>
      <c r="SRZ56" s="1252"/>
      <c r="SSA56" s="1252"/>
      <c r="SSB56" s="1252"/>
      <c r="SSC56" s="1252"/>
      <c r="SSD56" s="1252"/>
      <c r="SSE56" s="1252"/>
      <c r="SSF56" s="1252"/>
      <c r="SSG56" s="1252"/>
      <c r="SSH56" s="1252"/>
      <c r="SSI56" s="1252"/>
      <c r="SSJ56" s="1252"/>
      <c r="SSK56" s="1252"/>
      <c r="SSL56" s="1252"/>
      <c r="SSM56" s="1252"/>
      <c r="SSN56" s="1252"/>
      <c r="SSO56" s="1252"/>
      <c r="SSP56" s="1252"/>
      <c r="SSQ56" s="1252"/>
      <c r="SSR56" s="1252"/>
      <c r="SSS56" s="1252"/>
      <c r="SST56" s="1252"/>
      <c r="SSU56" s="1252"/>
      <c r="SSV56" s="1252"/>
      <c r="SSW56" s="1252"/>
      <c r="SSX56" s="1252"/>
      <c r="SSY56" s="1252"/>
      <c r="SSZ56" s="1252"/>
      <c r="STA56" s="1252"/>
      <c r="STB56" s="1252"/>
      <c r="STC56" s="1252"/>
      <c r="STD56" s="1252"/>
      <c r="STE56" s="1252"/>
      <c r="STF56" s="1252"/>
      <c r="STG56" s="1252"/>
      <c r="STH56" s="1252"/>
      <c r="STI56" s="1252"/>
      <c r="STJ56" s="1252"/>
      <c r="STK56" s="1252"/>
      <c r="STL56" s="1252"/>
      <c r="STM56" s="1252"/>
      <c r="STN56" s="1252"/>
      <c r="STO56" s="1252"/>
      <c r="STP56" s="1252"/>
      <c r="STQ56" s="1252"/>
      <c r="STR56" s="1252"/>
      <c r="STS56" s="1252"/>
      <c r="STT56" s="1252"/>
      <c r="STU56" s="1252"/>
      <c r="STV56" s="1252"/>
      <c r="STW56" s="1252"/>
      <c r="STX56" s="1252"/>
      <c r="STY56" s="1252"/>
      <c r="STZ56" s="1252"/>
      <c r="SUA56" s="1252"/>
      <c r="SUB56" s="1252"/>
      <c r="SUC56" s="1252"/>
      <c r="SUD56" s="1252"/>
      <c r="SUE56" s="1252"/>
      <c r="SUF56" s="1252"/>
      <c r="SUG56" s="1252"/>
      <c r="SUH56" s="1252"/>
      <c r="SUI56" s="1252"/>
      <c r="SUJ56" s="1252"/>
      <c r="SUK56" s="1252"/>
      <c r="SUL56" s="1252"/>
      <c r="SUM56" s="1252"/>
      <c r="SUN56" s="1252"/>
      <c r="SUO56" s="1252"/>
      <c r="SUP56" s="1252"/>
      <c r="SUQ56" s="1252"/>
      <c r="SUR56" s="1252"/>
      <c r="SUS56" s="1252"/>
      <c r="SUT56" s="1252"/>
      <c r="SUU56" s="1252"/>
      <c r="SUV56" s="1252"/>
      <c r="SUW56" s="1252"/>
      <c r="SUX56" s="1252"/>
      <c r="SUY56" s="1252"/>
      <c r="SUZ56" s="1252"/>
      <c r="SVA56" s="1252"/>
      <c r="SVB56" s="1252"/>
      <c r="SVC56" s="1252"/>
      <c r="SVD56" s="1252"/>
      <c r="SVE56" s="1252"/>
      <c r="SVF56" s="1252"/>
      <c r="SVG56" s="1252"/>
      <c r="SVH56" s="1252"/>
      <c r="SVI56" s="1252"/>
      <c r="SVJ56" s="1252"/>
      <c r="SVK56" s="1252"/>
      <c r="SVL56" s="1252"/>
      <c r="SVM56" s="1252"/>
      <c r="SVN56" s="1252"/>
      <c r="SVO56" s="1252"/>
      <c r="SVP56" s="1252"/>
      <c r="SVQ56" s="1252"/>
      <c r="SVR56" s="1252"/>
      <c r="SVS56" s="1252"/>
      <c r="SVT56" s="1252"/>
      <c r="SVU56" s="1252"/>
      <c r="SVV56" s="1252"/>
      <c r="SVW56" s="1252"/>
      <c r="SVX56" s="1252"/>
      <c r="SVY56" s="1252"/>
      <c r="SVZ56" s="1252"/>
      <c r="SWA56" s="1252"/>
      <c r="SWB56" s="1252"/>
      <c r="SWC56" s="1252"/>
      <c r="SWD56" s="1252"/>
      <c r="SWE56" s="1252"/>
      <c r="SWF56" s="1252"/>
      <c r="SWG56" s="1252"/>
      <c r="SWH56" s="1252"/>
      <c r="SWI56" s="1252"/>
      <c r="SWJ56" s="1252"/>
      <c r="SWK56" s="1252"/>
      <c r="SWL56" s="1252"/>
      <c r="SWM56" s="1252"/>
      <c r="SWN56" s="1252"/>
      <c r="SWO56" s="1252"/>
      <c r="SWP56" s="1252"/>
      <c r="SWQ56" s="1252"/>
      <c r="SWR56" s="1252"/>
      <c r="SWS56" s="1252"/>
      <c r="SWT56" s="1252"/>
      <c r="SWU56" s="1252"/>
      <c r="SWV56" s="1252"/>
      <c r="SWW56" s="1252"/>
      <c r="SWX56" s="1252"/>
      <c r="SWY56" s="1252"/>
      <c r="SWZ56" s="1252"/>
      <c r="SXA56" s="1252"/>
      <c r="SXB56" s="1252"/>
      <c r="SXC56" s="1252"/>
      <c r="SXD56" s="1252"/>
      <c r="SXE56" s="1252"/>
      <c r="SXF56" s="1252"/>
      <c r="SXG56" s="1252"/>
      <c r="SXH56" s="1252"/>
      <c r="SXI56" s="1252"/>
      <c r="SXJ56" s="1252"/>
      <c r="SXK56" s="1252"/>
      <c r="SXL56" s="1252"/>
      <c r="SXM56" s="1252"/>
      <c r="SXN56" s="1252"/>
      <c r="SXO56" s="1252"/>
      <c r="SXP56" s="1252"/>
      <c r="SXQ56" s="1252"/>
      <c r="SXR56" s="1252"/>
      <c r="SXS56" s="1252"/>
      <c r="SXT56" s="1252"/>
      <c r="SXU56" s="1252"/>
      <c r="SXV56" s="1252"/>
      <c r="SXW56" s="1252"/>
      <c r="SXX56" s="1252"/>
      <c r="SXY56" s="1252"/>
      <c r="SXZ56" s="1252"/>
      <c r="SYA56" s="1252"/>
      <c r="SYB56" s="1252"/>
      <c r="SYC56" s="1252"/>
      <c r="SYD56" s="1252"/>
      <c r="SYE56" s="1252"/>
      <c r="SYF56" s="1252"/>
      <c r="SYG56" s="1252"/>
      <c r="SYH56" s="1252"/>
      <c r="SYI56" s="1252"/>
      <c r="SYJ56" s="1252"/>
      <c r="SYK56" s="1252"/>
      <c r="SYL56" s="1252"/>
      <c r="SYM56" s="1252"/>
      <c r="SYN56" s="1252"/>
      <c r="SYO56" s="1252"/>
      <c r="SYP56" s="1252"/>
      <c r="SYQ56" s="1252"/>
      <c r="SYR56" s="1252"/>
      <c r="SYS56" s="1252"/>
      <c r="SYT56" s="1252"/>
      <c r="SYU56" s="1252"/>
      <c r="SYV56" s="1252"/>
      <c r="SYW56" s="1252"/>
      <c r="SYX56" s="1252"/>
      <c r="SYY56" s="1252"/>
      <c r="SYZ56" s="1252"/>
      <c r="SZA56" s="1252"/>
      <c r="SZB56" s="1252"/>
      <c r="SZC56" s="1252"/>
      <c r="SZD56" s="1252"/>
      <c r="SZE56" s="1252"/>
      <c r="SZF56" s="1252"/>
      <c r="SZG56" s="1252"/>
      <c r="SZH56" s="1252"/>
      <c r="SZI56" s="1252"/>
      <c r="SZJ56" s="1252"/>
      <c r="SZK56" s="1252"/>
      <c r="SZL56" s="1252"/>
      <c r="SZM56" s="1252"/>
      <c r="SZN56" s="1252"/>
      <c r="SZO56" s="1252"/>
      <c r="SZP56" s="1252"/>
      <c r="SZQ56" s="1252"/>
      <c r="SZR56" s="1252"/>
      <c r="SZS56" s="1252"/>
      <c r="SZT56" s="1252"/>
      <c r="SZU56" s="1252"/>
      <c r="SZV56" s="1252"/>
      <c r="SZW56" s="1252"/>
      <c r="SZX56" s="1252"/>
      <c r="SZY56" s="1252"/>
      <c r="SZZ56" s="1252"/>
      <c r="TAA56" s="1252"/>
      <c r="TAB56" s="1252"/>
      <c r="TAC56" s="1252"/>
      <c r="TAD56" s="1252"/>
      <c r="TAE56" s="1252"/>
      <c r="TAF56" s="1252"/>
      <c r="TAG56" s="1252"/>
      <c r="TAH56" s="1252"/>
      <c r="TAI56" s="1252"/>
      <c r="TAJ56" s="1252"/>
      <c r="TAK56" s="1252"/>
      <c r="TAL56" s="1252"/>
      <c r="TAM56" s="1252"/>
      <c r="TAN56" s="1252"/>
      <c r="TAO56" s="1252"/>
      <c r="TAP56" s="1252"/>
      <c r="TAQ56" s="1252"/>
      <c r="TAR56" s="1252"/>
      <c r="TAS56" s="1252"/>
      <c r="TAT56" s="1252"/>
      <c r="TAU56" s="1252"/>
      <c r="TAV56" s="1252"/>
      <c r="TAW56" s="1252"/>
      <c r="TAX56" s="1252"/>
      <c r="TAY56" s="1252"/>
      <c r="TAZ56" s="1252"/>
      <c r="TBA56" s="1252"/>
      <c r="TBB56" s="1252"/>
      <c r="TBC56" s="1252"/>
      <c r="TBD56" s="1252"/>
      <c r="TBE56" s="1252"/>
      <c r="TBF56" s="1252"/>
      <c r="TBG56" s="1252"/>
      <c r="TBH56" s="1252"/>
      <c r="TBI56" s="1252"/>
      <c r="TBJ56" s="1252"/>
      <c r="TBK56" s="1252"/>
      <c r="TBL56" s="1252"/>
      <c r="TBM56" s="1252"/>
      <c r="TBN56" s="1252"/>
      <c r="TBO56" s="1252"/>
      <c r="TBP56" s="1252"/>
      <c r="TBQ56" s="1252"/>
      <c r="TBR56" s="1252"/>
      <c r="TBS56" s="1252"/>
      <c r="TBT56" s="1252"/>
      <c r="TBU56" s="1252"/>
      <c r="TBV56" s="1252"/>
      <c r="TBW56" s="1252"/>
      <c r="TBX56" s="1252"/>
      <c r="TBY56" s="1252"/>
      <c r="TBZ56" s="1252"/>
      <c r="TCA56" s="1252"/>
      <c r="TCB56" s="1252"/>
      <c r="TCC56" s="1252"/>
      <c r="TCD56" s="1252"/>
      <c r="TCE56" s="1252"/>
      <c r="TCF56" s="1252"/>
      <c r="TCG56" s="1252"/>
      <c r="TCH56" s="1252"/>
      <c r="TCI56" s="1252"/>
      <c r="TCJ56" s="1252"/>
      <c r="TCK56" s="1252"/>
      <c r="TCL56" s="1252"/>
      <c r="TCM56" s="1252"/>
      <c r="TCN56" s="1252"/>
      <c r="TCO56" s="1252"/>
      <c r="TCP56" s="1252"/>
      <c r="TCQ56" s="1252"/>
      <c r="TCR56" s="1252"/>
      <c r="TCS56" s="1252"/>
      <c r="TCT56" s="1252"/>
      <c r="TCU56" s="1252"/>
      <c r="TCV56" s="1252"/>
      <c r="TCW56" s="1252"/>
      <c r="TCX56" s="1252"/>
      <c r="TCY56" s="1252"/>
      <c r="TCZ56" s="1252"/>
      <c r="TDA56" s="1252"/>
      <c r="TDB56" s="1252"/>
      <c r="TDC56" s="1252"/>
      <c r="TDD56" s="1252"/>
      <c r="TDE56" s="1252"/>
      <c r="TDF56" s="1252"/>
      <c r="TDG56" s="1252"/>
      <c r="TDH56" s="1252"/>
      <c r="TDI56" s="1252"/>
      <c r="TDJ56" s="1252"/>
      <c r="TDK56" s="1252"/>
      <c r="TDL56" s="1252"/>
      <c r="TDM56" s="1252"/>
      <c r="TDN56" s="1252"/>
      <c r="TDO56" s="1252"/>
      <c r="TDP56" s="1252"/>
      <c r="TDQ56" s="1252"/>
      <c r="TDR56" s="1252"/>
      <c r="TDS56" s="1252"/>
      <c r="TDT56" s="1252"/>
      <c r="TDU56" s="1252"/>
      <c r="TDV56" s="1252"/>
      <c r="TDW56" s="1252"/>
      <c r="TDX56" s="1252"/>
      <c r="TDY56" s="1252"/>
      <c r="TDZ56" s="1252"/>
      <c r="TEA56" s="1252"/>
      <c r="TEB56" s="1252"/>
      <c r="TEC56" s="1252"/>
      <c r="TED56" s="1252"/>
      <c r="TEE56" s="1252"/>
      <c r="TEF56" s="1252"/>
      <c r="TEG56" s="1252"/>
      <c r="TEH56" s="1252"/>
      <c r="TEI56" s="1252"/>
      <c r="TEJ56" s="1252"/>
      <c r="TEK56" s="1252"/>
      <c r="TEL56" s="1252"/>
      <c r="TEM56" s="1252"/>
      <c r="TEN56" s="1252"/>
      <c r="TEO56" s="1252"/>
      <c r="TEP56" s="1252"/>
      <c r="TEQ56" s="1252"/>
      <c r="TER56" s="1252"/>
      <c r="TES56" s="1252"/>
      <c r="TET56" s="1252"/>
      <c r="TEU56" s="1252"/>
      <c r="TEV56" s="1252"/>
      <c r="TEW56" s="1252"/>
      <c r="TEX56" s="1252"/>
      <c r="TEY56" s="1252"/>
      <c r="TEZ56" s="1252"/>
      <c r="TFA56" s="1252"/>
      <c r="TFB56" s="1252"/>
      <c r="TFC56" s="1252"/>
      <c r="TFD56" s="1252"/>
      <c r="TFE56" s="1252"/>
      <c r="TFF56" s="1252"/>
      <c r="TFG56" s="1252"/>
      <c r="TFH56" s="1252"/>
      <c r="TFI56" s="1252"/>
      <c r="TFJ56" s="1252"/>
      <c r="TFK56" s="1252"/>
      <c r="TFL56" s="1252"/>
      <c r="TFM56" s="1252"/>
      <c r="TFN56" s="1252"/>
      <c r="TFO56" s="1252"/>
      <c r="TFP56" s="1252"/>
      <c r="TFQ56" s="1252"/>
      <c r="TFR56" s="1252"/>
      <c r="TFS56" s="1252"/>
      <c r="TFT56" s="1252"/>
      <c r="TFU56" s="1252"/>
      <c r="TFV56" s="1252"/>
      <c r="TFW56" s="1252"/>
      <c r="TFX56" s="1252"/>
      <c r="TFY56" s="1252"/>
      <c r="TFZ56" s="1252"/>
      <c r="TGA56" s="1252"/>
      <c r="TGB56" s="1252"/>
      <c r="TGC56" s="1252"/>
      <c r="TGD56" s="1252"/>
      <c r="TGE56" s="1252"/>
      <c r="TGF56" s="1252"/>
      <c r="TGG56" s="1252"/>
      <c r="TGH56" s="1252"/>
      <c r="TGI56" s="1252"/>
      <c r="TGJ56" s="1252"/>
      <c r="TGK56" s="1252"/>
      <c r="TGL56" s="1252"/>
      <c r="TGM56" s="1252"/>
      <c r="TGN56" s="1252"/>
      <c r="TGO56" s="1252"/>
      <c r="TGP56" s="1252"/>
      <c r="TGQ56" s="1252"/>
      <c r="TGR56" s="1252"/>
      <c r="TGS56" s="1252"/>
      <c r="TGT56" s="1252"/>
      <c r="TGU56" s="1252"/>
      <c r="TGV56" s="1252"/>
      <c r="TGW56" s="1252"/>
      <c r="TGX56" s="1252"/>
      <c r="TGY56" s="1252"/>
      <c r="TGZ56" s="1252"/>
      <c r="THA56" s="1252"/>
      <c r="THB56" s="1252"/>
      <c r="THC56" s="1252"/>
      <c r="THD56" s="1252"/>
      <c r="THE56" s="1252"/>
      <c r="THF56" s="1252"/>
      <c r="THG56" s="1252"/>
      <c r="THH56" s="1252"/>
      <c r="THI56" s="1252"/>
      <c r="THJ56" s="1252"/>
      <c r="THK56" s="1252"/>
      <c r="THL56" s="1252"/>
      <c r="THM56" s="1252"/>
      <c r="THN56" s="1252"/>
      <c r="THO56" s="1252"/>
      <c r="THP56" s="1252"/>
      <c r="THQ56" s="1252"/>
      <c r="THR56" s="1252"/>
      <c r="THS56" s="1252"/>
      <c r="THT56" s="1252"/>
      <c r="THU56" s="1252"/>
      <c r="THV56" s="1252"/>
      <c r="THW56" s="1252"/>
      <c r="THX56" s="1252"/>
      <c r="THY56" s="1252"/>
      <c r="THZ56" s="1252"/>
      <c r="TIA56" s="1252"/>
      <c r="TIB56" s="1252"/>
      <c r="TIC56" s="1252"/>
      <c r="TID56" s="1252"/>
      <c r="TIE56" s="1252"/>
      <c r="TIF56" s="1252"/>
      <c r="TIG56" s="1252"/>
      <c r="TIH56" s="1252"/>
      <c r="TII56" s="1252"/>
      <c r="TIJ56" s="1252"/>
      <c r="TIK56" s="1252"/>
      <c r="TIL56" s="1252"/>
      <c r="TIM56" s="1252"/>
      <c r="TIN56" s="1252"/>
      <c r="TIO56" s="1252"/>
      <c r="TIP56" s="1252"/>
      <c r="TIQ56" s="1252"/>
      <c r="TIR56" s="1252"/>
      <c r="TIS56" s="1252"/>
      <c r="TIT56" s="1252"/>
      <c r="TIU56" s="1252"/>
      <c r="TIV56" s="1252"/>
      <c r="TIW56" s="1252"/>
      <c r="TIX56" s="1252"/>
      <c r="TIY56" s="1252"/>
      <c r="TIZ56" s="1252"/>
      <c r="TJA56" s="1252"/>
      <c r="TJB56" s="1252"/>
      <c r="TJC56" s="1252"/>
      <c r="TJD56" s="1252"/>
      <c r="TJE56" s="1252"/>
      <c r="TJF56" s="1252"/>
      <c r="TJG56" s="1252"/>
      <c r="TJH56" s="1252"/>
      <c r="TJI56" s="1252"/>
      <c r="TJJ56" s="1252"/>
      <c r="TJK56" s="1252"/>
      <c r="TJL56" s="1252"/>
      <c r="TJM56" s="1252"/>
      <c r="TJN56" s="1252"/>
      <c r="TJO56" s="1252"/>
      <c r="TJP56" s="1252"/>
      <c r="TJQ56" s="1252"/>
      <c r="TJR56" s="1252"/>
      <c r="TJS56" s="1252"/>
      <c r="TJT56" s="1252"/>
      <c r="TJU56" s="1252"/>
      <c r="TJV56" s="1252"/>
      <c r="TJW56" s="1252"/>
      <c r="TJX56" s="1252"/>
      <c r="TJY56" s="1252"/>
      <c r="TJZ56" s="1252"/>
      <c r="TKA56" s="1252"/>
      <c r="TKB56" s="1252"/>
      <c r="TKC56" s="1252"/>
      <c r="TKD56" s="1252"/>
      <c r="TKE56" s="1252"/>
      <c r="TKF56" s="1252"/>
      <c r="TKG56" s="1252"/>
      <c r="TKH56" s="1252"/>
      <c r="TKI56" s="1252"/>
      <c r="TKJ56" s="1252"/>
      <c r="TKK56" s="1252"/>
      <c r="TKL56" s="1252"/>
      <c r="TKM56" s="1252"/>
      <c r="TKN56" s="1252"/>
      <c r="TKO56" s="1252"/>
      <c r="TKP56" s="1252"/>
      <c r="TKQ56" s="1252"/>
      <c r="TKR56" s="1252"/>
      <c r="TKS56" s="1252"/>
      <c r="TKT56" s="1252"/>
      <c r="TKU56" s="1252"/>
      <c r="TKV56" s="1252"/>
      <c r="TKW56" s="1252"/>
      <c r="TKX56" s="1252"/>
      <c r="TKY56" s="1252"/>
      <c r="TKZ56" s="1252"/>
      <c r="TLA56" s="1252"/>
      <c r="TLB56" s="1252"/>
      <c r="TLC56" s="1252"/>
      <c r="TLD56" s="1252"/>
      <c r="TLE56" s="1252"/>
      <c r="TLF56" s="1252"/>
      <c r="TLG56" s="1252"/>
      <c r="TLH56" s="1252"/>
      <c r="TLI56" s="1252"/>
      <c r="TLJ56" s="1252"/>
      <c r="TLK56" s="1252"/>
      <c r="TLL56" s="1252"/>
      <c r="TLM56" s="1252"/>
      <c r="TLN56" s="1252"/>
      <c r="TLO56" s="1252"/>
      <c r="TLP56" s="1252"/>
      <c r="TLQ56" s="1252"/>
      <c r="TLR56" s="1252"/>
      <c r="TLS56" s="1252"/>
      <c r="TLT56" s="1252"/>
      <c r="TLU56" s="1252"/>
      <c r="TLV56" s="1252"/>
      <c r="TLW56" s="1252"/>
      <c r="TLX56" s="1252"/>
      <c r="TLY56" s="1252"/>
      <c r="TLZ56" s="1252"/>
      <c r="TMA56" s="1252"/>
      <c r="TMB56" s="1252"/>
      <c r="TMC56" s="1252"/>
      <c r="TMD56" s="1252"/>
      <c r="TME56" s="1252"/>
      <c r="TMF56" s="1252"/>
      <c r="TMG56" s="1252"/>
      <c r="TMH56" s="1252"/>
      <c r="TMI56" s="1252"/>
      <c r="TMJ56" s="1252"/>
      <c r="TMK56" s="1252"/>
      <c r="TML56" s="1252"/>
      <c r="TMM56" s="1252"/>
      <c r="TMN56" s="1252"/>
      <c r="TMO56" s="1252"/>
      <c r="TMP56" s="1252"/>
      <c r="TMQ56" s="1252"/>
      <c r="TMR56" s="1252"/>
      <c r="TMS56" s="1252"/>
      <c r="TMT56" s="1252"/>
      <c r="TMU56" s="1252"/>
      <c r="TMV56" s="1252"/>
      <c r="TMW56" s="1252"/>
      <c r="TMX56" s="1252"/>
      <c r="TMY56" s="1252"/>
      <c r="TMZ56" s="1252"/>
      <c r="TNA56" s="1252"/>
      <c r="TNB56" s="1252"/>
      <c r="TNC56" s="1252"/>
      <c r="TND56" s="1252"/>
      <c r="TNE56" s="1252"/>
      <c r="TNF56" s="1252"/>
      <c r="TNG56" s="1252"/>
      <c r="TNH56" s="1252"/>
      <c r="TNI56" s="1252"/>
      <c r="TNJ56" s="1252"/>
      <c r="TNK56" s="1252"/>
      <c r="TNL56" s="1252"/>
      <c r="TNM56" s="1252"/>
      <c r="TNN56" s="1252"/>
      <c r="TNO56" s="1252"/>
      <c r="TNP56" s="1252"/>
      <c r="TNQ56" s="1252"/>
      <c r="TNR56" s="1252"/>
      <c r="TNS56" s="1252"/>
      <c r="TNT56" s="1252"/>
      <c r="TNU56" s="1252"/>
      <c r="TNV56" s="1252"/>
      <c r="TNW56" s="1252"/>
      <c r="TNX56" s="1252"/>
      <c r="TNY56" s="1252"/>
      <c r="TNZ56" s="1252"/>
      <c r="TOA56" s="1252"/>
      <c r="TOB56" s="1252"/>
      <c r="TOC56" s="1252"/>
      <c r="TOD56" s="1252"/>
      <c r="TOE56" s="1252"/>
      <c r="TOF56" s="1252"/>
      <c r="TOG56" s="1252"/>
      <c r="TOH56" s="1252"/>
      <c r="TOI56" s="1252"/>
      <c r="TOJ56" s="1252"/>
      <c r="TOK56" s="1252"/>
      <c r="TOL56" s="1252"/>
      <c r="TOM56" s="1252"/>
      <c r="TON56" s="1252"/>
      <c r="TOO56" s="1252"/>
      <c r="TOP56" s="1252"/>
      <c r="TOQ56" s="1252"/>
      <c r="TOR56" s="1252"/>
      <c r="TOS56" s="1252"/>
      <c r="TOT56" s="1252"/>
      <c r="TOU56" s="1252"/>
      <c r="TOV56" s="1252"/>
      <c r="TOW56" s="1252"/>
      <c r="TOX56" s="1252"/>
      <c r="TOY56" s="1252"/>
      <c r="TOZ56" s="1252"/>
      <c r="TPA56" s="1252"/>
      <c r="TPB56" s="1252"/>
      <c r="TPC56" s="1252"/>
      <c r="TPD56" s="1252"/>
      <c r="TPE56" s="1252"/>
      <c r="TPF56" s="1252"/>
      <c r="TPG56" s="1252"/>
      <c r="TPH56" s="1252"/>
      <c r="TPI56" s="1252"/>
      <c r="TPJ56" s="1252"/>
      <c r="TPK56" s="1252"/>
      <c r="TPL56" s="1252"/>
      <c r="TPM56" s="1252"/>
      <c r="TPN56" s="1252"/>
      <c r="TPO56" s="1252"/>
      <c r="TPP56" s="1252"/>
      <c r="TPQ56" s="1252"/>
      <c r="TPR56" s="1252"/>
      <c r="TPS56" s="1252"/>
      <c r="TPT56" s="1252"/>
      <c r="TPU56" s="1252"/>
      <c r="TPV56" s="1252"/>
      <c r="TPW56" s="1252"/>
      <c r="TPX56" s="1252"/>
      <c r="TPY56" s="1252"/>
      <c r="TPZ56" s="1252"/>
      <c r="TQA56" s="1252"/>
      <c r="TQB56" s="1252"/>
      <c r="TQC56" s="1252"/>
      <c r="TQD56" s="1252"/>
      <c r="TQE56" s="1252"/>
      <c r="TQF56" s="1252"/>
      <c r="TQG56" s="1252"/>
      <c r="TQH56" s="1252"/>
      <c r="TQI56" s="1252"/>
      <c r="TQJ56" s="1252"/>
      <c r="TQK56" s="1252"/>
      <c r="TQL56" s="1252"/>
      <c r="TQM56" s="1252"/>
      <c r="TQN56" s="1252"/>
      <c r="TQO56" s="1252"/>
      <c r="TQP56" s="1252"/>
      <c r="TQQ56" s="1252"/>
      <c r="TQR56" s="1252"/>
      <c r="TQS56" s="1252"/>
      <c r="TQT56" s="1252"/>
      <c r="TQU56" s="1252"/>
      <c r="TQV56" s="1252"/>
      <c r="TQW56" s="1252"/>
      <c r="TQX56" s="1252"/>
      <c r="TQY56" s="1252"/>
      <c r="TQZ56" s="1252"/>
      <c r="TRA56" s="1252"/>
      <c r="TRB56" s="1252"/>
      <c r="TRC56" s="1252"/>
      <c r="TRD56" s="1252"/>
      <c r="TRE56" s="1252"/>
      <c r="TRF56" s="1252"/>
      <c r="TRG56" s="1252"/>
      <c r="TRH56" s="1252"/>
      <c r="TRI56" s="1252"/>
      <c r="TRJ56" s="1252"/>
      <c r="TRK56" s="1252"/>
      <c r="TRL56" s="1252"/>
      <c r="TRM56" s="1252"/>
      <c r="TRN56" s="1252"/>
      <c r="TRO56" s="1252"/>
      <c r="TRP56" s="1252"/>
      <c r="TRQ56" s="1252"/>
      <c r="TRR56" s="1252"/>
      <c r="TRS56" s="1252"/>
      <c r="TRT56" s="1252"/>
      <c r="TRU56" s="1252"/>
      <c r="TRV56" s="1252"/>
      <c r="TRW56" s="1252"/>
      <c r="TRX56" s="1252"/>
      <c r="TRY56" s="1252"/>
      <c r="TRZ56" s="1252"/>
      <c r="TSA56" s="1252"/>
      <c r="TSB56" s="1252"/>
      <c r="TSC56" s="1252"/>
      <c r="TSD56" s="1252"/>
      <c r="TSE56" s="1252"/>
      <c r="TSF56" s="1252"/>
      <c r="TSG56" s="1252"/>
      <c r="TSH56" s="1252"/>
      <c r="TSI56" s="1252"/>
      <c r="TSJ56" s="1252"/>
      <c r="TSK56" s="1252"/>
      <c r="TSL56" s="1252"/>
      <c r="TSM56" s="1252"/>
      <c r="TSN56" s="1252"/>
      <c r="TSO56" s="1252"/>
      <c r="TSP56" s="1252"/>
      <c r="TSQ56" s="1252"/>
      <c r="TSR56" s="1252"/>
      <c r="TSS56" s="1252"/>
      <c r="TST56" s="1252"/>
      <c r="TSU56" s="1252"/>
      <c r="TSV56" s="1252"/>
      <c r="TSW56" s="1252"/>
      <c r="TSX56" s="1252"/>
      <c r="TSY56" s="1252"/>
      <c r="TSZ56" s="1252"/>
      <c r="TTA56" s="1252"/>
      <c r="TTB56" s="1252"/>
      <c r="TTC56" s="1252"/>
      <c r="TTD56" s="1252"/>
      <c r="TTE56" s="1252"/>
      <c r="TTF56" s="1252"/>
      <c r="TTG56" s="1252"/>
      <c r="TTH56" s="1252"/>
      <c r="TTI56" s="1252"/>
      <c r="TTJ56" s="1252"/>
      <c r="TTK56" s="1252"/>
      <c r="TTL56" s="1252"/>
      <c r="TTM56" s="1252"/>
      <c r="TTN56" s="1252"/>
      <c r="TTO56" s="1252"/>
      <c r="TTP56" s="1252"/>
      <c r="TTQ56" s="1252"/>
      <c r="TTR56" s="1252"/>
      <c r="TTS56" s="1252"/>
      <c r="TTT56" s="1252"/>
      <c r="TTU56" s="1252"/>
      <c r="TTV56" s="1252"/>
      <c r="TTW56" s="1252"/>
      <c r="TTX56" s="1252"/>
      <c r="TTY56" s="1252"/>
      <c r="TTZ56" s="1252"/>
      <c r="TUA56" s="1252"/>
      <c r="TUB56" s="1252"/>
      <c r="TUC56" s="1252"/>
      <c r="TUD56" s="1252"/>
      <c r="TUE56" s="1252"/>
      <c r="TUF56" s="1252"/>
      <c r="TUG56" s="1252"/>
      <c r="TUH56" s="1252"/>
      <c r="TUI56" s="1252"/>
      <c r="TUJ56" s="1252"/>
      <c r="TUK56" s="1252"/>
      <c r="TUL56" s="1252"/>
      <c r="TUM56" s="1252"/>
      <c r="TUN56" s="1252"/>
      <c r="TUO56" s="1252"/>
      <c r="TUP56" s="1252"/>
      <c r="TUQ56" s="1252"/>
      <c r="TUR56" s="1252"/>
      <c r="TUS56" s="1252"/>
      <c r="TUT56" s="1252"/>
      <c r="TUU56" s="1252"/>
      <c r="TUV56" s="1252"/>
      <c r="TUW56" s="1252"/>
      <c r="TUX56" s="1252"/>
      <c r="TUY56" s="1252"/>
      <c r="TUZ56" s="1252"/>
      <c r="TVA56" s="1252"/>
      <c r="TVB56" s="1252"/>
      <c r="TVC56" s="1252"/>
      <c r="TVD56" s="1252"/>
      <c r="TVE56" s="1252"/>
      <c r="TVF56" s="1252"/>
      <c r="TVG56" s="1252"/>
      <c r="TVH56" s="1252"/>
      <c r="TVI56" s="1252"/>
      <c r="TVJ56" s="1252"/>
      <c r="TVK56" s="1252"/>
      <c r="TVL56" s="1252"/>
      <c r="TVM56" s="1252"/>
      <c r="TVN56" s="1252"/>
      <c r="TVO56" s="1252"/>
      <c r="TVP56" s="1252"/>
      <c r="TVQ56" s="1252"/>
      <c r="TVR56" s="1252"/>
      <c r="TVS56" s="1252"/>
      <c r="TVT56" s="1252"/>
      <c r="TVU56" s="1252"/>
      <c r="TVV56" s="1252"/>
      <c r="TVW56" s="1252"/>
      <c r="TVX56" s="1252"/>
      <c r="TVY56" s="1252"/>
      <c r="TVZ56" s="1252"/>
      <c r="TWA56" s="1252"/>
      <c r="TWB56" s="1252"/>
      <c r="TWC56" s="1252"/>
      <c r="TWD56" s="1252"/>
      <c r="TWE56" s="1252"/>
      <c r="TWF56" s="1252"/>
      <c r="TWG56" s="1252"/>
      <c r="TWH56" s="1252"/>
      <c r="TWI56" s="1252"/>
      <c r="TWJ56" s="1252"/>
      <c r="TWK56" s="1252"/>
      <c r="TWL56" s="1252"/>
      <c r="TWM56" s="1252"/>
      <c r="TWN56" s="1252"/>
      <c r="TWO56" s="1252"/>
      <c r="TWP56" s="1252"/>
      <c r="TWQ56" s="1252"/>
      <c r="TWR56" s="1252"/>
      <c r="TWS56" s="1252"/>
      <c r="TWT56" s="1252"/>
      <c r="TWU56" s="1252"/>
      <c r="TWV56" s="1252"/>
      <c r="TWW56" s="1252"/>
      <c r="TWX56" s="1252"/>
      <c r="TWY56" s="1252"/>
      <c r="TWZ56" s="1252"/>
      <c r="TXA56" s="1252"/>
      <c r="TXB56" s="1252"/>
      <c r="TXC56" s="1252"/>
      <c r="TXD56" s="1252"/>
      <c r="TXE56" s="1252"/>
      <c r="TXF56" s="1252"/>
      <c r="TXG56" s="1252"/>
      <c r="TXH56" s="1252"/>
      <c r="TXI56" s="1252"/>
      <c r="TXJ56" s="1252"/>
      <c r="TXK56" s="1252"/>
      <c r="TXL56" s="1252"/>
      <c r="TXM56" s="1252"/>
      <c r="TXN56" s="1252"/>
      <c r="TXO56" s="1252"/>
      <c r="TXP56" s="1252"/>
      <c r="TXQ56" s="1252"/>
      <c r="TXR56" s="1252"/>
      <c r="TXS56" s="1252"/>
      <c r="TXT56" s="1252"/>
      <c r="TXU56" s="1252"/>
      <c r="TXV56" s="1252"/>
      <c r="TXW56" s="1252"/>
      <c r="TXX56" s="1252"/>
      <c r="TXY56" s="1252"/>
      <c r="TXZ56" s="1252"/>
      <c r="TYA56" s="1252"/>
      <c r="TYB56" s="1252"/>
      <c r="TYC56" s="1252"/>
      <c r="TYD56" s="1252"/>
      <c r="TYE56" s="1252"/>
      <c r="TYF56" s="1252"/>
      <c r="TYG56" s="1252"/>
      <c r="TYH56" s="1252"/>
      <c r="TYI56" s="1252"/>
      <c r="TYJ56" s="1252"/>
      <c r="TYK56" s="1252"/>
      <c r="TYL56" s="1252"/>
      <c r="TYM56" s="1252"/>
      <c r="TYN56" s="1252"/>
      <c r="TYO56" s="1252"/>
      <c r="TYP56" s="1252"/>
      <c r="TYQ56" s="1252"/>
      <c r="TYR56" s="1252"/>
      <c r="TYS56" s="1252"/>
      <c r="TYT56" s="1252"/>
      <c r="TYU56" s="1252"/>
      <c r="TYV56" s="1252"/>
      <c r="TYW56" s="1252"/>
      <c r="TYX56" s="1252"/>
      <c r="TYY56" s="1252"/>
      <c r="TYZ56" s="1252"/>
      <c r="TZA56" s="1252"/>
      <c r="TZB56" s="1252"/>
      <c r="TZC56" s="1252"/>
      <c r="TZD56" s="1252"/>
      <c r="TZE56" s="1252"/>
      <c r="TZF56" s="1252"/>
      <c r="TZG56" s="1252"/>
      <c r="TZH56" s="1252"/>
      <c r="TZI56" s="1252"/>
      <c r="TZJ56" s="1252"/>
      <c r="TZK56" s="1252"/>
      <c r="TZL56" s="1252"/>
      <c r="TZM56" s="1252"/>
      <c r="TZN56" s="1252"/>
      <c r="TZO56" s="1252"/>
      <c r="TZP56" s="1252"/>
      <c r="TZQ56" s="1252"/>
      <c r="TZR56" s="1252"/>
      <c r="TZS56" s="1252"/>
      <c r="TZT56" s="1252"/>
      <c r="TZU56" s="1252"/>
      <c r="TZV56" s="1252"/>
      <c r="TZW56" s="1252"/>
      <c r="TZX56" s="1252"/>
      <c r="TZY56" s="1252"/>
      <c r="TZZ56" s="1252"/>
      <c r="UAA56" s="1252"/>
      <c r="UAB56" s="1252"/>
      <c r="UAC56" s="1252"/>
      <c r="UAD56" s="1252"/>
      <c r="UAE56" s="1252"/>
      <c r="UAF56" s="1252"/>
      <c r="UAG56" s="1252"/>
      <c r="UAH56" s="1252"/>
      <c r="UAI56" s="1252"/>
      <c r="UAJ56" s="1252"/>
      <c r="UAK56" s="1252"/>
      <c r="UAL56" s="1252"/>
      <c r="UAM56" s="1252"/>
      <c r="UAN56" s="1252"/>
      <c r="UAO56" s="1252"/>
      <c r="UAP56" s="1252"/>
      <c r="UAQ56" s="1252"/>
      <c r="UAR56" s="1252"/>
      <c r="UAS56" s="1252"/>
      <c r="UAT56" s="1252"/>
      <c r="UAU56" s="1252"/>
      <c r="UAV56" s="1252"/>
      <c r="UAW56" s="1252"/>
      <c r="UAX56" s="1252"/>
      <c r="UAY56" s="1252"/>
      <c r="UAZ56" s="1252"/>
      <c r="UBA56" s="1252"/>
      <c r="UBB56" s="1252"/>
      <c r="UBC56" s="1252"/>
      <c r="UBD56" s="1252"/>
      <c r="UBE56" s="1252"/>
      <c r="UBF56" s="1252"/>
      <c r="UBG56" s="1252"/>
      <c r="UBH56" s="1252"/>
      <c r="UBI56" s="1252"/>
      <c r="UBJ56" s="1252"/>
      <c r="UBK56" s="1252"/>
      <c r="UBL56" s="1252"/>
      <c r="UBM56" s="1252"/>
      <c r="UBN56" s="1252"/>
      <c r="UBO56" s="1252"/>
      <c r="UBP56" s="1252"/>
      <c r="UBQ56" s="1252"/>
      <c r="UBR56" s="1252"/>
      <c r="UBS56" s="1252"/>
      <c r="UBT56" s="1252"/>
      <c r="UBU56" s="1252"/>
      <c r="UBV56" s="1252"/>
      <c r="UBW56" s="1252"/>
      <c r="UBX56" s="1252"/>
      <c r="UBY56" s="1252"/>
      <c r="UBZ56" s="1252"/>
      <c r="UCA56" s="1252"/>
      <c r="UCB56" s="1252"/>
      <c r="UCC56" s="1252"/>
      <c r="UCD56" s="1252"/>
      <c r="UCE56" s="1252"/>
      <c r="UCF56" s="1252"/>
      <c r="UCG56" s="1252"/>
      <c r="UCH56" s="1252"/>
      <c r="UCI56" s="1252"/>
      <c r="UCJ56" s="1252"/>
      <c r="UCK56" s="1252"/>
      <c r="UCL56" s="1252"/>
      <c r="UCM56" s="1252"/>
      <c r="UCN56" s="1252"/>
      <c r="UCO56" s="1252"/>
      <c r="UCP56" s="1252"/>
      <c r="UCQ56" s="1252"/>
      <c r="UCR56" s="1252"/>
      <c r="UCS56" s="1252"/>
      <c r="UCT56" s="1252"/>
      <c r="UCU56" s="1252"/>
      <c r="UCV56" s="1252"/>
      <c r="UCW56" s="1252"/>
      <c r="UCX56" s="1252"/>
      <c r="UCY56" s="1252"/>
      <c r="UCZ56" s="1252"/>
      <c r="UDA56" s="1252"/>
      <c r="UDB56" s="1252"/>
      <c r="UDC56" s="1252"/>
      <c r="UDD56" s="1252"/>
      <c r="UDE56" s="1252"/>
      <c r="UDF56" s="1252"/>
      <c r="UDG56" s="1252"/>
      <c r="UDH56" s="1252"/>
      <c r="UDI56" s="1252"/>
      <c r="UDJ56" s="1252"/>
      <c r="UDK56" s="1252"/>
      <c r="UDL56" s="1252"/>
      <c r="UDM56" s="1252"/>
      <c r="UDN56" s="1252"/>
      <c r="UDO56" s="1252"/>
      <c r="UDP56" s="1252"/>
      <c r="UDQ56" s="1252"/>
      <c r="UDR56" s="1252"/>
      <c r="UDS56" s="1252"/>
      <c r="UDT56" s="1252"/>
      <c r="UDU56" s="1252"/>
      <c r="UDV56" s="1252"/>
      <c r="UDW56" s="1252"/>
      <c r="UDX56" s="1252"/>
      <c r="UDY56" s="1252"/>
      <c r="UDZ56" s="1252"/>
      <c r="UEA56" s="1252"/>
      <c r="UEB56" s="1252"/>
      <c r="UEC56" s="1252"/>
      <c r="UED56" s="1252"/>
      <c r="UEE56" s="1252"/>
      <c r="UEF56" s="1252"/>
      <c r="UEG56" s="1252"/>
      <c r="UEH56" s="1252"/>
      <c r="UEI56" s="1252"/>
      <c r="UEJ56" s="1252"/>
      <c r="UEK56" s="1252"/>
      <c r="UEL56" s="1252"/>
      <c r="UEM56" s="1252"/>
      <c r="UEN56" s="1252"/>
      <c r="UEO56" s="1252"/>
      <c r="UEP56" s="1252"/>
      <c r="UEQ56" s="1252"/>
      <c r="UER56" s="1252"/>
      <c r="UES56" s="1252"/>
      <c r="UET56" s="1252"/>
      <c r="UEU56" s="1252"/>
      <c r="UEV56" s="1252"/>
      <c r="UEW56" s="1252"/>
      <c r="UEX56" s="1252"/>
      <c r="UEY56" s="1252"/>
      <c r="UEZ56" s="1252"/>
      <c r="UFA56" s="1252"/>
      <c r="UFB56" s="1252"/>
      <c r="UFC56" s="1252"/>
      <c r="UFD56" s="1252"/>
      <c r="UFE56" s="1252"/>
      <c r="UFF56" s="1252"/>
      <c r="UFG56" s="1252"/>
      <c r="UFH56" s="1252"/>
      <c r="UFI56" s="1252"/>
      <c r="UFJ56" s="1252"/>
      <c r="UFK56" s="1252"/>
      <c r="UFL56" s="1252"/>
      <c r="UFM56" s="1252"/>
      <c r="UFN56" s="1252"/>
      <c r="UFO56" s="1252"/>
      <c r="UFP56" s="1252"/>
      <c r="UFQ56" s="1252"/>
      <c r="UFR56" s="1252"/>
      <c r="UFS56" s="1252"/>
      <c r="UFT56" s="1252"/>
      <c r="UFU56" s="1252"/>
      <c r="UFV56" s="1252"/>
      <c r="UFW56" s="1252"/>
      <c r="UFX56" s="1252"/>
      <c r="UFY56" s="1252"/>
      <c r="UFZ56" s="1252"/>
      <c r="UGA56" s="1252"/>
      <c r="UGB56" s="1252"/>
      <c r="UGC56" s="1252"/>
      <c r="UGD56" s="1252"/>
      <c r="UGE56" s="1252"/>
      <c r="UGF56" s="1252"/>
      <c r="UGG56" s="1252"/>
      <c r="UGH56" s="1252"/>
      <c r="UGI56" s="1252"/>
      <c r="UGJ56" s="1252"/>
      <c r="UGK56" s="1252"/>
      <c r="UGL56" s="1252"/>
      <c r="UGM56" s="1252"/>
      <c r="UGN56" s="1252"/>
      <c r="UGO56" s="1252"/>
      <c r="UGP56" s="1252"/>
      <c r="UGQ56" s="1252"/>
      <c r="UGR56" s="1252"/>
      <c r="UGS56" s="1252"/>
      <c r="UGT56" s="1252"/>
      <c r="UGU56" s="1252"/>
      <c r="UGV56" s="1252"/>
      <c r="UGW56" s="1252"/>
      <c r="UGX56" s="1252"/>
      <c r="UGY56" s="1252"/>
      <c r="UGZ56" s="1252"/>
      <c r="UHA56" s="1252"/>
      <c r="UHB56" s="1252"/>
      <c r="UHC56" s="1252"/>
      <c r="UHD56" s="1252"/>
      <c r="UHE56" s="1252"/>
      <c r="UHF56" s="1252"/>
      <c r="UHG56" s="1252"/>
      <c r="UHH56" s="1252"/>
      <c r="UHI56" s="1252"/>
      <c r="UHJ56" s="1252"/>
      <c r="UHK56" s="1252"/>
      <c r="UHL56" s="1252"/>
      <c r="UHM56" s="1252"/>
      <c r="UHN56" s="1252"/>
      <c r="UHO56" s="1252"/>
      <c r="UHP56" s="1252"/>
      <c r="UHQ56" s="1252"/>
      <c r="UHR56" s="1252"/>
      <c r="UHS56" s="1252"/>
      <c r="UHT56" s="1252"/>
      <c r="UHU56" s="1252"/>
      <c r="UHV56" s="1252"/>
      <c r="UHW56" s="1252"/>
      <c r="UHX56" s="1252"/>
      <c r="UHY56" s="1252"/>
      <c r="UHZ56" s="1252"/>
      <c r="UIA56" s="1252"/>
      <c r="UIB56" s="1252"/>
      <c r="UIC56" s="1252"/>
      <c r="UID56" s="1252"/>
      <c r="UIE56" s="1252"/>
      <c r="UIF56" s="1252"/>
      <c r="UIG56" s="1252"/>
      <c r="UIH56" s="1252"/>
      <c r="UII56" s="1252"/>
      <c r="UIJ56" s="1252"/>
      <c r="UIK56" s="1252"/>
      <c r="UIL56" s="1252"/>
      <c r="UIM56" s="1252"/>
      <c r="UIN56" s="1252"/>
      <c r="UIO56" s="1252"/>
      <c r="UIP56" s="1252"/>
      <c r="UIQ56" s="1252"/>
      <c r="UIR56" s="1252"/>
      <c r="UIS56" s="1252"/>
      <c r="UIT56" s="1252"/>
      <c r="UIU56" s="1252"/>
      <c r="UIV56" s="1252"/>
      <c r="UIW56" s="1252"/>
      <c r="UIX56" s="1252"/>
      <c r="UIY56" s="1252"/>
      <c r="UIZ56" s="1252"/>
      <c r="UJA56" s="1252"/>
      <c r="UJB56" s="1252"/>
      <c r="UJC56" s="1252"/>
      <c r="UJD56" s="1252"/>
      <c r="UJE56" s="1252"/>
      <c r="UJF56" s="1252"/>
      <c r="UJG56" s="1252"/>
      <c r="UJH56" s="1252"/>
      <c r="UJI56" s="1252"/>
      <c r="UJJ56" s="1252"/>
      <c r="UJK56" s="1252"/>
      <c r="UJL56" s="1252"/>
      <c r="UJM56" s="1252"/>
      <c r="UJN56" s="1252"/>
      <c r="UJO56" s="1252"/>
      <c r="UJP56" s="1252"/>
      <c r="UJQ56" s="1252"/>
      <c r="UJR56" s="1252"/>
      <c r="UJS56" s="1252"/>
      <c r="UJT56" s="1252"/>
      <c r="UJU56" s="1252"/>
      <c r="UJV56" s="1252"/>
      <c r="UJW56" s="1252"/>
      <c r="UJX56" s="1252"/>
      <c r="UJY56" s="1252"/>
      <c r="UJZ56" s="1252"/>
      <c r="UKA56" s="1252"/>
      <c r="UKB56" s="1252"/>
      <c r="UKC56" s="1252"/>
      <c r="UKD56" s="1252"/>
      <c r="UKE56" s="1252"/>
      <c r="UKF56" s="1252"/>
      <c r="UKG56" s="1252"/>
      <c r="UKH56" s="1252"/>
      <c r="UKI56" s="1252"/>
      <c r="UKJ56" s="1252"/>
      <c r="UKK56" s="1252"/>
      <c r="UKL56" s="1252"/>
      <c r="UKM56" s="1252"/>
      <c r="UKN56" s="1252"/>
      <c r="UKO56" s="1252"/>
      <c r="UKP56" s="1252"/>
      <c r="UKQ56" s="1252"/>
      <c r="UKR56" s="1252"/>
      <c r="UKS56" s="1252"/>
      <c r="UKT56" s="1252"/>
      <c r="UKU56" s="1252"/>
      <c r="UKV56" s="1252"/>
      <c r="UKW56" s="1252"/>
      <c r="UKX56" s="1252"/>
      <c r="UKY56" s="1252"/>
      <c r="UKZ56" s="1252"/>
      <c r="ULA56" s="1252"/>
      <c r="ULB56" s="1252"/>
      <c r="ULC56" s="1252"/>
      <c r="ULD56" s="1252"/>
      <c r="ULE56" s="1252"/>
      <c r="ULF56" s="1252"/>
      <c r="ULG56" s="1252"/>
      <c r="ULH56" s="1252"/>
      <c r="ULI56" s="1252"/>
      <c r="ULJ56" s="1252"/>
      <c r="ULK56" s="1252"/>
      <c r="ULL56" s="1252"/>
      <c r="ULM56" s="1252"/>
      <c r="ULN56" s="1252"/>
      <c r="ULO56" s="1252"/>
      <c r="ULP56" s="1252"/>
      <c r="ULQ56" s="1252"/>
      <c r="ULR56" s="1252"/>
      <c r="ULS56" s="1252"/>
      <c r="ULT56" s="1252"/>
      <c r="ULU56" s="1252"/>
      <c r="ULV56" s="1252"/>
      <c r="ULW56" s="1252"/>
      <c r="ULX56" s="1252"/>
      <c r="ULY56" s="1252"/>
      <c r="ULZ56" s="1252"/>
      <c r="UMA56" s="1252"/>
      <c r="UMB56" s="1252"/>
      <c r="UMC56" s="1252"/>
      <c r="UMD56" s="1252"/>
      <c r="UME56" s="1252"/>
      <c r="UMF56" s="1252"/>
      <c r="UMG56" s="1252"/>
      <c r="UMH56" s="1252"/>
      <c r="UMI56" s="1252"/>
      <c r="UMJ56" s="1252"/>
      <c r="UMK56" s="1252"/>
      <c r="UML56" s="1252"/>
      <c r="UMM56" s="1252"/>
      <c r="UMN56" s="1252"/>
      <c r="UMO56" s="1252"/>
      <c r="UMP56" s="1252"/>
      <c r="UMQ56" s="1252"/>
      <c r="UMR56" s="1252"/>
      <c r="UMS56" s="1252"/>
      <c r="UMT56" s="1252"/>
      <c r="UMU56" s="1252"/>
      <c r="UMV56" s="1252"/>
      <c r="UMW56" s="1252"/>
      <c r="UMX56" s="1252"/>
      <c r="UMY56" s="1252"/>
      <c r="UMZ56" s="1252"/>
      <c r="UNA56" s="1252"/>
      <c r="UNB56" s="1252"/>
      <c r="UNC56" s="1252"/>
      <c r="UND56" s="1252"/>
      <c r="UNE56" s="1252"/>
      <c r="UNF56" s="1252"/>
      <c r="UNG56" s="1252"/>
      <c r="UNH56" s="1252"/>
      <c r="UNI56" s="1252"/>
      <c r="UNJ56" s="1252"/>
      <c r="UNK56" s="1252"/>
      <c r="UNL56" s="1252"/>
      <c r="UNM56" s="1252"/>
      <c r="UNN56" s="1252"/>
      <c r="UNO56" s="1252"/>
      <c r="UNP56" s="1252"/>
      <c r="UNQ56" s="1252"/>
      <c r="UNR56" s="1252"/>
      <c r="UNS56" s="1252"/>
      <c r="UNT56" s="1252"/>
      <c r="UNU56" s="1252"/>
      <c r="UNV56" s="1252"/>
      <c r="UNW56" s="1252"/>
      <c r="UNX56" s="1252"/>
      <c r="UNY56" s="1252"/>
      <c r="UNZ56" s="1252"/>
      <c r="UOA56" s="1252"/>
      <c r="UOB56" s="1252"/>
      <c r="UOC56" s="1252"/>
      <c r="UOD56" s="1252"/>
      <c r="UOE56" s="1252"/>
      <c r="UOF56" s="1252"/>
      <c r="UOG56" s="1252"/>
      <c r="UOH56" s="1252"/>
      <c r="UOI56" s="1252"/>
      <c r="UOJ56" s="1252"/>
      <c r="UOK56" s="1252"/>
      <c r="UOL56" s="1252"/>
      <c r="UOM56" s="1252"/>
      <c r="UON56" s="1252"/>
      <c r="UOO56" s="1252"/>
      <c r="UOP56" s="1252"/>
      <c r="UOQ56" s="1252"/>
      <c r="UOR56" s="1252"/>
      <c r="UOS56" s="1252"/>
      <c r="UOT56" s="1252"/>
      <c r="UOU56" s="1252"/>
      <c r="UOV56" s="1252"/>
      <c r="UOW56" s="1252"/>
      <c r="UOX56" s="1252"/>
      <c r="UOY56" s="1252"/>
      <c r="UOZ56" s="1252"/>
      <c r="UPA56" s="1252"/>
      <c r="UPB56" s="1252"/>
      <c r="UPC56" s="1252"/>
      <c r="UPD56" s="1252"/>
      <c r="UPE56" s="1252"/>
      <c r="UPF56" s="1252"/>
      <c r="UPG56" s="1252"/>
      <c r="UPH56" s="1252"/>
      <c r="UPI56" s="1252"/>
      <c r="UPJ56" s="1252"/>
      <c r="UPK56" s="1252"/>
      <c r="UPL56" s="1252"/>
      <c r="UPM56" s="1252"/>
      <c r="UPN56" s="1252"/>
      <c r="UPO56" s="1252"/>
      <c r="UPP56" s="1252"/>
      <c r="UPQ56" s="1252"/>
      <c r="UPR56" s="1252"/>
      <c r="UPS56" s="1252"/>
      <c r="UPT56" s="1252"/>
      <c r="UPU56" s="1252"/>
      <c r="UPV56" s="1252"/>
      <c r="UPW56" s="1252"/>
      <c r="UPX56" s="1252"/>
      <c r="UPY56" s="1252"/>
      <c r="UPZ56" s="1252"/>
      <c r="UQA56" s="1252"/>
      <c r="UQB56" s="1252"/>
      <c r="UQC56" s="1252"/>
      <c r="UQD56" s="1252"/>
      <c r="UQE56" s="1252"/>
      <c r="UQF56" s="1252"/>
      <c r="UQG56" s="1252"/>
      <c r="UQH56" s="1252"/>
      <c r="UQI56" s="1252"/>
      <c r="UQJ56" s="1252"/>
      <c r="UQK56" s="1252"/>
      <c r="UQL56" s="1252"/>
      <c r="UQM56" s="1252"/>
      <c r="UQN56" s="1252"/>
      <c r="UQO56" s="1252"/>
      <c r="UQP56" s="1252"/>
      <c r="UQQ56" s="1252"/>
      <c r="UQR56" s="1252"/>
      <c r="UQS56" s="1252"/>
      <c r="UQT56" s="1252"/>
      <c r="UQU56" s="1252"/>
      <c r="UQV56" s="1252"/>
      <c r="UQW56" s="1252"/>
      <c r="UQX56" s="1252"/>
      <c r="UQY56" s="1252"/>
      <c r="UQZ56" s="1252"/>
      <c r="URA56" s="1252"/>
      <c r="URB56" s="1252"/>
      <c r="URC56" s="1252"/>
      <c r="URD56" s="1252"/>
      <c r="URE56" s="1252"/>
      <c r="URF56" s="1252"/>
      <c r="URG56" s="1252"/>
      <c r="URH56" s="1252"/>
      <c r="URI56" s="1252"/>
      <c r="URJ56" s="1252"/>
      <c r="URK56" s="1252"/>
      <c r="URL56" s="1252"/>
      <c r="URM56" s="1252"/>
      <c r="URN56" s="1252"/>
      <c r="URO56" s="1252"/>
      <c r="URP56" s="1252"/>
      <c r="URQ56" s="1252"/>
      <c r="URR56" s="1252"/>
      <c r="URS56" s="1252"/>
      <c r="URT56" s="1252"/>
      <c r="URU56" s="1252"/>
      <c r="URV56" s="1252"/>
      <c r="URW56" s="1252"/>
      <c r="URX56" s="1252"/>
      <c r="URY56" s="1252"/>
      <c r="URZ56" s="1252"/>
      <c r="USA56" s="1252"/>
      <c r="USB56" s="1252"/>
      <c r="USC56" s="1252"/>
      <c r="USD56" s="1252"/>
      <c r="USE56" s="1252"/>
      <c r="USF56" s="1252"/>
      <c r="USG56" s="1252"/>
      <c r="USH56" s="1252"/>
      <c r="USI56" s="1252"/>
      <c r="USJ56" s="1252"/>
      <c r="USK56" s="1252"/>
      <c r="USL56" s="1252"/>
      <c r="USM56" s="1252"/>
      <c r="USN56" s="1252"/>
      <c r="USO56" s="1252"/>
      <c r="USP56" s="1252"/>
      <c r="USQ56" s="1252"/>
      <c r="USR56" s="1252"/>
      <c r="USS56" s="1252"/>
      <c r="UST56" s="1252"/>
      <c r="USU56" s="1252"/>
      <c r="USV56" s="1252"/>
      <c r="USW56" s="1252"/>
      <c r="USX56" s="1252"/>
      <c r="USY56" s="1252"/>
      <c r="USZ56" s="1252"/>
      <c r="UTA56" s="1252"/>
      <c r="UTB56" s="1252"/>
      <c r="UTC56" s="1252"/>
      <c r="UTD56" s="1252"/>
      <c r="UTE56" s="1252"/>
      <c r="UTF56" s="1252"/>
      <c r="UTG56" s="1252"/>
      <c r="UTH56" s="1252"/>
      <c r="UTI56" s="1252"/>
      <c r="UTJ56" s="1252"/>
      <c r="UTK56" s="1252"/>
      <c r="UTL56" s="1252"/>
      <c r="UTM56" s="1252"/>
      <c r="UTN56" s="1252"/>
      <c r="UTO56" s="1252"/>
      <c r="UTP56" s="1252"/>
      <c r="UTQ56" s="1252"/>
      <c r="UTR56" s="1252"/>
      <c r="UTS56" s="1252"/>
      <c r="UTT56" s="1252"/>
      <c r="UTU56" s="1252"/>
      <c r="UTV56" s="1252"/>
      <c r="UTW56" s="1252"/>
      <c r="UTX56" s="1252"/>
      <c r="UTY56" s="1252"/>
      <c r="UTZ56" s="1252"/>
      <c r="UUA56" s="1252"/>
      <c r="UUB56" s="1252"/>
      <c r="UUC56" s="1252"/>
      <c r="UUD56" s="1252"/>
      <c r="UUE56" s="1252"/>
      <c r="UUF56" s="1252"/>
      <c r="UUG56" s="1252"/>
      <c r="UUH56" s="1252"/>
      <c r="UUI56" s="1252"/>
      <c r="UUJ56" s="1252"/>
      <c r="UUK56" s="1252"/>
      <c r="UUL56" s="1252"/>
      <c r="UUM56" s="1252"/>
      <c r="UUN56" s="1252"/>
      <c r="UUO56" s="1252"/>
      <c r="UUP56" s="1252"/>
      <c r="UUQ56" s="1252"/>
      <c r="UUR56" s="1252"/>
      <c r="UUS56" s="1252"/>
      <c r="UUT56" s="1252"/>
      <c r="UUU56" s="1252"/>
      <c r="UUV56" s="1252"/>
      <c r="UUW56" s="1252"/>
      <c r="UUX56" s="1252"/>
      <c r="UUY56" s="1252"/>
      <c r="UUZ56" s="1252"/>
      <c r="UVA56" s="1252"/>
      <c r="UVB56" s="1252"/>
      <c r="UVC56" s="1252"/>
      <c r="UVD56" s="1252"/>
      <c r="UVE56" s="1252"/>
      <c r="UVF56" s="1252"/>
      <c r="UVG56" s="1252"/>
      <c r="UVH56" s="1252"/>
      <c r="UVI56" s="1252"/>
      <c r="UVJ56" s="1252"/>
      <c r="UVK56" s="1252"/>
      <c r="UVL56" s="1252"/>
      <c r="UVM56" s="1252"/>
      <c r="UVN56" s="1252"/>
      <c r="UVO56" s="1252"/>
      <c r="UVP56" s="1252"/>
      <c r="UVQ56" s="1252"/>
      <c r="UVR56" s="1252"/>
      <c r="UVS56" s="1252"/>
      <c r="UVT56" s="1252"/>
      <c r="UVU56" s="1252"/>
      <c r="UVV56" s="1252"/>
      <c r="UVW56" s="1252"/>
      <c r="UVX56" s="1252"/>
      <c r="UVY56" s="1252"/>
      <c r="UVZ56" s="1252"/>
      <c r="UWA56" s="1252"/>
      <c r="UWB56" s="1252"/>
      <c r="UWC56" s="1252"/>
      <c r="UWD56" s="1252"/>
      <c r="UWE56" s="1252"/>
      <c r="UWF56" s="1252"/>
      <c r="UWG56" s="1252"/>
      <c r="UWH56" s="1252"/>
      <c r="UWI56" s="1252"/>
      <c r="UWJ56" s="1252"/>
      <c r="UWK56" s="1252"/>
      <c r="UWL56" s="1252"/>
      <c r="UWM56" s="1252"/>
      <c r="UWN56" s="1252"/>
      <c r="UWO56" s="1252"/>
      <c r="UWP56" s="1252"/>
      <c r="UWQ56" s="1252"/>
      <c r="UWR56" s="1252"/>
      <c r="UWS56" s="1252"/>
      <c r="UWT56" s="1252"/>
      <c r="UWU56" s="1252"/>
      <c r="UWV56" s="1252"/>
      <c r="UWW56" s="1252"/>
      <c r="UWX56" s="1252"/>
      <c r="UWY56" s="1252"/>
      <c r="UWZ56" s="1252"/>
      <c r="UXA56" s="1252"/>
      <c r="UXB56" s="1252"/>
      <c r="UXC56" s="1252"/>
      <c r="UXD56" s="1252"/>
      <c r="UXE56" s="1252"/>
      <c r="UXF56" s="1252"/>
      <c r="UXG56" s="1252"/>
      <c r="UXH56" s="1252"/>
      <c r="UXI56" s="1252"/>
      <c r="UXJ56" s="1252"/>
      <c r="UXK56" s="1252"/>
      <c r="UXL56" s="1252"/>
      <c r="UXM56" s="1252"/>
      <c r="UXN56" s="1252"/>
      <c r="UXO56" s="1252"/>
      <c r="UXP56" s="1252"/>
      <c r="UXQ56" s="1252"/>
      <c r="UXR56" s="1252"/>
      <c r="UXS56" s="1252"/>
      <c r="UXT56" s="1252"/>
      <c r="UXU56" s="1252"/>
      <c r="UXV56" s="1252"/>
      <c r="UXW56" s="1252"/>
      <c r="UXX56" s="1252"/>
      <c r="UXY56" s="1252"/>
      <c r="UXZ56" s="1252"/>
      <c r="UYA56" s="1252"/>
      <c r="UYB56" s="1252"/>
      <c r="UYC56" s="1252"/>
      <c r="UYD56" s="1252"/>
      <c r="UYE56" s="1252"/>
      <c r="UYF56" s="1252"/>
      <c r="UYG56" s="1252"/>
      <c r="UYH56" s="1252"/>
      <c r="UYI56" s="1252"/>
      <c r="UYJ56" s="1252"/>
      <c r="UYK56" s="1252"/>
      <c r="UYL56" s="1252"/>
      <c r="UYM56" s="1252"/>
      <c r="UYN56" s="1252"/>
      <c r="UYO56" s="1252"/>
      <c r="UYP56" s="1252"/>
      <c r="UYQ56" s="1252"/>
      <c r="UYR56" s="1252"/>
      <c r="UYS56" s="1252"/>
      <c r="UYT56" s="1252"/>
      <c r="UYU56" s="1252"/>
      <c r="UYV56" s="1252"/>
      <c r="UYW56" s="1252"/>
      <c r="UYX56" s="1252"/>
      <c r="UYY56" s="1252"/>
      <c r="UYZ56" s="1252"/>
      <c r="UZA56" s="1252"/>
      <c r="UZB56" s="1252"/>
      <c r="UZC56" s="1252"/>
      <c r="UZD56" s="1252"/>
      <c r="UZE56" s="1252"/>
      <c r="UZF56" s="1252"/>
      <c r="UZG56" s="1252"/>
      <c r="UZH56" s="1252"/>
      <c r="UZI56" s="1252"/>
      <c r="UZJ56" s="1252"/>
      <c r="UZK56" s="1252"/>
      <c r="UZL56" s="1252"/>
      <c r="UZM56" s="1252"/>
      <c r="UZN56" s="1252"/>
      <c r="UZO56" s="1252"/>
      <c r="UZP56" s="1252"/>
      <c r="UZQ56" s="1252"/>
      <c r="UZR56" s="1252"/>
      <c r="UZS56" s="1252"/>
      <c r="UZT56" s="1252"/>
      <c r="UZU56" s="1252"/>
      <c r="UZV56" s="1252"/>
      <c r="UZW56" s="1252"/>
      <c r="UZX56" s="1252"/>
      <c r="UZY56" s="1252"/>
      <c r="UZZ56" s="1252"/>
      <c r="VAA56" s="1252"/>
      <c r="VAB56" s="1252"/>
      <c r="VAC56" s="1252"/>
      <c r="VAD56" s="1252"/>
      <c r="VAE56" s="1252"/>
      <c r="VAF56" s="1252"/>
      <c r="VAG56" s="1252"/>
      <c r="VAH56" s="1252"/>
      <c r="VAI56" s="1252"/>
      <c r="VAJ56" s="1252"/>
      <c r="VAK56" s="1252"/>
      <c r="VAL56" s="1252"/>
      <c r="VAM56" s="1252"/>
      <c r="VAN56" s="1252"/>
      <c r="VAO56" s="1252"/>
      <c r="VAP56" s="1252"/>
      <c r="VAQ56" s="1252"/>
      <c r="VAR56" s="1252"/>
      <c r="VAS56" s="1252"/>
      <c r="VAT56" s="1252"/>
      <c r="VAU56" s="1252"/>
      <c r="VAV56" s="1252"/>
      <c r="VAW56" s="1252"/>
      <c r="VAX56" s="1252"/>
      <c r="VAY56" s="1252"/>
      <c r="VAZ56" s="1252"/>
      <c r="VBA56" s="1252"/>
      <c r="VBB56" s="1252"/>
      <c r="VBC56" s="1252"/>
      <c r="VBD56" s="1252"/>
      <c r="VBE56" s="1252"/>
      <c r="VBF56" s="1252"/>
      <c r="VBG56" s="1252"/>
      <c r="VBH56" s="1252"/>
      <c r="VBI56" s="1252"/>
      <c r="VBJ56" s="1252"/>
      <c r="VBK56" s="1252"/>
      <c r="VBL56" s="1252"/>
      <c r="VBM56" s="1252"/>
      <c r="VBN56" s="1252"/>
      <c r="VBO56" s="1252"/>
      <c r="VBP56" s="1252"/>
      <c r="VBQ56" s="1252"/>
      <c r="VBR56" s="1252"/>
      <c r="VBS56" s="1252"/>
      <c r="VBT56" s="1252"/>
      <c r="VBU56" s="1252"/>
      <c r="VBV56" s="1252"/>
      <c r="VBW56" s="1252"/>
      <c r="VBX56" s="1252"/>
      <c r="VBY56" s="1252"/>
      <c r="VBZ56" s="1252"/>
      <c r="VCA56" s="1252"/>
      <c r="VCB56" s="1252"/>
      <c r="VCC56" s="1252"/>
      <c r="VCD56" s="1252"/>
      <c r="VCE56" s="1252"/>
      <c r="VCF56" s="1252"/>
      <c r="VCG56" s="1252"/>
      <c r="VCH56" s="1252"/>
      <c r="VCI56" s="1252"/>
      <c r="VCJ56" s="1252"/>
      <c r="VCK56" s="1252"/>
      <c r="VCL56" s="1252"/>
      <c r="VCM56" s="1252"/>
      <c r="VCN56" s="1252"/>
      <c r="VCO56" s="1252"/>
      <c r="VCP56" s="1252"/>
      <c r="VCQ56" s="1252"/>
      <c r="VCR56" s="1252"/>
      <c r="VCS56" s="1252"/>
      <c r="VCT56" s="1252"/>
      <c r="VCU56" s="1252"/>
      <c r="VCV56" s="1252"/>
      <c r="VCW56" s="1252"/>
      <c r="VCX56" s="1252"/>
      <c r="VCY56" s="1252"/>
      <c r="VCZ56" s="1252"/>
      <c r="VDA56" s="1252"/>
      <c r="VDB56" s="1252"/>
      <c r="VDC56" s="1252"/>
      <c r="VDD56" s="1252"/>
      <c r="VDE56" s="1252"/>
      <c r="VDF56" s="1252"/>
      <c r="VDG56" s="1252"/>
      <c r="VDH56" s="1252"/>
      <c r="VDI56" s="1252"/>
      <c r="VDJ56" s="1252"/>
      <c r="VDK56" s="1252"/>
      <c r="VDL56" s="1252"/>
      <c r="VDM56" s="1252"/>
      <c r="VDN56" s="1252"/>
      <c r="VDO56" s="1252"/>
      <c r="VDP56" s="1252"/>
      <c r="VDQ56" s="1252"/>
      <c r="VDR56" s="1252"/>
      <c r="VDS56" s="1252"/>
      <c r="VDT56" s="1252"/>
      <c r="VDU56" s="1252"/>
      <c r="VDV56" s="1252"/>
      <c r="VDW56" s="1252"/>
      <c r="VDX56" s="1252"/>
      <c r="VDY56" s="1252"/>
      <c r="VDZ56" s="1252"/>
      <c r="VEA56" s="1252"/>
      <c r="VEB56" s="1252"/>
      <c r="VEC56" s="1252"/>
      <c r="VED56" s="1252"/>
      <c r="VEE56" s="1252"/>
      <c r="VEF56" s="1252"/>
      <c r="VEG56" s="1252"/>
      <c r="VEH56" s="1252"/>
      <c r="VEI56" s="1252"/>
      <c r="VEJ56" s="1252"/>
      <c r="VEK56" s="1252"/>
      <c r="VEL56" s="1252"/>
      <c r="VEM56" s="1252"/>
      <c r="VEN56" s="1252"/>
      <c r="VEO56" s="1252"/>
      <c r="VEP56" s="1252"/>
      <c r="VEQ56" s="1252"/>
      <c r="VER56" s="1252"/>
      <c r="VES56" s="1252"/>
      <c r="VET56" s="1252"/>
      <c r="VEU56" s="1252"/>
      <c r="VEV56" s="1252"/>
      <c r="VEW56" s="1252"/>
      <c r="VEX56" s="1252"/>
      <c r="VEY56" s="1252"/>
      <c r="VEZ56" s="1252"/>
      <c r="VFA56" s="1252"/>
      <c r="VFB56" s="1252"/>
      <c r="VFC56" s="1252"/>
      <c r="VFD56" s="1252"/>
      <c r="VFE56" s="1252"/>
      <c r="VFF56" s="1252"/>
      <c r="VFG56" s="1252"/>
      <c r="VFH56" s="1252"/>
      <c r="VFI56" s="1252"/>
      <c r="VFJ56" s="1252"/>
      <c r="VFK56" s="1252"/>
      <c r="VFL56" s="1252"/>
      <c r="VFM56" s="1252"/>
      <c r="VFN56" s="1252"/>
      <c r="VFO56" s="1252"/>
      <c r="VFP56" s="1252"/>
      <c r="VFQ56" s="1252"/>
      <c r="VFR56" s="1252"/>
      <c r="VFS56" s="1252"/>
      <c r="VFT56" s="1252"/>
      <c r="VFU56" s="1252"/>
      <c r="VFV56" s="1252"/>
      <c r="VFW56" s="1252"/>
      <c r="VFX56" s="1252"/>
      <c r="VFY56" s="1252"/>
      <c r="VFZ56" s="1252"/>
      <c r="VGA56" s="1252"/>
      <c r="VGB56" s="1252"/>
      <c r="VGC56" s="1252"/>
      <c r="VGD56" s="1252"/>
      <c r="VGE56" s="1252"/>
      <c r="VGF56" s="1252"/>
      <c r="VGG56" s="1252"/>
      <c r="VGH56" s="1252"/>
      <c r="VGI56" s="1252"/>
      <c r="VGJ56" s="1252"/>
      <c r="VGK56" s="1252"/>
      <c r="VGL56" s="1252"/>
      <c r="VGM56" s="1252"/>
      <c r="VGN56" s="1252"/>
      <c r="VGO56" s="1252"/>
      <c r="VGP56" s="1252"/>
      <c r="VGQ56" s="1252"/>
      <c r="VGR56" s="1252"/>
      <c r="VGS56" s="1252"/>
      <c r="VGT56" s="1252"/>
      <c r="VGU56" s="1252"/>
      <c r="VGV56" s="1252"/>
      <c r="VGW56" s="1252"/>
      <c r="VGX56" s="1252"/>
      <c r="VGY56" s="1252"/>
      <c r="VGZ56" s="1252"/>
      <c r="VHA56" s="1252"/>
      <c r="VHB56" s="1252"/>
      <c r="VHC56" s="1252"/>
      <c r="VHD56" s="1252"/>
      <c r="VHE56" s="1252"/>
      <c r="VHF56" s="1252"/>
      <c r="VHG56" s="1252"/>
      <c r="VHH56" s="1252"/>
      <c r="VHI56" s="1252"/>
      <c r="VHJ56" s="1252"/>
      <c r="VHK56" s="1252"/>
      <c r="VHL56" s="1252"/>
      <c r="VHM56" s="1252"/>
      <c r="VHN56" s="1252"/>
      <c r="VHO56" s="1252"/>
      <c r="VHP56" s="1252"/>
      <c r="VHQ56" s="1252"/>
      <c r="VHR56" s="1252"/>
      <c r="VHS56" s="1252"/>
      <c r="VHT56" s="1252"/>
      <c r="VHU56" s="1252"/>
      <c r="VHV56" s="1252"/>
      <c r="VHW56" s="1252"/>
      <c r="VHX56" s="1252"/>
      <c r="VHY56" s="1252"/>
      <c r="VHZ56" s="1252"/>
      <c r="VIA56" s="1252"/>
      <c r="VIB56" s="1252"/>
      <c r="VIC56" s="1252"/>
      <c r="VID56" s="1252"/>
      <c r="VIE56" s="1252"/>
      <c r="VIF56" s="1252"/>
      <c r="VIG56" s="1252"/>
      <c r="VIH56" s="1252"/>
      <c r="VII56" s="1252"/>
      <c r="VIJ56" s="1252"/>
      <c r="VIK56" s="1252"/>
      <c r="VIL56" s="1252"/>
      <c r="VIM56" s="1252"/>
      <c r="VIN56" s="1252"/>
      <c r="VIO56" s="1252"/>
      <c r="VIP56" s="1252"/>
      <c r="VIQ56" s="1252"/>
      <c r="VIR56" s="1252"/>
      <c r="VIS56" s="1252"/>
      <c r="VIT56" s="1252"/>
      <c r="VIU56" s="1252"/>
      <c r="VIV56" s="1252"/>
      <c r="VIW56" s="1252"/>
      <c r="VIX56" s="1252"/>
      <c r="VIY56" s="1252"/>
      <c r="VIZ56" s="1252"/>
      <c r="VJA56" s="1252"/>
      <c r="VJB56" s="1252"/>
      <c r="VJC56" s="1252"/>
      <c r="VJD56" s="1252"/>
      <c r="VJE56" s="1252"/>
      <c r="VJF56" s="1252"/>
      <c r="VJG56" s="1252"/>
      <c r="VJH56" s="1252"/>
      <c r="VJI56" s="1252"/>
      <c r="VJJ56" s="1252"/>
      <c r="VJK56" s="1252"/>
      <c r="VJL56" s="1252"/>
      <c r="VJM56" s="1252"/>
      <c r="VJN56" s="1252"/>
      <c r="VJO56" s="1252"/>
      <c r="VJP56" s="1252"/>
      <c r="VJQ56" s="1252"/>
      <c r="VJR56" s="1252"/>
      <c r="VJS56" s="1252"/>
      <c r="VJT56" s="1252"/>
      <c r="VJU56" s="1252"/>
      <c r="VJV56" s="1252"/>
      <c r="VJW56" s="1252"/>
      <c r="VJX56" s="1252"/>
      <c r="VJY56" s="1252"/>
      <c r="VJZ56" s="1252"/>
      <c r="VKA56" s="1252"/>
      <c r="VKB56" s="1252"/>
      <c r="VKC56" s="1252"/>
      <c r="VKD56" s="1252"/>
      <c r="VKE56" s="1252"/>
      <c r="VKF56" s="1252"/>
      <c r="VKG56" s="1252"/>
      <c r="VKH56" s="1252"/>
      <c r="VKI56" s="1252"/>
      <c r="VKJ56" s="1252"/>
      <c r="VKK56" s="1252"/>
      <c r="VKL56" s="1252"/>
      <c r="VKM56" s="1252"/>
      <c r="VKN56" s="1252"/>
      <c r="VKO56" s="1252"/>
      <c r="VKP56" s="1252"/>
      <c r="VKQ56" s="1252"/>
      <c r="VKR56" s="1252"/>
      <c r="VKS56" s="1252"/>
      <c r="VKT56" s="1252"/>
      <c r="VKU56" s="1252"/>
      <c r="VKV56" s="1252"/>
      <c r="VKW56" s="1252"/>
      <c r="VKX56" s="1252"/>
      <c r="VKY56" s="1252"/>
      <c r="VKZ56" s="1252"/>
      <c r="VLA56" s="1252"/>
      <c r="VLB56" s="1252"/>
      <c r="VLC56" s="1252"/>
      <c r="VLD56" s="1252"/>
      <c r="VLE56" s="1252"/>
      <c r="VLF56" s="1252"/>
      <c r="VLG56" s="1252"/>
      <c r="VLH56" s="1252"/>
      <c r="VLI56" s="1252"/>
      <c r="VLJ56" s="1252"/>
      <c r="VLK56" s="1252"/>
      <c r="VLL56" s="1252"/>
      <c r="VLM56" s="1252"/>
      <c r="VLN56" s="1252"/>
      <c r="VLO56" s="1252"/>
      <c r="VLP56" s="1252"/>
      <c r="VLQ56" s="1252"/>
      <c r="VLR56" s="1252"/>
      <c r="VLS56" s="1252"/>
      <c r="VLT56" s="1252"/>
      <c r="VLU56" s="1252"/>
      <c r="VLV56" s="1252"/>
      <c r="VLW56" s="1252"/>
      <c r="VLX56" s="1252"/>
      <c r="VLY56" s="1252"/>
      <c r="VLZ56" s="1252"/>
      <c r="VMA56" s="1252"/>
      <c r="VMB56" s="1252"/>
      <c r="VMC56" s="1252"/>
      <c r="VMD56" s="1252"/>
      <c r="VME56" s="1252"/>
      <c r="VMF56" s="1252"/>
      <c r="VMG56" s="1252"/>
      <c r="VMH56" s="1252"/>
      <c r="VMI56" s="1252"/>
      <c r="VMJ56" s="1252"/>
      <c r="VMK56" s="1252"/>
      <c r="VML56" s="1252"/>
      <c r="VMM56" s="1252"/>
      <c r="VMN56" s="1252"/>
      <c r="VMO56" s="1252"/>
      <c r="VMP56" s="1252"/>
      <c r="VMQ56" s="1252"/>
      <c r="VMR56" s="1252"/>
      <c r="VMS56" s="1252"/>
      <c r="VMT56" s="1252"/>
      <c r="VMU56" s="1252"/>
      <c r="VMV56" s="1252"/>
      <c r="VMW56" s="1252"/>
      <c r="VMX56" s="1252"/>
      <c r="VMY56" s="1252"/>
      <c r="VMZ56" s="1252"/>
      <c r="VNA56" s="1252"/>
      <c r="VNB56" s="1252"/>
      <c r="VNC56" s="1252"/>
      <c r="VND56" s="1252"/>
      <c r="VNE56" s="1252"/>
      <c r="VNF56" s="1252"/>
      <c r="VNG56" s="1252"/>
      <c r="VNH56" s="1252"/>
      <c r="VNI56" s="1252"/>
      <c r="VNJ56" s="1252"/>
      <c r="VNK56" s="1252"/>
      <c r="VNL56" s="1252"/>
      <c r="VNM56" s="1252"/>
      <c r="VNN56" s="1252"/>
      <c r="VNO56" s="1252"/>
      <c r="VNP56" s="1252"/>
      <c r="VNQ56" s="1252"/>
      <c r="VNR56" s="1252"/>
      <c r="VNS56" s="1252"/>
      <c r="VNT56" s="1252"/>
      <c r="VNU56" s="1252"/>
      <c r="VNV56" s="1252"/>
      <c r="VNW56" s="1252"/>
      <c r="VNX56" s="1252"/>
      <c r="VNY56" s="1252"/>
      <c r="VNZ56" s="1252"/>
      <c r="VOA56" s="1252"/>
      <c r="VOB56" s="1252"/>
      <c r="VOC56" s="1252"/>
      <c r="VOD56" s="1252"/>
      <c r="VOE56" s="1252"/>
      <c r="VOF56" s="1252"/>
      <c r="VOG56" s="1252"/>
      <c r="VOH56" s="1252"/>
      <c r="VOI56" s="1252"/>
      <c r="VOJ56" s="1252"/>
      <c r="VOK56" s="1252"/>
      <c r="VOL56" s="1252"/>
      <c r="VOM56" s="1252"/>
      <c r="VON56" s="1252"/>
      <c r="VOO56" s="1252"/>
      <c r="VOP56" s="1252"/>
      <c r="VOQ56" s="1252"/>
      <c r="VOR56" s="1252"/>
      <c r="VOS56" s="1252"/>
      <c r="VOT56" s="1252"/>
      <c r="VOU56" s="1252"/>
      <c r="VOV56" s="1252"/>
      <c r="VOW56" s="1252"/>
      <c r="VOX56" s="1252"/>
      <c r="VOY56" s="1252"/>
      <c r="VOZ56" s="1252"/>
      <c r="VPA56" s="1252"/>
      <c r="VPB56" s="1252"/>
      <c r="VPC56" s="1252"/>
      <c r="VPD56" s="1252"/>
      <c r="VPE56" s="1252"/>
      <c r="VPF56" s="1252"/>
      <c r="VPG56" s="1252"/>
      <c r="VPH56" s="1252"/>
      <c r="VPI56" s="1252"/>
      <c r="VPJ56" s="1252"/>
      <c r="VPK56" s="1252"/>
      <c r="VPL56" s="1252"/>
      <c r="VPM56" s="1252"/>
      <c r="VPN56" s="1252"/>
      <c r="VPO56" s="1252"/>
      <c r="VPP56" s="1252"/>
      <c r="VPQ56" s="1252"/>
      <c r="VPR56" s="1252"/>
      <c r="VPS56" s="1252"/>
      <c r="VPT56" s="1252"/>
      <c r="VPU56" s="1252"/>
      <c r="VPV56" s="1252"/>
      <c r="VPW56" s="1252"/>
      <c r="VPX56" s="1252"/>
      <c r="VPY56" s="1252"/>
      <c r="VPZ56" s="1252"/>
      <c r="VQA56" s="1252"/>
      <c r="VQB56" s="1252"/>
      <c r="VQC56" s="1252"/>
      <c r="VQD56" s="1252"/>
      <c r="VQE56" s="1252"/>
      <c r="VQF56" s="1252"/>
      <c r="VQG56" s="1252"/>
      <c r="VQH56" s="1252"/>
      <c r="VQI56" s="1252"/>
      <c r="VQJ56" s="1252"/>
      <c r="VQK56" s="1252"/>
      <c r="VQL56" s="1252"/>
      <c r="VQM56" s="1252"/>
      <c r="VQN56" s="1252"/>
      <c r="VQO56" s="1252"/>
      <c r="VQP56" s="1252"/>
      <c r="VQQ56" s="1252"/>
      <c r="VQR56" s="1252"/>
      <c r="VQS56" s="1252"/>
      <c r="VQT56" s="1252"/>
      <c r="VQU56" s="1252"/>
      <c r="VQV56" s="1252"/>
      <c r="VQW56" s="1252"/>
      <c r="VQX56" s="1252"/>
      <c r="VQY56" s="1252"/>
      <c r="VQZ56" s="1252"/>
      <c r="VRA56" s="1252"/>
      <c r="VRB56" s="1252"/>
      <c r="VRC56" s="1252"/>
      <c r="VRD56" s="1252"/>
      <c r="VRE56" s="1252"/>
      <c r="VRF56" s="1252"/>
      <c r="VRG56" s="1252"/>
      <c r="VRH56" s="1252"/>
      <c r="VRI56" s="1252"/>
      <c r="VRJ56" s="1252"/>
      <c r="VRK56" s="1252"/>
      <c r="VRL56" s="1252"/>
      <c r="VRM56" s="1252"/>
      <c r="VRN56" s="1252"/>
      <c r="VRO56" s="1252"/>
      <c r="VRP56" s="1252"/>
      <c r="VRQ56" s="1252"/>
      <c r="VRR56" s="1252"/>
      <c r="VRS56" s="1252"/>
      <c r="VRT56" s="1252"/>
      <c r="VRU56" s="1252"/>
      <c r="VRV56" s="1252"/>
      <c r="VRW56" s="1252"/>
      <c r="VRX56" s="1252"/>
      <c r="VRY56" s="1252"/>
      <c r="VRZ56" s="1252"/>
      <c r="VSA56" s="1252"/>
      <c r="VSB56" s="1252"/>
      <c r="VSC56" s="1252"/>
      <c r="VSD56" s="1252"/>
      <c r="VSE56" s="1252"/>
      <c r="VSF56" s="1252"/>
      <c r="VSG56" s="1252"/>
      <c r="VSH56" s="1252"/>
      <c r="VSI56" s="1252"/>
      <c r="VSJ56" s="1252"/>
      <c r="VSK56" s="1252"/>
      <c r="VSL56" s="1252"/>
      <c r="VSM56" s="1252"/>
      <c r="VSN56" s="1252"/>
      <c r="VSO56" s="1252"/>
      <c r="VSP56" s="1252"/>
      <c r="VSQ56" s="1252"/>
      <c r="VSR56" s="1252"/>
      <c r="VSS56" s="1252"/>
      <c r="VST56" s="1252"/>
      <c r="VSU56" s="1252"/>
      <c r="VSV56" s="1252"/>
      <c r="VSW56" s="1252"/>
      <c r="VSX56" s="1252"/>
      <c r="VSY56" s="1252"/>
      <c r="VSZ56" s="1252"/>
      <c r="VTA56" s="1252"/>
      <c r="VTB56" s="1252"/>
      <c r="VTC56" s="1252"/>
      <c r="VTD56" s="1252"/>
      <c r="VTE56" s="1252"/>
      <c r="VTF56" s="1252"/>
      <c r="VTG56" s="1252"/>
      <c r="VTH56" s="1252"/>
      <c r="VTI56" s="1252"/>
      <c r="VTJ56" s="1252"/>
      <c r="VTK56" s="1252"/>
      <c r="VTL56" s="1252"/>
      <c r="VTM56" s="1252"/>
      <c r="VTN56" s="1252"/>
      <c r="VTO56" s="1252"/>
      <c r="VTP56" s="1252"/>
      <c r="VTQ56" s="1252"/>
      <c r="VTR56" s="1252"/>
      <c r="VTS56" s="1252"/>
      <c r="VTT56" s="1252"/>
      <c r="VTU56" s="1252"/>
      <c r="VTV56" s="1252"/>
      <c r="VTW56" s="1252"/>
      <c r="VTX56" s="1252"/>
      <c r="VTY56" s="1252"/>
      <c r="VTZ56" s="1252"/>
      <c r="VUA56" s="1252"/>
      <c r="VUB56" s="1252"/>
      <c r="VUC56" s="1252"/>
      <c r="VUD56" s="1252"/>
      <c r="VUE56" s="1252"/>
      <c r="VUF56" s="1252"/>
      <c r="VUG56" s="1252"/>
      <c r="VUH56" s="1252"/>
      <c r="VUI56" s="1252"/>
      <c r="VUJ56" s="1252"/>
      <c r="VUK56" s="1252"/>
      <c r="VUL56" s="1252"/>
      <c r="VUM56" s="1252"/>
      <c r="VUN56" s="1252"/>
      <c r="VUO56" s="1252"/>
      <c r="VUP56" s="1252"/>
      <c r="VUQ56" s="1252"/>
      <c r="VUR56" s="1252"/>
      <c r="VUS56" s="1252"/>
      <c r="VUT56" s="1252"/>
      <c r="VUU56" s="1252"/>
      <c r="VUV56" s="1252"/>
      <c r="VUW56" s="1252"/>
      <c r="VUX56" s="1252"/>
      <c r="VUY56" s="1252"/>
      <c r="VUZ56" s="1252"/>
      <c r="VVA56" s="1252"/>
      <c r="VVB56" s="1252"/>
      <c r="VVC56" s="1252"/>
      <c r="VVD56" s="1252"/>
      <c r="VVE56" s="1252"/>
      <c r="VVF56" s="1252"/>
      <c r="VVG56" s="1252"/>
      <c r="VVH56" s="1252"/>
      <c r="VVI56" s="1252"/>
      <c r="VVJ56" s="1252"/>
      <c r="VVK56" s="1252"/>
      <c r="VVL56" s="1252"/>
      <c r="VVM56" s="1252"/>
      <c r="VVN56" s="1252"/>
      <c r="VVO56" s="1252"/>
      <c r="VVP56" s="1252"/>
      <c r="VVQ56" s="1252"/>
      <c r="VVR56" s="1252"/>
      <c r="VVS56" s="1252"/>
      <c r="VVT56" s="1252"/>
      <c r="VVU56" s="1252"/>
      <c r="VVV56" s="1252"/>
      <c r="VVW56" s="1252"/>
      <c r="VVX56" s="1252"/>
      <c r="VVY56" s="1252"/>
      <c r="VVZ56" s="1252"/>
      <c r="VWA56" s="1252"/>
      <c r="VWB56" s="1252"/>
      <c r="VWC56" s="1252"/>
      <c r="VWD56" s="1252"/>
      <c r="VWE56" s="1252"/>
      <c r="VWF56" s="1252"/>
      <c r="VWG56" s="1252"/>
      <c r="VWH56" s="1252"/>
      <c r="VWI56" s="1252"/>
      <c r="VWJ56" s="1252"/>
      <c r="VWK56" s="1252"/>
      <c r="VWL56" s="1252"/>
      <c r="VWM56" s="1252"/>
      <c r="VWN56" s="1252"/>
      <c r="VWO56" s="1252"/>
      <c r="VWP56" s="1252"/>
      <c r="VWQ56" s="1252"/>
      <c r="VWR56" s="1252"/>
      <c r="VWS56" s="1252"/>
      <c r="VWT56" s="1252"/>
      <c r="VWU56" s="1252"/>
      <c r="VWV56" s="1252"/>
      <c r="VWW56" s="1252"/>
      <c r="VWX56" s="1252"/>
      <c r="VWY56" s="1252"/>
      <c r="VWZ56" s="1252"/>
      <c r="VXA56" s="1252"/>
      <c r="VXB56" s="1252"/>
      <c r="VXC56" s="1252"/>
      <c r="VXD56" s="1252"/>
      <c r="VXE56" s="1252"/>
      <c r="VXF56" s="1252"/>
      <c r="VXG56" s="1252"/>
      <c r="VXH56" s="1252"/>
      <c r="VXI56" s="1252"/>
      <c r="VXJ56" s="1252"/>
      <c r="VXK56" s="1252"/>
      <c r="VXL56" s="1252"/>
      <c r="VXM56" s="1252"/>
      <c r="VXN56" s="1252"/>
      <c r="VXO56" s="1252"/>
      <c r="VXP56" s="1252"/>
      <c r="VXQ56" s="1252"/>
      <c r="VXR56" s="1252"/>
      <c r="VXS56" s="1252"/>
      <c r="VXT56" s="1252"/>
      <c r="VXU56" s="1252"/>
      <c r="VXV56" s="1252"/>
      <c r="VXW56" s="1252"/>
      <c r="VXX56" s="1252"/>
      <c r="VXY56" s="1252"/>
      <c r="VXZ56" s="1252"/>
      <c r="VYA56" s="1252"/>
      <c r="VYB56" s="1252"/>
      <c r="VYC56" s="1252"/>
      <c r="VYD56" s="1252"/>
      <c r="VYE56" s="1252"/>
      <c r="VYF56" s="1252"/>
      <c r="VYG56" s="1252"/>
      <c r="VYH56" s="1252"/>
      <c r="VYI56" s="1252"/>
      <c r="VYJ56" s="1252"/>
      <c r="VYK56" s="1252"/>
      <c r="VYL56" s="1252"/>
      <c r="VYM56" s="1252"/>
      <c r="VYN56" s="1252"/>
      <c r="VYO56" s="1252"/>
      <c r="VYP56" s="1252"/>
      <c r="VYQ56" s="1252"/>
      <c r="VYR56" s="1252"/>
      <c r="VYS56" s="1252"/>
      <c r="VYT56" s="1252"/>
      <c r="VYU56" s="1252"/>
      <c r="VYV56" s="1252"/>
      <c r="VYW56" s="1252"/>
      <c r="VYX56" s="1252"/>
      <c r="VYY56" s="1252"/>
      <c r="VYZ56" s="1252"/>
      <c r="VZA56" s="1252"/>
      <c r="VZB56" s="1252"/>
      <c r="VZC56" s="1252"/>
      <c r="VZD56" s="1252"/>
      <c r="VZE56" s="1252"/>
      <c r="VZF56" s="1252"/>
      <c r="VZG56" s="1252"/>
      <c r="VZH56" s="1252"/>
      <c r="VZI56" s="1252"/>
      <c r="VZJ56" s="1252"/>
      <c r="VZK56" s="1252"/>
      <c r="VZL56" s="1252"/>
      <c r="VZM56" s="1252"/>
      <c r="VZN56" s="1252"/>
      <c r="VZO56" s="1252"/>
      <c r="VZP56" s="1252"/>
      <c r="VZQ56" s="1252"/>
      <c r="VZR56" s="1252"/>
      <c r="VZS56" s="1252"/>
      <c r="VZT56" s="1252"/>
      <c r="VZU56" s="1252"/>
      <c r="VZV56" s="1252"/>
      <c r="VZW56" s="1252"/>
      <c r="VZX56" s="1252"/>
      <c r="VZY56" s="1252"/>
      <c r="VZZ56" s="1252"/>
      <c r="WAA56" s="1252"/>
      <c r="WAB56" s="1252"/>
      <c r="WAC56" s="1252"/>
      <c r="WAD56" s="1252"/>
      <c r="WAE56" s="1252"/>
      <c r="WAF56" s="1252"/>
      <c r="WAG56" s="1252"/>
      <c r="WAH56" s="1252"/>
      <c r="WAI56" s="1252"/>
      <c r="WAJ56" s="1252"/>
      <c r="WAK56" s="1252"/>
      <c r="WAL56" s="1252"/>
      <c r="WAM56" s="1252"/>
      <c r="WAN56" s="1252"/>
      <c r="WAO56" s="1252"/>
      <c r="WAP56" s="1252"/>
      <c r="WAQ56" s="1252"/>
      <c r="WAR56" s="1252"/>
      <c r="WAS56" s="1252"/>
      <c r="WAT56" s="1252"/>
      <c r="WAU56" s="1252"/>
      <c r="WAV56" s="1252"/>
      <c r="WAW56" s="1252"/>
      <c r="WAX56" s="1252"/>
      <c r="WAY56" s="1252"/>
      <c r="WAZ56" s="1252"/>
      <c r="WBA56" s="1252"/>
      <c r="WBB56" s="1252"/>
      <c r="WBC56" s="1252"/>
      <c r="WBD56" s="1252"/>
      <c r="WBE56" s="1252"/>
      <c r="WBF56" s="1252"/>
      <c r="WBG56" s="1252"/>
      <c r="WBH56" s="1252"/>
      <c r="WBI56" s="1252"/>
      <c r="WBJ56" s="1252"/>
      <c r="WBK56" s="1252"/>
      <c r="WBL56" s="1252"/>
      <c r="WBM56" s="1252"/>
      <c r="WBN56" s="1252"/>
      <c r="WBO56" s="1252"/>
      <c r="WBP56" s="1252"/>
      <c r="WBQ56" s="1252"/>
      <c r="WBR56" s="1252"/>
      <c r="WBS56" s="1252"/>
      <c r="WBT56" s="1252"/>
      <c r="WBU56" s="1252"/>
      <c r="WBV56" s="1252"/>
      <c r="WBW56" s="1252"/>
      <c r="WBX56" s="1252"/>
      <c r="WBY56" s="1252"/>
      <c r="WBZ56" s="1252"/>
      <c r="WCA56" s="1252"/>
      <c r="WCB56" s="1252"/>
      <c r="WCC56" s="1252"/>
      <c r="WCD56" s="1252"/>
      <c r="WCE56" s="1252"/>
      <c r="WCF56" s="1252"/>
      <c r="WCG56" s="1252"/>
      <c r="WCH56" s="1252"/>
      <c r="WCI56" s="1252"/>
      <c r="WCJ56" s="1252"/>
      <c r="WCK56" s="1252"/>
      <c r="WCL56" s="1252"/>
      <c r="WCM56" s="1252"/>
      <c r="WCN56" s="1252"/>
      <c r="WCO56" s="1252"/>
      <c r="WCP56" s="1252"/>
      <c r="WCQ56" s="1252"/>
      <c r="WCR56" s="1252"/>
      <c r="WCS56" s="1252"/>
      <c r="WCT56" s="1252"/>
      <c r="WCU56" s="1252"/>
      <c r="WCV56" s="1252"/>
      <c r="WCW56" s="1252"/>
      <c r="WCX56" s="1252"/>
      <c r="WCY56" s="1252"/>
      <c r="WCZ56" s="1252"/>
      <c r="WDA56" s="1252"/>
      <c r="WDB56" s="1252"/>
      <c r="WDC56" s="1252"/>
      <c r="WDD56" s="1252"/>
      <c r="WDE56" s="1252"/>
      <c r="WDF56" s="1252"/>
      <c r="WDG56" s="1252"/>
      <c r="WDH56" s="1252"/>
      <c r="WDI56" s="1252"/>
      <c r="WDJ56" s="1252"/>
      <c r="WDK56" s="1252"/>
      <c r="WDL56" s="1252"/>
      <c r="WDM56" s="1252"/>
      <c r="WDN56" s="1252"/>
      <c r="WDO56" s="1252"/>
      <c r="WDP56" s="1252"/>
      <c r="WDQ56" s="1252"/>
      <c r="WDR56" s="1252"/>
      <c r="WDS56" s="1252"/>
      <c r="WDT56" s="1252"/>
      <c r="WDU56" s="1252"/>
      <c r="WDV56" s="1252"/>
      <c r="WDW56" s="1252"/>
      <c r="WDX56" s="1252"/>
      <c r="WDY56" s="1252"/>
      <c r="WDZ56" s="1252"/>
      <c r="WEA56" s="1252"/>
      <c r="WEB56" s="1252"/>
      <c r="WEC56" s="1252"/>
      <c r="WED56" s="1252"/>
      <c r="WEE56" s="1252"/>
      <c r="WEF56" s="1252"/>
      <c r="WEG56" s="1252"/>
      <c r="WEH56" s="1252"/>
      <c r="WEI56" s="1252"/>
      <c r="WEJ56" s="1252"/>
      <c r="WEK56" s="1252"/>
      <c r="WEL56" s="1252"/>
      <c r="WEM56" s="1252"/>
      <c r="WEN56" s="1252"/>
      <c r="WEO56" s="1252"/>
      <c r="WEP56" s="1252"/>
      <c r="WEQ56" s="1252"/>
      <c r="WER56" s="1252"/>
      <c r="WES56" s="1252"/>
      <c r="WET56" s="1252"/>
      <c r="WEU56" s="1252"/>
      <c r="WEV56" s="1252"/>
      <c r="WEW56" s="1252"/>
      <c r="WEX56" s="1252"/>
      <c r="WEY56" s="1252"/>
      <c r="WEZ56" s="1252"/>
      <c r="WFA56" s="1252"/>
      <c r="WFB56" s="1252"/>
      <c r="WFC56" s="1252"/>
      <c r="WFD56" s="1252"/>
      <c r="WFE56" s="1252"/>
      <c r="WFF56" s="1252"/>
      <c r="WFG56" s="1252"/>
      <c r="WFH56" s="1252"/>
      <c r="WFI56" s="1252"/>
      <c r="WFJ56" s="1252"/>
      <c r="WFK56" s="1252"/>
      <c r="WFL56" s="1252"/>
      <c r="WFM56" s="1252"/>
      <c r="WFN56" s="1252"/>
      <c r="WFO56" s="1252"/>
      <c r="WFP56" s="1252"/>
      <c r="WFQ56" s="1252"/>
      <c r="WFR56" s="1252"/>
      <c r="WFS56" s="1252"/>
      <c r="WFT56" s="1252"/>
      <c r="WFU56" s="1252"/>
      <c r="WFV56" s="1252"/>
      <c r="WFW56" s="1252"/>
      <c r="WFX56" s="1252"/>
      <c r="WFY56" s="1252"/>
      <c r="WFZ56" s="1252"/>
      <c r="WGA56" s="1252"/>
      <c r="WGB56" s="1252"/>
      <c r="WGC56" s="1252"/>
      <c r="WGD56" s="1252"/>
      <c r="WGE56" s="1252"/>
      <c r="WGF56" s="1252"/>
      <c r="WGG56" s="1252"/>
      <c r="WGH56" s="1252"/>
      <c r="WGI56" s="1252"/>
      <c r="WGJ56" s="1252"/>
      <c r="WGK56" s="1252"/>
      <c r="WGL56" s="1252"/>
      <c r="WGM56" s="1252"/>
      <c r="WGN56" s="1252"/>
      <c r="WGO56" s="1252"/>
      <c r="WGP56" s="1252"/>
      <c r="WGQ56" s="1252"/>
      <c r="WGR56" s="1252"/>
      <c r="WGS56" s="1252"/>
      <c r="WGT56" s="1252"/>
      <c r="WGU56" s="1252"/>
      <c r="WGV56" s="1252"/>
      <c r="WGW56" s="1252"/>
      <c r="WGX56" s="1252"/>
      <c r="WGY56" s="1252"/>
      <c r="WGZ56" s="1252"/>
      <c r="WHA56" s="1252"/>
      <c r="WHB56" s="1252"/>
      <c r="WHC56" s="1252"/>
      <c r="WHD56" s="1252"/>
      <c r="WHE56" s="1252"/>
      <c r="WHF56" s="1252"/>
      <c r="WHG56" s="1252"/>
      <c r="WHH56" s="1252"/>
      <c r="WHI56" s="1252"/>
      <c r="WHJ56" s="1252"/>
      <c r="WHK56" s="1252"/>
      <c r="WHL56" s="1252"/>
      <c r="WHM56" s="1252"/>
      <c r="WHN56" s="1252"/>
      <c r="WHO56" s="1252"/>
      <c r="WHP56" s="1252"/>
      <c r="WHQ56" s="1252"/>
      <c r="WHR56" s="1252"/>
      <c r="WHS56" s="1252"/>
      <c r="WHT56" s="1252"/>
      <c r="WHU56" s="1252"/>
      <c r="WHV56" s="1252"/>
      <c r="WHW56" s="1252"/>
      <c r="WHX56" s="1252"/>
      <c r="WHY56" s="1252"/>
      <c r="WHZ56" s="1252"/>
      <c r="WIA56" s="1252"/>
      <c r="WIB56" s="1252"/>
      <c r="WIC56" s="1252"/>
      <c r="WID56" s="1252"/>
      <c r="WIE56" s="1252"/>
      <c r="WIF56" s="1252"/>
      <c r="WIG56" s="1252"/>
      <c r="WIH56" s="1252"/>
      <c r="WII56" s="1252"/>
      <c r="WIJ56" s="1252"/>
      <c r="WIK56" s="1252"/>
      <c r="WIL56" s="1252"/>
      <c r="WIM56" s="1252"/>
      <c r="WIN56" s="1252"/>
      <c r="WIO56" s="1252"/>
      <c r="WIP56" s="1252"/>
      <c r="WIQ56" s="1252"/>
      <c r="WIR56" s="1252"/>
      <c r="WIS56" s="1252"/>
      <c r="WIT56" s="1252"/>
      <c r="WIU56" s="1252"/>
      <c r="WIV56" s="1252"/>
      <c r="WIW56" s="1252"/>
      <c r="WIX56" s="1252"/>
      <c r="WIY56" s="1252"/>
      <c r="WIZ56" s="1252"/>
      <c r="WJA56" s="1252"/>
      <c r="WJB56" s="1252"/>
      <c r="WJC56" s="1252"/>
      <c r="WJD56" s="1252"/>
      <c r="WJE56" s="1252"/>
      <c r="WJF56" s="1252"/>
      <c r="WJG56" s="1252"/>
      <c r="WJH56" s="1252"/>
      <c r="WJI56" s="1252"/>
      <c r="WJJ56" s="1252"/>
      <c r="WJK56" s="1252"/>
      <c r="WJL56" s="1252"/>
      <c r="WJM56" s="1252"/>
      <c r="WJN56" s="1252"/>
      <c r="WJO56" s="1252"/>
      <c r="WJP56" s="1252"/>
      <c r="WJQ56" s="1252"/>
      <c r="WJR56" s="1252"/>
      <c r="WJS56" s="1252"/>
      <c r="WJT56" s="1252"/>
      <c r="WJU56" s="1252"/>
      <c r="WJV56" s="1252"/>
      <c r="WJW56" s="1252"/>
      <c r="WJX56" s="1252"/>
      <c r="WJY56" s="1252"/>
      <c r="WJZ56" s="1252"/>
      <c r="WKA56" s="1252"/>
      <c r="WKB56" s="1252"/>
      <c r="WKC56" s="1252"/>
      <c r="WKD56" s="1252"/>
      <c r="WKE56" s="1252"/>
      <c r="WKF56" s="1252"/>
      <c r="WKG56" s="1252"/>
      <c r="WKH56" s="1252"/>
      <c r="WKI56" s="1252"/>
      <c r="WKJ56" s="1252"/>
      <c r="WKK56" s="1252"/>
      <c r="WKL56" s="1252"/>
      <c r="WKM56" s="1252"/>
      <c r="WKN56" s="1252"/>
      <c r="WKO56" s="1252"/>
      <c r="WKP56" s="1252"/>
      <c r="WKQ56" s="1252"/>
      <c r="WKR56" s="1252"/>
      <c r="WKS56" s="1252"/>
      <c r="WKT56" s="1252"/>
      <c r="WKU56" s="1252"/>
      <c r="WKV56" s="1252"/>
      <c r="WKW56" s="1252"/>
      <c r="WKX56" s="1252"/>
      <c r="WKY56" s="1252"/>
      <c r="WKZ56" s="1252"/>
      <c r="WLA56" s="1252"/>
      <c r="WLB56" s="1252"/>
      <c r="WLC56" s="1252"/>
      <c r="WLD56" s="1252"/>
      <c r="WLE56" s="1252"/>
      <c r="WLF56" s="1252"/>
      <c r="WLG56" s="1252"/>
      <c r="WLH56" s="1252"/>
      <c r="WLI56" s="1252"/>
      <c r="WLJ56" s="1252"/>
      <c r="WLK56" s="1252"/>
      <c r="WLL56" s="1252"/>
      <c r="WLM56" s="1252"/>
      <c r="WLN56" s="1252"/>
      <c r="WLO56" s="1252"/>
      <c r="WLP56" s="1252"/>
      <c r="WLQ56" s="1252"/>
      <c r="WLR56" s="1252"/>
      <c r="WLS56" s="1252"/>
      <c r="WLT56" s="1252"/>
      <c r="WLU56" s="1252"/>
      <c r="WLV56" s="1252"/>
      <c r="WLW56" s="1252"/>
      <c r="WLX56" s="1252"/>
      <c r="WLY56" s="1252"/>
      <c r="WLZ56" s="1252"/>
      <c r="WMA56" s="1252"/>
      <c r="WMB56" s="1252"/>
      <c r="WMC56" s="1252"/>
      <c r="WMD56" s="1252"/>
      <c r="WME56" s="1252"/>
      <c r="WMF56" s="1252"/>
      <c r="WMG56" s="1252"/>
      <c r="WMH56" s="1252"/>
      <c r="WMI56" s="1252"/>
      <c r="WMJ56" s="1252"/>
      <c r="WMK56" s="1252"/>
      <c r="WML56" s="1252"/>
      <c r="WMM56" s="1252"/>
      <c r="WMN56" s="1252"/>
      <c r="WMO56" s="1252"/>
      <c r="WMP56" s="1252"/>
      <c r="WMQ56" s="1252"/>
      <c r="WMR56" s="1252"/>
      <c r="WMS56" s="1252"/>
      <c r="WMT56" s="1252"/>
      <c r="WMU56" s="1252"/>
      <c r="WMV56" s="1252"/>
      <c r="WMW56" s="1252"/>
      <c r="WMX56" s="1252"/>
      <c r="WMY56" s="1252"/>
      <c r="WMZ56" s="1252"/>
      <c r="WNA56" s="1252"/>
      <c r="WNB56" s="1252"/>
      <c r="WNC56" s="1252"/>
      <c r="WND56" s="1252"/>
      <c r="WNE56" s="1252"/>
      <c r="WNF56" s="1252"/>
      <c r="WNG56" s="1252"/>
      <c r="WNH56" s="1252"/>
      <c r="WNI56" s="1252"/>
      <c r="WNJ56" s="1252"/>
      <c r="WNK56" s="1252"/>
      <c r="WNL56" s="1252"/>
      <c r="WNM56" s="1252"/>
      <c r="WNN56" s="1252"/>
      <c r="WNO56" s="1252"/>
      <c r="WNP56" s="1252"/>
      <c r="WNQ56" s="1252"/>
      <c r="WNR56" s="1252"/>
      <c r="WNS56" s="1252"/>
      <c r="WNT56" s="1252"/>
      <c r="WNU56" s="1252"/>
      <c r="WNV56" s="1252"/>
      <c r="WNW56" s="1252"/>
      <c r="WNX56" s="1252"/>
      <c r="WNY56" s="1252"/>
      <c r="WNZ56" s="1252"/>
      <c r="WOA56" s="1252"/>
      <c r="WOB56" s="1252"/>
      <c r="WOC56" s="1252"/>
      <c r="WOD56" s="1252"/>
      <c r="WOE56" s="1252"/>
      <c r="WOF56" s="1252"/>
      <c r="WOG56" s="1252"/>
      <c r="WOH56" s="1252"/>
      <c r="WOI56" s="1252"/>
      <c r="WOJ56" s="1252"/>
      <c r="WOK56" s="1252"/>
      <c r="WOL56" s="1252"/>
      <c r="WOM56" s="1252"/>
      <c r="WON56" s="1252"/>
      <c r="WOO56" s="1252"/>
      <c r="WOP56" s="1252"/>
      <c r="WOQ56" s="1252"/>
      <c r="WOR56" s="1252"/>
      <c r="WOS56" s="1252"/>
      <c r="WOT56" s="1252"/>
      <c r="WOU56" s="1252"/>
      <c r="WOV56" s="1252"/>
      <c r="WOW56" s="1252"/>
      <c r="WOX56" s="1252"/>
      <c r="WOY56" s="1252"/>
      <c r="WOZ56" s="1252"/>
      <c r="WPA56" s="1252"/>
      <c r="WPB56" s="1252"/>
      <c r="WPC56" s="1252"/>
      <c r="WPD56" s="1252"/>
      <c r="WPE56" s="1252"/>
      <c r="WPF56" s="1252"/>
      <c r="WPG56" s="1252"/>
      <c r="WPH56" s="1252"/>
      <c r="WPI56" s="1252"/>
      <c r="WPJ56" s="1252"/>
      <c r="WPK56" s="1252"/>
      <c r="WPL56" s="1252"/>
      <c r="WPM56" s="1252"/>
      <c r="WPN56" s="1252"/>
      <c r="WPO56" s="1252"/>
      <c r="WPP56" s="1252"/>
      <c r="WPQ56" s="1252"/>
      <c r="WPR56" s="1252"/>
      <c r="WPS56" s="1252"/>
      <c r="WPT56" s="1252"/>
      <c r="WPU56" s="1252"/>
      <c r="WPV56" s="1252"/>
      <c r="WPW56" s="1252"/>
      <c r="WPX56" s="1252"/>
      <c r="WPY56" s="1252"/>
      <c r="WPZ56" s="1252"/>
      <c r="WQA56" s="1252"/>
      <c r="WQB56" s="1252"/>
      <c r="WQC56" s="1252"/>
      <c r="WQD56" s="1252"/>
      <c r="WQE56" s="1252"/>
      <c r="WQF56" s="1252"/>
      <c r="WQG56" s="1252"/>
      <c r="WQH56" s="1252"/>
      <c r="WQI56" s="1252"/>
      <c r="WQJ56" s="1252"/>
      <c r="WQK56" s="1252"/>
      <c r="WQL56" s="1252"/>
      <c r="WQM56" s="1252"/>
      <c r="WQN56" s="1252"/>
      <c r="WQO56" s="1252"/>
      <c r="WQP56" s="1252"/>
      <c r="WQQ56" s="1252"/>
      <c r="WQR56" s="1252"/>
      <c r="WQS56" s="1252"/>
      <c r="WQT56" s="1252"/>
      <c r="WQU56" s="1252"/>
      <c r="WQV56" s="1252"/>
      <c r="WQW56" s="1252"/>
      <c r="WQX56" s="1252"/>
      <c r="WQY56" s="1252"/>
      <c r="WQZ56" s="1252"/>
      <c r="WRA56" s="1252"/>
      <c r="WRB56" s="1252"/>
      <c r="WRC56" s="1252"/>
      <c r="WRD56" s="1252"/>
      <c r="WRE56" s="1252"/>
      <c r="WRF56" s="1252"/>
      <c r="WRG56" s="1252"/>
      <c r="WRH56" s="1252"/>
      <c r="WRI56" s="1252"/>
      <c r="WRJ56" s="1252"/>
      <c r="WRK56" s="1252"/>
      <c r="WRL56" s="1252"/>
      <c r="WRM56" s="1252"/>
      <c r="WRN56" s="1252"/>
      <c r="WRO56" s="1252"/>
      <c r="WRP56" s="1252"/>
      <c r="WRQ56" s="1252"/>
      <c r="WRR56" s="1252"/>
      <c r="WRS56" s="1252"/>
      <c r="WRT56" s="1252"/>
      <c r="WRU56" s="1252"/>
      <c r="WRV56" s="1252"/>
      <c r="WRW56" s="1252"/>
      <c r="WRX56" s="1252"/>
      <c r="WRY56" s="1252"/>
      <c r="WRZ56" s="1252"/>
      <c r="WSA56" s="1252"/>
      <c r="WSB56" s="1252"/>
      <c r="WSC56" s="1252"/>
      <c r="WSD56" s="1252"/>
      <c r="WSE56" s="1252"/>
      <c r="WSF56" s="1252"/>
      <c r="WSG56" s="1252"/>
      <c r="WSH56" s="1252"/>
      <c r="WSI56" s="1252"/>
      <c r="WSJ56" s="1252"/>
      <c r="WSK56" s="1252"/>
      <c r="WSL56" s="1252"/>
      <c r="WSM56" s="1252"/>
      <c r="WSN56" s="1252"/>
      <c r="WSO56" s="1252"/>
      <c r="WSP56" s="1252"/>
      <c r="WSQ56" s="1252"/>
      <c r="WSR56" s="1252"/>
      <c r="WSS56" s="1252"/>
      <c r="WST56" s="1252"/>
      <c r="WSU56" s="1252"/>
      <c r="WSV56" s="1252"/>
      <c r="WSW56" s="1252"/>
      <c r="WSX56" s="1252"/>
      <c r="WSY56" s="1252"/>
      <c r="WSZ56" s="1252"/>
      <c r="WTA56" s="1252"/>
      <c r="WTB56" s="1252"/>
      <c r="WTC56" s="1252"/>
      <c r="WTD56" s="1252"/>
      <c r="WTE56" s="1252"/>
      <c r="WTF56" s="1252"/>
      <c r="WTG56" s="1252"/>
      <c r="WTH56" s="1252"/>
      <c r="WTI56" s="1252"/>
      <c r="WTJ56" s="1252"/>
      <c r="WTK56" s="1252"/>
      <c r="WTL56" s="1252"/>
      <c r="WTM56" s="1252"/>
      <c r="WTN56" s="1252"/>
      <c r="WTO56" s="1252"/>
      <c r="WTP56" s="1252"/>
      <c r="WTQ56" s="1252"/>
      <c r="WTR56" s="1252"/>
      <c r="WTS56" s="1252"/>
      <c r="WTT56" s="1252"/>
      <c r="WTU56" s="1252"/>
      <c r="WTV56" s="1252"/>
      <c r="WTW56" s="1252"/>
      <c r="WTX56" s="1252"/>
      <c r="WTY56" s="1252"/>
      <c r="WTZ56" s="1252"/>
      <c r="WUA56" s="1252"/>
      <c r="WUB56" s="1252"/>
      <c r="WUC56" s="1252"/>
      <c r="WUD56" s="1252"/>
      <c r="WUE56" s="1252"/>
      <c r="WUF56" s="1252"/>
      <c r="WUG56" s="1252"/>
      <c r="WUH56" s="1252"/>
      <c r="WUI56" s="1252"/>
      <c r="WUJ56" s="1252"/>
      <c r="WUK56" s="1252"/>
      <c r="WUL56" s="1252"/>
      <c r="WUM56" s="1252"/>
      <c r="WUN56" s="1252"/>
      <c r="WUO56" s="1252"/>
      <c r="WUP56" s="1252"/>
      <c r="WUQ56" s="1252"/>
      <c r="WUR56" s="1252"/>
      <c r="WUS56" s="1252"/>
      <c r="WUT56" s="1252"/>
      <c r="WUU56" s="1252"/>
      <c r="WUV56" s="1252"/>
      <c r="WUW56" s="1252"/>
      <c r="WUX56" s="1252"/>
      <c r="WUY56" s="1252"/>
      <c r="WUZ56" s="1252"/>
      <c r="WVA56" s="1252"/>
      <c r="WVB56" s="1252"/>
      <c r="WVC56" s="1252"/>
      <c r="WVD56" s="1252"/>
      <c r="WVE56" s="1252"/>
      <c r="WVF56" s="1252"/>
      <c r="WVG56" s="1252"/>
      <c r="WVH56" s="1252"/>
      <c r="WVI56" s="1252"/>
      <c r="WVJ56" s="1252"/>
      <c r="WVK56" s="1252"/>
      <c r="WVL56" s="1252"/>
      <c r="WVM56" s="1252"/>
      <c r="WVN56" s="1252"/>
      <c r="WVO56" s="1252"/>
      <c r="WVP56" s="1252"/>
      <c r="WVQ56" s="1252"/>
      <c r="WVR56" s="1252"/>
      <c r="WVS56" s="1252"/>
      <c r="WVT56" s="1252"/>
      <c r="WVU56" s="1252"/>
      <c r="WVV56" s="1252"/>
      <c r="WVW56" s="1252"/>
      <c r="WVX56" s="1252"/>
      <c r="WVY56" s="1252"/>
      <c r="WVZ56" s="1252"/>
      <c r="WWA56" s="1252"/>
      <c r="WWB56" s="1252"/>
      <c r="WWC56" s="1252"/>
      <c r="WWD56" s="1252"/>
      <c r="WWE56" s="1252"/>
      <c r="WWF56" s="1252"/>
      <c r="WWG56" s="1252"/>
      <c r="WWH56" s="1252"/>
      <c r="WWI56" s="1252"/>
      <c r="WWJ56" s="1252"/>
      <c r="WWK56" s="1252"/>
      <c r="WWL56" s="1252"/>
      <c r="WWM56" s="1252"/>
      <c r="WWN56" s="1252"/>
      <c r="WWO56" s="1252"/>
      <c r="WWP56" s="1252"/>
      <c r="WWQ56" s="1252"/>
      <c r="WWR56" s="1252"/>
      <c r="WWS56" s="1252"/>
      <c r="WWT56" s="1252"/>
      <c r="WWU56" s="1252"/>
      <c r="WWV56" s="1252"/>
      <c r="WWW56" s="1252"/>
      <c r="WWX56" s="1252"/>
      <c r="WWY56" s="1252"/>
      <c r="WWZ56" s="1252"/>
      <c r="WXA56" s="1252"/>
      <c r="WXB56" s="1252"/>
      <c r="WXC56" s="1252"/>
      <c r="WXD56" s="1252"/>
      <c r="WXE56" s="1252"/>
      <c r="WXF56" s="1252"/>
      <c r="WXG56" s="1252"/>
      <c r="WXH56" s="1252"/>
      <c r="WXI56" s="1252"/>
      <c r="WXJ56" s="1252"/>
      <c r="WXK56" s="1252"/>
      <c r="WXL56" s="1252"/>
      <c r="WXM56" s="1252"/>
      <c r="WXN56" s="1252"/>
      <c r="WXO56" s="1252"/>
      <c r="WXP56" s="1252"/>
      <c r="WXQ56" s="1252"/>
      <c r="WXR56" s="1252"/>
      <c r="WXS56" s="1252"/>
      <c r="WXT56" s="1252"/>
      <c r="WXU56" s="1252"/>
      <c r="WXV56" s="1252"/>
      <c r="WXW56" s="1252"/>
      <c r="WXX56" s="1252"/>
      <c r="WXY56" s="1252"/>
      <c r="WXZ56" s="1252"/>
      <c r="WYA56" s="1252"/>
      <c r="WYB56" s="1252"/>
      <c r="WYC56" s="1252"/>
      <c r="WYD56" s="1252"/>
      <c r="WYE56" s="1252"/>
      <c r="WYF56" s="1252"/>
      <c r="WYG56" s="1252"/>
      <c r="WYH56" s="1252"/>
      <c r="WYI56" s="1252"/>
      <c r="WYJ56" s="1252"/>
      <c r="WYK56" s="1252"/>
      <c r="WYL56" s="1252"/>
      <c r="WYM56" s="1252"/>
      <c r="WYN56" s="1252"/>
      <c r="WYO56" s="1252"/>
      <c r="WYP56" s="1252"/>
      <c r="WYQ56" s="1252"/>
      <c r="WYR56" s="1252"/>
      <c r="WYS56" s="1252"/>
      <c r="WYT56" s="1252"/>
      <c r="WYU56" s="1252"/>
      <c r="WYV56" s="1252"/>
      <c r="WYW56" s="1252"/>
      <c r="WYX56" s="1252"/>
      <c r="WYY56" s="1252"/>
      <c r="WYZ56" s="1252"/>
      <c r="WZA56" s="1252"/>
      <c r="WZB56" s="1252"/>
      <c r="WZC56" s="1252"/>
      <c r="WZD56" s="1252"/>
      <c r="WZE56" s="1252"/>
      <c r="WZF56" s="1252"/>
      <c r="WZG56" s="1252"/>
      <c r="WZH56" s="1252"/>
      <c r="WZI56" s="1252"/>
      <c r="WZJ56" s="1252"/>
      <c r="WZK56" s="1252"/>
      <c r="WZL56" s="1252"/>
      <c r="WZM56" s="1252"/>
      <c r="WZN56" s="1252"/>
      <c r="WZO56" s="1252"/>
      <c r="WZP56" s="1252"/>
      <c r="WZQ56" s="1252"/>
      <c r="WZR56" s="1252"/>
      <c r="WZS56" s="1252"/>
      <c r="WZT56" s="1252"/>
      <c r="WZU56" s="1252"/>
      <c r="WZV56" s="1252"/>
      <c r="WZW56" s="1252"/>
      <c r="WZX56" s="1252"/>
      <c r="WZY56" s="1252"/>
      <c r="WZZ56" s="1252"/>
      <c r="XAA56" s="1252"/>
      <c r="XAB56" s="1252"/>
      <c r="XAC56" s="1252"/>
      <c r="XAD56" s="1252"/>
      <c r="XAE56" s="1252"/>
      <c r="XAF56" s="1252"/>
      <c r="XAG56" s="1252"/>
      <c r="XAH56" s="1252"/>
      <c r="XAI56" s="1252"/>
      <c r="XAJ56" s="1252"/>
      <c r="XAK56" s="1252"/>
      <c r="XAL56" s="1252"/>
      <c r="XAM56" s="1252"/>
      <c r="XAN56" s="1252"/>
      <c r="XAO56" s="1252"/>
      <c r="XAP56" s="1252"/>
      <c r="XAQ56" s="1252"/>
      <c r="XAR56" s="1252"/>
      <c r="XAS56" s="1252"/>
      <c r="XAT56" s="1252"/>
      <c r="XAU56" s="1252"/>
      <c r="XAV56" s="1252"/>
      <c r="XAW56" s="1252"/>
      <c r="XAX56" s="1252"/>
      <c r="XAY56" s="1252"/>
      <c r="XAZ56" s="1252"/>
      <c r="XBA56" s="1252"/>
      <c r="XBB56" s="1252"/>
      <c r="XBC56" s="1252"/>
      <c r="XBD56" s="1252"/>
      <c r="XBE56" s="1252"/>
      <c r="XBF56" s="1252"/>
      <c r="XBG56" s="1252"/>
      <c r="XBH56" s="1252"/>
      <c r="XBI56" s="1252"/>
      <c r="XBJ56" s="1252"/>
      <c r="XBK56" s="1252"/>
      <c r="XBL56" s="1252"/>
      <c r="XBM56" s="1252"/>
      <c r="XBN56" s="1252"/>
      <c r="XBO56" s="1252"/>
      <c r="XBP56" s="1252"/>
      <c r="XBQ56" s="1252"/>
      <c r="XBR56" s="1252"/>
      <c r="XBS56" s="1252"/>
      <c r="XBT56" s="1252"/>
      <c r="XBU56" s="1252"/>
      <c r="XBV56" s="1252"/>
      <c r="XBW56" s="1252"/>
      <c r="XBX56" s="1252"/>
      <c r="XBY56" s="1252"/>
      <c r="XBZ56" s="1252"/>
      <c r="XCA56" s="1252"/>
      <c r="XCB56" s="1252"/>
      <c r="XCC56" s="1252"/>
      <c r="XCD56" s="1252"/>
      <c r="XCE56" s="1252"/>
      <c r="XCF56" s="1252"/>
      <c r="XCG56" s="1252"/>
      <c r="XCH56" s="1252"/>
      <c r="XCI56" s="1252"/>
      <c r="XCJ56" s="1252"/>
      <c r="XCK56" s="1252"/>
      <c r="XCL56" s="1252"/>
      <c r="XCM56" s="1252"/>
      <c r="XCN56" s="1252"/>
      <c r="XCO56" s="1252"/>
      <c r="XCP56" s="1252"/>
      <c r="XCQ56" s="1252"/>
      <c r="XCR56" s="1252"/>
      <c r="XCS56" s="1252"/>
      <c r="XCT56" s="1252"/>
      <c r="XCU56" s="1252"/>
      <c r="XCV56" s="1252"/>
      <c r="XCW56" s="1252"/>
      <c r="XCX56" s="1252"/>
      <c r="XCY56" s="1252"/>
      <c r="XCZ56" s="1252"/>
      <c r="XDA56" s="1252"/>
      <c r="XDB56" s="1252"/>
      <c r="XDC56" s="1252"/>
      <c r="XDD56" s="1252"/>
      <c r="XDE56" s="1252"/>
      <c r="XDF56" s="1252"/>
      <c r="XDG56" s="1252"/>
      <c r="XDH56" s="1252"/>
      <c r="XDI56" s="1252"/>
      <c r="XDJ56" s="1252"/>
      <c r="XDK56" s="1252"/>
      <c r="XDL56" s="1252"/>
      <c r="XDM56" s="1252"/>
      <c r="XDN56" s="1252"/>
      <c r="XDO56" s="1252"/>
      <c r="XDP56" s="1252"/>
      <c r="XDQ56" s="1252"/>
      <c r="XDR56" s="1252"/>
      <c r="XDS56" s="1252"/>
      <c r="XDT56" s="1252"/>
      <c r="XDU56" s="1252"/>
      <c r="XDV56" s="1252"/>
      <c r="XDW56" s="1252"/>
      <c r="XDX56" s="1252"/>
      <c r="XDY56" s="1252"/>
      <c r="XDZ56" s="1252"/>
      <c r="XEA56" s="1252"/>
      <c r="XEB56" s="1252"/>
      <c r="XEC56" s="1252"/>
      <c r="XED56" s="1252"/>
      <c r="XEE56" s="1252"/>
      <c r="XEF56" s="1252"/>
      <c r="XEG56" s="1252"/>
      <c r="XEH56" s="1252"/>
      <c r="XEI56" s="1252"/>
      <c r="XEJ56" s="1252"/>
      <c r="XEK56" s="1252"/>
      <c r="XEL56" s="1252"/>
      <c r="XEM56" s="1252"/>
      <c r="XEN56" s="1252"/>
      <c r="XEO56" s="1252"/>
      <c r="XEP56" s="1252"/>
      <c r="XEQ56" s="1252"/>
      <c r="XER56" s="1252"/>
      <c r="XES56" s="1252"/>
      <c r="XET56" s="1252"/>
      <c r="XEU56" s="1252"/>
      <c r="XEV56" s="1252"/>
      <c r="XEW56" s="1252"/>
      <c r="XEX56" s="1252"/>
      <c r="XEY56" s="1252"/>
      <c r="XEZ56" s="1252"/>
      <c r="XFA56" s="1252"/>
      <c r="XFB56" s="1252"/>
      <c r="XFC56" s="1252"/>
    </row>
    <row r="57" spans="1:16383" s="1306" customFormat="1" ht="89.25">
      <c r="A57" s="1282">
        <v>40</v>
      </c>
      <c r="B57" s="1316" t="s">
        <v>476</v>
      </c>
      <c r="C57" s="1317">
        <v>25</v>
      </c>
      <c r="D57" s="1317"/>
      <c r="E57" s="1317">
        <v>25</v>
      </c>
      <c r="F57" s="1282" t="s">
        <v>128</v>
      </c>
      <c r="G57" s="1282" t="s">
        <v>175</v>
      </c>
      <c r="H57" s="1278" t="s">
        <v>915</v>
      </c>
      <c r="I57" s="1279">
        <v>2022</v>
      </c>
      <c r="J57" s="1265" t="s">
        <v>881</v>
      </c>
      <c r="K57" s="1280">
        <f t="shared" ref="K57:K74" si="3">C57</f>
        <v>25</v>
      </c>
      <c r="L57" s="1272"/>
      <c r="M57" s="1371"/>
      <c r="N57" s="1252"/>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c r="EH57" s="1252"/>
      <c r="EI57" s="1252"/>
      <c r="EJ57" s="1252"/>
      <c r="EK57" s="1252"/>
      <c r="EL57" s="1252"/>
      <c r="EM57" s="1252"/>
      <c r="EN57" s="1252"/>
      <c r="EO57" s="1252"/>
      <c r="EP57" s="1252"/>
      <c r="EQ57" s="1252"/>
      <c r="ER57" s="1252"/>
      <c r="ES57" s="1252"/>
      <c r="ET57" s="1252"/>
      <c r="EU57" s="1252"/>
      <c r="EV57" s="1252"/>
      <c r="EW57" s="1252"/>
      <c r="EX57" s="1252"/>
      <c r="EY57" s="1252"/>
      <c r="EZ57" s="1252"/>
      <c r="FA57" s="1252"/>
      <c r="FB57" s="1252"/>
      <c r="FC57" s="1252"/>
      <c r="FD57" s="1252"/>
      <c r="FE57" s="1252"/>
      <c r="FF57" s="1252"/>
      <c r="FG57" s="1252"/>
      <c r="FH57" s="1252"/>
      <c r="FI57" s="1252"/>
      <c r="FJ57" s="1252"/>
      <c r="FK57" s="1252"/>
      <c r="FL57" s="1252"/>
      <c r="FM57" s="1252"/>
      <c r="FN57" s="1252"/>
      <c r="FO57" s="1252"/>
      <c r="FP57" s="1252"/>
      <c r="FQ57" s="1252"/>
      <c r="FR57" s="1252"/>
      <c r="FS57" s="1252"/>
      <c r="FT57" s="1252"/>
      <c r="FU57" s="1252"/>
      <c r="FV57" s="1252"/>
      <c r="FW57" s="1252"/>
      <c r="FX57" s="1252"/>
      <c r="FY57" s="1252"/>
      <c r="FZ57" s="1252"/>
      <c r="GA57" s="1252"/>
      <c r="GB57" s="1252"/>
      <c r="GC57" s="1252"/>
      <c r="GD57" s="1252"/>
      <c r="GE57" s="1252"/>
      <c r="GF57" s="1252"/>
      <c r="GG57" s="1252"/>
      <c r="GH57" s="1252"/>
      <c r="GI57" s="1252"/>
      <c r="GJ57" s="1252"/>
      <c r="GK57" s="1252"/>
      <c r="GL57" s="1252"/>
      <c r="GM57" s="1252"/>
      <c r="GN57" s="1252"/>
      <c r="GO57" s="1252"/>
      <c r="GP57" s="1252"/>
      <c r="GQ57" s="1252"/>
      <c r="GR57" s="1252"/>
      <c r="GS57" s="1252"/>
      <c r="GT57" s="1252"/>
      <c r="GU57" s="1252"/>
      <c r="GV57" s="1252"/>
      <c r="GW57" s="1252"/>
      <c r="GX57" s="1252"/>
      <c r="GY57" s="1252"/>
      <c r="GZ57" s="1252"/>
      <c r="HA57" s="1252"/>
      <c r="HB57" s="1252"/>
      <c r="HC57" s="1252"/>
      <c r="HD57" s="1252"/>
      <c r="HE57" s="1252"/>
      <c r="HF57" s="1252"/>
      <c r="HG57" s="1252"/>
      <c r="HH57" s="1252"/>
      <c r="HI57" s="1252"/>
      <c r="HJ57" s="1252"/>
      <c r="HK57" s="1252"/>
      <c r="HL57" s="1252"/>
      <c r="HM57" s="1252"/>
      <c r="HN57" s="1252"/>
      <c r="HO57" s="1252"/>
      <c r="HP57" s="1252"/>
      <c r="HQ57" s="1252"/>
      <c r="HR57" s="1252"/>
      <c r="HS57" s="1252"/>
      <c r="HT57" s="1252"/>
      <c r="HU57" s="1252"/>
      <c r="HV57" s="1252"/>
      <c r="HW57" s="1252"/>
      <c r="HX57" s="1252"/>
      <c r="HY57" s="1252"/>
      <c r="HZ57" s="1252"/>
      <c r="IA57" s="1252"/>
      <c r="IB57" s="1252"/>
      <c r="IC57" s="1252"/>
      <c r="ID57" s="1252"/>
      <c r="IE57" s="1252"/>
      <c r="IF57" s="1252"/>
      <c r="IG57" s="1252"/>
      <c r="IH57" s="1252"/>
      <c r="II57" s="1252"/>
      <c r="IJ57" s="1252"/>
      <c r="IK57" s="1252"/>
      <c r="IL57" s="1252"/>
      <c r="IM57" s="1252"/>
      <c r="IN57" s="1252"/>
      <c r="IO57" s="1252"/>
      <c r="IP57" s="1252"/>
      <c r="IQ57" s="1252"/>
      <c r="IR57" s="1252"/>
      <c r="IS57" s="1252"/>
      <c r="IT57" s="1252"/>
      <c r="IU57" s="1252"/>
      <c r="IV57" s="1252"/>
      <c r="IW57" s="1252"/>
      <c r="IX57" s="1252"/>
      <c r="IY57" s="1252"/>
      <c r="IZ57" s="1252"/>
      <c r="JA57" s="1252"/>
      <c r="JB57" s="1252"/>
      <c r="JC57" s="1252"/>
      <c r="JD57" s="1252"/>
      <c r="JE57" s="1252"/>
      <c r="JF57" s="1252"/>
      <c r="JG57" s="1252"/>
      <c r="JH57" s="1252"/>
      <c r="JI57" s="1252"/>
      <c r="JJ57" s="1252"/>
      <c r="JK57" s="1252"/>
      <c r="JL57" s="1252"/>
      <c r="JM57" s="1252"/>
      <c r="JN57" s="1252"/>
      <c r="JO57" s="1252"/>
      <c r="JP57" s="1252"/>
      <c r="JQ57" s="1252"/>
      <c r="JR57" s="1252"/>
      <c r="JS57" s="1252"/>
      <c r="JT57" s="1252"/>
      <c r="JU57" s="1252"/>
      <c r="JV57" s="1252"/>
      <c r="JW57" s="1252"/>
      <c r="JX57" s="1252"/>
      <c r="JY57" s="1252"/>
      <c r="JZ57" s="1252"/>
      <c r="KA57" s="1252"/>
      <c r="KB57" s="1252"/>
      <c r="KC57" s="1252"/>
      <c r="KD57" s="1252"/>
      <c r="KE57" s="1252"/>
      <c r="KF57" s="1252"/>
      <c r="KG57" s="1252"/>
      <c r="KH57" s="1252"/>
      <c r="KI57" s="1252"/>
      <c r="KJ57" s="1252"/>
      <c r="KK57" s="1252"/>
      <c r="KL57" s="1252"/>
      <c r="KM57" s="1252"/>
      <c r="KN57" s="1252"/>
      <c r="KO57" s="1252"/>
      <c r="KP57" s="1252"/>
      <c r="KQ57" s="1252"/>
      <c r="KR57" s="1252"/>
      <c r="KS57" s="1252"/>
      <c r="KT57" s="1252"/>
      <c r="KU57" s="1252"/>
      <c r="KV57" s="1252"/>
      <c r="KW57" s="1252"/>
      <c r="KX57" s="1252"/>
      <c r="KY57" s="1252"/>
      <c r="KZ57" s="1252"/>
      <c r="LA57" s="1252"/>
      <c r="LB57" s="1252"/>
      <c r="LC57" s="1252"/>
      <c r="LD57" s="1252"/>
      <c r="LE57" s="1252"/>
      <c r="LF57" s="1252"/>
      <c r="LG57" s="1252"/>
      <c r="LH57" s="1252"/>
      <c r="LI57" s="1252"/>
      <c r="LJ57" s="1252"/>
      <c r="LK57" s="1252"/>
      <c r="LL57" s="1252"/>
      <c r="LM57" s="1252"/>
      <c r="LN57" s="1252"/>
      <c r="LO57" s="1252"/>
      <c r="LP57" s="1252"/>
      <c r="LQ57" s="1252"/>
      <c r="LR57" s="1252"/>
      <c r="LS57" s="1252"/>
      <c r="LT57" s="1252"/>
      <c r="LU57" s="1252"/>
      <c r="LV57" s="1252"/>
      <c r="LW57" s="1252"/>
      <c r="LX57" s="1252"/>
      <c r="LY57" s="1252"/>
      <c r="LZ57" s="1252"/>
      <c r="MA57" s="1252"/>
      <c r="MB57" s="1252"/>
      <c r="MC57" s="1252"/>
      <c r="MD57" s="1252"/>
      <c r="ME57" s="1252"/>
      <c r="MF57" s="1252"/>
      <c r="MG57" s="1252"/>
      <c r="MH57" s="1252"/>
      <c r="MI57" s="1252"/>
      <c r="MJ57" s="1252"/>
      <c r="MK57" s="1252"/>
      <c r="ML57" s="1252"/>
      <c r="MM57" s="1252"/>
      <c r="MN57" s="1252"/>
      <c r="MO57" s="1252"/>
      <c r="MP57" s="1252"/>
      <c r="MQ57" s="1252"/>
      <c r="MR57" s="1252"/>
      <c r="MS57" s="1252"/>
      <c r="MT57" s="1252"/>
      <c r="MU57" s="1252"/>
      <c r="MV57" s="1252"/>
      <c r="MW57" s="1252"/>
      <c r="MX57" s="1252"/>
      <c r="MY57" s="1252"/>
      <c r="MZ57" s="1252"/>
      <c r="NA57" s="1252"/>
      <c r="NB57" s="1252"/>
      <c r="NC57" s="1252"/>
      <c r="ND57" s="1252"/>
      <c r="NE57" s="1252"/>
      <c r="NF57" s="1252"/>
      <c r="NG57" s="1252"/>
      <c r="NH57" s="1252"/>
      <c r="NI57" s="1252"/>
      <c r="NJ57" s="1252"/>
      <c r="NK57" s="1252"/>
      <c r="NL57" s="1252"/>
      <c r="NM57" s="1252"/>
      <c r="NN57" s="1252"/>
      <c r="NO57" s="1252"/>
      <c r="NP57" s="1252"/>
      <c r="NQ57" s="1252"/>
      <c r="NR57" s="1252"/>
      <c r="NS57" s="1252"/>
      <c r="NT57" s="1252"/>
      <c r="NU57" s="1252"/>
      <c r="NV57" s="1252"/>
      <c r="NW57" s="1252"/>
      <c r="NX57" s="1252"/>
      <c r="NY57" s="1252"/>
      <c r="NZ57" s="1252"/>
      <c r="OA57" s="1252"/>
      <c r="OB57" s="1252"/>
      <c r="OC57" s="1252"/>
      <c r="OD57" s="1252"/>
      <c r="OE57" s="1252"/>
      <c r="OF57" s="1252"/>
      <c r="OG57" s="1252"/>
      <c r="OH57" s="1252"/>
      <c r="OI57" s="1252"/>
      <c r="OJ57" s="1252"/>
      <c r="OK57" s="1252"/>
      <c r="OL57" s="1252"/>
      <c r="OM57" s="1252"/>
      <c r="ON57" s="1252"/>
      <c r="OO57" s="1252"/>
      <c r="OP57" s="1252"/>
      <c r="OQ57" s="1252"/>
      <c r="OR57" s="1252"/>
      <c r="OS57" s="1252"/>
      <c r="OT57" s="1252"/>
      <c r="OU57" s="1252"/>
      <c r="OV57" s="1252"/>
      <c r="OW57" s="1252"/>
      <c r="OX57" s="1252"/>
      <c r="OY57" s="1252"/>
      <c r="OZ57" s="1252"/>
      <c r="PA57" s="1252"/>
      <c r="PB57" s="1252"/>
      <c r="PC57" s="1252"/>
      <c r="PD57" s="1252"/>
      <c r="PE57" s="1252"/>
      <c r="PF57" s="1252"/>
      <c r="PG57" s="1252"/>
      <c r="PH57" s="1252"/>
      <c r="PI57" s="1252"/>
      <c r="PJ57" s="1252"/>
      <c r="PK57" s="1252"/>
      <c r="PL57" s="1252"/>
      <c r="PM57" s="1252"/>
      <c r="PN57" s="1252"/>
      <c r="PO57" s="1252"/>
      <c r="PP57" s="1252"/>
      <c r="PQ57" s="1252"/>
      <c r="PR57" s="1252"/>
      <c r="PS57" s="1252"/>
      <c r="PT57" s="1252"/>
      <c r="PU57" s="1252"/>
      <c r="PV57" s="1252"/>
      <c r="PW57" s="1252"/>
      <c r="PX57" s="1252"/>
      <c r="PY57" s="1252"/>
      <c r="PZ57" s="1252"/>
      <c r="QA57" s="1252"/>
      <c r="QB57" s="1252"/>
      <c r="QC57" s="1252"/>
      <c r="QD57" s="1252"/>
      <c r="QE57" s="1252"/>
      <c r="QF57" s="1252"/>
      <c r="QG57" s="1252"/>
      <c r="QH57" s="1252"/>
      <c r="QI57" s="1252"/>
      <c r="QJ57" s="1252"/>
      <c r="QK57" s="1252"/>
      <c r="QL57" s="1252"/>
      <c r="QM57" s="1252"/>
      <c r="QN57" s="1252"/>
      <c r="QO57" s="1252"/>
      <c r="QP57" s="1252"/>
      <c r="QQ57" s="1252"/>
      <c r="QR57" s="1252"/>
      <c r="QS57" s="1252"/>
      <c r="QT57" s="1252"/>
      <c r="QU57" s="1252"/>
      <c r="QV57" s="1252"/>
      <c r="QW57" s="1252"/>
      <c r="QX57" s="1252"/>
      <c r="QY57" s="1252"/>
      <c r="QZ57" s="1252"/>
      <c r="RA57" s="1252"/>
      <c r="RB57" s="1252"/>
      <c r="RC57" s="1252"/>
      <c r="RD57" s="1252"/>
      <c r="RE57" s="1252"/>
      <c r="RF57" s="1252"/>
      <c r="RG57" s="1252"/>
      <c r="RH57" s="1252"/>
      <c r="RI57" s="1252"/>
      <c r="RJ57" s="1252"/>
      <c r="RK57" s="1252"/>
      <c r="RL57" s="1252"/>
      <c r="RM57" s="1252"/>
      <c r="RN57" s="1252"/>
      <c r="RO57" s="1252"/>
      <c r="RP57" s="1252"/>
      <c r="RQ57" s="1252"/>
      <c r="RR57" s="1252"/>
      <c r="RS57" s="1252"/>
      <c r="RT57" s="1252"/>
      <c r="RU57" s="1252"/>
      <c r="RV57" s="1252"/>
      <c r="RW57" s="1252"/>
      <c r="RX57" s="1252"/>
      <c r="RY57" s="1252"/>
      <c r="RZ57" s="1252"/>
      <c r="SA57" s="1252"/>
      <c r="SB57" s="1252"/>
      <c r="SC57" s="1252"/>
      <c r="SD57" s="1252"/>
      <c r="SE57" s="1252"/>
      <c r="SF57" s="1252"/>
      <c r="SG57" s="1252"/>
      <c r="SH57" s="1252"/>
      <c r="SI57" s="1252"/>
      <c r="SJ57" s="1252"/>
      <c r="SK57" s="1252"/>
      <c r="SL57" s="1252"/>
      <c r="SM57" s="1252"/>
      <c r="SN57" s="1252"/>
      <c r="SO57" s="1252"/>
      <c r="SP57" s="1252"/>
      <c r="SQ57" s="1252"/>
      <c r="SR57" s="1252"/>
      <c r="SS57" s="1252"/>
      <c r="ST57" s="1252"/>
      <c r="SU57" s="1252"/>
      <c r="SV57" s="1252"/>
      <c r="SW57" s="1252"/>
      <c r="SX57" s="1252"/>
      <c r="SY57" s="1252"/>
      <c r="SZ57" s="1252"/>
      <c r="TA57" s="1252"/>
      <c r="TB57" s="1252"/>
      <c r="TC57" s="1252"/>
      <c r="TD57" s="1252"/>
      <c r="TE57" s="1252"/>
      <c r="TF57" s="1252"/>
      <c r="TG57" s="1252"/>
      <c r="TH57" s="1252"/>
      <c r="TI57" s="1252"/>
      <c r="TJ57" s="1252"/>
      <c r="TK57" s="1252"/>
      <c r="TL57" s="1252"/>
      <c r="TM57" s="1252"/>
      <c r="TN57" s="1252"/>
      <c r="TO57" s="1252"/>
      <c r="TP57" s="1252"/>
      <c r="TQ57" s="1252"/>
      <c r="TR57" s="1252"/>
      <c r="TS57" s="1252"/>
      <c r="TT57" s="1252"/>
      <c r="TU57" s="1252"/>
      <c r="TV57" s="1252"/>
      <c r="TW57" s="1252"/>
      <c r="TX57" s="1252"/>
      <c r="TY57" s="1252"/>
      <c r="TZ57" s="1252"/>
      <c r="UA57" s="1252"/>
      <c r="UB57" s="1252"/>
      <c r="UC57" s="1252"/>
      <c r="UD57" s="1252"/>
      <c r="UE57" s="1252"/>
      <c r="UF57" s="1252"/>
      <c r="UG57" s="1252"/>
      <c r="UH57" s="1252"/>
      <c r="UI57" s="1252"/>
      <c r="UJ57" s="1252"/>
      <c r="UK57" s="1252"/>
      <c r="UL57" s="1252"/>
      <c r="UM57" s="1252"/>
      <c r="UN57" s="1252"/>
      <c r="UO57" s="1252"/>
      <c r="UP57" s="1252"/>
      <c r="UQ57" s="1252"/>
      <c r="UR57" s="1252"/>
      <c r="US57" s="1252"/>
      <c r="UT57" s="1252"/>
      <c r="UU57" s="1252"/>
      <c r="UV57" s="1252"/>
      <c r="UW57" s="1252"/>
      <c r="UX57" s="1252"/>
      <c r="UY57" s="1252"/>
      <c r="UZ57" s="1252"/>
      <c r="VA57" s="1252"/>
      <c r="VB57" s="1252"/>
      <c r="VC57" s="1252"/>
      <c r="VD57" s="1252"/>
      <c r="VE57" s="1252"/>
      <c r="VF57" s="1252"/>
      <c r="VG57" s="1252"/>
      <c r="VH57" s="1252"/>
      <c r="VI57" s="1252"/>
      <c r="VJ57" s="1252"/>
      <c r="VK57" s="1252"/>
      <c r="VL57" s="1252"/>
      <c r="VM57" s="1252"/>
      <c r="VN57" s="1252"/>
      <c r="VO57" s="1252"/>
      <c r="VP57" s="1252"/>
      <c r="VQ57" s="1252"/>
      <c r="VR57" s="1252"/>
      <c r="VS57" s="1252"/>
      <c r="VT57" s="1252"/>
      <c r="VU57" s="1252"/>
      <c r="VV57" s="1252"/>
      <c r="VW57" s="1252"/>
      <c r="VX57" s="1252"/>
      <c r="VY57" s="1252"/>
      <c r="VZ57" s="1252"/>
      <c r="WA57" s="1252"/>
      <c r="WB57" s="1252"/>
      <c r="WC57" s="1252"/>
      <c r="WD57" s="1252"/>
      <c r="WE57" s="1252"/>
      <c r="WF57" s="1252"/>
      <c r="WG57" s="1252"/>
      <c r="WH57" s="1252"/>
      <c r="WI57" s="1252"/>
      <c r="WJ57" s="1252"/>
      <c r="WK57" s="1252"/>
      <c r="WL57" s="1252"/>
      <c r="WM57" s="1252"/>
      <c r="WN57" s="1252"/>
      <c r="WO57" s="1252"/>
      <c r="WP57" s="1252"/>
      <c r="WQ57" s="1252"/>
      <c r="WR57" s="1252"/>
      <c r="WS57" s="1252"/>
      <c r="WT57" s="1252"/>
      <c r="WU57" s="1252"/>
      <c r="WV57" s="1252"/>
      <c r="WW57" s="1252"/>
      <c r="WX57" s="1252"/>
      <c r="WY57" s="1252"/>
      <c r="WZ57" s="1252"/>
      <c r="XA57" s="1252"/>
      <c r="XB57" s="1252"/>
      <c r="XC57" s="1252"/>
      <c r="XD57" s="1252"/>
      <c r="XE57" s="1252"/>
      <c r="XF57" s="1252"/>
      <c r="XG57" s="1252"/>
      <c r="XH57" s="1252"/>
      <c r="XI57" s="1252"/>
      <c r="XJ57" s="1252"/>
      <c r="XK57" s="1252"/>
      <c r="XL57" s="1252"/>
      <c r="XM57" s="1252"/>
      <c r="XN57" s="1252"/>
      <c r="XO57" s="1252"/>
      <c r="XP57" s="1252"/>
      <c r="XQ57" s="1252"/>
      <c r="XR57" s="1252"/>
      <c r="XS57" s="1252"/>
      <c r="XT57" s="1252"/>
      <c r="XU57" s="1252"/>
      <c r="XV57" s="1252"/>
      <c r="XW57" s="1252"/>
      <c r="XX57" s="1252"/>
      <c r="XY57" s="1252"/>
      <c r="XZ57" s="1252"/>
      <c r="YA57" s="1252"/>
      <c r="YB57" s="1252"/>
      <c r="YC57" s="1252"/>
      <c r="YD57" s="1252"/>
      <c r="YE57" s="1252"/>
      <c r="YF57" s="1252"/>
      <c r="YG57" s="1252"/>
      <c r="YH57" s="1252"/>
      <c r="YI57" s="1252"/>
      <c r="YJ57" s="1252"/>
      <c r="YK57" s="1252"/>
      <c r="YL57" s="1252"/>
      <c r="YM57" s="1252"/>
      <c r="YN57" s="1252"/>
      <c r="YO57" s="1252"/>
      <c r="YP57" s="1252"/>
      <c r="YQ57" s="1252"/>
      <c r="YR57" s="1252"/>
      <c r="YS57" s="1252"/>
      <c r="YT57" s="1252"/>
      <c r="YU57" s="1252"/>
      <c r="YV57" s="1252"/>
      <c r="YW57" s="1252"/>
      <c r="YX57" s="1252"/>
      <c r="YY57" s="1252"/>
      <c r="YZ57" s="1252"/>
      <c r="ZA57" s="1252"/>
      <c r="ZB57" s="1252"/>
      <c r="ZC57" s="1252"/>
      <c r="ZD57" s="1252"/>
      <c r="ZE57" s="1252"/>
      <c r="ZF57" s="1252"/>
      <c r="ZG57" s="1252"/>
      <c r="ZH57" s="1252"/>
      <c r="ZI57" s="1252"/>
      <c r="ZJ57" s="1252"/>
      <c r="ZK57" s="1252"/>
      <c r="ZL57" s="1252"/>
      <c r="ZM57" s="1252"/>
      <c r="ZN57" s="1252"/>
      <c r="ZO57" s="1252"/>
      <c r="ZP57" s="1252"/>
      <c r="ZQ57" s="1252"/>
      <c r="ZR57" s="1252"/>
      <c r="ZS57" s="1252"/>
      <c r="ZT57" s="1252"/>
      <c r="ZU57" s="1252"/>
      <c r="ZV57" s="1252"/>
      <c r="ZW57" s="1252"/>
      <c r="ZX57" s="1252"/>
      <c r="ZY57" s="1252"/>
      <c r="ZZ57" s="1252"/>
      <c r="AAA57" s="1252"/>
      <c r="AAB57" s="1252"/>
      <c r="AAC57" s="1252"/>
      <c r="AAD57" s="1252"/>
      <c r="AAE57" s="1252"/>
      <c r="AAF57" s="1252"/>
      <c r="AAG57" s="1252"/>
      <c r="AAH57" s="1252"/>
      <c r="AAI57" s="1252"/>
      <c r="AAJ57" s="1252"/>
      <c r="AAK57" s="1252"/>
      <c r="AAL57" s="1252"/>
      <c r="AAM57" s="1252"/>
      <c r="AAN57" s="1252"/>
      <c r="AAO57" s="1252"/>
      <c r="AAP57" s="1252"/>
      <c r="AAQ57" s="1252"/>
      <c r="AAR57" s="1252"/>
      <c r="AAS57" s="1252"/>
      <c r="AAT57" s="1252"/>
      <c r="AAU57" s="1252"/>
      <c r="AAV57" s="1252"/>
      <c r="AAW57" s="1252"/>
      <c r="AAX57" s="1252"/>
      <c r="AAY57" s="1252"/>
      <c r="AAZ57" s="1252"/>
      <c r="ABA57" s="1252"/>
      <c r="ABB57" s="1252"/>
      <c r="ABC57" s="1252"/>
      <c r="ABD57" s="1252"/>
      <c r="ABE57" s="1252"/>
      <c r="ABF57" s="1252"/>
      <c r="ABG57" s="1252"/>
      <c r="ABH57" s="1252"/>
      <c r="ABI57" s="1252"/>
      <c r="ABJ57" s="1252"/>
      <c r="ABK57" s="1252"/>
      <c r="ABL57" s="1252"/>
      <c r="ABM57" s="1252"/>
      <c r="ABN57" s="1252"/>
      <c r="ABO57" s="1252"/>
      <c r="ABP57" s="1252"/>
      <c r="ABQ57" s="1252"/>
      <c r="ABR57" s="1252"/>
      <c r="ABS57" s="1252"/>
      <c r="ABT57" s="1252"/>
      <c r="ABU57" s="1252"/>
      <c r="ABV57" s="1252"/>
      <c r="ABW57" s="1252"/>
      <c r="ABX57" s="1252"/>
      <c r="ABY57" s="1252"/>
      <c r="ABZ57" s="1252"/>
      <c r="ACA57" s="1252"/>
      <c r="ACB57" s="1252"/>
      <c r="ACC57" s="1252"/>
      <c r="ACD57" s="1252"/>
      <c r="ACE57" s="1252"/>
      <c r="ACF57" s="1252"/>
      <c r="ACG57" s="1252"/>
      <c r="ACH57" s="1252"/>
      <c r="ACI57" s="1252"/>
      <c r="ACJ57" s="1252"/>
      <c r="ACK57" s="1252"/>
      <c r="ACL57" s="1252"/>
      <c r="ACM57" s="1252"/>
      <c r="ACN57" s="1252"/>
      <c r="ACO57" s="1252"/>
      <c r="ACP57" s="1252"/>
      <c r="ACQ57" s="1252"/>
      <c r="ACR57" s="1252"/>
      <c r="ACS57" s="1252"/>
      <c r="ACT57" s="1252"/>
      <c r="ACU57" s="1252"/>
      <c r="ACV57" s="1252"/>
      <c r="ACW57" s="1252"/>
      <c r="ACX57" s="1252"/>
      <c r="ACY57" s="1252"/>
      <c r="ACZ57" s="1252"/>
      <c r="ADA57" s="1252"/>
      <c r="ADB57" s="1252"/>
      <c r="ADC57" s="1252"/>
      <c r="ADD57" s="1252"/>
      <c r="ADE57" s="1252"/>
      <c r="ADF57" s="1252"/>
      <c r="ADG57" s="1252"/>
      <c r="ADH57" s="1252"/>
      <c r="ADI57" s="1252"/>
      <c r="ADJ57" s="1252"/>
      <c r="ADK57" s="1252"/>
      <c r="ADL57" s="1252"/>
      <c r="ADM57" s="1252"/>
      <c r="ADN57" s="1252"/>
      <c r="ADO57" s="1252"/>
      <c r="ADP57" s="1252"/>
      <c r="ADQ57" s="1252"/>
      <c r="ADR57" s="1252"/>
      <c r="ADS57" s="1252"/>
      <c r="ADT57" s="1252"/>
      <c r="ADU57" s="1252"/>
      <c r="ADV57" s="1252"/>
      <c r="ADW57" s="1252"/>
      <c r="ADX57" s="1252"/>
      <c r="ADY57" s="1252"/>
      <c r="ADZ57" s="1252"/>
      <c r="AEA57" s="1252"/>
      <c r="AEB57" s="1252"/>
      <c r="AEC57" s="1252"/>
      <c r="AED57" s="1252"/>
      <c r="AEE57" s="1252"/>
      <c r="AEF57" s="1252"/>
      <c r="AEG57" s="1252"/>
      <c r="AEH57" s="1252"/>
      <c r="AEI57" s="1252"/>
      <c r="AEJ57" s="1252"/>
      <c r="AEK57" s="1252"/>
      <c r="AEL57" s="1252"/>
      <c r="AEM57" s="1252"/>
      <c r="AEN57" s="1252"/>
      <c r="AEO57" s="1252"/>
      <c r="AEP57" s="1252"/>
      <c r="AEQ57" s="1252"/>
      <c r="AER57" s="1252"/>
      <c r="AES57" s="1252"/>
      <c r="AET57" s="1252"/>
      <c r="AEU57" s="1252"/>
      <c r="AEV57" s="1252"/>
      <c r="AEW57" s="1252"/>
      <c r="AEX57" s="1252"/>
      <c r="AEY57" s="1252"/>
      <c r="AEZ57" s="1252"/>
      <c r="AFA57" s="1252"/>
      <c r="AFB57" s="1252"/>
      <c r="AFC57" s="1252"/>
      <c r="AFD57" s="1252"/>
      <c r="AFE57" s="1252"/>
      <c r="AFF57" s="1252"/>
      <c r="AFG57" s="1252"/>
      <c r="AFH57" s="1252"/>
      <c r="AFI57" s="1252"/>
      <c r="AFJ57" s="1252"/>
      <c r="AFK57" s="1252"/>
      <c r="AFL57" s="1252"/>
      <c r="AFM57" s="1252"/>
      <c r="AFN57" s="1252"/>
      <c r="AFO57" s="1252"/>
      <c r="AFP57" s="1252"/>
      <c r="AFQ57" s="1252"/>
      <c r="AFR57" s="1252"/>
      <c r="AFS57" s="1252"/>
      <c r="AFT57" s="1252"/>
      <c r="AFU57" s="1252"/>
      <c r="AFV57" s="1252"/>
      <c r="AFW57" s="1252"/>
      <c r="AFX57" s="1252"/>
      <c r="AFY57" s="1252"/>
      <c r="AFZ57" s="1252"/>
      <c r="AGA57" s="1252"/>
      <c r="AGB57" s="1252"/>
      <c r="AGC57" s="1252"/>
      <c r="AGD57" s="1252"/>
      <c r="AGE57" s="1252"/>
      <c r="AGF57" s="1252"/>
      <c r="AGG57" s="1252"/>
      <c r="AGH57" s="1252"/>
      <c r="AGI57" s="1252"/>
      <c r="AGJ57" s="1252"/>
      <c r="AGK57" s="1252"/>
      <c r="AGL57" s="1252"/>
      <c r="AGM57" s="1252"/>
      <c r="AGN57" s="1252"/>
      <c r="AGO57" s="1252"/>
      <c r="AGP57" s="1252"/>
      <c r="AGQ57" s="1252"/>
      <c r="AGR57" s="1252"/>
      <c r="AGS57" s="1252"/>
      <c r="AGT57" s="1252"/>
      <c r="AGU57" s="1252"/>
      <c r="AGV57" s="1252"/>
      <c r="AGW57" s="1252"/>
      <c r="AGX57" s="1252"/>
      <c r="AGY57" s="1252"/>
      <c r="AGZ57" s="1252"/>
      <c r="AHA57" s="1252"/>
      <c r="AHB57" s="1252"/>
      <c r="AHC57" s="1252"/>
      <c r="AHD57" s="1252"/>
      <c r="AHE57" s="1252"/>
      <c r="AHF57" s="1252"/>
      <c r="AHG57" s="1252"/>
      <c r="AHH57" s="1252"/>
      <c r="AHI57" s="1252"/>
      <c r="AHJ57" s="1252"/>
      <c r="AHK57" s="1252"/>
      <c r="AHL57" s="1252"/>
      <c r="AHM57" s="1252"/>
      <c r="AHN57" s="1252"/>
      <c r="AHO57" s="1252"/>
      <c r="AHP57" s="1252"/>
      <c r="AHQ57" s="1252"/>
      <c r="AHR57" s="1252"/>
      <c r="AHS57" s="1252"/>
      <c r="AHT57" s="1252"/>
      <c r="AHU57" s="1252"/>
      <c r="AHV57" s="1252"/>
      <c r="AHW57" s="1252"/>
      <c r="AHX57" s="1252"/>
      <c r="AHY57" s="1252"/>
      <c r="AHZ57" s="1252"/>
      <c r="AIA57" s="1252"/>
      <c r="AIB57" s="1252"/>
      <c r="AIC57" s="1252"/>
      <c r="AID57" s="1252"/>
      <c r="AIE57" s="1252"/>
      <c r="AIF57" s="1252"/>
      <c r="AIG57" s="1252"/>
      <c r="AIH57" s="1252"/>
      <c r="AII57" s="1252"/>
      <c r="AIJ57" s="1252"/>
      <c r="AIK57" s="1252"/>
      <c r="AIL57" s="1252"/>
      <c r="AIM57" s="1252"/>
      <c r="AIN57" s="1252"/>
      <c r="AIO57" s="1252"/>
      <c r="AIP57" s="1252"/>
      <c r="AIQ57" s="1252"/>
      <c r="AIR57" s="1252"/>
      <c r="AIS57" s="1252"/>
      <c r="AIT57" s="1252"/>
      <c r="AIU57" s="1252"/>
      <c r="AIV57" s="1252"/>
      <c r="AIW57" s="1252"/>
      <c r="AIX57" s="1252"/>
      <c r="AIY57" s="1252"/>
      <c r="AIZ57" s="1252"/>
      <c r="AJA57" s="1252"/>
      <c r="AJB57" s="1252"/>
      <c r="AJC57" s="1252"/>
      <c r="AJD57" s="1252"/>
      <c r="AJE57" s="1252"/>
      <c r="AJF57" s="1252"/>
      <c r="AJG57" s="1252"/>
      <c r="AJH57" s="1252"/>
      <c r="AJI57" s="1252"/>
      <c r="AJJ57" s="1252"/>
      <c r="AJK57" s="1252"/>
      <c r="AJL57" s="1252"/>
      <c r="AJM57" s="1252"/>
      <c r="AJN57" s="1252"/>
      <c r="AJO57" s="1252"/>
      <c r="AJP57" s="1252"/>
      <c r="AJQ57" s="1252"/>
      <c r="AJR57" s="1252"/>
      <c r="AJS57" s="1252"/>
      <c r="AJT57" s="1252"/>
      <c r="AJU57" s="1252"/>
      <c r="AJV57" s="1252"/>
      <c r="AJW57" s="1252"/>
      <c r="AJX57" s="1252"/>
      <c r="AJY57" s="1252"/>
      <c r="AJZ57" s="1252"/>
      <c r="AKA57" s="1252"/>
      <c r="AKB57" s="1252"/>
      <c r="AKC57" s="1252"/>
      <c r="AKD57" s="1252"/>
      <c r="AKE57" s="1252"/>
      <c r="AKF57" s="1252"/>
      <c r="AKG57" s="1252"/>
      <c r="AKH57" s="1252"/>
      <c r="AKI57" s="1252"/>
      <c r="AKJ57" s="1252"/>
      <c r="AKK57" s="1252"/>
      <c r="AKL57" s="1252"/>
      <c r="AKM57" s="1252"/>
      <c r="AKN57" s="1252"/>
      <c r="AKO57" s="1252"/>
      <c r="AKP57" s="1252"/>
      <c r="AKQ57" s="1252"/>
      <c r="AKR57" s="1252"/>
      <c r="AKS57" s="1252"/>
      <c r="AKT57" s="1252"/>
      <c r="AKU57" s="1252"/>
      <c r="AKV57" s="1252"/>
      <c r="AKW57" s="1252"/>
      <c r="AKX57" s="1252"/>
      <c r="AKY57" s="1252"/>
      <c r="AKZ57" s="1252"/>
      <c r="ALA57" s="1252"/>
      <c r="ALB57" s="1252"/>
      <c r="ALC57" s="1252"/>
      <c r="ALD57" s="1252"/>
      <c r="ALE57" s="1252"/>
      <c r="ALF57" s="1252"/>
      <c r="ALG57" s="1252"/>
      <c r="ALH57" s="1252"/>
      <c r="ALI57" s="1252"/>
      <c r="ALJ57" s="1252"/>
      <c r="ALK57" s="1252"/>
      <c r="ALL57" s="1252"/>
      <c r="ALM57" s="1252"/>
      <c r="ALN57" s="1252"/>
      <c r="ALO57" s="1252"/>
      <c r="ALP57" s="1252"/>
      <c r="ALQ57" s="1252"/>
      <c r="ALR57" s="1252"/>
      <c r="ALS57" s="1252"/>
      <c r="ALT57" s="1252"/>
      <c r="ALU57" s="1252"/>
      <c r="ALV57" s="1252"/>
      <c r="ALW57" s="1252"/>
      <c r="ALX57" s="1252"/>
      <c r="ALY57" s="1252"/>
      <c r="ALZ57" s="1252"/>
      <c r="AMA57" s="1252"/>
      <c r="AMB57" s="1252"/>
      <c r="AMC57" s="1252"/>
      <c r="AMD57" s="1252"/>
      <c r="AME57" s="1252"/>
      <c r="AMF57" s="1252"/>
      <c r="AMG57" s="1252"/>
      <c r="AMH57" s="1252"/>
      <c r="AMI57" s="1252"/>
      <c r="AMJ57" s="1252"/>
      <c r="AMK57" s="1252"/>
      <c r="AML57" s="1252"/>
      <c r="AMM57" s="1252"/>
      <c r="AMN57" s="1252"/>
      <c r="AMO57" s="1252"/>
      <c r="AMP57" s="1252"/>
      <c r="AMQ57" s="1252"/>
      <c r="AMR57" s="1252"/>
      <c r="AMS57" s="1252"/>
      <c r="AMT57" s="1252"/>
      <c r="AMU57" s="1252"/>
      <c r="AMV57" s="1252"/>
      <c r="AMW57" s="1252"/>
      <c r="AMX57" s="1252"/>
      <c r="AMY57" s="1252"/>
      <c r="AMZ57" s="1252"/>
      <c r="ANA57" s="1252"/>
      <c r="ANB57" s="1252"/>
      <c r="ANC57" s="1252"/>
      <c r="AND57" s="1252"/>
      <c r="ANE57" s="1252"/>
      <c r="ANF57" s="1252"/>
      <c r="ANG57" s="1252"/>
      <c r="ANH57" s="1252"/>
      <c r="ANI57" s="1252"/>
      <c r="ANJ57" s="1252"/>
      <c r="ANK57" s="1252"/>
      <c r="ANL57" s="1252"/>
      <c r="ANM57" s="1252"/>
      <c r="ANN57" s="1252"/>
      <c r="ANO57" s="1252"/>
      <c r="ANP57" s="1252"/>
      <c r="ANQ57" s="1252"/>
      <c r="ANR57" s="1252"/>
      <c r="ANS57" s="1252"/>
      <c r="ANT57" s="1252"/>
      <c r="ANU57" s="1252"/>
      <c r="ANV57" s="1252"/>
      <c r="ANW57" s="1252"/>
      <c r="ANX57" s="1252"/>
      <c r="ANY57" s="1252"/>
      <c r="ANZ57" s="1252"/>
      <c r="AOA57" s="1252"/>
      <c r="AOB57" s="1252"/>
      <c r="AOC57" s="1252"/>
      <c r="AOD57" s="1252"/>
      <c r="AOE57" s="1252"/>
      <c r="AOF57" s="1252"/>
      <c r="AOG57" s="1252"/>
      <c r="AOH57" s="1252"/>
      <c r="AOI57" s="1252"/>
      <c r="AOJ57" s="1252"/>
      <c r="AOK57" s="1252"/>
      <c r="AOL57" s="1252"/>
      <c r="AOM57" s="1252"/>
      <c r="AON57" s="1252"/>
      <c r="AOO57" s="1252"/>
      <c r="AOP57" s="1252"/>
      <c r="AOQ57" s="1252"/>
      <c r="AOR57" s="1252"/>
      <c r="AOS57" s="1252"/>
      <c r="AOT57" s="1252"/>
      <c r="AOU57" s="1252"/>
      <c r="AOV57" s="1252"/>
      <c r="AOW57" s="1252"/>
      <c r="AOX57" s="1252"/>
      <c r="AOY57" s="1252"/>
      <c r="AOZ57" s="1252"/>
      <c r="APA57" s="1252"/>
      <c r="APB57" s="1252"/>
      <c r="APC57" s="1252"/>
      <c r="APD57" s="1252"/>
      <c r="APE57" s="1252"/>
      <c r="APF57" s="1252"/>
      <c r="APG57" s="1252"/>
      <c r="APH57" s="1252"/>
      <c r="API57" s="1252"/>
      <c r="APJ57" s="1252"/>
      <c r="APK57" s="1252"/>
      <c r="APL57" s="1252"/>
      <c r="APM57" s="1252"/>
      <c r="APN57" s="1252"/>
      <c r="APO57" s="1252"/>
      <c r="APP57" s="1252"/>
      <c r="APQ57" s="1252"/>
      <c r="APR57" s="1252"/>
      <c r="APS57" s="1252"/>
      <c r="APT57" s="1252"/>
      <c r="APU57" s="1252"/>
      <c r="APV57" s="1252"/>
      <c r="APW57" s="1252"/>
      <c r="APX57" s="1252"/>
      <c r="APY57" s="1252"/>
      <c r="APZ57" s="1252"/>
      <c r="AQA57" s="1252"/>
      <c r="AQB57" s="1252"/>
      <c r="AQC57" s="1252"/>
      <c r="AQD57" s="1252"/>
      <c r="AQE57" s="1252"/>
      <c r="AQF57" s="1252"/>
      <c r="AQG57" s="1252"/>
      <c r="AQH57" s="1252"/>
      <c r="AQI57" s="1252"/>
      <c r="AQJ57" s="1252"/>
      <c r="AQK57" s="1252"/>
      <c r="AQL57" s="1252"/>
      <c r="AQM57" s="1252"/>
      <c r="AQN57" s="1252"/>
      <c r="AQO57" s="1252"/>
      <c r="AQP57" s="1252"/>
      <c r="AQQ57" s="1252"/>
      <c r="AQR57" s="1252"/>
      <c r="AQS57" s="1252"/>
      <c r="AQT57" s="1252"/>
      <c r="AQU57" s="1252"/>
      <c r="AQV57" s="1252"/>
      <c r="AQW57" s="1252"/>
      <c r="AQX57" s="1252"/>
      <c r="AQY57" s="1252"/>
      <c r="AQZ57" s="1252"/>
      <c r="ARA57" s="1252"/>
      <c r="ARB57" s="1252"/>
      <c r="ARC57" s="1252"/>
      <c r="ARD57" s="1252"/>
      <c r="ARE57" s="1252"/>
      <c r="ARF57" s="1252"/>
      <c r="ARG57" s="1252"/>
      <c r="ARH57" s="1252"/>
      <c r="ARI57" s="1252"/>
      <c r="ARJ57" s="1252"/>
      <c r="ARK57" s="1252"/>
      <c r="ARL57" s="1252"/>
      <c r="ARM57" s="1252"/>
      <c r="ARN57" s="1252"/>
      <c r="ARO57" s="1252"/>
      <c r="ARP57" s="1252"/>
      <c r="ARQ57" s="1252"/>
      <c r="ARR57" s="1252"/>
      <c r="ARS57" s="1252"/>
      <c r="ART57" s="1252"/>
      <c r="ARU57" s="1252"/>
      <c r="ARV57" s="1252"/>
      <c r="ARW57" s="1252"/>
      <c r="ARX57" s="1252"/>
      <c r="ARY57" s="1252"/>
      <c r="ARZ57" s="1252"/>
      <c r="ASA57" s="1252"/>
      <c r="ASB57" s="1252"/>
      <c r="ASC57" s="1252"/>
      <c r="ASD57" s="1252"/>
      <c r="ASE57" s="1252"/>
      <c r="ASF57" s="1252"/>
      <c r="ASG57" s="1252"/>
      <c r="ASH57" s="1252"/>
      <c r="ASI57" s="1252"/>
      <c r="ASJ57" s="1252"/>
      <c r="ASK57" s="1252"/>
      <c r="ASL57" s="1252"/>
      <c r="ASM57" s="1252"/>
      <c r="ASN57" s="1252"/>
      <c r="ASO57" s="1252"/>
      <c r="ASP57" s="1252"/>
      <c r="ASQ57" s="1252"/>
      <c r="ASR57" s="1252"/>
      <c r="ASS57" s="1252"/>
      <c r="AST57" s="1252"/>
      <c r="ASU57" s="1252"/>
      <c r="ASV57" s="1252"/>
      <c r="ASW57" s="1252"/>
      <c r="ASX57" s="1252"/>
      <c r="ASY57" s="1252"/>
      <c r="ASZ57" s="1252"/>
      <c r="ATA57" s="1252"/>
      <c r="ATB57" s="1252"/>
      <c r="ATC57" s="1252"/>
      <c r="ATD57" s="1252"/>
      <c r="ATE57" s="1252"/>
      <c r="ATF57" s="1252"/>
      <c r="ATG57" s="1252"/>
      <c r="ATH57" s="1252"/>
      <c r="ATI57" s="1252"/>
      <c r="ATJ57" s="1252"/>
      <c r="ATK57" s="1252"/>
      <c r="ATL57" s="1252"/>
      <c r="ATM57" s="1252"/>
      <c r="ATN57" s="1252"/>
      <c r="ATO57" s="1252"/>
      <c r="ATP57" s="1252"/>
      <c r="ATQ57" s="1252"/>
      <c r="ATR57" s="1252"/>
      <c r="ATS57" s="1252"/>
      <c r="ATT57" s="1252"/>
      <c r="ATU57" s="1252"/>
      <c r="ATV57" s="1252"/>
      <c r="ATW57" s="1252"/>
      <c r="ATX57" s="1252"/>
      <c r="ATY57" s="1252"/>
      <c r="ATZ57" s="1252"/>
      <c r="AUA57" s="1252"/>
      <c r="AUB57" s="1252"/>
      <c r="AUC57" s="1252"/>
      <c r="AUD57" s="1252"/>
      <c r="AUE57" s="1252"/>
      <c r="AUF57" s="1252"/>
      <c r="AUG57" s="1252"/>
      <c r="AUH57" s="1252"/>
      <c r="AUI57" s="1252"/>
      <c r="AUJ57" s="1252"/>
      <c r="AUK57" s="1252"/>
      <c r="AUL57" s="1252"/>
      <c r="AUM57" s="1252"/>
      <c r="AUN57" s="1252"/>
      <c r="AUO57" s="1252"/>
      <c r="AUP57" s="1252"/>
      <c r="AUQ57" s="1252"/>
      <c r="AUR57" s="1252"/>
      <c r="AUS57" s="1252"/>
      <c r="AUT57" s="1252"/>
      <c r="AUU57" s="1252"/>
      <c r="AUV57" s="1252"/>
      <c r="AUW57" s="1252"/>
      <c r="AUX57" s="1252"/>
      <c r="AUY57" s="1252"/>
      <c r="AUZ57" s="1252"/>
      <c r="AVA57" s="1252"/>
      <c r="AVB57" s="1252"/>
      <c r="AVC57" s="1252"/>
      <c r="AVD57" s="1252"/>
      <c r="AVE57" s="1252"/>
      <c r="AVF57" s="1252"/>
      <c r="AVG57" s="1252"/>
      <c r="AVH57" s="1252"/>
      <c r="AVI57" s="1252"/>
      <c r="AVJ57" s="1252"/>
      <c r="AVK57" s="1252"/>
      <c r="AVL57" s="1252"/>
      <c r="AVM57" s="1252"/>
      <c r="AVN57" s="1252"/>
      <c r="AVO57" s="1252"/>
      <c r="AVP57" s="1252"/>
      <c r="AVQ57" s="1252"/>
      <c r="AVR57" s="1252"/>
      <c r="AVS57" s="1252"/>
      <c r="AVT57" s="1252"/>
      <c r="AVU57" s="1252"/>
      <c r="AVV57" s="1252"/>
      <c r="AVW57" s="1252"/>
      <c r="AVX57" s="1252"/>
      <c r="AVY57" s="1252"/>
      <c r="AVZ57" s="1252"/>
      <c r="AWA57" s="1252"/>
      <c r="AWB57" s="1252"/>
      <c r="AWC57" s="1252"/>
      <c r="AWD57" s="1252"/>
      <c r="AWE57" s="1252"/>
      <c r="AWF57" s="1252"/>
      <c r="AWG57" s="1252"/>
      <c r="AWH57" s="1252"/>
      <c r="AWI57" s="1252"/>
      <c r="AWJ57" s="1252"/>
      <c r="AWK57" s="1252"/>
      <c r="AWL57" s="1252"/>
      <c r="AWM57" s="1252"/>
      <c r="AWN57" s="1252"/>
      <c r="AWO57" s="1252"/>
      <c r="AWP57" s="1252"/>
      <c r="AWQ57" s="1252"/>
      <c r="AWR57" s="1252"/>
      <c r="AWS57" s="1252"/>
      <c r="AWT57" s="1252"/>
      <c r="AWU57" s="1252"/>
      <c r="AWV57" s="1252"/>
      <c r="AWW57" s="1252"/>
      <c r="AWX57" s="1252"/>
      <c r="AWY57" s="1252"/>
      <c r="AWZ57" s="1252"/>
      <c r="AXA57" s="1252"/>
      <c r="AXB57" s="1252"/>
      <c r="AXC57" s="1252"/>
      <c r="AXD57" s="1252"/>
      <c r="AXE57" s="1252"/>
      <c r="AXF57" s="1252"/>
      <c r="AXG57" s="1252"/>
      <c r="AXH57" s="1252"/>
      <c r="AXI57" s="1252"/>
      <c r="AXJ57" s="1252"/>
      <c r="AXK57" s="1252"/>
      <c r="AXL57" s="1252"/>
      <c r="AXM57" s="1252"/>
      <c r="AXN57" s="1252"/>
      <c r="AXO57" s="1252"/>
      <c r="AXP57" s="1252"/>
      <c r="AXQ57" s="1252"/>
      <c r="AXR57" s="1252"/>
      <c r="AXS57" s="1252"/>
      <c r="AXT57" s="1252"/>
      <c r="AXU57" s="1252"/>
      <c r="AXV57" s="1252"/>
      <c r="AXW57" s="1252"/>
      <c r="AXX57" s="1252"/>
      <c r="AXY57" s="1252"/>
      <c r="AXZ57" s="1252"/>
      <c r="AYA57" s="1252"/>
      <c r="AYB57" s="1252"/>
      <c r="AYC57" s="1252"/>
      <c r="AYD57" s="1252"/>
      <c r="AYE57" s="1252"/>
      <c r="AYF57" s="1252"/>
      <c r="AYG57" s="1252"/>
      <c r="AYH57" s="1252"/>
      <c r="AYI57" s="1252"/>
      <c r="AYJ57" s="1252"/>
      <c r="AYK57" s="1252"/>
      <c r="AYL57" s="1252"/>
      <c r="AYM57" s="1252"/>
      <c r="AYN57" s="1252"/>
      <c r="AYO57" s="1252"/>
      <c r="AYP57" s="1252"/>
      <c r="AYQ57" s="1252"/>
      <c r="AYR57" s="1252"/>
      <c r="AYS57" s="1252"/>
      <c r="AYT57" s="1252"/>
      <c r="AYU57" s="1252"/>
      <c r="AYV57" s="1252"/>
      <c r="AYW57" s="1252"/>
      <c r="AYX57" s="1252"/>
      <c r="AYY57" s="1252"/>
      <c r="AYZ57" s="1252"/>
      <c r="AZA57" s="1252"/>
      <c r="AZB57" s="1252"/>
      <c r="AZC57" s="1252"/>
      <c r="AZD57" s="1252"/>
      <c r="AZE57" s="1252"/>
      <c r="AZF57" s="1252"/>
      <c r="AZG57" s="1252"/>
      <c r="AZH57" s="1252"/>
      <c r="AZI57" s="1252"/>
      <c r="AZJ57" s="1252"/>
      <c r="AZK57" s="1252"/>
      <c r="AZL57" s="1252"/>
      <c r="AZM57" s="1252"/>
      <c r="AZN57" s="1252"/>
      <c r="AZO57" s="1252"/>
      <c r="AZP57" s="1252"/>
      <c r="AZQ57" s="1252"/>
      <c r="AZR57" s="1252"/>
      <c r="AZS57" s="1252"/>
      <c r="AZT57" s="1252"/>
      <c r="AZU57" s="1252"/>
      <c r="AZV57" s="1252"/>
      <c r="AZW57" s="1252"/>
      <c r="AZX57" s="1252"/>
      <c r="AZY57" s="1252"/>
      <c r="AZZ57" s="1252"/>
      <c r="BAA57" s="1252"/>
      <c r="BAB57" s="1252"/>
      <c r="BAC57" s="1252"/>
      <c r="BAD57" s="1252"/>
      <c r="BAE57" s="1252"/>
      <c r="BAF57" s="1252"/>
      <c r="BAG57" s="1252"/>
      <c r="BAH57" s="1252"/>
      <c r="BAI57" s="1252"/>
      <c r="BAJ57" s="1252"/>
      <c r="BAK57" s="1252"/>
      <c r="BAL57" s="1252"/>
      <c r="BAM57" s="1252"/>
      <c r="BAN57" s="1252"/>
      <c r="BAO57" s="1252"/>
      <c r="BAP57" s="1252"/>
      <c r="BAQ57" s="1252"/>
      <c r="BAR57" s="1252"/>
      <c r="BAS57" s="1252"/>
      <c r="BAT57" s="1252"/>
      <c r="BAU57" s="1252"/>
      <c r="BAV57" s="1252"/>
      <c r="BAW57" s="1252"/>
      <c r="BAX57" s="1252"/>
      <c r="BAY57" s="1252"/>
      <c r="BAZ57" s="1252"/>
      <c r="BBA57" s="1252"/>
      <c r="BBB57" s="1252"/>
      <c r="BBC57" s="1252"/>
      <c r="BBD57" s="1252"/>
      <c r="BBE57" s="1252"/>
      <c r="BBF57" s="1252"/>
      <c r="BBG57" s="1252"/>
      <c r="BBH57" s="1252"/>
      <c r="BBI57" s="1252"/>
      <c r="BBJ57" s="1252"/>
      <c r="BBK57" s="1252"/>
      <c r="BBL57" s="1252"/>
      <c r="BBM57" s="1252"/>
      <c r="BBN57" s="1252"/>
      <c r="BBO57" s="1252"/>
      <c r="BBP57" s="1252"/>
      <c r="BBQ57" s="1252"/>
      <c r="BBR57" s="1252"/>
      <c r="BBS57" s="1252"/>
      <c r="BBT57" s="1252"/>
      <c r="BBU57" s="1252"/>
      <c r="BBV57" s="1252"/>
      <c r="BBW57" s="1252"/>
      <c r="BBX57" s="1252"/>
      <c r="BBY57" s="1252"/>
      <c r="BBZ57" s="1252"/>
      <c r="BCA57" s="1252"/>
      <c r="BCB57" s="1252"/>
      <c r="BCC57" s="1252"/>
      <c r="BCD57" s="1252"/>
      <c r="BCE57" s="1252"/>
      <c r="BCF57" s="1252"/>
      <c r="BCG57" s="1252"/>
      <c r="BCH57" s="1252"/>
      <c r="BCI57" s="1252"/>
      <c r="BCJ57" s="1252"/>
      <c r="BCK57" s="1252"/>
      <c r="BCL57" s="1252"/>
      <c r="BCM57" s="1252"/>
      <c r="BCN57" s="1252"/>
      <c r="BCO57" s="1252"/>
      <c r="BCP57" s="1252"/>
      <c r="BCQ57" s="1252"/>
      <c r="BCR57" s="1252"/>
      <c r="BCS57" s="1252"/>
      <c r="BCT57" s="1252"/>
      <c r="BCU57" s="1252"/>
      <c r="BCV57" s="1252"/>
      <c r="BCW57" s="1252"/>
      <c r="BCX57" s="1252"/>
      <c r="BCY57" s="1252"/>
      <c r="BCZ57" s="1252"/>
      <c r="BDA57" s="1252"/>
      <c r="BDB57" s="1252"/>
      <c r="BDC57" s="1252"/>
      <c r="BDD57" s="1252"/>
      <c r="BDE57" s="1252"/>
      <c r="BDF57" s="1252"/>
      <c r="BDG57" s="1252"/>
      <c r="BDH57" s="1252"/>
      <c r="BDI57" s="1252"/>
      <c r="BDJ57" s="1252"/>
      <c r="BDK57" s="1252"/>
      <c r="BDL57" s="1252"/>
      <c r="BDM57" s="1252"/>
      <c r="BDN57" s="1252"/>
      <c r="BDO57" s="1252"/>
      <c r="BDP57" s="1252"/>
      <c r="BDQ57" s="1252"/>
      <c r="BDR57" s="1252"/>
      <c r="BDS57" s="1252"/>
      <c r="BDT57" s="1252"/>
      <c r="BDU57" s="1252"/>
      <c r="BDV57" s="1252"/>
      <c r="BDW57" s="1252"/>
      <c r="BDX57" s="1252"/>
      <c r="BDY57" s="1252"/>
      <c r="BDZ57" s="1252"/>
      <c r="BEA57" s="1252"/>
      <c r="BEB57" s="1252"/>
      <c r="BEC57" s="1252"/>
      <c r="BED57" s="1252"/>
      <c r="BEE57" s="1252"/>
      <c r="BEF57" s="1252"/>
      <c r="BEG57" s="1252"/>
      <c r="BEH57" s="1252"/>
      <c r="BEI57" s="1252"/>
      <c r="BEJ57" s="1252"/>
      <c r="BEK57" s="1252"/>
      <c r="BEL57" s="1252"/>
      <c r="BEM57" s="1252"/>
      <c r="BEN57" s="1252"/>
      <c r="BEO57" s="1252"/>
      <c r="BEP57" s="1252"/>
      <c r="BEQ57" s="1252"/>
      <c r="BER57" s="1252"/>
      <c r="BES57" s="1252"/>
      <c r="BET57" s="1252"/>
      <c r="BEU57" s="1252"/>
      <c r="BEV57" s="1252"/>
      <c r="BEW57" s="1252"/>
      <c r="BEX57" s="1252"/>
      <c r="BEY57" s="1252"/>
      <c r="BEZ57" s="1252"/>
      <c r="BFA57" s="1252"/>
      <c r="BFB57" s="1252"/>
      <c r="BFC57" s="1252"/>
      <c r="BFD57" s="1252"/>
      <c r="BFE57" s="1252"/>
      <c r="BFF57" s="1252"/>
      <c r="BFG57" s="1252"/>
      <c r="BFH57" s="1252"/>
      <c r="BFI57" s="1252"/>
      <c r="BFJ57" s="1252"/>
      <c r="BFK57" s="1252"/>
      <c r="BFL57" s="1252"/>
      <c r="BFM57" s="1252"/>
      <c r="BFN57" s="1252"/>
      <c r="BFO57" s="1252"/>
      <c r="BFP57" s="1252"/>
      <c r="BFQ57" s="1252"/>
      <c r="BFR57" s="1252"/>
      <c r="BFS57" s="1252"/>
      <c r="BFT57" s="1252"/>
      <c r="BFU57" s="1252"/>
      <c r="BFV57" s="1252"/>
      <c r="BFW57" s="1252"/>
      <c r="BFX57" s="1252"/>
      <c r="BFY57" s="1252"/>
      <c r="BFZ57" s="1252"/>
      <c r="BGA57" s="1252"/>
      <c r="BGB57" s="1252"/>
      <c r="BGC57" s="1252"/>
      <c r="BGD57" s="1252"/>
      <c r="BGE57" s="1252"/>
      <c r="BGF57" s="1252"/>
      <c r="BGG57" s="1252"/>
      <c r="BGH57" s="1252"/>
      <c r="BGI57" s="1252"/>
      <c r="BGJ57" s="1252"/>
      <c r="BGK57" s="1252"/>
      <c r="BGL57" s="1252"/>
      <c r="BGM57" s="1252"/>
      <c r="BGN57" s="1252"/>
      <c r="BGO57" s="1252"/>
      <c r="BGP57" s="1252"/>
      <c r="BGQ57" s="1252"/>
      <c r="BGR57" s="1252"/>
      <c r="BGS57" s="1252"/>
      <c r="BGT57" s="1252"/>
      <c r="BGU57" s="1252"/>
      <c r="BGV57" s="1252"/>
      <c r="BGW57" s="1252"/>
      <c r="BGX57" s="1252"/>
      <c r="BGY57" s="1252"/>
      <c r="BGZ57" s="1252"/>
      <c r="BHA57" s="1252"/>
      <c r="BHB57" s="1252"/>
      <c r="BHC57" s="1252"/>
      <c r="BHD57" s="1252"/>
      <c r="BHE57" s="1252"/>
      <c r="BHF57" s="1252"/>
      <c r="BHG57" s="1252"/>
      <c r="BHH57" s="1252"/>
      <c r="BHI57" s="1252"/>
      <c r="BHJ57" s="1252"/>
      <c r="BHK57" s="1252"/>
      <c r="BHL57" s="1252"/>
      <c r="BHM57" s="1252"/>
      <c r="BHN57" s="1252"/>
      <c r="BHO57" s="1252"/>
      <c r="BHP57" s="1252"/>
      <c r="BHQ57" s="1252"/>
      <c r="BHR57" s="1252"/>
      <c r="BHS57" s="1252"/>
      <c r="BHT57" s="1252"/>
      <c r="BHU57" s="1252"/>
      <c r="BHV57" s="1252"/>
      <c r="BHW57" s="1252"/>
      <c r="BHX57" s="1252"/>
      <c r="BHY57" s="1252"/>
      <c r="BHZ57" s="1252"/>
      <c r="BIA57" s="1252"/>
      <c r="BIB57" s="1252"/>
      <c r="BIC57" s="1252"/>
      <c r="BID57" s="1252"/>
      <c r="BIE57" s="1252"/>
      <c r="BIF57" s="1252"/>
      <c r="BIG57" s="1252"/>
      <c r="BIH57" s="1252"/>
      <c r="BII57" s="1252"/>
      <c r="BIJ57" s="1252"/>
      <c r="BIK57" s="1252"/>
      <c r="BIL57" s="1252"/>
      <c r="BIM57" s="1252"/>
      <c r="BIN57" s="1252"/>
      <c r="BIO57" s="1252"/>
      <c r="BIP57" s="1252"/>
      <c r="BIQ57" s="1252"/>
      <c r="BIR57" s="1252"/>
      <c r="BIS57" s="1252"/>
      <c r="BIT57" s="1252"/>
      <c r="BIU57" s="1252"/>
      <c r="BIV57" s="1252"/>
      <c r="BIW57" s="1252"/>
      <c r="BIX57" s="1252"/>
      <c r="BIY57" s="1252"/>
      <c r="BIZ57" s="1252"/>
      <c r="BJA57" s="1252"/>
      <c r="BJB57" s="1252"/>
      <c r="BJC57" s="1252"/>
      <c r="BJD57" s="1252"/>
      <c r="BJE57" s="1252"/>
      <c r="BJF57" s="1252"/>
      <c r="BJG57" s="1252"/>
      <c r="BJH57" s="1252"/>
      <c r="BJI57" s="1252"/>
      <c r="BJJ57" s="1252"/>
      <c r="BJK57" s="1252"/>
      <c r="BJL57" s="1252"/>
      <c r="BJM57" s="1252"/>
      <c r="BJN57" s="1252"/>
      <c r="BJO57" s="1252"/>
      <c r="BJP57" s="1252"/>
      <c r="BJQ57" s="1252"/>
      <c r="BJR57" s="1252"/>
      <c r="BJS57" s="1252"/>
      <c r="BJT57" s="1252"/>
      <c r="BJU57" s="1252"/>
      <c r="BJV57" s="1252"/>
      <c r="BJW57" s="1252"/>
      <c r="BJX57" s="1252"/>
      <c r="BJY57" s="1252"/>
      <c r="BJZ57" s="1252"/>
      <c r="BKA57" s="1252"/>
      <c r="BKB57" s="1252"/>
      <c r="BKC57" s="1252"/>
      <c r="BKD57" s="1252"/>
      <c r="BKE57" s="1252"/>
      <c r="BKF57" s="1252"/>
      <c r="BKG57" s="1252"/>
      <c r="BKH57" s="1252"/>
      <c r="BKI57" s="1252"/>
      <c r="BKJ57" s="1252"/>
      <c r="BKK57" s="1252"/>
      <c r="BKL57" s="1252"/>
      <c r="BKM57" s="1252"/>
      <c r="BKN57" s="1252"/>
      <c r="BKO57" s="1252"/>
      <c r="BKP57" s="1252"/>
      <c r="BKQ57" s="1252"/>
      <c r="BKR57" s="1252"/>
      <c r="BKS57" s="1252"/>
      <c r="BKT57" s="1252"/>
      <c r="BKU57" s="1252"/>
      <c r="BKV57" s="1252"/>
      <c r="BKW57" s="1252"/>
      <c r="BKX57" s="1252"/>
      <c r="BKY57" s="1252"/>
      <c r="BKZ57" s="1252"/>
      <c r="BLA57" s="1252"/>
      <c r="BLB57" s="1252"/>
      <c r="BLC57" s="1252"/>
      <c r="BLD57" s="1252"/>
      <c r="BLE57" s="1252"/>
      <c r="BLF57" s="1252"/>
      <c r="BLG57" s="1252"/>
      <c r="BLH57" s="1252"/>
      <c r="BLI57" s="1252"/>
      <c r="BLJ57" s="1252"/>
      <c r="BLK57" s="1252"/>
      <c r="BLL57" s="1252"/>
      <c r="BLM57" s="1252"/>
      <c r="BLN57" s="1252"/>
      <c r="BLO57" s="1252"/>
      <c r="BLP57" s="1252"/>
      <c r="BLQ57" s="1252"/>
      <c r="BLR57" s="1252"/>
      <c r="BLS57" s="1252"/>
      <c r="BLT57" s="1252"/>
      <c r="BLU57" s="1252"/>
      <c r="BLV57" s="1252"/>
      <c r="BLW57" s="1252"/>
      <c r="BLX57" s="1252"/>
      <c r="BLY57" s="1252"/>
      <c r="BLZ57" s="1252"/>
      <c r="BMA57" s="1252"/>
      <c r="BMB57" s="1252"/>
      <c r="BMC57" s="1252"/>
      <c r="BMD57" s="1252"/>
      <c r="BME57" s="1252"/>
      <c r="BMF57" s="1252"/>
      <c r="BMG57" s="1252"/>
      <c r="BMH57" s="1252"/>
      <c r="BMI57" s="1252"/>
      <c r="BMJ57" s="1252"/>
      <c r="BMK57" s="1252"/>
      <c r="BML57" s="1252"/>
      <c r="BMM57" s="1252"/>
      <c r="BMN57" s="1252"/>
      <c r="BMO57" s="1252"/>
      <c r="BMP57" s="1252"/>
      <c r="BMQ57" s="1252"/>
      <c r="BMR57" s="1252"/>
      <c r="BMS57" s="1252"/>
      <c r="BMT57" s="1252"/>
      <c r="BMU57" s="1252"/>
      <c r="BMV57" s="1252"/>
      <c r="BMW57" s="1252"/>
      <c r="BMX57" s="1252"/>
      <c r="BMY57" s="1252"/>
      <c r="BMZ57" s="1252"/>
      <c r="BNA57" s="1252"/>
      <c r="BNB57" s="1252"/>
      <c r="BNC57" s="1252"/>
      <c r="BND57" s="1252"/>
      <c r="BNE57" s="1252"/>
      <c r="BNF57" s="1252"/>
      <c r="BNG57" s="1252"/>
      <c r="BNH57" s="1252"/>
      <c r="BNI57" s="1252"/>
      <c r="BNJ57" s="1252"/>
      <c r="BNK57" s="1252"/>
      <c r="BNL57" s="1252"/>
      <c r="BNM57" s="1252"/>
      <c r="BNN57" s="1252"/>
      <c r="BNO57" s="1252"/>
      <c r="BNP57" s="1252"/>
      <c r="BNQ57" s="1252"/>
      <c r="BNR57" s="1252"/>
      <c r="BNS57" s="1252"/>
      <c r="BNT57" s="1252"/>
      <c r="BNU57" s="1252"/>
      <c r="BNV57" s="1252"/>
      <c r="BNW57" s="1252"/>
      <c r="BNX57" s="1252"/>
      <c r="BNY57" s="1252"/>
      <c r="BNZ57" s="1252"/>
      <c r="BOA57" s="1252"/>
      <c r="BOB57" s="1252"/>
      <c r="BOC57" s="1252"/>
      <c r="BOD57" s="1252"/>
      <c r="BOE57" s="1252"/>
      <c r="BOF57" s="1252"/>
      <c r="BOG57" s="1252"/>
      <c r="BOH57" s="1252"/>
      <c r="BOI57" s="1252"/>
      <c r="BOJ57" s="1252"/>
      <c r="BOK57" s="1252"/>
      <c r="BOL57" s="1252"/>
      <c r="BOM57" s="1252"/>
      <c r="BON57" s="1252"/>
      <c r="BOO57" s="1252"/>
      <c r="BOP57" s="1252"/>
      <c r="BOQ57" s="1252"/>
      <c r="BOR57" s="1252"/>
      <c r="BOS57" s="1252"/>
      <c r="BOT57" s="1252"/>
      <c r="BOU57" s="1252"/>
      <c r="BOV57" s="1252"/>
      <c r="BOW57" s="1252"/>
      <c r="BOX57" s="1252"/>
      <c r="BOY57" s="1252"/>
      <c r="BOZ57" s="1252"/>
      <c r="BPA57" s="1252"/>
      <c r="BPB57" s="1252"/>
      <c r="BPC57" s="1252"/>
      <c r="BPD57" s="1252"/>
      <c r="BPE57" s="1252"/>
      <c r="BPF57" s="1252"/>
      <c r="BPG57" s="1252"/>
      <c r="BPH57" s="1252"/>
      <c r="BPI57" s="1252"/>
      <c r="BPJ57" s="1252"/>
      <c r="BPK57" s="1252"/>
      <c r="BPL57" s="1252"/>
      <c r="BPM57" s="1252"/>
      <c r="BPN57" s="1252"/>
      <c r="BPO57" s="1252"/>
      <c r="BPP57" s="1252"/>
      <c r="BPQ57" s="1252"/>
      <c r="BPR57" s="1252"/>
      <c r="BPS57" s="1252"/>
      <c r="BPT57" s="1252"/>
      <c r="BPU57" s="1252"/>
      <c r="BPV57" s="1252"/>
      <c r="BPW57" s="1252"/>
      <c r="BPX57" s="1252"/>
      <c r="BPY57" s="1252"/>
      <c r="BPZ57" s="1252"/>
      <c r="BQA57" s="1252"/>
      <c r="BQB57" s="1252"/>
      <c r="BQC57" s="1252"/>
      <c r="BQD57" s="1252"/>
      <c r="BQE57" s="1252"/>
      <c r="BQF57" s="1252"/>
      <c r="BQG57" s="1252"/>
      <c r="BQH57" s="1252"/>
      <c r="BQI57" s="1252"/>
      <c r="BQJ57" s="1252"/>
      <c r="BQK57" s="1252"/>
      <c r="BQL57" s="1252"/>
      <c r="BQM57" s="1252"/>
      <c r="BQN57" s="1252"/>
      <c r="BQO57" s="1252"/>
      <c r="BQP57" s="1252"/>
      <c r="BQQ57" s="1252"/>
      <c r="BQR57" s="1252"/>
      <c r="BQS57" s="1252"/>
      <c r="BQT57" s="1252"/>
      <c r="BQU57" s="1252"/>
      <c r="BQV57" s="1252"/>
      <c r="BQW57" s="1252"/>
      <c r="BQX57" s="1252"/>
      <c r="BQY57" s="1252"/>
      <c r="BQZ57" s="1252"/>
      <c r="BRA57" s="1252"/>
      <c r="BRB57" s="1252"/>
      <c r="BRC57" s="1252"/>
      <c r="BRD57" s="1252"/>
      <c r="BRE57" s="1252"/>
      <c r="BRF57" s="1252"/>
      <c r="BRG57" s="1252"/>
      <c r="BRH57" s="1252"/>
      <c r="BRI57" s="1252"/>
      <c r="BRJ57" s="1252"/>
      <c r="BRK57" s="1252"/>
      <c r="BRL57" s="1252"/>
      <c r="BRM57" s="1252"/>
      <c r="BRN57" s="1252"/>
      <c r="BRO57" s="1252"/>
      <c r="BRP57" s="1252"/>
      <c r="BRQ57" s="1252"/>
      <c r="BRR57" s="1252"/>
      <c r="BRS57" s="1252"/>
      <c r="BRT57" s="1252"/>
      <c r="BRU57" s="1252"/>
      <c r="BRV57" s="1252"/>
      <c r="BRW57" s="1252"/>
      <c r="BRX57" s="1252"/>
      <c r="BRY57" s="1252"/>
      <c r="BRZ57" s="1252"/>
      <c r="BSA57" s="1252"/>
      <c r="BSB57" s="1252"/>
      <c r="BSC57" s="1252"/>
      <c r="BSD57" s="1252"/>
      <c r="BSE57" s="1252"/>
      <c r="BSF57" s="1252"/>
      <c r="BSG57" s="1252"/>
      <c r="BSH57" s="1252"/>
      <c r="BSI57" s="1252"/>
      <c r="BSJ57" s="1252"/>
      <c r="BSK57" s="1252"/>
      <c r="BSL57" s="1252"/>
      <c r="BSM57" s="1252"/>
      <c r="BSN57" s="1252"/>
      <c r="BSO57" s="1252"/>
      <c r="BSP57" s="1252"/>
      <c r="BSQ57" s="1252"/>
      <c r="BSR57" s="1252"/>
      <c r="BSS57" s="1252"/>
      <c r="BST57" s="1252"/>
      <c r="BSU57" s="1252"/>
      <c r="BSV57" s="1252"/>
      <c r="BSW57" s="1252"/>
      <c r="BSX57" s="1252"/>
      <c r="BSY57" s="1252"/>
      <c r="BSZ57" s="1252"/>
      <c r="BTA57" s="1252"/>
      <c r="BTB57" s="1252"/>
      <c r="BTC57" s="1252"/>
      <c r="BTD57" s="1252"/>
      <c r="BTE57" s="1252"/>
      <c r="BTF57" s="1252"/>
      <c r="BTG57" s="1252"/>
      <c r="BTH57" s="1252"/>
      <c r="BTI57" s="1252"/>
      <c r="BTJ57" s="1252"/>
      <c r="BTK57" s="1252"/>
      <c r="BTL57" s="1252"/>
      <c r="BTM57" s="1252"/>
      <c r="BTN57" s="1252"/>
      <c r="BTO57" s="1252"/>
      <c r="BTP57" s="1252"/>
      <c r="BTQ57" s="1252"/>
      <c r="BTR57" s="1252"/>
      <c r="BTS57" s="1252"/>
      <c r="BTT57" s="1252"/>
      <c r="BTU57" s="1252"/>
      <c r="BTV57" s="1252"/>
      <c r="BTW57" s="1252"/>
      <c r="BTX57" s="1252"/>
      <c r="BTY57" s="1252"/>
      <c r="BTZ57" s="1252"/>
      <c r="BUA57" s="1252"/>
      <c r="BUB57" s="1252"/>
      <c r="BUC57" s="1252"/>
      <c r="BUD57" s="1252"/>
      <c r="BUE57" s="1252"/>
      <c r="BUF57" s="1252"/>
      <c r="BUG57" s="1252"/>
      <c r="BUH57" s="1252"/>
      <c r="BUI57" s="1252"/>
      <c r="BUJ57" s="1252"/>
      <c r="BUK57" s="1252"/>
      <c r="BUL57" s="1252"/>
      <c r="BUM57" s="1252"/>
      <c r="BUN57" s="1252"/>
      <c r="BUO57" s="1252"/>
      <c r="BUP57" s="1252"/>
      <c r="BUQ57" s="1252"/>
      <c r="BUR57" s="1252"/>
      <c r="BUS57" s="1252"/>
      <c r="BUT57" s="1252"/>
      <c r="BUU57" s="1252"/>
      <c r="BUV57" s="1252"/>
      <c r="BUW57" s="1252"/>
      <c r="BUX57" s="1252"/>
      <c r="BUY57" s="1252"/>
      <c r="BUZ57" s="1252"/>
      <c r="BVA57" s="1252"/>
      <c r="BVB57" s="1252"/>
      <c r="BVC57" s="1252"/>
      <c r="BVD57" s="1252"/>
      <c r="BVE57" s="1252"/>
      <c r="BVF57" s="1252"/>
      <c r="BVG57" s="1252"/>
      <c r="BVH57" s="1252"/>
      <c r="BVI57" s="1252"/>
      <c r="BVJ57" s="1252"/>
      <c r="BVK57" s="1252"/>
      <c r="BVL57" s="1252"/>
      <c r="BVM57" s="1252"/>
      <c r="BVN57" s="1252"/>
      <c r="BVO57" s="1252"/>
      <c r="BVP57" s="1252"/>
      <c r="BVQ57" s="1252"/>
      <c r="BVR57" s="1252"/>
      <c r="BVS57" s="1252"/>
      <c r="BVT57" s="1252"/>
      <c r="BVU57" s="1252"/>
      <c r="BVV57" s="1252"/>
      <c r="BVW57" s="1252"/>
      <c r="BVX57" s="1252"/>
      <c r="BVY57" s="1252"/>
      <c r="BVZ57" s="1252"/>
      <c r="BWA57" s="1252"/>
      <c r="BWB57" s="1252"/>
      <c r="BWC57" s="1252"/>
      <c r="BWD57" s="1252"/>
      <c r="BWE57" s="1252"/>
      <c r="BWF57" s="1252"/>
      <c r="BWG57" s="1252"/>
      <c r="BWH57" s="1252"/>
      <c r="BWI57" s="1252"/>
      <c r="BWJ57" s="1252"/>
      <c r="BWK57" s="1252"/>
      <c r="BWL57" s="1252"/>
      <c r="BWM57" s="1252"/>
      <c r="BWN57" s="1252"/>
      <c r="BWO57" s="1252"/>
      <c r="BWP57" s="1252"/>
      <c r="BWQ57" s="1252"/>
      <c r="BWR57" s="1252"/>
      <c r="BWS57" s="1252"/>
      <c r="BWT57" s="1252"/>
      <c r="BWU57" s="1252"/>
      <c r="BWV57" s="1252"/>
      <c r="BWW57" s="1252"/>
      <c r="BWX57" s="1252"/>
      <c r="BWY57" s="1252"/>
      <c r="BWZ57" s="1252"/>
      <c r="BXA57" s="1252"/>
      <c r="BXB57" s="1252"/>
      <c r="BXC57" s="1252"/>
      <c r="BXD57" s="1252"/>
      <c r="BXE57" s="1252"/>
      <c r="BXF57" s="1252"/>
      <c r="BXG57" s="1252"/>
      <c r="BXH57" s="1252"/>
      <c r="BXI57" s="1252"/>
      <c r="BXJ57" s="1252"/>
      <c r="BXK57" s="1252"/>
      <c r="BXL57" s="1252"/>
      <c r="BXM57" s="1252"/>
      <c r="BXN57" s="1252"/>
      <c r="BXO57" s="1252"/>
      <c r="BXP57" s="1252"/>
      <c r="BXQ57" s="1252"/>
      <c r="BXR57" s="1252"/>
      <c r="BXS57" s="1252"/>
      <c r="BXT57" s="1252"/>
      <c r="BXU57" s="1252"/>
      <c r="BXV57" s="1252"/>
      <c r="BXW57" s="1252"/>
      <c r="BXX57" s="1252"/>
      <c r="BXY57" s="1252"/>
      <c r="BXZ57" s="1252"/>
      <c r="BYA57" s="1252"/>
      <c r="BYB57" s="1252"/>
      <c r="BYC57" s="1252"/>
      <c r="BYD57" s="1252"/>
      <c r="BYE57" s="1252"/>
      <c r="BYF57" s="1252"/>
      <c r="BYG57" s="1252"/>
      <c r="BYH57" s="1252"/>
      <c r="BYI57" s="1252"/>
      <c r="BYJ57" s="1252"/>
      <c r="BYK57" s="1252"/>
      <c r="BYL57" s="1252"/>
      <c r="BYM57" s="1252"/>
      <c r="BYN57" s="1252"/>
      <c r="BYO57" s="1252"/>
      <c r="BYP57" s="1252"/>
      <c r="BYQ57" s="1252"/>
      <c r="BYR57" s="1252"/>
      <c r="BYS57" s="1252"/>
      <c r="BYT57" s="1252"/>
      <c r="BYU57" s="1252"/>
      <c r="BYV57" s="1252"/>
      <c r="BYW57" s="1252"/>
      <c r="BYX57" s="1252"/>
      <c r="BYY57" s="1252"/>
      <c r="BYZ57" s="1252"/>
      <c r="BZA57" s="1252"/>
      <c r="BZB57" s="1252"/>
      <c r="BZC57" s="1252"/>
      <c r="BZD57" s="1252"/>
      <c r="BZE57" s="1252"/>
      <c r="BZF57" s="1252"/>
      <c r="BZG57" s="1252"/>
      <c r="BZH57" s="1252"/>
      <c r="BZI57" s="1252"/>
      <c r="BZJ57" s="1252"/>
      <c r="BZK57" s="1252"/>
      <c r="BZL57" s="1252"/>
      <c r="BZM57" s="1252"/>
      <c r="BZN57" s="1252"/>
      <c r="BZO57" s="1252"/>
      <c r="BZP57" s="1252"/>
      <c r="BZQ57" s="1252"/>
      <c r="BZR57" s="1252"/>
      <c r="BZS57" s="1252"/>
      <c r="BZT57" s="1252"/>
      <c r="BZU57" s="1252"/>
      <c r="BZV57" s="1252"/>
      <c r="BZW57" s="1252"/>
      <c r="BZX57" s="1252"/>
      <c r="BZY57" s="1252"/>
      <c r="BZZ57" s="1252"/>
      <c r="CAA57" s="1252"/>
      <c r="CAB57" s="1252"/>
      <c r="CAC57" s="1252"/>
      <c r="CAD57" s="1252"/>
      <c r="CAE57" s="1252"/>
      <c r="CAF57" s="1252"/>
      <c r="CAG57" s="1252"/>
      <c r="CAH57" s="1252"/>
      <c r="CAI57" s="1252"/>
      <c r="CAJ57" s="1252"/>
      <c r="CAK57" s="1252"/>
      <c r="CAL57" s="1252"/>
      <c r="CAM57" s="1252"/>
      <c r="CAN57" s="1252"/>
      <c r="CAO57" s="1252"/>
      <c r="CAP57" s="1252"/>
      <c r="CAQ57" s="1252"/>
      <c r="CAR57" s="1252"/>
      <c r="CAS57" s="1252"/>
      <c r="CAT57" s="1252"/>
      <c r="CAU57" s="1252"/>
      <c r="CAV57" s="1252"/>
      <c r="CAW57" s="1252"/>
      <c r="CAX57" s="1252"/>
      <c r="CAY57" s="1252"/>
      <c r="CAZ57" s="1252"/>
      <c r="CBA57" s="1252"/>
      <c r="CBB57" s="1252"/>
      <c r="CBC57" s="1252"/>
      <c r="CBD57" s="1252"/>
      <c r="CBE57" s="1252"/>
      <c r="CBF57" s="1252"/>
      <c r="CBG57" s="1252"/>
      <c r="CBH57" s="1252"/>
      <c r="CBI57" s="1252"/>
      <c r="CBJ57" s="1252"/>
      <c r="CBK57" s="1252"/>
      <c r="CBL57" s="1252"/>
      <c r="CBM57" s="1252"/>
      <c r="CBN57" s="1252"/>
      <c r="CBO57" s="1252"/>
      <c r="CBP57" s="1252"/>
      <c r="CBQ57" s="1252"/>
      <c r="CBR57" s="1252"/>
      <c r="CBS57" s="1252"/>
      <c r="CBT57" s="1252"/>
      <c r="CBU57" s="1252"/>
      <c r="CBV57" s="1252"/>
      <c r="CBW57" s="1252"/>
      <c r="CBX57" s="1252"/>
      <c r="CBY57" s="1252"/>
      <c r="CBZ57" s="1252"/>
      <c r="CCA57" s="1252"/>
      <c r="CCB57" s="1252"/>
      <c r="CCC57" s="1252"/>
      <c r="CCD57" s="1252"/>
      <c r="CCE57" s="1252"/>
      <c r="CCF57" s="1252"/>
      <c r="CCG57" s="1252"/>
      <c r="CCH57" s="1252"/>
      <c r="CCI57" s="1252"/>
      <c r="CCJ57" s="1252"/>
      <c r="CCK57" s="1252"/>
      <c r="CCL57" s="1252"/>
      <c r="CCM57" s="1252"/>
      <c r="CCN57" s="1252"/>
      <c r="CCO57" s="1252"/>
      <c r="CCP57" s="1252"/>
      <c r="CCQ57" s="1252"/>
      <c r="CCR57" s="1252"/>
      <c r="CCS57" s="1252"/>
      <c r="CCT57" s="1252"/>
      <c r="CCU57" s="1252"/>
      <c r="CCV57" s="1252"/>
      <c r="CCW57" s="1252"/>
      <c r="CCX57" s="1252"/>
      <c r="CCY57" s="1252"/>
      <c r="CCZ57" s="1252"/>
      <c r="CDA57" s="1252"/>
      <c r="CDB57" s="1252"/>
      <c r="CDC57" s="1252"/>
      <c r="CDD57" s="1252"/>
      <c r="CDE57" s="1252"/>
      <c r="CDF57" s="1252"/>
      <c r="CDG57" s="1252"/>
      <c r="CDH57" s="1252"/>
      <c r="CDI57" s="1252"/>
      <c r="CDJ57" s="1252"/>
      <c r="CDK57" s="1252"/>
      <c r="CDL57" s="1252"/>
      <c r="CDM57" s="1252"/>
      <c r="CDN57" s="1252"/>
      <c r="CDO57" s="1252"/>
      <c r="CDP57" s="1252"/>
      <c r="CDQ57" s="1252"/>
      <c r="CDR57" s="1252"/>
      <c r="CDS57" s="1252"/>
      <c r="CDT57" s="1252"/>
      <c r="CDU57" s="1252"/>
      <c r="CDV57" s="1252"/>
      <c r="CDW57" s="1252"/>
      <c r="CDX57" s="1252"/>
      <c r="CDY57" s="1252"/>
      <c r="CDZ57" s="1252"/>
      <c r="CEA57" s="1252"/>
      <c r="CEB57" s="1252"/>
      <c r="CEC57" s="1252"/>
      <c r="CED57" s="1252"/>
      <c r="CEE57" s="1252"/>
      <c r="CEF57" s="1252"/>
      <c r="CEG57" s="1252"/>
      <c r="CEH57" s="1252"/>
      <c r="CEI57" s="1252"/>
      <c r="CEJ57" s="1252"/>
      <c r="CEK57" s="1252"/>
      <c r="CEL57" s="1252"/>
      <c r="CEM57" s="1252"/>
      <c r="CEN57" s="1252"/>
      <c r="CEO57" s="1252"/>
      <c r="CEP57" s="1252"/>
      <c r="CEQ57" s="1252"/>
      <c r="CER57" s="1252"/>
      <c r="CES57" s="1252"/>
      <c r="CET57" s="1252"/>
      <c r="CEU57" s="1252"/>
      <c r="CEV57" s="1252"/>
      <c r="CEW57" s="1252"/>
      <c r="CEX57" s="1252"/>
      <c r="CEY57" s="1252"/>
      <c r="CEZ57" s="1252"/>
      <c r="CFA57" s="1252"/>
      <c r="CFB57" s="1252"/>
      <c r="CFC57" s="1252"/>
      <c r="CFD57" s="1252"/>
      <c r="CFE57" s="1252"/>
      <c r="CFF57" s="1252"/>
      <c r="CFG57" s="1252"/>
      <c r="CFH57" s="1252"/>
      <c r="CFI57" s="1252"/>
      <c r="CFJ57" s="1252"/>
      <c r="CFK57" s="1252"/>
      <c r="CFL57" s="1252"/>
      <c r="CFM57" s="1252"/>
      <c r="CFN57" s="1252"/>
      <c r="CFO57" s="1252"/>
      <c r="CFP57" s="1252"/>
      <c r="CFQ57" s="1252"/>
      <c r="CFR57" s="1252"/>
      <c r="CFS57" s="1252"/>
      <c r="CFT57" s="1252"/>
      <c r="CFU57" s="1252"/>
      <c r="CFV57" s="1252"/>
      <c r="CFW57" s="1252"/>
      <c r="CFX57" s="1252"/>
      <c r="CFY57" s="1252"/>
      <c r="CFZ57" s="1252"/>
      <c r="CGA57" s="1252"/>
      <c r="CGB57" s="1252"/>
      <c r="CGC57" s="1252"/>
      <c r="CGD57" s="1252"/>
      <c r="CGE57" s="1252"/>
      <c r="CGF57" s="1252"/>
      <c r="CGG57" s="1252"/>
      <c r="CGH57" s="1252"/>
      <c r="CGI57" s="1252"/>
      <c r="CGJ57" s="1252"/>
      <c r="CGK57" s="1252"/>
      <c r="CGL57" s="1252"/>
      <c r="CGM57" s="1252"/>
      <c r="CGN57" s="1252"/>
      <c r="CGO57" s="1252"/>
      <c r="CGP57" s="1252"/>
      <c r="CGQ57" s="1252"/>
      <c r="CGR57" s="1252"/>
      <c r="CGS57" s="1252"/>
      <c r="CGT57" s="1252"/>
      <c r="CGU57" s="1252"/>
      <c r="CGV57" s="1252"/>
      <c r="CGW57" s="1252"/>
      <c r="CGX57" s="1252"/>
      <c r="CGY57" s="1252"/>
      <c r="CGZ57" s="1252"/>
      <c r="CHA57" s="1252"/>
      <c r="CHB57" s="1252"/>
      <c r="CHC57" s="1252"/>
      <c r="CHD57" s="1252"/>
      <c r="CHE57" s="1252"/>
      <c r="CHF57" s="1252"/>
      <c r="CHG57" s="1252"/>
      <c r="CHH57" s="1252"/>
      <c r="CHI57" s="1252"/>
      <c r="CHJ57" s="1252"/>
      <c r="CHK57" s="1252"/>
      <c r="CHL57" s="1252"/>
      <c r="CHM57" s="1252"/>
      <c r="CHN57" s="1252"/>
      <c r="CHO57" s="1252"/>
      <c r="CHP57" s="1252"/>
      <c r="CHQ57" s="1252"/>
      <c r="CHR57" s="1252"/>
      <c r="CHS57" s="1252"/>
      <c r="CHT57" s="1252"/>
      <c r="CHU57" s="1252"/>
      <c r="CHV57" s="1252"/>
      <c r="CHW57" s="1252"/>
      <c r="CHX57" s="1252"/>
      <c r="CHY57" s="1252"/>
      <c r="CHZ57" s="1252"/>
      <c r="CIA57" s="1252"/>
      <c r="CIB57" s="1252"/>
      <c r="CIC57" s="1252"/>
      <c r="CID57" s="1252"/>
      <c r="CIE57" s="1252"/>
      <c r="CIF57" s="1252"/>
      <c r="CIG57" s="1252"/>
      <c r="CIH57" s="1252"/>
      <c r="CII57" s="1252"/>
      <c r="CIJ57" s="1252"/>
      <c r="CIK57" s="1252"/>
      <c r="CIL57" s="1252"/>
      <c r="CIM57" s="1252"/>
      <c r="CIN57" s="1252"/>
      <c r="CIO57" s="1252"/>
      <c r="CIP57" s="1252"/>
      <c r="CIQ57" s="1252"/>
      <c r="CIR57" s="1252"/>
      <c r="CIS57" s="1252"/>
      <c r="CIT57" s="1252"/>
      <c r="CIU57" s="1252"/>
      <c r="CIV57" s="1252"/>
      <c r="CIW57" s="1252"/>
      <c r="CIX57" s="1252"/>
      <c r="CIY57" s="1252"/>
      <c r="CIZ57" s="1252"/>
      <c r="CJA57" s="1252"/>
      <c r="CJB57" s="1252"/>
      <c r="CJC57" s="1252"/>
      <c r="CJD57" s="1252"/>
      <c r="CJE57" s="1252"/>
      <c r="CJF57" s="1252"/>
      <c r="CJG57" s="1252"/>
      <c r="CJH57" s="1252"/>
      <c r="CJI57" s="1252"/>
      <c r="CJJ57" s="1252"/>
      <c r="CJK57" s="1252"/>
      <c r="CJL57" s="1252"/>
      <c r="CJM57" s="1252"/>
      <c r="CJN57" s="1252"/>
      <c r="CJO57" s="1252"/>
      <c r="CJP57" s="1252"/>
      <c r="CJQ57" s="1252"/>
      <c r="CJR57" s="1252"/>
      <c r="CJS57" s="1252"/>
      <c r="CJT57" s="1252"/>
      <c r="CJU57" s="1252"/>
      <c r="CJV57" s="1252"/>
      <c r="CJW57" s="1252"/>
      <c r="CJX57" s="1252"/>
      <c r="CJY57" s="1252"/>
      <c r="CJZ57" s="1252"/>
      <c r="CKA57" s="1252"/>
      <c r="CKB57" s="1252"/>
      <c r="CKC57" s="1252"/>
      <c r="CKD57" s="1252"/>
      <c r="CKE57" s="1252"/>
      <c r="CKF57" s="1252"/>
      <c r="CKG57" s="1252"/>
      <c r="CKH57" s="1252"/>
      <c r="CKI57" s="1252"/>
      <c r="CKJ57" s="1252"/>
      <c r="CKK57" s="1252"/>
      <c r="CKL57" s="1252"/>
      <c r="CKM57" s="1252"/>
      <c r="CKN57" s="1252"/>
      <c r="CKO57" s="1252"/>
      <c r="CKP57" s="1252"/>
      <c r="CKQ57" s="1252"/>
      <c r="CKR57" s="1252"/>
      <c r="CKS57" s="1252"/>
      <c r="CKT57" s="1252"/>
      <c r="CKU57" s="1252"/>
      <c r="CKV57" s="1252"/>
      <c r="CKW57" s="1252"/>
      <c r="CKX57" s="1252"/>
      <c r="CKY57" s="1252"/>
      <c r="CKZ57" s="1252"/>
      <c r="CLA57" s="1252"/>
      <c r="CLB57" s="1252"/>
      <c r="CLC57" s="1252"/>
      <c r="CLD57" s="1252"/>
      <c r="CLE57" s="1252"/>
      <c r="CLF57" s="1252"/>
      <c r="CLG57" s="1252"/>
      <c r="CLH57" s="1252"/>
      <c r="CLI57" s="1252"/>
      <c r="CLJ57" s="1252"/>
      <c r="CLK57" s="1252"/>
      <c r="CLL57" s="1252"/>
      <c r="CLM57" s="1252"/>
      <c r="CLN57" s="1252"/>
      <c r="CLO57" s="1252"/>
      <c r="CLP57" s="1252"/>
      <c r="CLQ57" s="1252"/>
      <c r="CLR57" s="1252"/>
      <c r="CLS57" s="1252"/>
      <c r="CLT57" s="1252"/>
      <c r="CLU57" s="1252"/>
      <c r="CLV57" s="1252"/>
      <c r="CLW57" s="1252"/>
      <c r="CLX57" s="1252"/>
      <c r="CLY57" s="1252"/>
      <c r="CLZ57" s="1252"/>
      <c r="CMA57" s="1252"/>
      <c r="CMB57" s="1252"/>
      <c r="CMC57" s="1252"/>
      <c r="CMD57" s="1252"/>
      <c r="CME57" s="1252"/>
      <c r="CMF57" s="1252"/>
      <c r="CMG57" s="1252"/>
      <c r="CMH57" s="1252"/>
      <c r="CMI57" s="1252"/>
      <c r="CMJ57" s="1252"/>
      <c r="CMK57" s="1252"/>
      <c r="CML57" s="1252"/>
      <c r="CMM57" s="1252"/>
      <c r="CMN57" s="1252"/>
      <c r="CMO57" s="1252"/>
      <c r="CMP57" s="1252"/>
      <c r="CMQ57" s="1252"/>
      <c r="CMR57" s="1252"/>
      <c r="CMS57" s="1252"/>
      <c r="CMT57" s="1252"/>
      <c r="CMU57" s="1252"/>
      <c r="CMV57" s="1252"/>
      <c r="CMW57" s="1252"/>
      <c r="CMX57" s="1252"/>
      <c r="CMY57" s="1252"/>
      <c r="CMZ57" s="1252"/>
      <c r="CNA57" s="1252"/>
      <c r="CNB57" s="1252"/>
      <c r="CNC57" s="1252"/>
      <c r="CND57" s="1252"/>
      <c r="CNE57" s="1252"/>
      <c r="CNF57" s="1252"/>
      <c r="CNG57" s="1252"/>
      <c r="CNH57" s="1252"/>
      <c r="CNI57" s="1252"/>
      <c r="CNJ57" s="1252"/>
      <c r="CNK57" s="1252"/>
      <c r="CNL57" s="1252"/>
      <c r="CNM57" s="1252"/>
      <c r="CNN57" s="1252"/>
      <c r="CNO57" s="1252"/>
      <c r="CNP57" s="1252"/>
      <c r="CNQ57" s="1252"/>
      <c r="CNR57" s="1252"/>
      <c r="CNS57" s="1252"/>
      <c r="CNT57" s="1252"/>
      <c r="CNU57" s="1252"/>
      <c r="CNV57" s="1252"/>
      <c r="CNW57" s="1252"/>
      <c r="CNX57" s="1252"/>
      <c r="CNY57" s="1252"/>
      <c r="CNZ57" s="1252"/>
      <c r="COA57" s="1252"/>
      <c r="COB57" s="1252"/>
      <c r="COC57" s="1252"/>
      <c r="COD57" s="1252"/>
      <c r="COE57" s="1252"/>
      <c r="COF57" s="1252"/>
      <c r="COG57" s="1252"/>
      <c r="COH57" s="1252"/>
      <c r="COI57" s="1252"/>
      <c r="COJ57" s="1252"/>
      <c r="COK57" s="1252"/>
      <c r="COL57" s="1252"/>
      <c r="COM57" s="1252"/>
      <c r="CON57" s="1252"/>
      <c r="COO57" s="1252"/>
      <c r="COP57" s="1252"/>
      <c r="COQ57" s="1252"/>
      <c r="COR57" s="1252"/>
      <c r="COS57" s="1252"/>
      <c r="COT57" s="1252"/>
      <c r="COU57" s="1252"/>
      <c r="COV57" s="1252"/>
      <c r="COW57" s="1252"/>
      <c r="COX57" s="1252"/>
      <c r="COY57" s="1252"/>
      <c r="COZ57" s="1252"/>
      <c r="CPA57" s="1252"/>
      <c r="CPB57" s="1252"/>
      <c r="CPC57" s="1252"/>
      <c r="CPD57" s="1252"/>
      <c r="CPE57" s="1252"/>
      <c r="CPF57" s="1252"/>
      <c r="CPG57" s="1252"/>
      <c r="CPH57" s="1252"/>
      <c r="CPI57" s="1252"/>
      <c r="CPJ57" s="1252"/>
      <c r="CPK57" s="1252"/>
      <c r="CPL57" s="1252"/>
      <c r="CPM57" s="1252"/>
      <c r="CPN57" s="1252"/>
      <c r="CPO57" s="1252"/>
      <c r="CPP57" s="1252"/>
      <c r="CPQ57" s="1252"/>
      <c r="CPR57" s="1252"/>
      <c r="CPS57" s="1252"/>
      <c r="CPT57" s="1252"/>
      <c r="CPU57" s="1252"/>
      <c r="CPV57" s="1252"/>
      <c r="CPW57" s="1252"/>
      <c r="CPX57" s="1252"/>
      <c r="CPY57" s="1252"/>
      <c r="CPZ57" s="1252"/>
      <c r="CQA57" s="1252"/>
      <c r="CQB57" s="1252"/>
      <c r="CQC57" s="1252"/>
      <c r="CQD57" s="1252"/>
      <c r="CQE57" s="1252"/>
      <c r="CQF57" s="1252"/>
      <c r="CQG57" s="1252"/>
      <c r="CQH57" s="1252"/>
      <c r="CQI57" s="1252"/>
      <c r="CQJ57" s="1252"/>
      <c r="CQK57" s="1252"/>
      <c r="CQL57" s="1252"/>
      <c r="CQM57" s="1252"/>
      <c r="CQN57" s="1252"/>
      <c r="CQO57" s="1252"/>
      <c r="CQP57" s="1252"/>
      <c r="CQQ57" s="1252"/>
      <c r="CQR57" s="1252"/>
      <c r="CQS57" s="1252"/>
      <c r="CQT57" s="1252"/>
      <c r="CQU57" s="1252"/>
      <c r="CQV57" s="1252"/>
      <c r="CQW57" s="1252"/>
      <c r="CQX57" s="1252"/>
      <c r="CQY57" s="1252"/>
      <c r="CQZ57" s="1252"/>
      <c r="CRA57" s="1252"/>
      <c r="CRB57" s="1252"/>
      <c r="CRC57" s="1252"/>
      <c r="CRD57" s="1252"/>
      <c r="CRE57" s="1252"/>
      <c r="CRF57" s="1252"/>
      <c r="CRG57" s="1252"/>
      <c r="CRH57" s="1252"/>
      <c r="CRI57" s="1252"/>
      <c r="CRJ57" s="1252"/>
      <c r="CRK57" s="1252"/>
      <c r="CRL57" s="1252"/>
      <c r="CRM57" s="1252"/>
      <c r="CRN57" s="1252"/>
      <c r="CRO57" s="1252"/>
      <c r="CRP57" s="1252"/>
      <c r="CRQ57" s="1252"/>
      <c r="CRR57" s="1252"/>
      <c r="CRS57" s="1252"/>
      <c r="CRT57" s="1252"/>
      <c r="CRU57" s="1252"/>
      <c r="CRV57" s="1252"/>
      <c r="CRW57" s="1252"/>
      <c r="CRX57" s="1252"/>
      <c r="CRY57" s="1252"/>
      <c r="CRZ57" s="1252"/>
      <c r="CSA57" s="1252"/>
      <c r="CSB57" s="1252"/>
      <c r="CSC57" s="1252"/>
      <c r="CSD57" s="1252"/>
      <c r="CSE57" s="1252"/>
      <c r="CSF57" s="1252"/>
      <c r="CSG57" s="1252"/>
      <c r="CSH57" s="1252"/>
      <c r="CSI57" s="1252"/>
      <c r="CSJ57" s="1252"/>
      <c r="CSK57" s="1252"/>
      <c r="CSL57" s="1252"/>
      <c r="CSM57" s="1252"/>
      <c r="CSN57" s="1252"/>
      <c r="CSO57" s="1252"/>
      <c r="CSP57" s="1252"/>
      <c r="CSQ57" s="1252"/>
      <c r="CSR57" s="1252"/>
      <c r="CSS57" s="1252"/>
      <c r="CST57" s="1252"/>
      <c r="CSU57" s="1252"/>
      <c r="CSV57" s="1252"/>
      <c r="CSW57" s="1252"/>
      <c r="CSX57" s="1252"/>
      <c r="CSY57" s="1252"/>
      <c r="CSZ57" s="1252"/>
      <c r="CTA57" s="1252"/>
      <c r="CTB57" s="1252"/>
      <c r="CTC57" s="1252"/>
      <c r="CTD57" s="1252"/>
      <c r="CTE57" s="1252"/>
      <c r="CTF57" s="1252"/>
      <c r="CTG57" s="1252"/>
      <c r="CTH57" s="1252"/>
      <c r="CTI57" s="1252"/>
      <c r="CTJ57" s="1252"/>
      <c r="CTK57" s="1252"/>
      <c r="CTL57" s="1252"/>
      <c r="CTM57" s="1252"/>
      <c r="CTN57" s="1252"/>
      <c r="CTO57" s="1252"/>
      <c r="CTP57" s="1252"/>
      <c r="CTQ57" s="1252"/>
      <c r="CTR57" s="1252"/>
      <c r="CTS57" s="1252"/>
      <c r="CTT57" s="1252"/>
      <c r="CTU57" s="1252"/>
      <c r="CTV57" s="1252"/>
      <c r="CTW57" s="1252"/>
      <c r="CTX57" s="1252"/>
      <c r="CTY57" s="1252"/>
      <c r="CTZ57" s="1252"/>
      <c r="CUA57" s="1252"/>
      <c r="CUB57" s="1252"/>
      <c r="CUC57" s="1252"/>
      <c r="CUD57" s="1252"/>
      <c r="CUE57" s="1252"/>
      <c r="CUF57" s="1252"/>
      <c r="CUG57" s="1252"/>
      <c r="CUH57" s="1252"/>
      <c r="CUI57" s="1252"/>
      <c r="CUJ57" s="1252"/>
      <c r="CUK57" s="1252"/>
      <c r="CUL57" s="1252"/>
      <c r="CUM57" s="1252"/>
      <c r="CUN57" s="1252"/>
      <c r="CUO57" s="1252"/>
      <c r="CUP57" s="1252"/>
      <c r="CUQ57" s="1252"/>
      <c r="CUR57" s="1252"/>
      <c r="CUS57" s="1252"/>
      <c r="CUT57" s="1252"/>
      <c r="CUU57" s="1252"/>
      <c r="CUV57" s="1252"/>
      <c r="CUW57" s="1252"/>
      <c r="CUX57" s="1252"/>
      <c r="CUY57" s="1252"/>
      <c r="CUZ57" s="1252"/>
      <c r="CVA57" s="1252"/>
      <c r="CVB57" s="1252"/>
      <c r="CVC57" s="1252"/>
      <c r="CVD57" s="1252"/>
      <c r="CVE57" s="1252"/>
      <c r="CVF57" s="1252"/>
      <c r="CVG57" s="1252"/>
      <c r="CVH57" s="1252"/>
      <c r="CVI57" s="1252"/>
      <c r="CVJ57" s="1252"/>
      <c r="CVK57" s="1252"/>
      <c r="CVL57" s="1252"/>
      <c r="CVM57" s="1252"/>
      <c r="CVN57" s="1252"/>
      <c r="CVO57" s="1252"/>
      <c r="CVP57" s="1252"/>
      <c r="CVQ57" s="1252"/>
      <c r="CVR57" s="1252"/>
      <c r="CVS57" s="1252"/>
      <c r="CVT57" s="1252"/>
      <c r="CVU57" s="1252"/>
      <c r="CVV57" s="1252"/>
      <c r="CVW57" s="1252"/>
      <c r="CVX57" s="1252"/>
      <c r="CVY57" s="1252"/>
      <c r="CVZ57" s="1252"/>
      <c r="CWA57" s="1252"/>
      <c r="CWB57" s="1252"/>
      <c r="CWC57" s="1252"/>
      <c r="CWD57" s="1252"/>
      <c r="CWE57" s="1252"/>
      <c r="CWF57" s="1252"/>
      <c r="CWG57" s="1252"/>
      <c r="CWH57" s="1252"/>
      <c r="CWI57" s="1252"/>
      <c r="CWJ57" s="1252"/>
      <c r="CWK57" s="1252"/>
      <c r="CWL57" s="1252"/>
      <c r="CWM57" s="1252"/>
      <c r="CWN57" s="1252"/>
      <c r="CWO57" s="1252"/>
      <c r="CWP57" s="1252"/>
      <c r="CWQ57" s="1252"/>
      <c r="CWR57" s="1252"/>
      <c r="CWS57" s="1252"/>
      <c r="CWT57" s="1252"/>
      <c r="CWU57" s="1252"/>
      <c r="CWV57" s="1252"/>
      <c r="CWW57" s="1252"/>
      <c r="CWX57" s="1252"/>
      <c r="CWY57" s="1252"/>
      <c r="CWZ57" s="1252"/>
      <c r="CXA57" s="1252"/>
      <c r="CXB57" s="1252"/>
      <c r="CXC57" s="1252"/>
      <c r="CXD57" s="1252"/>
      <c r="CXE57" s="1252"/>
      <c r="CXF57" s="1252"/>
      <c r="CXG57" s="1252"/>
      <c r="CXH57" s="1252"/>
      <c r="CXI57" s="1252"/>
      <c r="CXJ57" s="1252"/>
      <c r="CXK57" s="1252"/>
      <c r="CXL57" s="1252"/>
      <c r="CXM57" s="1252"/>
      <c r="CXN57" s="1252"/>
      <c r="CXO57" s="1252"/>
      <c r="CXP57" s="1252"/>
      <c r="CXQ57" s="1252"/>
      <c r="CXR57" s="1252"/>
      <c r="CXS57" s="1252"/>
      <c r="CXT57" s="1252"/>
      <c r="CXU57" s="1252"/>
      <c r="CXV57" s="1252"/>
      <c r="CXW57" s="1252"/>
      <c r="CXX57" s="1252"/>
      <c r="CXY57" s="1252"/>
      <c r="CXZ57" s="1252"/>
      <c r="CYA57" s="1252"/>
      <c r="CYB57" s="1252"/>
      <c r="CYC57" s="1252"/>
      <c r="CYD57" s="1252"/>
      <c r="CYE57" s="1252"/>
      <c r="CYF57" s="1252"/>
      <c r="CYG57" s="1252"/>
      <c r="CYH57" s="1252"/>
      <c r="CYI57" s="1252"/>
      <c r="CYJ57" s="1252"/>
      <c r="CYK57" s="1252"/>
      <c r="CYL57" s="1252"/>
      <c r="CYM57" s="1252"/>
      <c r="CYN57" s="1252"/>
      <c r="CYO57" s="1252"/>
      <c r="CYP57" s="1252"/>
      <c r="CYQ57" s="1252"/>
      <c r="CYR57" s="1252"/>
      <c r="CYS57" s="1252"/>
      <c r="CYT57" s="1252"/>
      <c r="CYU57" s="1252"/>
      <c r="CYV57" s="1252"/>
      <c r="CYW57" s="1252"/>
      <c r="CYX57" s="1252"/>
      <c r="CYY57" s="1252"/>
      <c r="CYZ57" s="1252"/>
      <c r="CZA57" s="1252"/>
      <c r="CZB57" s="1252"/>
      <c r="CZC57" s="1252"/>
      <c r="CZD57" s="1252"/>
      <c r="CZE57" s="1252"/>
      <c r="CZF57" s="1252"/>
      <c r="CZG57" s="1252"/>
      <c r="CZH57" s="1252"/>
      <c r="CZI57" s="1252"/>
      <c r="CZJ57" s="1252"/>
      <c r="CZK57" s="1252"/>
      <c r="CZL57" s="1252"/>
      <c r="CZM57" s="1252"/>
      <c r="CZN57" s="1252"/>
      <c r="CZO57" s="1252"/>
      <c r="CZP57" s="1252"/>
      <c r="CZQ57" s="1252"/>
      <c r="CZR57" s="1252"/>
      <c r="CZS57" s="1252"/>
      <c r="CZT57" s="1252"/>
      <c r="CZU57" s="1252"/>
      <c r="CZV57" s="1252"/>
      <c r="CZW57" s="1252"/>
      <c r="CZX57" s="1252"/>
      <c r="CZY57" s="1252"/>
      <c r="CZZ57" s="1252"/>
      <c r="DAA57" s="1252"/>
      <c r="DAB57" s="1252"/>
      <c r="DAC57" s="1252"/>
      <c r="DAD57" s="1252"/>
      <c r="DAE57" s="1252"/>
      <c r="DAF57" s="1252"/>
      <c r="DAG57" s="1252"/>
      <c r="DAH57" s="1252"/>
      <c r="DAI57" s="1252"/>
      <c r="DAJ57" s="1252"/>
      <c r="DAK57" s="1252"/>
      <c r="DAL57" s="1252"/>
      <c r="DAM57" s="1252"/>
      <c r="DAN57" s="1252"/>
      <c r="DAO57" s="1252"/>
      <c r="DAP57" s="1252"/>
      <c r="DAQ57" s="1252"/>
      <c r="DAR57" s="1252"/>
      <c r="DAS57" s="1252"/>
      <c r="DAT57" s="1252"/>
      <c r="DAU57" s="1252"/>
      <c r="DAV57" s="1252"/>
      <c r="DAW57" s="1252"/>
      <c r="DAX57" s="1252"/>
      <c r="DAY57" s="1252"/>
      <c r="DAZ57" s="1252"/>
      <c r="DBA57" s="1252"/>
      <c r="DBB57" s="1252"/>
      <c r="DBC57" s="1252"/>
      <c r="DBD57" s="1252"/>
      <c r="DBE57" s="1252"/>
      <c r="DBF57" s="1252"/>
      <c r="DBG57" s="1252"/>
      <c r="DBH57" s="1252"/>
      <c r="DBI57" s="1252"/>
      <c r="DBJ57" s="1252"/>
      <c r="DBK57" s="1252"/>
      <c r="DBL57" s="1252"/>
      <c r="DBM57" s="1252"/>
      <c r="DBN57" s="1252"/>
      <c r="DBO57" s="1252"/>
      <c r="DBP57" s="1252"/>
      <c r="DBQ57" s="1252"/>
      <c r="DBR57" s="1252"/>
      <c r="DBS57" s="1252"/>
      <c r="DBT57" s="1252"/>
      <c r="DBU57" s="1252"/>
      <c r="DBV57" s="1252"/>
      <c r="DBW57" s="1252"/>
      <c r="DBX57" s="1252"/>
      <c r="DBY57" s="1252"/>
      <c r="DBZ57" s="1252"/>
      <c r="DCA57" s="1252"/>
      <c r="DCB57" s="1252"/>
      <c r="DCC57" s="1252"/>
      <c r="DCD57" s="1252"/>
      <c r="DCE57" s="1252"/>
      <c r="DCF57" s="1252"/>
      <c r="DCG57" s="1252"/>
      <c r="DCH57" s="1252"/>
      <c r="DCI57" s="1252"/>
      <c r="DCJ57" s="1252"/>
      <c r="DCK57" s="1252"/>
      <c r="DCL57" s="1252"/>
      <c r="DCM57" s="1252"/>
      <c r="DCN57" s="1252"/>
      <c r="DCO57" s="1252"/>
      <c r="DCP57" s="1252"/>
      <c r="DCQ57" s="1252"/>
      <c r="DCR57" s="1252"/>
      <c r="DCS57" s="1252"/>
      <c r="DCT57" s="1252"/>
      <c r="DCU57" s="1252"/>
      <c r="DCV57" s="1252"/>
      <c r="DCW57" s="1252"/>
      <c r="DCX57" s="1252"/>
      <c r="DCY57" s="1252"/>
      <c r="DCZ57" s="1252"/>
      <c r="DDA57" s="1252"/>
      <c r="DDB57" s="1252"/>
      <c r="DDC57" s="1252"/>
      <c r="DDD57" s="1252"/>
      <c r="DDE57" s="1252"/>
      <c r="DDF57" s="1252"/>
      <c r="DDG57" s="1252"/>
      <c r="DDH57" s="1252"/>
      <c r="DDI57" s="1252"/>
      <c r="DDJ57" s="1252"/>
      <c r="DDK57" s="1252"/>
      <c r="DDL57" s="1252"/>
      <c r="DDM57" s="1252"/>
      <c r="DDN57" s="1252"/>
      <c r="DDO57" s="1252"/>
      <c r="DDP57" s="1252"/>
      <c r="DDQ57" s="1252"/>
      <c r="DDR57" s="1252"/>
      <c r="DDS57" s="1252"/>
      <c r="DDT57" s="1252"/>
      <c r="DDU57" s="1252"/>
      <c r="DDV57" s="1252"/>
      <c r="DDW57" s="1252"/>
      <c r="DDX57" s="1252"/>
      <c r="DDY57" s="1252"/>
      <c r="DDZ57" s="1252"/>
      <c r="DEA57" s="1252"/>
      <c r="DEB57" s="1252"/>
      <c r="DEC57" s="1252"/>
      <c r="DED57" s="1252"/>
      <c r="DEE57" s="1252"/>
      <c r="DEF57" s="1252"/>
      <c r="DEG57" s="1252"/>
      <c r="DEH57" s="1252"/>
      <c r="DEI57" s="1252"/>
      <c r="DEJ57" s="1252"/>
      <c r="DEK57" s="1252"/>
      <c r="DEL57" s="1252"/>
      <c r="DEM57" s="1252"/>
      <c r="DEN57" s="1252"/>
      <c r="DEO57" s="1252"/>
      <c r="DEP57" s="1252"/>
      <c r="DEQ57" s="1252"/>
      <c r="DER57" s="1252"/>
      <c r="DES57" s="1252"/>
      <c r="DET57" s="1252"/>
      <c r="DEU57" s="1252"/>
      <c r="DEV57" s="1252"/>
      <c r="DEW57" s="1252"/>
      <c r="DEX57" s="1252"/>
      <c r="DEY57" s="1252"/>
      <c r="DEZ57" s="1252"/>
      <c r="DFA57" s="1252"/>
      <c r="DFB57" s="1252"/>
      <c r="DFC57" s="1252"/>
      <c r="DFD57" s="1252"/>
      <c r="DFE57" s="1252"/>
      <c r="DFF57" s="1252"/>
      <c r="DFG57" s="1252"/>
      <c r="DFH57" s="1252"/>
      <c r="DFI57" s="1252"/>
      <c r="DFJ57" s="1252"/>
      <c r="DFK57" s="1252"/>
      <c r="DFL57" s="1252"/>
      <c r="DFM57" s="1252"/>
      <c r="DFN57" s="1252"/>
      <c r="DFO57" s="1252"/>
      <c r="DFP57" s="1252"/>
      <c r="DFQ57" s="1252"/>
      <c r="DFR57" s="1252"/>
      <c r="DFS57" s="1252"/>
      <c r="DFT57" s="1252"/>
      <c r="DFU57" s="1252"/>
      <c r="DFV57" s="1252"/>
      <c r="DFW57" s="1252"/>
      <c r="DFX57" s="1252"/>
      <c r="DFY57" s="1252"/>
      <c r="DFZ57" s="1252"/>
      <c r="DGA57" s="1252"/>
      <c r="DGB57" s="1252"/>
      <c r="DGC57" s="1252"/>
      <c r="DGD57" s="1252"/>
      <c r="DGE57" s="1252"/>
      <c r="DGF57" s="1252"/>
      <c r="DGG57" s="1252"/>
      <c r="DGH57" s="1252"/>
      <c r="DGI57" s="1252"/>
      <c r="DGJ57" s="1252"/>
      <c r="DGK57" s="1252"/>
      <c r="DGL57" s="1252"/>
      <c r="DGM57" s="1252"/>
      <c r="DGN57" s="1252"/>
      <c r="DGO57" s="1252"/>
      <c r="DGP57" s="1252"/>
      <c r="DGQ57" s="1252"/>
      <c r="DGR57" s="1252"/>
      <c r="DGS57" s="1252"/>
      <c r="DGT57" s="1252"/>
      <c r="DGU57" s="1252"/>
      <c r="DGV57" s="1252"/>
      <c r="DGW57" s="1252"/>
      <c r="DGX57" s="1252"/>
      <c r="DGY57" s="1252"/>
      <c r="DGZ57" s="1252"/>
      <c r="DHA57" s="1252"/>
      <c r="DHB57" s="1252"/>
      <c r="DHC57" s="1252"/>
      <c r="DHD57" s="1252"/>
      <c r="DHE57" s="1252"/>
      <c r="DHF57" s="1252"/>
      <c r="DHG57" s="1252"/>
      <c r="DHH57" s="1252"/>
      <c r="DHI57" s="1252"/>
      <c r="DHJ57" s="1252"/>
      <c r="DHK57" s="1252"/>
      <c r="DHL57" s="1252"/>
      <c r="DHM57" s="1252"/>
      <c r="DHN57" s="1252"/>
      <c r="DHO57" s="1252"/>
      <c r="DHP57" s="1252"/>
      <c r="DHQ57" s="1252"/>
      <c r="DHR57" s="1252"/>
      <c r="DHS57" s="1252"/>
      <c r="DHT57" s="1252"/>
      <c r="DHU57" s="1252"/>
      <c r="DHV57" s="1252"/>
      <c r="DHW57" s="1252"/>
      <c r="DHX57" s="1252"/>
      <c r="DHY57" s="1252"/>
      <c r="DHZ57" s="1252"/>
      <c r="DIA57" s="1252"/>
      <c r="DIB57" s="1252"/>
      <c r="DIC57" s="1252"/>
      <c r="DID57" s="1252"/>
      <c r="DIE57" s="1252"/>
      <c r="DIF57" s="1252"/>
      <c r="DIG57" s="1252"/>
      <c r="DIH57" s="1252"/>
      <c r="DII57" s="1252"/>
      <c r="DIJ57" s="1252"/>
      <c r="DIK57" s="1252"/>
      <c r="DIL57" s="1252"/>
      <c r="DIM57" s="1252"/>
      <c r="DIN57" s="1252"/>
      <c r="DIO57" s="1252"/>
      <c r="DIP57" s="1252"/>
      <c r="DIQ57" s="1252"/>
      <c r="DIR57" s="1252"/>
      <c r="DIS57" s="1252"/>
      <c r="DIT57" s="1252"/>
      <c r="DIU57" s="1252"/>
      <c r="DIV57" s="1252"/>
      <c r="DIW57" s="1252"/>
      <c r="DIX57" s="1252"/>
      <c r="DIY57" s="1252"/>
      <c r="DIZ57" s="1252"/>
      <c r="DJA57" s="1252"/>
      <c r="DJB57" s="1252"/>
      <c r="DJC57" s="1252"/>
      <c r="DJD57" s="1252"/>
      <c r="DJE57" s="1252"/>
      <c r="DJF57" s="1252"/>
      <c r="DJG57" s="1252"/>
      <c r="DJH57" s="1252"/>
      <c r="DJI57" s="1252"/>
      <c r="DJJ57" s="1252"/>
      <c r="DJK57" s="1252"/>
      <c r="DJL57" s="1252"/>
      <c r="DJM57" s="1252"/>
      <c r="DJN57" s="1252"/>
      <c r="DJO57" s="1252"/>
      <c r="DJP57" s="1252"/>
      <c r="DJQ57" s="1252"/>
      <c r="DJR57" s="1252"/>
      <c r="DJS57" s="1252"/>
      <c r="DJT57" s="1252"/>
      <c r="DJU57" s="1252"/>
      <c r="DJV57" s="1252"/>
      <c r="DJW57" s="1252"/>
      <c r="DJX57" s="1252"/>
      <c r="DJY57" s="1252"/>
      <c r="DJZ57" s="1252"/>
      <c r="DKA57" s="1252"/>
      <c r="DKB57" s="1252"/>
      <c r="DKC57" s="1252"/>
      <c r="DKD57" s="1252"/>
      <c r="DKE57" s="1252"/>
      <c r="DKF57" s="1252"/>
      <c r="DKG57" s="1252"/>
      <c r="DKH57" s="1252"/>
      <c r="DKI57" s="1252"/>
      <c r="DKJ57" s="1252"/>
      <c r="DKK57" s="1252"/>
      <c r="DKL57" s="1252"/>
      <c r="DKM57" s="1252"/>
      <c r="DKN57" s="1252"/>
      <c r="DKO57" s="1252"/>
      <c r="DKP57" s="1252"/>
      <c r="DKQ57" s="1252"/>
      <c r="DKR57" s="1252"/>
      <c r="DKS57" s="1252"/>
      <c r="DKT57" s="1252"/>
      <c r="DKU57" s="1252"/>
      <c r="DKV57" s="1252"/>
      <c r="DKW57" s="1252"/>
      <c r="DKX57" s="1252"/>
      <c r="DKY57" s="1252"/>
      <c r="DKZ57" s="1252"/>
      <c r="DLA57" s="1252"/>
      <c r="DLB57" s="1252"/>
      <c r="DLC57" s="1252"/>
      <c r="DLD57" s="1252"/>
      <c r="DLE57" s="1252"/>
      <c r="DLF57" s="1252"/>
      <c r="DLG57" s="1252"/>
      <c r="DLH57" s="1252"/>
      <c r="DLI57" s="1252"/>
      <c r="DLJ57" s="1252"/>
      <c r="DLK57" s="1252"/>
      <c r="DLL57" s="1252"/>
      <c r="DLM57" s="1252"/>
      <c r="DLN57" s="1252"/>
      <c r="DLO57" s="1252"/>
      <c r="DLP57" s="1252"/>
      <c r="DLQ57" s="1252"/>
      <c r="DLR57" s="1252"/>
      <c r="DLS57" s="1252"/>
      <c r="DLT57" s="1252"/>
      <c r="DLU57" s="1252"/>
      <c r="DLV57" s="1252"/>
      <c r="DLW57" s="1252"/>
      <c r="DLX57" s="1252"/>
      <c r="DLY57" s="1252"/>
      <c r="DLZ57" s="1252"/>
      <c r="DMA57" s="1252"/>
      <c r="DMB57" s="1252"/>
      <c r="DMC57" s="1252"/>
      <c r="DMD57" s="1252"/>
      <c r="DME57" s="1252"/>
      <c r="DMF57" s="1252"/>
      <c r="DMG57" s="1252"/>
      <c r="DMH57" s="1252"/>
      <c r="DMI57" s="1252"/>
      <c r="DMJ57" s="1252"/>
      <c r="DMK57" s="1252"/>
      <c r="DML57" s="1252"/>
      <c r="DMM57" s="1252"/>
      <c r="DMN57" s="1252"/>
      <c r="DMO57" s="1252"/>
      <c r="DMP57" s="1252"/>
      <c r="DMQ57" s="1252"/>
      <c r="DMR57" s="1252"/>
      <c r="DMS57" s="1252"/>
      <c r="DMT57" s="1252"/>
      <c r="DMU57" s="1252"/>
      <c r="DMV57" s="1252"/>
      <c r="DMW57" s="1252"/>
      <c r="DMX57" s="1252"/>
      <c r="DMY57" s="1252"/>
      <c r="DMZ57" s="1252"/>
      <c r="DNA57" s="1252"/>
      <c r="DNB57" s="1252"/>
      <c r="DNC57" s="1252"/>
      <c r="DND57" s="1252"/>
      <c r="DNE57" s="1252"/>
      <c r="DNF57" s="1252"/>
      <c r="DNG57" s="1252"/>
      <c r="DNH57" s="1252"/>
      <c r="DNI57" s="1252"/>
      <c r="DNJ57" s="1252"/>
      <c r="DNK57" s="1252"/>
      <c r="DNL57" s="1252"/>
      <c r="DNM57" s="1252"/>
      <c r="DNN57" s="1252"/>
      <c r="DNO57" s="1252"/>
      <c r="DNP57" s="1252"/>
      <c r="DNQ57" s="1252"/>
      <c r="DNR57" s="1252"/>
      <c r="DNS57" s="1252"/>
      <c r="DNT57" s="1252"/>
      <c r="DNU57" s="1252"/>
      <c r="DNV57" s="1252"/>
      <c r="DNW57" s="1252"/>
      <c r="DNX57" s="1252"/>
      <c r="DNY57" s="1252"/>
      <c r="DNZ57" s="1252"/>
      <c r="DOA57" s="1252"/>
      <c r="DOB57" s="1252"/>
      <c r="DOC57" s="1252"/>
      <c r="DOD57" s="1252"/>
      <c r="DOE57" s="1252"/>
      <c r="DOF57" s="1252"/>
      <c r="DOG57" s="1252"/>
      <c r="DOH57" s="1252"/>
      <c r="DOI57" s="1252"/>
      <c r="DOJ57" s="1252"/>
      <c r="DOK57" s="1252"/>
      <c r="DOL57" s="1252"/>
      <c r="DOM57" s="1252"/>
      <c r="DON57" s="1252"/>
      <c r="DOO57" s="1252"/>
      <c r="DOP57" s="1252"/>
      <c r="DOQ57" s="1252"/>
      <c r="DOR57" s="1252"/>
      <c r="DOS57" s="1252"/>
      <c r="DOT57" s="1252"/>
      <c r="DOU57" s="1252"/>
      <c r="DOV57" s="1252"/>
      <c r="DOW57" s="1252"/>
      <c r="DOX57" s="1252"/>
      <c r="DOY57" s="1252"/>
      <c r="DOZ57" s="1252"/>
      <c r="DPA57" s="1252"/>
      <c r="DPB57" s="1252"/>
      <c r="DPC57" s="1252"/>
      <c r="DPD57" s="1252"/>
      <c r="DPE57" s="1252"/>
      <c r="DPF57" s="1252"/>
      <c r="DPG57" s="1252"/>
      <c r="DPH57" s="1252"/>
      <c r="DPI57" s="1252"/>
      <c r="DPJ57" s="1252"/>
      <c r="DPK57" s="1252"/>
      <c r="DPL57" s="1252"/>
      <c r="DPM57" s="1252"/>
      <c r="DPN57" s="1252"/>
      <c r="DPO57" s="1252"/>
      <c r="DPP57" s="1252"/>
      <c r="DPQ57" s="1252"/>
      <c r="DPR57" s="1252"/>
      <c r="DPS57" s="1252"/>
      <c r="DPT57" s="1252"/>
      <c r="DPU57" s="1252"/>
      <c r="DPV57" s="1252"/>
      <c r="DPW57" s="1252"/>
      <c r="DPX57" s="1252"/>
      <c r="DPY57" s="1252"/>
      <c r="DPZ57" s="1252"/>
      <c r="DQA57" s="1252"/>
      <c r="DQB57" s="1252"/>
      <c r="DQC57" s="1252"/>
      <c r="DQD57" s="1252"/>
      <c r="DQE57" s="1252"/>
      <c r="DQF57" s="1252"/>
      <c r="DQG57" s="1252"/>
      <c r="DQH57" s="1252"/>
      <c r="DQI57" s="1252"/>
      <c r="DQJ57" s="1252"/>
      <c r="DQK57" s="1252"/>
      <c r="DQL57" s="1252"/>
      <c r="DQM57" s="1252"/>
      <c r="DQN57" s="1252"/>
      <c r="DQO57" s="1252"/>
      <c r="DQP57" s="1252"/>
      <c r="DQQ57" s="1252"/>
      <c r="DQR57" s="1252"/>
      <c r="DQS57" s="1252"/>
      <c r="DQT57" s="1252"/>
      <c r="DQU57" s="1252"/>
      <c r="DQV57" s="1252"/>
      <c r="DQW57" s="1252"/>
      <c r="DQX57" s="1252"/>
      <c r="DQY57" s="1252"/>
      <c r="DQZ57" s="1252"/>
      <c r="DRA57" s="1252"/>
      <c r="DRB57" s="1252"/>
      <c r="DRC57" s="1252"/>
      <c r="DRD57" s="1252"/>
      <c r="DRE57" s="1252"/>
      <c r="DRF57" s="1252"/>
      <c r="DRG57" s="1252"/>
      <c r="DRH57" s="1252"/>
      <c r="DRI57" s="1252"/>
      <c r="DRJ57" s="1252"/>
      <c r="DRK57" s="1252"/>
      <c r="DRL57" s="1252"/>
      <c r="DRM57" s="1252"/>
      <c r="DRN57" s="1252"/>
      <c r="DRO57" s="1252"/>
      <c r="DRP57" s="1252"/>
      <c r="DRQ57" s="1252"/>
      <c r="DRR57" s="1252"/>
      <c r="DRS57" s="1252"/>
      <c r="DRT57" s="1252"/>
      <c r="DRU57" s="1252"/>
      <c r="DRV57" s="1252"/>
      <c r="DRW57" s="1252"/>
      <c r="DRX57" s="1252"/>
      <c r="DRY57" s="1252"/>
      <c r="DRZ57" s="1252"/>
      <c r="DSA57" s="1252"/>
      <c r="DSB57" s="1252"/>
      <c r="DSC57" s="1252"/>
      <c r="DSD57" s="1252"/>
      <c r="DSE57" s="1252"/>
      <c r="DSF57" s="1252"/>
      <c r="DSG57" s="1252"/>
      <c r="DSH57" s="1252"/>
      <c r="DSI57" s="1252"/>
      <c r="DSJ57" s="1252"/>
      <c r="DSK57" s="1252"/>
      <c r="DSL57" s="1252"/>
      <c r="DSM57" s="1252"/>
      <c r="DSN57" s="1252"/>
      <c r="DSO57" s="1252"/>
      <c r="DSP57" s="1252"/>
      <c r="DSQ57" s="1252"/>
      <c r="DSR57" s="1252"/>
      <c r="DSS57" s="1252"/>
      <c r="DST57" s="1252"/>
      <c r="DSU57" s="1252"/>
      <c r="DSV57" s="1252"/>
      <c r="DSW57" s="1252"/>
      <c r="DSX57" s="1252"/>
      <c r="DSY57" s="1252"/>
      <c r="DSZ57" s="1252"/>
      <c r="DTA57" s="1252"/>
      <c r="DTB57" s="1252"/>
      <c r="DTC57" s="1252"/>
      <c r="DTD57" s="1252"/>
      <c r="DTE57" s="1252"/>
      <c r="DTF57" s="1252"/>
      <c r="DTG57" s="1252"/>
      <c r="DTH57" s="1252"/>
      <c r="DTI57" s="1252"/>
      <c r="DTJ57" s="1252"/>
      <c r="DTK57" s="1252"/>
      <c r="DTL57" s="1252"/>
      <c r="DTM57" s="1252"/>
      <c r="DTN57" s="1252"/>
      <c r="DTO57" s="1252"/>
      <c r="DTP57" s="1252"/>
      <c r="DTQ57" s="1252"/>
      <c r="DTR57" s="1252"/>
      <c r="DTS57" s="1252"/>
      <c r="DTT57" s="1252"/>
      <c r="DTU57" s="1252"/>
      <c r="DTV57" s="1252"/>
      <c r="DTW57" s="1252"/>
      <c r="DTX57" s="1252"/>
      <c r="DTY57" s="1252"/>
      <c r="DTZ57" s="1252"/>
      <c r="DUA57" s="1252"/>
      <c r="DUB57" s="1252"/>
      <c r="DUC57" s="1252"/>
      <c r="DUD57" s="1252"/>
      <c r="DUE57" s="1252"/>
      <c r="DUF57" s="1252"/>
      <c r="DUG57" s="1252"/>
      <c r="DUH57" s="1252"/>
      <c r="DUI57" s="1252"/>
      <c r="DUJ57" s="1252"/>
      <c r="DUK57" s="1252"/>
      <c r="DUL57" s="1252"/>
      <c r="DUM57" s="1252"/>
      <c r="DUN57" s="1252"/>
      <c r="DUO57" s="1252"/>
      <c r="DUP57" s="1252"/>
      <c r="DUQ57" s="1252"/>
      <c r="DUR57" s="1252"/>
      <c r="DUS57" s="1252"/>
      <c r="DUT57" s="1252"/>
      <c r="DUU57" s="1252"/>
      <c r="DUV57" s="1252"/>
      <c r="DUW57" s="1252"/>
      <c r="DUX57" s="1252"/>
      <c r="DUY57" s="1252"/>
      <c r="DUZ57" s="1252"/>
      <c r="DVA57" s="1252"/>
      <c r="DVB57" s="1252"/>
      <c r="DVC57" s="1252"/>
      <c r="DVD57" s="1252"/>
      <c r="DVE57" s="1252"/>
      <c r="DVF57" s="1252"/>
      <c r="DVG57" s="1252"/>
      <c r="DVH57" s="1252"/>
      <c r="DVI57" s="1252"/>
      <c r="DVJ57" s="1252"/>
      <c r="DVK57" s="1252"/>
      <c r="DVL57" s="1252"/>
      <c r="DVM57" s="1252"/>
      <c r="DVN57" s="1252"/>
      <c r="DVO57" s="1252"/>
      <c r="DVP57" s="1252"/>
      <c r="DVQ57" s="1252"/>
      <c r="DVR57" s="1252"/>
      <c r="DVS57" s="1252"/>
      <c r="DVT57" s="1252"/>
      <c r="DVU57" s="1252"/>
      <c r="DVV57" s="1252"/>
      <c r="DVW57" s="1252"/>
      <c r="DVX57" s="1252"/>
      <c r="DVY57" s="1252"/>
      <c r="DVZ57" s="1252"/>
      <c r="DWA57" s="1252"/>
      <c r="DWB57" s="1252"/>
      <c r="DWC57" s="1252"/>
      <c r="DWD57" s="1252"/>
      <c r="DWE57" s="1252"/>
      <c r="DWF57" s="1252"/>
      <c r="DWG57" s="1252"/>
      <c r="DWH57" s="1252"/>
      <c r="DWI57" s="1252"/>
      <c r="DWJ57" s="1252"/>
      <c r="DWK57" s="1252"/>
      <c r="DWL57" s="1252"/>
      <c r="DWM57" s="1252"/>
      <c r="DWN57" s="1252"/>
      <c r="DWO57" s="1252"/>
      <c r="DWP57" s="1252"/>
      <c r="DWQ57" s="1252"/>
      <c r="DWR57" s="1252"/>
      <c r="DWS57" s="1252"/>
      <c r="DWT57" s="1252"/>
      <c r="DWU57" s="1252"/>
      <c r="DWV57" s="1252"/>
      <c r="DWW57" s="1252"/>
      <c r="DWX57" s="1252"/>
      <c r="DWY57" s="1252"/>
      <c r="DWZ57" s="1252"/>
      <c r="DXA57" s="1252"/>
      <c r="DXB57" s="1252"/>
      <c r="DXC57" s="1252"/>
      <c r="DXD57" s="1252"/>
      <c r="DXE57" s="1252"/>
      <c r="DXF57" s="1252"/>
      <c r="DXG57" s="1252"/>
      <c r="DXH57" s="1252"/>
      <c r="DXI57" s="1252"/>
      <c r="DXJ57" s="1252"/>
      <c r="DXK57" s="1252"/>
      <c r="DXL57" s="1252"/>
      <c r="DXM57" s="1252"/>
      <c r="DXN57" s="1252"/>
      <c r="DXO57" s="1252"/>
      <c r="DXP57" s="1252"/>
      <c r="DXQ57" s="1252"/>
      <c r="DXR57" s="1252"/>
      <c r="DXS57" s="1252"/>
      <c r="DXT57" s="1252"/>
      <c r="DXU57" s="1252"/>
      <c r="DXV57" s="1252"/>
      <c r="DXW57" s="1252"/>
      <c r="DXX57" s="1252"/>
      <c r="DXY57" s="1252"/>
      <c r="DXZ57" s="1252"/>
      <c r="DYA57" s="1252"/>
      <c r="DYB57" s="1252"/>
      <c r="DYC57" s="1252"/>
      <c r="DYD57" s="1252"/>
      <c r="DYE57" s="1252"/>
      <c r="DYF57" s="1252"/>
      <c r="DYG57" s="1252"/>
      <c r="DYH57" s="1252"/>
      <c r="DYI57" s="1252"/>
      <c r="DYJ57" s="1252"/>
      <c r="DYK57" s="1252"/>
      <c r="DYL57" s="1252"/>
      <c r="DYM57" s="1252"/>
      <c r="DYN57" s="1252"/>
      <c r="DYO57" s="1252"/>
      <c r="DYP57" s="1252"/>
      <c r="DYQ57" s="1252"/>
      <c r="DYR57" s="1252"/>
      <c r="DYS57" s="1252"/>
      <c r="DYT57" s="1252"/>
      <c r="DYU57" s="1252"/>
      <c r="DYV57" s="1252"/>
      <c r="DYW57" s="1252"/>
      <c r="DYX57" s="1252"/>
      <c r="DYY57" s="1252"/>
      <c r="DYZ57" s="1252"/>
      <c r="DZA57" s="1252"/>
      <c r="DZB57" s="1252"/>
      <c r="DZC57" s="1252"/>
      <c r="DZD57" s="1252"/>
      <c r="DZE57" s="1252"/>
      <c r="DZF57" s="1252"/>
      <c r="DZG57" s="1252"/>
      <c r="DZH57" s="1252"/>
      <c r="DZI57" s="1252"/>
      <c r="DZJ57" s="1252"/>
      <c r="DZK57" s="1252"/>
      <c r="DZL57" s="1252"/>
      <c r="DZM57" s="1252"/>
      <c r="DZN57" s="1252"/>
      <c r="DZO57" s="1252"/>
      <c r="DZP57" s="1252"/>
      <c r="DZQ57" s="1252"/>
      <c r="DZR57" s="1252"/>
      <c r="DZS57" s="1252"/>
      <c r="DZT57" s="1252"/>
      <c r="DZU57" s="1252"/>
      <c r="DZV57" s="1252"/>
      <c r="DZW57" s="1252"/>
      <c r="DZX57" s="1252"/>
      <c r="DZY57" s="1252"/>
      <c r="DZZ57" s="1252"/>
      <c r="EAA57" s="1252"/>
      <c r="EAB57" s="1252"/>
      <c r="EAC57" s="1252"/>
      <c r="EAD57" s="1252"/>
      <c r="EAE57" s="1252"/>
      <c r="EAF57" s="1252"/>
      <c r="EAG57" s="1252"/>
      <c r="EAH57" s="1252"/>
      <c r="EAI57" s="1252"/>
      <c r="EAJ57" s="1252"/>
      <c r="EAK57" s="1252"/>
      <c r="EAL57" s="1252"/>
      <c r="EAM57" s="1252"/>
      <c r="EAN57" s="1252"/>
      <c r="EAO57" s="1252"/>
      <c r="EAP57" s="1252"/>
      <c r="EAQ57" s="1252"/>
      <c r="EAR57" s="1252"/>
      <c r="EAS57" s="1252"/>
      <c r="EAT57" s="1252"/>
      <c r="EAU57" s="1252"/>
      <c r="EAV57" s="1252"/>
      <c r="EAW57" s="1252"/>
      <c r="EAX57" s="1252"/>
      <c r="EAY57" s="1252"/>
      <c r="EAZ57" s="1252"/>
      <c r="EBA57" s="1252"/>
      <c r="EBB57" s="1252"/>
      <c r="EBC57" s="1252"/>
      <c r="EBD57" s="1252"/>
      <c r="EBE57" s="1252"/>
      <c r="EBF57" s="1252"/>
      <c r="EBG57" s="1252"/>
      <c r="EBH57" s="1252"/>
      <c r="EBI57" s="1252"/>
      <c r="EBJ57" s="1252"/>
      <c r="EBK57" s="1252"/>
      <c r="EBL57" s="1252"/>
      <c r="EBM57" s="1252"/>
      <c r="EBN57" s="1252"/>
      <c r="EBO57" s="1252"/>
      <c r="EBP57" s="1252"/>
      <c r="EBQ57" s="1252"/>
      <c r="EBR57" s="1252"/>
      <c r="EBS57" s="1252"/>
      <c r="EBT57" s="1252"/>
      <c r="EBU57" s="1252"/>
      <c r="EBV57" s="1252"/>
      <c r="EBW57" s="1252"/>
      <c r="EBX57" s="1252"/>
      <c r="EBY57" s="1252"/>
      <c r="EBZ57" s="1252"/>
      <c r="ECA57" s="1252"/>
      <c r="ECB57" s="1252"/>
      <c r="ECC57" s="1252"/>
      <c r="ECD57" s="1252"/>
      <c r="ECE57" s="1252"/>
      <c r="ECF57" s="1252"/>
      <c r="ECG57" s="1252"/>
      <c r="ECH57" s="1252"/>
      <c r="ECI57" s="1252"/>
      <c r="ECJ57" s="1252"/>
      <c r="ECK57" s="1252"/>
      <c r="ECL57" s="1252"/>
      <c r="ECM57" s="1252"/>
      <c r="ECN57" s="1252"/>
      <c r="ECO57" s="1252"/>
      <c r="ECP57" s="1252"/>
      <c r="ECQ57" s="1252"/>
      <c r="ECR57" s="1252"/>
      <c r="ECS57" s="1252"/>
      <c r="ECT57" s="1252"/>
      <c r="ECU57" s="1252"/>
      <c r="ECV57" s="1252"/>
      <c r="ECW57" s="1252"/>
      <c r="ECX57" s="1252"/>
      <c r="ECY57" s="1252"/>
      <c r="ECZ57" s="1252"/>
      <c r="EDA57" s="1252"/>
      <c r="EDB57" s="1252"/>
      <c r="EDC57" s="1252"/>
      <c r="EDD57" s="1252"/>
      <c r="EDE57" s="1252"/>
      <c r="EDF57" s="1252"/>
      <c r="EDG57" s="1252"/>
      <c r="EDH57" s="1252"/>
      <c r="EDI57" s="1252"/>
      <c r="EDJ57" s="1252"/>
      <c r="EDK57" s="1252"/>
      <c r="EDL57" s="1252"/>
      <c r="EDM57" s="1252"/>
      <c r="EDN57" s="1252"/>
      <c r="EDO57" s="1252"/>
      <c r="EDP57" s="1252"/>
      <c r="EDQ57" s="1252"/>
      <c r="EDR57" s="1252"/>
      <c r="EDS57" s="1252"/>
      <c r="EDT57" s="1252"/>
      <c r="EDU57" s="1252"/>
      <c r="EDV57" s="1252"/>
      <c r="EDW57" s="1252"/>
      <c r="EDX57" s="1252"/>
      <c r="EDY57" s="1252"/>
      <c r="EDZ57" s="1252"/>
      <c r="EEA57" s="1252"/>
      <c r="EEB57" s="1252"/>
      <c r="EEC57" s="1252"/>
      <c r="EED57" s="1252"/>
      <c r="EEE57" s="1252"/>
      <c r="EEF57" s="1252"/>
      <c r="EEG57" s="1252"/>
      <c r="EEH57" s="1252"/>
      <c r="EEI57" s="1252"/>
      <c r="EEJ57" s="1252"/>
      <c r="EEK57" s="1252"/>
      <c r="EEL57" s="1252"/>
      <c r="EEM57" s="1252"/>
      <c r="EEN57" s="1252"/>
      <c r="EEO57" s="1252"/>
      <c r="EEP57" s="1252"/>
      <c r="EEQ57" s="1252"/>
      <c r="EER57" s="1252"/>
      <c r="EES57" s="1252"/>
      <c r="EET57" s="1252"/>
      <c r="EEU57" s="1252"/>
      <c r="EEV57" s="1252"/>
      <c r="EEW57" s="1252"/>
      <c r="EEX57" s="1252"/>
      <c r="EEY57" s="1252"/>
      <c r="EEZ57" s="1252"/>
      <c r="EFA57" s="1252"/>
      <c r="EFB57" s="1252"/>
      <c r="EFC57" s="1252"/>
      <c r="EFD57" s="1252"/>
      <c r="EFE57" s="1252"/>
      <c r="EFF57" s="1252"/>
      <c r="EFG57" s="1252"/>
      <c r="EFH57" s="1252"/>
      <c r="EFI57" s="1252"/>
      <c r="EFJ57" s="1252"/>
      <c r="EFK57" s="1252"/>
      <c r="EFL57" s="1252"/>
      <c r="EFM57" s="1252"/>
      <c r="EFN57" s="1252"/>
      <c r="EFO57" s="1252"/>
      <c r="EFP57" s="1252"/>
      <c r="EFQ57" s="1252"/>
      <c r="EFR57" s="1252"/>
      <c r="EFS57" s="1252"/>
      <c r="EFT57" s="1252"/>
      <c r="EFU57" s="1252"/>
      <c r="EFV57" s="1252"/>
      <c r="EFW57" s="1252"/>
      <c r="EFX57" s="1252"/>
      <c r="EFY57" s="1252"/>
      <c r="EFZ57" s="1252"/>
      <c r="EGA57" s="1252"/>
      <c r="EGB57" s="1252"/>
      <c r="EGC57" s="1252"/>
      <c r="EGD57" s="1252"/>
      <c r="EGE57" s="1252"/>
      <c r="EGF57" s="1252"/>
      <c r="EGG57" s="1252"/>
      <c r="EGH57" s="1252"/>
      <c r="EGI57" s="1252"/>
      <c r="EGJ57" s="1252"/>
      <c r="EGK57" s="1252"/>
      <c r="EGL57" s="1252"/>
      <c r="EGM57" s="1252"/>
      <c r="EGN57" s="1252"/>
      <c r="EGO57" s="1252"/>
      <c r="EGP57" s="1252"/>
      <c r="EGQ57" s="1252"/>
      <c r="EGR57" s="1252"/>
      <c r="EGS57" s="1252"/>
      <c r="EGT57" s="1252"/>
      <c r="EGU57" s="1252"/>
      <c r="EGV57" s="1252"/>
      <c r="EGW57" s="1252"/>
      <c r="EGX57" s="1252"/>
      <c r="EGY57" s="1252"/>
      <c r="EGZ57" s="1252"/>
      <c r="EHA57" s="1252"/>
      <c r="EHB57" s="1252"/>
      <c r="EHC57" s="1252"/>
      <c r="EHD57" s="1252"/>
      <c r="EHE57" s="1252"/>
      <c r="EHF57" s="1252"/>
      <c r="EHG57" s="1252"/>
      <c r="EHH57" s="1252"/>
      <c r="EHI57" s="1252"/>
      <c r="EHJ57" s="1252"/>
      <c r="EHK57" s="1252"/>
      <c r="EHL57" s="1252"/>
      <c r="EHM57" s="1252"/>
      <c r="EHN57" s="1252"/>
      <c r="EHO57" s="1252"/>
      <c r="EHP57" s="1252"/>
      <c r="EHQ57" s="1252"/>
      <c r="EHR57" s="1252"/>
      <c r="EHS57" s="1252"/>
      <c r="EHT57" s="1252"/>
      <c r="EHU57" s="1252"/>
      <c r="EHV57" s="1252"/>
      <c r="EHW57" s="1252"/>
      <c r="EHX57" s="1252"/>
      <c r="EHY57" s="1252"/>
      <c r="EHZ57" s="1252"/>
      <c r="EIA57" s="1252"/>
      <c r="EIB57" s="1252"/>
      <c r="EIC57" s="1252"/>
      <c r="EID57" s="1252"/>
      <c r="EIE57" s="1252"/>
      <c r="EIF57" s="1252"/>
      <c r="EIG57" s="1252"/>
      <c r="EIH57" s="1252"/>
      <c r="EII57" s="1252"/>
      <c r="EIJ57" s="1252"/>
      <c r="EIK57" s="1252"/>
      <c r="EIL57" s="1252"/>
      <c r="EIM57" s="1252"/>
      <c r="EIN57" s="1252"/>
      <c r="EIO57" s="1252"/>
      <c r="EIP57" s="1252"/>
      <c r="EIQ57" s="1252"/>
      <c r="EIR57" s="1252"/>
      <c r="EIS57" s="1252"/>
      <c r="EIT57" s="1252"/>
      <c r="EIU57" s="1252"/>
      <c r="EIV57" s="1252"/>
      <c r="EIW57" s="1252"/>
      <c r="EIX57" s="1252"/>
      <c r="EIY57" s="1252"/>
      <c r="EIZ57" s="1252"/>
      <c r="EJA57" s="1252"/>
      <c r="EJB57" s="1252"/>
      <c r="EJC57" s="1252"/>
      <c r="EJD57" s="1252"/>
      <c r="EJE57" s="1252"/>
      <c r="EJF57" s="1252"/>
      <c r="EJG57" s="1252"/>
      <c r="EJH57" s="1252"/>
      <c r="EJI57" s="1252"/>
      <c r="EJJ57" s="1252"/>
      <c r="EJK57" s="1252"/>
      <c r="EJL57" s="1252"/>
      <c r="EJM57" s="1252"/>
      <c r="EJN57" s="1252"/>
      <c r="EJO57" s="1252"/>
      <c r="EJP57" s="1252"/>
      <c r="EJQ57" s="1252"/>
      <c r="EJR57" s="1252"/>
      <c r="EJS57" s="1252"/>
      <c r="EJT57" s="1252"/>
      <c r="EJU57" s="1252"/>
      <c r="EJV57" s="1252"/>
      <c r="EJW57" s="1252"/>
      <c r="EJX57" s="1252"/>
      <c r="EJY57" s="1252"/>
      <c r="EJZ57" s="1252"/>
      <c r="EKA57" s="1252"/>
      <c r="EKB57" s="1252"/>
      <c r="EKC57" s="1252"/>
      <c r="EKD57" s="1252"/>
      <c r="EKE57" s="1252"/>
      <c r="EKF57" s="1252"/>
      <c r="EKG57" s="1252"/>
      <c r="EKH57" s="1252"/>
      <c r="EKI57" s="1252"/>
      <c r="EKJ57" s="1252"/>
      <c r="EKK57" s="1252"/>
      <c r="EKL57" s="1252"/>
      <c r="EKM57" s="1252"/>
      <c r="EKN57" s="1252"/>
      <c r="EKO57" s="1252"/>
      <c r="EKP57" s="1252"/>
      <c r="EKQ57" s="1252"/>
      <c r="EKR57" s="1252"/>
      <c r="EKS57" s="1252"/>
      <c r="EKT57" s="1252"/>
      <c r="EKU57" s="1252"/>
      <c r="EKV57" s="1252"/>
      <c r="EKW57" s="1252"/>
      <c r="EKX57" s="1252"/>
      <c r="EKY57" s="1252"/>
      <c r="EKZ57" s="1252"/>
      <c r="ELA57" s="1252"/>
      <c r="ELB57" s="1252"/>
      <c r="ELC57" s="1252"/>
      <c r="ELD57" s="1252"/>
      <c r="ELE57" s="1252"/>
      <c r="ELF57" s="1252"/>
      <c r="ELG57" s="1252"/>
      <c r="ELH57" s="1252"/>
      <c r="ELI57" s="1252"/>
      <c r="ELJ57" s="1252"/>
      <c r="ELK57" s="1252"/>
      <c r="ELL57" s="1252"/>
      <c r="ELM57" s="1252"/>
      <c r="ELN57" s="1252"/>
      <c r="ELO57" s="1252"/>
      <c r="ELP57" s="1252"/>
      <c r="ELQ57" s="1252"/>
      <c r="ELR57" s="1252"/>
      <c r="ELS57" s="1252"/>
      <c r="ELT57" s="1252"/>
      <c r="ELU57" s="1252"/>
      <c r="ELV57" s="1252"/>
      <c r="ELW57" s="1252"/>
      <c r="ELX57" s="1252"/>
      <c r="ELY57" s="1252"/>
      <c r="ELZ57" s="1252"/>
      <c r="EMA57" s="1252"/>
      <c r="EMB57" s="1252"/>
      <c r="EMC57" s="1252"/>
      <c r="EMD57" s="1252"/>
      <c r="EME57" s="1252"/>
      <c r="EMF57" s="1252"/>
      <c r="EMG57" s="1252"/>
      <c r="EMH57" s="1252"/>
      <c r="EMI57" s="1252"/>
      <c r="EMJ57" s="1252"/>
      <c r="EMK57" s="1252"/>
      <c r="EML57" s="1252"/>
      <c r="EMM57" s="1252"/>
      <c r="EMN57" s="1252"/>
      <c r="EMO57" s="1252"/>
      <c r="EMP57" s="1252"/>
      <c r="EMQ57" s="1252"/>
      <c r="EMR57" s="1252"/>
      <c r="EMS57" s="1252"/>
      <c r="EMT57" s="1252"/>
      <c r="EMU57" s="1252"/>
      <c r="EMV57" s="1252"/>
      <c r="EMW57" s="1252"/>
      <c r="EMX57" s="1252"/>
      <c r="EMY57" s="1252"/>
      <c r="EMZ57" s="1252"/>
      <c r="ENA57" s="1252"/>
      <c r="ENB57" s="1252"/>
      <c r="ENC57" s="1252"/>
      <c r="END57" s="1252"/>
      <c r="ENE57" s="1252"/>
      <c r="ENF57" s="1252"/>
      <c r="ENG57" s="1252"/>
      <c r="ENH57" s="1252"/>
      <c r="ENI57" s="1252"/>
      <c r="ENJ57" s="1252"/>
      <c r="ENK57" s="1252"/>
      <c r="ENL57" s="1252"/>
      <c r="ENM57" s="1252"/>
      <c r="ENN57" s="1252"/>
      <c r="ENO57" s="1252"/>
      <c r="ENP57" s="1252"/>
      <c r="ENQ57" s="1252"/>
      <c r="ENR57" s="1252"/>
      <c r="ENS57" s="1252"/>
      <c r="ENT57" s="1252"/>
      <c r="ENU57" s="1252"/>
      <c r="ENV57" s="1252"/>
      <c r="ENW57" s="1252"/>
      <c r="ENX57" s="1252"/>
      <c r="ENY57" s="1252"/>
      <c r="ENZ57" s="1252"/>
      <c r="EOA57" s="1252"/>
      <c r="EOB57" s="1252"/>
      <c r="EOC57" s="1252"/>
      <c r="EOD57" s="1252"/>
      <c r="EOE57" s="1252"/>
      <c r="EOF57" s="1252"/>
      <c r="EOG57" s="1252"/>
      <c r="EOH57" s="1252"/>
      <c r="EOI57" s="1252"/>
      <c r="EOJ57" s="1252"/>
      <c r="EOK57" s="1252"/>
      <c r="EOL57" s="1252"/>
      <c r="EOM57" s="1252"/>
      <c r="EON57" s="1252"/>
      <c r="EOO57" s="1252"/>
      <c r="EOP57" s="1252"/>
      <c r="EOQ57" s="1252"/>
      <c r="EOR57" s="1252"/>
      <c r="EOS57" s="1252"/>
      <c r="EOT57" s="1252"/>
      <c r="EOU57" s="1252"/>
      <c r="EOV57" s="1252"/>
      <c r="EOW57" s="1252"/>
      <c r="EOX57" s="1252"/>
      <c r="EOY57" s="1252"/>
      <c r="EOZ57" s="1252"/>
      <c r="EPA57" s="1252"/>
      <c r="EPB57" s="1252"/>
      <c r="EPC57" s="1252"/>
      <c r="EPD57" s="1252"/>
      <c r="EPE57" s="1252"/>
      <c r="EPF57" s="1252"/>
      <c r="EPG57" s="1252"/>
      <c r="EPH57" s="1252"/>
      <c r="EPI57" s="1252"/>
      <c r="EPJ57" s="1252"/>
      <c r="EPK57" s="1252"/>
      <c r="EPL57" s="1252"/>
      <c r="EPM57" s="1252"/>
      <c r="EPN57" s="1252"/>
      <c r="EPO57" s="1252"/>
      <c r="EPP57" s="1252"/>
      <c r="EPQ57" s="1252"/>
      <c r="EPR57" s="1252"/>
      <c r="EPS57" s="1252"/>
      <c r="EPT57" s="1252"/>
      <c r="EPU57" s="1252"/>
      <c r="EPV57" s="1252"/>
      <c r="EPW57" s="1252"/>
      <c r="EPX57" s="1252"/>
      <c r="EPY57" s="1252"/>
      <c r="EPZ57" s="1252"/>
      <c r="EQA57" s="1252"/>
      <c r="EQB57" s="1252"/>
      <c r="EQC57" s="1252"/>
      <c r="EQD57" s="1252"/>
      <c r="EQE57" s="1252"/>
      <c r="EQF57" s="1252"/>
      <c r="EQG57" s="1252"/>
      <c r="EQH57" s="1252"/>
      <c r="EQI57" s="1252"/>
      <c r="EQJ57" s="1252"/>
      <c r="EQK57" s="1252"/>
      <c r="EQL57" s="1252"/>
      <c r="EQM57" s="1252"/>
      <c r="EQN57" s="1252"/>
      <c r="EQO57" s="1252"/>
      <c r="EQP57" s="1252"/>
      <c r="EQQ57" s="1252"/>
      <c r="EQR57" s="1252"/>
      <c r="EQS57" s="1252"/>
      <c r="EQT57" s="1252"/>
      <c r="EQU57" s="1252"/>
      <c r="EQV57" s="1252"/>
      <c r="EQW57" s="1252"/>
      <c r="EQX57" s="1252"/>
      <c r="EQY57" s="1252"/>
      <c r="EQZ57" s="1252"/>
      <c r="ERA57" s="1252"/>
      <c r="ERB57" s="1252"/>
      <c r="ERC57" s="1252"/>
      <c r="ERD57" s="1252"/>
      <c r="ERE57" s="1252"/>
      <c r="ERF57" s="1252"/>
      <c r="ERG57" s="1252"/>
      <c r="ERH57" s="1252"/>
      <c r="ERI57" s="1252"/>
      <c r="ERJ57" s="1252"/>
      <c r="ERK57" s="1252"/>
      <c r="ERL57" s="1252"/>
      <c r="ERM57" s="1252"/>
      <c r="ERN57" s="1252"/>
      <c r="ERO57" s="1252"/>
      <c r="ERP57" s="1252"/>
      <c r="ERQ57" s="1252"/>
      <c r="ERR57" s="1252"/>
      <c r="ERS57" s="1252"/>
      <c r="ERT57" s="1252"/>
      <c r="ERU57" s="1252"/>
      <c r="ERV57" s="1252"/>
      <c r="ERW57" s="1252"/>
      <c r="ERX57" s="1252"/>
      <c r="ERY57" s="1252"/>
      <c r="ERZ57" s="1252"/>
      <c r="ESA57" s="1252"/>
      <c r="ESB57" s="1252"/>
      <c r="ESC57" s="1252"/>
      <c r="ESD57" s="1252"/>
      <c r="ESE57" s="1252"/>
      <c r="ESF57" s="1252"/>
      <c r="ESG57" s="1252"/>
      <c r="ESH57" s="1252"/>
      <c r="ESI57" s="1252"/>
      <c r="ESJ57" s="1252"/>
      <c r="ESK57" s="1252"/>
      <c r="ESL57" s="1252"/>
      <c r="ESM57" s="1252"/>
      <c r="ESN57" s="1252"/>
      <c r="ESO57" s="1252"/>
      <c r="ESP57" s="1252"/>
      <c r="ESQ57" s="1252"/>
      <c r="ESR57" s="1252"/>
      <c r="ESS57" s="1252"/>
      <c r="EST57" s="1252"/>
      <c r="ESU57" s="1252"/>
      <c r="ESV57" s="1252"/>
      <c r="ESW57" s="1252"/>
      <c r="ESX57" s="1252"/>
      <c r="ESY57" s="1252"/>
      <c r="ESZ57" s="1252"/>
      <c r="ETA57" s="1252"/>
      <c r="ETB57" s="1252"/>
      <c r="ETC57" s="1252"/>
      <c r="ETD57" s="1252"/>
      <c r="ETE57" s="1252"/>
      <c r="ETF57" s="1252"/>
      <c r="ETG57" s="1252"/>
      <c r="ETH57" s="1252"/>
      <c r="ETI57" s="1252"/>
      <c r="ETJ57" s="1252"/>
      <c r="ETK57" s="1252"/>
      <c r="ETL57" s="1252"/>
      <c r="ETM57" s="1252"/>
      <c r="ETN57" s="1252"/>
      <c r="ETO57" s="1252"/>
      <c r="ETP57" s="1252"/>
      <c r="ETQ57" s="1252"/>
      <c r="ETR57" s="1252"/>
      <c r="ETS57" s="1252"/>
      <c r="ETT57" s="1252"/>
      <c r="ETU57" s="1252"/>
      <c r="ETV57" s="1252"/>
      <c r="ETW57" s="1252"/>
      <c r="ETX57" s="1252"/>
      <c r="ETY57" s="1252"/>
      <c r="ETZ57" s="1252"/>
      <c r="EUA57" s="1252"/>
      <c r="EUB57" s="1252"/>
      <c r="EUC57" s="1252"/>
      <c r="EUD57" s="1252"/>
      <c r="EUE57" s="1252"/>
      <c r="EUF57" s="1252"/>
      <c r="EUG57" s="1252"/>
      <c r="EUH57" s="1252"/>
      <c r="EUI57" s="1252"/>
      <c r="EUJ57" s="1252"/>
      <c r="EUK57" s="1252"/>
      <c r="EUL57" s="1252"/>
      <c r="EUM57" s="1252"/>
      <c r="EUN57" s="1252"/>
      <c r="EUO57" s="1252"/>
      <c r="EUP57" s="1252"/>
      <c r="EUQ57" s="1252"/>
      <c r="EUR57" s="1252"/>
      <c r="EUS57" s="1252"/>
      <c r="EUT57" s="1252"/>
      <c r="EUU57" s="1252"/>
      <c r="EUV57" s="1252"/>
      <c r="EUW57" s="1252"/>
      <c r="EUX57" s="1252"/>
      <c r="EUY57" s="1252"/>
      <c r="EUZ57" s="1252"/>
      <c r="EVA57" s="1252"/>
      <c r="EVB57" s="1252"/>
      <c r="EVC57" s="1252"/>
      <c r="EVD57" s="1252"/>
      <c r="EVE57" s="1252"/>
      <c r="EVF57" s="1252"/>
      <c r="EVG57" s="1252"/>
      <c r="EVH57" s="1252"/>
      <c r="EVI57" s="1252"/>
      <c r="EVJ57" s="1252"/>
      <c r="EVK57" s="1252"/>
      <c r="EVL57" s="1252"/>
      <c r="EVM57" s="1252"/>
      <c r="EVN57" s="1252"/>
      <c r="EVO57" s="1252"/>
      <c r="EVP57" s="1252"/>
      <c r="EVQ57" s="1252"/>
      <c r="EVR57" s="1252"/>
      <c r="EVS57" s="1252"/>
      <c r="EVT57" s="1252"/>
      <c r="EVU57" s="1252"/>
      <c r="EVV57" s="1252"/>
      <c r="EVW57" s="1252"/>
      <c r="EVX57" s="1252"/>
      <c r="EVY57" s="1252"/>
      <c r="EVZ57" s="1252"/>
      <c r="EWA57" s="1252"/>
      <c r="EWB57" s="1252"/>
      <c r="EWC57" s="1252"/>
      <c r="EWD57" s="1252"/>
      <c r="EWE57" s="1252"/>
      <c r="EWF57" s="1252"/>
      <c r="EWG57" s="1252"/>
      <c r="EWH57" s="1252"/>
      <c r="EWI57" s="1252"/>
      <c r="EWJ57" s="1252"/>
      <c r="EWK57" s="1252"/>
      <c r="EWL57" s="1252"/>
      <c r="EWM57" s="1252"/>
      <c r="EWN57" s="1252"/>
      <c r="EWO57" s="1252"/>
      <c r="EWP57" s="1252"/>
      <c r="EWQ57" s="1252"/>
      <c r="EWR57" s="1252"/>
      <c r="EWS57" s="1252"/>
      <c r="EWT57" s="1252"/>
      <c r="EWU57" s="1252"/>
      <c r="EWV57" s="1252"/>
      <c r="EWW57" s="1252"/>
      <c r="EWX57" s="1252"/>
      <c r="EWY57" s="1252"/>
      <c r="EWZ57" s="1252"/>
      <c r="EXA57" s="1252"/>
      <c r="EXB57" s="1252"/>
      <c r="EXC57" s="1252"/>
      <c r="EXD57" s="1252"/>
      <c r="EXE57" s="1252"/>
      <c r="EXF57" s="1252"/>
      <c r="EXG57" s="1252"/>
      <c r="EXH57" s="1252"/>
      <c r="EXI57" s="1252"/>
      <c r="EXJ57" s="1252"/>
      <c r="EXK57" s="1252"/>
      <c r="EXL57" s="1252"/>
      <c r="EXM57" s="1252"/>
      <c r="EXN57" s="1252"/>
      <c r="EXO57" s="1252"/>
      <c r="EXP57" s="1252"/>
      <c r="EXQ57" s="1252"/>
      <c r="EXR57" s="1252"/>
      <c r="EXS57" s="1252"/>
      <c r="EXT57" s="1252"/>
      <c r="EXU57" s="1252"/>
      <c r="EXV57" s="1252"/>
      <c r="EXW57" s="1252"/>
      <c r="EXX57" s="1252"/>
      <c r="EXY57" s="1252"/>
      <c r="EXZ57" s="1252"/>
      <c r="EYA57" s="1252"/>
      <c r="EYB57" s="1252"/>
      <c r="EYC57" s="1252"/>
      <c r="EYD57" s="1252"/>
      <c r="EYE57" s="1252"/>
      <c r="EYF57" s="1252"/>
      <c r="EYG57" s="1252"/>
      <c r="EYH57" s="1252"/>
      <c r="EYI57" s="1252"/>
      <c r="EYJ57" s="1252"/>
      <c r="EYK57" s="1252"/>
      <c r="EYL57" s="1252"/>
      <c r="EYM57" s="1252"/>
      <c r="EYN57" s="1252"/>
      <c r="EYO57" s="1252"/>
      <c r="EYP57" s="1252"/>
      <c r="EYQ57" s="1252"/>
      <c r="EYR57" s="1252"/>
      <c r="EYS57" s="1252"/>
      <c r="EYT57" s="1252"/>
      <c r="EYU57" s="1252"/>
      <c r="EYV57" s="1252"/>
      <c r="EYW57" s="1252"/>
      <c r="EYX57" s="1252"/>
      <c r="EYY57" s="1252"/>
      <c r="EYZ57" s="1252"/>
      <c r="EZA57" s="1252"/>
      <c r="EZB57" s="1252"/>
      <c r="EZC57" s="1252"/>
      <c r="EZD57" s="1252"/>
      <c r="EZE57" s="1252"/>
      <c r="EZF57" s="1252"/>
      <c r="EZG57" s="1252"/>
      <c r="EZH57" s="1252"/>
      <c r="EZI57" s="1252"/>
      <c r="EZJ57" s="1252"/>
      <c r="EZK57" s="1252"/>
      <c r="EZL57" s="1252"/>
      <c r="EZM57" s="1252"/>
      <c r="EZN57" s="1252"/>
      <c r="EZO57" s="1252"/>
      <c r="EZP57" s="1252"/>
      <c r="EZQ57" s="1252"/>
      <c r="EZR57" s="1252"/>
      <c r="EZS57" s="1252"/>
      <c r="EZT57" s="1252"/>
      <c r="EZU57" s="1252"/>
      <c r="EZV57" s="1252"/>
      <c r="EZW57" s="1252"/>
      <c r="EZX57" s="1252"/>
      <c r="EZY57" s="1252"/>
      <c r="EZZ57" s="1252"/>
      <c r="FAA57" s="1252"/>
      <c r="FAB57" s="1252"/>
      <c r="FAC57" s="1252"/>
      <c r="FAD57" s="1252"/>
      <c r="FAE57" s="1252"/>
      <c r="FAF57" s="1252"/>
      <c r="FAG57" s="1252"/>
      <c r="FAH57" s="1252"/>
      <c r="FAI57" s="1252"/>
      <c r="FAJ57" s="1252"/>
      <c r="FAK57" s="1252"/>
      <c r="FAL57" s="1252"/>
      <c r="FAM57" s="1252"/>
      <c r="FAN57" s="1252"/>
      <c r="FAO57" s="1252"/>
      <c r="FAP57" s="1252"/>
      <c r="FAQ57" s="1252"/>
      <c r="FAR57" s="1252"/>
      <c r="FAS57" s="1252"/>
      <c r="FAT57" s="1252"/>
      <c r="FAU57" s="1252"/>
      <c r="FAV57" s="1252"/>
      <c r="FAW57" s="1252"/>
      <c r="FAX57" s="1252"/>
      <c r="FAY57" s="1252"/>
      <c r="FAZ57" s="1252"/>
      <c r="FBA57" s="1252"/>
      <c r="FBB57" s="1252"/>
      <c r="FBC57" s="1252"/>
      <c r="FBD57" s="1252"/>
      <c r="FBE57" s="1252"/>
      <c r="FBF57" s="1252"/>
      <c r="FBG57" s="1252"/>
      <c r="FBH57" s="1252"/>
      <c r="FBI57" s="1252"/>
      <c r="FBJ57" s="1252"/>
      <c r="FBK57" s="1252"/>
      <c r="FBL57" s="1252"/>
      <c r="FBM57" s="1252"/>
      <c r="FBN57" s="1252"/>
      <c r="FBO57" s="1252"/>
      <c r="FBP57" s="1252"/>
      <c r="FBQ57" s="1252"/>
      <c r="FBR57" s="1252"/>
      <c r="FBS57" s="1252"/>
      <c r="FBT57" s="1252"/>
      <c r="FBU57" s="1252"/>
      <c r="FBV57" s="1252"/>
      <c r="FBW57" s="1252"/>
      <c r="FBX57" s="1252"/>
      <c r="FBY57" s="1252"/>
      <c r="FBZ57" s="1252"/>
      <c r="FCA57" s="1252"/>
      <c r="FCB57" s="1252"/>
      <c r="FCC57" s="1252"/>
      <c r="FCD57" s="1252"/>
      <c r="FCE57" s="1252"/>
      <c r="FCF57" s="1252"/>
      <c r="FCG57" s="1252"/>
      <c r="FCH57" s="1252"/>
      <c r="FCI57" s="1252"/>
      <c r="FCJ57" s="1252"/>
      <c r="FCK57" s="1252"/>
      <c r="FCL57" s="1252"/>
      <c r="FCM57" s="1252"/>
      <c r="FCN57" s="1252"/>
      <c r="FCO57" s="1252"/>
      <c r="FCP57" s="1252"/>
      <c r="FCQ57" s="1252"/>
      <c r="FCR57" s="1252"/>
      <c r="FCS57" s="1252"/>
      <c r="FCT57" s="1252"/>
      <c r="FCU57" s="1252"/>
      <c r="FCV57" s="1252"/>
      <c r="FCW57" s="1252"/>
      <c r="FCX57" s="1252"/>
      <c r="FCY57" s="1252"/>
      <c r="FCZ57" s="1252"/>
      <c r="FDA57" s="1252"/>
      <c r="FDB57" s="1252"/>
      <c r="FDC57" s="1252"/>
      <c r="FDD57" s="1252"/>
      <c r="FDE57" s="1252"/>
      <c r="FDF57" s="1252"/>
      <c r="FDG57" s="1252"/>
      <c r="FDH57" s="1252"/>
      <c r="FDI57" s="1252"/>
      <c r="FDJ57" s="1252"/>
      <c r="FDK57" s="1252"/>
      <c r="FDL57" s="1252"/>
      <c r="FDM57" s="1252"/>
      <c r="FDN57" s="1252"/>
      <c r="FDO57" s="1252"/>
      <c r="FDP57" s="1252"/>
      <c r="FDQ57" s="1252"/>
      <c r="FDR57" s="1252"/>
      <c r="FDS57" s="1252"/>
      <c r="FDT57" s="1252"/>
      <c r="FDU57" s="1252"/>
      <c r="FDV57" s="1252"/>
      <c r="FDW57" s="1252"/>
      <c r="FDX57" s="1252"/>
      <c r="FDY57" s="1252"/>
      <c r="FDZ57" s="1252"/>
      <c r="FEA57" s="1252"/>
      <c r="FEB57" s="1252"/>
      <c r="FEC57" s="1252"/>
      <c r="FED57" s="1252"/>
      <c r="FEE57" s="1252"/>
      <c r="FEF57" s="1252"/>
      <c r="FEG57" s="1252"/>
      <c r="FEH57" s="1252"/>
      <c r="FEI57" s="1252"/>
      <c r="FEJ57" s="1252"/>
      <c r="FEK57" s="1252"/>
      <c r="FEL57" s="1252"/>
      <c r="FEM57" s="1252"/>
      <c r="FEN57" s="1252"/>
      <c r="FEO57" s="1252"/>
      <c r="FEP57" s="1252"/>
      <c r="FEQ57" s="1252"/>
      <c r="FER57" s="1252"/>
      <c r="FES57" s="1252"/>
      <c r="FET57" s="1252"/>
      <c r="FEU57" s="1252"/>
      <c r="FEV57" s="1252"/>
      <c r="FEW57" s="1252"/>
      <c r="FEX57" s="1252"/>
      <c r="FEY57" s="1252"/>
      <c r="FEZ57" s="1252"/>
      <c r="FFA57" s="1252"/>
      <c r="FFB57" s="1252"/>
      <c r="FFC57" s="1252"/>
      <c r="FFD57" s="1252"/>
      <c r="FFE57" s="1252"/>
      <c r="FFF57" s="1252"/>
      <c r="FFG57" s="1252"/>
      <c r="FFH57" s="1252"/>
      <c r="FFI57" s="1252"/>
      <c r="FFJ57" s="1252"/>
      <c r="FFK57" s="1252"/>
      <c r="FFL57" s="1252"/>
      <c r="FFM57" s="1252"/>
      <c r="FFN57" s="1252"/>
      <c r="FFO57" s="1252"/>
      <c r="FFP57" s="1252"/>
      <c r="FFQ57" s="1252"/>
      <c r="FFR57" s="1252"/>
      <c r="FFS57" s="1252"/>
      <c r="FFT57" s="1252"/>
      <c r="FFU57" s="1252"/>
      <c r="FFV57" s="1252"/>
      <c r="FFW57" s="1252"/>
      <c r="FFX57" s="1252"/>
      <c r="FFY57" s="1252"/>
      <c r="FFZ57" s="1252"/>
      <c r="FGA57" s="1252"/>
      <c r="FGB57" s="1252"/>
      <c r="FGC57" s="1252"/>
      <c r="FGD57" s="1252"/>
      <c r="FGE57" s="1252"/>
      <c r="FGF57" s="1252"/>
      <c r="FGG57" s="1252"/>
      <c r="FGH57" s="1252"/>
      <c r="FGI57" s="1252"/>
      <c r="FGJ57" s="1252"/>
      <c r="FGK57" s="1252"/>
      <c r="FGL57" s="1252"/>
      <c r="FGM57" s="1252"/>
      <c r="FGN57" s="1252"/>
      <c r="FGO57" s="1252"/>
      <c r="FGP57" s="1252"/>
      <c r="FGQ57" s="1252"/>
      <c r="FGR57" s="1252"/>
      <c r="FGS57" s="1252"/>
      <c r="FGT57" s="1252"/>
      <c r="FGU57" s="1252"/>
      <c r="FGV57" s="1252"/>
      <c r="FGW57" s="1252"/>
      <c r="FGX57" s="1252"/>
      <c r="FGY57" s="1252"/>
      <c r="FGZ57" s="1252"/>
      <c r="FHA57" s="1252"/>
      <c r="FHB57" s="1252"/>
      <c r="FHC57" s="1252"/>
      <c r="FHD57" s="1252"/>
      <c r="FHE57" s="1252"/>
      <c r="FHF57" s="1252"/>
      <c r="FHG57" s="1252"/>
      <c r="FHH57" s="1252"/>
      <c r="FHI57" s="1252"/>
      <c r="FHJ57" s="1252"/>
      <c r="FHK57" s="1252"/>
      <c r="FHL57" s="1252"/>
      <c r="FHM57" s="1252"/>
      <c r="FHN57" s="1252"/>
      <c r="FHO57" s="1252"/>
      <c r="FHP57" s="1252"/>
      <c r="FHQ57" s="1252"/>
      <c r="FHR57" s="1252"/>
      <c r="FHS57" s="1252"/>
      <c r="FHT57" s="1252"/>
      <c r="FHU57" s="1252"/>
      <c r="FHV57" s="1252"/>
      <c r="FHW57" s="1252"/>
      <c r="FHX57" s="1252"/>
      <c r="FHY57" s="1252"/>
      <c r="FHZ57" s="1252"/>
      <c r="FIA57" s="1252"/>
      <c r="FIB57" s="1252"/>
      <c r="FIC57" s="1252"/>
      <c r="FID57" s="1252"/>
      <c r="FIE57" s="1252"/>
      <c r="FIF57" s="1252"/>
      <c r="FIG57" s="1252"/>
      <c r="FIH57" s="1252"/>
      <c r="FII57" s="1252"/>
      <c r="FIJ57" s="1252"/>
      <c r="FIK57" s="1252"/>
      <c r="FIL57" s="1252"/>
      <c r="FIM57" s="1252"/>
      <c r="FIN57" s="1252"/>
      <c r="FIO57" s="1252"/>
      <c r="FIP57" s="1252"/>
      <c r="FIQ57" s="1252"/>
      <c r="FIR57" s="1252"/>
      <c r="FIS57" s="1252"/>
      <c r="FIT57" s="1252"/>
      <c r="FIU57" s="1252"/>
      <c r="FIV57" s="1252"/>
      <c r="FIW57" s="1252"/>
      <c r="FIX57" s="1252"/>
      <c r="FIY57" s="1252"/>
      <c r="FIZ57" s="1252"/>
      <c r="FJA57" s="1252"/>
      <c r="FJB57" s="1252"/>
      <c r="FJC57" s="1252"/>
      <c r="FJD57" s="1252"/>
      <c r="FJE57" s="1252"/>
      <c r="FJF57" s="1252"/>
      <c r="FJG57" s="1252"/>
      <c r="FJH57" s="1252"/>
      <c r="FJI57" s="1252"/>
      <c r="FJJ57" s="1252"/>
      <c r="FJK57" s="1252"/>
      <c r="FJL57" s="1252"/>
      <c r="FJM57" s="1252"/>
      <c r="FJN57" s="1252"/>
      <c r="FJO57" s="1252"/>
      <c r="FJP57" s="1252"/>
      <c r="FJQ57" s="1252"/>
      <c r="FJR57" s="1252"/>
      <c r="FJS57" s="1252"/>
      <c r="FJT57" s="1252"/>
      <c r="FJU57" s="1252"/>
      <c r="FJV57" s="1252"/>
      <c r="FJW57" s="1252"/>
      <c r="FJX57" s="1252"/>
      <c r="FJY57" s="1252"/>
      <c r="FJZ57" s="1252"/>
      <c r="FKA57" s="1252"/>
      <c r="FKB57" s="1252"/>
      <c r="FKC57" s="1252"/>
      <c r="FKD57" s="1252"/>
      <c r="FKE57" s="1252"/>
      <c r="FKF57" s="1252"/>
      <c r="FKG57" s="1252"/>
      <c r="FKH57" s="1252"/>
      <c r="FKI57" s="1252"/>
      <c r="FKJ57" s="1252"/>
      <c r="FKK57" s="1252"/>
      <c r="FKL57" s="1252"/>
      <c r="FKM57" s="1252"/>
      <c r="FKN57" s="1252"/>
      <c r="FKO57" s="1252"/>
      <c r="FKP57" s="1252"/>
      <c r="FKQ57" s="1252"/>
      <c r="FKR57" s="1252"/>
      <c r="FKS57" s="1252"/>
      <c r="FKT57" s="1252"/>
      <c r="FKU57" s="1252"/>
      <c r="FKV57" s="1252"/>
      <c r="FKW57" s="1252"/>
      <c r="FKX57" s="1252"/>
      <c r="FKY57" s="1252"/>
      <c r="FKZ57" s="1252"/>
      <c r="FLA57" s="1252"/>
      <c r="FLB57" s="1252"/>
      <c r="FLC57" s="1252"/>
      <c r="FLD57" s="1252"/>
      <c r="FLE57" s="1252"/>
      <c r="FLF57" s="1252"/>
      <c r="FLG57" s="1252"/>
      <c r="FLH57" s="1252"/>
      <c r="FLI57" s="1252"/>
      <c r="FLJ57" s="1252"/>
      <c r="FLK57" s="1252"/>
      <c r="FLL57" s="1252"/>
      <c r="FLM57" s="1252"/>
      <c r="FLN57" s="1252"/>
      <c r="FLO57" s="1252"/>
      <c r="FLP57" s="1252"/>
      <c r="FLQ57" s="1252"/>
      <c r="FLR57" s="1252"/>
      <c r="FLS57" s="1252"/>
      <c r="FLT57" s="1252"/>
      <c r="FLU57" s="1252"/>
      <c r="FLV57" s="1252"/>
      <c r="FLW57" s="1252"/>
      <c r="FLX57" s="1252"/>
      <c r="FLY57" s="1252"/>
      <c r="FLZ57" s="1252"/>
      <c r="FMA57" s="1252"/>
      <c r="FMB57" s="1252"/>
      <c r="FMC57" s="1252"/>
      <c r="FMD57" s="1252"/>
      <c r="FME57" s="1252"/>
      <c r="FMF57" s="1252"/>
      <c r="FMG57" s="1252"/>
      <c r="FMH57" s="1252"/>
      <c r="FMI57" s="1252"/>
      <c r="FMJ57" s="1252"/>
      <c r="FMK57" s="1252"/>
      <c r="FML57" s="1252"/>
      <c r="FMM57" s="1252"/>
      <c r="FMN57" s="1252"/>
      <c r="FMO57" s="1252"/>
      <c r="FMP57" s="1252"/>
      <c r="FMQ57" s="1252"/>
      <c r="FMR57" s="1252"/>
      <c r="FMS57" s="1252"/>
      <c r="FMT57" s="1252"/>
      <c r="FMU57" s="1252"/>
      <c r="FMV57" s="1252"/>
      <c r="FMW57" s="1252"/>
      <c r="FMX57" s="1252"/>
      <c r="FMY57" s="1252"/>
      <c r="FMZ57" s="1252"/>
      <c r="FNA57" s="1252"/>
      <c r="FNB57" s="1252"/>
      <c r="FNC57" s="1252"/>
      <c r="FND57" s="1252"/>
      <c r="FNE57" s="1252"/>
      <c r="FNF57" s="1252"/>
      <c r="FNG57" s="1252"/>
      <c r="FNH57" s="1252"/>
      <c r="FNI57" s="1252"/>
      <c r="FNJ57" s="1252"/>
      <c r="FNK57" s="1252"/>
      <c r="FNL57" s="1252"/>
      <c r="FNM57" s="1252"/>
      <c r="FNN57" s="1252"/>
      <c r="FNO57" s="1252"/>
      <c r="FNP57" s="1252"/>
      <c r="FNQ57" s="1252"/>
      <c r="FNR57" s="1252"/>
      <c r="FNS57" s="1252"/>
      <c r="FNT57" s="1252"/>
      <c r="FNU57" s="1252"/>
      <c r="FNV57" s="1252"/>
      <c r="FNW57" s="1252"/>
      <c r="FNX57" s="1252"/>
      <c r="FNY57" s="1252"/>
      <c r="FNZ57" s="1252"/>
      <c r="FOA57" s="1252"/>
      <c r="FOB57" s="1252"/>
      <c r="FOC57" s="1252"/>
      <c r="FOD57" s="1252"/>
      <c r="FOE57" s="1252"/>
      <c r="FOF57" s="1252"/>
      <c r="FOG57" s="1252"/>
      <c r="FOH57" s="1252"/>
      <c r="FOI57" s="1252"/>
      <c r="FOJ57" s="1252"/>
      <c r="FOK57" s="1252"/>
      <c r="FOL57" s="1252"/>
      <c r="FOM57" s="1252"/>
      <c r="FON57" s="1252"/>
      <c r="FOO57" s="1252"/>
      <c r="FOP57" s="1252"/>
      <c r="FOQ57" s="1252"/>
      <c r="FOR57" s="1252"/>
      <c r="FOS57" s="1252"/>
      <c r="FOT57" s="1252"/>
      <c r="FOU57" s="1252"/>
      <c r="FOV57" s="1252"/>
      <c r="FOW57" s="1252"/>
      <c r="FOX57" s="1252"/>
      <c r="FOY57" s="1252"/>
      <c r="FOZ57" s="1252"/>
      <c r="FPA57" s="1252"/>
      <c r="FPB57" s="1252"/>
      <c r="FPC57" s="1252"/>
      <c r="FPD57" s="1252"/>
      <c r="FPE57" s="1252"/>
      <c r="FPF57" s="1252"/>
      <c r="FPG57" s="1252"/>
      <c r="FPH57" s="1252"/>
      <c r="FPI57" s="1252"/>
      <c r="FPJ57" s="1252"/>
      <c r="FPK57" s="1252"/>
      <c r="FPL57" s="1252"/>
      <c r="FPM57" s="1252"/>
      <c r="FPN57" s="1252"/>
      <c r="FPO57" s="1252"/>
      <c r="FPP57" s="1252"/>
      <c r="FPQ57" s="1252"/>
      <c r="FPR57" s="1252"/>
      <c r="FPS57" s="1252"/>
      <c r="FPT57" s="1252"/>
      <c r="FPU57" s="1252"/>
      <c r="FPV57" s="1252"/>
      <c r="FPW57" s="1252"/>
      <c r="FPX57" s="1252"/>
      <c r="FPY57" s="1252"/>
      <c r="FPZ57" s="1252"/>
      <c r="FQA57" s="1252"/>
      <c r="FQB57" s="1252"/>
      <c r="FQC57" s="1252"/>
      <c r="FQD57" s="1252"/>
      <c r="FQE57" s="1252"/>
      <c r="FQF57" s="1252"/>
      <c r="FQG57" s="1252"/>
      <c r="FQH57" s="1252"/>
      <c r="FQI57" s="1252"/>
      <c r="FQJ57" s="1252"/>
      <c r="FQK57" s="1252"/>
      <c r="FQL57" s="1252"/>
      <c r="FQM57" s="1252"/>
      <c r="FQN57" s="1252"/>
      <c r="FQO57" s="1252"/>
      <c r="FQP57" s="1252"/>
      <c r="FQQ57" s="1252"/>
      <c r="FQR57" s="1252"/>
      <c r="FQS57" s="1252"/>
      <c r="FQT57" s="1252"/>
      <c r="FQU57" s="1252"/>
      <c r="FQV57" s="1252"/>
      <c r="FQW57" s="1252"/>
      <c r="FQX57" s="1252"/>
      <c r="FQY57" s="1252"/>
      <c r="FQZ57" s="1252"/>
      <c r="FRA57" s="1252"/>
      <c r="FRB57" s="1252"/>
      <c r="FRC57" s="1252"/>
      <c r="FRD57" s="1252"/>
      <c r="FRE57" s="1252"/>
      <c r="FRF57" s="1252"/>
      <c r="FRG57" s="1252"/>
      <c r="FRH57" s="1252"/>
      <c r="FRI57" s="1252"/>
      <c r="FRJ57" s="1252"/>
      <c r="FRK57" s="1252"/>
      <c r="FRL57" s="1252"/>
      <c r="FRM57" s="1252"/>
      <c r="FRN57" s="1252"/>
      <c r="FRO57" s="1252"/>
      <c r="FRP57" s="1252"/>
      <c r="FRQ57" s="1252"/>
      <c r="FRR57" s="1252"/>
      <c r="FRS57" s="1252"/>
      <c r="FRT57" s="1252"/>
      <c r="FRU57" s="1252"/>
      <c r="FRV57" s="1252"/>
      <c r="FRW57" s="1252"/>
      <c r="FRX57" s="1252"/>
      <c r="FRY57" s="1252"/>
      <c r="FRZ57" s="1252"/>
      <c r="FSA57" s="1252"/>
      <c r="FSB57" s="1252"/>
      <c r="FSC57" s="1252"/>
      <c r="FSD57" s="1252"/>
      <c r="FSE57" s="1252"/>
      <c r="FSF57" s="1252"/>
      <c r="FSG57" s="1252"/>
      <c r="FSH57" s="1252"/>
      <c r="FSI57" s="1252"/>
      <c r="FSJ57" s="1252"/>
      <c r="FSK57" s="1252"/>
      <c r="FSL57" s="1252"/>
      <c r="FSM57" s="1252"/>
      <c r="FSN57" s="1252"/>
      <c r="FSO57" s="1252"/>
      <c r="FSP57" s="1252"/>
      <c r="FSQ57" s="1252"/>
      <c r="FSR57" s="1252"/>
      <c r="FSS57" s="1252"/>
      <c r="FST57" s="1252"/>
      <c r="FSU57" s="1252"/>
      <c r="FSV57" s="1252"/>
      <c r="FSW57" s="1252"/>
      <c r="FSX57" s="1252"/>
      <c r="FSY57" s="1252"/>
      <c r="FSZ57" s="1252"/>
      <c r="FTA57" s="1252"/>
      <c r="FTB57" s="1252"/>
      <c r="FTC57" s="1252"/>
      <c r="FTD57" s="1252"/>
      <c r="FTE57" s="1252"/>
      <c r="FTF57" s="1252"/>
      <c r="FTG57" s="1252"/>
      <c r="FTH57" s="1252"/>
      <c r="FTI57" s="1252"/>
      <c r="FTJ57" s="1252"/>
      <c r="FTK57" s="1252"/>
      <c r="FTL57" s="1252"/>
      <c r="FTM57" s="1252"/>
      <c r="FTN57" s="1252"/>
      <c r="FTO57" s="1252"/>
      <c r="FTP57" s="1252"/>
      <c r="FTQ57" s="1252"/>
      <c r="FTR57" s="1252"/>
      <c r="FTS57" s="1252"/>
      <c r="FTT57" s="1252"/>
      <c r="FTU57" s="1252"/>
      <c r="FTV57" s="1252"/>
      <c r="FTW57" s="1252"/>
      <c r="FTX57" s="1252"/>
      <c r="FTY57" s="1252"/>
      <c r="FTZ57" s="1252"/>
      <c r="FUA57" s="1252"/>
      <c r="FUB57" s="1252"/>
      <c r="FUC57" s="1252"/>
      <c r="FUD57" s="1252"/>
      <c r="FUE57" s="1252"/>
      <c r="FUF57" s="1252"/>
      <c r="FUG57" s="1252"/>
      <c r="FUH57" s="1252"/>
      <c r="FUI57" s="1252"/>
      <c r="FUJ57" s="1252"/>
      <c r="FUK57" s="1252"/>
      <c r="FUL57" s="1252"/>
      <c r="FUM57" s="1252"/>
      <c r="FUN57" s="1252"/>
      <c r="FUO57" s="1252"/>
      <c r="FUP57" s="1252"/>
      <c r="FUQ57" s="1252"/>
      <c r="FUR57" s="1252"/>
      <c r="FUS57" s="1252"/>
      <c r="FUT57" s="1252"/>
      <c r="FUU57" s="1252"/>
      <c r="FUV57" s="1252"/>
      <c r="FUW57" s="1252"/>
      <c r="FUX57" s="1252"/>
      <c r="FUY57" s="1252"/>
      <c r="FUZ57" s="1252"/>
      <c r="FVA57" s="1252"/>
      <c r="FVB57" s="1252"/>
      <c r="FVC57" s="1252"/>
      <c r="FVD57" s="1252"/>
      <c r="FVE57" s="1252"/>
      <c r="FVF57" s="1252"/>
      <c r="FVG57" s="1252"/>
      <c r="FVH57" s="1252"/>
      <c r="FVI57" s="1252"/>
      <c r="FVJ57" s="1252"/>
      <c r="FVK57" s="1252"/>
      <c r="FVL57" s="1252"/>
      <c r="FVM57" s="1252"/>
      <c r="FVN57" s="1252"/>
      <c r="FVO57" s="1252"/>
      <c r="FVP57" s="1252"/>
      <c r="FVQ57" s="1252"/>
      <c r="FVR57" s="1252"/>
      <c r="FVS57" s="1252"/>
      <c r="FVT57" s="1252"/>
      <c r="FVU57" s="1252"/>
      <c r="FVV57" s="1252"/>
      <c r="FVW57" s="1252"/>
      <c r="FVX57" s="1252"/>
      <c r="FVY57" s="1252"/>
      <c r="FVZ57" s="1252"/>
      <c r="FWA57" s="1252"/>
      <c r="FWB57" s="1252"/>
      <c r="FWC57" s="1252"/>
      <c r="FWD57" s="1252"/>
      <c r="FWE57" s="1252"/>
      <c r="FWF57" s="1252"/>
      <c r="FWG57" s="1252"/>
      <c r="FWH57" s="1252"/>
      <c r="FWI57" s="1252"/>
      <c r="FWJ57" s="1252"/>
      <c r="FWK57" s="1252"/>
      <c r="FWL57" s="1252"/>
      <c r="FWM57" s="1252"/>
      <c r="FWN57" s="1252"/>
      <c r="FWO57" s="1252"/>
      <c r="FWP57" s="1252"/>
      <c r="FWQ57" s="1252"/>
      <c r="FWR57" s="1252"/>
      <c r="FWS57" s="1252"/>
      <c r="FWT57" s="1252"/>
      <c r="FWU57" s="1252"/>
      <c r="FWV57" s="1252"/>
      <c r="FWW57" s="1252"/>
      <c r="FWX57" s="1252"/>
      <c r="FWY57" s="1252"/>
      <c r="FWZ57" s="1252"/>
      <c r="FXA57" s="1252"/>
      <c r="FXB57" s="1252"/>
      <c r="FXC57" s="1252"/>
      <c r="FXD57" s="1252"/>
      <c r="FXE57" s="1252"/>
      <c r="FXF57" s="1252"/>
      <c r="FXG57" s="1252"/>
      <c r="FXH57" s="1252"/>
      <c r="FXI57" s="1252"/>
      <c r="FXJ57" s="1252"/>
      <c r="FXK57" s="1252"/>
      <c r="FXL57" s="1252"/>
      <c r="FXM57" s="1252"/>
      <c r="FXN57" s="1252"/>
      <c r="FXO57" s="1252"/>
      <c r="FXP57" s="1252"/>
      <c r="FXQ57" s="1252"/>
      <c r="FXR57" s="1252"/>
      <c r="FXS57" s="1252"/>
      <c r="FXT57" s="1252"/>
      <c r="FXU57" s="1252"/>
      <c r="FXV57" s="1252"/>
      <c r="FXW57" s="1252"/>
      <c r="FXX57" s="1252"/>
      <c r="FXY57" s="1252"/>
      <c r="FXZ57" s="1252"/>
      <c r="FYA57" s="1252"/>
      <c r="FYB57" s="1252"/>
      <c r="FYC57" s="1252"/>
      <c r="FYD57" s="1252"/>
      <c r="FYE57" s="1252"/>
      <c r="FYF57" s="1252"/>
      <c r="FYG57" s="1252"/>
      <c r="FYH57" s="1252"/>
      <c r="FYI57" s="1252"/>
      <c r="FYJ57" s="1252"/>
      <c r="FYK57" s="1252"/>
      <c r="FYL57" s="1252"/>
      <c r="FYM57" s="1252"/>
      <c r="FYN57" s="1252"/>
      <c r="FYO57" s="1252"/>
      <c r="FYP57" s="1252"/>
      <c r="FYQ57" s="1252"/>
      <c r="FYR57" s="1252"/>
      <c r="FYS57" s="1252"/>
      <c r="FYT57" s="1252"/>
      <c r="FYU57" s="1252"/>
      <c r="FYV57" s="1252"/>
      <c r="FYW57" s="1252"/>
      <c r="FYX57" s="1252"/>
      <c r="FYY57" s="1252"/>
      <c r="FYZ57" s="1252"/>
      <c r="FZA57" s="1252"/>
      <c r="FZB57" s="1252"/>
      <c r="FZC57" s="1252"/>
      <c r="FZD57" s="1252"/>
      <c r="FZE57" s="1252"/>
      <c r="FZF57" s="1252"/>
      <c r="FZG57" s="1252"/>
      <c r="FZH57" s="1252"/>
      <c r="FZI57" s="1252"/>
      <c r="FZJ57" s="1252"/>
      <c r="FZK57" s="1252"/>
      <c r="FZL57" s="1252"/>
      <c r="FZM57" s="1252"/>
      <c r="FZN57" s="1252"/>
      <c r="FZO57" s="1252"/>
      <c r="FZP57" s="1252"/>
      <c r="FZQ57" s="1252"/>
      <c r="FZR57" s="1252"/>
      <c r="FZS57" s="1252"/>
      <c r="FZT57" s="1252"/>
      <c r="FZU57" s="1252"/>
      <c r="FZV57" s="1252"/>
      <c r="FZW57" s="1252"/>
      <c r="FZX57" s="1252"/>
      <c r="FZY57" s="1252"/>
      <c r="FZZ57" s="1252"/>
      <c r="GAA57" s="1252"/>
      <c r="GAB57" s="1252"/>
      <c r="GAC57" s="1252"/>
      <c r="GAD57" s="1252"/>
      <c r="GAE57" s="1252"/>
      <c r="GAF57" s="1252"/>
      <c r="GAG57" s="1252"/>
      <c r="GAH57" s="1252"/>
      <c r="GAI57" s="1252"/>
      <c r="GAJ57" s="1252"/>
      <c r="GAK57" s="1252"/>
      <c r="GAL57" s="1252"/>
      <c r="GAM57" s="1252"/>
      <c r="GAN57" s="1252"/>
      <c r="GAO57" s="1252"/>
      <c r="GAP57" s="1252"/>
      <c r="GAQ57" s="1252"/>
      <c r="GAR57" s="1252"/>
      <c r="GAS57" s="1252"/>
      <c r="GAT57" s="1252"/>
      <c r="GAU57" s="1252"/>
      <c r="GAV57" s="1252"/>
      <c r="GAW57" s="1252"/>
      <c r="GAX57" s="1252"/>
      <c r="GAY57" s="1252"/>
      <c r="GAZ57" s="1252"/>
      <c r="GBA57" s="1252"/>
      <c r="GBB57" s="1252"/>
      <c r="GBC57" s="1252"/>
      <c r="GBD57" s="1252"/>
      <c r="GBE57" s="1252"/>
      <c r="GBF57" s="1252"/>
      <c r="GBG57" s="1252"/>
      <c r="GBH57" s="1252"/>
      <c r="GBI57" s="1252"/>
      <c r="GBJ57" s="1252"/>
      <c r="GBK57" s="1252"/>
      <c r="GBL57" s="1252"/>
      <c r="GBM57" s="1252"/>
      <c r="GBN57" s="1252"/>
      <c r="GBO57" s="1252"/>
      <c r="GBP57" s="1252"/>
      <c r="GBQ57" s="1252"/>
      <c r="GBR57" s="1252"/>
      <c r="GBS57" s="1252"/>
      <c r="GBT57" s="1252"/>
      <c r="GBU57" s="1252"/>
      <c r="GBV57" s="1252"/>
      <c r="GBW57" s="1252"/>
      <c r="GBX57" s="1252"/>
      <c r="GBY57" s="1252"/>
      <c r="GBZ57" s="1252"/>
      <c r="GCA57" s="1252"/>
      <c r="GCB57" s="1252"/>
      <c r="GCC57" s="1252"/>
      <c r="GCD57" s="1252"/>
      <c r="GCE57" s="1252"/>
      <c r="GCF57" s="1252"/>
      <c r="GCG57" s="1252"/>
      <c r="GCH57" s="1252"/>
      <c r="GCI57" s="1252"/>
      <c r="GCJ57" s="1252"/>
      <c r="GCK57" s="1252"/>
      <c r="GCL57" s="1252"/>
      <c r="GCM57" s="1252"/>
      <c r="GCN57" s="1252"/>
      <c r="GCO57" s="1252"/>
      <c r="GCP57" s="1252"/>
      <c r="GCQ57" s="1252"/>
      <c r="GCR57" s="1252"/>
      <c r="GCS57" s="1252"/>
      <c r="GCT57" s="1252"/>
      <c r="GCU57" s="1252"/>
      <c r="GCV57" s="1252"/>
      <c r="GCW57" s="1252"/>
      <c r="GCX57" s="1252"/>
      <c r="GCY57" s="1252"/>
      <c r="GCZ57" s="1252"/>
      <c r="GDA57" s="1252"/>
      <c r="GDB57" s="1252"/>
      <c r="GDC57" s="1252"/>
      <c r="GDD57" s="1252"/>
      <c r="GDE57" s="1252"/>
      <c r="GDF57" s="1252"/>
      <c r="GDG57" s="1252"/>
      <c r="GDH57" s="1252"/>
      <c r="GDI57" s="1252"/>
      <c r="GDJ57" s="1252"/>
      <c r="GDK57" s="1252"/>
      <c r="GDL57" s="1252"/>
      <c r="GDM57" s="1252"/>
      <c r="GDN57" s="1252"/>
      <c r="GDO57" s="1252"/>
      <c r="GDP57" s="1252"/>
      <c r="GDQ57" s="1252"/>
      <c r="GDR57" s="1252"/>
      <c r="GDS57" s="1252"/>
      <c r="GDT57" s="1252"/>
      <c r="GDU57" s="1252"/>
      <c r="GDV57" s="1252"/>
      <c r="GDW57" s="1252"/>
      <c r="GDX57" s="1252"/>
      <c r="GDY57" s="1252"/>
      <c r="GDZ57" s="1252"/>
      <c r="GEA57" s="1252"/>
      <c r="GEB57" s="1252"/>
      <c r="GEC57" s="1252"/>
      <c r="GED57" s="1252"/>
      <c r="GEE57" s="1252"/>
      <c r="GEF57" s="1252"/>
      <c r="GEG57" s="1252"/>
      <c r="GEH57" s="1252"/>
      <c r="GEI57" s="1252"/>
      <c r="GEJ57" s="1252"/>
      <c r="GEK57" s="1252"/>
      <c r="GEL57" s="1252"/>
      <c r="GEM57" s="1252"/>
      <c r="GEN57" s="1252"/>
      <c r="GEO57" s="1252"/>
      <c r="GEP57" s="1252"/>
      <c r="GEQ57" s="1252"/>
      <c r="GER57" s="1252"/>
      <c r="GES57" s="1252"/>
      <c r="GET57" s="1252"/>
      <c r="GEU57" s="1252"/>
      <c r="GEV57" s="1252"/>
      <c r="GEW57" s="1252"/>
      <c r="GEX57" s="1252"/>
      <c r="GEY57" s="1252"/>
      <c r="GEZ57" s="1252"/>
      <c r="GFA57" s="1252"/>
      <c r="GFB57" s="1252"/>
      <c r="GFC57" s="1252"/>
      <c r="GFD57" s="1252"/>
      <c r="GFE57" s="1252"/>
      <c r="GFF57" s="1252"/>
      <c r="GFG57" s="1252"/>
      <c r="GFH57" s="1252"/>
      <c r="GFI57" s="1252"/>
      <c r="GFJ57" s="1252"/>
      <c r="GFK57" s="1252"/>
      <c r="GFL57" s="1252"/>
      <c r="GFM57" s="1252"/>
      <c r="GFN57" s="1252"/>
      <c r="GFO57" s="1252"/>
      <c r="GFP57" s="1252"/>
      <c r="GFQ57" s="1252"/>
      <c r="GFR57" s="1252"/>
      <c r="GFS57" s="1252"/>
      <c r="GFT57" s="1252"/>
      <c r="GFU57" s="1252"/>
      <c r="GFV57" s="1252"/>
      <c r="GFW57" s="1252"/>
      <c r="GFX57" s="1252"/>
      <c r="GFY57" s="1252"/>
      <c r="GFZ57" s="1252"/>
      <c r="GGA57" s="1252"/>
      <c r="GGB57" s="1252"/>
      <c r="GGC57" s="1252"/>
      <c r="GGD57" s="1252"/>
      <c r="GGE57" s="1252"/>
      <c r="GGF57" s="1252"/>
      <c r="GGG57" s="1252"/>
      <c r="GGH57" s="1252"/>
      <c r="GGI57" s="1252"/>
      <c r="GGJ57" s="1252"/>
      <c r="GGK57" s="1252"/>
      <c r="GGL57" s="1252"/>
      <c r="GGM57" s="1252"/>
      <c r="GGN57" s="1252"/>
      <c r="GGO57" s="1252"/>
      <c r="GGP57" s="1252"/>
      <c r="GGQ57" s="1252"/>
      <c r="GGR57" s="1252"/>
      <c r="GGS57" s="1252"/>
      <c r="GGT57" s="1252"/>
      <c r="GGU57" s="1252"/>
      <c r="GGV57" s="1252"/>
      <c r="GGW57" s="1252"/>
      <c r="GGX57" s="1252"/>
      <c r="GGY57" s="1252"/>
      <c r="GGZ57" s="1252"/>
      <c r="GHA57" s="1252"/>
      <c r="GHB57" s="1252"/>
      <c r="GHC57" s="1252"/>
      <c r="GHD57" s="1252"/>
      <c r="GHE57" s="1252"/>
      <c r="GHF57" s="1252"/>
      <c r="GHG57" s="1252"/>
      <c r="GHH57" s="1252"/>
      <c r="GHI57" s="1252"/>
      <c r="GHJ57" s="1252"/>
      <c r="GHK57" s="1252"/>
      <c r="GHL57" s="1252"/>
      <c r="GHM57" s="1252"/>
      <c r="GHN57" s="1252"/>
      <c r="GHO57" s="1252"/>
      <c r="GHP57" s="1252"/>
      <c r="GHQ57" s="1252"/>
      <c r="GHR57" s="1252"/>
      <c r="GHS57" s="1252"/>
      <c r="GHT57" s="1252"/>
      <c r="GHU57" s="1252"/>
      <c r="GHV57" s="1252"/>
      <c r="GHW57" s="1252"/>
      <c r="GHX57" s="1252"/>
      <c r="GHY57" s="1252"/>
      <c r="GHZ57" s="1252"/>
      <c r="GIA57" s="1252"/>
      <c r="GIB57" s="1252"/>
      <c r="GIC57" s="1252"/>
      <c r="GID57" s="1252"/>
      <c r="GIE57" s="1252"/>
      <c r="GIF57" s="1252"/>
      <c r="GIG57" s="1252"/>
      <c r="GIH57" s="1252"/>
      <c r="GII57" s="1252"/>
      <c r="GIJ57" s="1252"/>
      <c r="GIK57" s="1252"/>
      <c r="GIL57" s="1252"/>
      <c r="GIM57" s="1252"/>
      <c r="GIN57" s="1252"/>
      <c r="GIO57" s="1252"/>
      <c r="GIP57" s="1252"/>
      <c r="GIQ57" s="1252"/>
      <c r="GIR57" s="1252"/>
      <c r="GIS57" s="1252"/>
      <c r="GIT57" s="1252"/>
      <c r="GIU57" s="1252"/>
      <c r="GIV57" s="1252"/>
      <c r="GIW57" s="1252"/>
      <c r="GIX57" s="1252"/>
      <c r="GIY57" s="1252"/>
      <c r="GIZ57" s="1252"/>
      <c r="GJA57" s="1252"/>
      <c r="GJB57" s="1252"/>
      <c r="GJC57" s="1252"/>
      <c r="GJD57" s="1252"/>
      <c r="GJE57" s="1252"/>
      <c r="GJF57" s="1252"/>
      <c r="GJG57" s="1252"/>
      <c r="GJH57" s="1252"/>
      <c r="GJI57" s="1252"/>
      <c r="GJJ57" s="1252"/>
      <c r="GJK57" s="1252"/>
      <c r="GJL57" s="1252"/>
      <c r="GJM57" s="1252"/>
      <c r="GJN57" s="1252"/>
      <c r="GJO57" s="1252"/>
      <c r="GJP57" s="1252"/>
      <c r="GJQ57" s="1252"/>
      <c r="GJR57" s="1252"/>
      <c r="GJS57" s="1252"/>
      <c r="GJT57" s="1252"/>
      <c r="GJU57" s="1252"/>
      <c r="GJV57" s="1252"/>
      <c r="GJW57" s="1252"/>
      <c r="GJX57" s="1252"/>
      <c r="GJY57" s="1252"/>
      <c r="GJZ57" s="1252"/>
      <c r="GKA57" s="1252"/>
      <c r="GKB57" s="1252"/>
      <c r="GKC57" s="1252"/>
      <c r="GKD57" s="1252"/>
      <c r="GKE57" s="1252"/>
      <c r="GKF57" s="1252"/>
      <c r="GKG57" s="1252"/>
      <c r="GKH57" s="1252"/>
      <c r="GKI57" s="1252"/>
      <c r="GKJ57" s="1252"/>
      <c r="GKK57" s="1252"/>
      <c r="GKL57" s="1252"/>
      <c r="GKM57" s="1252"/>
      <c r="GKN57" s="1252"/>
      <c r="GKO57" s="1252"/>
      <c r="GKP57" s="1252"/>
      <c r="GKQ57" s="1252"/>
      <c r="GKR57" s="1252"/>
      <c r="GKS57" s="1252"/>
      <c r="GKT57" s="1252"/>
      <c r="GKU57" s="1252"/>
      <c r="GKV57" s="1252"/>
      <c r="GKW57" s="1252"/>
      <c r="GKX57" s="1252"/>
      <c r="GKY57" s="1252"/>
      <c r="GKZ57" s="1252"/>
      <c r="GLA57" s="1252"/>
      <c r="GLB57" s="1252"/>
      <c r="GLC57" s="1252"/>
      <c r="GLD57" s="1252"/>
      <c r="GLE57" s="1252"/>
      <c r="GLF57" s="1252"/>
      <c r="GLG57" s="1252"/>
      <c r="GLH57" s="1252"/>
      <c r="GLI57" s="1252"/>
      <c r="GLJ57" s="1252"/>
      <c r="GLK57" s="1252"/>
      <c r="GLL57" s="1252"/>
      <c r="GLM57" s="1252"/>
      <c r="GLN57" s="1252"/>
      <c r="GLO57" s="1252"/>
      <c r="GLP57" s="1252"/>
      <c r="GLQ57" s="1252"/>
      <c r="GLR57" s="1252"/>
      <c r="GLS57" s="1252"/>
      <c r="GLT57" s="1252"/>
      <c r="GLU57" s="1252"/>
      <c r="GLV57" s="1252"/>
      <c r="GLW57" s="1252"/>
      <c r="GLX57" s="1252"/>
      <c r="GLY57" s="1252"/>
      <c r="GLZ57" s="1252"/>
      <c r="GMA57" s="1252"/>
      <c r="GMB57" s="1252"/>
      <c r="GMC57" s="1252"/>
      <c r="GMD57" s="1252"/>
      <c r="GME57" s="1252"/>
      <c r="GMF57" s="1252"/>
      <c r="GMG57" s="1252"/>
      <c r="GMH57" s="1252"/>
      <c r="GMI57" s="1252"/>
      <c r="GMJ57" s="1252"/>
      <c r="GMK57" s="1252"/>
      <c r="GML57" s="1252"/>
      <c r="GMM57" s="1252"/>
      <c r="GMN57" s="1252"/>
      <c r="GMO57" s="1252"/>
      <c r="GMP57" s="1252"/>
      <c r="GMQ57" s="1252"/>
      <c r="GMR57" s="1252"/>
      <c r="GMS57" s="1252"/>
      <c r="GMT57" s="1252"/>
      <c r="GMU57" s="1252"/>
      <c r="GMV57" s="1252"/>
      <c r="GMW57" s="1252"/>
      <c r="GMX57" s="1252"/>
      <c r="GMY57" s="1252"/>
      <c r="GMZ57" s="1252"/>
      <c r="GNA57" s="1252"/>
      <c r="GNB57" s="1252"/>
      <c r="GNC57" s="1252"/>
      <c r="GND57" s="1252"/>
      <c r="GNE57" s="1252"/>
      <c r="GNF57" s="1252"/>
      <c r="GNG57" s="1252"/>
      <c r="GNH57" s="1252"/>
      <c r="GNI57" s="1252"/>
      <c r="GNJ57" s="1252"/>
      <c r="GNK57" s="1252"/>
      <c r="GNL57" s="1252"/>
      <c r="GNM57" s="1252"/>
      <c r="GNN57" s="1252"/>
      <c r="GNO57" s="1252"/>
      <c r="GNP57" s="1252"/>
      <c r="GNQ57" s="1252"/>
      <c r="GNR57" s="1252"/>
      <c r="GNS57" s="1252"/>
      <c r="GNT57" s="1252"/>
      <c r="GNU57" s="1252"/>
      <c r="GNV57" s="1252"/>
      <c r="GNW57" s="1252"/>
      <c r="GNX57" s="1252"/>
      <c r="GNY57" s="1252"/>
      <c r="GNZ57" s="1252"/>
      <c r="GOA57" s="1252"/>
      <c r="GOB57" s="1252"/>
      <c r="GOC57" s="1252"/>
      <c r="GOD57" s="1252"/>
      <c r="GOE57" s="1252"/>
      <c r="GOF57" s="1252"/>
      <c r="GOG57" s="1252"/>
      <c r="GOH57" s="1252"/>
      <c r="GOI57" s="1252"/>
      <c r="GOJ57" s="1252"/>
      <c r="GOK57" s="1252"/>
      <c r="GOL57" s="1252"/>
      <c r="GOM57" s="1252"/>
      <c r="GON57" s="1252"/>
      <c r="GOO57" s="1252"/>
      <c r="GOP57" s="1252"/>
      <c r="GOQ57" s="1252"/>
      <c r="GOR57" s="1252"/>
      <c r="GOS57" s="1252"/>
      <c r="GOT57" s="1252"/>
      <c r="GOU57" s="1252"/>
      <c r="GOV57" s="1252"/>
      <c r="GOW57" s="1252"/>
      <c r="GOX57" s="1252"/>
      <c r="GOY57" s="1252"/>
      <c r="GOZ57" s="1252"/>
      <c r="GPA57" s="1252"/>
      <c r="GPB57" s="1252"/>
      <c r="GPC57" s="1252"/>
      <c r="GPD57" s="1252"/>
      <c r="GPE57" s="1252"/>
      <c r="GPF57" s="1252"/>
      <c r="GPG57" s="1252"/>
      <c r="GPH57" s="1252"/>
      <c r="GPI57" s="1252"/>
      <c r="GPJ57" s="1252"/>
      <c r="GPK57" s="1252"/>
      <c r="GPL57" s="1252"/>
      <c r="GPM57" s="1252"/>
      <c r="GPN57" s="1252"/>
      <c r="GPO57" s="1252"/>
      <c r="GPP57" s="1252"/>
      <c r="GPQ57" s="1252"/>
      <c r="GPR57" s="1252"/>
      <c r="GPS57" s="1252"/>
      <c r="GPT57" s="1252"/>
      <c r="GPU57" s="1252"/>
      <c r="GPV57" s="1252"/>
      <c r="GPW57" s="1252"/>
      <c r="GPX57" s="1252"/>
      <c r="GPY57" s="1252"/>
      <c r="GPZ57" s="1252"/>
      <c r="GQA57" s="1252"/>
      <c r="GQB57" s="1252"/>
      <c r="GQC57" s="1252"/>
      <c r="GQD57" s="1252"/>
      <c r="GQE57" s="1252"/>
      <c r="GQF57" s="1252"/>
      <c r="GQG57" s="1252"/>
      <c r="GQH57" s="1252"/>
      <c r="GQI57" s="1252"/>
      <c r="GQJ57" s="1252"/>
      <c r="GQK57" s="1252"/>
      <c r="GQL57" s="1252"/>
      <c r="GQM57" s="1252"/>
      <c r="GQN57" s="1252"/>
      <c r="GQO57" s="1252"/>
      <c r="GQP57" s="1252"/>
      <c r="GQQ57" s="1252"/>
      <c r="GQR57" s="1252"/>
      <c r="GQS57" s="1252"/>
      <c r="GQT57" s="1252"/>
      <c r="GQU57" s="1252"/>
      <c r="GQV57" s="1252"/>
      <c r="GQW57" s="1252"/>
      <c r="GQX57" s="1252"/>
      <c r="GQY57" s="1252"/>
      <c r="GQZ57" s="1252"/>
      <c r="GRA57" s="1252"/>
      <c r="GRB57" s="1252"/>
      <c r="GRC57" s="1252"/>
      <c r="GRD57" s="1252"/>
      <c r="GRE57" s="1252"/>
      <c r="GRF57" s="1252"/>
      <c r="GRG57" s="1252"/>
      <c r="GRH57" s="1252"/>
      <c r="GRI57" s="1252"/>
      <c r="GRJ57" s="1252"/>
      <c r="GRK57" s="1252"/>
      <c r="GRL57" s="1252"/>
      <c r="GRM57" s="1252"/>
      <c r="GRN57" s="1252"/>
      <c r="GRO57" s="1252"/>
      <c r="GRP57" s="1252"/>
      <c r="GRQ57" s="1252"/>
      <c r="GRR57" s="1252"/>
      <c r="GRS57" s="1252"/>
      <c r="GRT57" s="1252"/>
      <c r="GRU57" s="1252"/>
      <c r="GRV57" s="1252"/>
      <c r="GRW57" s="1252"/>
      <c r="GRX57" s="1252"/>
      <c r="GRY57" s="1252"/>
      <c r="GRZ57" s="1252"/>
      <c r="GSA57" s="1252"/>
      <c r="GSB57" s="1252"/>
      <c r="GSC57" s="1252"/>
      <c r="GSD57" s="1252"/>
      <c r="GSE57" s="1252"/>
      <c r="GSF57" s="1252"/>
      <c r="GSG57" s="1252"/>
      <c r="GSH57" s="1252"/>
      <c r="GSI57" s="1252"/>
      <c r="GSJ57" s="1252"/>
      <c r="GSK57" s="1252"/>
      <c r="GSL57" s="1252"/>
      <c r="GSM57" s="1252"/>
      <c r="GSN57" s="1252"/>
      <c r="GSO57" s="1252"/>
      <c r="GSP57" s="1252"/>
      <c r="GSQ57" s="1252"/>
      <c r="GSR57" s="1252"/>
      <c r="GSS57" s="1252"/>
      <c r="GST57" s="1252"/>
      <c r="GSU57" s="1252"/>
      <c r="GSV57" s="1252"/>
      <c r="GSW57" s="1252"/>
      <c r="GSX57" s="1252"/>
      <c r="GSY57" s="1252"/>
      <c r="GSZ57" s="1252"/>
      <c r="GTA57" s="1252"/>
      <c r="GTB57" s="1252"/>
      <c r="GTC57" s="1252"/>
      <c r="GTD57" s="1252"/>
      <c r="GTE57" s="1252"/>
      <c r="GTF57" s="1252"/>
      <c r="GTG57" s="1252"/>
      <c r="GTH57" s="1252"/>
      <c r="GTI57" s="1252"/>
      <c r="GTJ57" s="1252"/>
      <c r="GTK57" s="1252"/>
      <c r="GTL57" s="1252"/>
      <c r="GTM57" s="1252"/>
      <c r="GTN57" s="1252"/>
      <c r="GTO57" s="1252"/>
      <c r="GTP57" s="1252"/>
      <c r="GTQ57" s="1252"/>
      <c r="GTR57" s="1252"/>
      <c r="GTS57" s="1252"/>
      <c r="GTT57" s="1252"/>
      <c r="GTU57" s="1252"/>
      <c r="GTV57" s="1252"/>
      <c r="GTW57" s="1252"/>
      <c r="GTX57" s="1252"/>
      <c r="GTY57" s="1252"/>
      <c r="GTZ57" s="1252"/>
      <c r="GUA57" s="1252"/>
      <c r="GUB57" s="1252"/>
      <c r="GUC57" s="1252"/>
      <c r="GUD57" s="1252"/>
      <c r="GUE57" s="1252"/>
      <c r="GUF57" s="1252"/>
      <c r="GUG57" s="1252"/>
      <c r="GUH57" s="1252"/>
      <c r="GUI57" s="1252"/>
      <c r="GUJ57" s="1252"/>
      <c r="GUK57" s="1252"/>
      <c r="GUL57" s="1252"/>
      <c r="GUM57" s="1252"/>
      <c r="GUN57" s="1252"/>
      <c r="GUO57" s="1252"/>
      <c r="GUP57" s="1252"/>
      <c r="GUQ57" s="1252"/>
      <c r="GUR57" s="1252"/>
      <c r="GUS57" s="1252"/>
      <c r="GUT57" s="1252"/>
      <c r="GUU57" s="1252"/>
      <c r="GUV57" s="1252"/>
      <c r="GUW57" s="1252"/>
      <c r="GUX57" s="1252"/>
      <c r="GUY57" s="1252"/>
      <c r="GUZ57" s="1252"/>
      <c r="GVA57" s="1252"/>
      <c r="GVB57" s="1252"/>
      <c r="GVC57" s="1252"/>
      <c r="GVD57" s="1252"/>
      <c r="GVE57" s="1252"/>
      <c r="GVF57" s="1252"/>
      <c r="GVG57" s="1252"/>
      <c r="GVH57" s="1252"/>
      <c r="GVI57" s="1252"/>
      <c r="GVJ57" s="1252"/>
      <c r="GVK57" s="1252"/>
      <c r="GVL57" s="1252"/>
      <c r="GVM57" s="1252"/>
      <c r="GVN57" s="1252"/>
      <c r="GVO57" s="1252"/>
      <c r="GVP57" s="1252"/>
      <c r="GVQ57" s="1252"/>
      <c r="GVR57" s="1252"/>
      <c r="GVS57" s="1252"/>
      <c r="GVT57" s="1252"/>
      <c r="GVU57" s="1252"/>
      <c r="GVV57" s="1252"/>
      <c r="GVW57" s="1252"/>
      <c r="GVX57" s="1252"/>
      <c r="GVY57" s="1252"/>
      <c r="GVZ57" s="1252"/>
      <c r="GWA57" s="1252"/>
      <c r="GWB57" s="1252"/>
      <c r="GWC57" s="1252"/>
      <c r="GWD57" s="1252"/>
      <c r="GWE57" s="1252"/>
      <c r="GWF57" s="1252"/>
      <c r="GWG57" s="1252"/>
      <c r="GWH57" s="1252"/>
      <c r="GWI57" s="1252"/>
      <c r="GWJ57" s="1252"/>
      <c r="GWK57" s="1252"/>
      <c r="GWL57" s="1252"/>
      <c r="GWM57" s="1252"/>
      <c r="GWN57" s="1252"/>
      <c r="GWO57" s="1252"/>
      <c r="GWP57" s="1252"/>
      <c r="GWQ57" s="1252"/>
      <c r="GWR57" s="1252"/>
      <c r="GWS57" s="1252"/>
      <c r="GWT57" s="1252"/>
      <c r="GWU57" s="1252"/>
      <c r="GWV57" s="1252"/>
      <c r="GWW57" s="1252"/>
      <c r="GWX57" s="1252"/>
      <c r="GWY57" s="1252"/>
      <c r="GWZ57" s="1252"/>
      <c r="GXA57" s="1252"/>
      <c r="GXB57" s="1252"/>
      <c r="GXC57" s="1252"/>
      <c r="GXD57" s="1252"/>
      <c r="GXE57" s="1252"/>
      <c r="GXF57" s="1252"/>
      <c r="GXG57" s="1252"/>
      <c r="GXH57" s="1252"/>
      <c r="GXI57" s="1252"/>
      <c r="GXJ57" s="1252"/>
      <c r="GXK57" s="1252"/>
      <c r="GXL57" s="1252"/>
      <c r="GXM57" s="1252"/>
      <c r="GXN57" s="1252"/>
      <c r="GXO57" s="1252"/>
      <c r="GXP57" s="1252"/>
      <c r="GXQ57" s="1252"/>
      <c r="GXR57" s="1252"/>
      <c r="GXS57" s="1252"/>
      <c r="GXT57" s="1252"/>
      <c r="GXU57" s="1252"/>
      <c r="GXV57" s="1252"/>
      <c r="GXW57" s="1252"/>
      <c r="GXX57" s="1252"/>
      <c r="GXY57" s="1252"/>
      <c r="GXZ57" s="1252"/>
      <c r="GYA57" s="1252"/>
      <c r="GYB57" s="1252"/>
      <c r="GYC57" s="1252"/>
      <c r="GYD57" s="1252"/>
      <c r="GYE57" s="1252"/>
      <c r="GYF57" s="1252"/>
      <c r="GYG57" s="1252"/>
      <c r="GYH57" s="1252"/>
      <c r="GYI57" s="1252"/>
      <c r="GYJ57" s="1252"/>
      <c r="GYK57" s="1252"/>
      <c r="GYL57" s="1252"/>
      <c r="GYM57" s="1252"/>
      <c r="GYN57" s="1252"/>
      <c r="GYO57" s="1252"/>
      <c r="GYP57" s="1252"/>
      <c r="GYQ57" s="1252"/>
      <c r="GYR57" s="1252"/>
      <c r="GYS57" s="1252"/>
      <c r="GYT57" s="1252"/>
      <c r="GYU57" s="1252"/>
      <c r="GYV57" s="1252"/>
      <c r="GYW57" s="1252"/>
      <c r="GYX57" s="1252"/>
      <c r="GYY57" s="1252"/>
      <c r="GYZ57" s="1252"/>
      <c r="GZA57" s="1252"/>
      <c r="GZB57" s="1252"/>
      <c r="GZC57" s="1252"/>
      <c r="GZD57" s="1252"/>
      <c r="GZE57" s="1252"/>
      <c r="GZF57" s="1252"/>
      <c r="GZG57" s="1252"/>
      <c r="GZH57" s="1252"/>
      <c r="GZI57" s="1252"/>
      <c r="GZJ57" s="1252"/>
      <c r="GZK57" s="1252"/>
      <c r="GZL57" s="1252"/>
      <c r="GZM57" s="1252"/>
      <c r="GZN57" s="1252"/>
      <c r="GZO57" s="1252"/>
      <c r="GZP57" s="1252"/>
      <c r="GZQ57" s="1252"/>
      <c r="GZR57" s="1252"/>
      <c r="GZS57" s="1252"/>
      <c r="GZT57" s="1252"/>
      <c r="GZU57" s="1252"/>
      <c r="GZV57" s="1252"/>
      <c r="GZW57" s="1252"/>
      <c r="GZX57" s="1252"/>
      <c r="GZY57" s="1252"/>
      <c r="GZZ57" s="1252"/>
      <c r="HAA57" s="1252"/>
      <c r="HAB57" s="1252"/>
      <c r="HAC57" s="1252"/>
      <c r="HAD57" s="1252"/>
      <c r="HAE57" s="1252"/>
      <c r="HAF57" s="1252"/>
      <c r="HAG57" s="1252"/>
      <c r="HAH57" s="1252"/>
      <c r="HAI57" s="1252"/>
      <c r="HAJ57" s="1252"/>
      <c r="HAK57" s="1252"/>
      <c r="HAL57" s="1252"/>
      <c r="HAM57" s="1252"/>
      <c r="HAN57" s="1252"/>
      <c r="HAO57" s="1252"/>
      <c r="HAP57" s="1252"/>
      <c r="HAQ57" s="1252"/>
      <c r="HAR57" s="1252"/>
      <c r="HAS57" s="1252"/>
      <c r="HAT57" s="1252"/>
      <c r="HAU57" s="1252"/>
      <c r="HAV57" s="1252"/>
      <c r="HAW57" s="1252"/>
      <c r="HAX57" s="1252"/>
      <c r="HAY57" s="1252"/>
      <c r="HAZ57" s="1252"/>
      <c r="HBA57" s="1252"/>
      <c r="HBB57" s="1252"/>
      <c r="HBC57" s="1252"/>
      <c r="HBD57" s="1252"/>
      <c r="HBE57" s="1252"/>
      <c r="HBF57" s="1252"/>
      <c r="HBG57" s="1252"/>
      <c r="HBH57" s="1252"/>
      <c r="HBI57" s="1252"/>
      <c r="HBJ57" s="1252"/>
      <c r="HBK57" s="1252"/>
      <c r="HBL57" s="1252"/>
      <c r="HBM57" s="1252"/>
      <c r="HBN57" s="1252"/>
      <c r="HBO57" s="1252"/>
      <c r="HBP57" s="1252"/>
      <c r="HBQ57" s="1252"/>
      <c r="HBR57" s="1252"/>
      <c r="HBS57" s="1252"/>
      <c r="HBT57" s="1252"/>
      <c r="HBU57" s="1252"/>
      <c r="HBV57" s="1252"/>
      <c r="HBW57" s="1252"/>
      <c r="HBX57" s="1252"/>
      <c r="HBY57" s="1252"/>
      <c r="HBZ57" s="1252"/>
      <c r="HCA57" s="1252"/>
      <c r="HCB57" s="1252"/>
      <c r="HCC57" s="1252"/>
      <c r="HCD57" s="1252"/>
      <c r="HCE57" s="1252"/>
      <c r="HCF57" s="1252"/>
      <c r="HCG57" s="1252"/>
      <c r="HCH57" s="1252"/>
      <c r="HCI57" s="1252"/>
      <c r="HCJ57" s="1252"/>
      <c r="HCK57" s="1252"/>
      <c r="HCL57" s="1252"/>
      <c r="HCM57" s="1252"/>
      <c r="HCN57" s="1252"/>
      <c r="HCO57" s="1252"/>
      <c r="HCP57" s="1252"/>
      <c r="HCQ57" s="1252"/>
      <c r="HCR57" s="1252"/>
      <c r="HCS57" s="1252"/>
      <c r="HCT57" s="1252"/>
      <c r="HCU57" s="1252"/>
      <c r="HCV57" s="1252"/>
      <c r="HCW57" s="1252"/>
      <c r="HCX57" s="1252"/>
      <c r="HCY57" s="1252"/>
      <c r="HCZ57" s="1252"/>
      <c r="HDA57" s="1252"/>
      <c r="HDB57" s="1252"/>
      <c r="HDC57" s="1252"/>
      <c r="HDD57" s="1252"/>
      <c r="HDE57" s="1252"/>
      <c r="HDF57" s="1252"/>
      <c r="HDG57" s="1252"/>
      <c r="HDH57" s="1252"/>
      <c r="HDI57" s="1252"/>
      <c r="HDJ57" s="1252"/>
      <c r="HDK57" s="1252"/>
      <c r="HDL57" s="1252"/>
      <c r="HDM57" s="1252"/>
      <c r="HDN57" s="1252"/>
      <c r="HDO57" s="1252"/>
      <c r="HDP57" s="1252"/>
      <c r="HDQ57" s="1252"/>
      <c r="HDR57" s="1252"/>
      <c r="HDS57" s="1252"/>
      <c r="HDT57" s="1252"/>
      <c r="HDU57" s="1252"/>
      <c r="HDV57" s="1252"/>
      <c r="HDW57" s="1252"/>
      <c r="HDX57" s="1252"/>
      <c r="HDY57" s="1252"/>
      <c r="HDZ57" s="1252"/>
      <c r="HEA57" s="1252"/>
      <c r="HEB57" s="1252"/>
      <c r="HEC57" s="1252"/>
      <c r="HED57" s="1252"/>
      <c r="HEE57" s="1252"/>
      <c r="HEF57" s="1252"/>
      <c r="HEG57" s="1252"/>
      <c r="HEH57" s="1252"/>
      <c r="HEI57" s="1252"/>
      <c r="HEJ57" s="1252"/>
      <c r="HEK57" s="1252"/>
      <c r="HEL57" s="1252"/>
      <c r="HEM57" s="1252"/>
      <c r="HEN57" s="1252"/>
      <c r="HEO57" s="1252"/>
      <c r="HEP57" s="1252"/>
      <c r="HEQ57" s="1252"/>
      <c r="HER57" s="1252"/>
      <c r="HES57" s="1252"/>
      <c r="HET57" s="1252"/>
      <c r="HEU57" s="1252"/>
      <c r="HEV57" s="1252"/>
      <c r="HEW57" s="1252"/>
      <c r="HEX57" s="1252"/>
      <c r="HEY57" s="1252"/>
      <c r="HEZ57" s="1252"/>
      <c r="HFA57" s="1252"/>
      <c r="HFB57" s="1252"/>
      <c r="HFC57" s="1252"/>
      <c r="HFD57" s="1252"/>
      <c r="HFE57" s="1252"/>
      <c r="HFF57" s="1252"/>
      <c r="HFG57" s="1252"/>
      <c r="HFH57" s="1252"/>
      <c r="HFI57" s="1252"/>
      <c r="HFJ57" s="1252"/>
      <c r="HFK57" s="1252"/>
      <c r="HFL57" s="1252"/>
      <c r="HFM57" s="1252"/>
      <c r="HFN57" s="1252"/>
      <c r="HFO57" s="1252"/>
      <c r="HFP57" s="1252"/>
      <c r="HFQ57" s="1252"/>
      <c r="HFR57" s="1252"/>
      <c r="HFS57" s="1252"/>
      <c r="HFT57" s="1252"/>
      <c r="HFU57" s="1252"/>
      <c r="HFV57" s="1252"/>
      <c r="HFW57" s="1252"/>
      <c r="HFX57" s="1252"/>
      <c r="HFY57" s="1252"/>
      <c r="HFZ57" s="1252"/>
      <c r="HGA57" s="1252"/>
      <c r="HGB57" s="1252"/>
      <c r="HGC57" s="1252"/>
      <c r="HGD57" s="1252"/>
      <c r="HGE57" s="1252"/>
      <c r="HGF57" s="1252"/>
      <c r="HGG57" s="1252"/>
      <c r="HGH57" s="1252"/>
      <c r="HGI57" s="1252"/>
      <c r="HGJ57" s="1252"/>
      <c r="HGK57" s="1252"/>
      <c r="HGL57" s="1252"/>
      <c r="HGM57" s="1252"/>
      <c r="HGN57" s="1252"/>
      <c r="HGO57" s="1252"/>
      <c r="HGP57" s="1252"/>
      <c r="HGQ57" s="1252"/>
      <c r="HGR57" s="1252"/>
      <c r="HGS57" s="1252"/>
      <c r="HGT57" s="1252"/>
      <c r="HGU57" s="1252"/>
      <c r="HGV57" s="1252"/>
      <c r="HGW57" s="1252"/>
      <c r="HGX57" s="1252"/>
      <c r="HGY57" s="1252"/>
      <c r="HGZ57" s="1252"/>
      <c r="HHA57" s="1252"/>
      <c r="HHB57" s="1252"/>
      <c r="HHC57" s="1252"/>
      <c r="HHD57" s="1252"/>
      <c r="HHE57" s="1252"/>
      <c r="HHF57" s="1252"/>
      <c r="HHG57" s="1252"/>
      <c r="HHH57" s="1252"/>
      <c r="HHI57" s="1252"/>
      <c r="HHJ57" s="1252"/>
      <c r="HHK57" s="1252"/>
      <c r="HHL57" s="1252"/>
      <c r="HHM57" s="1252"/>
      <c r="HHN57" s="1252"/>
      <c r="HHO57" s="1252"/>
      <c r="HHP57" s="1252"/>
      <c r="HHQ57" s="1252"/>
      <c r="HHR57" s="1252"/>
      <c r="HHS57" s="1252"/>
      <c r="HHT57" s="1252"/>
      <c r="HHU57" s="1252"/>
      <c r="HHV57" s="1252"/>
      <c r="HHW57" s="1252"/>
      <c r="HHX57" s="1252"/>
      <c r="HHY57" s="1252"/>
      <c r="HHZ57" s="1252"/>
      <c r="HIA57" s="1252"/>
      <c r="HIB57" s="1252"/>
      <c r="HIC57" s="1252"/>
      <c r="HID57" s="1252"/>
      <c r="HIE57" s="1252"/>
      <c r="HIF57" s="1252"/>
      <c r="HIG57" s="1252"/>
      <c r="HIH57" s="1252"/>
      <c r="HII57" s="1252"/>
      <c r="HIJ57" s="1252"/>
      <c r="HIK57" s="1252"/>
      <c r="HIL57" s="1252"/>
      <c r="HIM57" s="1252"/>
      <c r="HIN57" s="1252"/>
      <c r="HIO57" s="1252"/>
      <c r="HIP57" s="1252"/>
      <c r="HIQ57" s="1252"/>
      <c r="HIR57" s="1252"/>
      <c r="HIS57" s="1252"/>
      <c r="HIT57" s="1252"/>
      <c r="HIU57" s="1252"/>
      <c r="HIV57" s="1252"/>
      <c r="HIW57" s="1252"/>
      <c r="HIX57" s="1252"/>
      <c r="HIY57" s="1252"/>
      <c r="HIZ57" s="1252"/>
      <c r="HJA57" s="1252"/>
      <c r="HJB57" s="1252"/>
      <c r="HJC57" s="1252"/>
      <c r="HJD57" s="1252"/>
      <c r="HJE57" s="1252"/>
      <c r="HJF57" s="1252"/>
      <c r="HJG57" s="1252"/>
      <c r="HJH57" s="1252"/>
      <c r="HJI57" s="1252"/>
      <c r="HJJ57" s="1252"/>
      <c r="HJK57" s="1252"/>
      <c r="HJL57" s="1252"/>
      <c r="HJM57" s="1252"/>
      <c r="HJN57" s="1252"/>
      <c r="HJO57" s="1252"/>
      <c r="HJP57" s="1252"/>
      <c r="HJQ57" s="1252"/>
      <c r="HJR57" s="1252"/>
      <c r="HJS57" s="1252"/>
      <c r="HJT57" s="1252"/>
      <c r="HJU57" s="1252"/>
      <c r="HJV57" s="1252"/>
      <c r="HJW57" s="1252"/>
      <c r="HJX57" s="1252"/>
      <c r="HJY57" s="1252"/>
      <c r="HJZ57" s="1252"/>
      <c r="HKA57" s="1252"/>
      <c r="HKB57" s="1252"/>
      <c r="HKC57" s="1252"/>
      <c r="HKD57" s="1252"/>
      <c r="HKE57" s="1252"/>
      <c r="HKF57" s="1252"/>
      <c r="HKG57" s="1252"/>
      <c r="HKH57" s="1252"/>
      <c r="HKI57" s="1252"/>
      <c r="HKJ57" s="1252"/>
      <c r="HKK57" s="1252"/>
      <c r="HKL57" s="1252"/>
      <c r="HKM57" s="1252"/>
      <c r="HKN57" s="1252"/>
      <c r="HKO57" s="1252"/>
      <c r="HKP57" s="1252"/>
      <c r="HKQ57" s="1252"/>
      <c r="HKR57" s="1252"/>
      <c r="HKS57" s="1252"/>
      <c r="HKT57" s="1252"/>
      <c r="HKU57" s="1252"/>
      <c r="HKV57" s="1252"/>
      <c r="HKW57" s="1252"/>
      <c r="HKX57" s="1252"/>
      <c r="HKY57" s="1252"/>
      <c r="HKZ57" s="1252"/>
      <c r="HLA57" s="1252"/>
      <c r="HLB57" s="1252"/>
      <c r="HLC57" s="1252"/>
      <c r="HLD57" s="1252"/>
      <c r="HLE57" s="1252"/>
      <c r="HLF57" s="1252"/>
      <c r="HLG57" s="1252"/>
      <c r="HLH57" s="1252"/>
      <c r="HLI57" s="1252"/>
      <c r="HLJ57" s="1252"/>
      <c r="HLK57" s="1252"/>
      <c r="HLL57" s="1252"/>
      <c r="HLM57" s="1252"/>
      <c r="HLN57" s="1252"/>
      <c r="HLO57" s="1252"/>
      <c r="HLP57" s="1252"/>
      <c r="HLQ57" s="1252"/>
      <c r="HLR57" s="1252"/>
      <c r="HLS57" s="1252"/>
      <c r="HLT57" s="1252"/>
      <c r="HLU57" s="1252"/>
      <c r="HLV57" s="1252"/>
      <c r="HLW57" s="1252"/>
      <c r="HLX57" s="1252"/>
      <c r="HLY57" s="1252"/>
      <c r="HLZ57" s="1252"/>
      <c r="HMA57" s="1252"/>
      <c r="HMB57" s="1252"/>
      <c r="HMC57" s="1252"/>
      <c r="HMD57" s="1252"/>
      <c r="HME57" s="1252"/>
      <c r="HMF57" s="1252"/>
      <c r="HMG57" s="1252"/>
      <c r="HMH57" s="1252"/>
      <c r="HMI57" s="1252"/>
      <c r="HMJ57" s="1252"/>
      <c r="HMK57" s="1252"/>
      <c r="HML57" s="1252"/>
      <c r="HMM57" s="1252"/>
      <c r="HMN57" s="1252"/>
      <c r="HMO57" s="1252"/>
      <c r="HMP57" s="1252"/>
      <c r="HMQ57" s="1252"/>
      <c r="HMR57" s="1252"/>
      <c r="HMS57" s="1252"/>
      <c r="HMT57" s="1252"/>
      <c r="HMU57" s="1252"/>
      <c r="HMV57" s="1252"/>
      <c r="HMW57" s="1252"/>
      <c r="HMX57" s="1252"/>
      <c r="HMY57" s="1252"/>
      <c r="HMZ57" s="1252"/>
      <c r="HNA57" s="1252"/>
      <c r="HNB57" s="1252"/>
      <c r="HNC57" s="1252"/>
      <c r="HND57" s="1252"/>
      <c r="HNE57" s="1252"/>
      <c r="HNF57" s="1252"/>
      <c r="HNG57" s="1252"/>
      <c r="HNH57" s="1252"/>
      <c r="HNI57" s="1252"/>
      <c r="HNJ57" s="1252"/>
      <c r="HNK57" s="1252"/>
      <c r="HNL57" s="1252"/>
      <c r="HNM57" s="1252"/>
      <c r="HNN57" s="1252"/>
      <c r="HNO57" s="1252"/>
      <c r="HNP57" s="1252"/>
      <c r="HNQ57" s="1252"/>
      <c r="HNR57" s="1252"/>
      <c r="HNS57" s="1252"/>
      <c r="HNT57" s="1252"/>
      <c r="HNU57" s="1252"/>
      <c r="HNV57" s="1252"/>
      <c r="HNW57" s="1252"/>
      <c r="HNX57" s="1252"/>
      <c r="HNY57" s="1252"/>
      <c r="HNZ57" s="1252"/>
      <c r="HOA57" s="1252"/>
      <c r="HOB57" s="1252"/>
      <c r="HOC57" s="1252"/>
      <c r="HOD57" s="1252"/>
      <c r="HOE57" s="1252"/>
      <c r="HOF57" s="1252"/>
      <c r="HOG57" s="1252"/>
      <c r="HOH57" s="1252"/>
      <c r="HOI57" s="1252"/>
      <c r="HOJ57" s="1252"/>
      <c r="HOK57" s="1252"/>
      <c r="HOL57" s="1252"/>
      <c r="HOM57" s="1252"/>
      <c r="HON57" s="1252"/>
      <c r="HOO57" s="1252"/>
      <c r="HOP57" s="1252"/>
      <c r="HOQ57" s="1252"/>
      <c r="HOR57" s="1252"/>
      <c r="HOS57" s="1252"/>
      <c r="HOT57" s="1252"/>
      <c r="HOU57" s="1252"/>
      <c r="HOV57" s="1252"/>
      <c r="HOW57" s="1252"/>
      <c r="HOX57" s="1252"/>
      <c r="HOY57" s="1252"/>
      <c r="HOZ57" s="1252"/>
      <c r="HPA57" s="1252"/>
      <c r="HPB57" s="1252"/>
      <c r="HPC57" s="1252"/>
      <c r="HPD57" s="1252"/>
      <c r="HPE57" s="1252"/>
      <c r="HPF57" s="1252"/>
      <c r="HPG57" s="1252"/>
      <c r="HPH57" s="1252"/>
      <c r="HPI57" s="1252"/>
      <c r="HPJ57" s="1252"/>
      <c r="HPK57" s="1252"/>
      <c r="HPL57" s="1252"/>
      <c r="HPM57" s="1252"/>
      <c r="HPN57" s="1252"/>
      <c r="HPO57" s="1252"/>
      <c r="HPP57" s="1252"/>
      <c r="HPQ57" s="1252"/>
      <c r="HPR57" s="1252"/>
      <c r="HPS57" s="1252"/>
      <c r="HPT57" s="1252"/>
      <c r="HPU57" s="1252"/>
      <c r="HPV57" s="1252"/>
      <c r="HPW57" s="1252"/>
      <c r="HPX57" s="1252"/>
      <c r="HPY57" s="1252"/>
      <c r="HPZ57" s="1252"/>
      <c r="HQA57" s="1252"/>
      <c r="HQB57" s="1252"/>
      <c r="HQC57" s="1252"/>
      <c r="HQD57" s="1252"/>
      <c r="HQE57" s="1252"/>
      <c r="HQF57" s="1252"/>
      <c r="HQG57" s="1252"/>
      <c r="HQH57" s="1252"/>
      <c r="HQI57" s="1252"/>
      <c r="HQJ57" s="1252"/>
      <c r="HQK57" s="1252"/>
      <c r="HQL57" s="1252"/>
      <c r="HQM57" s="1252"/>
      <c r="HQN57" s="1252"/>
      <c r="HQO57" s="1252"/>
      <c r="HQP57" s="1252"/>
      <c r="HQQ57" s="1252"/>
      <c r="HQR57" s="1252"/>
      <c r="HQS57" s="1252"/>
      <c r="HQT57" s="1252"/>
      <c r="HQU57" s="1252"/>
      <c r="HQV57" s="1252"/>
      <c r="HQW57" s="1252"/>
      <c r="HQX57" s="1252"/>
      <c r="HQY57" s="1252"/>
      <c r="HQZ57" s="1252"/>
      <c r="HRA57" s="1252"/>
      <c r="HRB57" s="1252"/>
      <c r="HRC57" s="1252"/>
      <c r="HRD57" s="1252"/>
      <c r="HRE57" s="1252"/>
      <c r="HRF57" s="1252"/>
      <c r="HRG57" s="1252"/>
      <c r="HRH57" s="1252"/>
      <c r="HRI57" s="1252"/>
      <c r="HRJ57" s="1252"/>
      <c r="HRK57" s="1252"/>
      <c r="HRL57" s="1252"/>
      <c r="HRM57" s="1252"/>
      <c r="HRN57" s="1252"/>
      <c r="HRO57" s="1252"/>
      <c r="HRP57" s="1252"/>
      <c r="HRQ57" s="1252"/>
      <c r="HRR57" s="1252"/>
      <c r="HRS57" s="1252"/>
      <c r="HRT57" s="1252"/>
      <c r="HRU57" s="1252"/>
      <c r="HRV57" s="1252"/>
      <c r="HRW57" s="1252"/>
      <c r="HRX57" s="1252"/>
      <c r="HRY57" s="1252"/>
      <c r="HRZ57" s="1252"/>
      <c r="HSA57" s="1252"/>
      <c r="HSB57" s="1252"/>
      <c r="HSC57" s="1252"/>
      <c r="HSD57" s="1252"/>
      <c r="HSE57" s="1252"/>
      <c r="HSF57" s="1252"/>
      <c r="HSG57" s="1252"/>
      <c r="HSH57" s="1252"/>
      <c r="HSI57" s="1252"/>
      <c r="HSJ57" s="1252"/>
      <c r="HSK57" s="1252"/>
      <c r="HSL57" s="1252"/>
      <c r="HSM57" s="1252"/>
      <c r="HSN57" s="1252"/>
      <c r="HSO57" s="1252"/>
      <c r="HSP57" s="1252"/>
      <c r="HSQ57" s="1252"/>
      <c r="HSR57" s="1252"/>
      <c r="HSS57" s="1252"/>
      <c r="HST57" s="1252"/>
      <c r="HSU57" s="1252"/>
      <c r="HSV57" s="1252"/>
      <c r="HSW57" s="1252"/>
      <c r="HSX57" s="1252"/>
      <c r="HSY57" s="1252"/>
      <c r="HSZ57" s="1252"/>
      <c r="HTA57" s="1252"/>
      <c r="HTB57" s="1252"/>
      <c r="HTC57" s="1252"/>
      <c r="HTD57" s="1252"/>
      <c r="HTE57" s="1252"/>
      <c r="HTF57" s="1252"/>
      <c r="HTG57" s="1252"/>
      <c r="HTH57" s="1252"/>
      <c r="HTI57" s="1252"/>
      <c r="HTJ57" s="1252"/>
      <c r="HTK57" s="1252"/>
      <c r="HTL57" s="1252"/>
      <c r="HTM57" s="1252"/>
      <c r="HTN57" s="1252"/>
      <c r="HTO57" s="1252"/>
      <c r="HTP57" s="1252"/>
      <c r="HTQ57" s="1252"/>
      <c r="HTR57" s="1252"/>
      <c r="HTS57" s="1252"/>
      <c r="HTT57" s="1252"/>
      <c r="HTU57" s="1252"/>
      <c r="HTV57" s="1252"/>
      <c r="HTW57" s="1252"/>
      <c r="HTX57" s="1252"/>
      <c r="HTY57" s="1252"/>
      <c r="HTZ57" s="1252"/>
      <c r="HUA57" s="1252"/>
      <c r="HUB57" s="1252"/>
      <c r="HUC57" s="1252"/>
      <c r="HUD57" s="1252"/>
      <c r="HUE57" s="1252"/>
      <c r="HUF57" s="1252"/>
      <c r="HUG57" s="1252"/>
      <c r="HUH57" s="1252"/>
      <c r="HUI57" s="1252"/>
      <c r="HUJ57" s="1252"/>
      <c r="HUK57" s="1252"/>
      <c r="HUL57" s="1252"/>
      <c r="HUM57" s="1252"/>
      <c r="HUN57" s="1252"/>
      <c r="HUO57" s="1252"/>
      <c r="HUP57" s="1252"/>
      <c r="HUQ57" s="1252"/>
      <c r="HUR57" s="1252"/>
      <c r="HUS57" s="1252"/>
      <c r="HUT57" s="1252"/>
      <c r="HUU57" s="1252"/>
      <c r="HUV57" s="1252"/>
      <c r="HUW57" s="1252"/>
      <c r="HUX57" s="1252"/>
      <c r="HUY57" s="1252"/>
      <c r="HUZ57" s="1252"/>
      <c r="HVA57" s="1252"/>
      <c r="HVB57" s="1252"/>
      <c r="HVC57" s="1252"/>
      <c r="HVD57" s="1252"/>
      <c r="HVE57" s="1252"/>
      <c r="HVF57" s="1252"/>
      <c r="HVG57" s="1252"/>
      <c r="HVH57" s="1252"/>
      <c r="HVI57" s="1252"/>
      <c r="HVJ57" s="1252"/>
      <c r="HVK57" s="1252"/>
      <c r="HVL57" s="1252"/>
      <c r="HVM57" s="1252"/>
      <c r="HVN57" s="1252"/>
      <c r="HVO57" s="1252"/>
      <c r="HVP57" s="1252"/>
      <c r="HVQ57" s="1252"/>
      <c r="HVR57" s="1252"/>
      <c r="HVS57" s="1252"/>
      <c r="HVT57" s="1252"/>
      <c r="HVU57" s="1252"/>
      <c r="HVV57" s="1252"/>
      <c r="HVW57" s="1252"/>
      <c r="HVX57" s="1252"/>
      <c r="HVY57" s="1252"/>
      <c r="HVZ57" s="1252"/>
      <c r="HWA57" s="1252"/>
      <c r="HWB57" s="1252"/>
      <c r="HWC57" s="1252"/>
      <c r="HWD57" s="1252"/>
      <c r="HWE57" s="1252"/>
      <c r="HWF57" s="1252"/>
      <c r="HWG57" s="1252"/>
      <c r="HWH57" s="1252"/>
      <c r="HWI57" s="1252"/>
      <c r="HWJ57" s="1252"/>
      <c r="HWK57" s="1252"/>
      <c r="HWL57" s="1252"/>
      <c r="HWM57" s="1252"/>
      <c r="HWN57" s="1252"/>
      <c r="HWO57" s="1252"/>
      <c r="HWP57" s="1252"/>
      <c r="HWQ57" s="1252"/>
      <c r="HWR57" s="1252"/>
      <c r="HWS57" s="1252"/>
      <c r="HWT57" s="1252"/>
      <c r="HWU57" s="1252"/>
      <c r="HWV57" s="1252"/>
      <c r="HWW57" s="1252"/>
      <c r="HWX57" s="1252"/>
      <c r="HWY57" s="1252"/>
      <c r="HWZ57" s="1252"/>
      <c r="HXA57" s="1252"/>
      <c r="HXB57" s="1252"/>
      <c r="HXC57" s="1252"/>
      <c r="HXD57" s="1252"/>
      <c r="HXE57" s="1252"/>
      <c r="HXF57" s="1252"/>
      <c r="HXG57" s="1252"/>
      <c r="HXH57" s="1252"/>
      <c r="HXI57" s="1252"/>
      <c r="HXJ57" s="1252"/>
      <c r="HXK57" s="1252"/>
      <c r="HXL57" s="1252"/>
      <c r="HXM57" s="1252"/>
      <c r="HXN57" s="1252"/>
      <c r="HXO57" s="1252"/>
      <c r="HXP57" s="1252"/>
      <c r="HXQ57" s="1252"/>
      <c r="HXR57" s="1252"/>
      <c r="HXS57" s="1252"/>
      <c r="HXT57" s="1252"/>
      <c r="HXU57" s="1252"/>
      <c r="HXV57" s="1252"/>
      <c r="HXW57" s="1252"/>
      <c r="HXX57" s="1252"/>
      <c r="HXY57" s="1252"/>
      <c r="HXZ57" s="1252"/>
      <c r="HYA57" s="1252"/>
      <c r="HYB57" s="1252"/>
      <c r="HYC57" s="1252"/>
      <c r="HYD57" s="1252"/>
      <c r="HYE57" s="1252"/>
      <c r="HYF57" s="1252"/>
      <c r="HYG57" s="1252"/>
      <c r="HYH57" s="1252"/>
      <c r="HYI57" s="1252"/>
      <c r="HYJ57" s="1252"/>
      <c r="HYK57" s="1252"/>
      <c r="HYL57" s="1252"/>
      <c r="HYM57" s="1252"/>
      <c r="HYN57" s="1252"/>
      <c r="HYO57" s="1252"/>
      <c r="HYP57" s="1252"/>
      <c r="HYQ57" s="1252"/>
      <c r="HYR57" s="1252"/>
      <c r="HYS57" s="1252"/>
      <c r="HYT57" s="1252"/>
      <c r="HYU57" s="1252"/>
      <c r="HYV57" s="1252"/>
      <c r="HYW57" s="1252"/>
      <c r="HYX57" s="1252"/>
      <c r="HYY57" s="1252"/>
      <c r="HYZ57" s="1252"/>
      <c r="HZA57" s="1252"/>
      <c r="HZB57" s="1252"/>
      <c r="HZC57" s="1252"/>
      <c r="HZD57" s="1252"/>
      <c r="HZE57" s="1252"/>
      <c r="HZF57" s="1252"/>
      <c r="HZG57" s="1252"/>
      <c r="HZH57" s="1252"/>
      <c r="HZI57" s="1252"/>
      <c r="HZJ57" s="1252"/>
      <c r="HZK57" s="1252"/>
      <c r="HZL57" s="1252"/>
      <c r="HZM57" s="1252"/>
      <c r="HZN57" s="1252"/>
      <c r="HZO57" s="1252"/>
      <c r="HZP57" s="1252"/>
      <c r="HZQ57" s="1252"/>
      <c r="HZR57" s="1252"/>
      <c r="HZS57" s="1252"/>
      <c r="HZT57" s="1252"/>
      <c r="HZU57" s="1252"/>
      <c r="HZV57" s="1252"/>
      <c r="HZW57" s="1252"/>
      <c r="HZX57" s="1252"/>
      <c r="HZY57" s="1252"/>
      <c r="HZZ57" s="1252"/>
      <c r="IAA57" s="1252"/>
      <c r="IAB57" s="1252"/>
      <c r="IAC57" s="1252"/>
      <c r="IAD57" s="1252"/>
      <c r="IAE57" s="1252"/>
      <c r="IAF57" s="1252"/>
      <c r="IAG57" s="1252"/>
      <c r="IAH57" s="1252"/>
      <c r="IAI57" s="1252"/>
      <c r="IAJ57" s="1252"/>
      <c r="IAK57" s="1252"/>
      <c r="IAL57" s="1252"/>
      <c r="IAM57" s="1252"/>
      <c r="IAN57" s="1252"/>
      <c r="IAO57" s="1252"/>
      <c r="IAP57" s="1252"/>
      <c r="IAQ57" s="1252"/>
      <c r="IAR57" s="1252"/>
      <c r="IAS57" s="1252"/>
      <c r="IAT57" s="1252"/>
      <c r="IAU57" s="1252"/>
      <c r="IAV57" s="1252"/>
      <c r="IAW57" s="1252"/>
      <c r="IAX57" s="1252"/>
      <c r="IAY57" s="1252"/>
      <c r="IAZ57" s="1252"/>
      <c r="IBA57" s="1252"/>
      <c r="IBB57" s="1252"/>
      <c r="IBC57" s="1252"/>
      <c r="IBD57" s="1252"/>
      <c r="IBE57" s="1252"/>
      <c r="IBF57" s="1252"/>
      <c r="IBG57" s="1252"/>
      <c r="IBH57" s="1252"/>
      <c r="IBI57" s="1252"/>
      <c r="IBJ57" s="1252"/>
      <c r="IBK57" s="1252"/>
      <c r="IBL57" s="1252"/>
      <c r="IBM57" s="1252"/>
      <c r="IBN57" s="1252"/>
      <c r="IBO57" s="1252"/>
      <c r="IBP57" s="1252"/>
      <c r="IBQ57" s="1252"/>
      <c r="IBR57" s="1252"/>
      <c r="IBS57" s="1252"/>
      <c r="IBT57" s="1252"/>
      <c r="IBU57" s="1252"/>
      <c r="IBV57" s="1252"/>
      <c r="IBW57" s="1252"/>
      <c r="IBX57" s="1252"/>
      <c r="IBY57" s="1252"/>
      <c r="IBZ57" s="1252"/>
      <c r="ICA57" s="1252"/>
      <c r="ICB57" s="1252"/>
      <c r="ICC57" s="1252"/>
      <c r="ICD57" s="1252"/>
      <c r="ICE57" s="1252"/>
      <c r="ICF57" s="1252"/>
      <c r="ICG57" s="1252"/>
      <c r="ICH57" s="1252"/>
      <c r="ICI57" s="1252"/>
      <c r="ICJ57" s="1252"/>
      <c r="ICK57" s="1252"/>
      <c r="ICL57" s="1252"/>
      <c r="ICM57" s="1252"/>
      <c r="ICN57" s="1252"/>
      <c r="ICO57" s="1252"/>
      <c r="ICP57" s="1252"/>
      <c r="ICQ57" s="1252"/>
      <c r="ICR57" s="1252"/>
      <c r="ICS57" s="1252"/>
      <c r="ICT57" s="1252"/>
      <c r="ICU57" s="1252"/>
      <c r="ICV57" s="1252"/>
      <c r="ICW57" s="1252"/>
      <c r="ICX57" s="1252"/>
      <c r="ICY57" s="1252"/>
      <c r="ICZ57" s="1252"/>
      <c r="IDA57" s="1252"/>
      <c r="IDB57" s="1252"/>
      <c r="IDC57" s="1252"/>
      <c r="IDD57" s="1252"/>
      <c r="IDE57" s="1252"/>
      <c r="IDF57" s="1252"/>
      <c r="IDG57" s="1252"/>
      <c r="IDH57" s="1252"/>
      <c r="IDI57" s="1252"/>
      <c r="IDJ57" s="1252"/>
      <c r="IDK57" s="1252"/>
      <c r="IDL57" s="1252"/>
      <c r="IDM57" s="1252"/>
      <c r="IDN57" s="1252"/>
      <c r="IDO57" s="1252"/>
      <c r="IDP57" s="1252"/>
      <c r="IDQ57" s="1252"/>
      <c r="IDR57" s="1252"/>
      <c r="IDS57" s="1252"/>
      <c r="IDT57" s="1252"/>
      <c r="IDU57" s="1252"/>
      <c r="IDV57" s="1252"/>
      <c r="IDW57" s="1252"/>
      <c r="IDX57" s="1252"/>
      <c r="IDY57" s="1252"/>
      <c r="IDZ57" s="1252"/>
      <c r="IEA57" s="1252"/>
      <c r="IEB57" s="1252"/>
      <c r="IEC57" s="1252"/>
      <c r="IED57" s="1252"/>
      <c r="IEE57" s="1252"/>
      <c r="IEF57" s="1252"/>
      <c r="IEG57" s="1252"/>
      <c r="IEH57" s="1252"/>
      <c r="IEI57" s="1252"/>
      <c r="IEJ57" s="1252"/>
      <c r="IEK57" s="1252"/>
      <c r="IEL57" s="1252"/>
      <c r="IEM57" s="1252"/>
      <c r="IEN57" s="1252"/>
      <c r="IEO57" s="1252"/>
      <c r="IEP57" s="1252"/>
      <c r="IEQ57" s="1252"/>
      <c r="IER57" s="1252"/>
      <c r="IES57" s="1252"/>
      <c r="IET57" s="1252"/>
      <c r="IEU57" s="1252"/>
      <c r="IEV57" s="1252"/>
      <c r="IEW57" s="1252"/>
      <c r="IEX57" s="1252"/>
      <c r="IEY57" s="1252"/>
      <c r="IEZ57" s="1252"/>
      <c r="IFA57" s="1252"/>
      <c r="IFB57" s="1252"/>
      <c r="IFC57" s="1252"/>
      <c r="IFD57" s="1252"/>
      <c r="IFE57" s="1252"/>
      <c r="IFF57" s="1252"/>
      <c r="IFG57" s="1252"/>
      <c r="IFH57" s="1252"/>
      <c r="IFI57" s="1252"/>
      <c r="IFJ57" s="1252"/>
      <c r="IFK57" s="1252"/>
      <c r="IFL57" s="1252"/>
      <c r="IFM57" s="1252"/>
      <c r="IFN57" s="1252"/>
      <c r="IFO57" s="1252"/>
      <c r="IFP57" s="1252"/>
      <c r="IFQ57" s="1252"/>
      <c r="IFR57" s="1252"/>
      <c r="IFS57" s="1252"/>
      <c r="IFT57" s="1252"/>
      <c r="IFU57" s="1252"/>
      <c r="IFV57" s="1252"/>
      <c r="IFW57" s="1252"/>
      <c r="IFX57" s="1252"/>
      <c r="IFY57" s="1252"/>
      <c r="IFZ57" s="1252"/>
      <c r="IGA57" s="1252"/>
      <c r="IGB57" s="1252"/>
      <c r="IGC57" s="1252"/>
      <c r="IGD57" s="1252"/>
      <c r="IGE57" s="1252"/>
      <c r="IGF57" s="1252"/>
      <c r="IGG57" s="1252"/>
      <c r="IGH57" s="1252"/>
      <c r="IGI57" s="1252"/>
      <c r="IGJ57" s="1252"/>
      <c r="IGK57" s="1252"/>
      <c r="IGL57" s="1252"/>
      <c r="IGM57" s="1252"/>
      <c r="IGN57" s="1252"/>
      <c r="IGO57" s="1252"/>
      <c r="IGP57" s="1252"/>
      <c r="IGQ57" s="1252"/>
      <c r="IGR57" s="1252"/>
      <c r="IGS57" s="1252"/>
      <c r="IGT57" s="1252"/>
      <c r="IGU57" s="1252"/>
      <c r="IGV57" s="1252"/>
      <c r="IGW57" s="1252"/>
      <c r="IGX57" s="1252"/>
      <c r="IGY57" s="1252"/>
      <c r="IGZ57" s="1252"/>
      <c r="IHA57" s="1252"/>
      <c r="IHB57" s="1252"/>
      <c r="IHC57" s="1252"/>
      <c r="IHD57" s="1252"/>
      <c r="IHE57" s="1252"/>
      <c r="IHF57" s="1252"/>
      <c r="IHG57" s="1252"/>
      <c r="IHH57" s="1252"/>
      <c r="IHI57" s="1252"/>
      <c r="IHJ57" s="1252"/>
      <c r="IHK57" s="1252"/>
      <c r="IHL57" s="1252"/>
      <c r="IHM57" s="1252"/>
      <c r="IHN57" s="1252"/>
      <c r="IHO57" s="1252"/>
      <c r="IHP57" s="1252"/>
      <c r="IHQ57" s="1252"/>
      <c r="IHR57" s="1252"/>
      <c r="IHS57" s="1252"/>
      <c r="IHT57" s="1252"/>
      <c r="IHU57" s="1252"/>
      <c r="IHV57" s="1252"/>
      <c r="IHW57" s="1252"/>
      <c r="IHX57" s="1252"/>
      <c r="IHY57" s="1252"/>
      <c r="IHZ57" s="1252"/>
      <c r="IIA57" s="1252"/>
      <c r="IIB57" s="1252"/>
      <c r="IIC57" s="1252"/>
      <c r="IID57" s="1252"/>
      <c r="IIE57" s="1252"/>
      <c r="IIF57" s="1252"/>
      <c r="IIG57" s="1252"/>
      <c r="IIH57" s="1252"/>
      <c r="III57" s="1252"/>
      <c r="IIJ57" s="1252"/>
      <c r="IIK57" s="1252"/>
      <c r="IIL57" s="1252"/>
      <c r="IIM57" s="1252"/>
      <c r="IIN57" s="1252"/>
      <c r="IIO57" s="1252"/>
      <c r="IIP57" s="1252"/>
      <c r="IIQ57" s="1252"/>
      <c r="IIR57" s="1252"/>
      <c r="IIS57" s="1252"/>
      <c r="IIT57" s="1252"/>
      <c r="IIU57" s="1252"/>
      <c r="IIV57" s="1252"/>
      <c r="IIW57" s="1252"/>
      <c r="IIX57" s="1252"/>
      <c r="IIY57" s="1252"/>
      <c r="IIZ57" s="1252"/>
      <c r="IJA57" s="1252"/>
      <c r="IJB57" s="1252"/>
      <c r="IJC57" s="1252"/>
      <c r="IJD57" s="1252"/>
      <c r="IJE57" s="1252"/>
      <c r="IJF57" s="1252"/>
      <c r="IJG57" s="1252"/>
      <c r="IJH57" s="1252"/>
      <c r="IJI57" s="1252"/>
      <c r="IJJ57" s="1252"/>
      <c r="IJK57" s="1252"/>
      <c r="IJL57" s="1252"/>
      <c r="IJM57" s="1252"/>
      <c r="IJN57" s="1252"/>
      <c r="IJO57" s="1252"/>
      <c r="IJP57" s="1252"/>
      <c r="IJQ57" s="1252"/>
      <c r="IJR57" s="1252"/>
      <c r="IJS57" s="1252"/>
      <c r="IJT57" s="1252"/>
      <c r="IJU57" s="1252"/>
      <c r="IJV57" s="1252"/>
      <c r="IJW57" s="1252"/>
      <c r="IJX57" s="1252"/>
      <c r="IJY57" s="1252"/>
      <c r="IJZ57" s="1252"/>
      <c r="IKA57" s="1252"/>
      <c r="IKB57" s="1252"/>
      <c r="IKC57" s="1252"/>
      <c r="IKD57" s="1252"/>
      <c r="IKE57" s="1252"/>
      <c r="IKF57" s="1252"/>
      <c r="IKG57" s="1252"/>
      <c r="IKH57" s="1252"/>
      <c r="IKI57" s="1252"/>
      <c r="IKJ57" s="1252"/>
      <c r="IKK57" s="1252"/>
      <c r="IKL57" s="1252"/>
      <c r="IKM57" s="1252"/>
      <c r="IKN57" s="1252"/>
      <c r="IKO57" s="1252"/>
      <c r="IKP57" s="1252"/>
      <c r="IKQ57" s="1252"/>
      <c r="IKR57" s="1252"/>
      <c r="IKS57" s="1252"/>
      <c r="IKT57" s="1252"/>
      <c r="IKU57" s="1252"/>
      <c r="IKV57" s="1252"/>
      <c r="IKW57" s="1252"/>
      <c r="IKX57" s="1252"/>
      <c r="IKY57" s="1252"/>
      <c r="IKZ57" s="1252"/>
      <c r="ILA57" s="1252"/>
      <c r="ILB57" s="1252"/>
      <c r="ILC57" s="1252"/>
      <c r="ILD57" s="1252"/>
      <c r="ILE57" s="1252"/>
      <c r="ILF57" s="1252"/>
      <c r="ILG57" s="1252"/>
      <c r="ILH57" s="1252"/>
      <c r="ILI57" s="1252"/>
      <c r="ILJ57" s="1252"/>
      <c r="ILK57" s="1252"/>
      <c r="ILL57" s="1252"/>
      <c r="ILM57" s="1252"/>
      <c r="ILN57" s="1252"/>
      <c r="ILO57" s="1252"/>
      <c r="ILP57" s="1252"/>
      <c r="ILQ57" s="1252"/>
      <c r="ILR57" s="1252"/>
      <c r="ILS57" s="1252"/>
      <c r="ILT57" s="1252"/>
      <c r="ILU57" s="1252"/>
      <c r="ILV57" s="1252"/>
      <c r="ILW57" s="1252"/>
      <c r="ILX57" s="1252"/>
      <c r="ILY57" s="1252"/>
      <c r="ILZ57" s="1252"/>
      <c r="IMA57" s="1252"/>
      <c r="IMB57" s="1252"/>
      <c r="IMC57" s="1252"/>
      <c r="IMD57" s="1252"/>
      <c r="IME57" s="1252"/>
      <c r="IMF57" s="1252"/>
      <c r="IMG57" s="1252"/>
      <c r="IMH57" s="1252"/>
      <c r="IMI57" s="1252"/>
      <c r="IMJ57" s="1252"/>
      <c r="IMK57" s="1252"/>
      <c r="IML57" s="1252"/>
      <c r="IMM57" s="1252"/>
      <c r="IMN57" s="1252"/>
      <c r="IMO57" s="1252"/>
      <c r="IMP57" s="1252"/>
      <c r="IMQ57" s="1252"/>
      <c r="IMR57" s="1252"/>
      <c r="IMS57" s="1252"/>
      <c r="IMT57" s="1252"/>
      <c r="IMU57" s="1252"/>
      <c r="IMV57" s="1252"/>
      <c r="IMW57" s="1252"/>
      <c r="IMX57" s="1252"/>
      <c r="IMY57" s="1252"/>
      <c r="IMZ57" s="1252"/>
      <c r="INA57" s="1252"/>
      <c r="INB57" s="1252"/>
      <c r="INC57" s="1252"/>
      <c r="IND57" s="1252"/>
      <c r="INE57" s="1252"/>
      <c r="INF57" s="1252"/>
      <c r="ING57" s="1252"/>
      <c r="INH57" s="1252"/>
      <c r="INI57" s="1252"/>
      <c r="INJ57" s="1252"/>
      <c r="INK57" s="1252"/>
      <c r="INL57" s="1252"/>
      <c r="INM57" s="1252"/>
      <c r="INN57" s="1252"/>
      <c r="INO57" s="1252"/>
      <c r="INP57" s="1252"/>
      <c r="INQ57" s="1252"/>
      <c r="INR57" s="1252"/>
      <c r="INS57" s="1252"/>
      <c r="INT57" s="1252"/>
      <c r="INU57" s="1252"/>
      <c r="INV57" s="1252"/>
      <c r="INW57" s="1252"/>
      <c r="INX57" s="1252"/>
      <c r="INY57" s="1252"/>
      <c r="INZ57" s="1252"/>
      <c r="IOA57" s="1252"/>
      <c r="IOB57" s="1252"/>
      <c r="IOC57" s="1252"/>
      <c r="IOD57" s="1252"/>
      <c r="IOE57" s="1252"/>
      <c r="IOF57" s="1252"/>
      <c r="IOG57" s="1252"/>
      <c r="IOH57" s="1252"/>
      <c r="IOI57" s="1252"/>
      <c r="IOJ57" s="1252"/>
      <c r="IOK57" s="1252"/>
      <c r="IOL57" s="1252"/>
      <c r="IOM57" s="1252"/>
      <c r="ION57" s="1252"/>
      <c r="IOO57" s="1252"/>
      <c r="IOP57" s="1252"/>
      <c r="IOQ57" s="1252"/>
      <c r="IOR57" s="1252"/>
      <c r="IOS57" s="1252"/>
      <c r="IOT57" s="1252"/>
      <c r="IOU57" s="1252"/>
      <c r="IOV57" s="1252"/>
      <c r="IOW57" s="1252"/>
      <c r="IOX57" s="1252"/>
      <c r="IOY57" s="1252"/>
      <c r="IOZ57" s="1252"/>
      <c r="IPA57" s="1252"/>
      <c r="IPB57" s="1252"/>
      <c r="IPC57" s="1252"/>
      <c r="IPD57" s="1252"/>
      <c r="IPE57" s="1252"/>
      <c r="IPF57" s="1252"/>
      <c r="IPG57" s="1252"/>
      <c r="IPH57" s="1252"/>
      <c r="IPI57" s="1252"/>
      <c r="IPJ57" s="1252"/>
      <c r="IPK57" s="1252"/>
      <c r="IPL57" s="1252"/>
      <c r="IPM57" s="1252"/>
      <c r="IPN57" s="1252"/>
      <c r="IPO57" s="1252"/>
      <c r="IPP57" s="1252"/>
      <c r="IPQ57" s="1252"/>
      <c r="IPR57" s="1252"/>
      <c r="IPS57" s="1252"/>
      <c r="IPT57" s="1252"/>
      <c r="IPU57" s="1252"/>
      <c r="IPV57" s="1252"/>
      <c r="IPW57" s="1252"/>
      <c r="IPX57" s="1252"/>
      <c r="IPY57" s="1252"/>
      <c r="IPZ57" s="1252"/>
      <c r="IQA57" s="1252"/>
      <c r="IQB57" s="1252"/>
      <c r="IQC57" s="1252"/>
      <c r="IQD57" s="1252"/>
      <c r="IQE57" s="1252"/>
      <c r="IQF57" s="1252"/>
      <c r="IQG57" s="1252"/>
      <c r="IQH57" s="1252"/>
      <c r="IQI57" s="1252"/>
      <c r="IQJ57" s="1252"/>
      <c r="IQK57" s="1252"/>
      <c r="IQL57" s="1252"/>
      <c r="IQM57" s="1252"/>
      <c r="IQN57" s="1252"/>
      <c r="IQO57" s="1252"/>
      <c r="IQP57" s="1252"/>
      <c r="IQQ57" s="1252"/>
      <c r="IQR57" s="1252"/>
      <c r="IQS57" s="1252"/>
      <c r="IQT57" s="1252"/>
      <c r="IQU57" s="1252"/>
      <c r="IQV57" s="1252"/>
      <c r="IQW57" s="1252"/>
      <c r="IQX57" s="1252"/>
      <c r="IQY57" s="1252"/>
      <c r="IQZ57" s="1252"/>
      <c r="IRA57" s="1252"/>
      <c r="IRB57" s="1252"/>
      <c r="IRC57" s="1252"/>
      <c r="IRD57" s="1252"/>
      <c r="IRE57" s="1252"/>
      <c r="IRF57" s="1252"/>
      <c r="IRG57" s="1252"/>
      <c r="IRH57" s="1252"/>
      <c r="IRI57" s="1252"/>
      <c r="IRJ57" s="1252"/>
      <c r="IRK57" s="1252"/>
      <c r="IRL57" s="1252"/>
      <c r="IRM57" s="1252"/>
      <c r="IRN57" s="1252"/>
      <c r="IRO57" s="1252"/>
      <c r="IRP57" s="1252"/>
      <c r="IRQ57" s="1252"/>
      <c r="IRR57" s="1252"/>
      <c r="IRS57" s="1252"/>
      <c r="IRT57" s="1252"/>
      <c r="IRU57" s="1252"/>
      <c r="IRV57" s="1252"/>
      <c r="IRW57" s="1252"/>
      <c r="IRX57" s="1252"/>
      <c r="IRY57" s="1252"/>
      <c r="IRZ57" s="1252"/>
      <c r="ISA57" s="1252"/>
      <c r="ISB57" s="1252"/>
      <c r="ISC57" s="1252"/>
      <c r="ISD57" s="1252"/>
      <c r="ISE57" s="1252"/>
      <c r="ISF57" s="1252"/>
      <c r="ISG57" s="1252"/>
      <c r="ISH57" s="1252"/>
      <c r="ISI57" s="1252"/>
      <c r="ISJ57" s="1252"/>
      <c r="ISK57" s="1252"/>
      <c r="ISL57" s="1252"/>
      <c r="ISM57" s="1252"/>
      <c r="ISN57" s="1252"/>
      <c r="ISO57" s="1252"/>
      <c r="ISP57" s="1252"/>
      <c r="ISQ57" s="1252"/>
      <c r="ISR57" s="1252"/>
      <c r="ISS57" s="1252"/>
      <c r="IST57" s="1252"/>
      <c r="ISU57" s="1252"/>
      <c r="ISV57" s="1252"/>
      <c r="ISW57" s="1252"/>
      <c r="ISX57" s="1252"/>
      <c r="ISY57" s="1252"/>
      <c r="ISZ57" s="1252"/>
      <c r="ITA57" s="1252"/>
      <c r="ITB57" s="1252"/>
      <c r="ITC57" s="1252"/>
      <c r="ITD57" s="1252"/>
      <c r="ITE57" s="1252"/>
      <c r="ITF57" s="1252"/>
      <c r="ITG57" s="1252"/>
      <c r="ITH57" s="1252"/>
      <c r="ITI57" s="1252"/>
      <c r="ITJ57" s="1252"/>
      <c r="ITK57" s="1252"/>
      <c r="ITL57" s="1252"/>
      <c r="ITM57" s="1252"/>
      <c r="ITN57" s="1252"/>
      <c r="ITO57" s="1252"/>
      <c r="ITP57" s="1252"/>
      <c r="ITQ57" s="1252"/>
      <c r="ITR57" s="1252"/>
      <c r="ITS57" s="1252"/>
      <c r="ITT57" s="1252"/>
      <c r="ITU57" s="1252"/>
      <c r="ITV57" s="1252"/>
      <c r="ITW57" s="1252"/>
      <c r="ITX57" s="1252"/>
      <c r="ITY57" s="1252"/>
      <c r="ITZ57" s="1252"/>
      <c r="IUA57" s="1252"/>
      <c r="IUB57" s="1252"/>
      <c r="IUC57" s="1252"/>
      <c r="IUD57" s="1252"/>
      <c r="IUE57" s="1252"/>
      <c r="IUF57" s="1252"/>
      <c r="IUG57" s="1252"/>
      <c r="IUH57" s="1252"/>
      <c r="IUI57" s="1252"/>
      <c r="IUJ57" s="1252"/>
      <c r="IUK57" s="1252"/>
      <c r="IUL57" s="1252"/>
      <c r="IUM57" s="1252"/>
      <c r="IUN57" s="1252"/>
      <c r="IUO57" s="1252"/>
      <c r="IUP57" s="1252"/>
      <c r="IUQ57" s="1252"/>
      <c r="IUR57" s="1252"/>
      <c r="IUS57" s="1252"/>
      <c r="IUT57" s="1252"/>
      <c r="IUU57" s="1252"/>
      <c r="IUV57" s="1252"/>
      <c r="IUW57" s="1252"/>
      <c r="IUX57" s="1252"/>
      <c r="IUY57" s="1252"/>
      <c r="IUZ57" s="1252"/>
      <c r="IVA57" s="1252"/>
      <c r="IVB57" s="1252"/>
      <c r="IVC57" s="1252"/>
      <c r="IVD57" s="1252"/>
      <c r="IVE57" s="1252"/>
      <c r="IVF57" s="1252"/>
      <c r="IVG57" s="1252"/>
      <c r="IVH57" s="1252"/>
      <c r="IVI57" s="1252"/>
      <c r="IVJ57" s="1252"/>
      <c r="IVK57" s="1252"/>
      <c r="IVL57" s="1252"/>
      <c r="IVM57" s="1252"/>
      <c r="IVN57" s="1252"/>
      <c r="IVO57" s="1252"/>
      <c r="IVP57" s="1252"/>
      <c r="IVQ57" s="1252"/>
      <c r="IVR57" s="1252"/>
      <c r="IVS57" s="1252"/>
      <c r="IVT57" s="1252"/>
      <c r="IVU57" s="1252"/>
      <c r="IVV57" s="1252"/>
      <c r="IVW57" s="1252"/>
      <c r="IVX57" s="1252"/>
      <c r="IVY57" s="1252"/>
      <c r="IVZ57" s="1252"/>
      <c r="IWA57" s="1252"/>
      <c r="IWB57" s="1252"/>
      <c r="IWC57" s="1252"/>
      <c r="IWD57" s="1252"/>
      <c r="IWE57" s="1252"/>
      <c r="IWF57" s="1252"/>
      <c r="IWG57" s="1252"/>
      <c r="IWH57" s="1252"/>
      <c r="IWI57" s="1252"/>
      <c r="IWJ57" s="1252"/>
      <c r="IWK57" s="1252"/>
      <c r="IWL57" s="1252"/>
      <c r="IWM57" s="1252"/>
      <c r="IWN57" s="1252"/>
      <c r="IWO57" s="1252"/>
      <c r="IWP57" s="1252"/>
      <c r="IWQ57" s="1252"/>
      <c r="IWR57" s="1252"/>
      <c r="IWS57" s="1252"/>
      <c r="IWT57" s="1252"/>
      <c r="IWU57" s="1252"/>
      <c r="IWV57" s="1252"/>
      <c r="IWW57" s="1252"/>
      <c r="IWX57" s="1252"/>
      <c r="IWY57" s="1252"/>
      <c r="IWZ57" s="1252"/>
      <c r="IXA57" s="1252"/>
      <c r="IXB57" s="1252"/>
      <c r="IXC57" s="1252"/>
      <c r="IXD57" s="1252"/>
      <c r="IXE57" s="1252"/>
      <c r="IXF57" s="1252"/>
      <c r="IXG57" s="1252"/>
      <c r="IXH57" s="1252"/>
      <c r="IXI57" s="1252"/>
      <c r="IXJ57" s="1252"/>
      <c r="IXK57" s="1252"/>
      <c r="IXL57" s="1252"/>
      <c r="IXM57" s="1252"/>
      <c r="IXN57" s="1252"/>
      <c r="IXO57" s="1252"/>
      <c r="IXP57" s="1252"/>
      <c r="IXQ57" s="1252"/>
      <c r="IXR57" s="1252"/>
      <c r="IXS57" s="1252"/>
      <c r="IXT57" s="1252"/>
      <c r="IXU57" s="1252"/>
      <c r="IXV57" s="1252"/>
      <c r="IXW57" s="1252"/>
      <c r="IXX57" s="1252"/>
      <c r="IXY57" s="1252"/>
      <c r="IXZ57" s="1252"/>
      <c r="IYA57" s="1252"/>
      <c r="IYB57" s="1252"/>
      <c r="IYC57" s="1252"/>
      <c r="IYD57" s="1252"/>
      <c r="IYE57" s="1252"/>
      <c r="IYF57" s="1252"/>
      <c r="IYG57" s="1252"/>
      <c r="IYH57" s="1252"/>
      <c r="IYI57" s="1252"/>
      <c r="IYJ57" s="1252"/>
      <c r="IYK57" s="1252"/>
      <c r="IYL57" s="1252"/>
      <c r="IYM57" s="1252"/>
      <c r="IYN57" s="1252"/>
      <c r="IYO57" s="1252"/>
      <c r="IYP57" s="1252"/>
      <c r="IYQ57" s="1252"/>
      <c r="IYR57" s="1252"/>
      <c r="IYS57" s="1252"/>
      <c r="IYT57" s="1252"/>
      <c r="IYU57" s="1252"/>
      <c r="IYV57" s="1252"/>
      <c r="IYW57" s="1252"/>
      <c r="IYX57" s="1252"/>
      <c r="IYY57" s="1252"/>
      <c r="IYZ57" s="1252"/>
      <c r="IZA57" s="1252"/>
      <c r="IZB57" s="1252"/>
      <c r="IZC57" s="1252"/>
      <c r="IZD57" s="1252"/>
      <c r="IZE57" s="1252"/>
      <c r="IZF57" s="1252"/>
      <c r="IZG57" s="1252"/>
      <c r="IZH57" s="1252"/>
      <c r="IZI57" s="1252"/>
      <c r="IZJ57" s="1252"/>
      <c r="IZK57" s="1252"/>
      <c r="IZL57" s="1252"/>
      <c r="IZM57" s="1252"/>
      <c r="IZN57" s="1252"/>
      <c r="IZO57" s="1252"/>
      <c r="IZP57" s="1252"/>
      <c r="IZQ57" s="1252"/>
      <c r="IZR57" s="1252"/>
      <c r="IZS57" s="1252"/>
      <c r="IZT57" s="1252"/>
      <c r="IZU57" s="1252"/>
      <c r="IZV57" s="1252"/>
      <c r="IZW57" s="1252"/>
      <c r="IZX57" s="1252"/>
      <c r="IZY57" s="1252"/>
      <c r="IZZ57" s="1252"/>
      <c r="JAA57" s="1252"/>
      <c r="JAB57" s="1252"/>
      <c r="JAC57" s="1252"/>
      <c r="JAD57" s="1252"/>
      <c r="JAE57" s="1252"/>
      <c r="JAF57" s="1252"/>
      <c r="JAG57" s="1252"/>
      <c r="JAH57" s="1252"/>
      <c r="JAI57" s="1252"/>
      <c r="JAJ57" s="1252"/>
      <c r="JAK57" s="1252"/>
      <c r="JAL57" s="1252"/>
      <c r="JAM57" s="1252"/>
      <c r="JAN57" s="1252"/>
      <c r="JAO57" s="1252"/>
      <c r="JAP57" s="1252"/>
      <c r="JAQ57" s="1252"/>
      <c r="JAR57" s="1252"/>
      <c r="JAS57" s="1252"/>
      <c r="JAT57" s="1252"/>
      <c r="JAU57" s="1252"/>
      <c r="JAV57" s="1252"/>
      <c r="JAW57" s="1252"/>
      <c r="JAX57" s="1252"/>
      <c r="JAY57" s="1252"/>
      <c r="JAZ57" s="1252"/>
      <c r="JBA57" s="1252"/>
      <c r="JBB57" s="1252"/>
      <c r="JBC57" s="1252"/>
      <c r="JBD57" s="1252"/>
      <c r="JBE57" s="1252"/>
      <c r="JBF57" s="1252"/>
      <c r="JBG57" s="1252"/>
      <c r="JBH57" s="1252"/>
      <c r="JBI57" s="1252"/>
      <c r="JBJ57" s="1252"/>
      <c r="JBK57" s="1252"/>
      <c r="JBL57" s="1252"/>
      <c r="JBM57" s="1252"/>
      <c r="JBN57" s="1252"/>
      <c r="JBO57" s="1252"/>
      <c r="JBP57" s="1252"/>
      <c r="JBQ57" s="1252"/>
      <c r="JBR57" s="1252"/>
      <c r="JBS57" s="1252"/>
      <c r="JBT57" s="1252"/>
      <c r="JBU57" s="1252"/>
      <c r="JBV57" s="1252"/>
      <c r="JBW57" s="1252"/>
      <c r="JBX57" s="1252"/>
      <c r="JBY57" s="1252"/>
      <c r="JBZ57" s="1252"/>
      <c r="JCA57" s="1252"/>
      <c r="JCB57" s="1252"/>
      <c r="JCC57" s="1252"/>
      <c r="JCD57" s="1252"/>
      <c r="JCE57" s="1252"/>
      <c r="JCF57" s="1252"/>
      <c r="JCG57" s="1252"/>
      <c r="JCH57" s="1252"/>
      <c r="JCI57" s="1252"/>
      <c r="JCJ57" s="1252"/>
      <c r="JCK57" s="1252"/>
      <c r="JCL57" s="1252"/>
      <c r="JCM57" s="1252"/>
      <c r="JCN57" s="1252"/>
      <c r="JCO57" s="1252"/>
      <c r="JCP57" s="1252"/>
      <c r="JCQ57" s="1252"/>
      <c r="JCR57" s="1252"/>
      <c r="JCS57" s="1252"/>
      <c r="JCT57" s="1252"/>
      <c r="JCU57" s="1252"/>
      <c r="JCV57" s="1252"/>
      <c r="JCW57" s="1252"/>
      <c r="JCX57" s="1252"/>
      <c r="JCY57" s="1252"/>
      <c r="JCZ57" s="1252"/>
      <c r="JDA57" s="1252"/>
      <c r="JDB57" s="1252"/>
      <c r="JDC57" s="1252"/>
      <c r="JDD57" s="1252"/>
      <c r="JDE57" s="1252"/>
      <c r="JDF57" s="1252"/>
      <c r="JDG57" s="1252"/>
      <c r="JDH57" s="1252"/>
      <c r="JDI57" s="1252"/>
      <c r="JDJ57" s="1252"/>
      <c r="JDK57" s="1252"/>
      <c r="JDL57" s="1252"/>
      <c r="JDM57" s="1252"/>
      <c r="JDN57" s="1252"/>
      <c r="JDO57" s="1252"/>
      <c r="JDP57" s="1252"/>
      <c r="JDQ57" s="1252"/>
      <c r="JDR57" s="1252"/>
      <c r="JDS57" s="1252"/>
      <c r="JDT57" s="1252"/>
      <c r="JDU57" s="1252"/>
      <c r="JDV57" s="1252"/>
      <c r="JDW57" s="1252"/>
      <c r="JDX57" s="1252"/>
      <c r="JDY57" s="1252"/>
      <c r="JDZ57" s="1252"/>
      <c r="JEA57" s="1252"/>
      <c r="JEB57" s="1252"/>
      <c r="JEC57" s="1252"/>
      <c r="JED57" s="1252"/>
      <c r="JEE57" s="1252"/>
      <c r="JEF57" s="1252"/>
      <c r="JEG57" s="1252"/>
      <c r="JEH57" s="1252"/>
      <c r="JEI57" s="1252"/>
      <c r="JEJ57" s="1252"/>
      <c r="JEK57" s="1252"/>
      <c r="JEL57" s="1252"/>
      <c r="JEM57" s="1252"/>
      <c r="JEN57" s="1252"/>
      <c r="JEO57" s="1252"/>
      <c r="JEP57" s="1252"/>
      <c r="JEQ57" s="1252"/>
      <c r="JER57" s="1252"/>
      <c r="JES57" s="1252"/>
      <c r="JET57" s="1252"/>
      <c r="JEU57" s="1252"/>
      <c r="JEV57" s="1252"/>
      <c r="JEW57" s="1252"/>
      <c r="JEX57" s="1252"/>
      <c r="JEY57" s="1252"/>
      <c r="JEZ57" s="1252"/>
      <c r="JFA57" s="1252"/>
      <c r="JFB57" s="1252"/>
      <c r="JFC57" s="1252"/>
      <c r="JFD57" s="1252"/>
      <c r="JFE57" s="1252"/>
      <c r="JFF57" s="1252"/>
      <c r="JFG57" s="1252"/>
      <c r="JFH57" s="1252"/>
      <c r="JFI57" s="1252"/>
      <c r="JFJ57" s="1252"/>
      <c r="JFK57" s="1252"/>
      <c r="JFL57" s="1252"/>
      <c r="JFM57" s="1252"/>
      <c r="JFN57" s="1252"/>
      <c r="JFO57" s="1252"/>
      <c r="JFP57" s="1252"/>
      <c r="JFQ57" s="1252"/>
      <c r="JFR57" s="1252"/>
      <c r="JFS57" s="1252"/>
      <c r="JFT57" s="1252"/>
      <c r="JFU57" s="1252"/>
      <c r="JFV57" s="1252"/>
      <c r="JFW57" s="1252"/>
      <c r="JFX57" s="1252"/>
      <c r="JFY57" s="1252"/>
      <c r="JFZ57" s="1252"/>
      <c r="JGA57" s="1252"/>
      <c r="JGB57" s="1252"/>
      <c r="JGC57" s="1252"/>
      <c r="JGD57" s="1252"/>
      <c r="JGE57" s="1252"/>
      <c r="JGF57" s="1252"/>
      <c r="JGG57" s="1252"/>
      <c r="JGH57" s="1252"/>
      <c r="JGI57" s="1252"/>
      <c r="JGJ57" s="1252"/>
      <c r="JGK57" s="1252"/>
      <c r="JGL57" s="1252"/>
      <c r="JGM57" s="1252"/>
      <c r="JGN57" s="1252"/>
      <c r="JGO57" s="1252"/>
      <c r="JGP57" s="1252"/>
      <c r="JGQ57" s="1252"/>
      <c r="JGR57" s="1252"/>
      <c r="JGS57" s="1252"/>
      <c r="JGT57" s="1252"/>
      <c r="JGU57" s="1252"/>
      <c r="JGV57" s="1252"/>
      <c r="JGW57" s="1252"/>
      <c r="JGX57" s="1252"/>
      <c r="JGY57" s="1252"/>
      <c r="JGZ57" s="1252"/>
      <c r="JHA57" s="1252"/>
      <c r="JHB57" s="1252"/>
      <c r="JHC57" s="1252"/>
      <c r="JHD57" s="1252"/>
      <c r="JHE57" s="1252"/>
      <c r="JHF57" s="1252"/>
      <c r="JHG57" s="1252"/>
      <c r="JHH57" s="1252"/>
      <c r="JHI57" s="1252"/>
      <c r="JHJ57" s="1252"/>
      <c r="JHK57" s="1252"/>
      <c r="JHL57" s="1252"/>
      <c r="JHM57" s="1252"/>
      <c r="JHN57" s="1252"/>
      <c r="JHO57" s="1252"/>
      <c r="JHP57" s="1252"/>
      <c r="JHQ57" s="1252"/>
      <c r="JHR57" s="1252"/>
      <c r="JHS57" s="1252"/>
      <c r="JHT57" s="1252"/>
      <c r="JHU57" s="1252"/>
      <c r="JHV57" s="1252"/>
      <c r="JHW57" s="1252"/>
      <c r="JHX57" s="1252"/>
      <c r="JHY57" s="1252"/>
      <c r="JHZ57" s="1252"/>
      <c r="JIA57" s="1252"/>
      <c r="JIB57" s="1252"/>
      <c r="JIC57" s="1252"/>
      <c r="JID57" s="1252"/>
      <c r="JIE57" s="1252"/>
      <c r="JIF57" s="1252"/>
      <c r="JIG57" s="1252"/>
      <c r="JIH57" s="1252"/>
      <c r="JII57" s="1252"/>
      <c r="JIJ57" s="1252"/>
      <c r="JIK57" s="1252"/>
      <c r="JIL57" s="1252"/>
      <c r="JIM57" s="1252"/>
      <c r="JIN57" s="1252"/>
      <c r="JIO57" s="1252"/>
      <c r="JIP57" s="1252"/>
      <c r="JIQ57" s="1252"/>
      <c r="JIR57" s="1252"/>
      <c r="JIS57" s="1252"/>
      <c r="JIT57" s="1252"/>
      <c r="JIU57" s="1252"/>
      <c r="JIV57" s="1252"/>
      <c r="JIW57" s="1252"/>
      <c r="JIX57" s="1252"/>
      <c r="JIY57" s="1252"/>
      <c r="JIZ57" s="1252"/>
      <c r="JJA57" s="1252"/>
      <c r="JJB57" s="1252"/>
      <c r="JJC57" s="1252"/>
      <c r="JJD57" s="1252"/>
      <c r="JJE57" s="1252"/>
      <c r="JJF57" s="1252"/>
      <c r="JJG57" s="1252"/>
      <c r="JJH57" s="1252"/>
      <c r="JJI57" s="1252"/>
      <c r="JJJ57" s="1252"/>
      <c r="JJK57" s="1252"/>
      <c r="JJL57" s="1252"/>
      <c r="JJM57" s="1252"/>
      <c r="JJN57" s="1252"/>
      <c r="JJO57" s="1252"/>
      <c r="JJP57" s="1252"/>
      <c r="JJQ57" s="1252"/>
      <c r="JJR57" s="1252"/>
      <c r="JJS57" s="1252"/>
      <c r="JJT57" s="1252"/>
      <c r="JJU57" s="1252"/>
      <c r="JJV57" s="1252"/>
      <c r="JJW57" s="1252"/>
      <c r="JJX57" s="1252"/>
      <c r="JJY57" s="1252"/>
      <c r="JJZ57" s="1252"/>
      <c r="JKA57" s="1252"/>
      <c r="JKB57" s="1252"/>
      <c r="JKC57" s="1252"/>
      <c r="JKD57" s="1252"/>
      <c r="JKE57" s="1252"/>
      <c r="JKF57" s="1252"/>
      <c r="JKG57" s="1252"/>
      <c r="JKH57" s="1252"/>
      <c r="JKI57" s="1252"/>
      <c r="JKJ57" s="1252"/>
      <c r="JKK57" s="1252"/>
      <c r="JKL57" s="1252"/>
      <c r="JKM57" s="1252"/>
      <c r="JKN57" s="1252"/>
      <c r="JKO57" s="1252"/>
      <c r="JKP57" s="1252"/>
      <c r="JKQ57" s="1252"/>
      <c r="JKR57" s="1252"/>
      <c r="JKS57" s="1252"/>
      <c r="JKT57" s="1252"/>
      <c r="JKU57" s="1252"/>
      <c r="JKV57" s="1252"/>
      <c r="JKW57" s="1252"/>
      <c r="JKX57" s="1252"/>
      <c r="JKY57" s="1252"/>
      <c r="JKZ57" s="1252"/>
      <c r="JLA57" s="1252"/>
      <c r="JLB57" s="1252"/>
      <c r="JLC57" s="1252"/>
      <c r="JLD57" s="1252"/>
      <c r="JLE57" s="1252"/>
      <c r="JLF57" s="1252"/>
      <c r="JLG57" s="1252"/>
      <c r="JLH57" s="1252"/>
      <c r="JLI57" s="1252"/>
      <c r="JLJ57" s="1252"/>
      <c r="JLK57" s="1252"/>
      <c r="JLL57" s="1252"/>
      <c r="JLM57" s="1252"/>
      <c r="JLN57" s="1252"/>
      <c r="JLO57" s="1252"/>
      <c r="JLP57" s="1252"/>
      <c r="JLQ57" s="1252"/>
      <c r="JLR57" s="1252"/>
      <c r="JLS57" s="1252"/>
      <c r="JLT57" s="1252"/>
      <c r="JLU57" s="1252"/>
      <c r="JLV57" s="1252"/>
      <c r="JLW57" s="1252"/>
      <c r="JLX57" s="1252"/>
      <c r="JLY57" s="1252"/>
      <c r="JLZ57" s="1252"/>
      <c r="JMA57" s="1252"/>
      <c r="JMB57" s="1252"/>
      <c r="JMC57" s="1252"/>
      <c r="JMD57" s="1252"/>
      <c r="JME57" s="1252"/>
      <c r="JMF57" s="1252"/>
      <c r="JMG57" s="1252"/>
      <c r="JMH57" s="1252"/>
      <c r="JMI57" s="1252"/>
      <c r="JMJ57" s="1252"/>
      <c r="JMK57" s="1252"/>
      <c r="JML57" s="1252"/>
      <c r="JMM57" s="1252"/>
      <c r="JMN57" s="1252"/>
      <c r="JMO57" s="1252"/>
      <c r="JMP57" s="1252"/>
      <c r="JMQ57" s="1252"/>
      <c r="JMR57" s="1252"/>
      <c r="JMS57" s="1252"/>
      <c r="JMT57" s="1252"/>
      <c r="JMU57" s="1252"/>
      <c r="JMV57" s="1252"/>
      <c r="JMW57" s="1252"/>
      <c r="JMX57" s="1252"/>
      <c r="JMY57" s="1252"/>
      <c r="JMZ57" s="1252"/>
      <c r="JNA57" s="1252"/>
      <c r="JNB57" s="1252"/>
      <c r="JNC57" s="1252"/>
      <c r="JND57" s="1252"/>
      <c r="JNE57" s="1252"/>
      <c r="JNF57" s="1252"/>
      <c r="JNG57" s="1252"/>
      <c r="JNH57" s="1252"/>
      <c r="JNI57" s="1252"/>
      <c r="JNJ57" s="1252"/>
      <c r="JNK57" s="1252"/>
      <c r="JNL57" s="1252"/>
      <c r="JNM57" s="1252"/>
      <c r="JNN57" s="1252"/>
      <c r="JNO57" s="1252"/>
      <c r="JNP57" s="1252"/>
      <c r="JNQ57" s="1252"/>
      <c r="JNR57" s="1252"/>
      <c r="JNS57" s="1252"/>
      <c r="JNT57" s="1252"/>
      <c r="JNU57" s="1252"/>
      <c r="JNV57" s="1252"/>
      <c r="JNW57" s="1252"/>
      <c r="JNX57" s="1252"/>
      <c r="JNY57" s="1252"/>
      <c r="JNZ57" s="1252"/>
      <c r="JOA57" s="1252"/>
      <c r="JOB57" s="1252"/>
      <c r="JOC57" s="1252"/>
      <c r="JOD57" s="1252"/>
      <c r="JOE57" s="1252"/>
      <c r="JOF57" s="1252"/>
      <c r="JOG57" s="1252"/>
      <c r="JOH57" s="1252"/>
      <c r="JOI57" s="1252"/>
      <c r="JOJ57" s="1252"/>
      <c r="JOK57" s="1252"/>
      <c r="JOL57" s="1252"/>
      <c r="JOM57" s="1252"/>
      <c r="JON57" s="1252"/>
      <c r="JOO57" s="1252"/>
      <c r="JOP57" s="1252"/>
      <c r="JOQ57" s="1252"/>
      <c r="JOR57" s="1252"/>
      <c r="JOS57" s="1252"/>
      <c r="JOT57" s="1252"/>
      <c r="JOU57" s="1252"/>
      <c r="JOV57" s="1252"/>
      <c r="JOW57" s="1252"/>
      <c r="JOX57" s="1252"/>
      <c r="JOY57" s="1252"/>
      <c r="JOZ57" s="1252"/>
      <c r="JPA57" s="1252"/>
      <c r="JPB57" s="1252"/>
      <c r="JPC57" s="1252"/>
      <c r="JPD57" s="1252"/>
      <c r="JPE57" s="1252"/>
      <c r="JPF57" s="1252"/>
      <c r="JPG57" s="1252"/>
      <c r="JPH57" s="1252"/>
      <c r="JPI57" s="1252"/>
      <c r="JPJ57" s="1252"/>
      <c r="JPK57" s="1252"/>
      <c r="JPL57" s="1252"/>
      <c r="JPM57" s="1252"/>
      <c r="JPN57" s="1252"/>
      <c r="JPO57" s="1252"/>
      <c r="JPP57" s="1252"/>
      <c r="JPQ57" s="1252"/>
      <c r="JPR57" s="1252"/>
      <c r="JPS57" s="1252"/>
      <c r="JPT57" s="1252"/>
      <c r="JPU57" s="1252"/>
      <c r="JPV57" s="1252"/>
      <c r="JPW57" s="1252"/>
      <c r="JPX57" s="1252"/>
      <c r="JPY57" s="1252"/>
      <c r="JPZ57" s="1252"/>
      <c r="JQA57" s="1252"/>
      <c r="JQB57" s="1252"/>
      <c r="JQC57" s="1252"/>
      <c r="JQD57" s="1252"/>
      <c r="JQE57" s="1252"/>
      <c r="JQF57" s="1252"/>
      <c r="JQG57" s="1252"/>
      <c r="JQH57" s="1252"/>
      <c r="JQI57" s="1252"/>
      <c r="JQJ57" s="1252"/>
      <c r="JQK57" s="1252"/>
      <c r="JQL57" s="1252"/>
      <c r="JQM57" s="1252"/>
      <c r="JQN57" s="1252"/>
      <c r="JQO57" s="1252"/>
      <c r="JQP57" s="1252"/>
      <c r="JQQ57" s="1252"/>
      <c r="JQR57" s="1252"/>
      <c r="JQS57" s="1252"/>
      <c r="JQT57" s="1252"/>
      <c r="JQU57" s="1252"/>
      <c r="JQV57" s="1252"/>
      <c r="JQW57" s="1252"/>
      <c r="JQX57" s="1252"/>
      <c r="JQY57" s="1252"/>
      <c r="JQZ57" s="1252"/>
      <c r="JRA57" s="1252"/>
      <c r="JRB57" s="1252"/>
      <c r="JRC57" s="1252"/>
      <c r="JRD57" s="1252"/>
      <c r="JRE57" s="1252"/>
      <c r="JRF57" s="1252"/>
      <c r="JRG57" s="1252"/>
      <c r="JRH57" s="1252"/>
      <c r="JRI57" s="1252"/>
      <c r="JRJ57" s="1252"/>
      <c r="JRK57" s="1252"/>
      <c r="JRL57" s="1252"/>
      <c r="JRM57" s="1252"/>
      <c r="JRN57" s="1252"/>
      <c r="JRO57" s="1252"/>
      <c r="JRP57" s="1252"/>
      <c r="JRQ57" s="1252"/>
      <c r="JRR57" s="1252"/>
      <c r="JRS57" s="1252"/>
      <c r="JRT57" s="1252"/>
      <c r="JRU57" s="1252"/>
      <c r="JRV57" s="1252"/>
      <c r="JRW57" s="1252"/>
      <c r="JRX57" s="1252"/>
      <c r="JRY57" s="1252"/>
      <c r="JRZ57" s="1252"/>
      <c r="JSA57" s="1252"/>
      <c r="JSB57" s="1252"/>
      <c r="JSC57" s="1252"/>
      <c r="JSD57" s="1252"/>
      <c r="JSE57" s="1252"/>
      <c r="JSF57" s="1252"/>
      <c r="JSG57" s="1252"/>
      <c r="JSH57" s="1252"/>
      <c r="JSI57" s="1252"/>
      <c r="JSJ57" s="1252"/>
      <c r="JSK57" s="1252"/>
      <c r="JSL57" s="1252"/>
      <c r="JSM57" s="1252"/>
      <c r="JSN57" s="1252"/>
      <c r="JSO57" s="1252"/>
      <c r="JSP57" s="1252"/>
      <c r="JSQ57" s="1252"/>
      <c r="JSR57" s="1252"/>
      <c r="JSS57" s="1252"/>
      <c r="JST57" s="1252"/>
      <c r="JSU57" s="1252"/>
      <c r="JSV57" s="1252"/>
      <c r="JSW57" s="1252"/>
      <c r="JSX57" s="1252"/>
      <c r="JSY57" s="1252"/>
      <c r="JSZ57" s="1252"/>
      <c r="JTA57" s="1252"/>
      <c r="JTB57" s="1252"/>
      <c r="JTC57" s="1252"/>
      <c r="JTD57" s="1252"/>
      <c r="JTE57" s="1252"/>
      <c r="JTF57" s="1252"/>
      <c r="JTG57" s="1252"/>
      <c r="JTH57" s="1252"/>
      <c r="JTI57" s="1252"/>
      <c r="JTJ57" s="1252"/>
      <c r="JTK57" s="1252"/>
      <c r="JTL57" s="1252"/>
      <c r="JTM57" s="1252"/>
      <c r="JTN57" s="1252"/>
      <c r="JTO57" s="1252"/>
      <c r="JTP57" s="1252"/>
      <c r="JTQ57" s="1252"/>
      <c r="JTR57" s="1252"/>
      <c r="JTS57" s="1252"/>
      <c r="JTT57" s="1252"/>
      <c r="JTU57" s="1252"/>
      <c r="JTV57" s="1252"/>
      <c r="JTW57" s="1252"/>
      <c r="JTX57" s="1252"/>
      <c r="JTY57" s="1252"/>
      <c r="JTZ57" s="1252"/>
      <c r="JUA57" s="1252"/>
      <c r="JUB57" s="1252"/>
      <c r="JUC57" s="1252"/>
      <c r="JUD57" s="1252"/>
      <c r="JUE57" s="1252"/>
      <c r="JUF57" s="1252"/>
      <c r="JUG57" s="1252"/>
      <c r="JUH57" s="1252"/>
      <c r="JUI57" s="1252"/>
      <c r="JUJ57" s="1252"/>
      <c r="JUK57" s="1252"/>
      <c r="JUL57" s="1252"/>
      <c r="JUM57" s="1252"/>
      <c r="JUN57" s="1252"/>
      <c r="JUO57" s="1252"/>
      <c r="JUP57" s="1252"/>
      <c r="JUQ57" s="1252"/>
      <c r="JUR57" s="1252"/>
      <c r="JUS57" s="1252"/>
      <c r="JUT57" s="1252"/>
      <c r="JUU57" s="1252"/>
      <c r="JUV57" s="1252"/>
      <c r="JUW57" s="1252"/>
      <c r="JUX57" s="1252"/>
      <c r="JUY57" s="1252"/>
      <c r="JUZ57" s="1252"/>
      <c r="JVA57" s="1252"/>
      <c r="JVB57" s="1252"/>
      <c r="JVC57" s="1252"/>
      <c r="JVD57" s="1252"/>
      <c r="JVE57" s="1252"/>
      <c r="JVF57" s="1252"/>
      <c r="JVG57" s="1252"/>
      <c r="JVH57" s="1252"/>
      <c r="JVI57" s="1252"/>
      <c r="JVJ57" s="1252"/>
      <c r="JVK57" s="1252"/>
      <c r="JVL57" s="1252"/>
      <c r="JVM57" s="1252"/>
      <c r="JVN57" s="1252"/>
      <c r="JVO57" s="1252"/>
      <c r="JVP57" s="1252"/>
      <c r="JVQ57" s="1252"/>
      <c r="JVR57" s="1252"/>
      <c r="JVS57" s="1252"/>
      <c r="JVT57" s="1252"/>
      <c r="JVU57" s="1252"/>
      <c r="JVV57" s="1252"/>
      <c r="JVW57" s="1252"/>
      <c r="JVX57" s="1252"/>
      <c r="JVY57" s="1252"/>
      <c r="JVZ57" s="1252"/>
      <c r="JWA57" s="1252"/>
      <c r="JWB57" s="1252"/>
      <c r="JWC57" s="1252"/>
      <c r="JWD57" s="1252"/>
      <c r="JWE57" s="1252"/>
      <c r="JWF57" s="1252"/>
      <c r="JWG57" s="1252"/>
      <c r="JWH57" s="1252"/>
      <c r="JWI57" s="1252"/>
      <c r="JWJ57" s="1252"/>
      <c r="JWK57" s="1252"/>
      <c r="JWL57" s="1252"/>
      <c r="JWM57" s="1252"/>
      <c r="JWN57" s="1252"/>
      <c r="JWO57" s="1252"/>
      <c r="JWP57" s="1252"/>
      <c r="JWQ57" s="1252"/>
      <c r="JWR57" s="1252"/>
      <c r="JWS57" s="1252"/>
      <c r="JWT57" s="1252"/>
      <c r="JWU57" s="1252"/>
      <c r="JWV57" s="1252"/>
      <c r="JWW57" s="1252"/>
      <c r="JWX57" s="1252"/>
      <c r="JWY57" s="1252"/>
      <c r="JWZ57" s="1252"/>
      <c r="JXA57" s="1252"/>
      <c r="JXB57" s="1252"/>
      <c r="JXC57" s="1252"/>
      <c r="JXD57" s="1252"/>
      <c r="JXE57" s="1252"/>
      <c r="JXF57" s="1252"/>
      <c r="JXG57" s="1252"/>
      <c r="JXH57" s="1252"/>
      <c r="JXI57" s="1252"/>
      <c r="JXJ57" s="1252"/>
      <c r="JXK57" s="1252"/>
      <c r="JXL57" s="1252"/>
      <c r="JXM57" s="1252"/>
      <c r="JXN57" s="1252"/>
      <c r="JXO57" s="1252"/>
      <c r="JXP57" s="1252"/>
      <c r="JXQ57" s="1252"/>
      <c r="JXR57" s="1252"/>
      <c r="JXS57" s="1252"/>
      <c r="JXT57" s="1252"/>
      <c r="JXU57" s="1252"/>
      <c r="JXV57" s="1252"/>
      <c r="JXW57" s="1252"/>
      <c r="JXX57" s="1252"/>
      <c r="JXY57" s="1252"/>
      <c r="JXZ57" s="1252"/>
      <c r="JYA57" s="1252"/>
      <c r="JYB57" s="1252"/>
      <c r="JYC57" s="1252"/>
      <c r="JYD57" s="1252"/>
      <c r="JYE57" s="1252"/>
      <c r="JYF57" s="1252"/>
      <c r="JYG57" s="1252"/>
      <c r="JYH57" s="1252"/>
      <c r="JYI57" s="1252"/>
      <c r="JYJ57" s="1252"/>
      <c r="JYK57" s="1252"/>
      <c r="JYL57" s="1252"/>
      <c r="JYM57" s="1252"/>
      <c r="JYN57" s="1252"/>
      <c r="JYO57" s="1252"/>
      <c r="JYP57" s="1252"/>
      <c r="JYQ57" s="1252"/>
      <c r="JYR57" s="1252"/>
      <c r="JYS57" s="1252"/>
      <c r="JYT57" s="1252"/>
      <c r="JYU57" s="1252"/>
      <c r="JYV57" s="1252"/>
      <c r="JYW57" s="1252"/>
      <c r="JYX57" s="1252"/>
      <c r="JYY57" s="1252"/>
      <c r="JYZ57" s="1252"/>
      <c r="JZA57" s="1252"/>
      <c r="JZB57" s="1252"/>
      <c r="JZC57" s="1252"/>
      <c r="JZD57" s="1252"/>
      <c r="JZE57" s="1252"/>
      <c r="JZF57" s="1252"/>
      <c r="JZG57" s="1252"/>
      <c r="JZH57" s="1252"/>
      <c r="JZI57" s="1252"/>
      <c r="JZJ57" s="1252"/>
      <c r="JZK57" s="1252"/>
      <c r="JZL57" s="1252"/>
      <c r="JZM57" s="1252"/>
      <c r="JZN57" s="1252"/>
      <c r="JZO57" s="1252"/>
      <c r="JZP57" s="1252"/>
      <c r="JZQ57" s="1252"/>
      <c r="JZR57" s="1252"/>
      <c r="JZS57" s="1252"/>
      <c r="JZT57" s="1252"/>
      <c r="JZU57" s="1252"/>
      <c r="JZV57" s="1252"/>
      <c r="JZW57" s="1252"/>
      <c r="JZX57" s="1252"/>
      <c r="JZY57" s="1252"/>
      <c r="JZZ57" s="1252"/>
      <c r="KAA57" s="1252"/>
      <c r="KAB57" s="1252"/>
      <c r="KAC57" s="1252"/>
      <c r="KAD57" s="1252"/>
      <c r="KAE57" s="1252"/>
      <c r="KAF57" s="1252"/>
      <c r="KAG57" s="1252"/>
      <c r="KAH57" s="1252"/>
      <c r="KAI57" s="1252"/>
      <c r="KAJ57" s="1252"/>
      <c r="KAK57" s="1252"/>
      <c r="KAL57" s="1252"/>
      <c r="KAM57" s="1252"/>
      <c r="KAN57" s="1252"/>
      <c r="KAO57" s="1252"/>
      <c r="KAP57" s="1252"/>
      <c r="KAQ57" s="1252"/>
      <c r="KAR57" s="1252"/>
      <c r="KAS57" s="1252"/>
      <c r="KAT57" s="1252"/>
      <c r="KAU57" s="1252"/>
      <c r="KAV57" s="1252"/>
      <c r="KAW57" s="1252"/>
      <c r="KAX57" s="1252"/>
      <c r="KAY57" s="1252"/>
      <c r="KAZ57" s="1252"/>
      <c r="KBA57" s="1252"/>
      <c r="KBB57" s="1252"/>
      <c r="KBC57" s="1252"/>
      <c r="KBD57" s="1252"/>
      <c r="KBE57" s="1252"/>
      <c r="KBF57" s="1252"/>
      <c r="KBG57" s="1252"/>
      <c r="KBH57" s="1252"/>
      <c r="KBI57" s="1252"/>
      <c r="KBJ57" s="1252"/>
      <c r="KBK57" s="1252"/>
      <c r="KBL57" s="1252"/>
      <c r="KBM57" s="1252"/>
      <c r="KBN57" s="1252"/>
      <c r="KBO57" s="1252"/>
      <c r="KBP57" s="1252"/>
      <c r="KBQ57" s="1252"/>
      <c r="KBR57" s="1252"/>
      <c r="KBS57" s="1252"/>
      <c r="KBT57" s="1252"/>
      <c r="KBU57" s="1252"/>
      <c r="KBV57" s="1252"/>
      <c r="KBW57" s="1252"/>
      <c r="KBX57" s="1252"/>
      <c r="KBY57" s="1252"/>
      <c r="KBZ57" s="1252"/>
      <c r="KCA57" s="1252"/>
      <c r="KCB57" s="1252"/>
      <c r="KCC57" s="1252"/>
      <c r="KCD57" s="1252"/>
      <c r="KCE57" s="1252"/>
      <c r="KCF57" s="1252"/>
      <c r="KCG57" s="1252"/>
      <c r="KCH57" s="1252"/>
      <c r="KCI57" s="1252"/>
      <c r="KCJ57" s="1252"/>
      <c r="KCK57" s="1252"/>
      <c r="KCL57" s="1252"/>
      <c r="KCM57" s="1252"/>
      <c r="KCN57" s="1252"/>
      <c r="KCO57" s="1252"/>
      <c r="KCP57" s="1252"/>
      <c r="KCQ57" s="1252"/>
      <c r="KCR57" s="1252"/>
      <c r="KCS57" s="1252"/>
      <c r="KCT57" s="1252"/>
      <c r="KCU57" s="1252"/>
      <c r="KCV57" s="1252"/>
      <c r="KCW57" s="1252"/>
      <c r="KCX57" s="1252"/>
      <c r="KCY57" s="1252"/>
      <c r="KCZ57" s="1252"/>
      <c r="KDA57" s="1252"/>
      <c r="KDB57" s="1252"/>
      <c r="KDC57" s="1252"/>
      <c r="KDD57" s="1252"/>
      <c r="KDE57" s="1252"/>
      <c r="KDF57" s="1252"/>
      <c r="KDG57" s="1252"/>
      <c r="KDH57" s="1252"/>
      <c r="KDI57" s="1252"/>
      <c r="KDJ57" s="1252"/>
      <c r="KDK57" s="1252"/>
      <c r="KDL57" s="1252"/>
      <c r="KDM57" s="1252"/>
      <c r="KDN57" s="1252"/>
      <c r="KDO57" s="1252"/>
      <c r="KDP57" s="1252"/>
      <c r="KDQ57" s="1252"/>
      <c r="KDR57" s="1252"/>
      <c r="KDS57" s="1252"/>
      <c r="KDT57" s="1252"/>
      <c r="KDU57" s="1252"/>
      <c r="KDV57" s="1252"/>
      <c r="KDW57" s="1252"/>
      <c r="KDX57" s="1252"/>
      <c r="KDY57" s="1252"/>
      <c r="KDZ57" s="1252"/>
      <c r="KEA57" s="1252"/>
      <c r="KEB57" s="1252"/>
      <c r="KEC57" s="1252"/>
      <c r="KED57" s="1252"/>
      <c r="KEE57" s="1252"/>
      <c r="KEF57" s="1252"/>
      <c r="KEG57" s="1252"/>
      <c r="KEH57" s="1252"/>
      <c r="KEI57" s="1252"/>
      <c r="KEJ57" s="1252"/>
      <c r="KEK57" s="1252"/>
      <c r="KEL57" s="1252"/>
      <c r="KEM57" s="1252"/>
      <c r="KEN57" s="1252"/>
      <c r="KEO57" s="1252"/>
      <c r="KEP57" s="1252"/>
      <c r="KEQ57" s="1252"/>
      <c r="KER57" s="1252"/>
      <c r="KES57" s="1252"/>
      <c r="KET57" s="1252"/>
      <c r="KEU57" s="1252"/>
      <c r="KEV57" s="1252"/>
      <c r="KEW57" s="1252"/>
      <c r="KEX57" s="1252"/>
      <c r="KEY57" s="1252"/>
      <c r="KEZ57" s="1252"/>
      <c r="KFA57" s="1252"/>
      <c r="KFB57" s="1252"/>
      <c r="KFC57" s="1252"/>
      <c r="KFD57" s="1252"/>
      <c r="KFE57" s="1252"/>
      <c r="KFF57" s="1252"/>
      <c r="KFG57" s="1252"/>
      <c r="KFH57" s="1252"/>
      <c r="KFI57" s="1252"/>
      <c r="KFJ57" s="1252"/>
      <c r="KFK57" s="1252"/>
      <c r="KFL57" s="1252"/>
      <c r="KFM57" s="1252"/>
      <c r="KFN57" s="1252"/>
      <c r="KFO57" s="1252"/>
      <c r="KFP57" s="1252"/>
      <c r="KFQ57" s="1252"/>
      <c r="KFR57" s="1252"/>
      <c r="KFS57" s="1252"/>
      <c r="KFT57" s="1252"/>
      <c r="KFU57" s="1252"/>
      <c r="KFV57" s="1252"/>
      <c r="KFW57" s="1252"/>
      <c r="KFX57" s="1252"/>
      <c r="KFY57" s="1252"/>
      <c r="KFZ57" s="1252"/>
      <c r="KGA57" s="1252"/>
      <c r="KGB57" s="1252"/>
      <c r="KGC57" s="1252"/>
      <c r="KGD57" s="1252"/>
      <c r="KGE57" s="1252"/>
      <c r="KGF57" s="1252"/>
      <c r="KGG57" s="1252"/>
      <c r="KGH57" s="1252"/>
      <c r="KGI57" s="1252"/>
      <c r="KGJ57" s="1252"/>
      <c r="KGK57" s="1252"/>
      <c r="KGL57" s="1252"/>
      <c r="KGM57" s="1252"/>
      <c r="KGN57" s="1252"/>
      <c r="KGO57" s="1252"/>
      <c r="KGP57" s="1252"/>
      <c r="KGQ57" s="1252"/>
      <c r="KGR57" s="1252"/>
      <c r="KGS57" s="1252"/>
      <c r="KGT57" s="1252"/>
      <c r="KGU57" s="1252"/>
      <c r="KGV57" s="1252"/>
      <c r="KGW57" s="1252"/>
      <c r="KGX57" s="1252"/>
      <c r="KGY57" s="1252"/>
      <c r="KGZ57" s="1252"/>
      <c r="KHA57" s="1252"/>
      <c r="KHB57" s="1252"/>
      <c r="KHC57" s="1252"/>
      <c r="KHD57" s="1252"/>
      <c r="KHE57" s="1252"/>
      <c r="KHF57" s="1252"/>
      <c r="KHG57" s="1252"/>
      <c r="KHH57" s="1252"/>
      <c r="KHI57" s="1252"/>
      <c r="KHJ57" s="1252"/>
      <c r="KHK57" s="1252"/>
      <c r="KHL57" s="1252"/>
      <c r="KHM57" s="1252"/>
      <c r="KHN57" s="1252"/>
      <c r="KHO57" s="1252"/>
      <c r="KHP57" s="1252"/>
      <c r="KHQ57" s="1252"/>
      <c r="KHR57" s="1252"/>
      <c r="KHS57" s="1252"/>
      <c r="KHT57" s="1252"/>
      <c r="KHU57" s="1252"/>
      <c r="KHV57" s="1252"/>
      <c r="KHW57" s="1252"/>
      <c r="KHX57" s="1252"/>
      <c r="KHY57" s="1252"/>
      <c r="KHZ57" s="1252"/>
      <c r="KIA57" s="1252"/>
      <c r="KIB57" s="1252"/>
      <c r="KIC57" s="1252"/>
      <c r="KID57" s="1252"/>
      <c r="KIE57" s="1252"/>
      <c r="KIF57" s="1252"/>
      <c r="KIG57" s="1252"/>
      <c r="KIH57" s="1252"/>
      <c r="KII57" s="1252"/>
      <c r="KIJ57" s="1252"/>
      <c r="KIK57" s="1252"/>
      <c r="KIL57" s="1252"/>
      <c r="KIM57" s="1252"/>
      <c r="KIN57" s="1252"/>
      <c r="KIO57" s="1252"/>
      <c r="KIP57" s="1252"/>
      <c r="KIQ57" s="1252"/>
      <c r="KIR57" s="1252"/>
      <c r="KIS57" s="1252"/>
      <c r="KIT57" s="1252"/>
      <c r="KIU57" s="1252"/>
      <c r="KIV57" s="1252"/>
      <c r="KIW57" s="1252"/>
      <c r="KIX57" s="1252"/>
      <c r="KIY57" s="1252"/>
      <c r="KIZ57" s="1252"/>
      <c r="KJA57" s="1252"/>
      <c r="KJB57" s="1252"/>
      <c r="KJC57" s="1252"/>
      <c r="KJD57" s="1252"/>
      <c r="KJE57" s="1252"/>
      <c r="KJF57" s="1252"/>
      <c r="KJG57" s="1252"/>
      <c r="KJH57" s="1252"/>
      <c r="KJI57" s="1252"/>
      <c r="KJJ57" s="1252"/>
      <c r="KJK57" s="1252"/>
      <c r="KJL57" s="1252"/>
      <c r="KJM57" s="1252"/>
      <c r="KJN57" s="1252"/>
      <c r="KJO57" s="1252"/>
      <c r="KJP57" s="1252"/>
      <c r="KJQ57" s="1252"/>
      <c r="KJR57" s="1252"/>
      <c r="KJS57" s="1252"/>
      <c r="KJT57" s="1252"/>
      <c r="KJU57" s="1252"/>
      <c r="KJV57" s="1252"/>
      <c r="KJW57" s="1252"/>
      <c r="KJX57" s="1252"/>
      <c r="KJY57" s="1252"/>
      <c r="KJZ57" s="1252"/>
      <c r="KKA57" s="1252"/>
      <c r="KKB57" s="1252"/>
      <c r="KKC57" s="1252"/>
      <c r="KKD57" s="1252"/>
      <c r="KKE57" s="1252"/>
      <c r="KKF57" s="1252"/>
      <c r="KKG57" s="1252"/>
      <c r="KKH57" s="1252"/>
      <c r="KKI57" s="1252"/>
      <c r="KKJ57" s="1252"/>
      <c r="KKK57" s="1252"/>
      <c r="KKL57" s="1252"/>
      <c r="KKM57" s="1252"/>
      <c r="KKN57" s="1252"/>
      <c r="KKO57" s="1252"/>
      <c r="KKP57" s="1252"/>
      <c r="KKQ57" s="1252"/>
      <c r="KKR57" s="1252"/>
      <c r="KKS57" s="1252"/>
      <c r="KKT57" s="1252"/>
      <c r="KKU57" s="1252"/>
      <c r="KKV57" s="1252"/>
      <c r="KKW57" s="1252"/>
      <c r="KKX57" s="1252"/>
      <c r="KKY57" s="1252"/>
      <c r="KKZ57" s="1252"/>
      <c r="KLA57" s="1252"/>
      <c r="KLB57" s="1252"/>
      <c r="KLC57" s="1252"/>
      <c r="KLD57" s="1252"/>
      <c r="KLE57" s="1252"/>
      <c r="KLF57" s="1252"/>
      <c r="KLG57" s="1252"/>
      <c r="KLH57" s="1252"/>
      <c r="KLI57" s="1252"/>
      <c r="KLJ57" s="1252"/>
      <c r="KLK57" s="1252"/>
      <c r="KLL57" s="1252"/>
      <c r="KLM57" s="1252"/>
      <c r="KLN57" s="1252"/>
      <c r="KLO57" s="1252"/>
      <c r="KLP57" s="1252"/>
      <c r="KLQ57" s="1252"/>
      <c r="KLR57" s="1252"/>
      <c r="KLS57" s="1252"/>
      <c r="KLT57" s="1252"/>
      <c r="KLU57" s="1252"/>
      <c r="KLV57" s="1252"/>
      <c r="KLW57" s="1252"/>
      <c r="KLX57" s="1252"/>
      <c r="KLY57" s="1252"/>
      <c r="KLZ57" s="1252"/>
      <c r="KMA57" s="1252"/>
      <c r="KMB57" s="1252"/>
      <c r="KMC57" s="1252"/>
      <c r="KMD57" s="1252"/>
      <c r="KME57" s="1252"/>
      <c r="KMF57" s="1252"/>
      <c r="KMG57" s="1252"/>
      <c r="KMH57" s="1252"/>
      <c r="KMI57" s="1252"/>
      <c r="KMJ57" s="1252"/>
      <c r="KMK57" s="1252"/>
      <c r="KML57" s="1252"/>
      <c r="KMM57" s="1252"/>
      <c r="KMN57" s="1252"/>
      <c r="KMO57" s="1252"/>
      <c r="KMP57" s="1252"/>
      <c r="KMQ57" s="1252"/>
      <c r="KMR57" s="1252"/>
      <c r="KMS57" s="1252"/>
      <c r="KMT57" s="1252"/>
      <c r="KMU57" s="1252"/>
      <c r="KMV57" s="1252"/>
      <c r="KMW57" s="1252"/>
      <c r="KMX57" s="1252"/>
      <c r="KMY57" s="1252"/>
      <c r="KMZ57" s="1252"/>
      <c r="KNA57" s="1252"/>
      <c r="KNB57" s="1252"/>
      <c r="KNC57" s="1252"/>
      <c r="KND57" s="1252"/>
      <c r="KNE57" s="1252"/>
      <c r="KNF57" s="1252"/>
      <c r="KNG57" s="1252"/>
      <c r="KNH57" s="1252"/>
      <c r="KNI57" s="1252"/>
      <c r="KNJ57" s="1252"/>
      <c r="KNK57" s="1252"/>
      <c r="KNL57" s="1252"/>
      <c r="KNM57" s="1252"/>
      <c r="KNN57" s="1252"/>
      <c r="KNO57" s="1252"/>
      <c r="KNP57" s="1252"/>
      <c r="KNQ57" s="1252"/>
      <c r="KNR57" s="1252"/>
      <c r="KNS57" s="1252"/>
      <c r="KNT57" s="1252"/>
      <c r="KNU57" s="1252"/>
      <c r="KNV57" s="1252"/>
      <c r="KNW57" s="1252"/>
      <c r="KNX57" s="1252"/>
      <c r="KNY57" s="1252"/>
      <c r="KNZ57" s="1252"/>
      <c r="KOA57" s="1252"/>
      <c r="KOB57" s="1252"/>
      <c r="KOC57" s="1252"/>
      <c r="KOD57" s="1252"/>
      <c r="KOE57" s="1252"/>
      <c r="KOF57" s="1252"/>
      <c r="KOG57" s="1252"/>
      <c r="KOH57" s="1252"/>
      <c r="KOI57" s="1252"/>
      <c r="KOJ57" s="1252"/>
      <c r="KOK57" s="1252"/>
      <c r="KOL57" s="1252"/>
      <c r="KOM57" s="1252"/>
      <c r="KON57" s="1252"/>
      <c r="KOO57" s="1252"/>
      <c r="KOP57" s="1252"/>
      <c r="KOQ57" s="1252"/>
      <c r="KOR57" s="1252"/>
      <c r="KOS57" s="1252"/>
      <c r="KOT57" s="1252"/>
      <c r="KOU57" s="1252"/>
      <c r="KOV57" s="1252"/>
      <c r="KOW57" s="1252"/>
      <c r="KOX57" s="1252"/>
      <c r="KOY57" s="1252"/>
      <c r="KOZ57" s="1252"/>
      <c r="KPA57" s="1252"/>
      <c r="KPB57" s="1252"/>
      <c r="KPC57" s="1252"/>
      <c r="KPD57" s="1252"/>
      <c r="KPE57" s="1252"/>
      <c r="KPF57" s="1252"/>
      <c r="KPG57" s="1252"/>
      <c r="KPH57" s="1252"/>
      <c r="KPI57" s="1252"/>
      <c r="KPJ57" s="1252"/>
      <c r="KPK57" s="1252"/>
      <c r="KPL57" s="1252"/>
      <c r="KPM57" s="1252"/>
      <c r="KPN57" s="1252"/>
      <c r="KPO57" s="1252"/>
      <c r="KPP57" s="1252"/>
      <c r="KPQ57" s="1252"/>
      <c r="KPR57" s="1252"/>
      <c r="KPS57" s="1252"/>
      <c r="KPT57" s="1252"/>
      <c r="KPU57" s="1252"/>
      <c r="KPV57" s="1252"/>
      <c r="KPW57" s="1252"/>
      <c r="KPX57" s="1252"/>
      <c r="KPY57" s="1252"/>
      <c r="KPZ57" s="1252"/>
      <c r="KQA57" s="1252"/>
      <c r="KQB57" s="1252"/>
      <c r="KQC57" s="1252"/>
      <c r="KQD57" s="1252"/>
      <c r="KQE57" s="1252"/>
      <c r="KQF57" s="1252"/>
      <c r="KQG57" s="1252"/>
      <c r="KQH57" s="1252"/>
      <c r="KQI57" s="1252"/>
      <c r="KQJ57" s="1252"/>
      <c r="KQK57" s="1252"/>
      <c r="KQL57" s="1252"/>
      <c r="KQM57" s="1252"/>
      <c r="KQN57" s="1252"/>
      <c r="KQO57" s="1252"/>
      <c r="KQP57" s="1252"/>
      <c r="KQQ57" s="1252"/>
      <c r="KQR57" s="1252"/>
      <c r="KQS57" s="1252"/>
      <c r="KQT57" s="1252"/>
      <c r="KQU57" s="1252"/>
      <c r="KQV57" s="1252"/>
      <c r="KQW57" s="1252"/>
      <c r="KQX57" s="1252"/>
      <c r="KQY57" s="1252"/>
      <c r="KQZ57" s="1252"/>
      <c r="KRA57" s="1252"/>
      <c r="KRB57" s="1252"/>
      <c r="KRC57" s="1252"/>
      <c r="KRD57" s="1252"/>
      <c r="KRE57" s="1252"/>
      <c r="KRF57" s="1252"/>
      <c r="KRG57" s="1252"/>
      <c r="KRH57" s="1252"/>
      <c r="KRI57" s="1252"/>
      <c r="KRJ57" s="1252"/>
      <c r="KRK57" s="1252"/>
      <c r="KRL57" s="1252"/>
      <c r="KRM57" s="1252"/>
      <c r="KRN57" s="1252"/>
      <c r="KRO57" s="1252"/>
      <c r="KRP57" s="1252"/>
      <c r="KRQ57" s="1252"/>
      <c r="KRR57" s="1252"/>
      <c r="KRS57" s="1252"/>
      <c r="KRT57" s="1252"/>
      <c r="KRU57" s="1252"/>
      <c r="KRV57" s="1252"/>
      <c r="KRW57" s="1252"/>
      <c r="KRX57" s="1252"/>
      <c r="KRY57" s="1252"/>
      <c r="KRZ57" s="1252"/>
      <c r="KSA57" s="1252"/>
      <c r="KSB57" s="1252"/>
      <c r="KSC57" s="1252"/>
      <c r="KSD57" s="1252"/>
      <c r="KSE57" s="1252"/>
      <c r="KSF57" s="1252"/>
      <c r="KSG57" s="1252"/>
      <c r="KSH57" s="1252"/>
      <c r="KSI57" s="1252"/>
      <c r="KSJ57" s="1252"/>
      <c r="KSK57" s="1252"/>
      <c r="KSL57" s="1252"/>
      <c r="KSM57" s="1252"/>
      <c r="KSN57" s="1252"/>
      <c r="KSO57" s="1252"/>
      <c r="KSP57" s="1252"/>
      <c r="KSQ57" s="1252"/>
      <c r="KSR57" s="1252"/>
      <c r="KSS57" s="1252"/>
      <c r="KST57" s="1252"/>
      <c r="KSU57" s="1252"/>
      <c r="KSV57" s="1252"/>
      <c r="KSW57" s="1252"/>
      <c r="KSX57" s="1252"/>
      <c r="KSY57" s="1252"/>
      <c r="KSZ57" s="1252"/>
      <c r="KTA57" s="1252"/>
      <c r="KTB57" s="1252"/>
      <c r="KTC57" s="1252"/>
      <c r="KTD57" s="1252"/>
      <c r="KTE57" s="1252"/>
      <c r="KTF57" s="1252"/>
      <c r="KTG57" s="1252"/>
      <c r="KTH57" s="1252"/>
      <c r="KTI57" s="1252"/>
      <c r="KTJ57" s="1252"/>
      <c r="KTK57" s="1252"/>
      <c r="KTL57" s="1252"/>
      <c r="KTM57" s="1252"/>
      <c r="KTN57" s="1252"/>
      <c r="KTO57" s="1252"/>
      <c r="KTP57" s="1252"/>
      <c r="KTQ57" s="1252"/>
      <c r="KTR57" s="1252"/>
      <c r="KTS57" s="1252"/>
      <c r="KTT57" s="1252"/>
      <c r="KTU57" s="1252"/>
      <c r="KTV57" s="1252"/>
      <c r="KTW57" s="1252"/>
      <c r="KTX57" s="1252"/>
      <c r="KTY57" s="1252"/>
      <c r="KTZ57" s="1252"/>
      <c r="KUA57" s="1252"/>
      <c r="KUB57" s="1252"/>
      <c r="KUC57" s="1252"/>
      <c r="KUD57" s="1252"/>
      <c r="KUE57" s="1252"/>
      <c r="KUF57" s="1252"/>
      <c r="KUG57" s="1252"/>
      <c r="KUH57" s="1252"/>
      <c r="KUI57" s="1252"/>
      <c r="KUJ57" s="1252"/>
      <c r="KUK57" s="1252"/>
      <c r="KUL57" s="1252"/>
      <c r="KUM57" s="1252"/>
      <c r="KUN57" s="1252"/>
      <c r="KUO57" s="1252"/>
      <c r="KUP57" s="1252"/>
      <c r="KUQ57" s="1252"/>
      <c r="KUR57" s="1252"/>
      <c r="KUS57" s="1252"/>
      <c r="KUT57" s="1252"/>
      <c r="KUU57" s="1252"/>
      <c r="KUV57" s="1252"/>
      <c r="KUW57" s="1252"/>
      <c r="KUX57" s="1252"/>
      <c r="KUY57" s="1252"/>
      <c r="KUZ57" s="1252"/>
      <c r="KVA57" s="1252"/>
      <c r="KVB57" s="1252"/>
      <c r="KVC57" s="1252"/>
      <c r="KVD57" s="1252"/>
      <c r="KVE57" s="1252"/>
      <c r="KVF57" s="1252"/>
      <c r="KVG57" s="1252"/>
      <c r="KVH57" s="1252"/>
      <c r="KVI57" s="1252"/>
      <c r="KVJ57" s="1252"/>
      <c r="KVK57" s="1252"/>
      <c r="KVL57" s="1252"/>
      <c r="KVM57" s="1252"/>
      <c r="KVN57" s="1252"/>
      <c r="KVO57" s="1252"/>
      <c r="KVP57" s="1252"/>
      <c r="KVQ57" s="1252"/>
      <c r="KVR57" s="1252"/>
      <c r="KVS57" s="1252"/>
      <c r="KVT57" s="1252"/>
      <c r="KVU57" s="1252"/>
      <c r="KVV57" s="1252"/>
      <c r="KVW57" s="1252"/>
      <c r="KVX57" s="1252"/>
      <c r="KVY57" s="1252"/>
      <c r="KVZ57" s="1252"/>
      <c r="KWA57" s="1252"/>
      <c r="KWB57" s="1252"/>
      <c r="KWC57" s="1252"/>
      <c r="KWD57" s="1252"/>
      <c r="KWE57" s="1252"/>
      <c r="KWF57" s="1252"/>
      <c r="KWG57" s="1252"/>
      <c r="KWH57" s="1252"/>
      <c r="KWI57" s="1252"/>
      <c r="KWJ57" s="1252"/>
      <c r="KWK57" s="1252"/>
      <c r="KWL57" s="1252"/>
      <c r="KWM57" s="1252"/>
      <c r="KWN57" s="1252"/>
      <c r="KWO57" s="1252"/>
      <c r="KWP57" s="1252"/>
      <c r="KWQ57" s="1252"/>
      <c r="KWR57" s="1252"/>
      <c r="KWS57" s="1252"/>
      <c r="KWT57" s="1252"/>
      <c r="KWU57" s="1252"/>
      <c r="KWV57" s="1252"/>
      <c r="KWW57" s="1252"/>
      <c r="KWX57" s="1252"/>
      <c r="KWY57" s="1252"/>
      <c r="KWZ57" s="1252"/>
      <c r="KXA57" s="1252"/>
      <c r="KXB57" s="1252"/>
      <c r="KXC57" s="1252"/>
      <c r="KXD57" s="1252"/>
      <c r="KXE57" s="1252"/>
      <c r="KXF57" s="1252"/>
      <c r="KXG57" s="1252"/>
      <c r="KXH57" s="1252"/>
      <c r="KXI57" s="1252"/>
      <c r="KXJ57" s="1252"/>
      <c r="KXK57" s="1252"/>
      <c r="KXL57" s="1252"/>
      <c r="KXM57" s="1252"/>
      <c r="KXN57" s="1252"/>
      <c r="KXO57" s="1252"/>
      <c r="KXP57" s="1252"/>
      <c r="KXQ57" s="1252"/>
      <c r="KXR57" s="1252"/>
      <c r="KXS57" s="1252"/>
      <c r="KXT57" s="1252"/>
      <c r="KXU57" s="1252"/>
      <c r="KXV57" s="1252"/>
      <c r="KXW57" s="1252"/>
      <c r="KXX57" s="1252"/>
      <c r="KXY57" s="1252"/>
      <c r="KXZ57" s="1252"/>
      <c r="KYA57" s="1252"/>
      <c r="KYB57" s="1252"/>
      <c r="KYC57" s="1252"/>
      <c r="KYD57" s="1252"/>
      <c r="KYE57" s="1252"/>
      <c r="KYF57" s="1252"/>
      <c r="KYG57" s="1252"/>
      <c r="KYH57" s="1252"/>
      <c r="KYI57" s="1252"/>
      <c r="KYJ57" s="1252"/>
      <c r="KYK57" s="1252"/>
      <c r="KYL57" s="1252"/>
      <c r="KYM57" s="1252"/>
      <c r="KYN57" s="1252"/>
      <c r="KYO57" s="1252"/>
      <c r="KYP57" s="1252"/>
      <c r="KYQ57" s="1252"/>
      <c r="KYR57" s="1252"/>
      <c r="KYS57" s="1252"/>
      <c r="KYT57" s="1252"/>
      <c r="KYU57" s="1252"/>
      <c r="KYV57" s="1252"/>
      <c r="KYW57" s="1252"/>
      <c r="KYX57" s="1252"/>
      <c r="KYY57" s="1252"/>
      <c r="KYZ57" s="1252"/>
      <c r="KZA57" s="1252"/>
      <c r="KZB57" s="1252"/>
      <c r="KZC57" s="1252"/>
      <c r="KZD57" s="1252"/>
      <c r="KZE57" s="1252"/>
      <c r="KZF57" s="1252"/>
      <c r="KZG57" s="1252"/>
      <c r="KZH57" s="1252"/>
      <c r="KZI57" s="1252"/>
      <c r="KZJ57" s="1252"/>
      <c r="KZK57" s="1252"/>
      <c r="KZL57" s="1252"/>
      <c r="KZM57" s="1252"/>
      <c r="KZN57" s="1252"/>
      <c r="KZO57" s="1252"/>
      <c r="KZP57" s="1252"/>
      <c r="KZQ57" s="1252"/>
      <c r="KZR57" s="1252"/>
      <c r="KZS57" s="1252"/>
      <c r="KZT57" s="1252"/>
      <c r="KZU57" s="1252"/>
      <c r="KZV57" s="1252"/>
      <c r="KZW57" s="1252"/>
      <c r="KZX57" s="1252"/>
      <c r="KZY57" s="1252"/>
      <c r="KZZ57" s="1252"/>
      <c r="LAA57" s="1252"/>
      <c r="LAB57" s="1252"/>
      <c r="LAC57" s="1252"/>
      <c r="LAD57" s="1252"/>
      <c r="LAE57" s="1252"/>
      <c r="LAF57" s="1252"/>
      <c r="LAG57" s="1252"/>
      <c r="LAH57" s="1252"/>
      <c r="LAI57" s="1252"/>
      <c r="LAJ57" s="1252"/>
      <c r="LAK57" s="1252"/>
      <c r="LAL57" s="1252"/>
      <c r="LAM57" s="1252"/>
      <c r="LAN57" s="1252"/>
      <c r="LAO57" s="1252"/>
      <c r="LAP57" s="1252"/>
      <c r="LAQ57" s="1252"/>
      <c r="LAR57" s="1252"/>
      <c r="LAS57" s="1252"/>
      <c r="LAT57" s="1252"/>
      <c r="LAU57" s="1252"/>
      <c r="LAV57" s="1252"/>
      <c r="LAW57" s="1252"/>
      <c r="LAX57" s="1252"/>
      <c r="LAY57" s="1252"/>
      <c r="LAZ57" s="1252"/>
      <c r="LBA57" s="1252"/>
      <c r="LBB57" s="1252"/>
      <c r="LBC57" s="1252"/>
      <c r="LBD57" s="1252"/>
      <c r="LBE57" s="1252"/>
      <c r="LBF57" s="1252"/>
      <c r="LBG57" s="1252"/>
      <c r="LBH57" s="1252"/>
      <c r="LBI57" s="1252"/>
      <c r="LBJ57" s="1252"/>
      <c r="LBK57" s="1252"/>
      <c r="LBL57" s="1252"/>
      <c r="LBM57" s="1252"/>
      <c r="LBN57" s="1252"/>
      <c r="LBO57" s="1252"/>
      <c r="LBP57" s="1252"/>
      <c r="LBQ57" s="1252"/>
      <c r="LBR57" s="1252"/>
      <c r="LBS57" s="1252"/>
      <c r="LBT57" s="1252"/>
      <c r="LBU57" s="1252"/>
      <c r="LBV57" s="1252"/>
      <c r="LBW57" s="1252"/>
      <c r="LBX57" s="1252"/>
      <c r="LBY57" s="1252"/>
      <c r="LBZ57" s="1252"/>
      <c r="LCA57" s="1252"/>
      <c r="LCB57" s="1252"/>
      <c r="LCC57" s="1252"/>
      <c r="LCD57" s="1252"/>
      <c r="LCE57" s="1252"/>
      <c r="LCF57" s="1252"/>
      <c r="LCG57" s="1252"/>
      <c r="LCH57" s="1252"/>
      <c r="LCI57" s="1252"/>
      <c r="LCJ57" s="1252"/>
      <c r="LCK57" s="1252"/>
      <c r="LCL57" s="1252"/>
      <c r="LCM57" s="1252"/>
      <c r="LCN57" s="1252"/>
      <c r="LCO57" s="1252"/>
      <c r="LCP57" s="1252"/>
      <c r="LCQ57" s="1252"/>
      <c r="LCR57" s="1252"/>
      <c r="LCS57" s="1252"/>
      <c r="LCT57" s="1252"/>
      <c r="LCU57" s="1252"/>
      <c r="LCV57" s="1252"/>
      <c r="LCW57" s="1252"/>
      <c r="LCX57" s="1252"/>
      <c r="LCY57" s="1252"/>
      <c r="LCZ57" s="1252"/>
      <c r="LDA57" s="1252"/>
      <c r="LDB57" s="1252"/>
      <c r="LDC57" s="1252"/>
      <c r="LDD57" s="1252"/>
      <c r="LDE57" s="1252"/>
      <c r="LDF57" s="1252"/>
      <c r="LDG57" s="1252"/>
      <c r="LDH57" s="1252"/>
      <c r="LDI57" s="1252"/>
      <c r="LDJ57" s="1252"/>
      <c r="LDK57" s="1252"/>
      <c r="LDL57" s="1252"/>
      <c r="LDM57" s="1252"/>
      <c r="LDN57" s="1252"/>
      <c r="LDO57" s="1252"/>
      <c r="LDP57" s="1252"/>
      <c r="LDQ57" s="1252"/>
      <c r="LDR57" s="1252"/>
      <c r="LDS57" s="1252"/>
      <c r="LDT57" s="1252"/>
      <c r="LDU57" s="1252"/>
      <c r="LDV57" s="1252"/>
      <c r="LDW57" s="1252"/>
      <c r="LDX57" s="1252"/>
      <c r="LDY57" s="1252"/>
      <c r="LDZ57" s="1252"/>
      <c r="LEA57" s="1252"/>
      <c r="LEB57" s="1252"/>
      <c r="LEC57" s="1252"/>
      <c r="LED57" s="1252"/>
      <c r="LEE57" s="1252"/>
      <c r="LEF57" s="1252"/>
      <c r="LEG57" s="1252"/>
      <c r="LEH57" s="1252"/>
      <c r="LEI57" s="1252"/>
      <c r="LEJ57" s="1252"/>
      <c r="LEK57" s="1252"/>
      <c r="LEL57" s="1252"/>
      <c r="LEM57" s="1252"/>
      <c r="LEN57" s="1252"/>
      <c r="LEO57" s="1252"/>
      <c r="LEP57" s="1252"/>
      <c r="LEQ57" s="1252"/>
      <c r="LER57" s="1252"/>
      <c r="LES57" s="1252"/>
      <c r="LET57" s="1252"/>
      <c r="LEU57" s="1252"/>
      <c r="LEV57" s="1252"/>
      <c r="LEW57" s="1252"/>
      <c r="LEX57" s="1252"/>
      <c r="LEY57" s="1252"/>
      <c r="LEZ57" s="1252"/>
      <c r="LFA57" s="1252"/>
      <c r="LFB57" s="1252"/>
      <c r="LFC57" s="1252"/>
      <c r="LFD57" s="1252"/>
      <c r="LFE57" s="1252"/>
      <c r="LFF57" s="1252"/>
      <c r="LFG57" s="1252"/>
      <c r="LFH57" s="1252"/>
      <c r="LFI57" s="1252"/>
      <c r="LFJ57" s="1252"/>
      <c r="LFK57" s="1252"/>
      <c r="LFL57" s="1252"/>
      <c r="LFM57" s="1252"/>
      <c r="LFN57" s="1252"/>
      <c r="LFO57" s="1252"/>
      <c r="LFP57" s="1252"/>
      <c r="LFQ57" s="1252"/>
      <c r="LFR57" s="1252"/>
      <c r="LFS57" s="1252"/>
      <c r="LFT57" s="1252"/>
      <c r="LFU57" s="1252"/>
      <c r="LFV57" s="1252"/>
      <c r="LFW57" s="1252"/>
      <c r="LFX57" s="1252"/>
      <c r="LFY57" s="1252"/>
      <c r="LFZ57" s="1252"/>
      <c r="LGA57" s="1252"/>
      <c r="LGB57" s="1252"/>
      <c r="LGC57" s="1252"/>
      <c r="LGD57" s="1252"/>
      <c r="LGE57" s="1252"/>
      <c r="LGF57" s="1252"/>
      <c r="LGG57" s="1252"/>
      <c r="LGH57" s="1252"/>
      <c r="LGI57" s="1252"/>
      <c r="LGJ57" s="1252"/>
      <c r="LGK57" s="1252"/>
      <c r="LGL57" s="1252"/>
      <c r="LGM57" s="1252"/>
      <c r="LGN57" s="1252"/>
      <c r="LGO57" s="1252"/>
      <c r="LGP57" s="1252"/>
      <c r="LGQ57" s="1252"/>
      <c r="LGR57" s="1252"/>
      <c r="LGS57" s="1252"/>
      <c r="LGT57" s="1252"/>
      <c r="LGU57" s="1252"/>
      <c r="LGV57" s="1252"/>
      <c r="LGW57" s="1252"/>
      <c r="LGX57" s="1252"/>
      <c r="LGY57" s="1252"/>
      <c r="LGZ57" s="1252"/>
      <c r="LHA57" s="1252"/>
      <c r="LHB57" s="1252"/>
      <c r="LHC57" s="1252"/>
      <c r="LHD57" s="1252"/>
      <c r="LHE57" s="1252"/>
      <c r="LHF57" s="1252"/>
      <c r="LHG57" s="1252"/>
      <c r="LHH57" s="1252"/>
      <c r="LHI57" s="1252"/>
      <c r="LHJ57" s="1252"/>
      <c r="LHK57" s="1252"/>
      <c r="LHL57" s="1252"/>
      <c r="LHM57" s="1252"/>
      <c r="LHN57" s="1252"/>
      <c r="LHO57" s="1252"/>
      <c r="LHP57" s="1252"/>
      <c r="LHQ57" s="1252"/>
      <c r="LHR57" s="1252"/>
      <c r="LHS57" s="1252"/>
      <c r="LHT57" s="1252"/>
      <c r="LHU57" s="1252"/>
      <c r="LHV57" s="1252"/>
      <c r="LHW57" s="1252"/>
      <c r="LHX57" s="1252"/>
      <c r="LHY57" s="1252"/>
      <c r="LHZ57" s="1252"/>
      <c r="LIA57" s="1252"/>
      <c r="LIB57" s="1252"/>
      <c r="LIC57" s="1252"/>
      <c r="LID57" s="1252"/>
      <c r="LIE57" s="1252"/>
      <c r="LIF57" s="1252"/>
      <c r="LIG57" s="1252"/>
      <c r="LIH57" s="1252"/>
      <c r="LII57" s="1252"/>
      <c r="LIJ57" s="1252"/>
      <c r="LIK57" s="1252"/>
      <c r="LIL57" s="1252"/>
      <c r="LIM57" s="1252"/>
      <c r="LIN57" s="1252"/>
      <c r="LIO57" s="1252"/>
      <c r="LIP57" s="1252"/>
      <c r="LIQ57" s="1252"/>
      <c r="LIR57" s="1252"/>
      <c r="LIS57" s="1252"/>
      <c r="LIT57" s="1252"/>
      <c r="LIU57" s="1252"/>
      <c r="LIV57" s="1252"/>
      <c r="LIW57" s="1252"/>
      <c r="LIX57" s="1252"/>
      <c r="LIY57" s="1252"/>
      <c r="LIZ57" s="1252"/>
      <c r="LJA57" s="1252"/>
      <c r="LJB57" s="1252"/>
      <c r="LJC57" s="1252"/>
      <c r="LJD57" s="1252"/>
      <c r="LJE57" s="1252"/>
      <c r="LJF57" s="1252"/>
      <c r="LJG57" s="1252"/>
      <c r="LJH57" s="1252"/>
      <c r="LJI57" s="1252"/>
      <c r="LJJ57" s="1252"/>
      <c r="LJK57" s="1252"/>
      <c r="LJL57" s="1252"/>
      <c r="LJM57" s="1252"/>
      <c r="LJN57" s="1252"/>
      <c r="LJO57" s="1252"/>
      <c r="LJP57" s="1252"/>
      <c r="LJQ57" s="1252"/>
      <c r="LJR57" s="1252"/>
      <c r="LJS57" s="1252"/>
      <c r="LJT57" s="1252"/>
      <c r="LJU57" s="1252"/>
      <c r="LJV57" s="1252"/>
      <c r="LJW57" s="1252"/>
      <c r="LJX57" s="1252"/>
      <c r="LJY57" s="1252"/>
      <c r="LJZ57" s="1252"/>
      <c r="LKA57" s="1252"/>
      <c r="LKB57" s="1252"/>
      <c r="LKC57" s="1252"/>
      <c r="LKD57" s="1252"/>
      <c r="LKE57" s="1252"/>
      <c r="LKF57" s="1252"/>
      <c r="LKG57" s="1252"/>
      <c r="LKH57" s="1252"/>
      <c r="LKI57" s="1252"/>
      <c r="LKJ57" s="1252"/>
      <c r="LKK57" s="1252"/>
      <c r="LKL57" s="1252"/>
      <c r="LKM57" s="1252"/>
      <c r="LKN57" s="1252"/>
      <c r="LKO57" s="1252"/>
      <c r="LKP57" s="1252"/>
      <c r="LKQ57" s="1252"/>
      <c r="LKR57" s="1252"/>
      <c r="LKS57" s="1252"/>
      <c r="LKT57" s="1252"/>
      <c r="LKU57" s="1252"/>
      <c r="LKV57" s="1252"/>
      <c r="LKW57" s="1252"/>
      <c r="LKX57" s="1252"/>
      <c r="LKY57" s="1252"/>
      <c r="LKZ57" s="1252"/>
      <c r="LLA57" s="1252"/>
      <c r="LLB57" s="1252"/>
      <c r="LLC57" s="1252"/>
      <c r="LLD57" s="1252"/>
      <c r="LLE57" s="1252"/>
      <c r="LLF57" s="1252"/>
      <c r="LLG57" s="1252"/>
      <c r="LLH57" s="1252"/>
      <c r="LLI57" s="1252"/>
      <c r="LLJ57" s="1252"/>
      <c r="LLK57" s="1252"/>
      <c r="LLL57" s="1252"/>
      <c r="LLM57" s="1252"/>
      <c r="LLN57" s="1252"/>
      <c r="LLO57" s="1252"/>
      <c r="LLP57" s="1252"/>
      <c r="LLQ57" s="1252"/>
      <c r="LLR57" s="1252"/>
      <c r="LLS57" s="1252"/>
      <c r="LLT57" s="1252"/>
      <c r="LLU57" s="1252"/>
      <c r="LLV57" s="1252"/>
      <c r="LLW57" s="1252"/>
      <c r="LLX57" s="1252"/>
      <c r="LLY57" s="1252"/>
      <c r="LLZ57" s="1252"/>
      <c r="LMA57" s="1252"/>
      <c r="LMB57" s="1252"/>
      <c r="LMC57" s="1252"/>
      <c r="LMD57" s="1252"/>
      <c r="LME57" s="1252"/>
      <c r="LMF57" s="1252"/>
      <c r="LMG57" s="1252"/>
      <c r="LMH57" s="1252"/>
      <c r="LMI57" s="1252"/>
      <c r="LMJ57" s="1252"/>
      <c r="LMK57" s="1252"/>
      <c r="LML57" s="1252"/>
      <c r="LMM57" s="1252"/>
      <c r="LMN57" s="1252"/>
      <c r="LMO57" s="1252"/>
      <c r="LMP57" s="1252"/>
      <c r="LMQ57" s="1252"/>
      <c r="LMR57" s="1252"/>
      <c r="LMS57" s="1252"/>
      <c r="LMT57" s="1252"/>
      <c r="LMU57" s="1252"/>
      <c r="LMV57" s="1252"/>
      <c r="LMW57" s="1252"/>
      <c r="LMX57" s="1252"/>
      <c r="LMY57" s="1252"/>
      <c r="LMZ57" s="1252"/>
      <c r="LNA57" s="1252"/>
      <c r="LNB57" s="1252"/>
      <c r="LNC57" s="1252"/>
      <c r="LND57" s="1252"/>
      <c r="LNE57" s="1252"/>
      <c r="LNF57" s="1252"/>
      <c r="LNG57" s="1252"/>
      <c r="LNH57" s="1252"/>
      <c r="LNI57" s="1252"/>
      <c r="LNJ57" s="1252"/>
      <c r="LNK57" s="1252"/>
      <c r="LNL57" s="1252"/>
      <c r="LNM57" s="1252"/>
      <c r="LNN57" s="1252"/>
      <c r="LNO57" s="1252"/>
      <c r="LNP57" s="1252"/>
      <c r="LNQ57" s="1252"/>
      <c r="LNR57" s="1252"/>
      <c r="LNS57" s="1252"/>
      <c r="LNT57" s="1252"/>
      <c r="LNU57" s="1252"/>
      <c r="LNV57" s="1252"/>
      <c r="LNW57" s="1252"/>
      <c r="LNX57" s="1252"/>
      <c r="LNY57" s="1252"/>
      <c r="LNZ57" s="1252"/>
      <c r="LOA57" s="1252"/>
      <c r="LOB57" s="1252"/>
      <c r="LOC57" s="1252"/>
      <c r="LOD57" s="1252"/>
      <c r="LOE57" s="1252"/>
      <c r="LOF57" s="1252"/>
      <c r="LOG57" s="1252"/>
      <c r="LOH57" s="1252"/>
      <c r="LOI57" s="1252"/>
      <c r="LOJ57" s="1252"/>
      <c r="LOK57" s="1252"/>
      <c r="LOL57" s="1252"/>
      <c r="LOM57" s="1252"/>
      <c r="LON57" s="1252"/>
      <c r="LOO57" s="1252"/>
      <c r="LOP57" s="1252"/>
      <c r="LOQ57" s="1252"/>
      <c r="LOR57" s="1252"/>
      <c r="LOS57" s="1252"/>
      <c r="LOT57" s="1252"/>
      <c r="LOU57" s="1252"/>
      <c r="LOV57" s="1252"/>
      <c r="LOW57" s="1252"/>
      <c r="LOX57" s="1252"/>
      <c r="LOY57" s="1252"/>
      <c r="LOZ57" s="1252"/>
      <c r="LPA57" s="1252"/>
      <c r="LPB57" s="1252"/>
      <c r="LPC57" s="1252"/>
      <c r="LPD57" s="1252"/>
      <c r="LPE57" s="1252"/>
      <c r="LPF57" s="1252"/>
      <c r="LPG57" s="1252"/>
      <c r="LPH57" s="1252"/>
      <c r="LPI57" s="1252"/>
      <c r="LPJ57" s="1252"/>
      <c r="LPK57" s="1252"/>
      <c r="LPL57" s="1252"/>
      <c r="LPM57" s="1252"/>
      <c r="LPN57" s="1252"/>
      <c r="LPO57" s="1252"/>
      <c r="LPP57" s="1252"/>
      <c r="LPQ57" s="1252"/>
      <c r="LPR57" s="1252"/>
      <c r="LPS57" s="1252"/>
      <c r="LPT57" s="1252"/>
      <c r="LPU57" s="1252"/>
      <c r="LPV57" s="1252"/>
      <c r="LPW57" s="1252"/>
      <c r="LPX57" s="1252"/>
      <c r="LPY57" s="1252"/>
      <c r="LPZ57" s="1252"/>
      <c r="LQA57" s="1252"/>
      <c r="LQB57" s="1252"/>
      <c r="LQC57" s="1252"/>
      <c r="LQD57" s="1252"/>
      <c r="LQE57" s="1252"/>
      <c r="LQF57" s="1252"/>
      <c r="LQG57" s="1252"/>
      <c r="LQH57" s="1252"/>
      <c r="LQI57" s="1252"/>
      <c r="LQJ57" s="1252"/>
      <c r="LQK57" s="1252"/>
      <c r="LQL57" s="1252"/>
      <c r="LQM57" s="1252"/>
      <c r="LQN57" s="1252"/>
      <c r="LQO57" s="1252"/>
      <c r="LQP57" s="1252"/>
      <c r="LQQ57" s="1252"/>
      <c r="LQR57" s="1252"/>
      <c r="LQS57" s="1252"/>
      <c r="LQT57" s="1252"/>
      <c r="LQU57" s="1252"/>
      <c r="LQV57" s="1252"/>
      <c r="LQW57" s="1252"/>
      <c r="LQX57" s="1252"/>
      <c r="LQY57" s="1252"/>
      <c r="LQZ57" s="1252"/>
      <c r="LRA57" s="1252"/>
      <c r="LRB57" s="1252"/>
      <c r="LRC57" s="1252"/>
      <c r="LRD57" s="1252"/>
      <c r="LRE57" s="1252"/>
      <c r="LRF57" s="1252"/>
      <c r="LRG57" s="1252"/>
      <c r="LRH57" s="1252"/>
      <c r="LRI57" s="1252"/>
      <c r="LRJ57" s="1252"/>
      <c r="LRK57" s="1252"/>
      <c r="LRL57" s="1252"/>
      <c r="LRM57" s="1252"/>
      <c r="LRN57" s="1252"/>
      <c r="LRO57" s="1252"/>
      <c r="LRP57" s="1252"/>
      <c r="LRQ57" s="1252"/>
      <c r="LRR57" s="1252"/>
      <c r="LRS57" s="1252"/>
      <c r="LRT57" s="1252"/>
      <c r="LRU57" s="1252"/>
      <c r="LRV57" s="1252"/>
      <c r="LRW57" s="1252"/>
      <c r="LRX57" s="1252"/>
      <c r="LRY57" s="1252"/>
      <c r="LRZ57" s="1252"/>
      <c r="LSA57" s="1252"/>
      <c r="LSB57" s="1252"/>
      <c r="LSC57" s="1252"/>
      <c r="LSD57" s="1252"/>
      <c r="LSE57" s="1252"/>
      <c r="LSF57" s="1252"/>
      <c r="LSG57" s="1252"/>
      <c r="LSH57" s="1252"/>
      <c r="LSI57" s="1252"/>
      <c r="LSJ57" s="1252"/>
      <c r="LSK57" s="1252"/>
      <c r="LSL57" s="1252"/>
      <c r="LSM57" s="1252"/>
      <c r="LSN57" s="1252"/>
      <c r="LSO57" s="1252"/>
      <c r="LSP57" s="1252"/>
      <c r="LSQ57" s="1252"/>
      <c r="LSR57" s="1252"/>
      <c r="LSS57" s="1252"/>
      <c r="LST57" s="1252"/>
      <c r="LSU57" s="1252"/>
      <c r="LSV57" s="1252"/>
      <c r="LSW57" s="1252"/>
      <c r="LSX57" s="1252"/>
      <c r="LSY57" s="1252"/>
      <c r="LSZ57" s="1252"/>
      <c r="LTA57" s="1252"/>
      <c r="LTB57" s="1252"/>
      <c r="LTC57" s="1252"/>
      <c r="LTD57" s="1252"/>
      <c r="LTE57" s="1252"/>
      <c r="LTF57" s="1252"/>
      <c r="LTG57" s="1252"/>
      <c r="LTH57" s="1252"/>
      <c r="LTI57" s="1252"/>
      <c r="LTJ57" s="1252"/>
      <c r="LTK57" s="1252"/>
      <c r="LTL57" s="1252"/>
      <c r="LTM57" s="1252"/>
      <c r="LTN57" s="1252"/>
      <c r="LTO57" s="1252"/>
      <c r="LTP57" s="1252"/>
      <c r="LTQ57" s="1252"/>
      <c r="LTR57" s="1252"/>
      <c r="LTS57" s="1252"/>
      <c r="LTT57" s="1252"/>
      <c r="LTU57" s="1252"/>
      <c r="LTV57" s="1252"/>
      <c r="LTW57" s="1252"/>
      <c r="LTX57" s="1252"/>
      <c r="LTY57" s="1252"/>
      <c r="LTZ57" s="1252"/>
      <c r="LUA57" s="1252"/>
      <c r="LUB57" s="1252"/>
      <c r="LUC57" s="1252"/>
      <c r="LUD57" s="1252"/>
      <c r="LUE57" s="1252"/>
      <c r="LUF57" s="1252"/>
      <c r="LUG57" s="1252"/>
      <c r="LUH57" s="1252"/>
      <c r="LUI57" s="1252"/>
      <c r="LUJ57" s="1252"/>
      <c r="LUK57" s="1252"/>
      <c r="LUL57" s="1252"/>
      <c r="LUM57" s="1252"/>
      <c r="LUN57" s="1252"/>
      <c r="LUO57" s="1252"/>
      <c r="LUP57" s="1252"/>
      <c r="LUQ57" s="1252"/>
      <c r="LUR57" s="1252"/>
      <c r="LUS57" s="1252"/>
      <c r="LUT57" s="1252"/>
      <c r="LUU57" s="1252"/>
      <c r="LUV57" s="1252"/>
      <c r="LUW57" s="1252"/>
      <c r="LUX57" s="1252"/>
      <c r="LUY57" s="1252"/>
      <c r="LUZ57" s="1252"/>
      <c r="LVA57" s="1252"/>
      <c r="LVB57" s="1252"/>
      <c r="LVC57" s="1252"/>
      <c r="LVD57" s="1252"/>
      <c r="LVE57" s="1252"/>
      <c r="LVF57" s="1252"/>
      <c r="LVG57" s="1252"/>
      <c r="LVH57" s="1252"/>
      <c r="LVI57" s="1252"/>
      <c r="LVJ57" s="1252"/>
      <c r="LVK57" s="1252"/>
      <c r="LVL57" s="1252"/>
      <c r="LVM57" s="1252"/>
      <c r="LVN57" s="1252"/>
      <c r="LVO57" s="1252"/>
      <c r="LVP57" s="1252"/>
      <c r="LVQ57" s="1252"/>
      <c r="LVR57" s="1252"/>
      <c r="LVS57" s="1252"/>
      <c r="LVT57" s="1252"/>
      <c r="LVU57" s="1252"/>
      <c r="LVV57" s="1252"/>
      <c r="LVW57" s="1252"/>
      <c r="LVX57" s="1252"/>
      <c r="LVY57" s="1252"/>
      <c r="LVZ57" s="1252"/>
      <c r="LWA57" s="1252"/>
      <c r="LWB57" s="1252"/>
      <c r="LWC57" s="1252"/>
      <c r="LWD57" s="1252"/>
      <c r="LWE57" s="1252"/>
      <c r="LWF57" s="1252"/>
      <c r="LWG57" s="1252"/>
      <c r="LWH57" s="1252"/>
      <c r="LWI57" s="1252"/>
      <c r="LWJ57" s="1252"/>
      <c r="LWK57" s="1252"/>
      <c r="LWL57" s="1252"/>
      <c r="LWM57" s="1252"/>
      <c r="LWN57" s="1252"/>
      <c r="LWO57" s="1252"/>
      <c r="LWP57" s="1252"/>
      <c r="LWQ57" s="1252"/>
      <c r="LWR57" s="1252"/>
      <c r="LWS57" s="1252"/>
      <c r="LWT57" s="1252"/>
      <c r="LWU57" s="1252"/>
      <c r="LWV57" s="1252"/>
      <c r="LWW57" s="1252"/>
      <c r="LWX57" s="1252"/>
      <c r="LWY57" s="1252"/>
      <c r="LWZ57" s="1252"/>
      <c r="LXA57" s="1252"/>
      <c r="LXB57" s="1252"/>
      <c r="LXC57" s="1252"/>
      <c r="LXD57" s="1252"/>
      <c r="LXE57" s="1252"/>
      <c r="LXF57" s="1252"/>
      <c r="LXG57" s="1252"/>
      <c r="LXH57" s="1252"/>
      <c r="LXI57" s="1252"/>
      <c r="LXJ57" s="1252"/>
      <c r="LXK57" s="1252"/>
      <c r="LXL57" s="1252"/>
      <c r="LXM57" s="1252"/>
      <c r="LXN57" s="1252"/>
      <c r="LXO57" s="1252"/>
      <c r="LXP57" s="1252"/>
      <c r="LXQ57" s="1252"/>
      <c r="LXR57" s="1252"/>
      <c r="LXS57" s="1252"/>
      <c r="LXT57" s="1252"/>
      <c r="LXU57" s="1252"/>
      <c r="LXV57" s="1252"/>
      <c r="LXW57" s="1252"/>
      <c r="LXX57" s="1252"/>
      <c r="LXY57" s="1252"/>
      <c r="LXZ57" s="1252"/>
      <c r="LYA57" s="1252"/>
      <c r="LYB57" s="1252"/>
      <c r="LYC57" s="1252"/>
      <c r="LYD57" s="1252"/>
      <c r="LYE57" s="1252"/>
      <c r="LYF57" s="1252"/>
      <c r="LYG57" s="1252"/>
      <c r="LYH57" s="1252"/>
      <c r="LYI57" s="1252"/>
      <c r="LYJ57" s="1252"/>
      <c r="LYK57" s="1252"/>
      <c r="LYL57" s="1252"/>
      <c r="LYM57" s="1252"/>
      <c r="LYN57" s="1252"/>
      <c r="LYO57" s="1252"/>
      <c r="LYP57" s="1252"/>
      <c r="LYQ57" s="1252"/>
      <c r="LYR57" s="1252"/>
      <c r="LYS57" s="1252"/>
      <c r="LYT57" s="1252"/>
      <c r="LYU57" s="1252"/>
      <c r="LYV57" s="1252"/>
      <c r="LYW57" s="1252"/>
      <c r="LYX57" s="1252"/>
      <c r="LYY57" s="1252"/>
      <c r="LYZ57" s="1252"/>
      <c r="LZA57" s="1252"/>
      <c r="LZB57" s="1252"/>
      <c r="LZC57" s="1252"/>
      <c r="LZD57" s="1252"/>
      <c r="LZE57" s="1252"/>
      <c r="LZF57" s="1252"/>
      <c r="LZG57" s="1252"/>
      <c r="LZH57" s="1252"/>
      <c r="LZI57" s="1252"/>
      <c r="LZJ57" s="1252"/>
      <c r="LZK57" s="1252"/>
      <c r="LZL57" s="1252"/>
      <c r="LZM57" s="1252"/>
      <c r="LZN57" s="1252"/>
      <c r="LZO57" s="1252"/>
      <c r="LZP57" s="1252"/>
      <c r="LZQ57" s="1252"/>
      <c r="LZR57" s="1252"/>
      <c r="LZS57" s="1252"/>
      <c r="LZT57" s="1252"/>
      <c r="LZU57" s="1252"/>
      <c r="LZV57" s="1252"/>
      <c r="LZW57" s="1252"/>
      <c r="LZX57" s="1252"/>
      <c r="LZY57" s="1252"/>
      <c r="LZZ57" s="1252"/>
      <c r="MAA57" s="1252"/>
      <c r="MAB57" s="1252"/>
      <c r="MAC57" s="1252"/>
      <c r="MAD57" s="1252"/>
      <c r="MAE57" s="1252"/>
      <c r="MAF57" s="1252"/>
      <c r="MAG57" s="1252"/>
      <c r="MAH57" s="1252"/>
      <c r="MAI57" s="1252"/>
      <c r="MAJ57" s="1252"/>
      <c r="MAK57" s="1252"/>
      <c r="MAL57" s="1252"/>
      <c r="MAM57" s="1252"/>
      <c r="MAN57" s="1252"/>
      <c r="MAO57" s="1252"/>
      <c r="MAP57" s="1252"/>
      <c r="MAQ57" s="1252"/>
      <c r="MAR57" s="1252"/>
      <c r="MAS57" s="1252"/>
      <c r="MAT57" s="1252"/>
      <c r="MAU57" s="1252"/>
      <c r="MAV57" s="1252"/>
      <c r="MAW57" s="1252"/>
      <c r="MAX57" s="1252"/>
      <c r="MAY57" s="1252"/>
      <c r="MAZ57" s="1252"/>
      <c r="MBA57" s="1252"/>
      <c r="MBB57" s="1252"/>
      <c r="MBC57" s="1252"/>
      <c r="MBD57" s="1252"/>
      <c r="MBE57" s="1252"/>
      <c r="MBF57" s="1252"/>
      <c r="MBG57" s="1252"/>
      <c r="MBH57" s="1252"/>
      <c r="MBI57" s="1252"/>
      <c r="MBJ57" s="1252"/>
      <c r="MBK57" s="1252"/>
      <c r="MBL57" s="1252"/>
      <c r="MBM57" s="1252"/>
      <c r="MBN57" s="1252"/>
      <c r="MBO57" s="1252"/>
      <c r="MBP57" s="1252"/>
      <c r="MBQ57" s="1252"/>
      <c r="MBR57" s="1252"/>
      <c r="MBS57" s="1252"/>
      <c r="MBT57" s="1252"/>
      <c r="MBU57" s="1252"/>
      <c r="MBV57" s="1252"/>
      <c r="MBW57" s="1252"/>
      <c r="MBX57" s="1252"/>
      <c r="MBY57" s="1252"/>
      <c r="MBZ57" s="1252"/>
      <c r="MCA57" s="1252"/>
      <c r="MCB57" s="1252"/>
      <c r="MCC57" s="1252"/>
      <c r="MCD57" s="1252"/>
      <c r="MCE57" s="1252"/>
      <c r="MCF57" s="1252"/>
      <c r="MCG57" s="1252"/>
      <c r="MCH57" s="1252"/>
      <c r="MCI57" s="1252"/>
      <c r="MCJ57" s="1252"/>
      <c r="MCK57" s="1252"/>
      <c r="MCL57" s="1252"/>
      <c r="MCM57" s="1252"/>
      <c r="MCN57" s="1252"/>
      <c r="MCO57" s="1252"/>
      <c r="MCP57" s="1252"/>
      <c r="MCQ57" s="1252"/>
      <c r="MCR57" s="1252"/>
      <c r="MCS57" s="1252"/>
      <c r="MCT57" s="1252"/>
      <c r="MCU57" s="1252"/>
      <c r="MCV57" s="1252"/>
      <c r="MCW57" s="1252"/>
      <c r="MCX57" s="1252"/>
      <c r="MCY57" s="1252"/>
      <c r="MCZ57" s="1252"/>
      <c r="MDA57" s="1252"/>
      <c r="MDB57" s="1252"/>
      <c r="MDC57" s="1252"/>
      <c r="MDD57" s="1252"/>
      <c r="MDE57" s="1252"/>
      <c r="MDF57" s="1252"/>
      <c r="MDG57" s="1252"/>
      <c r="MDH57" s="1252"/>
      <c r="MDI57" s="1252"/>
      <c r="MDJ57" s="1252"/>
      <c r="MDK57" s="1252"/>
      <c r="MDL57" s="1252"/>
      <c r="MDM57" s="1252"/>
      <c r="MDN57" s="1252"/>
      <c r="MDO57" s="1252"/>
      <c r="MDP57" s="1252"/>
      <c r="MDQ57" s="1252"/>
      <c r="MDR57" s="1252"/>
      <c r="MDS57" s="1252"/>
      <c r="MDT57" s="1252"/>
      <c r="MDU57" s="1252"/>
      <c r="MDV57" s="1252"/>
      <c r="MDW57" s="1252"/>
      <c r="MDX57" s="1252"/>
      <c r="MDY57" s="1252"/>
      <c r="MDZ57" s="1252"/>
      <c r="MEA57" s="1252"/>
      <c r="MEB57" s="1252"/>
      <c r="MEC57" s="1252"/>
      <c r="MED57" s="1252"/>
      <c r="MEE57" s="1252"/>
      <c r="MEF57" s="1252"/>
      <c r="MEG57" s="1252"/>
      <c r="MEH57" s="1252"/>
      <c r="MEI57" s="1252"/>
      <c r="MEJ57" s="1252"/>
      <c r="MEK57" s="1252"/>
      <c r="MEL57" s="1252"/>
      <c r="MEM57" s="1252"/>
      <c r="MEN57" s="1252"/>
      <c r="MEO57" s="1252"/>
      <c r="MEP57" s="1252"/>
      <c r="MEQ57" s="1252"/>
      <c r="MER57" s="1252"/>
      <c r="MES57" s="1252"/>
      <c r="MET57" s="1252"/>
      <c r="MEU57" s="1252"/>
      <c r="MEV57" s="1252"/>
      <c r="MEW57" s="1252"/>
      <c r="MEX57" s="1252"/>
      <c r="MEY57" s="1252"/>
      <c r="MEZ57" s="1252"/>
      <c r="MFA57" s="1252"/>
      <c r="MFB57" s="1252"/>
      <c r="MFC57" s="1252"/>
      <c r="MFD57" s="1252"/>
      <c r="MFE57" s="1252"/>
      <c r="MFF57" s="1252"/>
      <c r="MFG57" s="1252"/>
      <c r="MFH57" s="1252"/>
      <c r="MFI57" s="1252"/>
      <c r="MFJ57" s="1252"/>
      <c r="MFK57" s="1252"/>
      <c r="MFL57" s="1252"/>
      <c r="MFM57" s="1252"/>
      <c r="MFN57" s="1252"/>
      <c r="MFO57" s="1252"/>
      <c r="MFP57" s="1252"/>
      <c r="MFQ57" s="1252"/>
      <c r="MFR57" s="1252"/>
      <c r="MFS57" s="1252"/>
      <c r="MFT57" s="1252"/>
      <c r="MFU57" s="1252"/>
      <c r="MFV57" s="1252"/>
      <c r="MFW57" s="1252"/>
      <c r="MFX57" s="1252"/>
      <c r="MFY57" s="1252"/>
      <c r="MFZ57" s="1252"/>
      <c r="MGA57" s="1252"/>
      <c r="MGB57" s="1252"/>
      <c r="MGC57" s="1252"/>
      <c r="MGD57" s="1252"/>
      <c r="MGE57" s="1252"/>
      <c r="MGF57" s="1252"/>
      <c r="MGG57" s="1252"/>
      <c r="MGH57" s="1252"/>
      <c r="MGI57" s="1252"/>
      <c r="MGJ57" s="1252"/>
      <c r="MGK57" s="1252"/>
      <c r="MGL57" s="1252"/>
      <c r="MGM57" s="1252"/>
      <c r="MGN57" s="1252"/>
      <c r="MGO57" s="1252"/>
      <c r="MGP57" s="1252"/>
      <c r="MGQ57" s="1252"/>
      <c r="MGR57" s="1252"/>
      <c r="MGS57" s="1252"/>
      <c r="MGT57" s="1252"/>
      <c r="MGU57" s="1252"/>
      <c r="MGV57" s="1252"/>
      <c r="MGW57" s="1252"/>
      <c r="MGX57" s="1252"/>
      <c r="MGY57" s="1252"/>
      <c r="MGZ57" s="1252"/>
      <c r="MHA57" s="1252"/>
      <c r="MHB57" s="1252"/>
      <c r="MHC57" s="1252"/>
      <c r="MHD57" s="1252"/>
      <c r="MHE57" s="1252"/>
      <c r="MHF57" s="1252"/>
      <c r="MHG57" s="1252"/>
      <c r="MHH57" s="1252"/>
      <c r="MHI57" s="1252"/>
      <c r="MHJ57" s="1252"/>
      <c r="MHK57" s="1252"/>
      <c r="MHL57" s="1252"/>
      <c r="MHM57" s="1252"/>
      <c r="MHN57" s="1252"/>
      <c r="MHO57" s="1252"/>
      <c r="MHP57" s="1252"/>
      <c r="MHQ57" s="1252"/>
      <c r="MHR57" s="1252"/>
      <c r="MHS57" s="1252"/>
      <c r="MHT57" s="1252"/>
      <c r="MHU57" s="1252"/>
      <c r="MHV57" s="1252"/>
      <c r="MHW57" s="1252"/>
      <c r="MHX57" s="1252"/>
      <c r="MHY57" s="1252"/>
      <c r="MHZ57" s="1252"/>
      <c r="MIA57" s="1252"/>
      <c r="MIB57" s="1252"/>
      <c r="MIC57" s="1252"/>
      <c r="MID57" s="1252"/>
      <c r="MIE57" s="1252"/>
      <c r="MIF57" s="1252"/>
      <c r="MIG57" s="1252"/>
      <c r="MIH57" s="1252"/>
      <c r="MII57" s="1252"/>
      <c r="MIJ57" s="1252"/>
      <c r="MIK57" s="1252"/>
      <c r="MIL57" s="1252"/>
      <c r="MIM57" s="1252"/>
      <c r="MIN57" s="1252"/>
      <c r="MIO57" s="1252"/>
      <c r="MIP57" s="1252"/>
      <c r="MIQ57" s="1252"/>
      <c r="MIR57" s="1252"/>
      <c r="MIS57" s="1252"/>
      <c r="MIT57" s="1252"/>
      <c r="MIU57" s="1252"/>
      <c r="MIV57" s="1252"/>
      <c r="MIW57" s="1252"/>
      <c r="MIX57" s="1252"/>
      <c r="MIY57" s="1252"/>
      <c r="MIZ57" s="1252"/>
      <c r="MJA57" s="1252"/>
      <c r="MJB57" s="1252"/>
      <c r="MJC57" s="1252"/>
      <c r="MJD57" s="1252"/>
      <c r="MJE57" s="1252"/>
      <c r="MJF57" s="1252"/>
      <c r="MJG57" s="1252"/>
      <c r="MJH57" s="1252"/>
      <c r="MJI57" s="1252"/>
      <c r="MJJ57" s="1252"/>
      <c r="MJK57" s="1252"/>
      <c r="MJL57" s="1252"/>
      <c r="MJM57" s="1252"/>
      <c r="MJN57" s="1252"/>
      <c r="MJO57" s="1252"/>
      <c r="MJP57" s="1252"/>
      <c r="MJQ57" s="1252"/>
      <c r="MJR57" s="1252"/>
      <c r="MJS57" s="1252"/>
      <c r="MJT57" s="1252"/>
      <c r="MJU57" s="1252"/>
      <c r="MJV57" s="1252"/>
      <c r="MJW57" s="1252"/>
      <c r="MJX57" s="1252"/>
      <c r="MJY57" s="1252"/>
      <c r="MJZ57" s="1252"/>
      <c r="MKA57" s="1252"/>
      <c r="MKB57" s="1252"/>
      <c r="MKC57" s="1252"/>
      <c r="MKD57" s="1252"/>
      <c r="MKE57" s="1252"/>
      <c r="MKF57" s="1252"/>
      <c r="MKG57" s="1252"/>
      <c r="MKH57" s="1252"/>
      <c r="MKI57" s="1252"/>
      <c r="MKJ57" s="1252"/>
      <c r="MKK57" s="1252"/>
      <c r="MKL57" s="1252"/>
      <c r="MKM57" s="1252"/>
      <c r="MKN57" s="1252"/>
      <c r="MKO57" s="1252"/>
      <c r="MKP57" s="1252"/>
      <c r="MKQ57" s="1252"/>
      <c r="MKR57" s="1252"/>
      <c r="MKS57" s="1252"/>
      <c r="MKT57" s="1252"/>
      <c r="MKU57" s="1252"/>
      <c r="MKV57" s="1252"/>
      <c r="MKW57" s="1252"/>
      <c r="MKX57" s="1252"/>
      <c r="MKY57" s="1252"/>
      <c r="MKZ57" s="1252"/>
      <c r="MLA57" s="1252"/>
      <c r="MLB57" s="1252"/>
      <c r="MLC57" s="1252"/>
      <c r="MLD57" s="1252"/>
      <c r="MLE57" s="1252"/>
      <c r="MLF57" s="1252"/>
      <c r="MLG57" s="1252"/>
      <c r="MLH57" s="1252"/>
      <c r="MLI57" s="1252"/>
      <c r="MLJ57" s="1252"/>
      <c r="MLK57" s="1252"/>
      <c r="MLL57" s="1252"/>
      <c r="MLM57" s="1252"/>
      <c r="MLN57" s="1252"/>
      <c r="MLO57" s="1252"/>
      <c r="MLP57" s="1252"/>
      <c r="MLQ57" s="1252"/>
      <c r="MLR57" s="1252"/>
      <c r="MLS57" s="1252"/>
      <c r="MLT57" s="1252"/>
      <c r="MLU57" s="1252"/>
      <c r="MLV57" s="1252"/>
      <c r="MLW57" s="1252"/>
      <c r="MLX57" s="1252"/>
      <c r="MLY57" s="1252"/>
      <c r="MLZ57" s="1252"/>
      <c r="MMA57" s="1252"/>
      <c r="MMB57" s="1252"/>
      <c r="MMC57" s="1252"/>
      <c r="MMD57" s="1252"/>
      <c r="MME57" s="1252"/>
      <c r="MMF57" s="1252"/>
      <c r="MMG57" s="1252"/>
      <c r="MMH57" s="1252"/>
      <c r="MMI57" s="1252"/>
      <c r="MMJ57" s="1252"/>
      <c r="MMK57" s="1252"/>
      <c r="MML57" s="1252"/>
      <c r="MMM57" s="1252"/>
      <c r="MMN57" s="1252"/>
      <c r="MMO57" s="1252"/>
      <c r="MMP57" s="1252"/>
      <c r="MMQ57" s="1252"/>
      <c r="MMR57" s="1252"/>
      <c r="MMS57" s="1252"/>
      <c r="MMT57" s="1252"/>
      <c r="MMU57" s="1252"/>
      <c r="MMV57" s="1252"/>
      <c r="MMW57" s="1252"/>
      <c r="MMX57" s="1252"/>
      <c r="MMY57" s="1252"/>
      <c r="MMZ57" s="1252"/>
      <c r="MNA57" s="1252"/>
      <c r="MNB57" s="1252"/>
      <c r="MNC57" s="1252"/>
      <c r="MND57" s="1252"/>
      <c r="MNE57" s="1252"/>
      <c r="MNF57" s="1252"/>
      <c r="MNG57" s="1252"/>
      <c r="MNH57" s="1252"/>
      <c r="MNI57" s="1252"/>
      <c r="MNJ57" s="1252"/>
      <c r="MNK57" s="1252"/>
      <c r="MNL57" s="1252"/>
      <c r="MNM57" s="1252"/>
      <c r="MNN57" s="1252"/>
      <c r="MNO57" s="1252"/>
      <c r="MNP57" s="1252"/>
      <c r="MNQ57" s="1252"/>
      <c r="MNR57" s="1252"/>
      <c r="MNS57" s="1252"/>
      <c r="MNT57" s="1252"/>
      <c r="MNU57" s="1252"/>
      <c r="MNV57" s="1252"/>
      <c r="MNW57" s="1252"/>
      <c r="MNX57" s="1252"/>
      <c r="MNY57" s="1252"/>
      <c r="MNZ57" s="1252"/>
      <c r="MOA57" s="1252"/>
      <c r="MOB57" s="1252"/>
      <c r="MOC57" s="1252"/>
      <c r="MOD57" s="1252"/>
      <c r="MOE57" s="1252"/>
      <c r="MOF57" s="1252"/>
      <c r="MOG57" s="1252"/>
      <c r="MOH57" s="1252"/>
      <c r="MOI57" s="1252"/>
      <c r="MOJ57" s="1252"/>
      <c r="MOK57" s="1252"/>
      <c r="MOL57" s="1252"/>
      <c r="MOM57" s="1252"/>
      <c r="MON57" s="1252"/>
      <c r="MOO57" s="1252"/>
      <c r="MOP57" s="1252"/>
      <c r="MOQ57" s="1252"/>
      <c r="MOR57" s="1252"/>
      <c r="MOS57" s="1252"/>
      <c r="MOT57" s="1252"/>
      <c r="MOU57" s="1252"/>
      <c r="MOV57" s="1252"/>
      <c r="MOW57" s="1252"/>
      <c r="MOX57" s="1252"/>
      <c r="MOY57" s="1252"/>
      <c r="MOZ57" s="1252"/>
      <c r="MPA57" s="1252"/>
      <c r="MPB57" s="1252"/>
      <c r="MPC57" s="1252"/>
      <c r="MPD57" s="1252"/>
      <c r="MPE57" s="1252"/>
      <c r="MPF57" s="1252"/>
      <c r="MPG57" s="1252"/>
      <c r="MPH57" s="1252"/>
      <c r="MPI57" s="1252"/>
      <c r="MPJ57" s="1252"/>
      <c r="MPK57" s="1252"/>
      <c r="MPL57" s="1252"/>
      <c r="MPM57" s="1252"/>
      <c r="MPN57" s="1252"/>
      <c r="MPO57" s="1252"/>
      <c r="MPP57" s="1252"/>
      <c r="MPQ57" s="1252"/>
      <c r="MPR57" s="1252"/>
      <c r="MPS57" s="1252"/>
      <c r="MPT57" s="1252"/>
      <c r="MPU57" s="1252"/>
      <c r="MPV57" s="1252"/>
      <c r="MPW57" s="1252"/>
      <c r="MPX57" s="1252"/>
      <c r="MPY57" s="1252"/>
      <c r="MPZ57" s="1252"/>
      <c r="MQA57" s="1252"/>
      <c r="MQB57" s="1252"/>
      <c r="MQC57" s="1252"/>
      <c r="MQD57" s="1252"/>
      <c r="MQE57" s="1252"/>
      <c r="MQF57" s="1252"/>
      <c r="MQG57" s="1252"/>
      <c r="MQH57" s="1252"/>
      <c r="MQI57" s="1252"/>
      <c r="MQJ57" s="1252"/>
      <c r="MQK57" s="1252"/>
      <c r="MQL57" s="1252"/>
      <c r="MQM57" s="1252"/>
      <c r="MQN57" s="1252"/>
      <c r="MQO57" s="1252"/>
      <c r="MQP57" s="1252"/>
      <c r="MQQ57" s="1252"/>
      <c r="MQR57" s="1252"/>
      <c r="MQS57" s="1252"/>
      <c r="MQT57" s="1252"/>
      <c r="MQU57" s="1252"/>
      <c r="MQV57" s="1252"/>
      <c r="MQW57" s="1252"/>
      <c r="MQX57" s="1252"/>
      <c r="MQY57" s="1252"/>
      <c r="MQZ57" s="1252"/>
      <c r="MRA57" s="1252"/>
      <c r="MRB57" s="1252"/>
      <c r="MRC57" s="1252"/>
      <c r="MRD57" s="1252"/>
      <c r="MRE57" s="1252"/>
      <c r="MRF57" s="1252"/>
      <c r="MRG57" s="1252"/>
      <c r="MRH57" s="1252"/>
      <c r="MRI57" s="1252"/>
      <c r="MRJ57" s="1252"/>
      <c r="MRK57" s="1252"/>
      <c r="MRL57" s="1252"/>
      <c r="MRM57" s="1252"/>
      <c r="MRN57" s="1252"/>
      <c r="MRO57" s="1252"/>
      <c r="MRP57" s="1252"/>
      <c r="MRQ57" s="1252"/>
      <c r="MRR57" s="1252"/>
      <c r="MRS57" s="1252"/>
      <c r="MRT57" s="1252"/>
      <c r="MRU57" s="1252"/>
      <c r="MRV57" s="1252"/>
      <c r="MRW57" s="1252"/>
      <c r="MRX57" s="1252"/>
      <c r="MRY57" s="1252"/>
      <c r="MRZ57" s="1252"/>
      <c r="MSA57" s="1252"/>
      <c r="MSB57" s="1252"/>
      <c r="MSC57" s="1252"/>
      <c r="MSD57" s="1252"/>
      <c r="MSE57" s="1252"/>
      <c r="MSF57" s="1252"/>
      <c r="MSG57" s="1252"/>
      <c r="MSH57" s="1252"/>
      <c r="MSI57" s="1252"/>
      <c r="MSJ57" s="1252"/>
      <c r="MSK57" s="1252"/>
      <c r="MSL57" s="1252"/>
      <c r="MSM57" s="1252"/>
      <c r="MSN57" s="1252"/>
      <c r="MSO57" s="1252"/>
      <c r="MSP57" s="1252"/>
      <c r="MSQ57" s="1252"/>
      <c r="MSR57" s="1252"/>
      <c r="MSS57" s="1252"/>
      <c r="MST57" s="1252"/>
      <c r="MSU57" s="1252"/>
      <c r="MSV57" s="1252"/>
      <c r="MSW57" s="1252"/>
      <c r="MSX57" s="1252"/>
      <c r="MSY57" s="1252"/>
      <c r="MSZ57" s="1252"/>
      <c r="MTA57" s="1252"/>
      <c r="MTB57" s="1252"/>
      <c r="MTC57" s="1252"/>
      <c r="MTD57" s="1252"/>
      <c r="MTE57" s="1252"/>
      <c r="MTF57" s="1252"/>
      <c r="MTG57" s="1252"/>
      <c r="MTH57" s="1252"/>
      <c r="MTI57" s="1252"/>
      <c r="MTJ57" s="1252"/>
      <c r="MTK57" s="1252"/>
      <c r="MTL57" s="1252"/>
      <c r="MTM57" s="1252"/>
      <c r="MTN57" s="1252"/>
      <c r="MTO57" s="1252"/>
      <c r="MTP57" s="1252"/>
      <c r="MTQ57" s="1252"/>
      <c r="MTR57" s="1252"/>
      <c r="MTS57" s="1252"/>
      <c r="MTT57" s="1252"/>
      <c r="MTU57" s="1252"/>
      <c r="MTV57" s="1252"/>
      <c r="MTW57" s="1252"/>
      <c r="MTX57" s="1252"/>
      <c r="MTY57" s="1252"/>
      <c r="MTZ57" s="1252"/>
      <c r="MUA57" s="1252"/>
      <c r="MUB57" s="1252"/>
      <c r="MUC57" s="1252"/>
      <c r="MUD57" s="1252"/>
      <c r="MUE57" s="1252"/>
      <c r="MUF57" s="1252"/>
      <c r="MUG57" s="1252"/>
      <c r="MUH57" s="1252"/>
      <c r="MUI57" s="1252"/>
      <c r="MUJ57" s="1252"/>
      <c r="MUK57" s="1252"/>
      <c r="MUL57" s="1252"/>
      <c r="MUM57" s="1252"/>
      <c r="MUN57" s="1252"/>
      <c r="MUO57" s="1252"/>
      <c r="MUP57" s="1252"/>
      <c r="MUQ57" s="1252"/>
      <c r="MUR57" s="1252"/>
      <c r="MUS57" s="1252"/>
      <c r="MUT57" s="1252"/>
      <c r="MUU57" s="1252"/>
      <c r="MUV57" s="1252"/>
      <c r="MUW57" s="1252"/>
      <c r="MUX57" s="1252"/>
      <c r="MUY57" s="1252"/>
      <c r="MUZ57" s="1252"/>
      <c r="MVA57" s="1252"/>
      <c r="MVB57" s="1252"/>
      <c r="MVC57" s="1252"/>
      <c r="MVD57" s="1252"/>
      <c r="MVE57" s="1252"/>
      <c r="MVF57" s="1252"/>
      <c r="MVG57" s="1252"/>
      <c r="MVH57" s="1252"/>
      <c r="MVI57" s="1252"/>
      <c r="MVJ57" s="1252"/>
      <c r="MVK57" s="1252"/>
      <c r="MVL57" s="1252"/>
      <c r="MVM57" s="1252"/>
      <c r="MVN57" s="1252"/>
      <c r="MVO57" s="1252"/>
      <c r="MVP57" s="1252"/>
      <c r="MVQ57" s="1252"/>
      <c r="MVR57" s="1252"/>
      <c r="MVS57" s="1252"/>
      <c r="MVT57" s="1252"/>
      <c r="MVU57" s="1252"/>
      <c r="MVV57" s="1252"/>
      <c r="MVW57" s="1252"/>
      <c r="MVX57" s="1252"/>
      <c r="MVY57" s="1252"/>
      <c r="MVZ57" s="1252"/>
      <c r="MWA57" s="1252"/>
      <c r="MWB57" s="1252"/>
      <c r="MWC57" s="1252"/>
      <c r="MWD57" s="1252"/>
      <c r="MWE57" s="1252"/>
      <c r="MWF57" s="1252"/>
      <c r="MWG57" s="1252"/>
      <c r="MWH57" s="1252"/>
      <c r="MWI57" s="1252"/>
      <c r="MWJ57" s="1252"/>
      <c r="MWK57" s="1252"/>
      <c r="MWL57" s="1252"/>
      <c r="MWM57" s="1252"/>
      <c r="MWN57" s="1252"/>
      <c r="MWO57" s="1252"/>
      <c r="MWP57" s="1252"/>
      <c r="MWQ57" s="1252"/>
      <c r="MWR57" s="1252"/>
      <c r="MWS57" s="1252"/>
      <c r="MWT57" s="1252"/>
      <c r="MWU57" s="1252"/>
      <c r="MWV57" s="1252"/>
      <c r="MWW57" s="1252"/>
      <c r="MWX57" s="1252"/>
      <c r="MWY57" s="1252"/>
      <c r="MWZ57" s="1252"/>
      <c r="MXA57" s="1252"/>
      <c r="MXB57" s="1252"/>
      <c r="MXC57" s="1252"/>
      <c r="MXD57" s="1252"/>
      <c r="MXE57" s="1252"/>
      <c r="MXF57" s="1252"/>
      <c r="MXG57" s="1252"/>
      <c r="MXH57" s="1252"/>
      <c r="MXI57" s="1252"/>
      <c r="MXJ57" s="1252"/>
      <c r="MXK57" s="1252"/>
      <c r="MXL57" s="1252"/>
      <c r="MXM57" s="1252"/>
      <c r="MXN57" s="1252"/>
      <c r="MXO57" s="1252"/>
      <c r="MXP57" s="1252"/>
      <c r="MXQ57" s="1252"/>
      <c r="MXR57" s="1252"/>
      <c r="MXS57" s="1252"/>
      <c r="MXT57" s="1252"/>
      <c r="MXU57" s="1252"/>
      <c r="MXV57" s="1252"/>
      <c r="MXW57" s="1252"/>
      <c r="MXX57" s="1252"/>
      <c r="MXY57" s="1252"/>
      <c r="MXZ57" s="1252"/>
      <c r="MYA57" s="1252"/>
      <c r="MYB57" s="1252"/>
      <c r="MYC57" s="1252"/>
      <c r="MYD57" s="1252"/>
      <c r="MYE57" s="1252"/>
      <c r="MYF57" s="1252"/>
      <c r="MYG57" s="1252"/>
      <c r="MYH57" s="1252"/>
      <c r="MYI57" s="1252"/>
      <c r="MYJ57" s="1252"/>
      <c r="MYK57" s="1252"/>
      <c r="MYL57" s="1252"/>
      <c r="MYM57" s="1252"/>
      <c r="MYN57" s="1252"/>
      <c r="MYO57" s="1252"/>
      <c r="MYP57" s="1252"/>
      <c r="MYQ57" s="1252"/>
      <c r="MYR57" s="1252"/>
      <c r="MYS57" s="1252"/>
      <c r="MYT57" s="1252"/>
      <c r="MYU57" s="1252"/>
      <c r="MYV57" s="1252"/>
      <c r="MYW57" s="1252"/>
      <c r="MYX57" s="1252"/>
      <c r="MYY57" s="1252"/>
      <c r="MYZ57" s="1252"/>
      <c r="MZA57" s="1252"/>
      <c r="MZB57" s="1252"/>
      <c r="MZC57" s="1252"/>
      <c r="MZD57" s="1252"/>
      <c r="MZE57" s="1252"/>
      <c r="MZF57" s="1252"/>
      <c r="MZG57" s="1252"/>
      <c r="MZH57" s="1252"/>
      <c r="MZI57" s="1252"/>
      <c r="MZJ57" s="1252"/>
      <c r="MZK57" s="1252"/>
      <c r="MZL57" s="1252"/>
      <c r="MZM57" s="1252"/>
      <c r="MZN57" s="1252"/>
      <c r="MZO57" s="1252"/>
      <c r="MZP57" s="1252"/>
      <c r="MZQ57" s="1252"/>
      <c r="MZR57" s="1252"/>
      <c r="MZS57" s="1252"/>
      <c r="MZT57" s="1252"/>
      <c r="MZU57" s="1252"/>
      <c r="MZV57" s="1252"/>
      <c r="MZW57" s="1252"/>
      <c r="MZX57" s="1252"/>
      <c r="MZY57" s="1252"/>
      <c r="MZZ57" s="1252"/>
      <c r="NAA57" s="1252"/>
      <c r="NAB57" s="1252"/>
      <c r="NAC57" s="1252"/>
      <c r="NAD57" s="1252"/>
      <c r="NAE57" s="1252"/>
      <c r="NAF57" s="1252"/>
      <c r="NAG57" s="1252"/>
      <c r="NAH57" s="1252"/>
      <c r="NAI57" s="1252"/>
      <c r="NAJ57" s="1252"/>
      <c r="NAK57" s="1252"/>
      <c r="NAL57" s="1252"/>
      <c r="NAM57" s="1252"/>
      <c r="NAN57" s="1252"/>
      <c r="NAO57" s="1252"/>
      <c r="NAP57" s="1252"/>
      <c r="NAQ57" s="1252"/>
      <c r="NAR57" s="1252"/>
      <c r="NAS57" s="1252"/>
      <c r="NAT57" s="1252"/>
      <c r="NAU57" s="1252"/>
      <c r="NAV57" s="1252"/>
      <c r="NAW57" s="1252"/>
      <c r="NAX57" s="1252"/>
      <c r="NAY57" s="1252"/>
      <c r="NAZ57" s="1252"/>
      <c r="NBA57" s="1252"/>
      <c r="NBB57" s="1252"/>
      <c r="NBC57" s="1252"/>
      <c r="NBD57" s="1252"/>
      <c r="NBE57" s="1252"/>
      <c r="NBF57" s="1252"/>
      <c r="NBG57" s="1252"/>
      <c r="NBH57" s="1252"/>
      <c r="NBI57" s="1252"/>
      <c r="NBJ57" s="1252"/>
      <c r="NBK57" s="1252"/>
      <c r="NBL57" s="1252"/>
      <c r="NBM57" s="1252"/>
      <c r="NBN57" s="1252"/>
      <c r="NBO57" s="1252"/>
      <c r="NBP57" s="1252"/>
      <c r="NBQ57" s="1252"/>
      <c r="NBR57" s="1252"/>
      <c r="NBS57" s="1252"/>
      <c r="NBT57" s="1252"/>
      <c r="NBU57" s="1252"/>
      <c r="NBV57" s="1252"/>
      <c r="NBW57" s="1252"/>
      <c r="NBX57" s="1252"/>
      <c r="NBY57" s="1252"/>
      <c r="NBZ57" s="1252"/>
      <c r="NCA57" s="1252"/>
      <c r="NCB57" s="1252"/>
      <c r="NCC57" s="1252"/>
      <c r="NCD57" s="1252"/>
      <c r="NCE57" s="1252"/>
      <c r="NCF57" s="1252"/>
      <c r="NCG57" s="1252"/>
      <c r="NCH57" s="1252"/>
      <c r="NCI57" s="1252"/>
      <c r="NCJ57" s="1252"/>
      <c r="NCK57" s="1252"/>
      <c r="NCL57" s="1252"/>
      <c r="NCM57" s="1252"/>
      <c r="NCN57" s="1252"/>
      <c r="NCO57" s="1252"/>
      <c r="NCP57" s="1252"/>
      <c r="NCQ57" s="1252"/>
      <c r="NCR57" s="1252"/>
      <c r="NCS57" s="1252"/>
      <c r="NCT57" s="1252"/>
      <c r="NCU57" s="1252"/>
      <c r="NCV57" s="1252"/>
      <c r="NCW57" s="1252"/>
      <c r="NCX57" s="1252"/>
      <c r="NCY57" s="1252"/>
      <c r="NCZ57" s="1252"/>
      <c r="NDA57" s="1252"/>
      <c r="NDB57" s="1252"/>
      <c r="NDC57" s="1252"/>
      <c r="NDD57" s="1252"/>
      <c r="NDE57" s="1252"/>
      <c r="NDF57" s="1252"/>
      <c r="NDG57" s="1252"/>
      <c r="NDH57" s="1252"/>
      <c r="NDI57" s="1252"/>
      <c r="NDJ57" s="1252"/>
      <c r="NDK57" s="1252"/>
      <c r="NDL57" s="1252"/>
      <c r="NDM57" s="1252"/>
      <c r="NDN57" s="1252"/>
      <c r="NDO57" s="1252"/>
      <c r="NDP57" s="1252"/>
      <c r="NDQ57" s="1252"/>
      <c r="NDR57" s="1252"/>
      <c r="NDS57" s="1252"/>
      <c r="NDT57" s="1252"/>
      <c r="NDU57" s="1252"/>
      <c r="NDV57" s="1252"/>
      <c r="NDW57" s="1252"/>
      <c r="NDX57" s="1252"/>
      <c r="NDY57" s="1252"/>
      <c r="NDZ57" s="1252"/>
      <c r="NEA57" s="1252"/>
      <c r="NEB57" s="1252"/>
      <c r="NEC57" s="1252"/>
      <c r="NED57" s="1252"/>
      <c r="NEE57" s="1252"/>
      <c r="NEF57" s="1252"/>
      <c r="NEG57" s="1252"/>
      <c r="NEH57" s="1252"/>
      <c r="NEI57" s="1252"/>
      <c r="NEJ57" s="1252"/>
      <c r="NEK57" s="1252"/>
      <c r="NEL57" s="1252"/>
      <c r="NEM57" s="1252"/>
      <c r="NEN57" s="1252"/>
      <c r="NEO57" s="1252"/>
      <c r="NEP57" s="1252"/>
      <c r="NEQ57" s="1252"/>
      <c r="NER57" s="1252"/>
      <c r="NES57" s="1252"/>
      <c r="NET57" s="1252"/>
      <c r="NEU57" s="1252"/>
      <c r="NEV57" s="1252"/>
      <c r="NEW57" s="1252"/>
      <c r="NEX57" s="1252"/>
      <c r="NEY57" s="1252"/>
      <c r="NEZ57" s="1252"/>
      <c r="NFA57" s="1252"/>
      <c r="NFB57" s="1252"/>
      <c r="NFC57" s="1252"/>
      <c r="NFD57" s="1252"/>
      <c r="NFE57" s="1252"/>
      <c r="NFF57" s="1252"/>
      <c r="NFG57" s="1252"/>
      <c r="NFH57" s="1252"/>
      <c r="NFI57" s="1252"/>
      <c r="NFJ57" s="1252"/>
      <c r="NFK57" s="1252"/>
      <c r="NFL57" s="1252"/>
      <c r="NFM57" s="1252"/>
      <c r="NFN57" s="1252"/>
      <c r="NFO57" s="1252"/>
      <c r="NFP57" s="1252"/>
      <c r="NFQ57" s="1252"/>
      <c r="NFR57" s="1252"/>
      <c r="NFS57" s="1252"/>
      <c r="NFT57" s="1252"/>
      <c r="NFU57" s="1252"/>
      <c r="NFV57" s="1252"/>
      <c r="NFW57" s="1252"/>
      <c r="NFX57" s="1252"/>
      <c r="NFY57" s="1252"/>
      <c r="NFZ57" s="1252"/>
      <c r="NGA57" s="1252"/>
      <c r="NGB57" s="1252"/>
      <c r="NGC57" s="1252"/>
      <c r="NGD57" s="1252"/>
      <c r="NGE57" s="1252"/>
      <c r="NGF57" s="1252"/>
      <c r="NGG57" s="1252"/>
      <c r="NGH57" s="1252"/>
      <c r="NGI57" s="1252"/>
      <c r="NGJ57" s="1252"/>
      <c r="NGK57" s="1252"/>
      <c r="NGL57" s="1252"/>
      <c r="NGM57" s="1252"/>
      <c r="NGN57" s="1252"/>
      <c r="NGO57" s="1252"/>
      <c r="NGP57" s="1252"/>
      <c r="NGQ57" s="1252"/>
      <c r="NGR57" s="1252"/>
      <c r="NGS57" s="1252"/>
      <c r="NGT57" s="1252"/>
      <c r="NGU57" s="1252"/>
      <c r="NGV57" s="1252"/>
      <c r="NGW57" s="1252"/>
      <c r="NGX57" s="1252"/>
      <c r="NGY57" s="1252"/>
      <c r="NGZ57" s="1252"/>
      <c r="NHA57" s="1252"/>
      <c r="NHB57" s="1252"/>
      <c r="NHC57" s="1252"/>
      <c r="NHD57" s="1252"/>
      <c r="NHE57" s="1252"/>
      <c r="NHF57" s="1252"/>
      <c r="NHG57" s="1252"/>
      <c r="NHH57" s="1252"/>
      <c r="NHI57" s="1252"/>
      <c r="NHJ57" s="1252"/>
      <c r="NHK57" s="1252"/>
      <c r="NHL57" s="1252"/>
      <c r="NHM57" s="1252"/>
      <c r="NHN57" s="1252"/>
      <c r="NHO57" s="1252"/>
      <c r="NHP57" s="1252"/>
      <c r="NHQ57" s="1252"/>
      <c r="NHR57" s="1252"/>
      <c r="NHS57" s="1252"/>
      <c r="NHT57" s="1252"/>
      <c r="NHU57" s="1252"/>
      <c r="NHV57" s="1252"/>
      <c r="NHW57" s="1252"/>
      <c r="NHX57" s="1252"/>
      <c r="NHY57" s="1252"/>
      <c r="NHZ57" s="1252"/>
      <c r="NIA57" s="1252"/>
      <c r="NIB57" s="1252"/>
      <c r="NIC57" s="1252"/>
      <c r="NID57" s="1252"/>
      <c r="NIE57" s="1252"/>
      <c r="NIF57" s="1252"/>
      <c r="NIG57" s="1252"/>
      <c r="NIH57" s="1252"/>
      <c r="NII57" s="1252"/>
      <c r="NIJ57" s="1252"/>
      <c r="NIK57" s="1252"/>
      <c r="NIL57" s="1252"/>
      <c r="NIM57" s="1252"/>
      <c r="NIN57" s="1252"/>
      <c r="NIO57" s="1252"/>
      <c r="NIP57" s="1252"/>
      <c r="NIQ57" s="1252"/>
      <c r="NIR57" s="1252"/>
      <c r="NIS57" s="1252"/>
      <c r="NIT57" s="1252"/>
      <c r="NIU57" s="1252"/>
      <c r="NIV57" s="1252"/>
      <c r="NIW57" s="1252"/>
      <c r="NIX57" s="1252"/>
      <c r="NIY57" s="1252"/>
      <c r="NIZ57" s="1252"/>
      <c r="NJA57" s="1252"/>
      <c r="NJB57" s="1252"/>
      <c r="NJC57" s="1252"/>
      <c r="NJD57" s="1252"/>
      <c r="NJE57" s="1252"/>
      <c r="NJF57" s="1252"/>
      <c r="NJG57" s="1252"/>
      <c r="NJH57" s="1252"/>
      <c r="NJI57" s="1252"/>
      <c r="NJJ57" s="1252"/>
      <c r="NJK57" s="1252"/>
      <c r="NJL57" s="1252"/>
      <c r="NJM57" s="1252"/>
      <c r="NJN57" s="1252"/>
      <c r="NJO57" s="1252"/>
      <c r="NJP57" s="1252"/>
      <c r="NJQ57" s="1252"/>
      <c r="NJR57" s="1252"/>
      <c r="NJS57" s="1252"/>
      <c r="NJT57" s="1252"/>
      <c r="NJU57" s="1252"/>
      <c r="NJV57" s="1252"/>
      <c r="NJW57" s="1252"/>
      <c r="NJX57" s="1252"/>
      <c r="NJY57" s="1252"/>
      <c r="NJZ57" s="1252"/>
      <c r="NKA57" s="1252"/>
      <c r="NKB57" s="1252"/>
      <c r="NKC57" s="1252"/>
      <c r="NKD57" s="1252"/>
      <c r="NKE57" s="1252"/>
      <c r="NKF57" s="1252"/>
      <c r="NKG57" s="1252"/>
      <c r="NKH57" s="1252"/>
      <c r="NKI57" s="1252"/>
      <c r="NKJ57" s="1252"/>
      <c r="NKK57" s="1252"/>
      <c r="NKL57" s="1252"/>
      <c r="NKM57" s="1252"/>
      <c r="NKN57" s="1252"/>
      <c r="NKO57" s="1252"/>
      <c r="NKP57" s="1252"/>
      <c r="NKQ57" s="1252"/>
      <c r="NKR57" s="1252"/>
      <c r="NKS57" s="1252"/>
      <c r="NKT57" s="1252"/>
      <c r="NKU57" s="1252"/>
      <c r="NKV57" s="1252"/>
      <c r="NKW57" s="1252"/>
      <c r="NKX57" s="1252"/>
      <c r="NKY57" s="1252"/>
      <c r="NKZ57" s="1252"/>
      <c r="NLA57" s="1252"/>
      <c r="NLB57" s="1252"/>
      <c r="NLC57" s="1252"/>
      <c r="NLD57" s="1252"/>
      <c r="NLE57" s="1252"/>
      <c r="NLF57" s="1252"/>
      <c r="NLG57" s="1252"/>
      <c r="NLH57" s="1252"/>
      <c r="NLI57" s="1252"/>
      <c r="NLJ57" s="1252"/>
      <c r="NLK57" s="1252"/>
      <c r="NLL57" s="1252"/>
      <c r="NLM57" s="1252"/>
      <c r="NLN57" s="1252"/>
      <c r="NLO57" s="1252"/>
      <c r="NLP57" s="1252"/>
      <c r="NLQ57" s="1252"/>
      <c r="NLR57" s="1252"/>
      <c r="NLS57" s="1252"/>
      <c r="NLT57" s="1252"/>
      <c r="NLU57" s="1252"/>
      <c r="NLV57" s="1252"/>
      <c r="NLW57" s="1252"/>
      <c r="NLX57" s="1252"/>
      <c r="NLY57" s="1252"/>
      <c r="NLZ57" s="1252"/>
      <c r="NMA57" s="1252"/>
      <c r="NMB57" s="1252"/>
      <c r="NMC57" s="1252"/>
      <c r="NMD57" s="1252"/>
      <c r="NME57" s="1252"/>
      <c r="NMF57" s="1252"/>
      <c r="NMG57" s="1252"/>
      <c r="NMH57" s="1252"/>
      <c r="NMI57" s="1252"/>
      <c r="NMJ57" s="1252"/>
      <c r="NMK57" s="1252"/>
      <c r="NML57" s="1252"/>
      <c r="NMM57" s="1252"/>
      <c r="NMN57" s="1252"/>
      <c r="NMO57" s="1252"/>
      <c r="NMP57" s="1252"/>
      <c r="NMQ57" s="1252"/>
      <c r="NMR57" s="1252"/>
      <c r="NMS57" s="1252"/>
      <c r="NMT57" s="1252"/>
      <c r="NMU57" s="1252"/>
      <c r="NMV57" s="1252"/>
      <c r="NMW57" s="1252"/>
      <c r="NMX57" s="1252"/>
      <c r="NMY57" s="1252"/>
      <c r="NMZ57" s="1252"/>
      <c r="NNA57" s="1252"/>
      <c r="NNB57" s="1252"/>
      <c r="NNC57" s="1252"/>
      <c r="NND57" s="1252"/>
      <c r="NNE57" s="1252"/>
      <c r="NNF57" s="1252"/>
      <c r="NNG57" s="1252"/>
      <c r="NNH57" s="1252"/>
      <c r="NNI57" s="1252"/>
      <c r="NNJ57" s="1252"/>
      <c r="NNK57" s="1252"/>
      <c r="NNL57" s="1252"/>
      <c r="NNM57" s="1252"/>
      <c r="NNN57" s="1252"/>
      <c r="NNO57" s="1252"/>
      <c r="NNP57" s="1252"/>
      <c r="NNQ57" s="1252"/>
      <c r="NNR57" s="1252"/>
      <c r="NNS57" s="1252"/>
      <c r="NNT57" s="1252"/>
      <c r="NNU57" s="1252"/>
      <c r="NNV57" s="1252"/>
      <c r="NNW57" s="1252"/>
      <c r="NNX57" s="1252"/>
      <c r="NNY57" s="1252"/>
      <c r="NNZ57" s="1252"/>
      <c r="NOA57" s="1252"/>
      <c r="NOB57" s="1252"/>
      <c r="NOC57" s="1252"/>
      <c r="NOD57" s="1252"/>
      <c r="NOE57" s="1252"/>
      <c r="NOF57" s="1252"/>
      <c r="NOG57" s="1252"/>
      <c r="NOH57" s="1252"/>
      <c r="NOI57" s="1252"/>
      <c r="NOJ57" s="1252"/>
      <c r="NOK57" s="1252"/>
      <c r="NOL57" s="1252"/>
      <c r="NOM57" s="1252"/>
      <c r="NON57" s="1252"/>
      <c r="NOO57" s="1252"/>
      <c r="NOP57" s="1252"/>
      <c r="NOQ57" s="1252"/>
      <c r="NOR57" s="1252"/>
      <c r="NOS57" s="1252"/>
      <c r="NOT57" s="1252"/>
      <c r="NOU57" s="1252"/>
      <c r="NOV57" s="1252"/>
      <c r="NOW57" s="1252"/>
      <c r="NOX57" s="1252"/>
      <c r="NOY57" s="1252"/>
      <c r="NOZ57" s="1252"/>
      <c r="NPA57" s="1252"/>
      <c r="NPB57" s="1252"/>
      <c r="NPC57" s="1252"/>
      <c r="NPD57" s="1252"/>
      <c r="NPE57" s="1252"/>
      <c r="NPF57" s="1252"/>
      <c r="NPG57" s="1252"/>
      <c r="NPH57" s="1252"/>
      <c r="NPI57" s="1252"/>
      <c r="NPJ57" s="1252"/>
      <c r="NPK57" s="1252"/>
      <c r="NPL57" s="1252"/>
      <c r="NPM57" s="1252"/>
      <c r="NPN57" s="1252"/>
      <c r="NPO57" s="1252"/>
      <c r="NPP57" s="1252"/>
      <c r="NPQ57" s="1252"/>
      <c r="NPR57" s="1252"/>
      <c r="NPS57" s="1252"/>
      <c r="NPT57" s="1252"/>
      <c r="NPU57" s="1252"/>
      <c r="NPV57" s="1252"/>
      <c r="NPW57" s="1252"/>
      <c r="NPX57" s="1252"/>
      <c r="NPY57" s="1252"/>
      <c r="NPZ57" s="1252"/>
      <c r="NQA57" s="1252"/>
      <c r="NQB57" s="1252"/>
      <c r="NQC57" s="1252"/>
      <c r="NQD57" s="1252"/>
      <c r="NQE57" s="1252"/>
      <c r="NQF57" s="1252"/>
      <c r="NQG57" s="1252"/>
      <c r="NQH57" s="1252"/>
      <c r="NQI57" s="1252"/>
      <c r="NQJ57" s="1252"/>
      <c r="NQK57" s="1252"/>
      <c r="NQL57" s="1252"/>
      <c r="NQM57" s="1252"/>
      <c r="NQN57" s="1252"/>
      <c r="NQO57" s="1252"/>
      <c r="NQP57" s="1252"/>
      <c r="NQQ57" s="1252"/>
      <c r="NQR57" s="1252"/>
      <c r="NQS57" s="1252"/>
      <c r="NQT57" s="1252"/>
      <c r="NQU57" s="1252"/>
      <c r="NQV57" s="1252"/>
      <c r="NQW57" s="1252"/>
      <c r="NQX57" s="1252"/>
      <c r="NQY57" s="1252"/>
      <c r="NQZ57" s="1252"/>
      <c r="NRA57" s="1252"/>
      <c r="NRB57" s="1252"/>
      <c r="NRC57" s="1252"/>
      <c r="NRD57" s="1252"/>
      <c r="NRE57" s="1252"/>
      <c r="NRF57" s="1252"/>
      <c r="NRG57" s="1252"/>
      <c r="NRH57" s="1252"/>
      <c r="NRI57" s="1252"/>
      <c r="NRJ57" s="1252"/>
      <c r="NRK57" s="1252"/>
      <c r="NRL57" s="1252"/>
      <c r="NRM57" s="1252"/>
      <c r="NRN57" s="1252"/>
      <c r="NRO57" s="1252"/>
      <c r="NRP57" s="1252"/>
      <c r="NRQ57" s="1252"/>
      <c r="NRR57" s="1252"/>
      <c r="NRS57" s="1252"/>
      <c r="NRT57" s="1252"/>
      <c r="NRU57" s="1252"/>
      <c r="NRV57" s="1252"/>
      <c r="NRW57" s="1252"/>
      <c r="NRX57" s="1252"/>
      <c r="NRY57" s="1252"/>
      <c r="NRZ57" s="1252"/>
      <c r="NSA57" s="1252"/>
      <c r="NSB57" s="1252"/>
      <c r="NSC57" s="1252"/>
      <c r="NSD57" s="1252"/>
      <c r="NSE57" s="1252"/>
      <c r="NSF57" s="1252"/>
      <c r="NSG57" s="1252"/>
      <c r="NSH57" s="1252"/>
      <c r="NSI57" s="1252"/>
      <c r="NSJ57" s="1252"/>
      <c r="NSK57" s="1252"/>
      <c r="NSL57" s="1252"/>
      <c r="NSM57" s="1252"/>
      <c r="NSN57" s="1252"/>
      <c r="NSO57" s="1252"/>
      <c r="NSP57" s="1252"/>
      <c r="NSQ57" s="1252"/>
      <c r="NSR57" s="1252"/>
      <c r="NSS57" s="1252"/>
      <c r="NST57" s="1252"/>
      <c r="NSU57" s="1252"/>
      <c r="NSV57" s="1252"/>
      <c r="NSW57" s="1252"/>
      <c r="NSX57" s="1252"/>
      <c r="NSY57" s="1252"/>
      <c r="NSZ57" s="1252"/>
      <c r="NTA57" s="1252"/>
      <c r="NTB57" s="1252"/>
      <c r="NTC57" s="1252"/>
      <c r="NTD57" s="1252"/>
      <c r="NTE57" s="1252"/>
      <c r="NTF57" s="1252"/>
      <c r="NTG57" s="1252"/>
      <c r="NTH57" s="1252"/>
      <c r="NTI57" s="1252"/>
      <c r="NTJ57" s="1252"/>
      <c r="NTK57" s="1252"/>
      <c r="NTL57" s="1252"/>
      <c r="NTM57" s="1252"/>
      <c r="NTN57" s="1252"/>
      <c r="NTO57" s="1252"/>
      <c r="NTP57" s="1252"/>
      <c r="NTQ57" s="1252"/>
      <c r="NTR57" s="1252"/>
      <c r="NTS57" s="1252"/>
      <c r="NTT57" s="1252"/>
      <c r="NTU57" s="1252"/>
      <c r="NTV57" s="1252"/>
      <c r="NTW57" s="1252"/>
      <c r="NTX57" s="1252"/>
      <c r="NTY57" s="1252"/>
      <c r="NTZ57" s="1252"/>
      <c r="NUA57" s="1252"/>
      <c r="NUB57" s="1252"/>
      <c r="NUC57" s="1252"/>
      <c r="NUD57" s="1252"/>
      <c r="NUE57" s="1252"/>
      <c r="NUF57" s="1252"/>
      <c r="NUG57" s="1252"/>
      <c r="NUH57" s="1252"/>
      <c r="NUI57" s="1252"/>
      <c r="NUJ57" s="1252"/>
      <c r="NUK57" s="1252"/>
      <c r="NUL57" s="1252"/>
      <c r="NUM57" s="1252"/>
      <c r="NUN57" s="1252"/>
      <c r="NUO57" s="1252"/>
      <c r="NUP57" s="1252"/>
      <c r="NUQ57" s="1252"/>
      <c r="NUR57" s="1252"/>
      <c r="NUS57" s="1252"/>
      <c r="NUT57" s="1252"/>
      <c r="NUU57" s="1252"/>
      <c r="NUV57" s="1252"/>
      <c r="NUW57" s="1252"/>
      <c r="NUX57" s="1252"/>
      <c r="NUY57" s="1252"/>
      <c r="NUZ57" s="1252"/>
      <c r="NVA57" s="1252"/>
      <c r="NVB57" s="1252"/>
      <c r="NVC57" s="1252"/>
      <c r="NVD57" s="1252"/>
      <c r="NVE57" s="1252"/>
      <c r="NVF57" s="1252"/>
      <c r="NVG57" s="1252"/>
      <c r="NVH57" s="1252"/>
      <c r="NVI57" s="1252"/>
      <c r="NVJ57" s="1252"/>
      <c r="NVK57" s="1252"/>
      <c r="NVL57" s="1252"/>
      <c r="NVM57" s="1252"/>
      <c r="NVN57" s="1252"/>
      <c r="NVO57" s="1252"/>
      <c r="NVP57" s="1252"/>
      <c r="NVQ57" s="1252"/>
      <c r="NVR57" s="1252"/>
      <c r="NVS57" s="1252"/>
      <c r="NVT57" s="1252"/>
      <c r="NVU57" s="1252"/>
      <c r="NVV57" s="1252"/>
      <c r="NVW57" s="1252"/>
      <c r="NVX57" s="1252"/>
      <c r="NVY57" s="1252"/>
      <c r="NVZ57" s="1252"/>
      <c r="NWA57" s="1252"/>
      <c r="NWB57" s="1252"/>
      <c r="NWC57" s="1252"/>
      <c r="NWD57" s="1252"/>
      <c r="NWE57" s="1252"/>
      <c r="NWF57" s="1252"/>
      <c r="NWG57" s="1252"/>
      <c r="NWH57" s="1252"/>
      <c r="NWI57" s="1252"/>
      <c r="NWJ57" s="1252"/>
      <c r="NWK57" s="1252"/>
      <c r="NWL57" s="1252"/>
      <c r="NWM57" s="1252"/>
      <c r="NWN57" s="1252"/>
      <c r="NWO57" s="1252"/>
      <c r="NWP57" s="1252"/>
      <c r="NWQ57" s="1252"/>
      <c r="NWR57" s="1252"/>
      <c r="NWS57" s="1252"/>
      <c r="NWT57" s="1252"/>
      <c r="NWU57" s="1252"/>
      <c r="NWV57" s="1252"/>
      <c r="NWW57" s="1252"/>
      <c r="NWX57" s="1252"/>
      <c r="NWY57" s="1252"/>
      <c r="NWZ57" s="1252"/>
      <c r="NXA57" s="1252"/>
      <c r="NXB57" s="1252"/>
      <c r="NXC57" s="1252"/>
      <c r="NXD57" s="1252"/>
      <c r="NXE57" s="1252"/>
      <c r="NXF57" s="1252"/>
      <c r="NXG57" s="1252"/>
      <c r="NXH57" s="1252"/>
      <c r="NXI57" s="1252"/>
      <c r="NXJ57" s="1252"/>
      <c r="NXK57" s="1252"/>
      <c r="NXL57" s="1252"/>
      <c r="NXM57" s="1252"/>
      <c r="NXN57" s="1252"/>
      <c r="NXO57" s="1252"/>
      <c r="NXP57" s="1252"/>
      <c r="NXQ57" s="1252"/>
      <c r="NXR57" s="1252"/>
      <c r="NXS57" s="1252"/>
      <c r="NXT57" s="1252"/>
      <c r="NXU57" s="1252"/>
      <c r="NXV57" s="1252"/>
      <c r="NXW57" s="1252"/>
      <c r="NXX57" s="1252"/>
      <c r="NXY57" s="1252"/>
      <c r="NXZ57" s="1252"/>
      <c r="NYA57" s="1252"/>
      <c r="NYB57" s="1252"/>
      <c r="NYC57" s="1252"/>
      <c r="NYD57" s="1252"/>
      <c r="NYE57" s="1252"/>
      <c r="NYF57" s="1252"/>
      <c r="NYG57" s="1252"/>
      <c r="NYH57" s="1252"/>
      <c r="NYI57" s="1252"/>
      <c r="NYJ57" s="1252"/>
      <c r="NYK57" s="1252"/>
      <c r="NYL57" s="1252"/>
      <c r="NYM57" s="1252"/>
      <c r="NYN57" s="1252"/>
      <c r="NYO57" s="1252"/>
      <c r="NYP57" s="1252"/>
      <c r="NYQ57" s="1252"/>
      <c r="NYR57" s="1252"/>
      <c r="NYS57" s="1252"/>
      <c r="NYT57" s="1252"/>
      <c r="NYU57" s="1252"/>
      <c r="NYV57" s="1252"/>
      <c r="NYW57" s="1252"/>
      <c r="NYX57" s="1252"/>
      <c r="NYY57" s="1252"/>
      <c r="NYZ57" s="1252"/>
      <c r="NZA57" s="1252"/>
      <c r="NZB57" s="1252"/>
      <c r="NZC57" s="1252"/>
      <c r="NZD57" s="1252"/>
      <c r="NZE57" s="1252"/>
      <c r="NZF57" s="1252"/>
      <c r="NZG57" s="1252"/>
      <c r="NZH57" s="1252"/>
      <c r="NZI57" s="1252"/>
      <c r="NZJ57" s="1252"/>
      <c r="NZK57" s="1252"/>
      <c r="NZL57" s="1252"/>
      <c r="NZM57" s="1252"/>
      <c r="NZN57" s="1252"/>
      <c r="NZO57" s="1252"/>
      <c r="NZP57" s="1252"/>
      <c r="NZQ57" s="1252"/>
      <c r="NZR57" s="1252"/>
      <c r="NZS57" s="1252"/>
      <c r="NZT57" s="1252"/>
      <c r="NZU57" s="1252"/>
      <c r="NZV57" s="1252"/>
      <c r="NZW57" s="1252"/>
      <c r="NZX57" s="1252"/>
      <c r="NZY57" s="1252"/>
      <c r="NZZ57" s="1252"/>
      <c r="OAA57" s="1252"/>
      <c r="OAB57" s="1252"/>
      <c r="OAC57" s="1252"/>
      <c r="OAD57" s="1252"/>
      <c r="OAE57" s="1252"/>
      <c r="OAF57" s="1252"/>
      <c r="OAG57" s="1252"/>
      <c r="OAH57" s="1252"/>
      <c r="OAI57" s="1252"/>
      <c r="OAJ57" s="1252"/>
      <c r="OAK57" s="1252"/>
      <c r="OAL57" s="1252"/>
      <c r="OAM57" s="1252"/>
      <c r="OAN57" s="1252"/>
      <c r="OAO57" s="1252"/>
      <c r="OAP57" s="1252"/>
      <c r="OAQ57" s="1252"/>
      <c r="OAR57" s="1252"/>
      <c r="OAS57" s="1252"/>
      <c r="OAT57" s="1252"/>
      <c r="OAU57" s="1252"/>
      <c r="OAV57" s="1252"/>
      <c r="OAW57" s="1252"/>
      <c r="OAX57" s="1252"/>
      <c r="OAY57" s="1252"/>
      <c r="OAZ57" s="1252"/>
      <c r="OBA57" s="1252"/>
      <c r="OBB57" s="1252"/>
      <c r="OBC57" s="1252"/>
      <c r="OBD57" s="1252"/>
      <c r="OBE57" s="1252"/>
      <c r="OBF57" s="1252"/>
      <c r="OBG57" s="1252"/>
      <c r="OBH57" s="1252"/>
      <c r="OBI57" s="1252"/>
      <c r="OBJ57" s="1252"/>
      <c r="OBK57" s="1252"/>
      <c r="OBL57" s="1252"/>
      <c r="OBM57" s="1252"/>
      <c r="OBN57" s="1252"/>
      <c r="OBO57" s="1252"/>
      <c r="OBP57" s="1252"/>
      <c r="OBQ57" s="1252"/>
      <c r="OBR57" s="1252"/>
      <c r="OBS57" s="1252"/>
      <c r="OBT57" s="1252"/>
      <c r="OBU57" s="1252"/>
      <c r="OBV57" s="1252"/>
      <c r="OBW57" s="1252"/>
      <c r="OBX57" s="1252"/>
      <c r="OBY57" s="1252"/>
      <c r="OBZ57" s="1252"/>
      <c r="OCA57" s="1252"/>
      <c r="OCB57" s="1252"/>
      <c r="OCC57" s="1252"/>
      <c r="OCD57" s="1252"/>
      <c r="OCE57" s="1252"/>
      <c r="OCF57" s="1252"/>
      <c r="OCG57" s="1252"/>
      <c r="OCH57" s="1252"/>
      <c r="OCI57" s="1252"/>
      <c r="OCJ57" s="1252"/>
      <c r="OCK57" s="1252"/>
      <c r="OCL57" s="1252"/>
      <c r="OCM57" s="1252"/>
      <c r="OCN57" s="1252"/>
      <c r="OCO57" s="1252"/>
      <c r="OCP57" s="1252"/>
      <c r="OCQ57" s="1252"/>
      <c r="OCR57" s="1252"/>
      <c r="OCS57" s="1252"/>
      <c r="OCT57" s="1252"/>
      <c r="OCU57" s="1252"/>
      <c r="OCV57" s="1252"/>
      <c r="OCW57" s="1252"/>
      <c r="OCX57" s="1252"/>
      <c r="OCY57" s="1252"/>
      <c r="OCZ57" s="1252"/>
      <c r="ODA57" s="1252"/>
      <c r="ODB57" s="1252"/>
      <c r="ODC57" s="1252"/>
      <c r="ODD57" s="1252"/>
      <c r="ODE57" s="1252"/>
      <c r="ODF57" s="1252"/>
      <c r="ODG57" s="1252"/>
      <c r="ODH57" s="1252"/>
      <c r="ODI57" s="1252"/>
      <c r="ODJ57" s="1252"/>
      <c r="ODK57" s="1252"/>
      <c r="ODL57" s="1252"/>
      <c r="ODM57" s="1252"/>
      <c r="ODN57" s="1252"/>
      <c r="ODO57" s="1252"/>
      <c r="ODP57" s="1252"/>
      <c r="ODQ57" s="1252"/>
      <c r="ODR57" s="1252"/>
      <c r="ODS57" s="1252"/>
      <c r="ODT57" s="1252"/>
      <c r="ODU57" s="1252"/>
      <c r="ODV57" s="1252"/>
      <c r="ODW57" s="1252"/>
      <c r="ODX57" s="1252"/>
      <c r="ODY57" s="1252"/>
      <c r="ODZ57" s="1252"/>
      <c r="OEA57" s="1252"/>
      <c r="OEB57" s="1252"/>
      <c r="OEC57" s="1252"/>
      <c r="OED57" s="1252"/>
      <c r="OEE57" s="1252"/>
      <c r="OEF57" s="1252"/>
      <c r="OEG57" s="1252"/>
      <c r="OEH57" s="1252"/>
      <c r="OEI57" s="1252"/>
      <c r="OEJ57" s="1252"/>
      <c r="OEK57" s="1252"/>
      <c r="OEL57" s="1252"/>
      <c r="OEM57" s="1252"/>
      <c r="OEN57" s="1252"/>
      <c r="OEO57" s="1252"/>
      <c r="OEP57" s="1252"/>
      <c r="OEQ57" s="1252"/>
      <c r="OER57" s="1252"/>
      <c r="OES57" s="1252"/>
      <c r="OET57" s="1252"/>
      <c r="OEU57" s="1252"/>
      <c r="OEV57" s="1252"/>
      <c r="OEW57" s="1252"/>
      <c r="OEX57" s="1252"/>
      <c r="OEY57" s="1252"/>
      <c r="OEZ57" s="1252"/>
      <c r="OFA57" s="1252"/>
      <c r="OFB57" s="1252"/>
      <c r="OFC57" s="1252"/>
      <c r="OFD57" s="1252"/>
      <c r="OFE57" s="1252"/>
      <c r="OFF57" s="1252"/>
      <c r="OFG57" s="1252"/>
      <c r="OFH57" s="1252"/>
      <c r="OFI57" s="1252"/>
      <c r="OFJ57" s="1252"/>
      <c r="OFK57" s="1252"/>
      <c r="OFL57" s="1252"/>
      <c r="OFM57" s="1252"/>
      <c r="OFN57" s="1252"/>
      <c r="OFO57" s="1252"/>
      <c r="OFP57" s="1252"/>
      <c r="OFQ57" s="1252"/>
      <c r="OFR57" s="1252"/>
      <c r="OFS57" s="1252"/>
      <c r="OFT57" s="1252"/>
      <c r="OFU57" s="1252"/>
      <c r="OFV57" s="1252"/>
      <c r="OFW57" s="1252"/>
      <c r="OFX57" s="1252"/>
      <c r="OFY57" s="1252"/>
      <c r="OFZ57" s="1252"/>
      <c r="OGA57" s="1252"/>
      <c r="OGB57" s="1252"/>
      <c r="OGC57" s="1252"/>
      <c r="OGD57" s="1252"/>
      <c r="OGE57" s="1252"/>
      <c r="OGF57" s="1252"/>
      <c r="OGG57" s="1252"/>
      <c r="OGH57" s="1252"/>
      <c r="OGI57" s="1252"/>
      <c r="OGJ57" s="1252"/>
      <c r="OGK57" s="1252"/>
      <c r="OGL57" s="1252"/>
      <c r="OGM57" s="1252"/>
      <c r="OGN57" s="1252"/>
      <c r="OGO57" s="1252"/>
      <c r="OGP57" s="1252"/>
      <c r="OGQ57" s="1252"/>
      <c r="OGR57" s="1252"/>
      <c r="OGS57" s="1252"/>
      <c r="OGT57" s="1252"/>
      <c r="OGU57" s="1252"/>
      <c r="OGV57" s="1252"/>
      <c r="OGW57" s="1252"/>
      <c r="OGX57" s="1252"/>
      <c r="OGY57" s="1252"/>
      <c r="OGZ57" s="1252"/>
      <c r="OHA57" s="1252"/>
      <c r="OHB57" s="1252"/>
      <c r="OHC57" s="1252"/>
      <c r="OHD57" s="1252"/>
      <c r="OHE57" s="1252"/>
      <c r="OHF57" s="1252"/>
      <c r="OHG57" s="1252"/>
      <c r="OHH57" s="1252"/>
      <c r="OHI57" s="1252"/>
      <c r="OHJ57" s="1252"/>
      <c r="OHK57" s="1252"/>
      <c r="OHL57" s="1252"/>
      <c r="OHM57" s="1252"/>
      <c r="OHN57" s="1252"/>
      <c r="OHO57" s="1252"/>
      <c r="OHP57" s="1252"/>
      <c r="OHQ57" s="1252"/>
      <c r="OHR57" s="1252"/>
      <c r="OHS57" s="1252"/>
      <c r="OHT57" s="1252"/>
      <c r="OHU57" s="1252"/>
      <c r="OHV57" s="1252"/>
      <c r="OHW57" s="1252"/>
      <c r="OHX57" s="1252"/>
      <c r="OHY57" s="1252"/>
      <c r="OHZ57" s="1252"/>
      <c r="OIA57" s="1252"/>
      <c r="OIB57" s="1252"/>
      <c r="OIC57" s="1252"/>
      <c r="OID57" s="1252"/>
      <c r="OIE57" s="1252"/>
      <c r="OIF57" s="1252"/>
      <c r="OIG57" s="1252"/>
      <c r="OIH57" s="1252"/>
      <c r="OII57" s="1252"/>
      <c r="OIJ57" s="1252"/>
      <c r="OIK57" s="1252"/>
      <c r="OIL57" s="1252"/>
      <c r="OIM57" s="1252"/>
      <c r="OIN57" s="1252"/>
      <c r="OIO57" s="1252"/>
      <c r="OIP57" s="1252"/>
      <c r="OIQ57" s="1252"/>
      <c r="OIR57" s="1252"/>
      <c r="OIS57" s="1252"/>
      <c r="OIT57" s="1252"/>
      <c r="OIU57" s="1252"/>
      <c r="OIV57" s="1252"/>
      <c r="OIW57" s="1252"/>
      <c r="OIX57" s="1252"/>
      <c r="OIY57" s="1252"/>
      <c r="OIZ57" s="1252"/>
      <c r="OJA57" s="1252"/>
      <c r="OJB57" s="1252"/>
      <c r="OJC57" s="1252"/>
      <c r="OJD57" s="1252"/>
      <c r="OJE57" s="1252"/>
      <c r="OJF57" s="1252"/>
      <c r="OJG57" s="1252"/>
      <c r="OJH57" s="1252"/>
      <c r="OJI57" s="1252"/>
      <c r="OJJ57" s="1252"/>
      <c r="OJK57" s="1252"/>
      <c r="OJL57" s="1252"/>
      <c r="OJM57" s="1252"/>
      <c r="OJN57" s="1252"/>
      <c r="OJO57" s="1252"/>
      <c r="OJP57" s="1252"/>
      <c r="OJQ57" s="1252"/>
      <c r="OJR57" s="1252"/>
      <c r="OJS57" s="1252"/>
      <c r="OJT57" s="1252"/>
      <c r="OJU57" s="1252"/>
      <c r="OJV57" s="1252"/>
      <c r="OJW57" s="1252"/>
      <c r="OJX57" s="1252"/>
      <c r="OJY57" s="1252"/>
      <c r="OJZ57" s="1252"/>
      <c r="OKA57" s="1252"/>
      <c r="OKB57" s="1252"/>
      <c r="OKC57" s="1252"/>
      <c r="OKD57" s="1252"/>
      <c r="OKE57" s="1252"/>
      <c r="OKF57" s="1252"/>
      <c r="OKG57" s="1252"/>
      <c r="OKH57" s="1252"/>
      <c r="OKI57" s="1252"/>
      <c r="OKJ57" s="1252"/>
      <c r="OKK57" s="1252"/>
      <c r="OKL57" s="1252"/>
      <c r="OKM57" s="1252"/>
      <c r="OKN57" s="1252"/>
      <c r="OKO57" s="1252"/>
      <c r="OKP57" s="1252"/>
      <c r="OKQ57" s="1252"/>
      <c r="OKR57" s="1252"/>
      <c r="OKS57" s="1252"/>
      <c r="OKT57" s="1252"/>
      <c r="OKU57" s="1252"/>
      <c r="OKV57" s="1252"/>
      <c r="OKW57" s="1252"/>
      <c r="OKX57" s="1252"/>
      <c r="OKY57" s="1252"/>
      <c r="OKZ57" s="1252"/>
      <c r="OLA57" s="1252"/>
      <c r="OLB57" s="1252"/>
      <c r="OLC57" s="1252"/>
      <c r="OLD57" s="1252"/>
      <c r="OLE57" s="1252"/>
      <c r="OLF57" s="1252"/>
      <c r="OLG57" s="1252"/>
      <c r="OLH57" s="1252"/>
      <c r="OLI57" s="1252"/>
      <c r="OLJ57" s="1252"/>
      <c r="OLK57" s="1252"/>
      <c r="OLL57" s="1252"/>
      <c r="OLM57" s="1252"/>
      <c r="OLN57" s="1252"/>
      <c r="OLO57" s="1252"/>
      <c r="OLP57" s="1252"/>
      <c r="OLQ57" s="1252"/>
      <c r="OLR57" s="1252"/>
      <c r="OLS57" s="1252"/>
      <c r="OLT57" s="1252"/>
      <c r="OLU57" s="1252"/>
      <c r="OLV57" s="1252"/>
      <c r="OLW57" s="1252"/>
      <c r="OLX57" s="1252"/>
      <c r="OLY57" s="1252"/>
      <c r="OLZ57" s="1252"/>
      <c r="OMA57" s="1252"/>
      <c r="OMB57" s="1252"/>
      <c r="OMC57" s="1252"/>
      <c r="OMD57" s="1252"/>
      <c r="OME57" s="1252"/>
      <c r="OMF57" s="1252"/>
      <c r="OMG57" s="1252"/>
      <c r="OMH57" s="1252"/>
      <c r="OMI57" s="1252"/>
      <c r="OMJ57" s="1252"/>
      <c r="OMK57" s="1252"/>
      <c r="OML57" s="1252"/>
      <c r="OMM57" s="1252"/>
      <c r="OMN57" s="1252"/>
      <c r="OMO57" s="1252"/>
      <c r="OMP57" s="1252"/>
      <c r="OMQ57" s="1252"/>
      <c r="OMR57" s="1252"/>
      <c r="OMS57" s="1252"/>
      <c r="OMT57" s="1252"/>
      <c r="OMU57" s="1252"/>
      <c r="OMV57" s="1252"/>
      <c r="OMW57" s="1252"/>
      <c r="OMX57" s="1252"/>
      <c r="OMY57" s="1252"/>
      <c r="OMZ57" s="1252"/>
      <c r="ONA57" s="1252"/>
      <c r="ONB57" s="1252"/>
      <c r="ONC57" s="1252"/>
      <c r="OND57" s="1252"/>
      <c r="ONE57" s="1252"/>
      <c r="ONF57" s="1252"/>
      <c r="ONG57" s="1252"/>
      <c r="ONH57" s="1252"/>
      <c r="ONI57" s="1252"/>
      <c r="ONJ57" s="1252"/>
      <c r="ONK57" s="1252"/>
      <c r="ONL57" s="1252"/>
      <c r="ONM57" s="1252"/>
      <c r="ONN57" s="1252"/>
      <c r="ONO57" s="1252"/>
      <c r="ONP57" s="1252"/>
      <c r="ONQ57" s="1252"/>
      <c r="ONR57" s="1252"/>
      <c r="ONS57" s="1252"/>
      <c r="ONT57" s="1252"/>
      <c r="ONU57" s="1252"/>
      <c r="ONV57" s="1252"/>
      <c r="ONW57" s="1252"/>
      <c r="ONX57" s="1252"/>
      <c r="ONY57" s="1252"/>
      <c r="ONZ57" s="1252"/>
      <c r="OOA57" s="1252"/>
      <c r="OOB57" s="1252"/>
      <c r="OOC57" s="1252"/>
      <c r="OOD57" s="1252"/>
      <c r="OOE57" s="1252"/>
      <c r="OOF57" s="1252"/>
      <c r="OOG57" s="1252"/>
      <c r="OOH57" s="1252"/>
      <c r="OOI57" s="1252"/>
      <c r="OOJ57" s="1252"/>
      <c r="OOK57" s="1252"/>
      <c r="OOL57" s="1252"/>
      <c r="OOM57" s="1252"/>
      <c r="OON57" s="1252"/>
      <c r="OOO57" s="1252"/>
      <c r="OOP57" s="1252"/>
      <c r="OOQ57" s="1252"/>
      <c r="OOR57" s="1252"/>
      <c r="OOS57" s="1252"/>
      <c r="OOT57" s="1252"/>
      <c r="OOU57" s="1252"/>
      <c r="OOV57" s="1252"/>
      <c r="OOW57" s="1252"/>
      <c r="OOX57" s="1252"/>
      <c r="OOY57" s="1252"/>
      <c r="OOZ57" s="1252"/>
      <c r="OPA57" s="1252"/>
      <c r="OPB57" s="1252"/>
      <c r="OPC57" s="1252"/>
      <c r="OPD57" s="1252"/>
      <c r="OPE57" s="1252"/>
      <c r="OPF57" s="1252"/>
      <c r="OPG57" s="1252"/>
      <c r="OPH57" s="1252"/>
      <c r="OPI57" s="1252"/>
      <c r="OPJ57" s="1252"/>
      <c r="OPK57" s="1252"/>
      <c r="OPL57" s="1252"/>
      <c r="OPM57" s="1252"/>
      <c r="OPN57" s="1252"/>
      <c r="OPO57" s="1252"/>
      <c r="OPP57" s="1252"/>
      <c r="OPQ57" s="1252"/>
      <c r="OPR57" s="1252"/>
      <c r="OPS57" s="1252"/>
      <c r="OPT57" s="1252"/>
      <c r="OPU57" s="1252"/>
      <c r="OPV57" s="1252"/>
      <c r="OPW57" s="1252"/>
      <c r="OPX57" s="1252"/>
      <c r="OPY57" s="1252"/>
      <c r="OPZ57" s="1252"/>
      <c r="OQA57" s="1252"/>
      <c r="OQB57" s="1252"/>
      <c r="OQC57" s="1252"/>
      <c r="OQD57" s="1252"/>
      <c r="OQE57" s="1252"/>
      <c r="OQF57" s="1252"/>
      <c r="OQG57" s="1252"/>
      <c r="OQH57" s="1252"/>
      <c r="OQI57" s="1252"/>
      <c r="OQJ57" s="1252"/>
      <c r="OQK57" s="1252"/>
      <c r="OQL57" s="1252"/>
      <c r="OQM57" s="1252"/>
      <c r="OQN57" s="1252"/>
      <c r="OQO57" s="1252"/>
      <c r="OQP57" s="1252"/>
      <c r="OQQ57" s="1252"/>
      <c r="OQR57" s="1252"/>
      <c r="OQS57" s="1252"/>
      <c r="OQT57" s="1252"/>
      <c r="OQU57" s="1252"/>
      <c r="OQV57" s="1252"/>
      <c r="OQW57" s="1252"/>
      <c r="OQX57" s="1252"/>
      <c r="OQY57" s="1252"/>
      <c r="OQZ57" s="1252"/>
      <c r="ORA57" s="1252"/>
      <c r="ORB57" s="1252"/>
      <c r="ORC57" s="1252"/>
      <c r="ORD57" s="1252"/>
      <c r="ORE57" s="1252"/>
      <c r="ORF57" s="1252"/>
      <c r="ORG57" s="1252"/>
      <c r="ORH57" s="1252"/>
      <c r="ORI57" s="1252"/>
      <c r="ORJ57" s="1252"/>
      <c r="ORK57" s="1252"/>
      <c r="ORL57" s="1252"/>
      <c r="ORM57" s="1252"/>
      <c r="ORN57" s="1252"/>
      <c r="ORO57" s="1252"/>
      <c r="ORP57" s="1252"/>
      <c r="ORQ57" s="1252"/>
      <c r="ORR57" s="1252"/>
      <c r="ORS57" s="1252"/>
      <c r="ORT57" s="1252"/>
      <c r="ORU57" s="1252"/>
      <c r="ORV57" s="1252"/>
      <c r="ORW57" s="1252"/>
      <c r="ORX57" s="1252"/>
      <c r="ORY57" s="1252"/>
      <c r="ORZ57" s="1252"/>
      <c r="OSA57" s="1252"/>
      <c r="OSB57" s="1252"/>
      <c r="OSC57" s="1252"/>
      <c r="OSD57" s="1252"/>
      <c r="OSE57" s="1252"/>
      <c r="OSF57" s="1252"/>
      <c r="OSG57" s="1252"/>
      <c r="OSH57" s="1252"/>
      <c r="OSI57" s="1252"/>
      <c r="OSJ57" s="1252"/>
      <c r="OSK57" s="1252"/>
      <c r="OSL57" s="1252"/>
      <c r="OSM57" s="1252"/>
      <c r="OSN57" s="1252"/>
      <c r="OSO57" s="1252"/>
      <c r="OSP57" s="1252"/>
      <c r="OSQ57" s="1252"/>
      <c r="OSR57" s="1252"/>
      <c r="OSS57" s="1252"/>
      <c r="OST57" s="1252"/>
      <c r="OSU57" s="1252"/>
      <c r="OSV57" s="1252"/>
      <c r="OSW57" s="1252"/>
      <c r="OSX57" s="1252"/>
      <c r="OSY57" s="1252"/>
      <c r="OSZ57" s="1252"/>
      <c r="OTA57" s="1252"/>
      <c r="OTB57" s="1252"/>
      <c r="OTC57" s="1252"/>
      <c r="OTD57" s="1252"/>
      <c r="OTE57" s="1252"/>
      <c r="OTF57" s="1252"/>
      <c r="OTG57" s="1252"/>
      <c r="OTH57" s="1252"/>
      <c r="OTI57" s="1252"/>
      <c r="OTJ57" s="1252"/>
      <c r="OTK57" s="1252"/>
      <c r="OTL57" s="1252"/>
      <c r="OTM57" s="1252"/>
      <c r="OTN57" s="1252"/>
      <c r="OTO57" s="1252"/>
      <c r="OTP57" s="1252"/>
      <c r="OTQ57" s="1252"/>
      <c r="OTR57" s="1252"/>
      <c r="OTS57" s="1252"/>
      <c r="OTT57" s="1252"/>
      <c r="OTU57" s="1252"/>
      <c r="OTV57" s="1252"/>
      <c r="OTW57" s="1252"/>
      <c r="OTX57" s="1252"/>
      <c r="OTY57" s="1252"/>
      <c r="OTZ57" s="1252"/>
      <c r="OUA57" s="1252"/>
      <c r="OUB57" s="1252"/>
      <c r="OUC57" s="1252"/>
      <c r="OUD57" s="1252"/>
      <c r="OUE57" s="1252"/>
      <c r="OUF57" s="1252"/>
      <c r="OUG57" s="1252"/>
      <c r="OUH57" s="1252"/>
      <c r="OUI57" s="1252"/>
      <c r="OUJ57" s="1252"/>
      <c r="OUK57" s="1252"/>
      <c r="OUL57" s="1252"/>
      <c r="OUM57" s="1252"/>
      <c r="OUN57" s="1252"/>
      <c r="OUO57" s="1252"/>
      <c r="OUP57" s="1252"/>
      <c r="OUQ57" s="1252"/>
      <c r="OUR57" s="1252"/>
      <c r="OUS57" s="1252"/>
      <c r="OUT57" s="1252"/>
      <c r="OUU57" s="1252"/>
      <c r="OUV57" s="1252"/>
      <c r="OUW57" s="1252"/>
      <c r="OUX57" s="1252"/>
      <c r="OUY57" s="1252"/>
      <c r="OUZ57" s="1252"/>
      <c r="OVA57" s="1252"/>
      <c r="OVB57" s="1252"/>
      <c r="OVC57" s="1252"/>
      <c r="OVD57" s="1252"/>
      <c r="OVE57" s="1252"/>
      <c r="OVF57" s="1252"/>
      <c r="OVG57" s="1252"/>
      <c r="OVH57" s="1252"/>
      <c r="OVI57" s="1252"/>
      <c r="OVJ57" s="1252"/>
      <c r="OVK57" s="1252"/>
      <c r="OVL57" s="1252"/>
      <c r="OVM57" s="1252"/>
      <c r="OVN57" s="1252"/>
      <c r="OVO57" s="1252"/>
      <c r="OVP57" s="1252"/>
      <c r="OVQ57" s="1252"/>
      <c r="OVR57" s="1252"/>
      <c r="OVS57" s="1252"/>
      <c r="OVT57" s="1252"/>
      <c r="OVU57" s="1252"/>
      <c r="OVV57" s="1252"/>
      <c r="OVW57" s="1252"/>
      <c r="OVX57" s="1252"/>
      <c r="OVY57" s="1252"/>
      <c r="OVZ57" s="1252"/>
      <c r="OWA57" s="1252"/>
      <c r="OWB57" s="1252"/>
      <c r="OWC57" s="1252"/>
      <c r="OWD57" s="1252"/>
      <c r="OWE57" s="1252"/>
      <c r="OWF57" s="1252"/>
      <c r="OWG57" s="1252"/>
      <c r="OWH57" s="1252"/>
      <c r="OWI57" s="1252"/>
      <c r="OWJ57" s="1252"/>
      <c r="OWK57" s="1252"/>
      <c r="OWL57" s="1252"/>
      <c r="OWM57" s="1252"/>
      <c r="OWN57" s="1252"/>
      <c r="OWO57" s="1252"/>
      <c r="OWP57" s="1252"/>
      <c r="OWQ57" s="1252"/>
      <c r="OWR57" s="1252"/>
      <c r="OWS57" s="1252"/>
      <c r="OWT57" s="1252"/>
      <c r="OWU57" s="1252"/>
      <c r="OWV57" s="1252"/>
      <c r="OWW57" s="1252"/>
      <c r="OWX57" s="1252"/>
      <c r="OWY57" s="1252"/>
      <c r="OWZ57" s="1252"/>
      <c r="OXA57" s="1252"/>
      <c r="OXB57" s="1252"/>
      <c r="OXC57" s="1252"/>
      <c r="OXD57" s="1252"/>
      <c r="OXE57" s="1252"/>
      <c r="OXF57" s="1252"/>
      <c r="OXG57" s="1252"/>
      <c r="OXH57" s="1252"/>
      <c r="OXI57" s="1252"/>
      <c r="OXJ57" s="1252"/>
      <c r="OXK57" s="1252"/>
      <c r="OXL57" s="1252"/>
      <c r="OXM57" s="1252"/>
      <c r="OXN57" s="1252"/>
      <c r="OXO57" s="1252"/>
      <c r="OXP57" s="1252"/>
      <c r="OXQ57" s="1252"/>
      <c r="OXR57" s="1252"/>
      <c r="OXS57" s="1252"/>
      <c r="OXT57" s="1252"/>
      <c r="OXU57" s="1252"/>
      <c r="OXV57" s="1252"/>
      <c r="OXW57" s="1252"/>
      <c r="OXX57" s="1252"/>
      <c r="OXY57" s="1252"/>
      <c r="OXZ57" s="1252"/>
      <c r="OYA57" s="1252"/>
      <c r="OYB57" s="1252"/>
      <c r="OYC57" s="1252"/>
      <c r="OYD57" s="1252"/>
      <c r="OYE57" s="1252"/>
      <c r="OYF57" s="1252"/>
      <c r="OYG57" s="1252"/>
      <c r="OYH57" s="1252"/>
      <c r="OYI57" s="1252"/>
      <c r="OYJ57" s="1252"/>
      <c r="OYK57" s="1252"/>
      <c r="OYL57" s="1252"/>
      <c r="OYM57" s="1252"/>
      <c r="OYN57" s="1252"/>
      <c r="OYO57" s="1252"/>
      <c r="OYP57" s="1252"/>
      <c r="OYQ57" s="1252"/>
      <c r="OYR57" s="1252"/>
      <c r="OYS57" s="1252"/>
      <c r="OYT57" s="1252"/>
      <c r="OYU57" s="1252"/>
      <c r="OYV57" s="1252"/>
      <c r="OYW57" s="1252"/>
      <c r="OYX57" s="1252"/>
      <c r="OYY57" s="1252"/>
      <c r="OYZ57" s="1252"/>
      <c r="OZA57" s="1252"/>
      <c r="OZB57" s="1252"/>
      <c r="OZC57" s="1252"/>
      <c r="OZD57" s="1252"/>
      <c r="OZE57" s="1252"/>
      <c r="OZF57" s="1252"/>
      <c r="OZG57" s="1252"/>
      <c r="OZH57" s="1252"/>
      <c r="OZI57" s="1252"/>
      <c r="OZJ57" s="1252"/>
      <c r="OZK57" s="1252"/>
      <c r="OZL57" s="1252"/>
      <c r="OZM57" s="1252"/>
      <c r="OZN57" s="1252"/>
      <c r="OZO57" s="1252"/>
      <c r="OZP57" s="1252"/>
      <c r="OZQ57" s="1252"/>
      <c r="OZR57" s="1252"/>
      <c r="OZS57" s="1252"/>
      <c r="OZT57" s="1252"/>
      <c r="OZU57" s="1252"/>
      <c r="OZV57" s="1252"/>
      <c r="OZW57" s="1252"/>
      <c r="OZX57" s="1252"/>
      <c r="OZY57" s="1252"/>
      <c r="OZZ57" s="1252"/>
      <c r="PAA57" s="1252"/>
      <c r="PAB57" s="1252"/>
      <c r="PAC57" s="1252"/>
      <c r="PAD57" s="1252"/>
      <c r="PAE57" s="1252"/>
      <c r="PAF57" s="1252"/>
      <c r="PAG57" s="1252"/>
      <c r="PAH57" s="1252"/>
      <c r="PAI57" s="1252"/>
      <c r="PAJ57" s="1252"/>
      <c r="PAK57" s="1252"/>
      <c r="PAL57" s="1252"/>
      <c r="PAM57" s="1252"/>
      <c r="PAN57" s="1252"/>
      <c r="PAO57" s="1252"/>
      <c r="PAP57" s="1252"/>
      <c r="PAQ57" s="1252"/>
      <c r="PAR57" s="1252"/>
      <c r="PAS57" s="1252"/>
      <c r="PAT57" s="1252"/>
      <c r="PAU57" s="1252"/>
      <c r="PAV57" s="1252"/>
      <c r="PAW57" s="1252"/>
      <c r="PAX57" s="1252"/>
      <c r="PAY57" s="1252"/>
      <c r="PAZ57" s="1252"/>
      <c r="PBA57" s="1252"/>
      <c r="PBB57" s="1252"/>
      <c r="PBC57" s="1252"/>
      <c r="PBD57" s="1252"/>
      <c r="PBE57" s="1252"/>
      <c r="PBF57" s="1252"/>
      <c r="PBG57" s="1252"/>
      <c r="PBH57" s="1252"/>
      <c r="PBI57" s="1252"/>
      <c r="PBJ57" s="1252"/>
      <c r="PBK57" s="1252"/>
      <c r="PBL57" s="1252"/>
      <c r="PBM57" s="1252"/>
      <c r="PBN57" s="1252"/>
      <c r="PBO57" s="1252"/>
      <c r="PBP57" s="1252"/>
      <c r="PBQ57" s="1252"/>
      <c r="PBR57" s="1252"/>
      <c r="PBS57" s="1252"/>
      <c r="PBT57" s="1252"/>
      <c r="PBU57" s="1252"/>
      <c r="PBV57" s="1252"/>
      <c r="PBW57" s="1252"/>
      <c r="PBX57" s="1252"/>
      <c r="PBY57" s="1252"/>
      <c r="PBZ57" s="1252"/>
      <c r="PCA57" s="1252"/>
      <c r="PCB57" s="1252"/>
      <c r="PCC57" s="1252"/>
      <c r="PCD57" s="1252"/>
      <c r="PCE57" s="1252"/>
      <c r="PCF57" s="1252"/>
      <c r="PCG57" s="1252"/>
      <c r="PCH57" s="1252"/>
      <c r="PCI57" s="1252"/>
      <c r="PCJ57" s="1252"/>
      <c r="PCK57" s="1252"/>
      <c r="PCL57" s="1252"/>
      <c r="PCM57" s="1252"/>
      <c r="PCN57" s="1252"/>
      <c r="PCO57" s="1252"/>
      <c r="PCP57" s="1252"/>
      <c r="PCQ57" s="1252"/>
      <c r="PCR57" s="1252"/>
      <c r="PCS57" s="1252"/>
      <c r="PCT57" s="1252"/>
      <c r="PCU57" s="1252"/>
      <c r="PCV57" s="1252"/>
      <c r="PCW57" s="1252"/>
      <c r="PCX57" s="1252"/>
      <c r="PCY57" s="1252"/>
      <c r="PCZ57" s="1252"/>
      <c r="PDA57" s="1252"/>
      <c r="PDB57" s="1252"/>
      <c r="PDC57" s="1252"/>
      <c r="PDD57" s="1252"/>
      <c r="PDE57" s="1252"/>
      <c r="PDF57" s="1252"/>
      <c r="PDG57" s="1252"/>
      <c r="PDH57" s="1252"/>
      <c r="PDI57" s="1252"/>
      <c r="PDJ57" s="1252"/>
      <c r="PDK57" s="1252"/>
      <c r="PDL57" s="1252"/>
      <c r="PDM57" s="1252"/>
      <c r="PDN57" s="1252"/>
      <c r="PDO57" s="1252"/>
      <c r="PDP57" s="1252"/>
      <c r="PDQ57" s="1252"/>
      <c r="PDR57" s="1252"/>
      <c r="PDS57" s="1252"/>
      <c r="PDT57" s="1252"/>
      <c r="PDU57" s="1252"/>
      <c r="PDV57" s="1252"/>
      <c r="PDW57" s="1252"/>
      <c r="PDX57" s="1252"/>
      <c r="PDY57" s="1252"/>
      <c r="PDZ57" s="1252"/>
      <c r="PEA57" s="1252"/>
      <c r="PEB57" s="1252"/>
      <c r="PEC57" s="1252"/>
      <c r="PED57" s="1252"/>
      <c r="PEE57" s="1252"/>
      <c r="PEF57" s="1252"/>
      <c r="PEG57" s="1252"/>
      <c r="PEH57" s="1252"/>
      <c r="PEI57" s="1252"/>
      <c r="PEJ57" s="1252"/>
      <c r="PEK57" s="1252"/>
      <c r="PEL57" s="1252"/>
      <c r="PEM57" s="1252"/>
      <c r="PEN57" s="1252"/>
      <c r="PEO57" s="1252"/>
      <c r="PEP57" s="1252"/>
      <c r="PEQ57" s="1252"/>
      <c r="PER57" s="1252"/>
      <c r="PES57" s="1252"/>
      <c r="PET57" s="1252"/>
      <c r="PEU57" s="1252"/>
      <c r="PEV57" s="1252"/>
      <c r="PEW57" s="1252"/>
      <c r="PEX57" s="1252"/>
      <c r="PEY57" s="1252"/>
      <c r="PEZ57" s="1252"/>
      <c r="PFA57" s="1252"/>
      <c r="PFB57" s="1252"/>
      <c r="PFC57" s="1252"/>
      <c r="PFD57" s="1252"/>
      <c r="PFE57" s="1252"/>
      <c r="PFF57" s="1252"/>
      <c r="PFG57" s="1252"/>
      <c r="PFH57" s="1252"/>
      <c r="PFI57" s="1252"/>
      <c r="PFJ57" s="1252"/>
      <c r="PFK57" s="1252"/>
      <c r="PFL57" s="1252"/>
      <c r="PFM57" s="1252"/>
      <c r="PFN57" s="1252"/>
      <c r="PFO57" s="1252"/>
      <c r="PFP57" s="1252"/>
      <c r="PFQ57" s="1252"/>
      <c r="PFR57" s="1252"/>
      <c r="PFS57" s="1252"/>
      <c r="PFT57" s="1252"/>
      <c r="PFU57" s="1252"/>
      <c r="PFV57" s="1252"/>
      <c r="PFW57" s="1252"/>
      <c r="PFX57" s="1252"/>
      <c r="PFY57" s="1252"/>
      <c r="PFZ57" s="1252"/>
      <c r="PGA57" s="1252"/>
      <c r="PGB57" s="1252"/>
      <c r="PGC57" s="1252"/>
      <c r="PGD57" s="1252"/>
      <c r="PGE57" s="1252"/>
      <c r="PGF57" s="1252"/>
      <c r="PGG57" s="1252"/>
      <c r="PGH57" s="1252"/>
      <c r="PGI57" s="1252"/>
      <c r="PGJ57" s="1252"/>
      <c r="PGK57" s="1252"/>
      <c r="PGL57" s="1252"/>
      <c r="PGM57" s="1252"/>
      <c r="PGN57" s="1252"/>
      <c r="PGO57" s="1252"/>
      <c r="PGP57" s="1252"/>
      <c r="PGQ57" s="1252"/>
      <c r="PGR57" s="1252"/>
      <c r="PGS57" s="1252"/>
      <c r="PGT57" s="1252"/>
      <c r="PGU57" s="1252"/>
      <c r="PGV57" s="1252"/>
      <c r="PGW57" s="1252"/>
      <c r="PGX57" s="1252"/>
      <c r="PGY57" s="1252"/>
      <c r="PGZ57" s="1252"/>
      <c r="PHA57" s="1252"/>
      <c r="PHB57" s="1252"/>
      <c r="PHC57" s="1252"/>
      <c r="PHD57" s="1252"/>
      <c r="PHE57" s="1252"/>
      <c r="PHF57" s="1252"/>
      <c r="PHG57" s="1252"/>
      <c r="PHH57" s="1252"/>
      <c r="PHI57" s="1252"/>
      <c r="PHJ57" s="1252"/>
      <c r="PHK57" s="1252"/>
      <c r="PHL57" s="1252"/>
      <c r="PHM57" s="1252"/>
      <c r="PHN57" s="1252"/>
      <c r="PHO57" s="1252"/>
      <c r="PHP57" s="1252"/>
      <c r="PHQ57" s="1252"/>
      <c r="PHR57" s="1252"/>
      <c r="PHS57" s="1252"/>
      <c r="PHT57" s="1252"/>
      <c r="PHU57" s="1252"/>
      <c r="PHV57" s="1252"/>
      <c r="PHW57" s="1252"/>
      <c r="PHX57" s="1252"/>
      <c r="PHY57" s="1252"/>
      <c r="PHZ57" s="1252"/>
      <c r="PIA57" s="1252"/>
      <c r="PIB57" s="1252"/>
      <c r="PIC57" s="1252"/>
      <c r="PID57" s="1252"/>
      <c r="PIE57" s="1252"/>
      <c r="PIF57" s="1252"/>
      <c r="PIG57" s="1252"/>
      <c r="PIH57" s="1252"/>
      <c r="PII57" s="1252"/>
      <c r="PIJ57" s="1252"/>
      <c r="PIK57" s="1252"/>
      <c r="PIL57" s="1252"/>
      <c r="PIM57" s="1252"/>
      <c r="PIN57" s="1252"/>
      <c r="PIO57" s="1252"/>
      <c r="PIP57" s="1252"/>
      <c r="PIQ57" s="1252"/>
      <c r="PIR57" s="1252"/>
      <c r="PIS57" s="1252"/>
      <c r="PIT57" s="1252"/>
      <c r="PIU57" s="1252"/>
      <c r="PIV57" s="1252"/>
      <c r="PIW57" s="1252"/>
      <c r="PIX57" s="1252"/>
      <c r="PIY57" s="1252"/>
      <c r="PIZ57" s="1252"/>
      <c r="PJA57" s="1252"/>
      <c r="PJB57" s="1252"/>
      <c r="PJC57" s="1252"/>
      <c r="PJD57" s="1252"/>
      <c r="PJE57" s="1252"/>
      <c r="PJF57" s="1252"/>
      <c r="PJG57" s="1252"/>
      <c r="PJH57" s="1252"/>
      <c r="PJI57" s="1252"/>
      <c r="PJJ57" s="1252"/>
      <c r="PJK57" s="1252"/>
      <c r="PJL57" s="1252"/>
      <c r="PJM57" s="1252"/>
      <c r="PJN57" s="1252"/>
      <c r="PJO57" s="1252"/>
      <c r="PJP57" s="1252"/>
      <c r="PJQ57" s="1252"/>
      <c r="PJR57" s="1252"/>
      <c r="PJS57" s="1252"/>
      <c r="PJT57" s="1252"/>
      <c r="PJU57" s="1252"/>
      <c r="PJV57" s="1252"/>
      <c r="PJW57" s="1252"/>
      <c r="PJX57" s="1252"/>
      <c r="PJY57" s="1252"/>
      <c r="PJZ57" s="1252"/>
      <c r="PKA57" s="1252"/>
      <c r="PKB57" s="1252"/>
      <c r="PKC57" s="1252"/>
      <c r="PKD57" s="1252"/>
      <c r="PKE57" s="1252"/>
      <c r="PKF57" s="1252"/>
      <c r="PKG57" s="1252"/>
      <c r="PKH57" s="1252"/>
      <c r="PKI57" s="1252"/>
      <c r="PKJ57" s="1252"/>
      <c r="PKK57" s="1252"/>
      <c r="PKL57" s="1252"/>
      <c r="PKM57" s="1252"/>
      <c r="PKN57" s="1252"/>
      <c r="PKO57" s="1252"/>
      <c r="PKP57" s="1252"/>
      <c r="PKQ57" s="1252"/>
      <c r="PKR57" s="1252"/>
      <c r="PKS57" s="1252"/>
      <c r="PKT57" s="1252"/>
      <c r="PKU57" s="1252"/>
      <c r="PKV57" s="1252"/>
      <c r="PKW57" s="1252"/>
      <c r="PKX57" s="1252"/>
      <c r="PKY57" s="1252"/>
      <c r="PKZ57" s="1252"/>
      <c r="PLA57" s="1252"/>
      <c r="PLB57" s="1252"/>
      <c r="PLC57" s="1252"/>
      <c r="PLD57" s="1252"/>
      <c r="PLE57" s="1252"/>
      <c r="PLF57" s="1252"/>
      <c r="PLG57" s="1252"/>
      <c r="PLH57" s="1252"/>
      <c r="PLI57" s="1252"/>
      <c r="PLJ57" s="1252"/>
      <c r="PLK57" s="1252"/>
      <c r="PLL57" s="1252"/>
      <c r="PLM57" s="1252"/>
      <c r="PLN57" s="1252"/>
      <c r="PLO57" s="1252"/>
      <c r="PLP57" s="1252"/>
      <c r="PLQ57" s="1252"/>
      <c r="PLR57" s="1252"/>
      <c r="PLS57" s="1252"/>
      <c r="PLT57" s="1252"/>
      <c r="PLU57" s="1252"/>
      <c r="PLV57" s="1252"/>
      <c r="PLW57" s="1252"/>
      <c r="PLX57" s="1252"/>
      <c r="PLY57" s="1252"/>
      <c r="PLZ57" s="1252"/>
      <c r="PMA57" s="1252"/>
      <c r="PMB57" s="1252"/>
      <c r="PMC57" s="1252"/>
      <c r="PMD57" s="1252"/>
      <c r="PME57" s="1252"/>
      <c r="PMF57" s="1252"/>
      <c r="PMG57" s="1252"/>
      <c r="PMH57" s="1252"/>
      <c r="PMI57" s="1252"/>
      <c r="PMJ57" s="1252"/>
      <c r="PMK57" s="1252"/>
      <c r="PML57" s="1252"/>
      <c r="PMM57" s="1252"/>
      <c r="PMN57" s="1252"/>
      <c r="PMO57" s="1252"/>
      <c r="PMP57" s="1252"/>
      <c r="PMQ57" s="1252"/>
      <c r="PMR57" s="1252"/>
      <c r="PMS57" s="1252"/>
      <c r="PMT57" s="1252"/>
      <c r="PMU57" s="1252"/>
      <c r="PMV57" s="1252"/>
      <c r="PMW57" s="1252"/>
      <c r="PMX57" s="1252"/>
      <c r="PMY57" s="1252"/>
      <c r="PMZ57" s="1252"/>
      <c r="PNA57" s="1252"/>
      <c r="PNB57" s="1252"/>
      <c r="PNC57" s="1252"/>
      <c r="PND57" s="1252"/>
      <c r="PNE57" s="1252"/>
      <c r="PNF57" s="1252"/>
      <c r="PNG57" s="1252"/>
      <c r="PNH57" s="1252"/>
      <c r="PNI57" s="1252"/>
      <c r="PNJ57" s="1252"/>
      <c r="PNK57" s="1252"/>
      <c r="PNL57" s="1252"/>
      <c r="PNM57" s="1252"/>
      <c r="PNN57" s="1252"/>
      <c r="PNO57" s="1252"/>
      <c r="PNP57" s="1252"/>
      <c r="PNQ57" s="1252"/>
      <c r="PNR57" s="1252"/>
      <c r="PNS57" s="1252"/>
      <c r="PNT57" s="1252"/>
      <c r="PNU57" s="1252"/>
      <c r="PNV57" s="1252"/>
      <c r="PNW57" s="1252"/>
      <c r="PNX57" s="1252"/>
      <c r="PNY57" s="1252"/>
      <c r="PNZ57" s="1252"/>
      <c r="POA57" s="1252"/>
      <c r="POB57" s="1252"/>
      <c r="POC57" s="1252"/>
      <c r="POD57" s="1252"/>
      <c r="POE57" s="1252"/>
      <c r="POF57" s="1252"/>
      <c r="POG57" s="1252"/>
      <c r="POH57" s="1252"/>
      <c r="POI57" s="1252"/>
      <c r="POJ57" s="1252"/>
      <c r="POK57" s="1252"/>
      <c r="POL57" s="1252"/>
      <c r="POM57" s="1252"/>
      <c r="PON57" s="1252"/>
      <c r="POO57" s="1252"/>
      <c r="POP57" s="1252"/>
      <c r="POQ57" s="1252"/>
      <c r="POR57" s="1252"/>
      <c r="POS57" s="1252"/>
      <c r="POT57" s="1252"/>
      <c r="POU57" s="1252"/>
      <c r="POV57" s="1252"/>
      <c r="POW57" s="1252"/>
      <c r="POX57" s="1252"/>
      <c r="POY57" s="1252"/>
      <c r="POZ57" s="1252"/>
      <c r="PPA57" s="1252"/>
      <c r="PPB57" s="1252"/>
      <c r="PPC57" s="1252"/>
      <c r="PPD57" s="1252"/>
      <c r="PPE57" s="1252"/>
      <c r="PPF57" s="1252"/>
      <c r="PPG57" s="1252"/>
      <c r="PPH57" s="1252"/>
      <c r="PPI57" s="1252"/>
      <c r="PPJ57" s="1252"/>
      <c r="PPK57" s="1252"/>
      <c r="PPL57" s="1252"/>
      <c r="PPM57" s="1252"/>
      <c r="PPN57" s="1252"/>
      <c r="PPO57" s="1252"/>
      <c r="PPP57" s="1252"/>
      <c r="PPQ57" s="1252"/>
      <c r="PPR57" s="1252"/>
      <c r="PPS57" s="1252"/>
      <c r="PPT57" s="1252"/>
      <c r="PPU57" s="1252"/>
      <c r="PPV57" s="1252"/>
      <c r="PPW57" s="1252"/>
      <c r="PPX57" s="1252"/>
      <c r="PPY57" s="1252"/>
      <c r="PPZ57" s="1252"/>
      <c r="PQA57" s="1252"/>
      <c r="PQB57" s="1252"/>
      <c r="PQC57" s="1252"/>
      <c r="PQD57" s="1252"/>
      <c r="PQE57" s="1252"/>
      <c r="PQF57" s="1252"/>
      <c r="PQG57" s="1252"/>
      <c r="PQH57" s="1252"/>
      <c r="PQI57" s="1252"/>
      <c r="PQJ57" s="1252"/>
      <c r="PQK57" s="1252"/>
      <c r="PQL57" s="1252"/>
      <c r="PQM57" s="1252"/>
      <c r="PQN57" s="1252"/>
      <c r="PQO57" s="1252"/>
      <c r="PQP57" s="1252"/>
      <c r="PQQ57" s="1252"/>
      <c r="PQR57" s="1252"/>
      <c r="PQS57" s="1252"/>
      <c r="PQT57" s="1252"/>
      <c r="PQU57" s="1252"/>
      <c r="PQV57" s="1252"/>
      <c r="PQW57" s="1252"/>
      <c r="PQX57" s="1252"/>
      <c r="PQY57" s="1252"/>
      <c r="PQZ57" s="1252"/>
      <c r="PRA57" s="1252"/>
      <c r="PRB57" s="1252"/>
      <c r="PRC57" s="1252"/>
      <c r="PRD57" s="1252"/>
      <c r="PRE57" s="1252"/>
      <c r="PRF57" s="1252"/>
      <c r="PRG57" s="1252"/>
      <c r="PRH57" s="1252"/>
      <c r="PRI57" s="1252"/>
      <c r="PRJ57" s="1252"/>
      <c r="PRK57" s="1252"/>
      <c r="PRL57" s="1252"/>
      <c r="PRM57" s="1252"/>
      <c r="PRN57" s="1252"/>
      <c r="PRO57" s="1252"/>
      <c r="PRP57" s="1252"/>
      <c r="PRQ57" s="1252"/>
      <c r="PRR57" s="1252"/>
      <c r="PRS57" s="1252"/>
      <c r="PRT57" s="1252"/>
      <c r="PRU57" s="1252"/>
      <c r="PRV57" s="1252"/>
      <c r="PRW57" s="1252"/>
      <c r="PRX57" s="1252"/>
      <c r="PRY57" s="1252"/>
      <c r="PRZ57" s="1252"/>
      <c r="PSA57" s="1252"/>
      <c r="PSB57" s="1252"/>
      <c r="PSC57" s="1252"/>
      <c r="PSD57" s="1252"/>
      <c r="PSE57" s="1252"/>
      <c r="PSF57" s="1252"/>
      <c r="PSG57" s="1252"/>
      <c r="PSH57" s="1252"/>
      <c r="PSI57" s="1252"/>
      <c r="PSJ57" s="1252"/>
      <c r="PSK57" s="1252"/>
      <c r="PSL57" s="1252"/>
      <c r="PSM57" s="1252"/>
      <c r="PSN57" s="1252"/>
      <c r="PSO57" s="1252"/>
      <c r="PSP57" s="1252"/>
      <c r="PSQ57" s="1252"/>
      <c r="PSR57" s="1252"/>
      <c r="PSS57" s="1252"/>
      <c r="PST57" s="1252"/>
      <c r="PSU57" s="1252"/>
      <c r="PSV57" s="1252"/>
      <c r="PSW57" s="1252"/>
      <c r="PSX57" s="1252"/>
      <c r="PSY57" s="1252"/>
      <c r="PSZ57" s="1252"/>
      <c r="PTA57" s="1252"/>
      <c r="PTB57" s="1252"/>
      <c r="PTC57" s="1252"/>
      <c r="PTD57" s="1252"/>
      <c r="PTE57" s="1252"/>
      <c r="PTF57" s="1252"/>
      <c r="PTG57" s="1252"/>
      <c r="PTH57" s="1252"/>
      <c r="PTI57" s="1252"/>
      <c r="PTJ57" s="1252"/>
      <c r="PTK57" s="1252"/>
      <c r="PTL57" s="1252"/>
      <c r="PTM57" s="1252"/>
      <c r="PTN57" s="1252"/>
      <c r="PTO57" s="1252"/>
      <c r="PTP57" s="1252"/>
      <c r="PTQ57" s="1252"/>
      <c r="PTR57" s="1252"/>
      <c r="PTS57" s="1252"/>
      <c r="PTT57" s="1252"/>
      <c r="PTU57" s="1252"/>
      <c r="PTV57" s="1252"/>
      <c r="PTW57" s="1252"/>
      <c r="PTX57" s="1252"/>
      <c r="PTY57" s="1252"/>
      <c r="PTZ57" s="1252"/>
      <c r="PUA57" s="1252"/>
      <c r="PUB57" s="1252"/>
      <c r="PUC57" s="1252"/>
      <c r="PUD57" s="1252"/>
      <c r="PUE57" s="1252"/>
      <c r="PUF57" s="1252"/>
      <c r="PUG57" s="1252"/>
      <c r="PUH57" s="1252"/>
      <c r="PUI57" s="1252"/>
      <c r="PUJ57" s="1252"/>
      <c r="PUK57" s="1252"/>
      <c r="PUL57" s="1252"/>
      <c r="PUM57" s="1252"/>
      <c r="PUN57" s="1252"/>
      <c r="PUO57" s="1252"/>
      <c r="PUP57" s="1252"/>
      <c r="PUQ57" s="1252"/>
      <c r="PUR57" s="1252"/>
      <c r="PUS57" s="1252"/>
      <c r="PUT57" s="1252"/>
      <c r="PUU57" s="1252"/>
      <c r="PUV57" s="1252"/>
      <c r="PUW57" s="1252"/>
      <c r="PUX57" s="1252"/>
      <c r="PUY57" s="1252"/>
      <c r="PUZ57" s="1252"/>
      <c r="PVA57" s="1252"/>
      <c r="PVB57" s="1252"/>
      <c r="PVC57" s="1252"/>
      <c r="PVD57" s="1252"/>
      <c r="PVE57" s="1252"/>
      <c r="PVF57" s="1252"/>
      <c r="PVG57" s="1252"/>
      <c r="PVH57" s="1252"/>
      <c r="PVI57" s="1252"/>
      <c r="PVJ57" s="1252"/>
      <c r="PVK57" s="1252"/>
      <c r="PVL57" s="1252"/>
      <c r="PVM57" s="1252"/>
      <c r="PVN57" s="1252"/>
      <c r="PVO57" s="1252"/>
      <c r="PVP57" s="1252"/>
      <c r="PVQ57" s="1252"/>
      <c r="PVR57" s="1252"/>
      <c r="PVS57" s="1252"/>
      <c r="PVT57" s="1252"/>
      <c r="PVU57" s="1252"/>
      <c r="PVV57" s="1252"/>
      <c r="PVW57" s="1252"/>
      <c r="PVX57" s="1252"/>
      <c r="PVY57" s="1252"/>
      <c r="PVZ57" s="1252"/>
      <c r="PWA57" s="1252"/>
      <c r="PWB57" s="1252"/>
      <c r="PWC57" s="1252"/>
      <c r="PWD57" s="1252"/>
      <c r="PWE57" s="1252"/>
      <c r="PWF57" s="1252"/>
      <c r="PWG57" s="1252"/>
      <c r="PWH57" s="1252"/>
      <c r="PWI57" s="1252"/>
      <c r="PWJ57" s="1252"/>
      <c r="PWK57" s="1252"/>
      <c r="PWL57" s="1252"/>
      <c r="PWM57" s="1252"/>
      <c r="PWN57" s="1252"/>
      <c r="PWO57" s="1252"/>
      <c r="PWP57" s="1252"/>
      <c r="PWQ57" s="1252"/>
      <c r="PWR57" s="1252"/>
      <c r="PWS57" s="1252"/>
      <c r="PWT57" s="1252"/>
      <c r="PWU57" s="1252"/>
      <c r="PWV57" s="1252"/>
      <c r="PWW57" s="1252"/>
      <c r="PWX57" s="1252"/>
      <c r="PWY57" s="1252"/>
      <c r="PWZ57" s="1252"/>
      <c r="PXA57" s="1252"/>
      <c r="PXB57" s="1252"/>
      <c r="PXC57" s="1252"/>
      <c r="PXD57" s="1252"/>
      <c r="PXE57" s="1252"/>
      <c r="PXF57" s="1252"/>
      <c r="PXG57" s="1252"/>
      <c r="PXH57" s="1252"/>
      <c r="PXI57" s="1252"/>
      <c r="PXJ57" s="1252"/>
      <c r="PXK57" s="1252"/>
      <c r="PXL57" s="1252"/>
      <c r="PXM57" s="1252"/>
      <c r="PXN57" s="1252"/>
      <c r="PXO57" s="1252"/>
      <c r="PXP57" s="1252"/>
      <c r="PXQ57" s="1252"/>
      <c r="PXR57" s="1252"/>
      <c r="PXS57" s="1252"/>
      <c r="PXT57" s="1252"/>
      <c r="PXU57" s="1252"/>
      <c r="PXV57" s="1252"/>
      <c r="PXW57" s="1252"/>
      <c r="PXX57" s="1252"/>
      <c r="PXY57" s="1252"/>
      <c r="PXZ57" s="1252"/>
      <c r="PYA57" s="1252"/>
      <c r="PYB57" s="1252"/>
      <c r="PYC57" s="1252"/>
      <c r="PYD57" s="1252"/>
      <c r="PYE57" s="1252"/>
      <c r="PYF57" s="1252"/>
      <c r="PYG57" s="1252"/>
      <c r="PYH57" s="1252"/>
      <c r="PYI57" s="1252"/>
      <c r="PYJ57" s="1252"/>
      <c r="PYK57" s="1252"/>
      <c r="PYL57" s="1252"/>
      <c r="PYM57" s="1252"/>
      <c r="PYN57" s="1252"/>
      <c r="PYO57" s="1252"/>
      <c r="PYP57" s="1252"/>
      <c r="PYQ57" s="1252"/>
      <c r="PYR57" s="1252"/>
      <c r="PYS57" s="1252"/>
      <c r="PYT57" s="1252"/>
      <c r="PYU57" s="1252"/>
      <c r="PYV57" s="1252"/>
      <c r="PYW57" s="1252"/>
      <c r="PYX57" s="1252"/>
      <c r="PYY57" s="1252"/>
      <c r="PYZ57" s="1252"/>
      <c r="PZA57" s="1252"/>
      <c r="PZB57" s="1252"/>
      <c r="PZC57" s="1252"/>
      <c r="PZD57" s="1252"/>
      <c r="PZE57" s="1252"/>
      <c r="PZF57" s="1252"/>
      <c r="PZG57" s="1252"/>
      <c r="PZH57" s="1252"/>
      <c r="PZI57" s="1252"/>
      <c r="PZJ57" s="1252"/>
      <c r="PZK57" s="1252"/>
      <c r="PZL57" s="1252"/>
      <c r="PZM57" s="1252"/>
      <c r="PZN57" s="1252"/>
      <c r="PZO57" s="1252"/>
      <c r="PZP57" s="1252"/>
      <c r="PZQ57" s="1252"/>
      <c r="PZR57" s="1252"/>
      <c r="PZS57" s="1252"/>
      <c r="PZT57" s="1252"/>
      <c r="PZU57" s="1252"/>
      <c r="PZV57" s="1252"/>
      <c r="PZW57" s="1252"/>
      <c r="PZX57" s="1252"/>
      <c r="PZY57" s="1252"/>
      <c r="PZZ57" s="1252"/>
      <c r="QAA57" s="1252"/>
      <c r="QAB57" s="1252"/>
      <c r="QAC57" s="1252"/>
      <c r="QAD57" s="1252"/>
      <c r="QAE57" s="1252"/>
      <c r="QAF57" s="1252"/>
      <c r="QAG57" s="1252"/>
      <c r="QAH57" s="1252"/>
      <c r="QAI57" s="1252"/>
      <c r="QAJ57" s="1252"/>
      <c r="QAK57" s="1252"/>
      <c r="QAL57" s="1252"/>
      <c r="QAM57" s="1252"/>
      <c r="QAN57" s="1252"/>
      <c r="QAO57" s="1252"/>
      <c r="QAP57" s="1252"/>
      <c r="QAQ57" s="1252"/>
      <c r="QAR57" s="1252"/>
      <c r="QAS57" s="1252"/>
      <c r="QAT57" s="1252"/>
      <c r="QAU57" s="1252"/>
      <c r="QAV57" s="1252"/>
      <c r="QAW57" s="1252"/>
      <c r="QAX57" s="1252"/>
      <c r="QAY57" s="1252"/>
      <c r="QAZ57" s="1252"/>
      <c r="QBA57" s="1252"/>
      <c r="QBB57" s="1252"/>
      <c r="QBC57" s="1252"/>
      <c r="QBD57" s="1252"/>
      <c r="QBE57" s="1252"/>
      <c r="QBF57" s="1252"/>
      <c r="QBG57" s="1252"/>
      <c r="QBH57" s="1252"/>
      <c r="QBI57" s="1252"/>
      <c r="QBJ57" s="1252"/>
      <c r="QBK57" s="1252"/>
      <c r="QBL57" s="1252"/>
      <c r="QBM57" s="1252"/>
      <c r="QBN57" s="1252"/>
      <c r="QBO57" s="1252"/>
      <c r="QBP57" s="1252"/>
      <c r="QBQ57" s="1252"/>
      <c r="QBR57" s="1252"/>
      <c r="QBS57" s="1252"/>
      <c r="QBT57" s="1252"/>
      <c r="QBU57" s="1252"/>
      <c r="QBV57" s="1252"/>
      <c r="QBW57" s="1252"/>
      <c r="QBX57" s="1252"/>
      <c r="QBY57" s="1252"/>
      <c r="QBZ57" s="1252"/>
      <c r="QCA57" s="1252"/>
      <c r="QCB57" s="1252"/>
      <c r="QCC57" s="1252"/>
      <c r="QCD57" s="1252"/>
      <c r="QCE57" s="1252"/>
      <c r="QCF57" s="1252"/>
      <c r="QCG57" s="1252"/>
      <c r="QCH57" s="1252"/>
      <c r="QCI57" s="1252"/>
      <c r="QCJ57" s="1252"/>
      <c r="QCK57" s="1252"/>
      <c r="QCL57" s="1252"/>
      <c r="QCM57" s="1252"/>
      <c r="QCN57" s="1252"/>
      <c r="QCO57" s="1252"/>
      <c r="QCP57" s="1252"/>
      <c r="QCQ57" s="1252"/>
      <c r="QCR57" s="1252"/>
      <c r="QCS57" s="1252"/>
      <c r="QCT57" s="1252"/>
      <c r="QCU57" s="1252"/>
      <c r="QCV57" s="1252"/>
      <c r="QCW57" s="1252"/>
      <c r="QCX57" s="1252"/>
      <c r="QCY57" s="1252"/>
      <c r="QCZ57" s="1252"/>
      <c r="QDA57" s="1252"/>
      <c r="QDB57" s="1252"/>
      <c r="QDC57" s="1252"/>
      <c r="QDD57" s="1252"/>
      <c r="QDE57" s="1252"/>
      <c r="QDF57" s="1252"/>
      <c r="QDG57" s="1252"/>
      <c r="QDH57" s="1252"/>
      <c r="QDI57" s="1252"/>
      <c r="QDJ57" s="1252"/>
      <c r="QDK57" s="1252"/>
      <c r="QDL57" s="1252"/>
      <c r="QDM57" s="1252"/>
      <c r="QDN57" s="1252"/>
      <c r="QDO57" s="1252"/>
      <c r="QDP57" s="1252"/>
      <c r="QDQ57" s="1252"/>
      <c r="QDR57" s="1252"/>
      <c r="QDS57" s="1252"/>
      <c r="QDT57" s="1252"/>
      <c r="QDU57" s="1252"/>
      <c r="QDV57" s="1252"/>
      <c r="QDW57" s="1252"/>
      <c r="QDX57" s="1252"/>
      <c r="QDY57" s="1252"/>
      <c r="QDZ57" s="1252"/>
      <c r="QEA57" s="1252"/>
      <c r="QEB57" s="1252"/>
      <c r="QEC57" s="1252"/>
      <c r="QED57" s="1252"/>
      <c r="QEE57" s="1252"/>
      <c r="QEF57" s="1252"/>
      <c r="QEG57" s="1252"/>
      <c r="QEH57" s="1252"/>
      <c r="QEI57" s="1252"/>
      <c r="QEJ57" s="1252"/>
      <c r="QEK57" s="1252"/>
      <c r="QEL57" s="1252"/>
      <c r="QEM57" s="1252"/>
      <c r="QEN57" s="1252"/>
      <c r="QEO57" s="1252"/>
      <c r="QEP57" s="1252"/>
      <c r="QEQ57" s="1252"/>
      <c r="QER57" s="1252"/>
      <c r="QES57" s="1252"/>
      <c r="QET57" s="1252"/>
      <c r="QEU57" s="1252"/>
      <c r="QEV57" s="1252"/>
      <c r="QEW57" s="1252"/>
      <c r="QEX57" s="1252"/>
      <c r="QEY57" s="1252"/>
      <c r="QEZ57" s="1252"/>
      <c r="QFA57" s="1252"/>
      <c r="QFB57" s="1252"/>
      <c r="QFC57" s="1252"/>
      <c r="QFD57" s="1252"/>
      <c r="QFE57" s="1252"/>
      <c r="QFF57" s="1252"/>
      <c r="QFG57" s="1252"/>
      <c r="QFH57" s="1252"/>
      <c r="QFI57" s="1252"/>
      <c r="QFJ57" s="1252"/>
      <c r="QFK57" s="1252"/>
      <c r="QFL57" s="1252"/>
      <c r="QFM57" s="1252"/>
      <c r="QFN57" s="1252"/>
      <c r="QFO57" s="1252"/>
      <c r="QFP57" s="1252"/>
      <c r="QFQ57" s="1252"/>
      <c r="QFR57" s="1252"/>
      <c r="QFS57" s="1252"/>
      <c r="QFT57" s="1252"/>
      <c r="QFU57" s="1252"/>
      <c r="QFV57" s="1252"/>
      <c r="QFW57" s="1252"/>
      <c r="QFX57" s="1252"/>
      <c r="QFY57" s="1252"/>
      <c r="QFZ57" s="1252"/>
      <c r="QGA57" s="1252"/>
      <c r="QGB57" s="1252"/>
      <c r="QGC57" s="1252"/>
      <c r="QGD57" s="1252"/>
      <c r="QGE57" s="1252"/>
      <c r="QGF57" s="1252"/>
      <c r="QGG57" s="1252"/>
      <c r="QGH57" s="1252"/>
      <c r="QGI57" s="1252"/>
      <c r="QGJ57" s="1252"/>
      <c r="QGK57" s="1252"/>
      <c r="QGL57" s="1252"/>
      <c r="QGM57" s="1252"/>
      <c r="QGN57" s="1252"/>
      <c r="QGO57" s="1252"/>
      <c r="QGP57" s="1252"/>
      <c r="QGQ57" s="1252"/>
      <c r="QGR57" s="1252"/>
      <c r="QGS57" s="1252"/>
      <c r="QGT57" s="1252"/>
      <c r="QGU57" s="1252"/>
      <c r="QGV57" s="1252"/>
      <c r="QGW57" s="1252"/>
      <c r="QGX57" s="1252"/>
      <c r="QGY57" s="1252"/>
      <c r="QGZ57" s="1252"/>
      <c r="QHA57" s="1252"/>
      <c r="QHB57" s="1252"/>
      <c r="QHC57" s="1252"/>
      <c r="QHD57" s="1252"/>
      <c r="QHE57" s="1252"/>
      <c r="QHF57" s="1252"/>
      <c r="QHG57" s="1252"/>
      <c r="QHH57" s="1252"/>
      <c r="QHI57" s="1252"/>
      <c r="QHJ57" s="1252"/>
      <c r="QHK57" s="1252"/>
      <c r="QHL57" s="1252"/>
      <c r="QHM57" s="1252"/>
      <c r="QHN57" s="1252"/>
      <c r="QHO57" s="1252"/>
      <c r="QHP57" s="1252"/>
      <c r="QHQ57" s="1252"/>
      <c r="QHR57" s="1252"/>
      <c r="QHS57" s="1252"/>
      <c r="QHT57" s="1252"/>
      <c r="QHU57" s="1252"/>
      <c r="QHV57" s="1252"/>
      <c r="QHW57" s="1252"/>
      <c r="QHX57" s="1252"/>
      <c r="QHY57" s="1252"/>
      <c r="QHZ57" s="1252"/>
      <c r="QIA57" s="1252"/>
      <c r="QIB57" s="1252"/>
      <c r="QIC57" s="1252"/>
      <c r="QID57" s="1252"/>
      <c r="QIE57" s="1252"/>
      <c r="QIF57" s="1252"/>
      <c r="QIG57" s="1252"/>
      <c r="QIH57" s="1252"/>
      <c r="QII57" s="1252"/>
      <c r="QIJ57" s="1252"/>
      <c r="QIK57" s="1252"/>
      <c r="QIL57" s="1252"/>
      <c r="QIM57" s="1252"/>
      <c r="QIN57" s="1252"/>
      <c r="QIO57" s="1252"/>
      <c r="QIP57" s="1252"/>
      <c r="QIQ57" s="1252"/>
      <c r="QIR57" s="1252"/>
      <c r="QIS57" s="1252"/>
      <c r="QIT57" s="1252"/>
      <c r="QIU57" s="1252"/>
      <c r="QIV57" s="1252"/>
      <c r="QIW57" s="1252"/>
      <c r="QIX57" s="1252"/>
      <c r="QIY57" s="1252"/>
      <c r="QIZ57" s="1252"/>
      <c r="QJA57" s="1252"/>
      <c r="QJB57" s="1252"/>
      <c r="QJC57" s="1252"/>
      <c r="QJD57" s="1252"/>
      <c r="QJE57" s="1252"/>
      <c r="QJF57" s="1252"/>
      <c r="QJG57" s="1252"/>
      <c r="QJH57" s="1252"/>
      <c r="QJI57" s="1252"/>
      <c r="QJJ57" s="1252"/>
      <c r="QJK57" s="1252"/>
      <c r="QJL57" s="1252"/>
      <c r="QJM57" s="1252"/>
      <c r="QJN57" s="1252"/>
      <c r="QJO57" s="1252"/>
      <c r="QJP57" s="1252"/>
      <c r="QJQ57" s="1252"/>
      <c r="QJR57" s="1252"/>
      <c r="QJS57" s="1252"/>
      <c r="QJT57" s="1252"/>
      <c r="QJU57" s="1252"/>
      <c r="QJV57" s="1252"/>
      <c r="QJW57" s="1252"/>
      <c r="QJX57" s="1252"/>
      <c r="QJY57" s="1252"/>
      <c r="QJZ57" s="1252"/>
      <c r="QKA57" s="1252"/>
      <c r="QKB57" s="1252"/>
      <c r="QKC57" s="1252"/>
      <c r="QKD57" s="1252"/>
      <c r="QKE57" s="1252"/>
      <c r="QKF57" s="1252"/>
      <c r="QKG57" s="1252"/>
      <c r="QKH57" s="1252"/>
      <c r="QKI57" s="1252"/>
      <c r="QKJ57" s="1252"/>
      <c r="QKK57" s="1252"/>
      <c r="QKL57" s="1252"/>
      <c r="QKM57" s="1252"/>
      <c r="QKN57" s="1252"/>
      <c r="QKO57" s="1252"/>
      <c r="QKP57" s="1252"/>
      <c r="QKQ57" s="1252"/>
      <c r="QKR57" s="1252"/>
      <c r="QKS57" s="1252"/>
      <c r="QKT57" s="1252"/>
      <c r="QKU57" s="1252"/>
      <c r="QKV57" s="1252"/>
      <c r="QKW57" s="1252"/>
      <c r="QKX57" s="1252"/>
      <c r="QKY57" s="1252"/>
      <c r="QKZ57" s="1252"/>
      <c r="QLA57" s="1252"/>
      <c r="QLB57" s="1252"/>
      <c r="QLC57" s="1252"/>
      <c r="QLD57" s="1252"/>
      <c r="QLE57" s="1252"/>
      <c r="QLF57" s="1252"/>
      <c r="QLG57" s="1252"/>
      <c r="QLH57" s="1252"/>
      <c r="QLI57" s="1252"/>
      <c r="QLJ57" s="1252"/>
      <c r="QLK57" s="1252"/>
      <c r="QLL57" s="1252"/>
      <c r="QLM57" s="1252"/>
      <c r="QLN57" s="1252"/>
      <c r="QLO57" s="1252"/>
      <c r="QLP57" s="1252"/>
      <c r="QLQ57" s="1252"/>
      <c r="QLR57" s="1252"/>
      <c r="QLS57" s="1252"/>
      <c r="QLT57" s="1252"/>
      <c r="QLU57" s="1252"/>
      <c r="QLV57" s="1252"/>
      <c r="QLW57" s="1252"/>
      <c r="QLX57" s="1252"/>
      <c r="QLY57" s="1252"/>
      <c r="QLZ57" s="1252"/>
      <c r="QMA57" s="1252"/>
      <c r="QMB57" s="1252"/>
      <c r="QMC57" s="1252"/>
      <c r="QMD57" s="1252"/>
      <c r="QME57" s="1252"/>
      <c r="QMF57" s="1252"/>
      <c r="QMG57" s="1252"/>
      <c r="QMH57" s="1252"/>
      <c r="QMI57" s="1252"/>
      <c r="QMJ57" s="1252"/>
      <c r="QMK57" s="1252"/>
      <c r="QML57" s="1252"/>
      <c r="QMM57" s="1252"/>
      <c r="QMN57" s="1252"/>
      <c r="QMO57" s="1252"/>
      <c r="QMP57" s="1252"/>
      <c r="QMQ57" s="1252"/>
      <c r="QMR57" s="1252"/>
      <c r="QMS57" s="1252"/>
      <c r="QMT57" s="1252"/>
      <c r="QMU57" s="1252"/>
      <c r="QMV57" s="1252"/>
      <c r="QMW57" s="1252"/>
      <c r="QMX57" s="1252"/>
      <c r="QMY57" s="1252"/>
      <c r="QMZ57" s="1252"/>
      <c r="QNA57" s="1252"/>
      <c r="QNB57" s="1252"/>
      <c r="QNC57" s="1252"/>
      <c r="QND57" s="1252"/>
      <c r="QNE57" s="1252"/>
      <c r="QNF57" s="1252"/>
      <c r="QNG57" s="1252"/>
      <c r="QNH57" s="1252"/>
      <c r="QNI57" s="1252"/>
      <c r="QNJ57" s="1252"/>
      <c r="QNK57" s="1252"/>
      <c r="QNL57" s="1252"/>
      <c r="QNM57" s="1252"/>
      <c r="QNN57" s="1252"/>
      <c r="QNO57" s="1252"/>
      <c r="QNP57" s="1252"/>
      <c r="QNQ57" s="1252"/>
      <c r="QNR57" s="1252"/>
      <c r="QNS57" s="1252"/>
      <c r="QNT57" s="1252"/>
      <c r="QNU57" s="1252"/>
      <c r="QNV57" s="1252"/>
      <c r="QNW57" s="1252"/>
      <c r="QNX57" s="1252"/>
      <c r="QNY57" s="1252"/>
      <c r="QNZ57" s="1252"/>
      <c r="QOA57" s="1252"/>
      <c r="QOB57" s="1252"/>
      <c r="QOC57" s="1252"/>
      <c r="QOD57" s="1252"/>
      <c r="QOE57" s="1252"/>
      <c r="QOF57" s="1252"/>
      <c r="QOG57" s="1252"/>
      <c r="QOH57" s="1252"/>
      <c r="QOI57" s="1252"/>
      <c r="QOJ57" s="1252"/>
      <c r="QOK57" s="1252"/>
      <c r="QOL57" s="1252"/>
      <c r="QOM57" s="1252"/>
      <c r="QON57" s="1252"/>
      <c r="QOO57" s="1252"/>
      <c r="QOP57" s="1252"/>
      <c r="QOQ57" s="1252"/>
      <c r="QOR57" s="1252"/>
      <c r="QOS57" s="1252"/>
      <c r="QOT57" s="1252"/>
      <c r="QOU57" s="1252"/>
      <c r="QOV57" s="1252"/>
      <c r="QOW57" s="1252"/>
      <c r="QOX57" s="1252"/>
      <c r="QOY57" s="1252"/>
      <c r="QOZ57" s="1252"/>
      <c r="QPA57" s="1252"/>
      <c r="QPB57" s="1252"/>
      <c r="QPC57" s="1252"/>
      <c r="QPD57" s="1252"/>
      <c r="QPE57" s="1252"/>
      <c r="QPF57" s="1252"/>
      <c r="QPG57" s="1252"/>
      <c r="QPH57" s="1252"/>
      <c r="QPI57" s="1252"/>
      <c r="QPJ57" s="1252"/>
      <c r="QPK57" s="1252"/>
      <c r="QPL57" s="1252"/>
      <c r="QPM57" s="1252"/>
      <c r="QPN57" s="1252"/>
      <c r="QPO57" s="1252"/>
      <c r="QPP57" s="1252"/>
      <c r="QPQ57" s="1252"/>
      <c r="QPR57" s="1252"/>
      <c r="QPS57" s="1252"/>
      <c r="QPT57" s="1252"/>
      <c r="QPU57" s="1252"/>
      <c r="QPV57" s="1252"/>
      <c r="QPW57" s="1252"/>
      <c r="QPX57" s="1252"/>
      <c r="QPY57" s="1252"/>
      <c r="QPZ57" s="1252"/>
      <c r="QQA57" s="1252"/>
      <c r="QQB57" s="1252"/>
      <c r="QQC57" s="1252"/>
      <c r="QQD57" s="1252"/>
      <c r="QQE57" s="1252"/>
      <c r="QQF57" s="1252"/>
      <c r="QQG57" s="1252"/>
      <c r="QQH57" s="1252"/>
      <c r="QQI57" s="1252"/>
      <c r="QQJ57" s="1252"/>
      <c r="QQK57" s="1252"/>
      <c r="QQL57" s="1252"/>
      <c r="QQM57" s="1252"/>
      <c r="QQN57" s="1252"/>
      <c r="QQO57" s="1252"/>
      <c r="QQP57" s="1252"/>
      <c r="QQQ57" s="1252"/>
      <c r="QQR57" s="1252"/>
      <c r="QQS57" s="1252"/>
      <c r="QQT57" s="1252"/>
      <c r="QQU57" s="1252"/>
      <c r="QQV57" s="1252"/>
      <c r="QQW57" s="1252"/>
      <c r="QQX57" s="1252"/>
      <c r="QQY57" s="1252"/>
      <c r="QQZ57" s="1252"/>
      <c r="QRA57" s="1252"/>
      <c r="QRB57" s="1252"/>
      <c r="QRC57" s="1252"/>
      <c r="QRD57" s="1252"/>
      <c r="QRE57" s="1252"/>
      <c r="QRF57" s="1252"/>
      <c r="QRG57" s="1252"/>
      <c r="QRH57" s="1252"/>
      <c r="QRI57" s="1252"/>
      <c r="QRJ57" s="1252"/>
      <c r="QRK57" s="1252"/>
      <c r="QRL57" s="1252"/>
      <c r="QRM57" s="1252"/>
      <c r="QRN57" s="1252"/>
      <c r="QRO57" s="1252"/>
      <c r="QRP57" s="1252"/>
      <c r="QRQ57" s="1252"/>
      <c r="QRR57" s="1252"/>
      <c r="QRS57" s="1252"/>
      <c r="QRT57" s="1252"/>
      <c r="QRU57" s="1252"/>
      <c r="QRV57" s="1252"/>
      <c r="QRW57" s="1252"/>
      <c r="QRX57" s="1252"/>
      <c r="QRY57" s="1252"/>
      <c r="QRZ57" s="1252"/>
      <c r="QSA57" s="1252"/>
      <c r="QSB57" s="1252"/>
      <c r="QSC57" s="1252"/>
      <c r="QSD57" s="1252"/>
      <c r="QSE57" s="1252"/>
      <c r="QSF57" s="1252"/>
      <c r="QSG57" s="1252"/>
      <c r="QSH57" s="1252"/>
      <c r="QSI57" s="1252"/>
      <c r="QSJ57" s="1252"/>
      <c r="QSK57" s="1252"/>
      <c r="QSL57" s="1252"/>
      <c r="QSM57" s="1252"/>
      <c r="QSN57" s="1252"/>
      <c r="QSO57" s="1252"/>
      <c r="QSP57" s="1252"/>
      <c r="QSQ57" s="1252"/>
      <c r="QSR57" s="1252"/>
      <c r="QSS57" s="1252"/>
      <c r="QST57" s="1252"/>
      <c r="QSU57" s="1252"/>
      <c r="QSV57" s="1252"/>
      <c r="QSW57" s="1252"/>
      <c r="QSX57" s="1252"/>
      <c r="QSY57" s="1252"/>
      <c r="QSZ57" s="1252"/>
      <c r="QTA57" s="1252"/>
      <c r="QTB57" s="1252"/>
      <c r="QTC57" s="1252"/>
      <c r="QTD57" s="1252"/>
      <c r="QTE57" s="1252"/>
      <c r="QTF57" s="1252"/>
      <c r="QTG57" s="1252"/>
      <c r="QTH57" s="1252"/>
      <c r="QTI57" s="1252"/>
      <c r="QTJ57" s="1252"/>
      <c r="QTK57" s="1252"/>
      <c r="QTL57" s="1252"/>
      <c r="QTM57" s="1252"/>
      <c r="QTN57" s="1252"/>
      <c r="QTO57" s="1252"/>
      <c r="QTP57" s="1252"/>
      <c r="QTQ57" s="1252"/>
      <c r="QTR57" s="1252"/>
      <c r="QTS57" s="1252"/>
      <c r="QTT57" s="1252"/>
      <c r="QTU57" s="1252"/>
      <c r="QTV57" s="1252"/>
      <c r="QTW57" s="1252"/>
      <c r="QTX57" s="1252"/>
      <c r="QTY57" s="1252"/>
      <c r="QTZ57" s="1252"/>
      <c r="QUA57" s="1252"/>
      <c r="QUB57" s="1252"/>
      <c r="QUC57" s="1252"/>
      <c r="QUD57" s="1252"/>
      <c r="QUE57" s="1252"/>
      <c r="QUF57" s="1252"/>
      <c r="QUG57" s="1252"/>
      <c r="QUH57" s="1252"/>
      <c r="QUI57" s="1252"/>
      <c r="QUJ57" s="1252"/>
      <c r="QUK57" s="1252"/>
      <c r="QUL57" s="1252"/>
      <c r="QUM57" s="1252"/>
      <c r="QUN57" s="1252"/>
      <c r="QUO57" s="1252"/>
      <c r="QUP57" s="1252"/>
      <c r="QUQ57" s="1252"/>
      <c r="QUR57" s="1252"/>
      <c r="QUS57" s="1252"/>
      <c r="QUT57" s="1252"/>
      <c r="QUU57" s="1252"/>
      <c r="QUV57" s="1252"/>
      <c r="QUW57" s="1252"/>
      <c r="QUX57" s="1252"/>
      <c r="QUY57" s="1252"/>
      <c r="QUZ57" s="1252"/>
      <c r="QVA57" s="1252"/>
      <c r="QVB57" s="1252"/>
      <c r="QVC57" s="1252"/>
      <c r="QVD57" s="1252"/>
      <c r="QVE57" s="1252"/>
      <c r="QVF57" s="1252"/>
      <c r="QVG57" s="1252"/>
      <c r="QVH57" s="1252"/>
      <c r="QVI57" s="1252"/>
      <c r="QVJ57" s="1252"/>
      <c r="QVK57" s="1252"/>
      <c r="QVL57" s="1252"/>
      <c r="QVM57" s="1252"/>
      <c r="QVN57" s="1252"/>
      <c r="QVO57" s="1252"/>
      <c r="QVP57" s="1252"/>
      <c r="QVQ57" s="1252"/>
      <c r="QVR57" s="1252"/>
      <c r="QVS57" s="1252"/>
      <c r="QVT57" s="1252"/>
      <c r="QVU57" s="1252"/>
      <c r="QVV57" s="1252"/>
      <c r="QVW57" s="1252"/>
      <c r="QVX57" s="1252"/>
      <c r="QVY57" s="1252"/>
      <c r="QVZ57" s="1252"/>
      <c r="QWA57" s="1252"/>
      <c r="QWB57" s="1252"/>
      <c r="QWC57" s="1252"/>
      <c r="QWD57" s="1252"/>
      <c r="QWE57" s="1252"/>
      <c r="QWF57" s="1252"/>
      <c r="QWG57" s="1252"/>
      <c r="QWH57" s="1252"/>
      <c r="QWI57" s="1252"/>
      <c r="QWJ57" s="1252"/>
      <c r="QWK57" s="1252"/>
      <c r="QWL57" s="1252"/>
      <c r="QWM57" s="1252"/>
      <c r="QWN57" s="1252"/>
      <c r="QWO57" s="1252"/>
      <c r="QWP57" s="1252"/>
      <c r="QWQ57" s="1252"/>
      <c r="QWR57" s="1252"/>
      <c r="QWS57" s="1252"/>
      <c r="QWT57" s="1252"/>
      <c r="QWU57" s="1252"/>
      <c r="QWV57" s="1252"/>
      <c r="QWW57" s="1252"/>
      <c r="QWX57" s="1252"/>
      <c r="QWY57" s="1252"/>
      <c r="QWZ57" s="1252"/>
      <c r="QXA57" s="1252"/>
      <c r="QXB57" s="1252"/>
      <c r="QXC57" s="1252"/>
      <c r="QXD57" s="1252"/>
      <c r="QXE57" s="1252"/>
      <c r="QXF57" s="1252"/>
      <c r="QXG57" s="1252"/>
      <c r="QXH57" s="1252"/>
      <c r="QXI57" s="1252"/>
      <c r="QXJ57" s="1252"/>
      <c r="QXK57" s="1252"/>
      <c r="QXL57" s="1252"/>
      <c r="QXM57" s="1252"/>
      <c r="QXN57" s="1252"/>
      <c r="QXO57" s="1252"/>
      <c r="QXP57" s="1252"/>
      <c r="QXQ57" s="1252"/>
      <c r="QXR57" s="1252"/>
      <c r="QXS57" s="1252"/>
      <c r="QXT57" s="1252"/>
      <c r="QXU57" s="1252"/>
      <c r="QXV57" s="1252"/>
      <c r="QXW57" s="1252"/>
      <c r="QXX57" s="1252"/>
      <c r="QXY57" s="1252"/>
      <c r="QXZ57" s="1252"/>
      <c r="QYA57" s="1252"/>
      <c r="QYB57" s="1252"/>
      <c r="QYC57" s="1252"/>
      <c r="QYD57" s="1252"/>
      <c r="QYE57" s="1252"/>
      <c r="QYF57" s="1252"/>
      <c r="QYG57" s="1252"/>
      <c r="QYH57" s="1252"/>
      <c r="QYI57" s="1252"/>
      <c r="QYJ57" s="1252"/>
      <c r="QYK57" s="1252"/>
      <c r="QYL57" s="1252"/>
      <c r="QYM57" s="1252"/>
      <c r="QYN57" s="1252"/>
      <c r="QYO57" s="1252"/>
      <c r="QYP57" s="1252"/>
      <c r="QYQ57" s="1252"/>
      <c r="QYR57" s="1252"/>
      <c r="QYS57" s="1252"/>
      <c r="QYT57" s="1252"/>
      <c r="QYU57" s="1252"/>
      <c r="QYV57" s="1252"/>
      <c r="QYW57" s="1252"/>
      <c r="QYX57" s="1252"/>
      <c r="QYY57" s="1252"/>
      <c r="QYZ57" s="1252"/>
      <c r="QZA57" s="1252"/>
      <c r="QZB57" s="1252"/>
      <c r="QZC57" s="1252"/>
      <c r="QZD57" s="1252"/>
      <c r="QZE57" s="1252"/>
      <c r="QZF57" s="1252"/>
      <c r="QZG57" s="1252"/>
      <c r="QZH57" s="1252"/>
      <c r="QZI57" s="1252"/>
      <c r="QZJ57" s="1252"/>
      <c r="QZK57" s="1252"/>
      <c r="QZL57" s="1252"/>
      <c r="QZM57" s="1252"/>
      <c r="QZN57" s="1252"/>
      <c r="QZO57" s="1252"/>
      <c r="QZP57" s="1252"/>
      <c r="QZQ57" s="1252"/>
      <c r="QZR57" s="1252"/>
      <c r="QZS57" s="1252"/>
      <c r="QZT57" s="1252"/>
      <c r="QZU57" s="1252"/>
      <c r="QZV57" s="1252"/>
      <c r="QZW57" s="1252"/>
      <c r="QZX57" s="1252"/>
      <c r="QZY57" s="1252"/>
      <c r="QZZ57" s="1252"/>
      <c r="RAA57" s="1252"/>
      <c r="RAB57" s="1252"/>
      <c r="RAC57" s="1252"/>
      <c r="RAD57" s="1252"/>
      <c r="RAE57" s="1252"/>
      <c r="RAF57" s="1252"/>
      <c r="RAG57" s="1252"/>
      <c r="RAH57" s="1252"/>
      <c r="RAI57" s="1252"/>
      <c r="RAJ57" s="1252"/>
      <c r="RAK57" s="1252"/>
      <c r="RAL57" s="1252"/>
      <c r="RAM57" s="1252"/>
      <c r="RAN57" s="1252"/>
      <c r="RAO57" s="1252"/>
      <c r="RAP57" s="1252"/>
      <c r="RAQ57" s="1252"/>
      <c r="RAR57" s="1252"/>
      <c r="RAS57" s="1252"/>
      <c r="RAT57" s="1252"/>
      <c r="RAU57" s="1252"/>
      <c r="RAV57" s="1252"/>
      <c r="RAW57" s="1252"/>
      <c r="RAX57" s="1252"/>
      <c r="RAY57" s="1252"/>
      <c r="RAZ57" s="1252"/>
      <c r="RBA57" s="1252"/>
      <c r="RBB57" s="1252"/>
      <c r="RBC57" s="1252"/>
      <c r="RBD57" s="1252"/>
      <c r="RBE57" s="1252"/>
      <c r="RBF57" s="1252"/>
      <c r="RBG57" s="1252"/>
      <c r="RBH57" s="1252"/>
      <c r="RBI57" s="1252"/>
      <c r="RBJ57" s="1252"/>
      <c r="RBK57" s="1252"/>
      <c r="RBL57" s="1252"/>
      <c r="RBM57" s="1252"/>
      <c r="RBN57" s="1252"/>
      <c r="RBO57" s="1252"/>
      <c r="RBP57" s="1252"/>
      <c r="RBQ57" s="1252"/>
      <c r="RBR57" s="1252"/>
      <c r="RBS57" s="1252"/>
      <c r="RBT57" s="1252"/>
      <c r="RBU57" s="1252"/>
      <c r="RBV57" s="1252"/>
      <c r="RBW57" s="1252"/>
      <c r="RBX57" s="1252"/>
      <c r="RBY57" s="1252"/>
      <c r="RBZ57" s="1252"/>
      <c r="RCA57" s="1252"/>
      <c r="RCB57" s="1252"/>
      <c r="RCC57" s="1252"/>
      <c r="RCD57" s="1252"/>
      <c r="RCE57" s="1252"/>
      <c r="RCF57" s="1252"/>
      <c r="RCG57" s="1252"/>
      <c r="RCH57" s="1252"/>
      <c r="RCI57" s="1252"/>
      <c r="RCJ57" s="1252"/>
      <c r="RCK57" s="1252"/>
      <c r="RCL57" s="1252"/>
      <c r="RCM57" s="1252"/>
      <c r="RCN57" s="1252"/>
      <c r="RCO57" s="1252"/>
      <c r="RCP57" s="1252"/>
      <c r="RCQ57" s="1252"/>
      <c r="RCR57" s="1252"/>
      <c r="RCS57" s="1252"/>
      <c r="RCT57" s="1252"/>
      <c r="RCU57" s="1252"/>
      <c r="RCV57" s="1252"/>
      <c r="RCW57" s="1252"/>
      <c r="RCX57" s="1252"/>
      <c r="RCY57" s="1252"/>
      <c r="RCZ57" s="1252"/>
      <c r="RDA57" s="1252"/>
      <c r="RDB57" s="1252"/>
      <c r="RDC57" s="1252"/>
      <c r="RDD57" s="1252"/>
      <c r="RDE57" s="1252"/>
      <c r="RDF57" s="1252"/>
      <c r="RDG57" s="1252"/>
      <c r="RDH57" s="1252"/>
      <c r="RDI57" s="1252"/>
      <c r="RDJ57" s="1252"/>
      <c r="RDK57" s="1252"/>
      <c r="RDL57" s="1252"/>
      <c r="RDM57" s="1252"/>
      <c r="RDN57" s="1252"/>
      <c r="RDO57" s="1252"/>
      <c r="RDP57" s="1252"/>
      <c r="RDQ57" s="1252"/>
      <c r="RDR57" s="1252"/>
      <c r="RDS57" s="1252"/>
      <c r="RDT57" s="1252"/>
      <c r="RDU57" s="1252"/>
      <c r="RDV57" s="1252"/>
      <c r="RDW57" s="1252"/>
      <c r="RDX57" s="1252"/>
      <c r="RDY57" s="1252"/>
      <c r="RDZ57" s="1252"/>
      <c r="REA57" s="1252"/>
      <c r="REB57" s="1252"/>
      <c r="REC57" s="1252"/>
      <c r="RED57" s="1252"/>
      <c r="REE57" s="1252"/>
      <c r="REF57" s="1252"/>
      <c r="REG57" s="1252"/>
      <c r="REH57" s="1252"/>
      <c r="REI57" s="1252"/>
      <c r="REJ57" s="1252"/>
      <c r="REK57" s="1252"/>
      <c r="REL57" s="1252"/>
      <c r="REM57" s="1252"/>
      <c r="REN57" s="1252"/>
      <c r="REO57" s="1252"/>
      <c r="REP57" s="1252"/>
      <c r="REQ57" s="1252"/>
      <c r="RER57" s="1252"/>
      <c r="RES57" s="1252"/>
      <c r="RET57" s="1252"/>
      <c r="REU57" s="1252"/>
      <c r="REV57" s="1252"/>
      <c r="REW57" s="1252"/>
      <c r="REX57" s="1252"/>
      <c r="REY57" s="1252"/>
      <c r="REZ57" s="1252"/>
      <c r="RFA57" s="1252"/>
      <c r="RFB57" s="1252"/>
      <c r="RFC57" s="1252"/>
      <c r="RFD57" s="1252"/>
      <c r="RFE57" s="1252"/>
      <c r="RFF57" s="1252"/>
      <c r="RFG57" s="1252"/>
      <c r="RFH57" s="1252"/>
      <c r="RFI57" s="1252"/>
      <c r="RFJ57" s="1252"/>
      <c r="RFK57" s="1252"/>
      <c r="RFL57" s="1252"/>
      <c r="RFM57" s="1252"/>
      <c r="RFN57" s="1252"/>
      <c r="RFO57" s="1252"/>
      <c r="RFP57" s="1252"/>
      <c r="RFQ57" s="1252"/>
      <c r="RFR57" s="1252"/>
      <c r="RFS57" s="1252"/>
      <c r="RFT57" s="1252"/>
      <c r="RFU57" s="1252"/>
      <c r="RFV57" s="1252"/>
      <c r="RFW57" s="1252"/>
      <c r="RFX57" s="1252"/>
      <c r="RFY57" s="1252"/>
      <c r="RFZ57" s="1252"/>
      <c r="RGA57" s="1252"/>
      <c r="RGB57" s="1252"/>
      <c r="RGC57" s="1252"/>
      <c r="RGD57" s="1252"/>
      <c r="RGE57" s="1252"/>
      <c r="RGF57" s="1252"/>
      <c r="RGG57" s="1252"/>
      <c r="RGH57" s="1252"/>
      <c r="RGI57" s="1252"/>
      <c r="RGJ57" s="1252"/>
      <c r="RGK57" s="1252"/>
      <c r="RGL57" s="1252"/>
      <c r="RGM57" s="1252"/>
      <c r="RGN57" s="1252"/>
      <c r="RGO57" s="1252"/>
      <c r="RGP57" s="1252"/>
      <c r="RGQ57" s="1252"/>
      <c r="RGR57" s="1252"/>
      <c r="RGS57" s="1252"/>
      <c r="RGT57" s="1252"/>
      <c r="RGU57" s="1252"/>
      <c r="RGV57" s="1252"/>
      <c r="RGW57" s="1252"/>
      <c r="RGX57" s="1252"/>
      <c r="RGY57" s="1252"/>
      <c r="RGZ57" s="1252"/>
      <c r="RHA57" s="1252"/>
      <c r="RHB57" s="1252"/>
      <c r="RHC57" s="1252"/>
      <c r="RHD57" s="1252"/>
      <c r="RHE57" s="1252"/>
      <c r="RHF57" s="1252"/>
      <c r="RHG57" s="1252"/>
      <c r="RHH57" s="1252"/>
      <c r="RHI57" s="1252"/>
      <c r="RHJ57" s="1252"/>
      <c r="RHK57" s="1252"/>
      <c r="RHL57" s="1252"/>
      <c r="RHM57" s="1252"/>
      <c r="RHN57" s="1252"/>
      <c r="RHO57" s="1252"/>
      <c r="RHP57" s="1252"/>
      <c r="RHQ57" s="1252"/>
      <c r="RHR57" s="1252"/>
      <c r="RHS57" s="1252"/>
      <c r="RHT57" s="1252"/>
      <c r="RHU57" s="1252"/>
      <c r="RHV57" s="1252"/>
      <c r="RHW57" s="1252"/>
      <c r="RHX57" s="1252"/>
      <c r="RHY57" s="1252"/>
      <c r="RHZ57" s="1252"/>
      <c r="RIA57" s="1252"/>
      <c r="RIB57" s="1252"/>
      <c r="RIC57" s="1252"/>
      <c r="RID57" s="1252"/>
      <c r="RIE57" s="1252"/>
      <c r="RIF57" s="1252"/>
      <c r="RIG57" s="1252"/>
      <c r="RIH57" s="1252"/>
      <c r="RII57" s="1252"/>
      <c r="RIJ57" s="1252"/>
      <c r="RIK57" s="1252"/>
      <c r="RIL57" s="1252"/>
      <c r="RIM57" s="1252"/>
      <c r="RIN57" s="1252"/>
      <c r="RIO57" s="1252"/>
      <c r="RIP57" s="1252"/>
      <c r="RIQ57" s="1252"/>
      <c r="RIR57" s="1252"/>
      <c r="RIS57" s="1252"/>
      <c r="RIT57" s="1252"/>
      <c r="RIU57" s="1252"/>
      <c r="RIV57" s="1252"/>
      <c r="RIW57" s="1252"/>
      <c r="RIX57" s="1252"/>
      <c r="RIY57" s="1252"/>
      <c r="RIZ57" s="1252"/>
      <c r="RJA57" s="1252"/>
      <c r="RJB57" s="1252"/>
      <c r="RJC57" s="1252"/>
      <c r="RJD57" s="1252"/>
      <c r="RJE57" s="1252"/>
      <c r="RJF57" s="1252"/>
      <c r="RJG57" s="1252"/>
      <c r="RJH57" s="1252"/>
      <c r="RJI57" s="1252"/>
      <c r="RJJ57" s="1252"/>
      <c r="RJK57" s="1252"/>
      <c r="RJL57" s="1252"/>
      <c r="RJM57" s="1252"/>
      <c r="RJN57" s="1252"/>
      <c r="RJO57" s="1252"/>
      <c r="RJP57" s="1252"/>
      <c r="RJQ57" s="1252"/>
      <c r="RJR57" s="1252"/>
      <c r="RJS57" s="1252"/>
      <c r="RJT57" s="1252"/>
      <c r="RJU57" s="1252"/>
      <c r="RJV57" s="1252"/>
      <c r="RJW57" s="1252"/>
      <c r="RJX57" s="1252"/>
      <c r="RJY57" s="1252"/>
      <c r="RJZ57" s="1252"/>
      <c r="RKA57" s="1252"/>
      <c r="RKB57" s="1252"/>
      <c r="RKC57" s="1252"/>
      <c r="RKD57" s="1252"/>
      <c r="RKE57" s="1252"/>
      <c r="RKF57" s="1252"/>
      <c r="RKG57" s="1252"/>
      <c r="RKH57" s="1252"/>
      <c r="RKI57" s="1252"/>
      <c r="RKJ57" s="1252"/>
      <c r="RKK57" s="1252"/>
      <c r="RKL57" s="1252"/>
      <c r="RKM57" s="1252"/>
      <c r="RKN57" s="1252"/>
      <c r="RKO57" s="1252"/>
      <c r="RKP57" s="1252"/>
      <c r="RKQ57" s="1252"/>
      <c r="RKR57" s="1252"/>
      <c r="RKS57" s="1252"/>
      <c r="RKT57" s="1252"/>
      <c r="RKU57" s="1252"/>
      <c r="RKV57" s="1252"/>
      <c r="RKW57" s="1252"/>
      <c r="RKX57" s="1252"/>
      <c r="RKY57" s="1252"/>
      <c r="RKZ57" s="1252"/>
      <c r="RLA57" s="1252"/>
      <c r="RLB57" s="1252"/>
      <c r="RLC57" s="1252"/>
      <c r="RLD57" s="1252"/>
      <c r="RLE57" s="1252"/>
      <c r="RLF57" s="1252"/>
      <c r="RLG57" s="1252"/>
      <c r="RLH57" s="1252"/>
      <c r="RLI57" s="1252"/>
      <c r="RLJ57" s="1252"/>
      <c r="RLK57" s="1252"/>
      <c r="RLL57" s="1252"/>
      <c r="RLM57" s="1252"/>
      <c r="RLN57" s="1252"/>
      <c r="RLO57" s="1252"/>
      <c r="RLP57" s="1252"/>
      <c r="RLQ57" s="1252"/>
      <c r="RLR57" s="1252"/>
      <c r="RLS57" s="1252"/>
      <c r="RLT57" s="1252"/>
      <c r="RLU57" s="1252"/>
      <c r="RLV57" s="1252"/>
      <c r="RLW57" s="1252"/>
      <c r="RLX57" s="1252"/>
      <c r="RLY57" s="1252"/>
      <c r="RLZ57" s="1252"/>
      <c r="RMA57" s="1252"/>
      <c r="RMB57" s="1252"/>
      <c r="RMC57" s="1252"/>
      <c r="RMD57" s="1252"/>
      <c r="RME57" s="1252"/>
      <c r="RMF57" s="1252"/>
      <c r="RMG57" s="1252"/>
      <c r="RMH57" s="1252"/>
      <c r="RMI57" s="1252"/>
      <c r="RMJ57" s="1252"/>
      <c r="RMK57" s="1252"/>
      <c r="RML57" s="1252"/>
      <c r="RMM57" s="1252"/>
      <c r="RMN57" s="1252"/>
      <c r="RMO57" s="1252"/>
      <c r="RMP57" s="1252"/>
      <c r="RMQ57" s="1252"/>
      <c r="RMR57" s="1252"/>
      <c r="RMS57" s="1252"/>
      <c r="RMT57" s="1252"/>
      <c r="RMU57" s="1252"/>
      <c r="RMV57" s="1252"/>
      <c r="RMW57" s="1252"/>
      <c r="RMX57" s="1252"/>
      <c r="RMY57" s="1252"/>
      <c r="RMZ57" s="1252"/>
      <c r="RNA57" s="1252"/>
      <c r="RNB57" s="1252"/>
      <c r="RNC57" s="1252"/>
      <c r="RND57" s="1252"/>
      <c r="RNE57" s="1252"/>
      <c r="RNF57" s="1252"/>
      <c r="RNG57" s="1252"/>
      <c r="RNH57" s="1252"/>
      <c r="RNI57" s="1252"/>
      <c r="RNJ57" s="1252"/>
      <c r="RNK57" s="1252"/>
      <c r="RNL57" s="1252"/>
      <c r="RNM57" s="1252"/>
      <c r="RNN57" s="1252"/>
      <c r="RNO57" s="1252"/>
      <c r="RNP57" s="1252"/>
      <c r="RNQ57" s="1252"/>
      <c r="RNR57" s="1252"/>
      <c r="RNS57" s="1252"/>
      <c r="RNT57" s="1252"/>
      <c r="RNU57" s="1252"/>
      <c r="RNV57" s="1252"/>
      <c r="RNW57" s="1252"/>
      <c r="RNX57" s="1252"/>
      <c r="RNY57" s="1252"/>
      <c r="RNZ57" s="1252"/>
      <c r="ROA57" s="1252"/>
      <c r="ROB57" s="1252"/>
      <c r="ROC57" s="1252"/>
      <c r="ROD57" s="1252"/>
      <c r="ROE57" s="1252"/>
      <c r="ROF57" s="1252"/>
      <c r="ROG57" s="1252"/>
      <c r="ROH57" s="1252"/>
      <c r="ROI57" s="1252"/>
      <c r="ROJ57" s="1252"/>
      <c r="ROK57" s="1252"/>
      <c r="ROL57" s="1252"/>
      <c r="ROM57" s="1252"/>
      <c r="RON57" s="1252"/>
      <c r="ROO57" s="1252"/>
      <c r="ROP57" s="1252"/>
      <c r="ROQ57" s="1252"/>
      <c r="ROR57" s="1252"/>
      <c r="ROS57" s="1252"/>
      <c r="ROT57" s="1252"/>
      <c r="ROU57" s="1252"/>
      <c r="ROV57" s="1252"/>
      <c r="ROW57" s="1252"/>
      <c r="ROX57" s="1252"/>
      <c r="ROY57" s="1252"/>
      <c r="ROZ57" s="1252"/>
      <c r="RPA57" s="1252"/>
      <c r="RPB57" s="1252"/>
      <c r="RPC57" s="1252"/>
      <c r="RPD57" s="1252"/>
      <c r="RPE57" s="1252"/>
      <c r="RPF57" s="1252"/>
      <c r="RPG57" s="1252"/>
      <c r="RPH57" s="1252"/>
      <c r="RPI57" s="1252"/>
      <c r="RPJ57" s="1252"/>
      <c r="RPK57" s="1252"/>
      <c r="RPL57" s="1252"/>
      <c r="RPM57" s="1252"/>
      <c r="RPN57" s="1252"/>
      <c r="RPO57" s="1252"/>
      <c r="RPP57" s="1252"/>
      <c r="RPQ57" s="1252"/>
      <c r="RPR57" s="1252"/>
      <c r="RPS57" s="1252"/>
      <c r="RPT57" s="1252"/>
      <c r="RPU57" s="1252"/>
      <c r="RPV57" s="1252"/>
      <c r="RPW57" s="1252"/>
      <c r="RPX57" s="1252"/>
      <c r="RPY57" s="1252"/>
      <c r="RPZ57" s="1252"/>
      <c r="RQA57" s="1252"/>
      <c r="RQB57" s="1252"/>
      <c r="RQC57" s="1252"/>
      <c r="RQD57" s="1252"/>
      <c r="RQE57" s="1252"/>
      <c r="RQF57" s="1252"/>
      <c r="RQG57" s="1252"/>
      <c r="RQH57" s="1252"/>
      <c r="RQI57" s="1252"/>
      <c r="RQJ57" s="1252"/>
      <c r="RQK57" s="1252"/>
      <c r="RQL57" s="1252"/>
      <c r="RQM57" s="1252"/>
      <c r="RQN57" s="1252"/>
      <c r="RQO57" s="1252"/>
      <c r="RQP57" s="1252"/>
      <c r="RQQ57" s="1252"/>
      <c r="RQR57" s="1252"/>
      <c r="RQS57" s="1252"/>
      <c r="RQT57" s="1252"/>
      <c r="RQU57" s="1252"/>
      <c r="RQV57" s="1252"/>
      <c r="RQW57" s="1252"/>
      <c r="RQX57" s="1252"/>
      <c r="RQY57" s="1252"/>
      <c r="RQZ57" s="1252"/>
      <c r="RRA57" s="1252"/>
      <c r="RRB57" s="1252"/>
      <c r="RRC57" s="1252"/>
      <c r="RRD57" s="1252"/>
      <c r="RRE57" s="1252"/>
      <c r="RRF57" s="1252"/>
      <c r="RRG57" s="1252"/>
      <c r="RRH57" s="1252"/>
      <c r="RRI57" s="1252"/>
      <c r="RRJ57" s="1252"/>
      <c r="RRK57" s="1252"/>
      <c r="RRL57" s="1252"/>
      <c r="RRM57" s="1252"/>
      <c r="RRN57" s="1252"/>
      <c r="RRO57" s="1252"/>
      <c r="RRP57" s="1252"/>
      <c r="RRQ57" s="1252"/>
      <c r="RRR57" s="1252"/>
      <c r="RRS57" s="1252"/>
      <c r="RRT57" s="1252"/>
      <c r="RRU57" s="1252"/>
      <c r="RRV57" s="1252"/>
      <c r="RRW57" s="1252"/>
      <c r="RRX57" s="1252"/>
      <c r="RRY57" s="1252"/>
      <c r="RRZ57" s="1252"/>
      <c r="RSA57" s="1252"/>
      <c r="RSB57" s="1252"/>
      <c r="RSC57" s="1252"/>
      <c r="RSD57" s="1252"/>
      <c r="RSE57" s="1252"/>
      <c r="RSF57" s="1252"/>
      <c r="RSG57" s="1252"/>
      <c r="RSH57" s="1252"/>
      <c r="RSI57" s="1252"/>
      <c r="RSJ57" s="1252"/>
      <c r="RSK57" s="1252"/>
      <c r="RSL57" s="1252"/>
      <c r="RSM57" s="1252"/>
      <c r="RSN57" s="1252"/>
      <c r="RSO57" s="1252"/>
      <c r="RSP57" s="1252"/>
      <c r="RSQ57" s="1252"/>
      <c r="RSR57" s="1252"/>
      <c r="RSS57" s="1252"/>
      <c r="RST57" s="1252"/>
      <c r="RSU57" s="1252"/>
      <c r="RSV57" s="1252"/>
      <c r="RSW57" s="1252"/>
      <c r="RSX57" s="1252"/>
      <c r="RSY57" s="1252"/>
      <c r="RSZ57" s="1252"/>
      <c r="RTA57" s="1252"/>
      <c r="RTB57" s="1252"/>
      <c r="RTC57" s="1252"/>
      <c r="RTD57" s="1252"/>
      <c r="RTE57" s="1252"/>
      <c r="RTF57" s="1252"/>
      <c r="RTG57" s="1252"/>
      <c r="RTH57" s="1252"/>
      <c r="RTI57" s="1252"/>
      <c r="RTJ57" s="1252"/>
      <c r="RTK57" s="1252"/>
      <c r="RTL57" s="1252"/>
      <c r="RTM57" s="1252"/>
      <c r="RTN57" s="1252"/>
      <c r="RTO57" s="1252"/>
      <c r="RTP57" s="1252"/>
      <c r="RTQ57" s="1252"/>
      <c r="RTR57" s="1252"/>
      <c r="RTS57" s="1252"/>
      <c r="RTT57" s="1252"/>
      <c r="RTU57" s="1252"/>
      <c r="RTV57" s="1252"/>
      <c r="RTW57" s="1252"/>
      <c r="RTX57" s="1252"/>
      <c r="RTY57" s="1252"/>
      <c r="RTZ57" s="1252"/>
      <c r="RUA57" s="1252"/>
      <c r="RUB57" s="1252"/>
      <c r="RUC57" s="1252"/>
      <c r="RUD57" s="1252"/>
      <c r="RUE57" s="1252"/>
      <c r="RUF57" s="1252"/>
      <c r="RUG57" s="1252"/>
      <c r="RUH57" s="1252"/>
      <c r="RUI57" s="1252"/>
      <c r="RUJ57" s="1252"/>
      <c r="RUK57" s="1252"/>
      <c r="RUL57" s="1252"/>
      <c r="RUM57" s="1252"/>
      <c r="RUN57" s="1252"/>
      <c r="RUO57" s="1252"/>
      <c r="RUP57" s="1252"/>
      <c r="RUQ57" s="1252"/>
      <c r="RUR57" s="1252"/>
      <c r="RUS57" s="1252"/>
      <c r="RUT57" s="1252"/>
      <c r="RUU57" s="1252"/>
      <c r="RUV57" s="1252"/>
      <c r="RUW57" s="1252"/>
      <c r="RUX57" s="1252"/>
      <c r="RUY57" s="1252"/>
      <c r="RUZ57" s="1252"/>
      <c r="RVA57" s="1252"/>
      <c r="RVB57" s="1252"/>
      <c r="RVC57" s="1252"/>
      <c r="RVD57" s="1252"/>
      <c r="RVE57" s="1252"/>
      <c r="RVF57" s="1252"/>
      <c r="RVG57" s="1252"/>
      <c r="RVH57" s="1252"/>
      <c r="RVI57" s="1252"/>
      <c r="RVJ57" s="1252"/>
      <c r="RVK57" s="1252"/>
      <c r="RVL57" s="1252"/>
      <c r="RVM57" s="1252"/>
      <c r="RVN57" s="1252"/>
      <c r="RVO57" s="1252"/>
      <c r="RVP57" s="1252"/>
      <c r="RVQ57" s="1252"/>
      <c r="RVR57" s="1252"/>
      <c r="RVS57" s="1252"/>
      <c r="RVT57" s="1252"/>
      <c r="RVU57" s="1252"/>
      <c r="RVV57" s="1252"/>
      <c r="RVW57" s="1252"/>
      <c r="RVX57" s="1252"/>
      <c r="RVY57" s="1252"/>
      <c r="RVZ57" s="1252"/>
      <c r="RWA57" s="1252"/>
      <c r="RWB57" s="1252"/>
      <c r="RWC57" s="1252"/>
      <c r="RWD57" s="1252"/>
      <c r="RWE57" s="1252"/>
      <c r="RWF57" s="1252"/>
      <c r="RWG57" s="1252"/>
      <c r="RWH57" s="1252"/>
      <c r="RWI57" s="1252"/>
      <c r="RWJ57" s="1252"/>
      <c r="RWK57" s="1252"/>
      <c r="RWL57" s="1252"/>
      <c r="RWM57" s="1252"/>
      <c r="RWN57" s="1252"/>
      <c r="RWO57" s="1252"/>
      <c r="RWP57" s="1252"/>
      <c r="RWQ57" s="1252"/>
      <c r="RWR57" s="1252"/>
      <c r="RWS57" s="1252"/>
      <c r="RWT57" s="1252"/>
      <c r="RWU57" s="1252"/>
      <c r="RWV57" s="1252"/>
      <c r="RWW57" s="1252"/>
      <c r="RWX57" s="1252"/>
      <c r="RWY57" s="1252"/>
      <c r="RWZ57" s="1252"/>
      <c r="RXA57" s="1252"/>
      <c r="RXB57" s="1252"/>
      <c r="RXC57" s="1252"/>
      <c r="RXD57" s="1252"/>
      <c r="RXE57" s="1252"/>
      <c r="RXF57" s="1252"/>
      <c r="RXG57" s="1252"/>
      <c r="RXH57" s="1252"/>
      <c r="RXI57" s="1252"/>
      <c r="RXJ57" s="1252"/>
      <c r="RXK57" s="1252"/>
      <c r="RXL57" s="1252"/>
      <c r="RXM57" s="1252"/>
      <c r="RXN57" s="1252"/>
      <c r="RXO57" s="1252"/>
      <c r="RXP57" s="1252"/>
      <c r="RXQ57" s="1252"/>
      <c r="RXR57" s="1252"/>
      <c r="RXS57" s="1252"/>
      <c r="RXT57" s="1252"/>
      <c r="RXU57" s="1252"/>
      <c r="RXV57" s="1252"/>
      <c r="RXW57" s="1252"/>
      <c r="RXX57" s="1252"/>
      <c r="RXY57" s="1252"/>
      <c r="RXZ57" s="1252"/>
      <c r="RYA57" s="1252"/>
      <c r="RYB57" s="1252"/>
      <c r="RYC57" s="1252"/>
      <c r="RYD57" s="1252"/>
      <c r="RYE57" s="1252"/>
      <c r="RYF57" s="1252"/>
      <c r="RYG57" s="1252"/>
      <c r="RYH57" s="1252"/>
      <c r="RYI57" s="1252"/>
      <c r="RYJ57" s="1252"/>
      <c r="RYK57" s="1252"/>
      <c r="RYL57" s="1252"/>
      <c r="RYM57" s="1252"/>
      <c r="RYN57" s="1252"/>
      <c r="RYO57" s="1252"/>
      <c r="RYP57" s="1252"/>
      <c r="RYQ57" s="1252"/>
      <c r="RYR57" s="1252"/>
      <c r="RYS57" s="1252"/>
      <c r="RYT57" s="1252"/>
      <c r="RYU57" s="1252"/>
      <c r="RYV57" s="1252"/>
      <c r="RYW57" s="1252"/>
      <c r="RYX57" s="1252"/>
      <c r="RYY57" s="1252"/>
      <c r="RYZ57" s="1252"/>
      <c r="RZA57" s="1252"/>
      <c r="RZB57" s="1252"/>
      <c r="RZC57" s="1252"/>
      <c r="RZD57" s="1252"/>
      <c r="RZE57" s="1252"/>
      <c r="RZF57" s="1252"/>
      <c r="RZG57" s="1252"/>
      <c r="RZH57" s="1252"/>
      <c r="RZI57" s="1252"/>
      <c r="RZJ57" s="1252"/>
      <c r="RZK57" s="1252"/>
      <c r="RZL57" s="1252"/>
      <c r="RZM57" s="1252"/>
      <c r="RZN57" s="1252"/>
      <c r="RZO57" s="1252"/>
      <c r="RZP57" s="1252"/>
      <c r="RZQ57" s="1252"/>
      <c r="RZR57" s="1252"/>
      <c r="RZS57" s="1252"/>
      <c r="RZT57" s="1252"/>
      <c r="RZU57" s="1252"/>
      <c r="RZV57" s="1252"/>
      <c r="RZW57" s="1252"/>
      <c r="RZX57" s="1252"/>
      <c r="RZY57" s="1252"/>
      <c r="RZZ57" s="1252"/>
      <c r="SAA57" s="1252"/>
      <c r="SAB57" s="1252"/>
      <c r="SAC57" s="1252"/>
      <c r="SAD57" s="1252"/>
      <c r="SAE57" s="1252"/>
      <c r="SAF57" s="1252"/>
      <c r="SAG57" s="1252"/>
      <c r="SAH57" s="1252"/>
      <c r="SAI57" s="1252"/>
      <c r="SAJ57" s="1252"/>
      <c r="SAK57" s="1252"/>
      <c r="SAL57" s="1252"/>
      <c r="SAM57" s="1252"/>
      <c r="SAN57" s="1252"/>
      <c r="SAO57" s="1252"/>
      <c r="SAP57" s="1252"/>
      <c r="SAQ57" s="1252"/>
      <c r="SAR57" s="1252"/>
      <c r="SAS57" s="1252"/>
      <c r="SAT57" s="1252"/>
      <c r="SAU57" s="1252"/>
      <c r="SAV57" s="1252"/>
      <c r="SAW57" s="1252"/>
      <c r="SAX57" s="1252"/>
      <c r="SAY57" s="1252"/>
      <c r="SAZ57" s="1252"/>
      <c r="SBA57" s="1252"/>
      <c r="SBB57" s="1252"/>
      <c r="SBC57" s="1252"/>
      <c r="SBD57" s="1252"/>
      <c r="SBE57" s="1252"/>
      <c r="SBF57" s="1252"/>
      <c r="SBG57" s="1252"/>
      <c r="SBH57" s="1252"/>
      <c r="SBI57" s="1252"/>
      <c r="SBJ57" s="1252"/>
      <c r="SBK57" s="1252"/>
      <c r="SBL57" s="1252"/>
      <c r="SBM57" s="1252"/>
      <c r="SBN57" s="1252"/>
      <c r="SBO57" s="1252"/>
      <c r="SBP57" s="1252"/>
      <c r="SBQ57" s="1252"/>
      <c r="SBR57" s="1252"/>
      <c r="SBS57" s="1252"/>
      <c r="SBT57" s="1252"/>
      <c r="SBU57" s="1252"/>
      <c r="SBV57" s="1252"/>
      <c r="SBW57" s="1252"/>
      <c r="SBX57" s="1252"/>
      <c r="SBY57" s="1252"/>
      <c r="SBZ57" s="1252"/>
      <c r="SCA57" s="1252"/>
      <c r="SCB57" s="1252"/>
      <c r="SCC57" s="1252"/>
      <c r="SCD57" s="1252"/>
      <c r="SCE57" s="1252"/>
      <c r="SCF57" s="1252"/>
      <c r="SCG57" s="1252"/>
      <c r="SCH57" s="1252"/>
      <c r="SCI57" s="1252"/>
      <c r="SCJ57" s="1252"/>
      <c r="SCK57" s="1252"/>
      <c r="SCL57" s="1252"/>
      <c r="SCM57" s="1252"/>
      <c r="SCN57" s="1252"/>
      <c r="SCO57" s="1252"/>
      <c r="SCP57" s="1252"/>
      <c r="SCQ57" s="1252"/>
      <c r="SCR57" s="1252"/>
      <c r="SCS57" s="1252"/>
      <c r="SCT57" s="1252"/>
      <c r="SCU57" s="1252"/>
      <c r="SCV57" s="1252"/>
      <c r="SCW57" s="1252"/>
      <c r="SCX57" s="1252"/>
      <c r="SCY57" s="1252"/>
      <c r="SCZ57" s="1252"/>
      <c r="SDA57" s="1252"/>
      <c r="SDB57" s="1252"/>
      <c r="SDC57" s="1252"/>
      <c r="SDD57" s="1252"/>
      <c r="SDE57" s="1252"/>
      <c r="SDF57" s="1252"/>
      <c r="SDG57" s="1252"/>
      <c r="SDH57" s="1252"/>
      <c r="SDI57" s="1252"/>
      <c r="SDJ57" s="1252"/>
      <c r="SDK57" s="1252"/>
      <c r="SDL57" s="1252"/>
      <c r="SDM57" s="1252"/>
      <c r="SDN57" s="1252"/>
      <c r="SDO57" s="1252"/>
      <c r="SDP57" s="1252"/>
      <c r="SDQ57" s="1252"/>
      <c r="SDR57" s="1252"/>
      <c r="SDS57" s="1252"/>
      <c r="SDT57" s="1252"/>
      <c r="SDU57" s="1252"/>
      <c r="SDV57" s="1252"/>
      <c r="SDW57" s="1252"/>
      <c r="SDX57" s="1252"/>
      <c r="SDY57" s="1252"/>
      <c r="SDZ57" s="1252"/>
      <c r="SEA57" s="1252"/>
      <c r="SEB57" s="1252"/>
      <c r="SEC57" s="1252"/>
      <c r="SED57" s="1252"/>
      <c r="SEE57" s="1252"/>
      <c r="SEF57" s="1252"/>
      <c r="SEG57" s="1252"/>
      <c r="SEH57" s="1252"/>
      <c r="SEI57" s="1252"/>
      <c r="SEJ57" s="1252"/>
      <c r="SEK57" s="1252"/>
      <c r="SEL57" s="1252"/>
      <c r="SEM57" s="1252"/>
      <c r="SEN57" s="1252"/>
      <c r="SEO57" s="1252"/>
      <c r="SEP57" s="1252"/>
      <c r="SEQ57" s="1252"/>
      <c r="SER57" s="1252"/>
      <c r="SES57" s="1252"/>
      <c r="SET57" s="1252"/>
      <c r="SEU57" s="1252"/>
      <c r="SEV57" s="1252"/>
      <c r="SEW57" s="1252"/>
      <c r="SEX57" s="1252"/>
      <c r="SEY57" s="1252"/>
      <c r="SEZ57" s="1252"/>
      <c r="SFA57" s="1252"/>
      <c r="SFB57" s="1252"/>
      <c r="SFC57" s="1252"/>
      <c r="SFD57" s="1252"/>
      <c r="SFE57" s="1252"/>
      <c r="SFF57" s="1252"/>
      <c r="SFG57" s="1252"/>
      <c r="SFH57" s="1252"/>
      <c r="SFI57" s="1252"/>
      <c r="SFJ57" s="1252"/>
      <c r="SFK57" s="1252"/>
      <c r="SFL57" s="1252"/>
      <c r="SFM57" s="1252"/>
      <c r="SFN57" s="1252"/>
      <c r="SFO57" s="1252"/>
      <c r="SFP57" s="1252"/>
      <c r="SFQ57" s="1252"/>
      <c r="SFR57" s="1252"/>
      <c r="SFS57" s="1252"/>
      <c r="SFT57" s="1252"/>
      <c r="SFU57" s="1252"/>
      <c r="SFV57" s="1252"/>
      <c r="SFW57" s="1252"/>
      <c r="SFX57" s="1252"/>
      <c r="SFY57" s="1252"/>
      <c r="SFZ57" s="1252"/>
      <c r="SGA57" s="1252"/>
      <c r="SGB57" s="1252"/>
      <c r="SGC57" s="1252"/>
      <c r="SGD57" s="1252"/>
      <c r="SGE57" s="1252"/>
      <c r="SGF57" s="1252"/>
      <c r="SGG57" s="1252"/>
      <c r="SGH57" s="1252"/>
      <c r="SGI57" s="1252"/>
      <c r="SGJ57" s="1252"/>
      <c r="SGK57" s="1252"/>
      <c r="SGL57" s="1252"/>
      <c r="SGM57" s="1252"/>
      <c r="SGN57" s="1252"/>
      <c r="SGO57" s="1252"/>
      <c r="SGP57" s="1252"/>
      <c r="SGQ57" s="1252"/>
      <c r="SGR57" s="1252"/>
      <c r="SGS57" s="1252"/>
      <c r="SGT57" s="1252"/>
      <c r="SGU57" s="1252"/>
      <c r="SGV57" s="1252"/>
      <c r="SGW57" s="1252"/>
      <c r="SGX57" s="1252"/>
      <c r="SGY57" s="1252"/>
      <c r="SGZ57" s="1252"/>
      <c r="SHA57" s="1252"/>
      <c r="SHB57" s="1252"/>
      <c r="SHC57" s="1252"/>
      <c r="SHD57" s="1252"/>
      <c r="SHE57" s="1252"/>
      <c r="SHF57" s="1252"/>
      <c r="SHG57" s="1252"/>
      <c r="SHH57" s="1252"/>
      <c r="SHI57" s="1252"/>
      <c r="SHJ57" s="1252"/>
      <c r="SHK57" s="1252"/>
      <c r="SHL57" s="1252"/>
      <c r="SHM57" s="1252"/>
      <c r="SHN57" s="1252"/>
      <c r="SHO57" s="1252"/>
      <c r="SHP57" s="1252"/>
      <c r="SHQ57" s="1252"/>
      <c r="SHR57" s="1252"/>
      <c r="SHS57" s="1252"/>
      <c r="SHT57" s="1252"/>
      <c r="SHU57" s="1252"/>
      <c r="SHV57" s="1252"/>
      <c r="SHW57" s="1252"/>
      <c r="SHX57" s="1252"/>
      <c r="SHY57" s="1252"/>
      <c r="SHZ57" s="1252"/>
      <c r="SIA57" s="1252"/>
      <c r="SIB57" s="1252"/>
      <c r="SIC57" s="1252"/>
      <c r="SID57" s="1252"/>
      <c r="SIE57" s="1252"/>
      <c r="SIF57" s="1252"/>
      <c r="SIG57" s="1252"/>
      <c r="SIH57" s="1252"/>
      <c r="SII57" s="1252"/>
      <c r="SIJ57" s="1252"/>
      <c r="SIK57" s="1252"/>
      <c r="SIL57" s="1252"/>
      <c r="SIM57" s="1252"/>
      <c r="SIN57" s="1252"/>
      <c r="SIO57" s="1252"/>
      <c r="SIP57" s="1252"/>
      <c r="SIQ57" s="1252"/>
      <c r="SIR57" s="1252"/>
      <c r="SIS57" s="1252"/>
      <c r="SIT57" s="1252"/>
      <c r="SIU57" s="1252"/>
      <c r="SIV57" s="1252"/>
      <c r="SIW57" s="1252"/>
      <c r="SIX57" s="1252"/>
      <c r="SIY57" s="1252"/>
      <c r="SIZ57" s="1252"/>
      <c r="SJA57" s="1252"/>
      <c r="SJB57" s="1252"/>
      <c r="SJC57" s="1252"/>
      <c r="SJD57" s="1252"/>
      <c r="SJE57" s="1252"/>
      <c r="SJF57" s="1252"/>
      <c r="SJG57" s="1252"/>
      <c r="SJH57" s="1252"/>
      <c r="SJI57" s="1252"/>
      <c r="SJJ57" s="1252"/>
      <c r="SJK57" s="1252"/>
      <c r="SJL57" s="1252"/>
      <c r="SJM57" s="1252"/>
      <c r="SJN57" s="1252"/>
      <c r="SJO57" s="1252"/>
      <c r="SJP57" s="1252"/>
      <c r="SJQ57" s="1252"/>
      <c r="SJR57" s="1252"/>
      <c r="SJS57" s="1252"/>
      <c r="SJT57" s="1252"/>
      <c r="SJU57" s="1252"/>
      <c r="SJV57" s="1252"/>
      <c r="SJW57" s="1252"/>
      <c r="SJX57" s="1252"/>
      <c r="SJY57" s="1252"/>
      <c r="SJZ57" s="1252"/>
      <c r="SKA57" s="1252"/>
      <c r="SKB57" s="1252"/>
      <c r="SKC57" s="1252"/>
      <c r="SKD57" s="1252"/>
      <c r="SKE57" s="1252"/>
      <c r="SKF57" s="1252"/>
      <c r="SKG57" s="1252"/>
      <c r="SKH57" s="1252"/>
      <c r="SKI57" s="1252"/>
      <c r="SKJ57" s="1252"/>
      <c r="SKK57" s="1252"/>
      <c r="SKL57" s="1252"/>
      <c r="SKM57" s="1252"/>
      <c r="SKN57" s="1252"/>
      <c r="SKO57" s="1252"/>
      <c r="SKP57" s="1252"/>
      <c r="SKQ57" s="1252"/>
      <c r="SKR57" s="1252"/>
      <c r="SKS57" s="1252"/>
      <c r="SKT57" s="1252"/>
      <c r="SKU57" s="1252"/>
      <c r="SKV57" s="1252"/>
      <c r="SKW57" s="1252"/>
      <c r="SKX57" s="1252"/>
      <c r="SKY57" s="1252"/>
      <c r="SKZ57" s="1252"/>
      <c r="SLA57" s="1252"/>
      <c r="SLB57" s="1252"/>
      <c r="SLC57" s="1252"/>
      <c r="SLD57" s="1252"/>
      <c r="SLE57" s="1252"/>
      <c r="SLF57" s="1252"/>
      <c r="SLG57" s="1252"/>
      <c r="SLH57" s="1252"/>
      <c r="SLI57" s="1252"/>
      <c r="SLJ57" s="1252"/>
      <c r="SLK57" s="1252"/>
      <c r="SLL57" s="1252"/>
      <c r="SLM57" s="1252"/>
      <c r="SLN57" s="1252"/>
      <c r="SLO57" s="1252"/>
      <c r="SLP57" s="1252"/>
      <c r="SLQ57" s="1252"/>
      <c r="SLR57" s="1252"/>
      <c r="SLS57" s="1252"/>
      <c r="SLT57" s="1252"/>
      <c r="SLU57" s="1252"/>
      <c r="SLV57" s="1252"/>
      <c r="SLW57" s="1252"/>
      <c r="SLX57" s="1252"/>
      <c r="SLY57" s="1252"/>
      <c r="SLZ57" s="1252"/>
      <c r="SMA57" s="1252"/>
      <c r="SMB57" s="1252"/>
      <c r="SMC57" s="1252"/>
      <c r="SMD57" s="1252"/>
      <c r="SME57" s="1252"/>
      <c r="SMF57" s="1252"/>
      <c r="SMG57" s="1252"/>
      <c r="SMH57" s="1252"/>
      <c r="SMI57" s="1252"/>
      <c r="SMJ57" s="1252"/>
      <c r="SMK57" s="1252"/>
      <c r="SML57" s="1252"/>
      <c r="SMM57" s="1252"/>
      <c r="SMN57" s="1252"/>
      <c r="SMO57" s="1252"/>
      <c r="SMP57" s="1252"/>
      <c r="SMQ57" s="1252"/>
      <c r="SMR57" s="1252"/>
      <c r="SMS57" s="1252"/>
      <c r="SMT57" s="1252"/>
      <c r="SMU57" s="1252"/>
      <c r="SMV57" s="1252"/>
      <c r="SMW57" s="1252"/>
      <c r="SMX57" s="1252"/>
      <c r="SMY57" s="1252"/>
      <c r="SMZ57" s="1252"/>
      <c r="SNA57" s="1252"/>
      <c r="SNB57" s="1252"/>
      <c r="SNC57" s="1252"/>
      <c r="SND57" s="1252"/>
      <c r="SNE57" s="1252"/>
      <c r="SNF57" s="1252"/>
      <c r="SNG57" s="1252"/>
      <c r="SNH57" s="1252"/>
      <c r="SNI57" s="1252"/>
      <c r="SNJ57" s="1252"/>
      <c r="SNK57" s="1252"/>
      <c r="SNL57" s="1252"/>
      <c r="SNM57" s="1252"/>
      <c r="SNN57" s="1252"/>
      <c r="SNO57" s="1252"/>
      <c r="SNP57" s="1252"/>
      <c r="SNQ57" s="1252"/>
      <c r="SNR57" s="1252"/>
      <c r="SNS57" s="1252"/>
      <c r="SNT57" s="1252"/>
      <c r="SNU57" s="1252"/>
      <c r="SNV57" s="1252"/>
      <c r="SNW57" s="1252"/>
      <c r="SNX57" s="1252"/>
      <c r="SNY57" s="1252"/>
      <c r="SNZ57" s="1252"/>
      <c r="SOA57" s="1252"/>
      <c r="SOB57" s="1252"/>
      <c r="SOC57" s="1252"/>
      <c r="SOD57" s="1252"/>
      <c r="SOE57" s="1252"/>
      <c r="SOF57" s="1252"/>
      <c r="SOG57" s="1252"/>
      <c r="SOH57" s="1252"/>
      <c r="SOI57" s="1252"/>
      <c r="SOJ57" s="1252"/>
      <c r="SOK57" s="1252"/>
      <c r="SOL57" s="1252"/>
      <c r="SOM57" s="1252"/>
      <c r="SON57" s="1252"/>
      <c r="SOO57" s="1252"/>
      <c r="SOP57" s="1252"/>
      <c r="SOQ57" s="1252"/>
      <c r="SOR57" s="1252"/>
      <c r="SOS57" s="1252"/>
      <c r="SOT57" s="1252"/>
      <c r="SOU57" s="1252"/>
      <c r="SOV57" s="1252"/>
      <c r="SOW57" s="1252"/>
      <c r="SOX57" s="1252"/>
      <c r="SOY57" s="1252"/>
      <c r="SOZ57" s="1252"/>
      <c r="SPA57" s="1252"/>
      <c r="SPB57" s="1252"/>
      <c r="SPC57" s="1252"/>
      <c r="SPD57" s="1252"/>
      <c r="SPE57" s="1252"/>
      <c r="SPF57" s="1252"/>
      <c r="SPG57" s="1252"/>
      <c r="SPH57" s="1252"/>
      <c r="SPI57" s="1252"/>
      <c r="SPJ57" s="1252"/>
      <c r="SPK57" s="1252"/>
      <c r="SPL57" s="1252"/>
      <c r="SPM57" s="1252"/>
      <c r="SPN57" s="1252"/>
      <c r="SPO57" s="1252"/>
      <c r="SPP57" s="1252"/>
      <c r="SPQ57" s="1252"/>
      <c r="SPR57" s="1252"/>
      <c r="SPS57" s="1252"/>
      <c r="SPT57" s="1252"/>
      <c r="SPU57" s="1252"/>
      <c r="SPV57" s="1252"/>
      <c r="SPW57" s="1252"/>
      <c r="SPX57" s="1252"/>
      <c r="SPY57" s="1252"/>
      <c r="SPZ57" s="1252"/>
      <c r="SQA57" s="1252"/>
      <c r="SQB57" s="1252"/>
      <c r="SQC57" s="1252"/>
      <c r="SQD57" s="1252"/>
      <c r="SQE57" s="1252"/>
      <c r="SQF57" s="1252"/>
      <c r="SQG57" s="1252"/>
      <c r="SQH57" s="1252"/>
      <c r="SQI57" s="1252"/>
      <c r="SQJ57" s="1252"/>
      <c r="SQK57" s="1252"/>
      <c r="SQL57" s="1252"/>
      <c r="SQM57" s="1252"/>
      <c r="SQN57" s="1252"/>
      <c r="SQO57" s="1252"/>
      <c r="SQP57" s="1252"/>
      <c r="SQQ57" s="1252"/>
      <c r="SQR57" s="1252"/>
      <c r="SQS57" s="1252"/>
      <c r="SQT57" s="1252"/>
      <c r="SQU57" s="1252"/>
      <c r="SQV57" s="1252"/>
      <c r="SQW57" s="1252"/>
      <c r="SQX57" s="1252"/>
      <c r="SQY57" s="1252"/>
      <c r="SQZ57" s="1252"/>
      <c r="SRA57" s="1252"/>
      <c r="SRB57" s="1252"/>
      <c r="SRC57" s="1252"/>
      <c r="SRD57" s="1252"/>
      <c r="SRE57" s="1252"/>
      <c r="SRF57" s="1252"/>
      <c r="SRG57" s="1252"/>
      <c r="SRH57" s="1252"/>
      <c r="SRI57" s="1252"/>
      <c r="SRJ57" s="1252"/>
      <c r="SRK57" s="1252"/>
      <c r="SRL57" s="1252"/>
      <c r="SRM57" s="1252"/>
      <c r="SRN57" s="1252"/>
      <c r="SRO57" s="1252"/>
      <c r="SRP57" s="1252"/>
      <c r="SRQ57" s="1252"/>
      <c r="SRR57" s="1252"/>
      <c r="SRS57" s="1252"/>
      <c r="SRT57" s="1252"/>
      <c r="SRU57" s="1252"/>
      <c r="SRV57" s="1252"/>
      <c r="SRW57" s="1252"/>
      <c r="SRX57" s="1252"/>
      <c r="SRY57" s="1252"/>
      <c r="SRZ57" s="1252"/>
      <c r="SSA57" s="1252"/>
      <c r="SSB57" s="1252"/>
      <c r="SSC57" s="1252"/>
      <c r="SSD57" s="1252"/>
      <c r="SSE57" s="1252"/>
      <c r="SSF57" s="1252"/>
      <c r="SSG57" s="1252"/>
      <c r="SSH57" s="1252"/>
      <c r="SSI57" s="1252"/>
      <c r="SSJ57" s="1252"/>
      <c r="SSK57" s="1252"/>
      <c r="SSL57" s="1252"/>
      <c r="SSM57" s="1252"/>
      <c r="SSN57" s="1252"/>
      <c r="SSO57" s="1252"/>
      <c r="SSP57" s="1252"/>
      <c r="SSQ57" s="1252"/>
      <c r="SSR57" s="1252"/>
      <c r="SSS57" s="1252"/>
      <c r="SST57" s="1252"/>
      <c r="SSU57" s="1252"/>
      <c r="SSV57" s="1252"/>
      <c r="SSW57" s="1252"/>
      <c r="SSX57" s="1252"/>
      <c r="SSY57" s="1252"/>
      <c r="SSZ57" s="1252"/>
      <c r="STA57" s="1252"/>
      <c r="STB57" s="1252"/>
      <c r="STC57" s="1252"/>
      <c r="STD57" s="1252"/>
      <c r="STE57" s="1252"/>
      <c r="STF57" s="1252"/>
      <c r="STG57" s="1252"/>
      <c r="STH57" s="1252"/>
      <c r="STI57" s="1252"/>
      <c r="STJ57" s="1252"/>
      <c r="STK57" s="1252"/>
      <c r="STL57" s="1252"/>
      <c r="STM57" s="1252"/>
      <c r="STN57" s="1252"/>
      <c r="STO57" s="1252"/>
      <c r="STP57" s="1252"/>
      <c r="STQ57" s="1252"/>
      <c r="STR57" s="1252"/>
      <c r="STS57" s="1252"/>
      <c r="STT57" s="1252"/>
      <c r="STU57" s="1252"/>
      <c r="STV57" s="1252"/>
      <c r="STW57" s="1252"/>
      <c r="STX57" s="1252"/>
      <c r="STY57" s="1252"/>
      <c r="STZ57" s="1252"/>
      <c r="SUA57" s="1252"/>
      <c r="SUB57" s="1252"/>
      <c r="SUC57" s="1252"/>
      <c r="SUD57" s="1252"/>
      <c r="SUE57" s="1252"/>
      <c r="SUF57" s="1252"/>
      <c r="SUG57" s="1252"/>
      <c r="SUH57" s="1252"/>
      <c r="SUI57" s="1252"/>
      <c r="SUJ57" s="1252"/>
      <c r="SUK57" s="1252"/>
      <c r="SUL57" s="1252"/>
      <c r="SUM57" s="1252"/>
      <c r="SUN57" s="1252"/>
      <c r="SUO57" s="1252"/>
      <c r="SUP57" s="1252"/>
      <c r="SUQ57" s="1252"/>
      <c r="SUR57" s="1252"/>
      <c r="SUS57" s="1252"/>
      <c r="SUT57" s="1252"/>
      <c r="SUU57" s="1252"/>
      <c r="SUV57" s="1252"/>
      <c r="SUW57" s="1252"/>
      <c r="SUX57" s="1252"/>
      <c r="SUY57" s="1252"/>
      <c r="SUZ57" s="1252"/>
      <c r="SVA57" s="1252"/>
      <c r="SVB57" s="1252"/>
      <c r="SVC57" s="1252"/>
      <c r="SVD57" s="1252"/>
      <c r="SVE57" s="1252"/>
      <c r="SVF57" s="1252"/>
      <c r="SVG57" s="1252"/>
      <c r="SVH57" s="1252"/>
      <c r="SVI57" s="1252"/>
      <c r="SVJ57" s="1252"/>
      <c r="SVK57" s="1252"/>
      <c r="SVL57" s="1252"/>
      <c r="SVM57" s="1252"/>
      <c r="SVN57" s="1252"/>
      <c r="SVO57" s="1252"/>
      <c r="SVP57" s="1252"/>
      <c r="SVQ57" s="1252"/>
      <c r="SVR57" s="1252"/>
      <c r="SVS57" s="1252"/>
      <c r="SVT57" s="1252"/>
      <c r="SVU57" s="1252"/>
      <c r="SVV57" s="1252"/>
      <c r="SVW57" s="1252"/>
      <c r="SVX57" s="1252"/>
      <c r="SVY57" s="1252"/>
      <c r="SVZ57" s="1252"/>
      <c r="SWA57" s="1252"/>
      <c r="SWB57" s="1252"/>
      <c r="SWC57" s="1252"/>
      <c r="SWD57" s="1252"/>
      <c r="SWE57" s="1252"/>
      <c r="SWF57" s="1252"/>
      <c r="SWG57" s="1252"/>
      <c r="SWH57" s="1252"/>
      <c r="SWI57" s="1252"/>
      <c r="SWJ57" s="1252"/>
      <c r="SWK57" s="1252"/>
      <c r="SWL57" s="1252"/>
      <c r="SWM57" s="1252"/>
      <c r="SWN57" s="1252"/>
      <c r="SWO57" s="1252"/>
      <c r="SWP57" s="1252"/>
      <c r="SWQ57" s="1252"/>
      <c r="SWR57" s="1252"/>
      <c r="SWS57" s="1252"/>
      <c r="SWT57" s="1252"/>
      <c r="SWU57" s="1252"/>
      <c r="SWV57" s="1252"/>
      <c r="SWW57" s="1252"/>
      <c r="SWX57" s="1252"/>
      <c r="SWY57" s="1252"/>
      <c r="SWZ57" s="1252"/>
      <c r="SXA57" s="1252"/>
      <c r="SXB57" s="1252"/>
      <c r="SXC57" s="1252"/>
      <c r="SXD57" s="1252"/>
      <c r="SXE57" s="1252"/>
      <c r="SXF57" s="1252"/>
      <c r="SXG57" s="1252"/>
      <c r="SXH57" s="1252"/>
      <c r="SXI57" s="1252"/>
      <c r="SXJ57" s="1252"/>
      <c r="SXK57" s="1252"/>
      <c r="SXL57" s="1252"/>
      <c r="SXM57" s="1252"/>
      <c r="SXN57" s="1252"/>
      <c r="SXO57" s="1252"/>
      <c r="SXP57" s="1252"/>
      <c r="SXQ57" s="1252"/>
      <c r="SXR57" s="1252"/>
      <c r="SXS57" s="1252"/>
      <c r="SXT57" s="1252"/>
      <c r="SXU57" s="1252"/>
      <c r="SXV57" s="1252"/>
      <c r="SXW57" s="1252"/>
      <c r="SXX57" s="1252"/>
      <c r="SXY57" s="1252"/>
      <c r="SXZ57" s="1252"/>
      <c r="SYA57" s="1252"/>
      <c r="SYB57" s="1252"/>
      <c r="SYC57" s="1252"/>
      <c r="SYD57" s="1252"/>
      <c r="SYE57" s="1252"/>
      <c r="SYF57" s="1252"/>
      <c r="SYG57" s="1252"/>
      <c r="SYH57" s="1252"/>
      <c r="SYI57" s="1252"/>
      <c r="SYJ57" s="1252"/>
      <c r="SYK57" s="1252"/>
      <c r="SYL57" s="1252"/>
      <c r="SYM57" s="1252"/>
      <c r="SYN57" s="1252"/>
      <c r="SYO57" s="1252"/>
      <c r="SYP57" s="1252"/>
      <c r="SYQ57" s="1252"/>
      <c r="SYR57" s="1252"/>
      <c r="SYS57" s="1252"/>
      <c r="SYT57" s="1252"/>
      <c r="SYU57" s="1252"/>
      <c r="SYV57" s="1252"/>
      <c r="SYW57" s="1252"/>
      <c r="SYX57" s="1252"/>
      <c r="SYY57" s="1252"/>
      <c r="SYZ57" s="1252"/>
      <c r="SZA57" s="1252"/>
      <c r="SZB57" s="1252"/>
      <c r="SZC57" s="1252"/>
      <c r="SZD57" s="1252"/>
      <c r="SZE57" s="1252"/>
      <c r="SZF57" s="1252"/>
      <c r="SZG57" s="1252"/>
      <c r="SZH57" s="1252"/>
      <c r="SZI57" s="1252"/>
      <c r="SZJ57" s="1252"/>
      <c r="SZK57" s="1252"/>
      <c r="SZL57" s="1252"/>
      <c r="SZM57" s="1252"/>
      <c r="SZN57" s="1252"/>
      <c r="SZO57" s="1252"/>
      <c r="SZP57" s="1252"/>
      <c r="SZQ57" s="1252"/>
      <c r="SZR57" s="1252"/>
      <c r="SZS57" s="1252"/>
      <c r="SZT57" s="1252"/>
      <c r="SZU57" s="1252"/>
      <c r="SZV57" s="1252"/>
      <c r="SZW57" s="1252"/>
      <c r="SZX57" s="1252"/>
      <c r="SZY57" s="1252"/>
      <c r="SZZ57" s="1252"/>
      <c r="TAA57" s="1252"/>
      <c r="TAB57" s="1252"/>
      <c r="TAC57" s="1252"/>
      <c r="TAD57" s="1252"/>
      <c r="TAE57" s="1252"/>
      <c r="TAF57" s="1252"/>
      <c r="TAG57" s="1252"/>
      <c r="TAH57" s="1252"/>
      <c r="TAI57" s="1252"/>
      <c r="TAJ57" s="1252"/>
      <c r="TAK57" s="1252"/>
      <c r="TAL57" s="1252"/>
      <c r="TAM57" s="1252"/>
      <c r="TAN57" s="1252"/>
      <c r="TAO57" s="1252"/>
      <c r="TAP57" s="1252"/>
      <c r="TAQ57" s="1252"/>
      <c r="TAR57" s="1252"/>
      <c r="TAS57" s="1252"/>
      <c r="TAT57" s="1252"/>
      <c r="TAU57" s="1252"/>
      <c r="TAV57" s="1252"/>
      <c r="TAW57" s="1252"/>
      <c r="TAX57" s="1252"/>
      <c r="TAY57" s="1252"/>
      <c r="TAZ57" s="1252"/>
      <c r="TBA57" s="1252"/>
      <c r="TBB57" s="1252"/>
      <c r="TBC57" s="1252"/>
      <c r="TBD57" s="1252"/>
      <c r="TBE57" s="1252"/>
      <c r="TBF57" s="1252"/>
      <c r="TBG57" s="1252"/>
      <c r="TBH57" s="1252"/>
      <c r="TBI57" s="1252"/>
      <c r="TBJ57" s="1252"/>
      <c r="TBK57" s="1252"/>
      <c r="TBL57" s="1252"/>
      <c r="TBM57" s="1252"/>
      <c r="TBN57" s="1252"/>
      <c r="TBO57" s="1252"/>
      <c r="TBP57" s="1252"/>
      <c r="TBQ57" s="1252"/>
      <c r="TBR57" s="1252"/>
      <c r="TBS57" s="1252"/>
      <c r="TBT57" s="1252"/>
      <c r="TBU57" s="1252"/>
      <c r="TBV57" s="1252"/>
      <c r="TBW57" s="1252"/>
      <c r="TBX57" s="1252"/>
      <c r="TBY57" s="1252"/>
      <c r="TBZ57" s="1252"/>
      <c r="TCA57" s="1252"/>
      <c r="TCB57" s="1252"/>
      <c r="TCC57" s="1252"/>
      <c r="TCD57" s="1252"/>
      <c r="TCE57" s="1252"/>
      <c r="TCF57" s="1252"/>
      <c r="TCG57" s="1252"/>
      <c r="TCH57" s="1252"/>
      <c r="TCI57" s="1252"/>
      <c r="TCJ57" s="1252"/>
      <c r="TCK57" s="1252"/>
      <c r="TCL57" s="1252"/>
      <c r="TCM57" s="1252"/>
      <c r="TCN57" s="1252"/>
      <c r="TCO57" s="1252"/>
      <c r="TCP57" s="1252"/>
      <c r="TCQ57" s="1252"/>
      <c r="TCR57" s="1252"/>
      <c r="TCS57" s="1252"/>
      <c r="TCT57" s="1252"/>
      <c r="TCU57" s="1252"/>
      <c r="TCV57" s="1252"/>
      <c r="TCW57" s="1252"/>
      <c r="TCX57" s="1252"/>
      <c r="TCY57" s="1252"/>
      <c r="TCZ57" s="1252"/>
      <c r="TDA57" s="1252"/>
      <c r="TDB57" s="1252"/>
      <c r="TDC57" s="1252"/>
      <c r="TDD57" s="1252"/>
      <c r="TDE57" s="1252"/>
      <c r="TDF57" s="1252"/>
      <c r="TDG57" s="1252"/>
      <c r="TDH57" s="1252"/>
      <c r="TDI57" s="1252"/>
      <c r="TDJ57" s="1252"/>
      <c r="TDK57" s="1252"/>
      <c r="TDL57" s="1252"/>
      <c r="TDM57" s="1252"/>
      <c r="TDN57" s="1252"/>
      <c r="TDO57" s="1252"/>
      <c r="TDP57" s="1252"/>
      <c r="TDQ57" s="1252"/>
      <c r="TDR57" s="1252"/>
      <c r="TDS57" s="1252"/>
      <c r="TDT57" s="1252"/>
      <c r="TDU57" s="1252"/>
      <c r="TDV57" s="1252"/>
      <c r="TDW57" s="1252"/>
      <c r="TDX57" s="1252"/>
      <c r="TDY57" s="1252"/>
      <c r="TDZ57" s="1252"/>
      <c r="TEA57" s="1252"/>
      <c r="TEB57" s="1252"/>
      <c r="TEC57" s="1252"/>
      <c r="TED57" s="1252"/>
      <c r="TEE57" s="1252"/>
      <c r="TEF57" s="1252"/>
      <c r="TEG57" s="1252"/>
      <c r="TEH57" s="1252"/>
      <c r="TEI57" s="1252"/>
      <c r="TEJ57" s="1252"/>
      <c r="TEK57" s="1252"/>
      <c r="TEL57" s="1252"/>
      <c r="TEM57" s="1252"/>
      <c r="TEN57" s="1252"/>
      <c r="TEO57" s="1252"/>
      <c r="TEP57" s="1252"/>
      <c r="TEQ57" s="1252"/>
      <c r="TER57" s="1252"/>
      <c r="TES57" s="1252"/>
      <c r="TET57" s="1252"/>
      <c r="TEU57" s="1252"/>
      <c r="TEV57" s="1252"/>
      <c r="TEW57" s="1252"/>
      <c r="TEX57" s="1252"/>
      <c r="TEY57" s="1252"/>
      <c r="TEZ57" s="1252"/>
      <c r="TFA57" s="1252"/>
      <c r="TFB57" s="1252"/>
      <c r="TFC57" s="1252"/>
      <c r="TFD57" s="1252"/>
      <c r="TFE57" s="1252"/>
      <c r="TFF57" s="1252"/>
      <c r="TFG57" s="1252"/>
      <c r="TFH57" s="1252"/>
      <c r="TFI57" s="1252"/>
      <c r="TFJ57" s="1252"/>
      <c r="TFK57" s="1252"/>
      <c r="TFL57" s="1252"/>
      <c r="TFM57" s="1252"/>
      <c r="TFN57" s="1252"/>
      <c r="TFO57" s="1252"/>
      <c r="TFP57" s="1252"/>
      <c r="TFQ57" s="1252"/>
      <c r="TFR57" s="1252"/>
      <c r="TFS57" s="1252"/>
      <c r="TFT57" s="1252"/>
      <c r="TFU57" s="1252"/>
      <c r="TFV57" s="1252"/>
      <c r="TFW57" s="1252"/>
      <c r="TFX57" s="1252"/>
      <c r="TFY57" s="1252"/>
      <c r="TFZ57" s="1252"/>
      <c r="TGA57" s="1252"/>
      <c r="TGB57" s="1252"/>
      <c r="TGC57" s="1252"/>
      <c r="TGD57" s="1252"/>
      <c r="TGE57" s="1252"/>
      <c r="TGF57" s="1252"/>
      <c r="TGG57" s="1252"/>
      <c r="TGH57" s="1252"/>
      <c r="TGI57" s="1252"/>
      <c r="TGJ57" s="1252"/>
      <c r="TGK57" s="1252"/>
      <c r="TGL57" s="1252"/>
      <c r="TGM57" s="1252"/>
      <c r="TGN57" s="1252"/>
      <c r="TGO57" s="1252"/>
      <c r="TGP57" s="1252"/>
      <c r="TGQ57" s="1252"/>
      <c r="TGR57" s="1252"/>
      <c r="TGS57" s="1252"/>
      <c r="TGT57" s="1252"/>
      <c r="TGU57" s="1252"/>
      <c r="TGV57" s="1252"/>
      <c r="TGW57" s="1252"/>
      <c r="TGX57" s="1252"/>
      <c r="TGY57" s="1252"/>
      <c r="TGZ57" s="1252"/>
      <c r="THA57" s="1252"/>
      <c r="THB57" s="1252"/>
      <c r="THC57" s="1252"/>
      <c r="THD57" s="1252"/>
      <c r="THE57" s="1252"/>
      <c r="THF57" s="1252"/>
      <c r="THG57" s="1252"/>
      <c r="THH57" s="1252"/>
      <c r="THI57" s="1252"/>
      <c r="THJ57" s="1252"/>
      <c r="THK57" s="1252"/>
      <c r="THL57" s="1252"/>
      <c r="THM57" s="1252"/>
      <c r="THN57" s="1252"/>
      <c r="THO57" s="1252"/>
      <c r="THP57" s="1252"/>
      <c r="THQ57" s="1252"/>
      <c r="THR57" s="1252"/>
      <c r="THS57" s="1252"/>
      <c r="THT57" s="1252"/>
      <c r="THU57" s="1252"/>
      <c r="THV57" s="1252"/>
      <c r="THW57" s="1252"/>
      <c r="THX57" s="1252"/>
      <c r="THY57" s="1252"/>
      <c r="THZ57" s="1252"/>
      <c r="TIA57" s="1252"/>
      <c r="TIB57" s="1252"/>
      <c r="TIC57" s="1252"/>
      <c r="TID57" s="1252"/>
      <c r="TIE57" s="1252"/>
      <c r="TIF57" s="1252"/>
      <c r="TIG57" s="1252"/>
      <c r="TIH57" s="1252"/>
      <c r="TII57" s="1252"/>
      <c r="TIJ57" s="1252"/>
      <c r="TIK57" s="1252"/>
      <c r="TIL57" s="1252"/>
      <c r="TIM57" s="1252"/>
      <c r="TIN57" s="1252"/>
      <c r="TIO57" s="1252"/>
      <c r="TIP57" s="1252"/>
      <c r="TIQ57" s="1252"/>
      <c r="TIR57" s="1252"/>
      <c r="TIS57" s="1252"/>
      <c r="TIT57" s="1252"/>
      <c r="TIU57" s="1252"/>
      <c r="TIV57" s="1252"/>
      <c r="TIW57" s="1252"/>
      <c r="TIX57" s="1252"/>
      <c r="TIY57" s="1252"/>
      <c r="TIZ57" s="1252"/>
      <c r="TJA57" s="1252"/>
      <c r="TJB57" s="1252"/>
      <c r="TJC57" s="1252"/>
      <c r="TJD57" s="1252"/>
      <c r="TJE57" s="1252"/>
      <c r="TJF57" s="1252"/>
      <c r="TJG57" s="1252"/>
      <c r="TJH57" s="1252"/>
      <c r="TJI57" s="1252"/>
      <c r="TJJ57" s="1252"/>
      <c r="TJK57" s="1252"/>
      <c r="TJL57" s="1252"/>
      <c r="TJM57" s="1252"/>
      <c r="TJN57" s="1252"/>
      <c r="TJO57" s="1252"/>
      <c r="TJP57" s="1252"/>
      <c r="TJQ57" s="1252"/>
      <c r="TJR57" s="1252"/>
      <c r="TJS57" s="1252"/>
      <c r="TJT57" s="1252"/>
      <c r="TJU57" s="1252"/>
      <c r="TJV57" s="1252"/>
      <c r="TJW57" s="1252"/>
      <c r="TJX57" s="1252"/>
      <c r="TJY57" s="1252"/>
      <c r="TJZ57" s="1252"/>
      <c r="TKA57" s="1252"/>
      <c r="TKB57" s="1252"/>
      <c r="TKC57" s="1252"/>
      <c r="TKD57" s="1252"/>
      <c r="TKE57" s="1252"/>
      <c r="TKF57" s="1252"/>
      <c r="TKG57" s="1252"/>
      <c r="TKH57" s="1252"/>
      <c r="TKI57" s="1252"/>
      <c r="TKJ57" s="1252"/>
      <c r="TKK57" s="1252"/>
      <c r="TKL57" s="1252"/>
      <c r="TKM57" s="1252"/>
      <c r="TKN57" s="1252"/>
      <c r="TKO57" s="1252"/>
      <c r="TKP57" s="1252"/>
      <c r="TKQ57" s="1252"/>
      <c r="TKR57" s="1252"/>
      <c r="TKS57" s="1252"/>
      <c r="TKT57" s="1252"/>
      <c r="TKU57" s="1252"/>
      <c r="TKV57" s="1252"/>
      <c r="TKW57" s="1252"/>
      <c r="TKX57" s="1252"/>
      <c r="TKY57" s="1252"/>
      <c r="TKZ57" s="1252"/>
      <c r="TLA57" s="1252"/>
      <c r="TLB57" s="1252"/>
      <c r="TLC57" s="1252"/>
      <c r="TLD57" s="1252"/>
      <c r="TLE57" s="1252"/>
      <c r="TLF57" s="1252"/>
      <c r="TLG57" s="1252"/>
      <c r="TLH57" s="1252"/>
      <c r="TLI57" s="1252"/>
      <c r="TLJ57" s="1252"/>
      <c r="TLK57" s="1252"/>
      <c r="TLL57" s="1252"/>
      <c r="TLM57" s="1252"/>
      <c r="TLN57" s="1252"/>
      <c r="TLO57" s="1252"/>
      <c r="TLP57" s="1252"/>
      <c r="TLQ57" s="1252"/>
      <c r="TLR57" s="1252"/>
      <c r="TLS57" s="1252"/>
      <c r="TLT57" s="1252"/>
      <c r="TLU57" s="1252"/>
      <c r="TLV57" s="1252"/>
      <c r="TLW57" s="1252"/>
      <c r="TLX57" s="1252"/>
      <c r="TLY57" s="1252"/>
      <c r="TLZ57" s="1252"/>
      <c r="TMA57" s="1252"/>
      <c r="TMB57" s="1252"/>
      <c r="TMC57" s="1252"/>
      <c r="TMD57" s="1252"/>
      <c r="TME57" s="1252"/>
      <c r="TMF57" s="1252"/>
      <c r="TMG57" s="1252"/>
      <c r="TMH57" s="1252"/>
      <c r="TMI57" s="1252"/>
      <c r="TMJ57" s="1252"/>
      <c r="TMK57" s="1252"/>
      <c r="TML57" s="1252"/>
      <c r="TMM57" s="1252"/>
      <c r="TMN57" s="1252"/>
      <c r="TMO57" s="1252"/>
      <c r="TMP57" s="1252"/>
      <c r="TMQ57" s="1252"/>
      <c r="TMR57" s="1252"/>
      <c r="TMS57" s="1252"/>
      <c r="TMT57" s="1252"/>
      <c r="TMU57" s="1252"/>
      <c r="TMV57" s="1252"/>
      <c r="TMW57" s="1252"/>
      <c r="TMX57" s="1252"/>
      <c r="TMY57" s="1252"/>
      <c r="TMZ57" s="1252"/>
      <c r="TNA57" s="1252"/>
      <c r="TNB57" s="1252"/>
      <c r="TNC57" s="1252"/>
      <c r="TND57" s="1252"/>
      <c r="TNE57" s="1252"/>
      <c r="TNF57" s="1252"/>
      <c r="TNG57" s="1252"/>
      <c r="TNH57" s="1252"/>
      <c r="TNI57" s="1252"/>
      <c r="TNJ57" s="1252"/>
      <c r="TNK57" s="1252"/>
      <c r="TNL57" s="1252"/>
      <c r="TNM57" s="1252"/>
      <c r="TNN57" s="1252"/>
      <c r="TNO57" s="1252"/>
      <c r="TNP57" s="1252"/>
      <c r="TNQ57" s="1252"/>
      <c r="TNR57" s="1252"/>
      <c r="TNS57" s="1252"/>
      <c r="TNT57" s="1252"/>
      <c r="TNU57" s="1252"/>
      <c r="TNV57" s="1252"/>
      <c r="TNW57" s="1252"/>
      <c r="TNX57" s="1252"/>
      <c r="TNY57" s="1252"/>
      <c r="TNZ57" s="1252"/>
      <c r="TOA57" s="1252"/>
      <c r="TOB57" s="1252"/>
      <c r="TOC57" s="1252"/>
      <c r="TOD57" s="1252"/>
      <c r="TOE57" s="1252"/>
      <c r="TOF57" s="1252"/>
      <c r="TOG57" s="1252"/>
      <c r="TOH57" s="1252"/>
      <c r="TOI57" s="1252"/>
      <c r="TOJ57" s="1252"/>
      <c r="TOK57" s="1252"/>
      <c r="TOL57" s="1252"/>
      <c r="TOM57" s="1252"/>
      <c r="TON57" s="1252"/>
      <c r="TOO57" s="1252"/>
      <c r="TOP57" s="1252"/>
      <c r="TOQ57" s="1252"/>
      <c r="TOR57" s="1252"/>
      <c r="TOS57" s="1252"/>
      <c r="TOT57" s="1252"/>
      <c r="TOU57" s="1252"/>
      <c r="TOV57" s="1252"/>
      <c r="TOW57" s="1252"/>
      <c r="TOX57" s="1252"/>
      <c r="TOY57" s="1252"/>
      <c r="TOZ57" s="1252"/>
      <c r="TPA57" s="1252"/>
      <c r="TPB57" s="1252"/>
      <c r="TPC57" s="1252"/>
      <c r="TPD57" s="1252"/>
      <c r="TPE57" s="1252"/>
      <c r="TPF57" s="1252"/>
      <c r="TPG57" s="1252"/>
      <c r="TPH57" s="1252"/>
      <c r="TPI57" s="1252"/>
      <c r="TPJ57" s="1252"/>
      <c r="TPK57" s="1252"/>
      <c r="TPL57" s="1252"/>
      <c r="TPM57" s="1252"/>
      <c r="TPN57" s="1252"/>
      <c r="TPO57" s="1252"/>
      <c r="TPP57" s="1252"/>
      <c r="TPQ57" s="1252"/>
      <c r="TPR57" s="1252"/>
      <c r="TPS57" s="1252"/>
      <c r="TPT57" s="1252"/>
      <c r="TPU57" s="1252"/>
      <c r="TPV57" s="1252"/>
      <c r="TPW57" s="1252"/>
      <c r="TPX57" s="1252"/>
      <c r="TPY57" s="1252"/>
      <c r="TPZ57" s="1252"/>
      <c r="TQA57" s="1252"/>
      <c r="TQB57" s="1252"/>
      <c r="TQC57" s="1252"/>
      <c r="TQD57" s="1252"/>
      <c r="TQE57" s="1252"/>
      <c r="TQF57" s="1252"/>
      <c r="TQG57" s="1252"/>
      <c r="TQH57" s="1252"/>
      <c r="TQI57" s="1252"/>
      <c r="TQJ57" s="1252"/>
      <c r="TQK57" s="1252"/>
      <c r="TQL57" s="1252"/>
      <c r="TQM57" s="1252"/>
      <c r="TQN57" s="1252"/>
      <c r="TQO57" s="1252"/>
      <c r="TQP57" s="1252"/>
      <c r="TQQ57" s="1252"/>
      <c r="TQR57" s="1252"/>
      <c r="TQS57" s="1252"/>
      <c r="TQT57" s="1252"/>
      <c r="TQU57" s="1252"/>
      <c r="TQV57" s="1252"/>
      <c r="TQW57" s="1252"/>
      <c r="TQX57" s="1252"/>
      <c r="TQY57" s="1252"/>
      <c r="TQZ57" s="1252"/>
      <c r="TRA57" s="1252"/>
      <c r="TRB57" s="1252"/>
      <c r="TRC57" s="1252"/>
      <c r="TRD57" s="1252"/>
      <c r="TRE57" s="1252"/>
      <c r="TRF57" s="1252"/>
      <c r="TRG57" s="1252"/>
      <c r="TRH57" s="1252"/>
      <c r="TRI57" s="1252"/>
      <c r="TRJ57" s="1252"/>
      <c r="TRK57" s="1252"/>
      <c r="TRL57" s="1252"/>
      <c r="TRM57" s="1252"/>
      <c r="TRN57" s="1252"/>
      <c r="TRO57" s="1252"/>
      <c r="TRP57" s="1252"/>
      <c r="TRQ57" s="1252"/>
      <c r="TRR57" s="1252"/>
      <c r="TRS57" s="1252"/>
      <c r="TRT57" s="1252"/>
      <c r="TRU57" s="1252"/>
      <c r="TRV57" s="1252"/>
      <c r="TRW57" s="1252"/>
      <c r="TRX57" s="1252"/>
      <c r="TRY57" s="1252"/>
      <c r="TRZ57" s="1252"/>
      <c r="TSA57" s="1252"/>
      <c r="TSB57" s="1252"/>
      <c r="TSC57" s="1252"/>
      <c r="TSD57" s="1252"/>
      <c r="TSE57" s="1252"/>
      <c r="TSF57" s="1252"/>
      <c r="TSG57" s="1252"/>
      <c r="TSH57" s="1252"/>
      <c r="TSI57" s="1252"/>
      <c r="TSJ57" s="1252"/>
      <c r="TSK57" s="1252"/>
      <c r="TSL57" s="1252"/>
      <c r="TSM57" s="1252"/>
      <c r="TSN57" s="1252"/>
      <c r="TSO57" s="1252"/>
      <c r="TSP57" s="1252"/>
      <c r="TSQ57" s="1252"/>
      <c r="TSR57" s="1252"/>
      <c r="TSS57" s="1252"/>
      <c r="TST57" s="1252"/>
      <c r="TSU57" s="1252"/>
      <c r="TSV57" s="1252"/>
      <c r="TSW57" s="1252"/>
      <c r="TSX57" s="1252"/>
      <c r="TSY57" s="1252"/>
      <c r="TSZ57" s="1252"/>
      <c r="TTA57" s="1252"/>
      <c r="TTB57" s="1252"/>
      <c r="TTC57" s="1252"/>
      <c r="TTD57" s="1252"/>
      <c r="TTE57" s="1252"/>
      <c r="TTF57" s="1252"/>
      <c r="TTG57" s="1252"/>
      <c r="TTH57" s="1252"/>
      <c r="TTI57" s="1252"/>
      <c r="TTJ57" s="1252"/>
      <c r="TTK57" s="1252"/>
      <c r="TTL57" s="1252"/>
      <c r="TTM57" s="1252"/>
      <c r="TTN57" s="1252"/>
      <c r="TTO57" s="1252"/>
      <c r="TTP57" s="1252"/>
      <c r="TTQ57" s="1252"/>
      <c r="TTR57" s="1252"/>
      <c r="TTS57" s="1252"/>
      <c r="TTT57" s="1252"/>
      <c r="TTU57" s="1252"/>
      <c r="TTV57" s="1252"/>
      <c r="TTW57" s="1252"/>
      <c r="TTX57" s="1252"/>
      <c r="TTY57" s="1252"/>
      <c r="TTZ57" s="1252"/>
      <c r="TUA57" s="1252"/>
      <c r="TUB57" s="1252"/>
      <c r="TUC57" s="1252"/>
      <c r="TUD57" s="1252"/>
      <c r="TUE57" s="1252"/>
      <c r="TUF57" s="1252"/>
      <c r="TUG57" s="1252"/>
      <c r="TUH57" s="1252"/>
      <c r="TUI57" s="1252"/>
      <c r="TUJ57" s="1252"/>
      <c r="TUK57" s="1252"/>
      <c r="TUL57" s="1252"/>
      <c r="TUM57" s="1252"/>
      <c r="TUN57" s="1252"/>
      <c r="TUO57" s="1252"/>
      <c r="TUP57" s="1252"/>
      <c r="TUQ57" s="1252"/>
      <c r="TUR57" s="1252"/>
      <c r="TUS57" s="1252"/>
      <c r="TUT57" s="1252"/>
      <c r="TUU57" s="1252"/>
      <c r="TUV57" s="1252"/>
      <c r="TUW57" s="1252"/>
      <c r="TUX57" s="1252"/>
      <c r="TUY57" s="1252"/>
      <c r="TUZ57" s="1252"/>
      <c r="TVA57" s="1252"/>
      <c r="TVB57" s="1252"/>
      <c r="TVC57" s="1252"/>
      <c r="TVD57" s="1252"/>
      <c r="TVE57" s="1252"/>
      <c r="TVF57" s="1252"/>
      <c r="TVG57" s="1252"/>
      <c r="TVH57" s="1252"/>
      <c r="TVI57" s="1252"/>
      <c r="TVJ57" s="1252"/>
      <c r="TVK57" s="1252"/>
      <c r="TVL57" s="1252"/>
      <c r="TVM57" s="1252"/>
      <c r="TVN57" s="1252"/>
      <c r="TVO57" s="1252"/>
      <c r="TVP57" s="1252"/>
      <c r="TVQ57" s="1252"/>
      <c r="TVR57" s="1252"/>
      <c r="TVS57" s="1252"/>
      <c r="TVT57" s="1252"/>
      <c r="TVU57" s="1252"/>
      <c r="TVV57" s="1252"/>
      <c r="TVW57" s="1252"/>
      <c r="TVX57" s="1252"/>
      <c r="TVY57" s="1252"/>
      <c r="TVZ57" s="1252"/>
      <c r="TWA57" s="1252"/>
      <c r="TWB57" s="1252"/>
      <c r="TWC57" s="1252"/>
      <c r="TWD57" s="1252"/>
      <c r="TWE57" s="1252"/>
      <c r="TWF57" s="1252"/>
      <c r="TWG57" s="1252"/>
      <c r="TWH57" s="1252"/>
      <c r="TWI57" s="1252"/>
      <c r="TWJ57" s="1252"/>
      <c r="TWK57" s="1252"/>
      <c r="TWL57" s="1252"/>
      <c r="TWM57" s="1252"/>
      <c r="TWN57" s="1252"/>
      <c r="TWO57" s="1252"/>
      <c r="TWP57" s="1252"/>
      <c r="TWQ57" s="1252"/>
      <c r="TWR57" s="1252"/>
      <c r="TWS57" s="1252"/>
      <c r="TWT57" s="1252"/>
      <c r="TWU57" s="1252"/>
      <c r="TWV57" s="1252"/>
      <c r="TWW57" s="1252"/>
      <c r="TWX57" s="1252"/>
      <c r="TWY57" s="1252"/>
      <c r="TWZ57" s="1252"/>
      <c r="TXA57" s="1252"/>
      <c r="TXB57" s="1252"/>
      <c r="TXC57" s="1252"/>
      <c r="TXD57" s="1252"/>
      <c r="TXE57" s="1252"/>
      <c r="TXF57" s="1252"/>
      <c r="TXG57" s="1252"/>
      <c r="TXH57" s="1252"/>
      <c r="TXI57" s="1252"/>
      <c r="TXJ57" s="1252"/>
      <c r="TXK57" s="1252"/>
      <c r="TXL57" s="1252"/>
      <c r="TXM57" s="1252"/>
      <c r="TXN57" s="1252"/>
      <c r="TXO57" s="1252"/>
      <c r="TXP57" s="1252"/>
      <c r="TXQ57" s="1252"/>
      <c r="TXR57" s="1252"/>
      <c r="TXS57" s="1252"/>
      <c r="TXT57" s="1252"/>
      <c r="TXU57" s="1252"/>
      <c r="TXV57" s="1252"/>
      <c r="TXW57" s="1252"/>
      <c r="TXX57" s="1252"/>
      <c r="TXY57" s="1252"/>
      <c r="TXZ57" s="1252"/>
      <c r="TYA57" s="1252"/>
      <c r="TYB57" s="1252"/>
      <c r="TYC57" s="1252"/>
      <c r="TYD57" s="1252"/>
      <c r="TYE57" s="1252"/>
      <c r="TYF57" s="1252"/>
      <c r="TYG57" s="1252"/>
      <c r="TYH57" s="1252"/>
      <c r="TYI57" s="1252"/>
      <c r="TYJ57" s="1252"/>
      <c r="TYK57" s="1252"/>
      <c r="TYL57" s="1252"/>
      <c r="TYM57" s="1252"/>
      <c r="TYN57" s="1252"/>
      <c r="TYO57" s="1252"/>
      <c r="TYP57" s="1252"/>
      <c r="TYQ57" s="1252"/>
      <c r="TYR57" s="1252"/>
      <c r="TYS57" s="1252"/>
      <c r="TYT57" s="1252"/>
      <c r="TYU57" s="1252"/>
      <c r="TYV57" s="1252"/>
      <c r="TYW57" s="1252"/>
      <c r="TYX57" s="1252"/>
      <c r="TYY57" s="1252"/>
      <c r="TYZ57" s="1252"/>
      <c r="TZA57" s="1252"/>
      <c r="TZB57" s="1252"/>
      <c r="TZC57" s="1252"/>
      <c r="TZD57" s="1252"/>
      <c r="TZE57" s="1252"/>
      <c r="TZF57" s="1252"/>
      <c r="TZG57" s="1252"/>
      <c r="TZH57" s="1252"/>
      <c r="TZI57" s="1252"/>
      <c r="TZJ57" s="1252"/>
      <c r="TZK57" s="1252"/>
      <c r="TZL57" s="1252"/>
      <c r="TZM57" s="1252"/>
      <c r="TZN57" s="1252"/>
      <c r="TZO57" s="1252"/>
      <c r="TZP57" s="1252"/>
      <c r="TZQ57" s="1252"/>
      <c r="TZR57" s="1252"/>
      <c r="TZS57" s="1252"/>
      <c r="TZT57" s="1252"/>
      <c r="TZU57" s="1252"/>
      <c r="TZV57" s="1252"/>
      <c r="TZW57" s="1252"/>
      <c r="TZX57" s="1252"/>
      <c r="TZY57" s="1252"/>
      <c r="TZZ57" s="1252"/>
      <c r="UAA57" s="1252"/>
      <c r="UAB57" s="1252"/>
      <c r="UAC57" s="1252"/>
      <c r="UAD57" s="1252"/>
      <c r="UAE57" s="1252"/>
      <c r="UAF57" s="1252"/>
      <c r="UAG57" s="1252"/>
      <c r="UAH57" s="1252"/>
      <c r="UAI57" s="1252"/>
      <c r="UAJ57" s="1252"/>
      <c r="UAK57" s="1252"/>
      <c r="UAL57" s="1252"/>
      <c r="UAM57" s="1252"/>
      <c r="UAN57" s="1252"/>
      <c r="UAO57" s="1252"/>
      <c r="UAP57" s="1252"/>
      <c r="UAQ57" s="1252"/>
      <c r="UAR57" s="1252"/>
      <c r="UAS57" s="1252"/>
      <c r="UAT57" s="1252"/>
      <c r="UAU57" s="1252"/>
      <c r="UAV57" s="1252"/>
      <c r="UAW57" s="1252"/>
      <c r="UAX57" s="1252"/>
      <c r="UAY57" s="1252"/>
      <c r="UAZ57" s="1252"/>
      <c r="UBA57" s="1252"/>
      <c r="UBB57" s="1252"/>
      <c r="UBC57" s="1252"/>
      <c r="UBD57" s="1252"/>
      <c r="UBE57" s="1252"/>
      <c r="UBF57" s="1252"/>
      <c r="UBG57" s="1252"/>
      <c r="UBH57" s="1252"/>
      <c r="UBI57" s="1252"/>
      <c r="UBJ57" s="1252"/>
      <c r="UBK57" s="1252"/>
      <c r="UBL57" s="1252"/>
      <c r="UBM57" s="1252"/>
      <c r="UBN57" s="1252"/>
      <c r="UBO57" s="1252"/>
      <c r="UBP57" s="1252"/>
      <c r="UBQ57" s="1252"/>
      <c r="UBR57" s="1252"/>
      <c r="UBS57" s="1252"/>
      <c r="UBT57" s="1252"/>
      <c r="UBU57" s="1252"/>
      <c r="UBV57" s="1252"/>
      <c r="UBW57" s="1252"/>
      <c r="UBX57" s="1252"/>
      <c r="UBY57" s="1252"/>
      <c r="UBZ57" s="1252"/>
      <c r="UCA57" s="1252"/>
      <c r="UCB57" s="1252"/>
      <c r="UCC57" s="1252"/>
      <c r="UCD57" s="1252"/>
      <c r="UCE57" s="1252"/>
      <c r="UCF57" s="1252"/>
      <c r="UCG57" s="1252"/>
      <c r="UCH57" s="1252"/>
      <c r="UCI57" s="1252"/>
      <c r="UCJ57" s="1252"/>
      <c r="UCK57" s="1252"/>
      <c r="UCL57" s="1252"/>
      <c r="UCM57" s="1252"/>
      <c r="UCN57" s="1252"/>
      <c r="UCO57" s="1252"/>
      <c r="UCP57" s="1252"/>
      <c r="UCQ57" s="1252"/>
      <c r="UCR57" s="1252"/>
      <c r="UCS57" s="1252"/>
      <c r="UCT57" s="1252"/>
      <c r="UCU57" s="1252"/>
      <c r="UCV57" s="1252"/>
      <c r="UCW57" s="1252"/>
      <c r="UCX57" s="1252"/>
      <c r="UCY57" s="1252"/>
      <c r="UCZ57" s="1252"/>
      <c r="UDA57" s="1252"/>
      <c r="UDB57" s="1252"/>
      <c r="UDC57" s="1252"/>
      <c r="UDD57" s="1252"/>
      <c r="UDE57" s="1252"/>
      <c r="UDF57" s="1252"/>
      <c r="UDG57" s="1252"/>
      <c r="UDH57" s="1252"/>
      <c r="UDI57" s="1252"/>
      <c r="UDJ57" s="1252"/>
      <c r="UDK57" s="1252"/>
      <c r="UDL57" s="1252"/>
      <c r="UDM57" s="1252"/>
      <c r="UDN57" s="1252"/>
      <c r="UDO57" s="1252"/>
      <c r="UDP57" s="1252"/>
      <c r="UDQ57" s="1252"/>
      <c r="UDR57" s="1252"/>
      <c r="UDS57" s="1252"/>
      <c r="UDT57" s="1252"/>
      <c r="UDU57" s="1252"/>
      <c r="UDV57" s="1252"/>
      <c r="UDW57" s="1252"/>
      <c r="UDX57" s="1252"/>
      <c r="UDY57" s="1252"/>
      <c r="UDZ57" s="1252"/>
      <c r="UEA57" s="1252"/>
      <c r="UEB57" s="1252"/>
      <c r="UEC57" s="1252"/>
      <c r="UED57" s="1252"/>
      <c r="UEE57" s="1252"/>
      <c r="UEF57" s="1252"/>
      <c r="UEG57" s="1252"/>
      <c r="UEH57" s="1252"/>
      <c r="UEI57" s="1252"/>
      <c r="UEJ57" s="1252"/>
      <c r="UEK57" s="1252"/>
      <c r="UEL57" s="1252"/>
      <c r="UEM57" s="1252"/>
      <c r="UEN57" s="1252"/>
      <c r="UEO57" s="1252"/>
      <c r="UEP57" s="1252"/>
      <c r="UEQ57" s="1252"/>
      <c r="UER57" s="1252"/>
      <c r="UES57" s="1252"/>
      <c r="UET57" s="1252"/>
      <c r="UEU57" s="1252"/>
      <c r="UEV57" s="1252"/>
      <c r="UEW57" s="1252"/>
      <c r="UEX57" s="1252"/>
      <c r="UEY57" s="1252"/>
      <c r="UEZ57" s="1252"/>
      <c r="UFA57" s="1252"/>
      <c r="UFB57" s="1252"/>
      <c r="UFC57" s="1252"/>
      <c r="UFD57" s="1252"/>
      <c r="UFE57" s="1252"/>
      <c r="UFF57" s="1252"/>
      <c r="UFG57" s="1252"/>
      <c r="UFH57" s="1252"/>
      <c r="UFI57" s="1252"/>
      <c r="UFJ57" s="1252"/>
      <c r="UFK57" s="1252"/>
      <c r="UFL57" s="1252"/>
      <c r="UFM57" s="1252"/>
      <c r="UFN57" s="1252"/>
      <c r="UFO57" s="1252"/>
      <c r="UFP57" s="1252"/>
      <c r="UFQ57" s="1252"/>
      <c r="UFR57" s="1252"/>
      <c r="UFS57" s="1252"/>
      <c r="UFT57" s="1252"/>
      <c r="UFU57" s="1252"/>
      <c r="UFV57" s="1252"/>
      <c r="UFW57" s="1252"/>
      <c r="UFX57" s="1252"/>
      <c r="UFY57" s="1252"/>
      <c r="UFZ57" s="1252"/>
      <c r="UGA57" s="1252"/>
      <c r="UGB57" s="1252"/>
      <c r="UGC57" s="1252"/>
      <c r="UGD57" s="1252"/>
      <c r="UGE57" s="1252"/>
      <c r="UGF57" s="1252"/>
      <c r="UGG57" s="1252"/>
      <c r="UGH57" s="1252"/>
      <c r="UGI57" s="1252"/>
      <c r="UGJ57" s="1252"/>
      <c r="UGK57" s="1252"/>
      <c r="UGL57" s="1252"/>
      <c r="UGM57" s="1252"/>
      <c r="UGN57" s="1252"/>
      <c r="UGO57" s="1252"/>
      <c r="UGP57" s="1252"/>
      <c r="UGQ57" s="1252"/>
      <c r="UGR57" s="1252"/>
      <c r="UGS57" s="1252"/>
      <c r="UGT57" s="1252"/>
      <c r="UGU57" s="1252"/>
      <c r="UGV57" s="1252"/>
      <c r="UGW57" s="1252"/>
      <c r="UGX57" s="1252"/>
      <c r="UGY57" s="1252"/>
      <c r="UGZ57" s="1252"/>
      <c r="UHA57" s="1252"/>
      <c r="UHB57" s="1252"/>
      <c r="UHC57" s="1252"/>
      <c r="UHD57" s="1252"/>
      <c r="UHE57" s="1252"/>
      <c r="UHF57" s="1252"/>
      <c r="UHG57" s="1252"/>
      <c r="UHH57" s="1252"/>
      <c r="UHI57" s="1252"/>
      <c r="UHJ57" s="1252"/>
      <c r="UHK57" s="1252"/>
      <c r="UHL57" s="1252"/>
      <c r="UHM57" s="1252"/>
      <c r="UHN57" s="1252"/>
      <c r="UHO57" s="1252"/>
      <c r="UHP57" s="1252"/>
      <c r="UHQ57" s="1252"/>
      <c r="UHR57" s="1252"/>
      <c r="UHS57" s="1252"/>
      <c r="UHT57" s="1252"/>
      <c r="UHU57" s="1252"/>
      <c r="UHV57" s="1252"/>
      <c r="UHW57" s="1252"/>
      <c r="UHX57" s="1252"/>
      <c r="UHY57" s="1252"/>
      <c r="UHZ57" s="1252"/>
      <c r="UIA57" s="1252"/>
      <c r="UIB57" s="1252"/>
      <c r="UIC57" s="1252"/>
      <c r="UID57" s="1252"/>
      <c r="UIE57" s="1252"/>
      <c r="UIF57" s="1252"/>
      <c r="UIG57" s="1252"/>
      <c r="UIH57" s="1252"/>
      <c r="UII57" s="1252"/>
      <c r="UIJ57" s="1252"/>
      <c r="UIK57" s="1252"/>
      <c r="UIL57" s="1252"/>
      <c r="UIM57" s="1252"/>
      <c r="UIN57" s="1252"/>
      <c r="UIO57" s="1252"/>
      <c r="UIP57" s="1252"/>
      <c r="UIQ57" s="1252"/>
      <c r="UIR57" s="1252"/>
      <c r="UIS57" s="1252"/>
      <c r="UIT57" s="1252"/>
      <c r="UIU57" s="1252"/>
      <c r="UIV57" s="1252"/>
      <c r="UIW57" s="1252"/>
      <c r="UIX57" s="1252"/>
      <c r="UIY57" s="1252"/>
      <c r="UIZ57" s="1252"/>
      <c r="UJA57" s="1252"/>
      <c r="UJB57" s="1252"/>
      <c r="UJC57" s="1252"/>
      <c r="UJD57" s="1252"/>
      <c r="UJE57" s="1252"/>
      <c r="UJF57" s="1252"/>
      <c r="UJG57" s="1252"/>
      <c r="UJH57" s="1252"/>
      <c r="UJI57" s="1252"/>
      <c r="UJJ57" s="1252"/>
      <c r="UJK57" s="1252"/>
      <c r="UJL57" s="1252"/>
      <c r="UJM57" s="1252"/>
      <c r="UJN57" s="1252"/>
      <c r="UJO57" s="1252"/>
      <c r="UJP57" s="1252"/>
      <c r="UJQ57" s="1252"/>
      <c r="UJR57" s="1252"/>
      <c r="UJS57" s="1252"/>
      <c r="UJT57" s="1252"/>
      <c r="UJU57" s="1252"/>
      <c r="UJV57" s="1252"/>
      <c r="UJW57" s="1252"/>
      <c r="UJX57" s="1252"/>
      <c r="UJY57" s="1252"/>
      <c r="UJZ57" s="1252"/>
      <c r="UKA57" s="1252"/>
      <c r="UKB57" s="1252"/>
      <c r="UKC57" s="1252"/>
      <c r="UKD57" s="1252"/>
      <c r="UKE57" s="1252"/>
      <c r="UKF57" s="1252"/>
      <c r="UKG57" s="1252"/>
      <c r="UKH57" s="1252"/>
      <c r="UKI57" s="1252"/>
      <c r="UKJ57" s="1252"/>
      <c r="UKK57" s="1252"/>
      <c r="UKL57" s="1252"/>
      <c r="UKM57" s="1252"/>
      <c r="UKN57" s="1252"/>
      <c r="UKO57" s="1252"/>
      <c r="UKP57" s="1252"/>
      <c r="UKQ57" s="1252"/>
      <c r="UKR57" s="1252"/>
      <c r="UKS57" s="1252"/>
      <c r="UKT57" s="1252"/>
      <c r="UKU57" s="1252"/>
      <c r="UKV57" s="1252"/>
      <c r="UKW57" s="1252"/>
      <c r="UKX57" s="1252"/>
      <c r="UKY57" s="1252"/>
      <c r="UKZ57" s="1252"/>
      <c r="ULA57" s="1252"/>
      <c r="ULB57" s="1252"/>
      <c r="ULC57" s="1252"/>
      <c r="ULD57" s="1252"/>
      <c r="ULE57" s="1252"/>
      <c r="ULF57" s="1252"/>
      <c r="ULG57" s="1252"/>
      <c r="ULH57" s="1252"/>
      <c r="ULI57" s="1252"/>
      <c r="ULJ57" s="1252"/>
      <c r="ULK57" s="1252"/>
      <c r="ULL57" s="1252"/>
      <c r="ULM57" s="1252"/>
      <c r="ULN57" s="1252"/>
      <c r="ULO57" s="1252"/>
      <c r="ULP57" s="1252"/>
      <c r="ULQ57" s="1252"/>
      <c r="ULR57" s="1252"/>
      <c r="ULS57" s="1252"/>
      <c r="ULT57" s="1252"/>
      <c r="ULU57" s="1252"/>
      <c r="ULV57" s="1252"/>
      <c r="ULW57" s="1252"/>
      <c r="ULX57" s="1252"/>
      <c r="ULY57" s="1252"/>
      <c r="ULZ57" s="1252"/>
      <c r="UMA57" s="1252"/>
      <c r="UMB57" s="1252"/>
      <c r="UMC57" s="1252"/>
      <c r="UMD57" s="1252"/>
      <c r="UME57" s="1252"/>
      <c r="UMF57" s="1252"/>
      <c r="UMG57" s="1252"/>
      <c r="UMH57" s="1252"/>
      <c r="UMI57" s="1252"/>
      <c r="UMJ57" s="1252"/>
      <c r="UMK57" s="1252"/>
      <c r="UML57" s="1252"/>
      <c r="UMM57" s="1252"/>
      <c r="UMN57" s="1252"/>
      <c r="UMO57" s="1252"/>
      <c r="UMP57" s="1252"/>
      <c r="UMQ57" s="1252"/>
      <c r="UMR57" s="1252"/>
      <c r="UMS57" s="1252"/>
      <c r="UMT57" s="1252"/>
      <c r="UMU57" s="1252"/>
      <c r="UMV57" s="1252"/>
      <c r="UMW57" s="1252"/>
      <c r="UMX57" s="1252"/>
      <c r="UMY57" s="1252"/>
      <c r="UMZ57" s="1252"/>
      <c r="UNA57" s="1252"/>
      <c r="UNB57" s="1252"/>
      <c r="UNC57" s="1252"/>
      <c r="UND57" s="1252"/>
      <c r="UNE57" s="1252"/>
      <c r="UNF57" s="1252"/>
      <c r="UNG57" s="1252"/>
      <c r="UNH57" s="1252"/>
      <c r="UNI57" s="1252"/>
      <c r="UNJ57" s="1252"/>
      <c r="UNK57" s="1252"/>
      <c r="UNL57" s="1252"/>
      <c r="UNM57" s="1252"/>
      <c r="UNN57" s="1252"/>
      <c r="UNO57" s="1252"/>
      <c r="UNP57" s="1252"/>
      <c r="UNQ57" s="1252"/>
      <c r="UNR57" s="1252"/>
      <c r="UNS57" s="1252"/>
      <c r="UNT57" s="1252"/>
      <c r="UNU57" s="1252"/>
      <c r="UNV57" s="1252"/>
      <c r="UNW57" s="1252"/>
      <c r="UNX57" s="1252"/>
      <c r="UNY57" s="1252"/>
      <c r="UNZ57" s="1252"/>
      <c r="UOA57" s="1252"/>
      <c r="UOB57" s="1252"/>
      <c r="UOC57" s="1252"/>
      <c r="UOD57" s="1252"/>
      <c r="UOE57" s="1252"/>
      <c r="UOF57" s="1252"/>
      <c r="UOG57" s="1252"/>
      <c r="UOH57" s="1252"/>
      <c r="UOI57" s="1252"/>
      <c r="UOJ57" s="1252"/>
      <c r="UOK57" s="1252"/>
      <c r="UOL57" s="1252"/>
      <c r="UOM57" s="1252"/>
      <c r="UON57" s="1252"/>
      <c r="UOO57" s="1252"/>
      <c r="UOP57" s="1252"/>
      <c r="UOQ57" s="1252"/>
      <c r="UOR57" s="1252"/>
      <c r="UOS57" s="1252"/>
      <c r="UOT57" s="1252"/>
      <c r="UOU57" s="1252"/>
      <c r="UOV57" s="1252"/>
      <c r="UOW57" s="1252"/>
      <c r="UOX57" s="1252"/>
      <c r="UOY57" s="1252"/>
      <c r="UOZ57" s="1252"/>
      <c r="UPA57" s="1252"/>
      <c r="UPB57" s="1252"/>
      <c r="UPC57" s="1252"/>
      <c r="UPD57" s="1252"/>
      <c r="UPE57" s="1252"/>
      <c r="UPF57" s="1252"/>
      <c r="UPG57" s="1252"/>
      <c r="UPH57" s="1252"/>
      <c r="UPI57" s="1252"/>
      <c r="UPJ57" s="1252"/>
      <c r="UPK57" s="1252"/>
      <c r="UPL57" s="1252"/>
      <c r="UPM57" s="1252"/>
      <c r="UPN57" s="1252"/>
      <c r="UPO57" s="1252"/>
      <c r="UPP57" s="1252"/>
      <c r="UPQ57" s="1252"/>
      <c r="UPR57" s="1252"/>
      <c r="UPS57" s="1252"/>
      <c r="UPT57" s="1252"/>
      <c r="UPU57" s="1252"/>
      <c r="UPV57" s="1252"/>
      <c r="UPW57" s="1252"/>
      <c r="UPX57" s="1252"/>
      <c r="UPY57" s="1252"/>
      <c r="UPZ57" s="1252"/>
      <c r="UQA57" s="1252"/>
      <c r="UQB57" s="1252"/>
      <c r="UQC57" s="1252"/>
      <c r="UQD57" s="1252"/>
      <c r="UQE57" s="1252"/>
      <c r="UQF57" s="1252"/>
      <c r="UQG57" s="1252"/>
      <c r="UQH57" s="1252"/>
      <c r="UQI57" s="1252"/>
      <c r="UQJ57" s="1252"/>
      <c r="UQK57" s="1252"/>
      <c r="UQL57" s="1252"/>
      <c r="UQM57" s="1252"/>
      <c r="UQN57" s="1252"/>
      <c r="UQO57" s="1252"/>
      <c r="UQP57" s="1252"/>
      <c r="UQQ57" s="1252"/>
      <c r="UQR57" s="1252"/>
      <c r="UQS57" s="1252"/>
      <c r="UQT57" s="1252"/>
      <c r="UQU57" s="1252"/>
      <c r="UQV57" s="1252"/>
      <c r="UQW57" s="1252"/>
      <c r="UQX57" s="1252"/>
      <c r="UQY57" s="1252"/>
      <c r="UQZ57" s="1252"/>
      <c r="URA57" s="1252"/>
      <c r="URB57" s="1252"/>
      <c r="URC57" s="1252"/>
      <c r="URD57" s="1252"/>
      <c r="URE57" s="1252"/>
      <c r="URF57" s="1252"/>
      <c r="URG57" s="1252"/>
      <c r="URH57" s="1252"/>
      <c r="URI57" s="1252"/>
      <c r="URJ57" s="1252"/>
      <c r="URK57" s="1252"/>
      <c r="URL57" s="1252"/>
      <c r="URM57" s="1252"/>
      <c r="URN57" s="1252"/>
      <c r="URO57" s="1252"/>
      <c r="URP57" s="1252"/>
      <c r="URQ57" s="1252"/>
      <c r="URR57" s="1252"/>
      <c r="URS57" s="1252"/>
      <c r="URT57" s="1252"/>
      <c r="URU57" s="1252"/>
      <c r="URV57" s="1252"/>
      <c r="URW57" s="1252"/>
      <c r="URX57" s="1252"/>
      <c r="URY57" s="1252"/>
      <c r="URZ57" s="1252"/>
      <c r="USA57" s="1252"/>
      <c r="USB57" s="1252"/>
      <c r="USC57" s="1252"/>
      <c r="USD57" s="1252"/>
      <c r="USE57" s="1252"/>
      <c r="USF57" s="1252"/>
      <c r="USG57" s="1252"/>
      <c r="USH57" s="1252"/>
      <c r="USI57" s="1252"/>
      <c r="USJ57" s="1252"/>
      <c r="USK57" s="1252"/>
      <c r="USL57" s="1252"/>
      <c r="USM57" s="1252"/>
      <c r="USN57" s="1252"/>
      <c r="USO57" s="1252"/>
      <c r="USP57" s="1252"/>
      <c r="USQ57" s="1252"/>
      <c r="USR57" s="1252"/>
      <c r="USS57" s="1252"/>
      <c r="UST57" s="1252"/>
      <c r="USU57" s="1252"/>
      <c r="USV57" s="1252"/>
      <c r="USW57" s="1252"/>
      <c r="USX57" s="1252"/>
      <c r="USY57" s="1252"/>
      <c r="USZ57" s="1252"/>
      <c r="UTA57" s="1252"/>
      <c r="UTB57" s="1252"/>
      <c r="UTC57" s="1252"/>
      <c r="UTD57" s="1252"/>
      <c r="UTE57" s="1252"/>
      <c r="UTF57" s="1252"/>
      <c r="UTG57" s="1252"/>
      <c r="UTH57" s="1252"/>
      <c r="UTI57" s="1252"/>
      <c r="UTJ57" s="1252"/>
      <c r="UTK57" s="1252"/>
      <c r="UTL57" s="1252"/>
      <c r="UTM57" s="1252"/>
      <c r="UTN57" s="1252"/>
      <c r="UTO57" s="1252"/>
      <c r="UTP57" s="1252"/>
      <c r="UTQ57" s="1252"/>
      <c r="UTR57" s="1252"/>
      <c r="UTS57" s="1252"/>
      <c r="UTT57" s="1252"/>
      <c r="UTU57" s="1252"/>
      <c r="UTV57" s="1252"/>
      <c r="UTW57" s="1252"/>
      <c r="UTX57" s="1252"/>
      <c r="UTY57" s="1252"/>
      <c r="UTZ57" s="1252"/>
      <c r="UUA57" s="1252"/>
      <c r="UUB57" s="1252"/>
      <c r="UUC57" s="1252"/>
      <c r="UUD57" s="1252"/>
      <c r="UUE57" s="1252"/>
      <c r="UUF57" s="1252"/>
      <c r="UUG57" s="1252"/>
      <c r="UUH57" s="1252"/>
      <c r="UUI57" s="1252"/>
      <c r="UUJ57" s="1252"/>
      <c r="UUK57" s="1252"/>
      <c r="UUL57" s="1252"/>
      <c r="UUM57" s="1252"/>
      <c r="UUN57" s="1252"/>
      <c r="UUO57" s="1252"/>
      <c r="UUP57" s="1252"/>
      <c r="UUQ57" s="1252"/>
      <c r="UUR57" s="1252"/>
      <c r="UUS57" s="1252"/>
      <c r="UUT57" s="1252"/>
      <c r="UUU57" s="1252"/>
      <c r="UUV57" s="1252"/>
      <c r="UUW57" s="1252"/>
      <c r="UUX57" s="1252"/>
      <c r="UUY57" s="1252"/>
      <c r="UUZ57" s="1252"/>
      <c r="UVA57" s="1252"/>
      <c r="UVB57" s="1252"/>
      <c r="UVC57" s="1252"/>
      <c r="UVD57" s="1252"/>
      <c r="UVE57" s="1252"/>
      <c r="UVF57" s="1252"/>
      <c r="UVG57" s="1252"/>
      <c r="UVH57" s="1252"/>
      <c r="UVI57" s="1252"/>
      <c r="UVJ57" s="1252"/>
      <c r="UVK57" s="1252"/>
      <c r="UVL57" s="1252"/>
      <c r="UVM57" s="1252"/>
      <c r="UVN57" s="1252"/>
      <c r="UVO57" s="1252"/>
      <c r="UVP57" s="1252"/>
      <c r="UVQ57" s="1252"/>
      <c r="UVR57" s="1252"/>
      <c r="UVS57" s="1252"/>
      <c r="UVT57" s="1252"/>
      <c r="UVU57" s="1252"/>
      <c r="UVV57" s="1252"/>
      <c r="UVW57" s="1252"/>
      <c r="UVX57" s="1252"/>
      <c r="UVY57" s="1252"/>
      <c r="UVZ57" s="1252"/>
      <c r="UWA57" s="1252"/>
      <c r="UWB57" s="1252"/>
      <c r="UWC57" s="1252"/>
      <c r="UWD57" s="1252"/>
      <c r="UWE57" s="1252"/>
      <c r="UWF57" s="1252"/>
      <c r="UWG57" s="1252"/>
      <c r="UWH57" s="1252"/>
      <c r="UWI57" s="1252"/>
      <c r="UWJ57" s="1252"/>
      <c r="UWK57" s="1252"/>
      <c r="UWL57" s="1252"/>
      <c r="UWM57" s="1252"/>
      <c r="UWN57" s="1252"/>
      <c r="UWO57" s="1252"/>
      <c r="UWP57" s="1252"/>
      <c r="UWQ57" s="1252"/>
      <c r="UWR57" s="1252"/>
      <c r="UWS57" s="1252"/>
      <c r="UWT57" s="1252"/>
      <c r="UWU57" s="1252"/>
      <c r="UWV57" s="1252"/>
      <c r="UWW57" s="1252"/>
      <c r="UWX57" s="1252"/>
      <c r="UWY57" s="1252"/>
      <c r="UWZ57" s="1252"/>
      <c r="UXA57" s="1252"/>
      <c r="UXB57" s="1252"/>
      <c r="UXC57" s="1252"/>
      <c r="UXD57" s="1252"/>
      <c r="UXE57" s="1252"/>
      <c r="UXF57" s="1252"/>
      <c r="UXG57" s="1252"/>
      <c r="UXH57" s="1252"/>
      <c r="UXI57" s="1252"/>
      <c r="UXJ57" s="1252"/>
      <c r="UXK57" s="1252"/>
      <c r="UXL57" s="1252"/>
      <c r="UXM57" s="1252"/>
      <c r="UXN57" s="1252"/>
      <c r="UXO57" s="1252"/>
      <c r="UXP57" s="1252"/>
      <c r="UXQ57" s="1252"/>
      <c r="UXR57" s="1252"/>
      <c r="UXS57" s="1252"/>
      <c r="UXT57" s="1252"/>
      <c r="UXU57" s="1252"/>
      <c r="UXV57" s="1252"/>
      <c r="UXW57" s="1252"/>
      <c r="UXX57" s="1252"/>
      <c r="UXY57" s="1252"/>
      <c r="UXZ57" s="1252"/>
      <c r="UYA57" s="1252"/>
      <c r="UYB57" s="1252"/>
      <c r="UYC57" s="1252"/>
      <c r="UYD57" s="1252"/>
      <c r="UYE57" s="1252"/>
      <c r="UYF57" s="1252"/>
      <c r="UYG57" s="1252"/>
      <c r="UYH57" s="1252"/>
      <c r="UYI57" s="1252"/>
      <c r="UYJ57" s="1252"/>
      <c r="UYK57" s="1252"/>
      <c r="UYL57" s="1252"/>
      <c r="UYM57" s="1252"/>
      <c r="UYN57" s="1252"/>
      <c r="UYO57" s="1252"/>
      <c r="UYP57" s="1252"/>
      <c r="UYQ57" s="1252"/>
      <c r="UYR57" s="1252"/>
      <c r="UYS57" s="1252"/>
      <c r="UYT57" s="1252"/>
      <c r="UYU57" s="1252"/>
      <c r="UYV57" s="1252"/>
      <c r="UYW57" s="1252"/>
      <c r="UYX57" s="1252"/>
      <c r="UYY57" s="1252"/>
      <c r="UYZ57" s="1252"/>
      <c r="UZA57" s="1252"/>
      <c r="UZB57" s="1252"/>
      <c r="UZC57" s="1252"/>
      <c r="UZD57" s="1252"/>
      <c r="UZE57" s="1252"/>
      <c r="UZF57" s="1252"/>
      <c r="UZG57" s="1252"/>
      <c r="UZH57" s="1252"/>
      <c r="UZI57" s="1252"/>
      <c r="UZJ57" s="1252"/>
      <c r="UZK57" s="1252"/>
      <c r="UZL57" s="1252"/>
      <c r="UZM57" s="1252"/>
      <c r="UZN57" s="1252"/>
      <c r="UZO57" s="1252"/>
      <c r="UZP57" s="1252"/>
      <c r="UZQ57" s="1252"/>
      <c r="UZR57" s="1252"/>
      <c r="UZS57" s="1252"/>
      <c r="UZT57" s="1252"/>
      <c r="UZU57" s="1252"/>
      <c r="UZV57" s="1252"/>
      <c r="UZW57" s="1252"/>
      <c r="UZX57" s="1252"/>
      <c r="UZY57" s="1252"/>
      <c r="UZZ57" s="1252"/>
      <c r="VAA57" s="1252"/>
      <c r="VAB57" s="1252"/>
      <c r="VAC57" s="1252"/>
      <c r="VAD57" s="1252"/>
      <c r="VAE57" s="1252"/>
      <c r="VAF57" s="1252"/>
      <c r="VAG57" s="1252"/>
      <c r="VAH57" s="1252"/>
      <c r="VAI57" s="1252"/>
      <c r="VAJ57" s="1252"/>
      <c r="VAK57" s="1252"/>
      <c r="VAL57" s="1252"/>
      <c r="VAM57" s="1252"/>
      <c r="VAN57" s="1252"/>
      <c r="VAO57" s="1252"/>
      <c r="VAP57" s="1252"/>
      <c r="VAQ57" s="1252"/>
      <c r="VAR57" s="1252"/>
      <c r="VAS57" s="1252"/>
      <c r="VAT57" s="1252"/>
      <c r="VAU57" s="1252"/>
      <c r="VAV57" s="1252"/>
      <c r="VAW57" s="1252"/>
      <c r="VAX57" s="1252"/>
      <c r="VAY57" s="1252"/>
      <c r="VAZ57" s="1252"/>
      <c r="VBA57" s="1252"/>
      <c r="VBB57" s="1252"/>
      <c r="VBC57" s="1252"/>
      <c r="VBD57" s="1252"/>
      <c r="VBE57" s="1252"/>
      <c r="VBF57" s="1252"/>
      <c r="VBG57" s="1252"/>
      <c r="VBH57" s="1252"/>
      <c r="VBI57" s="1252"/>
      <c r="VBJ57" s="1252"/>
      <c r="VBK57" s="1252"/>
      <c r="VBL57" s="1252"/>
      <c r="VBM57" s="1252"/>
      <c r="VBN57" s="1252"/>
      <c r="VBO57" s="1252"/>
      <c r="VBP57" s="1252"/>
      <c r="VBQ57" s="1252"/>
      <c r="VBR57" s="1252"/>
      <c r="VBS57" s="1252"/>
      <c r="VBT57" s="1252"/>
      <c r="VBU57" s="1252"/>
      <c r="VBV57" s="1252"/>
      <c r="VBW57" s="1252"/>
      <c r="VBX57" s="1252"/>
      <c r="VBY57" s="1252"/>
      <c r="VBZ57" s="1252"/>
      <c r="VCA57" s="1252"/>
      <c r="VCB57" s="1252"/>
      <c r="VCC57" s="1252"/>
      <c r="VCD57" s="1252"/>
      <c r="VCE57" s="1252"/>
      <c r="VCF57" s="1252"/>
      <c r="VCG57" s="1252"/>
      <c r="VCH57" s="1252"/>
      <c r="VCI57" s="1252"/>
      <c r="VCJ57" s="1252"/>
      <c r="VCK57" s="1252"/>
      <c r="VCL57" s="1252"/>
      <c r="VCM57" s="1252"/>
      <c r="VCN57" s="1252"/>
      <c r="VCO57" s="1252"/>
      <c r="VCP57" s="1252"/>
      <c r="VCQ57" s="1252"/>
      <c r="VCR57" s="1252"/>
      <c r="VCS57" s="1252"/>
      <c r="VCT57" s="1252"/>
      <c r="VCU57" s="1252"/>
      <c r="VCV57" s="1252"/>
      <c r="VCW57" s="1252"/>
      <c r="VCX57" s="1252"/>
      <c r="VCY57" s="1252"/>
      <c r="VCZ57" s="1252"/>
      <c r="VDA57" s="1252"/>
      <c r="VDB57" s="1252"/>
      <c r="VDC57" s="1252"/>
      <c r="VDD57" s="1252"/>
      <c r="VDE57" s="1252"/>
      <c r="VDF57" s="1252"/>
      <c r="VDG57" s="1252"/>
      <c r="VDH57" s="1252"/>
      <c r="VDI57" s="1252"/>
      <c r="VDJ57" s="1252"/>
      <c r="VDK57" s="1252"/>
      <c r="VDL57" s="1252"/>
      <c r="VDM57" s="1252"/>
      <c r="VDN57" s="1252"/>
      <c r="VDO57" s="1252"/>
      <c r="VDP57" s="1252"/>
      <c r="VDQ57" s="1252"/>
      <c r="VDR57" s="1252"/>
      <c r="VDS57" s="1252"/>
      <c r="VDT57" s="1252"/>
      <c r="VDU57" s="1252"/>
      <c r="VDV57" s="1252"/>
      <c r="VDW57" s="1252"/>
      <c r="VDX57" s="1252"/>
      <c r="VDY57" s="1252"/>
      <c r="VDZ57" s="1252"/>
      <c r="VEA57" s="1252"/>
      <c r="VEB57" s="1252"/>
      <c r="VEC57" s="1252"/>
      <c r="VED57" s="1252"/>
      <c r="VEE57" s="1252"/>
      <c r="VEF57" s="1252"/>
      <c r="VEG57" s="1252"/>
      <c r="VEH57" s="1252"/>
      <c r="VEI57" s="1252"/>
      <c r="VEJ57" s="1252"/>
      <c r="VEK57" s="1252"/>
      <c r="VEL57" s="1252"/>
      <c r="VEM57" s="1252"/>
      <c r="VEN57" s="1252"/>
      <c r="VEO57" s="1252"/>
      <c r="VEP57" s="1252"/>
      <c r="VEQ57" s="1252"/>
      <c r="VER57" s="1252"/>
      <c r="VES57" s="1252"/>
      <c r="VET57" s="1252"/>
      <c r="VEU57" s="1252"/>
      <c r="VEV57" s="1252"/>
      <c r="VEW57" s="1252"/>
      <c r="VEX57" s="1252"/>
      <c r="VEY57" s="1252"/>
      <c r="VEZ57" s="1252"/>
      <c r="VFA57" s="1252"/>
      <c r="VFB57" s="1252"/>
      <c r="VFC57" s="1252"/>
      <c r="VFD57" s="1252"/>
      <c r="VFE57" s="1252"/>
      <c r="VFF57" s="1252"/>
      <c r="VFG57" s="1252"/>
      <c r="VFH57" s="1252"/>
      <c r="VFI57" s="1252"/>
      <c r="VFJ57" s="1252"/>
      <c r="VFK57" s="1252"/>
      <c r="VFL57" s="1252"/>
      <c r="VFM57" s="1252"/>
      <c r="VFN57" s="1252"/>
      <c r="VFO57" s="1252"/>
      <c r="VFP57" s="1252"/>
      <c r="VFQ57" s="1252"/>
      <c r="VFR57" s="1252"/>
      <c r="VFS57" s="1252"/>
      <c r="VFT57" s="1252"/>
      <c r="VFU57" s="1252"/>
      <c r="VFV57" s="1252"/>
      <c r="VFW57" s="1252"/>
      <c r="VFX57" s="1252"/>
      <c r="VFY57" s="1252"/>
      <c r="VFZ57" s="1252"/>
      <c r="VGA57" s="1252"/>
      <c r="VGB57" s="1252"/>
      <c r="VGC57" s="1252"/>
      <c r="VGD57" s="1252"/>
      <c r="VGE57" s="1252"/>
      <c r="VGF57" s="1252"/>
      <c r="VGG57" s="1252"/>
      <c r="VGH57" s="1252"/>
      <c r="VGI57" s="1252"/>
      <c r="VGJ57" s="1252"/>
      <c r="VGK57" s="1252"/>
      <c r="VGL57" s="1252"/>
      <c r="VGM57" s="1252"/>
      <c r="VGN57" s="1252"/>
      <c r="VGO57" s="1252"/>
      <c r="VGP57" s="1252"/>
      <c r="VGQ57" s="1252"/>
      <c r="VGR57" s="1252"/>
      <c r="VGS57" s="1252"/>
      <c r="VGT57" s="1252"/>
      <c r="VGU57" s="1252"/>
      <c r="VGV57" s="1252"/>
      <c r="VGW57" s="1252"/>
      <c r="VGX57" s="1252"/>
      <c r="VGY57" s="1252"/>
      <c r="VGZ57" s="1252"/>
      <c r="VHA57" s="1252"/>
      <c r="VHB57" s="1252"/>
      <c r="VHC57" s="1252"/>
      <c r="VHD57" s="1252"/>
      <c r="VHE57" s="1252"/>
      <c r="VHF57" s="1252"/>
      <c r="VHG57" s="1252"/>
      <c r="VHH57" s="1252"/>
      <c r="VHI57" s="1252"/>
      <c r="VHJ57" s="1252"/>
      <c r="VHK57" s="1252"/>
      <c r="VHL57" s="1252"/>
      <c r="VHM57" s="1252"/>
      <c r="VHN57" s="1252"/>
      <c r="VHO57" s="1252"/>
      <c r="VHP57" s="1252"/>
      <c r="VHQ57" s="1252"/>
      <c r="VHR57" s="1252"/>
      <c r="VHS57" s="1252"/>
      <c r="VHT57" s="1252"/>
      <c r="VHU57" s="1252"/>
      <c r="VHV57" s="1252"/>
      <c r="VHW57" s="1252"/>
      <c r="VHX57" s="1252"/>
      <c r="VHY57" s="1252"/>
      <c r="VHZ57" s="1252"/>
      <c r="VIA57" s="1252"/>
      <c r="VIB57" s="1252"/>
      <c r="VIC57" s="1252"/>
      <c r="VID57" s="1252"/>
      <c r="VIE57" s="1252"/>
      <c r="VIF57" s="1252"/>
      <c r="VIG57" s="1252"/>
      <c r="VIH57" s="1252"/>
      <c r="VII57" s="1252"/>
      <c r="VIJ57" s="1252"/>
      <c r="VIK57" s="1252"/>
      <c r="VIL57" s="1252"/>
      <c r="VIM57" s="1252"/>
      <c r="VIN57" s="1252"/>
      <c r="VIO57" s="1252"/>
      <c r="VIP57" s="1252"/>
      <c r="VIQ57" s="1252"/>
      <c r="VIR57" s="1252"/>
      <c r="VIS57" s="1252"/>
      <c r="VIT57" s="1252"/>
      <c r="VIU57" s="1252"/>
      <c r="VIV57" s="1252"/>
      <c r="VIW57" s="1252"/>
      <c r="VIX57" s="1252"/>
      <c r="VIY57" s="1252"/>
      <c r="VIZ57" s="1252"/>
      <c r="VJA57" s="1252"/>
      <c r="VJB57" s="1252"/>
      <c r="VJC57" s="1252"/>
      <c r="VJD57" s="1252"/>
      <c r="VJE57" s="1252"/>
      <c r="VJF57" s="1252"/>
      <c r="VJG57" s="1252"/>
      <c r="VJH57" s="1252"/>
      <c r="VJI57" s="1252"/>
      <c r="VJJ57" s="1252"/>
      <c r="VJK57" s="1252"/>
      <c r="VJL57" s="1252"/>
      <c r="VJM57" s="1252"/>
      <c r="VJN57" s="1252"/>
      <c r="VJO57" s="1252"/>
      <c r="VJP57" s="1252"/>
      <c r="VJQ57" s="1252"/>
      <c r="VJR57" s="1252"/>
      <c r="VJS57" s="1252"/>
      <c r="VJT57" s="1252"/>
      <c r="VJU57" s="1252"/>
      <c r="VJV57" s="1252"/>
      <c r="VJW57" s="1252"/>
      <c r="VJX57" s="1252"/>
      <c r="VJY57" s="1252"/>
      <c r="VJZ57" s="1252"/>
      <c r="VKA57" s="1252"/>
      <c r="VKB57" s="1252"/>
      <c r="VKC57" s="1252"/>
      <c r="VKD57" s="1252"/>
      <c r="VKE57" s="1252"/>
      <c r="VKF57" s="1252"/>
      <c r="VKG57" s="1252"/>
      <c r="VKH57" s="1252"/>
      <c r="VKI57" s="1252"/>
      <c r="VKJ57" s="1252"/>
      <c r="VKK57" s="1252"/>
      <c r="VKL57" s="1252"/>
      <c r="VKM57" s="1252"/>
      <c r="VKN57" s="1252"/>
      <c r="VKO57" s="1252"/>
      <c r="VKP57" s="1252"/>
      <c r="VKQ57" s="1252"/>
      <c r="VKR57" s="1252"/>
      <c r="VKS57" s="1252"/>
      <c r="VKT57" s="1252"/>
      <c r="VKU57" s="1252"/>
      <c r="VKV57" s="1252"/>
      <c r="VKW57" s="1252"/>
      <c r="VKX57" s="1252"/>
      <c r="VKY57" s="1252"/>
      <c r="VKZ57" s="1252"/>
      <c r="VLA57" s="1252"/>
      <c r="VLB57" s="1252"/>
      <c r="VLC57" s="1252"/>
      <c r="VLD57" s="1252"/>
      <c r="VLE57" s="1252"/>
      <c r="VLF57" s="1252"/>
      <c r="VLG57" s="1252"/>
      <c r="VLH57" s="1252"/>
      <c r="VLI57" s="1252"/>
      <c r="VLJ57" s="1252"/>
      <c r="VLK57" s="1252"/>
      <c r="VLL57" s="1252"/>
      <c r="VLM57" s="1252"/>
      <c r="VLN57" s="1252"/>
      <c r="VLO57" s="1252"/>
      <c r="VLP57" s="1252"/>
      <c r="VLQ57" s="1252"/>
      <c r="VLR57" s="1252"/>
      <c r="VLS57" s="1252"/>
      <c r="VLT57" s="1252"/>
      <c r="VLU57" s="1252"/>
      <c r="VLV57" s="1252"/>
      <c r="VLW57" s="1252"/>
      <c r="VLX57" s="1252"/>
      <c r="VLY57" s="1252"/>
      <c r="VLZ57" s="1252"/>
      <c r="VMA57" s="1252"/>
      <c r="VMB57" s="1252"/>
      <c r="VMC57" s="1252"/>
      <c r="VMD57" s="1252"/>
      <c r="VME57" s="1252"/>
      <c r="VMF57" s="1252"/>
      <c r="VMG57" s="1252"/>
      <c r="VMH57" s="1252"/>
      <c r="VMI57" s="1252"/>
      <c r="VMJ57" s="1252"/>
      <c r="VMK57" s="1252"/>
      <c r="VML57" s="1252"/>
      <c r="VMM57" s="1252"/>
      <c r="VMN57" s="1252"/>
      <c r="VMO57" s="1252"/>
      <c r="VMP57" s="1252"/>
      <c r="VMQ57" s="1252"/>
      <c r="VMR57" s="1252"/>
      <c r="VMS57" s="1252"/>
      <c r="VMT57" s="1252"/>
      <c r="VMU57" s="1252"/>
      <c r="VMV57" s="1252"/>
      <c r="VMW57" s="1252"/>
      <c r="VMX57" s="1252"/>
      <c r="VMY57" s="1252"/>
      <c r="VMZ57" s="1252"/>
      <c r="VNA57" s="1252"/>
      <c r="VNB57" s="1252"/>
      <c r="VNC57" s="1252"/>
      <c r="VND57" s="1252"/>
      <c r="VNE57" s="1252"/>
      <c r="VNF57" s="1252"/>
      <c r="VNG57" s="1252"/>
      <c r="VNH57" s="1252"/>
      <c r="VNI57" s="1252"/>
      <c r="VNJ57" s="1252"/>
      <c r="VNK57" s="1252"/>
      <c r="VNL57" s="1252"/>
      <c r="VNM57" s="1252"/>
      <c r="VNN57" s="1252"/>
      <c r="VNO57" s="1252"/>
      <c r="VNP57" s="1252"/>
      <c r="VNQ57" s="1252"/>
      <c r="VNR57" s="1252"/>
      <c r="VNS57" s="1252"/>
      <c r="VNT57" s="1252"/>
      <c r="VNU57" s="1252"/>
      <c r="VNV57" s="1252"/>
      <c r="VNW57" s="1252"/>
      <c r="VNX57" s="1252"/>
      <c r="VNY57" s="1252"/>
      <c r="VNZ57" s="1252"/>
      <c r="VOA57" s="1252"/>
      <c r="VOB57" s="1252"/>
      <c r="VOC57" s="1252"/>
      <c r="VOD57" s="1252"/>
      <c r="VOE57" s="1252"/>
      <c r="VOF57" s="1252"/>
      <c r="VOG57" s="1252"/>
      <c r="VOH57" s="1252"/>
      <c r="VOI57" s="1252"/>
      <c r="VOJ57" s="1252"/>
      <c r="VOK57" s="1252"/>
      <c r="VOL57" s="1252"/>
      <c r="VOM57" s="1252"/>
      <c r="VON57" s="1252"/>
      <c r="VOO57" s="1252"/>
      <c r="VOP57" s="1252"/>
      <c r="VOQ57" s="1252"/>
      <c r="VOR57" s="1252"/>
      <c r="VOS57" s="1252"/>
      <c r="VOT57" s="1252"/>
      <c r="VOU57" s="1252"/>
      <c r="VOV57" s="1252"/>
      <c r="VOW57" s="1252"/>
      <c r="VOX57" s="1252"/>
      <c r="VOY57" s="1252"/>
      <c r="VOZ57" s="1252"/>
      <c r="VPA57" s="1252"/>
      <c r="VPB57" s="1252"/>
      <c r="VPC57" s="1252"/>
      <c r="VPD57" s="1252"/>
      <c r="VPE57" s="1252"/>
      <c r="VPF57" s="1252"/>
      <c r="VPG57" s="1252"/>
      <c r="VPH57" s="1252"/>
      <c r="VPI57" s="1252"/>
      <c r="VPJ57" s="1252"/>
      <c r="VPK57" s="1252"/>
      <c r="VPL57" s="1252"/>
      <c r="VPM57" s="1252"/>
      <c r="VPN57" s="1252"/>
      <c r="VPO57" s="1252"/>
      <c r="VPP57" s="1252"/>
      <c r="VPQ57" s="1252"/>
      <c r="VPR57" s="1252"/>
      <c r="VPS57" s="1252"/>
      <c r="VPT57" s="1252"/>
      <c r="VPU57" s="1252"/>
      <c r="VPV57" s="1252"/>
      <c r="VPW57" s="1252"/>
      <c r="VPX57" s="1252"/>
      <c r="VPY57" s="1252"/>
      <c r="VPZ57" s="1252"/>
      <c r="VQA57" s="1252"/>
      <c r="VQB57" s="1252"/>
      <c r="VQC57" s="1252"/>
      <c r="VQD57" s="1252"/>
      <c r="VQE57" s="1252"/>
      <c r="VQF57" s="1252"/>
      <c r="VQG57" s="1252"/>
      <c r="VQH57" s="1252"/>
      <c r="VQI57" s="1252"/>
      <c r="VQJ57" s="1252"/>
      <c r="VQK57" s="1252"/>
      <c r="VQL57" s="1252"/>
      <c r="VQM57" s="1252"/>
      <c r="VQN57" s="1252"/>
      <c r="VQO57" s="1252"/>
      <c r="VQP57" s="1252"/>
      <c r="VQQ57" s="1252"/>
      <c r="VQR57" s="1252"/>
      <c r="VQS57" s="1252"/>
      <c r="VQT57" s="1252"/>
      <c r="VQU57" s="1252"/>
      <c r="VQV57" s="1252"/>
      <c r="VQW57" s="1252"/>
      <c r="VQX57" s="1252"/>
      <c r="VQY57" s="1252"/>
      <c r="VQZ57" s="1252"/>
      <c r="VRA57" s="1252"/>
      <c r="VRB57" s="1252"/>
      <c r="VRC57" s="1252"/>
      <c r="VRD57" s="1252"/>
      <c r="VRE57" s="1252"/>
      <c r="VRF57" s="1252"/>
      <c r="VRG57" s="1252"/>
      <c r="VRH57" s="1252"/>
      <c r="VRI57" s="1252"/>
      <c r="VRJ57" s="1252"/>
      <c r="VRK57" s="1252"/>
      <c r="VRL57" s="1252"/>
      <c r="VRM57" s="1252"/>
      <c r="VRN57" s="1252"/>
      <c r="VRO57" s="1252"/>
      <c r="VRP57" s="1252"/>
      <c r="VRQ57" s="1252"/>
      <c r="VRR57" s="1252"/>
      <c r="VRS57" s="1252"/>
      <c r="VRT57" s="1252"/>
      <c r="VRU57" s="1252"/>
      <c r="VRV57" s="1252"/>
      <c r="VRW57" s="1252"/>
      <c r="VRX57" s="1252"/>
      <c r="VRY57" s="1252"/>
      <c r="VRZ57" s="1252"/>
      <c r="VSA57" s="1252"/>
      <c r="VSB57" s="1252"/>
      <c r="VSC57" s="1252"/>
      <c r="VSD57" s="1252"/>
      <c r="VSE57" s="1252"/>
      <c r="VSF57" s="1252"/>
      <c r="VSG57" s="1252"/>
      <c r="VSH57" s="1252"/>
      <c r="VSI57" s="1252"/>
      <c r="VSJ57" s="1252"/>
      <c r="VSK57" s="1252"/>
      <c r="VSL57" s="1252"/>
      <c r="VSM57" s="1252"/>
      <c r="VSN57" s="1252"/>
      <c r="VSO57" s="1252"/>
      <c r="VSP57" s="1252"/>
      <c r="VSQ57" s="1252"/>
      <c r="VSR57" s="1252"/>
      <c r="VSS57" s="1252"/>
      <c r="VST57" s="1252"/>
      <c r="VSU57" s="1252"/>
      <c r="VSV57" s="1252"/>
      <c r="VSW57" s="1252"/>
      <c r="VSX57" s="1252"/>
      <c r="VSY57" s="1252"/>
      <c r="VSZ57" s="1252"/>
      <c r="VTA57" s="1252"/>
      <c r="VTB57" s="1252"/>
      <c r="VTC57" s="1252"/>
      <c r="VTD57" s="1252"/>
      <c r="VTE57" s="1252"/>
      <c r="VTF57" s="1252"/>
      <c r="VTG57" s="1252"/>
      <c r="VTH57" s="1252"/>
      <c r="VTI57" s="1252"/>
      <c r="VTJ57" s="1252"/>
      <c r="VTK57" s="1252"/>
      <c r="VTL57" s="1252"/>
      <c r="VTM57" s="1252"/>
      <c r="VTN57" s="1252"/>
      <c r="VTO57" s="1252"/>
      <c r="VTP57" s="1252"/>
      <c r="VTQ57" s="1252"/>
      <c r="VTR57" s="1252"/>
      <c r="VTS57" s="1252"/>
      <c r="VTT57" s="1252"/>
      <c r="VTU57" s="1252"/>
      <c r="VTV57" s="1252"/>
      <c r="VTW57" s="1252"/>
      <c r="VTX57" s="1252"/>
      <c r="VTY57" s="1252"/>
      <c r="VTZ57" s="1252"/>
      <c r="VUA57" s="1252"/>
      <c r="VUB57" s="1252"/>
      <c r="VUC57" s="1252"/>
      <c r="VUD57" s="1252"/>
      <c r="VUE57" s="1252"/>
      <c r="VUF57" s="1252"/>
      <c r="VUG57" s="1252"/>
      <c r="VUH57" s="1252"/>
      <c r="VUI57" s="1252"/>
      <c r="VUJ57" s="1252"/>
      <c r="VUK57" s="1252"/>
      <c r="VUL57" s="1252"/>
      <c r="VUM57" s="1252"/>
      <c r="VUN57" s="1252"/>
      <c r="VUO57" s="1252"/>
      <c r="VUP57" s="1252"/>
      <c r="VUQ57" s="1252"/>
      <c r="VUR57" s="1252"/>
      <c r="VUS57" s="1252"/>
      <c r="VUT57" s="1252"/>
      <c r="VUU57" s="1252"/>
      <c r="VUV57" s="1252"/>
      <c r="VUW57" s="1252"/>
      <c r="VUX57" s="1252"/>
      <c r="VUY57" s="1252"/>
      <c r="VUZ57" s="1252"/>
      <c r="VVA57" s="1252"/>
      <c r="VVB57" s="1252"/>
      <c r="VVC57" s="1252"/>
      <c r="VVD57" s="1252"/>
      <c r="VVE57" s="1252"/>
      <c r="VVF57" s="1252"/>
      <c r="VVG57" s="1252"/>
      <c r="VVH57" s="1252"/>
      <c r="VVI57" s="1252"/>
      <c r="VVJ57" s="1252"/>
      <c r="VVK57" s="1252"/>
      <c r="VVL57" s="1252"/>
      <c r="VVM57" s="1252"/>
      <c r="VVN57" s="1252"/>
      <c r="VVO57" s="1252"/>
      <c r="VVP57" s="1252"/>
      <c r="VVQ57" s="1252"/>
      <c r="VVR57" s="1252"/>
      <c r="VVS57" s="1252"/>
      <c r="VVT57" s="1252"/>
      <c r="VVU57" s="1252"/>
      <c r="VVV57" s="1252"/>
      <c r="VVW57" s="1252"/>
      <c r="VVX57" s="1252"/>
      <c r="VVY57" s="1252"/>
      <c r="VVZ57" s="1252"/>
      <c r="VWA57" s="1252"/>
      <c r="VWB57" s="1252"/>
      <c r="VWC57" s="1252"/>
      <c r="VWD57" s="1252"/>
      <c r="VWE57" s="1252"/>
      <c r="VWF57" s="1252"/>
      <c r="VWG57" s="1252"/>
      <c r="VWH57" s="1252"/>
      <c r="VWI57" s="1252"/>
      <c r="VWJ57" s="1252"/>
      <c r="VWK57" s="1252"/>
      <c r="VWL57" s="1252"/>
      <c r="VWM57" s="1252"/>
      <c r="VWN57" s="1252"/>
      <c r="VWO57" s="1252"/>
      <c r="VWP57" s="1252"/>
      <c r="VWQ57" s="1252"/>
      <c r="VWR57" s="1252"/>
      <c r="VWS57" s="1252"/>
      <c r="VWT57" s="1252"/>
      <c r="VWU57" s="1252"/>
      <c r="VWV57" s="1252"/>
      <c r="VWW57" s="1252"/>
      <c r="VWX57" s="1252"/>
      <c r="VWY57" s="1252"/>
      <c r="VWZ57" s="1252"/>
      <c r="VXA57" s="1252"/>
      <c r="VXB57" s="1252"/>
      <c r="VXC57" s="1252"/>
      <c r="VXD57" s="1252"/>
      <c r="VXE57" s="1252"/>
      <c r="VXF57" s="1252"/>
      <c r="VXG57" s="1252"/>
      <c r="VXH57" s="1252"/>
      <c r="VXI57" s="1252"/>
      <c r="VXJ57" s="1252"/>
      <c r="VXK57" s="1252"/>
      <c r="VXL57" s="1252"/>
      <c r="VXM57" s="1252"/>
      <c r="VXN57" s="1252"/>
      <c r="VXO57" s="1252"/>
      <c r="VXP57" s="1252"/>
      <c r="VXQ57" s="1252"/>
      <c r="VXR57" s="1252"/>
      <c r="VXS57" s="1252"/>
      <c r="VXT57" s="1252"/>
      <c r="VXU57" s="1252"/>
      <c r="VXV57" s="1252"/>
      <c r="VXW57" s="1252"/>
      <c r="VXX57" s="1252"/>
      <c r="VXY57" s="1252"/>
      <c r="VXZ57" s="1252"/>
      <c r="VYA57" s="1252"/>
      <c r="VYB57" s="1252"/>
      <c r="VYC57" s="1252"/>
      <c r="VYD57" s="1252"/>
      <c r="VYE57" s="1252"/>
      <c r="VYF57" s="1252"/>
      <c r="VYG57" s="1252"/>
      <c r="VYH57" s="1252"/>
      <c r="VYI57" s="1252"/>
      <c r="VYJ57" s="1252"/>
      <c r="VYK57" s="1252"/>
      <c r="VYL57" s="1252"/>
      <c r="VYM57" s="1252"/>
      <c r="VYN57" s="1252"/>
      <c r="VYO57" s="1252"/>
      <c r="VYP57" s="1252"/>
      <c r="VYQ57" s="1252"/>
      <c r="VYR57" s="1252"/>
      <c r="VYS57" s="1252"/>
      <c r="VYT57" s="1252"/>
      <c r="VYU57" s="1252"/>
      <c r="VYV57" s="1252"/>
      <c r="VYW57" s="1252"/>
      <c r="VYX57" s="1252"/>
      <c r="VYY57" s="1252"/>
      <c r="VYZ57" s="1252"/>
      <c r="VZA57" s="1252"/>
      <c r="VZB57" s="1252"/>
      <c r="VZC57" s="1252"/>
      <c r="VZD57" s="1252"/>
      <c r="VZE57" s="1252"/>
      <c r="VZF57" s="1252"/>
      <c r="VZG57" s="1252"/>
      <c r="VZH57" s="1252"/>
      <c r="VZI57" s="1252"/>
      <c r="VZJ57" s="1252"/>
      <c r="VZK57" s="1252"/>
      <c r="VZL57" s="1252"/>
      <c r="VZM57" s="1252"/>
      <c r="VZN57" s="1252"/>
      <c r="VZO57" s="1252"/>
      <c r="VZP57" s="1252"/>
      <c r="VZQ57" s="1252"/>
      <c r="VZR57" s="1252"/>
      <c r="VZS57" s="1252"/>
      <c r="VZT57" s="1252"/>
      <c r="VZU57" s="1252"/>
      <c r="VZV57" s="1252"/>
      <c r="VZW57" s="1252"/>
      <c r="VZX57" s="1252"/>
      <c r="VZY57" s="1252"/>
      <c r="VZZ57" s="1252"/>
      <c r="WAA57" s="1252"/>
      <c r="WAB57" s="1252"/>
      <c r="WAC57" s="1252"/>
      <c r="WAD57" s="1252"/>
      <c r="WAE57" s="1252"/>
      <c r="WAF57" s="1252"/>
      <c r="WAG57" s="1252"/>
      <c r="WAH57" s="1252"/>
      <c r="WAI57" s="1252"/>
      <c r="WAJ57" s="1252"/>
      <c r="WAK57" s="1252"/>
      <c r="WAL57" s="1252"/>
      <c r="WAM57" s="1252"/>
      <c r="WAN57" s="1252"/>
      <c r="WAO57" s="1252"/>
      <c r="WAP57" s="1252"/>
      <c r="WAQ57" s="1252"/>
      <c r="WAR57" s="1252"/>
      <c r="WAS57" s="1252"/>
      <c r="WAT57" s="1252"/>
      <c r="WAU57" s="1252"/>
      <c r="WAV57" s="1252"/>
      <c r="WAW57" s="1252"/>
      <c r="WAX57" s="1252"/>
      <c r="WAY57" s="1252"/>
      <c r="WAZ57" s="1252"/>
      <c r="WBA57" s="1252"/>
      <c r="WBB57" s="1252"/>
      <c r="WBC57" s="1252"/>
      <c r="WBD57" s="1252"/>
      <c r="WBE57" s="1252"/>
      <c r="WBF57" s="1252"/>
      <c r="WBG57" s="1252"/>
      <c r="WBH57" s="1252"/>
      <c r="WBI57" s="1252"/>
      <c r="WBJ57" s="1252"/>
      <c r="WBK57" s="1252"/>
      <c r="WBL57" s="1252"/>
      <c r="WBM57" s="1252"/>
      <c r="WBN57" s="1252"/>
      <c r="WBO57" s="1252"/>
      <c r="WBP57" s="1252"/>
      <c r="WBQ57" s="1252"/>
      <c r="WBR57" s="1252"/>
      <c r="WBS57" s="1252"/>
      <c r="WBT57" s="1252"/>
      <c r="WBU57" s="1252"/>
      <c r="WBV57" s="1252"/>
      <c r="WBW57" s="1252"/>
      <c r="WBX57" s="1252"/>
      <c r="WBY57" s="1252"/>
      <c r="WBZ57" s="1252"/>
      <c r="WCA57" s="1252"/>
      <c r="WCB57" s="1252"/>
      <c r="WCC57" s="1252"/>
      <c r="WCD57" s="1252"/>
      <c r="WCE57" s="1252"/>
      <c r="WCF57" s="1252"/>
      <c r="WCG57" s="1252"/>
      <c r="WCH57" s="1252"/>
      <c r="WCI57" s="1252"/>
      <c r="WCJ57" s="1252"/>
      <c r="WCK57" s="1252"/>
      <c r="WCL57" s="1252"/>
      <c r="WCM57" s="1252"/>
      <c r="WCN57" s="1252"/>
      <c r="WCO57" s="1252"/>
      <c r="WCP57" s="1252"/>
      <c r="WCQ57" s="1252"/>
      <c r="WCR57" s="1252"/>
      <c r="WCS57" s="1252"/>
      <c r="WCT57" s="1252"/>
      <c r="WCU57" s="1252"/>
      <c r="WCV57" s="1252"/>
      <c r="WCW57" s="1252"/>
      <c r="WCX57" s="1252"/>
      <c r="WCY57" s="1252"/>
      <c r="WCZ57" s="1252"/>
      <c r="WDA57" s="1252"/>
      <c r="WDB57" s="1252"/>
      <c r="WDC57" s="1252"/>
      <c r="WDD57" s="1252"/>
      <c r="WDE57" s="1252"/>
      <c r="WDF57" s="1252"/>
      <c r="WDG57" s="1252"/>
      <c r="WDH57" s="1252"/>
      <c r="WDI57" s="1252"/>
      <c r="WDJ57" s="1252"/>
      <c r="WDK57" s="1252"/>
      <c r="WDL57" s="1252"/>
      <c r="WDM57" s="1252"/>
      <c r="WDN57" s="1252"/>
      <c r="WDO57" s="1252"/>
      <c r="WDP57" s="1252"/>
      <c r="WDQ57" s="1252"/>
      <c r="WDR57" s="1252"/>
      <c r="WDS57" s="1252"/>
      <c r="WDT57" s="1252"/>
      <c r="WDU57" s="1252"/>
      <c r="WDV57" s="1252"/>
      <c r="WDW57" s="1252"/>
      <c r="WDX57" s="1252"/>
      <c r="WDY57" s="1252"/>
      <c r="WDZ57" s="1252"/>
      <c r="WEA57" s="1252"/>
      <c r="WEB57" s="1252"/>
      <c r="WEC57" s="1252"/>
      <c r="WED57" s="1252"/>
      <c r="WEE57" s="1252"/>
      <c r="WEF57" s="1252"/>
      <c r="WEG57" s="1252"/>
      <c r="WEH57" s="1252"/>
      <c r="WEI57" s="1252"/>
      <c r="WEJ57" s="1252"/>
      <c r="WEK57" s="1252"/>
      <c r="WEL57" s="1252"/>
      <c r="WEM57" s="1252"/>
      <c r="WEN57" s="1252"/>
      <c r="WEO57" s="1252"/>
      <c r="WEP57" s="1252"/>
      <c r="WEQ57" s="1252"/>
      <c r="WER57" s="1252"/>
      <c r="WES57" s="1252"/>
      <c r="WET57" s="1252"/>
      <c r="WEU57" s="1252"/>
      <c r="WEV57" s="1252"/>
      <c r="WEW57" s="1252"/>
      <c r="WEX57" s="1252"/>
      <c r="WEY57" s="1252"/>
      <c r="WEZ57" s="1252"/>
      <c r="WFA57" s="1252"/>
      <c r="WFB57" s="1252"/>
      <c r="WFC57" s="1252"/>
      <c r="WFD57" s="1252"/>
      <c r="WFE57" s="1252"/>
      <c r="WFF57" s="1252"/>
      <c r="WFG57" s="1252"/>
      <c r="WFH57" s="1252"/>
      <c r="WFI57" s="1252"/>
      <c r="WFJ57" s="1252"/>
      <c r="WFK57" s="1252"/>
      <c r="WFL57" s="1252"/>
      <c r="WFM57" s="1252"/>
      <c r="WFN57" s="1252"/>
      <c r="WFO57" s="1252"/>
      <c r="WFP57" s="1252"/>
      <c r="WFQ57" s="1252"/>
      <c r="WFR57" s="1252"/>
      <c r="WFS57" s="1252"/>
      <c r="WFT57" s="1252"/>
      <c r="WFU57" s="1252"/>
      <c r="WFV57" s="1252"/>
      <c r="WFW57" s="1252"/>
      <c r="WFX57" s="1252"/>
      <c r="WFY57" s="1252"/>
      <c r="WFZ57" s="1252"/>
      <c r="WGA57" s="1252"/>
      <c r="WGB57" s="1252"/>
      <c r="WGC57" s="1252"/>
      <c r="WGD57" s="1252"/>
      <c r="WGE57" s="1252"/>
      <c r="WGF57" s="1252"/>
      <c r="WGG57" s="1252"/>
      <c r="WGH57" s="1252"/>
      <c r="WGI57" s="1252"/>
      <c r="WGJ57" s="1252"/>
      <c r="WGK57" s="1252"/>
      <c r="WGL57" s="1252"/>
      <c r="WGM57" s="1252"/>
      <c r="WGN57" s="1252"/>
      <c r="WGO57" s="1252"/>
      <c r="WGP57" s="1252"/>
      <c r="WGQ57" s="1252"/>
      <c r="WGR57" s="1252"/>
      <c r="WGS57" s="1252"/>
      <c r="WGT57" s="1252"/>
      <c r="WGU57" s="1252"/>
      <c r="WGV57" s="1252"/>
      <c r="WGW57" s="1252"/>
      <c r="WGX57" s="1252"/>
      <c r="WGY57" s="1252"/>
      <c r="WGZ57" s="1252"/>
      <c r="WHA57" s="1252"/>
      <c r="WHB57" s="1252"/>
      <c r="WHC57" s="1252"/>
      <c r="WHD57" s="1252"/>
      <c r="WHE57" s="1252"/>
      <c r="WHF57" s="1252"/>
      <c r="WHG57" s="1252"/>
      <c r="WHH57" s="1252"/>
      <c r="WHI57" s="1252"/>
      <c r="WHJ57" s="1252"/>
      <c r="WHK57" s="1252"/>
      <c r="WHL57" s="1252"/>
      <c r="WHM57" s="1252"/>
      <c r="WHN57" s="1252"/>
      <c r="WHO57" s="1252"/>
      <c r="WHP57" s="1252"/>
      <c r="WHQ57" s="1252"/>
      <c r="WHR57" s="1252"/>
      <c r="WHS57" s="1252"/>
      <c r="WHT57" s="1252"/>
      <c r="WHU57" s="1252"/>
      <c r="WHV57" s="1252"/>
      <c r="WHW57" s="1252"/>
      <c r="WHX57" s="1252"/>
      <c r="WHY57" s="1252"/>
      <c r="WHZ57" s="1252"/>
      <c r="WIA57" s="1252"/>
      <c r="WIB57" s="1252"/>
      <c r="WIC57" s="1252"/>
      <c r="WID57" s="1252"/>
      <c r="WIE57" s="1252"/>
      <c r="WIF57" s="1252"/>
      <c r="WIG57" s="1252"/>
      <c r="WIH57" s="1252"/>
      <c r="WII57" s="1252"/>
      <c r="WIJ57" s="1252"/>
      <c r="WIK57" s="1252"/>
      <c r="WIL57" s="1252"/>
      <c r="WIM57" s="1252"/>
      <c r="WIN57" s="1252"/>
      <c r="WIO57" s="1252"/>
      <c r="WIP57" s="1252"/>
      <c r="WIQ57" s="1252"/>
      <c r="WIR57" s="1252"/>
      <c r="WIS57" s="1252"/>
      <c r="WIT57" s="1252"/>
      <c r="WIU57" s="1252"/>
      <c r="WIV57" s="1252"/>
      <c r="WIW57" s="1252"/>
      <c r="WIX57" s="1252"/>
      <c r="WIY57" s="1252"/>
      <c r="WIZ57" s="1252"/>
      <c r="WJA57" s="1252"/>
      <c r="WJB57" s="1252"/>
      <c r="WJC57" s="1252"/>
      <c r="WJD57" s="1252"/>
      <c r="WJE57" s="1252"/>
      <c r="WJF57" s="1252"/>
      <c r="WJG57" s="1252"/>
      <c r="WJH57" s="1252"/>
      <c r="WJI57" s="1252"/>
      <c r="WJJ57" s="1252"/>
      <c r="WJK57" s="1252"/>
      <c r="WJL57" s="1252"/>
      <c r="WJM57" s="1252"/>
      <c r="WJN57" s="1252"/>
      <c r="WJO57" s="1252"/>
      <c r="WJP57" s="1252"/>
      <c r="WJQ57" s="1252"/>
      <c r="WJR57" s="1252"/>
      <c r="WJS57" s="1252"/>
      <c r="WJT57" s="1252"/>
      <c r="WJU57" s="1252"/>
      <c r="WJV57" s="1252"/>
      <c r="WJW57" s="1252"/>
      <c r="WJX57" s="1252"/>
      <c r="WJY57" s="1252"/>
      <c r="WJZ57" s="1252"/>
      <c r="WKA57" s="1252"/>
      <c r="WKB57" s="1252"/>
      <c r="WKC57" s="1252"/>
      <c r="WKD57" s="1252"/>
      <c r="WKE57" s="1252"/>
      <c r="WKF57" s="1252"/>
      <c r="WKG57" s="1252"/>
      <c r="WKH57" s="1252"/>
      <c r="WKI57" s="1252"/>
      <c r="WKJ57" s="1252"/>
      <c r="WKK57" s="1252"/>
      <c r="WKL57" s="1252"/>
      <c r="WKM57" s="1252"/>
      <c r="WKN57" s="1252"/>
      <c r="WKO57" s="1252"/>
      <c r="WKP57" s="1252"/>
      <c r="WKQ57" s="1252"/>
      <c r="WKR57" s="1252"/>
      <c r="WKS57" s="1252"/>
      <c r="WKT57" s="1252"/>
      <c r="WKU57" s="1252"/>
      <c r="WKV57" s="1252"/>
      <c r="WKW57" s="1252"/>
      <c r="WKX57" s="1252"/>
      <c r="WKY57" s="1252"/>
      <c r="WKZ57" s="1252"/>
      <c r="WLA57" s="1252"/>
      <c r="WLB57" s="1252"/>
      <c r="WLC57" s="1252"/>
      <c r="WLD57" s="1252"/>
      <c r="WLE57" s="1252"/>
      <c r="WLF57" s="1252"/>
      <c r="WLG57" s="1252"/>
      <c r="WLH57" s="1252"/>
      <c r="WLI57" s="1252"/>
      <c r="WLJ57" s="1252"/>
      <c r="WLK57" s="1252"/>
      <c r="WLL57" s="1252"/>
      <c r="WLM57" s="1252"/>
      <c r="WLN57" s="1252"/>
      <c r="WLO57" s="1252"/>
      <c r="WLP57" s="1252"/>
      <c r="WLQ57" s="1252"/>
      <c r="WLR57" s="1252"/>
      <c r="WLS57" s="1252"/>
      <c r="WLT57" s="1252"/>
      <c r="WLU57" s="1252"/>
      <c r="WLV57" s="1252"/>
      <c r="WLW57" s="1252"/>
      <c r="WLX57" s="1252"/>
      <c r="WLY57" s="1252"/>
      <c r="WLZ57" s="1252"/>
      <c r="WMA57" s="1252"/>
      <c r="WMB57" s="1252"/>
      <c r="WMC57" s="1252"/>
      <c r="WMD57" s="1252"/>
      <c r="WME57" s="1252"/>
      <c r="WMF57" s="1252"/>
      <c r="WMG57" s="1252"/>
      <c r="WMH57" s="1252"/>
      <c r="WMI57" s="1252"/>
      <c r="WMJ57" s="1252"/>
      <c r="WMK57" s="1252"/>
      <c r="WML57" s="1252"/>
      <c r="WMM57" s="1252"/>
      <c r="WMN57" s="1252"/>
      <c r="WMO57" s="1252"/>
      <c r="WMP57" s="1252"/>
      <c r="WMQ57" s="1252"/>
      <c r="WMR57" s="1252"/>
      <c r="WMS57" s="1252"/>
      <c r="WMT57" s="1252"/>
      <c r="WMU57" s="1252"/>
      <c r="WMV57" s="1252"/>
      <c r="WMW57" s="1252"/>
      <c r="WMX57" s="1252"/>
      <c r="WMY57" s="1252"/>
      <c r="WMZ57" s="1252"/>
      <c r="WNA57" s="1252"/>
      <c r="WNB57" s="1252"/>
      <c r="WNC57" s="1252"/>
      <c r="WND57" s="1252"/>
      <c r="WNE57" s="1252"/>
      <c r="WNF57" s="1252"/>
      <c r="WNG57" s="1252"/>
      <c r="WNH57" s="1252"/>
      <c r="WNI57" s="1252"/>
      <c r="WNJ57" s="1252"/>
      <c r="WNK57" s="1252"/>
      <c r="WNL57" s="1252"/>
      <c r="WNM57" s="1252"/>
      <c r="WNN57" s="1252"/>
      <c r="WNO57" s="1252"/>
      <c r="WNP57" s="1252"/>
      <c r="WNQ57" s="1252"/>
      <c r="WNR57" s="1252"/>
      <c r="WNS57" s="1252"/>
      <c r="WNT57" s="1252"/>
      <c r="WNU57" s="1252"/>
      <c r="WNV57" s="1252"/>
      <c r="WNW57" s="1252"/>
      <c r="WNX57" s="1252"/>
      <c r="WNY57" s="1252"/>
      <c r="WNZ57" s="1252"/>
      <c r="WOA57" s="1252"/>
      <c r="WOB57" s="1252"/>
      <c r="WOC57" s="1252"/>
      <c r="WOD57" s="1252"/>
      <c r="WOE57" s="1252"/>
      <c r="WOF57" s="1252"/>
      <c r="WOG57" s="1252"/>
      <c r="WOH57" s="1252"/>
      <c r="WOI57" s="1252"/>
      <c r="WOJ57" s="1252"/>
      <c r="WOK57" s="1252"/>
      <c r="WOL57" s="1252"/>
      <c r="WOM57" s="1252"/>
      <c r="WON57" s="1252"/>
      <c r="WOO57" s="1252"/>
      <c r="WOP57" s="1252"/>
      <c r="WOQ57" s="1252"/>
      <c r="WOR57" s="1252"/>
      <c r="WOS57" s="1252"/>
      <c r="WOT57" s="1252"/>
      <c r="WOU57" s="1252"/>
      <c r="WOV57" s="1252"/>
      <c r="WOW57" s="1252"/>
      <c r="WOX57" s="1252"/>
      <c r="WOY57" s="1252"/>
      <c r="WOZ57" s="1252"/>
      <c r="WPA57" s="1252"/>
      <c r="WPB57" s="1252"/>
      <c r="WPC57" s="1252"/>
      <c r="WPD57" s="1252"/>
      <c r="WPE57" s="1252"/>
      <c r="WPF57" s="1252"/>
      <c r="WPG57" s="1252"/>
      <c r="WPH57" s="1252"/>
      <c r="WPI57" s="1252"/>
      <c r="WPJ57" s="1252"/>
      <c r="WPK57" s="1252"/>
      <c r="WPL57" s="1252"/>
      <c r="WPM57" s="1252"/>
      <c r="WPN57" s="1252"/>
      <c r="WPO57" s="1252"/>
      <c r="WPP57" s="1252"/>
      <c r="WPQ57" s="1252"/>
      <c r="WPR57" s="1252"/>
      <c r="WPS57" s="1252"/>
      <c r="WPT57" s="1252"/>
      <c r="WPU57" s="1252"/>
      <c r="WPV57" s="1252"/>
      <c r="WPW57" s="1252"/>
      <c r="WPX57" s="1252"/>
      <c r="WPY57" s="1252"/>
      <c r="WPZ57" s="1252"/>
      <c r="WQA57" s="1252"/>
      <c r="WQB57" s="1252"/>
      <c r="WQC57" s="1252"/>
      <c r="WQD57" s="1252"/>
      <c r="WQE57" s="1252"/>
      <c r="WQF57" s="1252"/>
      <c r="WQG57" s="1252"/>
      <c r="WQH57" s="1252"/>
      <c r="WQI57" s="1252"/>
      <c r="WQJ57" s="1252"/>
      <c r="WQK57" s="1252"/>
      <c r="WQL57" s="1252"/>
      <c r="WQM57" s="1252"/>
      <c r="WQN57" s="1252"/>
      <c r="WQO57" s="1252"/>
      <c r="WQP57" s="1252"/>
      <c r="WQQ57" s="1252"/>
      <c r="WQR57" s="1252"/>
      <c r="WQS57" s="1252"/>
      <c r="WQT57" s="1252"/>
      <c r="WQU57" s="1252"/>
      <c r="WQV57" s="1252"/>
      <c r="WQW57" s="1252"/>
      <c r="WQX57" s="1252"/>
      <c r="WQY57" s="1252"/>
      <c r="WQZ57" s="1252"/>
      <c r="WRA57" s="1252"/>
      <c r="WRB57" s="1252"/>
      <c r="WRC57" s="1252"/>
      <c r="WRD57" s="1252"/>
      <c r="WRE57" s="1252"/>
      <c r="WRF57" s="1252"/>
      <c r="WRG57" s="1252"/>
      <c r="WRH57" s="1252"/>
      <c r="WRI57" s="1252"/>
      <c r="WRJ57" s="1252"/>
      <c r="WRK57" s="1252"/>
      <c r="WRL57" s="1252"/>
      <c r="WRM57" s="1252"/>
      <c r="WRN57" s="1252"/>
      <c r="WRO57" s="1252"/>
      <c r="WRP57" s="1252"/>
      <c r="WRQ57" s="1252"/>
      <c r="WRR57" s="1252"/>
      <c r="WRS57" s="1252"/>
      <c r="WRT57" s="1252"/>
      <c r="WRU57" s="1252"/>
      <c r="WRV57" s="1252"/>
      <c r="WRW57" s="1252"/>
      <c r="WRX57" s="1252"/>
      <c r="WRY57" s="1252"/>
      <c r="WRZ57" s="1252"/>
      <c r="WSA57" s="1252"/>
      <c r="WSB57" s="1252"/>
      <c r="WSC57" s="1252"/>
      <c r="WSD57" s="1252"/>
      <c r="WSE57" s="1252"/>
      <c r="WSF57" s="1252"/>
      <c r="WSG57" s="1252"/>
      <c r="WSH57" s="1252"/>
      <c r="WSI57" s="1252"/>
      <c r="WSJ57" s="1252"/>
      <c r="WSK57" s="1252"/>
      <c r="WSL57" s="1252"/>
      <c r="WSM57" s="1252"/>
      <c r="WSN57" s="1252"/>
      <c r="WSO57" s="1252"/>
      <c r="WSP57" s="1252"/>
      <c r="WSQ57" s="1252"/>
      <c r="WSR57" s="1252"/>
      <c r="WSS57" s="1252"/>
      <c r="WST57" s="1252"/>
      <c r="WSU57" s="1252"/>
      <c r="WSV57" s="1252"/>
      <c r="WSW57" s="1252"/>
      <c r="WSX57" s="1252"/>
      <c r="WSY57" s="1252"/>
      <c r="WSZ57" s="1252"/>
      <c r="WTA57" s="1252"/>
      <c r="WTB57" s="1252"/>
      <c r="WTC57" s="1252"/>
      <c r="WTD57" s="1252"/>
      <c r="WTE57" s="1252"/>
      <c r="WTF57" s="1252"/>
      <c r="WTG57" s="1252"/>
      <c r="WTH57" s="1252"/>
      <c r="WTI57" s="1252"/>
      <c r="WTJ57" s="1252"/>
      <c r="WTK57" s="1252"/>
      <c r="WTL57" s="1252"/>
      <c r="WTM57" s="1252"/>
      <c r="WTN57" s="1252"/>
      <c r="WTO57" s="1252"/>
      <c r="WTP57" s="1252"/>
      <c r="WTQ57" s="1252"/>
      <c r="WTR57" s="1252"/>
      <c r="WTS57" s="1252"/>
      <c r="WTT57" s="1252"/>
      <c r="WTU57" s="1252"/>
      <c r="WTV57" s="1252"/>
      <c r="WTW57" s="1252"/>
      <c r="WTX57" s="1252"/>
      <c r="WTY57" s="1252"/>
      <c r="WTZ57" s="1252"/>
      <c r="WUA57" s="1252"/>
      <c r="WUB57" s="1252"/>
      <c r="WUC57" s="1252"/>
      <c r="WUD57" s="1252"/>
      <c r="WUE57" s="1252"/>
      <c r="WUF57" s="1252"/>
      <c r="WUG57" s="1252"/>
      <c r="WUH57" s="1252"/>
      <c r="WUI57" s="1252"/>
      <c r="WUJ57" s="1252"/>
      <c r="WUK57" s="1252"/>
      <c r="WUL57" s="1252"/>
      <c r="WUM57" s="1252"/>
      <c r="WUN57" s="1252"/>
      <c r="WUO57" s="1252"/>
      <c r="WUP57" s="1252"/>
      <c r="WUQ57" s="1252"/>
      <c r="WUR57" s="1252"/>
      <c r="WUS57" s="1252"/>
      <c r="WUT57" s="1252"/>
      <c r="WUU57" s="1252"/>
      <c r="WUV57" s="1252"/>
      <c r="WUW57" s="1252"/>
      <c r="WUX57" s="1252"/>
      <c r="WUY57" s="1252"/>
      <c r="WUZ57" s="1252"/>
      <c r="WVA57" s="1252"/>
      <c r="WVB57" s="1252"/>
      <c r="WVC57" s="1252"/>
      <c r="WVD57" s="1252"/>
      <c r="WVE57" s="1252"/>
      <c r="WVF57" s="1252"/>
      <c r="WVG57" s="1252"/>
      <c r="WVH57" s="1252"/>
      <c r="WVI57" s="1252"/>
      <c r="WVJ57" s="1252"/>
      <c r="WVK57" s="1252"/>
      <c r="WVL57" s="1252"/>
      <c r="WVM57" s="1252"/>
      <c r="WVN57" s="1252"/>
      <c r="WVO57" s="1252"/>
      <c r="WVP57" s="1252"/>
      <c r="WVQ57" s="1252"/>
      <c r="WVR57" s="1252"/>
      <c r="WVS57" s="1252"/>
      <c r="WVT57" s="1252"/>
      <c r="WVU57" s="1252"/>
      <c r="WVV57" s="1252"/>
      <c r="WVW57" s="1252"/>
      <c r="WVX57" s="1252"/>
      <c r="WVY57" s="1252"/>
      <c r="WVZ57" s="1252"/>
      <c r="WWA57" s="1252"/>
      <c r="WWB57" s="1252"/>
      <c r="WWC57" s="1252"/>
      <c r="WWD57" s="1252"/>
      <c r="WWE57" s="1252"/>
      <c r="WWF57" s="1252"/>
      <c r="WWG57" s="1252"/>
      <c r="WWH57" s="1252"/>
      <c r="WWI57" s="1252"/>
      <c r="WWJ57" s="1252"/>
      <c r="WWK57" s="1252"/>
      <c r="WWL57" s="1252"/>
      <c r="WWM57" s="1252"/>
      <c r="WWN57" s="1252"/>
      <c r="WWO57" s="1252"/>
      <c r="WWP57" s="1252"/>
      <c r="WWQ57" s="1252"/>
      <c r="WWR57" s="1252"/>
      <c r="WWS57" s="1252"/>
      <c r="WWT57" s="1252"/>
      <c r="WWU57" s="1252"/>
      <c r="WWV57" s="1252"/>
      <c r="WWW57" s="1252"/>
      <c r="WWX57" s="1252"/>
      <c r="WWY57" s="1252"/>
      <c r="WWZ57" s="1252"/>
      <c r="WXA57" s="1252"/>
      <c r="WXB57" s="1252"/>
      <c r="WXC57" s="1252"/>
      <c r="WXD57" s="1252"/>
      <c r="WXE57" s="1252"/>
      <c r="WXF57" s="1252"/>
      <c r="WXG57" s="1252"/>
      <c r="WXH57" s="1252"/>
      <c r="WXI57" s="1252"/>
      <c r="WXJ57" s="1252"/>
      <c r="WXK57" s="1252"/>
      <c r="WXL57" s="1252"/>
      <c r="WXM57" s="1252"/>
      <c r="WXN57" s="1252"/>
      <c r="WXO57" s="1252"/>
      <c r="WXP57" s="1252"/>
      <c r="WXQ57" s="1252"/>
      <c r="WXR57" s="1252"/>
      <c r="WXS57" s="1252"/>
      <c r="WXT57" s="1252"/>
      <c r="WXU57" s="1252"/>
      <c r="WXV57" s="1252"/>
      <c r="WXW57" s="1252"/>
      <c r="WXX57" s="1252"/>
      <c r="WXY57" s="1252"/>
      <c r="WXZ57" s="1252"/>
      <c r="WYA57" s="1252"/>
      <c r="WYB57" s="1252"/>
      <c r="WYC57" s="1252"/>
      <c r="WYD57" s="1252"/>
      <c r="WYE57" s="1252"/>
      <c r="WYF57" s="1252"/>
      <c r="WYG57" s="1252"/>
      <c r="WYH57" s="1252"/>
      <c r="WYI57" s="1252"/>
      <c r="WYJ57" s="1252"/>
      <c r="WYK57" s="1252"/>
      <c r="WYL57" s="1252"/>
      <c r="WYM57" s="1252"/>
      <c r="WYN57" s="1252"/>
      <c r="WYO57" s="1252"/>
      <c r="WYP57" s="1252"/>
      <c r="WYQ57" s="1252"/>
      <c r="WYR57" s="1252"/>
      <c r="WYS57" s="1252"/>
      <c r="WYT57" s="1252"/>
      <c r="WYU57" s="1252"/>
      <c r="WYV57" s="1252"/>
      <c r="WYW57" s="1252"/>
      <c r="WYX57" s="1252"/>
      <c r="WYY57" s="1252"/>
      <c r="WYZ57" s="1252"/>
      <c r="WZA57" s="1252"/>
      <c r="WZB57" s="1252"/>
      <c r="WZC57" s="1252"/>
      <c r="WZD57" s="1252"/>
      <c r="WZE57" s="1252"/>
      <c r="WZF57" s="1252"/>
      <c r="WZG57" s="1252"/>
      <c r="WZH57" s="1252"/>
      <c r="WZI57" s="1252"/>
      <c r="WZJ57" s="1252"/>
      <c r="WZK57" s="1252"/>
      <c r="WZL57" s="1252"/>
      <c r="WZM57" s="1252"/>
      <c r="WZN57" s="1252"/>
      <c r="WZO57" s="1252"/>
      <c r="WZP57" s="1252"/>
      <c r="WZQ57" s="1252"/>
      <c r="WZR57" s="1252"/>
      <c r="WZS57" s="1252"/>
      <c r="WZT57" s="1252"/>
      <c r="WZU57" s="1252"/>
      <c r="WZV57" s="1252"/>
      <c r="WZW57" s="1252"/>
      <c r="WZX57" s="1252"/>
      <c r="WZY57" s="1252"/>
      <c r="WZZ57" s="1252"/>
      <c r="XAA57" s="1252"/>
      <c r="XAB57" s="1252"/>
      <c r="XAC57" s="1252"/>
      <c r="XAD57" s="1252"/>
      <c r="XAE57" s="1252"/>
      <c r="XAF57" s="1252"/>
      <c r="XAG57" s="1252"/>
      <c r="XAH57" s="1252"/>
      <c r="XAI57" s="1252"/>
      <c r="XAJ57" s="1252"/>
      <c r="XAK57" s="1252"/>
      <c r="XAL57" s="1252"/>
      <c r="XAM57" s="1252"/>
      <c r="XAN57" s="1252"/>
      <c r="XAO57" s="1252"/>
      <c r="XAP57" s="1252"/>
      <c r="XAQ57" s="1252"/>
      <c r="XAR57" s="1252"/>
      <c r="XAS57" s="1252"/>
      <c r="XAT57" s="1252"/>
      <c r="XAU57" s="1252"/>
      <c r="XAV57" s="1252"/>
      <c r="XAW57" s="1252"/>
      <c r="XAX57" s="1252"/>
      <c r="XAY57" s="1252"/>
      <c r="XAZ57" s="1252"/>
      <c r="XBA57" s="1252"/>
      <c r="XBB57" s="1252"/>
      <c r="XBC57" s="1252"/>
      <c r="XBD57" s="1252"/>
      <c r="XBE57" s="1252"/>
      <c r="XBF57" s="1252"/>
      <c r="XBG57" s="1252"/>
      <c r="XBH57" s="1252"/>
      <c r="XBI57" s="1252"/>
      <c r="XBJ57" s="1252"/>
      <c r="XBK57" s="1252"/>
      <c r="XBL57" s="1252"/>
      <c r="XBM57" s="1252"/>
      <c r="XBN57" s="1252"/>
      <c r="XBO57" s="1252"/>
      <c r="XBP57" s="1252"/>
      <c r="XBQ57" s="1252"/>
      <c r="XBR57" s="1252"/>
      <c r="XBS57" s="1252"/>
      <c r="XBT57" s="1252"/>
      <c r="XBU57" s="1252"/>
      <c r="XBV57" s="1252"/>
      <c r="XBW57" s="1252"/>
      <c r="XBX57" s="1252"/>
      <c r="XBY57" s="1252"/>
      <c r="XBZ57" s="1252"/>
      <c r="XCA57" s="1252"/>
      <c r="XCB57" s="1252"/>
      <c r="XCC57" s="1252"/>
      <c r="XCD57" s="1252"/>
      <c r="XCE57" s="1252"/>
      <c r="XCF57" s="1252"/>
      <c r="XCG57" s="1252"/>
      <c r="XCH57" s="1252"/>
      <c r="XCI57" s="1252"/>
      <c r="XCJ57" s="1252"/>
      <c r="XCK57" s="1252"/>
      <c r="XCL57" s="1252"/>
      <c r="XCM57" s="1252"/>
      <c r="XCN57" s="1252"/>
      <c r="XCO57" s="1252"/>
      <c r="XCP57" s="1252"/>
      <c r="XCQ57" s="1252"/>
      <c r="XCR57" s="1252"/>
      <c r="XCS57" s="1252"/>
      <c r="XCT57" s="1252"/>
      <c r="XCU57" s="1252"/>
      <c r="XCV57" s="1252"/>
      <c r="XCW57" s="1252"/>
      <c r="XCX57" s="1252"/>
      <c r="XCY57" s="1252"/>
      <c r="XCZ57" s="1252"/>
      <c r="XDA57" s="1252"/>
      <c r="XDB57" s="1252"/>
      <c r="XDC57" s="1252"/>
      <c r="XDD57" s="1252"/>
      <c r="XDE57" s="1252"/>
      <c r="XDF57" s="1252"/>
      <c r="XDG57" s="1252"/>
      <c r="XDH57" s="1252"/>
      <c r="XDI57" s="1252"/>
      <c r="XDJ57" s="1252"/>
      <c r="XDK57" s="1252"/>
      <c r="XDL57" s="1252"/>
      <c r="XDM57" s="1252"/>
      <c r="XDN57" s="1252"/>
      <c r="XDO57" s="1252"/>
      <c r="XDP57" s="1252"/>
      <c r="XDQ57" s="1252"/>
      <c r="XDR57" s="1252"/>
      <c r="XDS57" s="1252"/>
      <c r="XDT57" s="1252"/>
      <c r="XDU57" s="1252"/>
      <c r="XDV57" s="1252"/>
      <c r="XDW57" s="1252"/>
      <c r="XDX57" s="1252"/>
      <c r="XDY57" s="1252"/>
      <c r="XDZ57" s="1252"/>
      <c r="XEA57" s="1252"/>
      <c r="XEB57" s="1252"/>
      <c r="XEC57" s="1252"/>
      <c r="XED57" s="1252"/>
      <c r="XEE57" s="1252"/>
      <c r="XEF57" s="1252"/>
      <c r="XEG57" s="1252"/>
      <c r="XEH57" s="1252"/>
      <c r="XEI57" s="1252"/>
      <c r="XEJ57" s="1252"/>
      <c r="XEK57" s="1252"/>
      <c r="XEL57" s="1252"/>
      <c r="XEM57" s="1252"/>
      <c r="XEN57" s="1252"/>
      <c r="XEO57" s="1252"/>
      <c r="XEP57" s="1252"/>
      <c r="XEQ57" s="1252"/>
      <c r="XER57" s="1252"/>
      <c r="XES57" s="1252"/>
      <c r="XET57" s="1252"/>
      <c r="XEU57" s="1252"/>
      <c r="XEV57" s="1252"/>
      <c r="XEW57" s="1252"/>
      <c r="XEX57" s="1252"/>
      <c r="XEY57" s="1252"/>
      <c r="XEZ57" s="1252"/>
      <c r="XFA57" s="1252"/>
      <c r="XFB57" s="1252"/>
      <c r="XFC57" s="1252"/>
    </row>
    <row r="58" spans="1:16383" ht="76.5">
      <c r="A58" s="1282">
        <v>41</v>
      </c>
      <c r="B58" s="1331" t="s">
        <v>780</v>
      </c>
      <c r="C58" s="1284">
        <v>19.600000000000001</v>
      </c>
      <c r="D58" s="1284"/>
      <c r="E58" s="1284">
        <v>19.600000000000001</v>
      </c>
      <c r="F58" s="1332" t="s">
        <v>237</v>
      </c>
      <c r="G58" s="1282" t="s">
        <v>19</v>
      </c>
      <c r="H58" s="1278" t="s">
        <v>916</v>
      </c>
      <c r="I58" s="1279">
        <v>2022</v>
      </c>
      <c r="J58" s="1265" t="s">
        <v>881</v>
      </c>
      <c r="K58" s="1280">
        <f t="shared" si="3"/>
        <v>19.600000000000001</v>
      </c>
      <c r="L58" s="1272"/>
      <c r="M58" s="1272"/>
    </row>
    <row r="59" spans="1:16383" ht="63.75">
      <c r="A59" s="1282">
        <v>42</v>
      </c>
      <c r="B59" s="1336" t="s">
        <v>493</v>
      </c>
      <c r="C59" s="1284">
        <v>5.2</v>
      </c>
      <c r="D59" s="1317"/>
      <c r="E59" s="1317">
        <v>5.2</v>
      </c>
      <c r="F59" s="1337" t="s">
        <v>59</v>
      </c>
      <c r="G59" s="1282" t="s">
        <v>26</v>
      </c>
      <c r="H59" s="1278" t="s">
        <v>917</v>
      </c>
      <c r="I59" s="1279">
        <v>2022</v>
      </c>
      <c r="J59" s="1265" t="s">
        <v>881</v>
      </c>
      <c r="K59" s="1280">
        <f t="shared" si="3"/>
        <v>5.2</v>
      </c>
      <c r="L59" s="1272"/>
      <c r="M59" s="1272"/>
    </row>
    <row r="60" spans="1:16383" ht="51">
      <c r="A60" s="1282">
        <v>43</v>
      </c>
      <c r="B60" s="1331" t="s">
        <v>720</v>
      </c>
      <c r="C60" s="1284">
        <v>0.5</v>
      </c>
      <c r="D60" s="1284">
        <v>0.08</v>
      </c>
      <c r="E60" s="1284">
        <v>0.42</v>
      </c>
      <c r="F60" s="1332" t="s">
        <v>59</v>
      </c>
      <c r="G60" s="1282" t="s">
        <v>24</v>
      </c>
      <c r="H60" s="1278" t="s">
        <v>918</v>
      </c>
      <c r="I60" s="1279">
        <v>2022</v>
      </c>
      <c r="J60" s="1265" t="s">
        <v>881</v>
      </c>
      <c r="K60" s="1280">
        <f t="shared" si="3"/>
        <v>0.5</v>
      </c>
      <c r="L60" s="1272"/>
      <c r="M60" s="1272"/>
    </row>
    <row r="61" spans="1:16383" ht="38.25">
      <c r="A61" s="1282">
        <v>44</v>
      </c>
      <c r="B61" s="1316" t="s">
        <v>487</v>
      </c>
      <c r="C61" s="1317">
        <v>2</v>
      </c>
      <c r="D61" s="1317"/>
      <c r="E61" s="1317">
        <v>2</v>
      </c>
      <c r="F61" s="1282" t="s">
        <v>59</v>
      </c>
      <c r="G61" s="1282" t="s">
        <v>635</v>
      </c>
      <c r="H61" s="1278" t="s">
        <v>919</v>
      </c>
      <c r="I61" s="1279">
        <v>2022</v>
      </c>
      <c r="J61" s="1265" t="s">
        <v>881</v>
      </c>
      <c r="K61" s="1280">
        <f t="shared" si="3"/>
        <v>2</v>
      </c>
      <c r="L61" s="1272"/>
      <c r="M61" s="1272"/>
    </row>
    <row r="62" spans="1:16383" ht="51">
      <c r="A62" s="1282">
        <v>45</v>
      </c>
      <c r="B62" s="1316" t="s">
        <v>537</v>
      </c>
      <c r="C62" s="1317">
        <v>1</v>
      </c>
      <c r="D62" s="1317"/>
      <c r="E62" s="1317">
        <v>1</v>
      </c>
      <c r="F62" s="1332" t="s">
        <v>59</v>
      </c>
      <c r="G62" s="1282" t="s">
        <v>24</v>
      </c>
      <c r="H62" s="1278" t="s">
        <v>920</v>
      </c>
      <c r="I62" s="1279">
        <v>2022</v>
      </c>
      <c r="J62" s="1265" t="s">
        <v>881</v>
      </c>
      <c r="K62" s="1280">
        <f t="shared" si="3"/>
        <v>1</v>
      </c>
      <c r="L62" s="1272"/>
      <c r="M62" s="1272"/>
    </row>
    <row r="63" spans="1:16383" ht="114.75">
      <c r="A63" s="1282">
        <v>46</v>
      </c>
      <c r="B63" s="1316" t="s">
        <v>500</v>
      </c>
      <c r="C63" s="1317">
        <v>13.8</v>
      </c>
      <c r="D63" s="1317"/>
      <c r="E63" s="1317">
        <v>13.8</v>
      </c>
      <c r="F63" s="1282" t="s">
        <v>72</v>
      </c>
      <c r="G63" s="1282" t="s">
        <v>461</v>
      </c>
      <c r="H63" s="1278" t="s">
        <v>921</v>
      </c>
      <c r="I63" s="1279">
        <v>2022</v>
      </c>
      <c r="J63" s="1265" t="s">
        <v>881</v>
      </c>
      <c r="K63" s="1280">
        <f t="shared" si="3"/>
        <v>13.8</v>
      </c>
      <c r="L63" s="1272"/>
      <c r="M63" s="1272"/>
    </row>
    <row r="64" spans="1:16383" ht="63.75">
      <c r="A64" s="1282">
        <v>47</v>
      </c>
      <c r="B64" s="1379" t="s">
        <v>501</v>
      </c>
      <c r="C64" s="1317">
        <v>35.200000000000003</v>
      </c>
      <c r="D64" s="1317">
        <v>0.34000000000000341</v>
      </c>
      <c r="E64" s="1317">
        <v>34.86</v>
      </c>
      <c r="F64" s="1380" t="s">
        <v>72</v>
      </c>
      <c r="G64" s="1282" t="s">
        <v>364</v>
      </c>
      <c r="H64" s="1278" t="s">
        <v>922</v>
      </c>
      <c r="I64" s="1279">
        <v>2021</v>
      </c>
      <c r="J64" s="1265" t="s">
        <v>889</v>
      </c>
      <c r="K64" s="1280">
        <f t="shared" si="3"/>
        <v>35.200000000000003</v>
      </c>
      <c r="L64" s="1272"/>
      <c r="M64" s="1273" t="s">
        <v>923</v>
      </c>
      <c r="O64" s="1252" t="s">
        <v>923</v>
      </c>
    </row>
    <row r="65" spans="1:15" ht="63.75">
      <c r="A65" s="1282">
        <v>48</v>
      </c>
      <c r="B65" s="1316" t="s">
        <v>499</v>
      </c>
      <c r="C65" s="1317">
        <v>1.83</v>
      </c>
      <c r="D65" s="1317">
        <v>1.83</v>
      </c>
      <c r="E65" s="1317"/>
      <c r="F65" s="1282" t="s">
        <v>72</v>
      </c>
      <c r="G65" s="1282" t="s">
        <v>175</v>
      </c>
      <c r="H65" s="1278" t="s">
        <v>924</v>
      </c>
      <c r="I65" s="1279">
        <v>2022</v>
      </c>
      <c r="J65" s="1265" t="s">
        <v>881</v>
      </c>
      <c r="K65" s="1280">
        <f t="shared" si="3"/>
        <v>1.83</v>
      </c>
      <c r="L65" s="1272"/>
      <c r="M65" s="1272"/>
    </row>
    <row r="66" spans="1:15" ht="51">
      <c r="A66" s="1282">
        <v>49</v>
      </c>
      <c r="B66" s="1316" t="s">
        <v>736</v>
      </c>
      <c r="C66" s="1317">
        <v>1.24</v>
      </c>
      <c r="D66" s="1317"/>
      <c r="E66" s="1317">
        <v>1.24</v>
      </c>
      <c r="F66" s="1282" t="s">
        <v>247</v>
      </c>
      <c r="G66" s="1282" t="s">
        <v>26</v>
      </c>
      <c r="H66" s="1278" t="s">
        <v>925</v>
      </c>
      <c r="I66" s="1279">
        <v>2022</v>
      </c>
      <c r="J66" s="1265" t="s">
        <v>881</v>
      </c>
      <c r="K66" s="1280">
        <f t="shared" si="3"/>
        <v>1.24</v>
      </c>
      <c r="L66" s="1272"/>
      <c r="M66" s="1272"/>
    </row>
    <row r="67" spans="1:15" ht="165.75">
      <c r="A67" s="1282">
        <v>50</v>
      </c>
      <c r="B67" s="1316" t="s">
        <v>507</v>
      </c>
      <c r="C67" s="1317">
        <v>32.67</v>
      </c>
      <c r="D67" s="1317"/>
      <c r="E67" s="1317">
        <v>32.67</v>
      </c>
      <c r="F67" s="1282" t="s">
        <v>52</v>
      </c>
      <c r="G67" s="1282" t="s">
        <v>175</v>
      </c>
      <c r="H67" s="1278" t="s">
        <v>926</v>
      </c>
      <c r="I67" s="1279">
        <v>2022</v>
      </c>
      <c r="J67" s="1265" t="s">
        <v>881</v>
      </c>
      <c r="K67" s="1280">
        <f t="shared" si="3"/>
        <v>32.67</v>
      </c>
      <c r="L67" s="1272"/>
      <c r="M67" s="1272"/>
    </row>
    <row r="68" spans="1:15" ht="76.5">
      <c r="A68" s="1282">
        <v>51</v>
      </c>
      <c r="B68" s="1316" t="s">
        <v>705</v>
      </c>
      <c r="C68" s="1479">
        <v>83.3</v>
      </c>
      <c r="D68" s="1479"/>
      <c r="E68" s="1317">
        <v>83.3</v>
      </c>
      <c r="F68" s="1282" t="s">
        <v>52</v>
      </c>
      <c r="G68" s="1282" t="s">
        <v>781</v>
      </c>
      <c r="H68" s="1278" t="s">
        <v>782</v>
      </c>
      <c r="I68" s="1279">
        <v>2021</v>
      </c>
      <c r="J68" s="1265" t="s">
        <v>881</v>
      </c>
      <c r="K68" s="1280">
        <f t="shared" si="3"/>
        <v>83.3</v>
      </c>
      <c r="L68" s="1272"/>
      <c r="M68" s="1272"/>
    </row>
    <row r="69" spans="1:15" ht="51">
      <c r="A69" s="1282">
        <v>52</v>
      </c>
      <c r="B69" s="1316" t="s">
        <v>927</v>
      </c>
      <c r="C69" s="1479">
        <v>2.71</v>
      </c>
      <c r="D69" s="1479"/>
      <c r="E69" s="1317">
        <v>2.71</v>
      </c>
      <c r="F69" s="1282" t="s">
        <v>52</v>
      </c>
      <c r="G69" s="1282" t="s">
        <v>26</v>
      </c>
      <c r="H69" s="177" t="s">
        <v>928</v>
      </c>
      <c r="I69" s="177">
        <v>2020</v>
      </c>
      <c r="J69" s="1265" t="s">
        <v>881</v>
      </c>
      <c r="K69" s="1280">
        <f t="shared" si="3"/>
        <v>2.71</v>
      </c>
      <c r="L69" s="1271" t="s">
        <v>885</v>
      </c>
      <c r="M69" s="1272"/>
    </row>
    <row r="70" spans="1:15" ht="38.25">
      <c r="A70" s="1282">
        <v>53</v>
      </c>
      <c r="B70" s="1287" t="s">
        <v>784</v>
      </c>
      <c r="C70" s="1284">
        <v>5</v>
      </c>
      <c r="D70" s="1284"/>
      <c r="E70" s="1284">
        <v>5</v>
      </c>
      <c r="F70" s="1288" t="s">
        <v>77</v>
      </c>
      <c r="G70" s="1282" t="s">
        <v>19</v>
      </c>
      <c r="H70" s="1278" t="s">
        <v>914</v>
      </c>
      <c r="I70" s="1279">
        <v>2022</v>
      </c>
      <c r="J70" s="1265" t="s">
        <v>889</v>
      </c>
      <c r="K70" s="1280">
        <f t="shared" si="3"/>
        <v>5</v>
      </c>
      <c r="L70" s="1272"/>
      <c r="M70" s="1273" t="s">
        <v>929</v>
      </c>
      <c r="O70" s="1252" t="s">
        <v>929</v>
      </c>
    </row>
    <row r="71" spans="1:15" ht="38.25">
      <c r="A71" s="1282">
        <v>54</v>
      </c>
      <c r="B71" s="1287" t="s">
        <v>666</v>
      </c>
      <c r="C71" s="1284">
        <v>3</v>
      </c>
      <c r="D71" s="1284"/>
      <c r="E71" s="1284">
        <v>3</v>
      </c>
      <c r="F71" s="1288" t="s">
        <v>259</v>
      </c>
      <c r="G71" s="1282" t="s">
        <v>667</v>
      </c>
      <c r="H71" s="1278" t="s">
        <v>930</v>
      </c>
      <c r="I71" s="1279">
        <v>2022</v>
      </c>
      <c r="J71" s="1265" t="s">
        <v>889</v>
      </c>
      <c r="K71" s="1280">
        <f t="shared" si="3"/>
        <v>3</v>
      </c>
      <c r="L71" s="1272"/>
      <c r="M71" s="1272"/>
    </row>
    <row r="72" spans="1:15" ht="63.75">
      <c r="A72" s="1282">
        <v>55</v>
      </c>
      <c r="B72" s="1316" t="s">
        <v>785</v>
      </c>
      <c r="C72" s="1317">
        <v>6</v>
      </c>
      <c r="D72" s="1317"/>
      <c r="E72" s="1317">
        <v>6</v>
      </c>
      <c r="F72" s="1282" t="s">
        <v>49</v>
      </c>
      <c r="G72" s="1282" t="s">
        <v>174</v>
      </c>
      <c r="H72" s="1278" t="s">
        <v>931</v>
      </c>
      <c r="I72" s="1279">
        <v>2022</v>
      </c>
      <c r="J72" s="1265" t="s">
        <v>881</v>
      </c>
      <c r="K72" s="1280">
        <f t="shared" si="3"/>
        <v>6</v>
      </c>
      <c r="L72" s="1272"/>
      <c r="M72" s="1272"/>
    </row>
    <row r="73" spans="1:15" ht="76.5">
      <c r="A73" s="1282">
        <v>56</v>
      </c>
      <c r="B73" s="1336" t="s">
        <v>714</v>
      </c>
      <c r="C73" s="1284">
        <v>0.26</v>
      </c>
      <c r="D73" s="1317"/>
      <c r="E73" s="1317">
        <v>0.26</v>
      </c>
      <c r="F73" s="1337" t="s">
        <v>44</v>
      </c>
      <c r="G73" s="1282" t="s">
        <v>26</v>
      </c>
      <c r="H73" s="1278" t="s">
        <v>914</v>
      </c>
      <c r="I73" s="1279">
        <v>2022</v>
      </c>
      <c r="J73" s="1265" t="s">
        <v>881</v>
      </c>
      <c r="K73" s="1280">
        <f t="shared" si="3"/>
        <v>0.26</v>
      </c>
      <c r="L73" s="1272"/>
      <c r="M73" s="1272"/>
    </row>
    <row r="74" spans="1:15" ht="76.5">
      <c r="A74" s="1282">
        <v>57</v>
      </c>
      <c r="B74" s="1383" t="s">
        <v>367</v>
      </c>
      <c r="C74" s="1384">
        <v>5</v>
      </c>
      <c r="D74" s="1384"/>
      <c r="E74" s="1384">
        <v>5</v>
      </c>
      <c r="F74" s="1385" t="s">
        <v>76</v>
      </c>
      <c r="G74" s="1386" t="s">
        <v>175</v>
      </c>
      <c r="H74" s="1278" t="s">
        <v>932</v>
      </c>
      <c r="I74" s="1279">
        <v>2022</v>
      </c>
      <c r="J74" s="1265" t="s">
        <v>889</v>
      </c>
      <c r="K74" s="1280">
        <f t="shared" si="3"/>
        <v>5</v>
      </c>
      <c r="L74" s="1272"/>
      <c r="M74" s="1273" t="s">
        <v>933</v>
      </c>
      <c r="N74" s="1252">
        <f>57-38</f>
        <v>19</v>
      </c>
      <c r="O74" s="1252" t="s">
        <v>933</v>
      </c>
    </row>
    <row r="75" spans="1:15" ht="25.5">
      <c r="A75" s="1387" t="s">
        <v>225</v>
      </c>
      <c r="B75" s="1367" t="s">
        <v>363</v>
      </c>
      <c r="C75" s="1301"/>
      <c r="D75" s="1303"/>
      <c r="E75" s="1301"/>
      <c r="F75" s="1301"/>
      <c r="G75" s="1301"/>
      <c r="H75" s="1302"/>
      <c r="I75" s="1302"/>
      <c r="J75" s="1265"/>
      <c r="K75" s="1272"/>
      <c r="L75" s="1272"/>
      <c r="M75" s="1272"/>
    </row>
    <row r="76" spans="1:15" ht="38.25">
      <c r="A76" s="1387" t="s">
        <v>786</v>
      </c>
      <c r="B76" s="1367" t="s">
        <v>1003</v>
      </c>
      <c r="C76" s="1301"/>
      <c r="D76" s="1303"/>
      <c r="E76" s="1301"/>
      <c r="F76" s="1301"/>
      <c r="G76" s="1301"/>
      <c r="H76" s="1302"/>
      <c r="I76" s="1302"/>
      <c r="J76" s="1265"/>
      <c r="K76" s="1272"/>
      <c r="L76" s="1272"/>
      <c r="M76" s="1272"/>
    </row>
    <row r="77" spans="1:15" ht="51">
      <c r="A77" s="1274">
        <v>58</v>
      </c>
      <c r="B77" s="1466" t="s">
        <v>702</v>
      </c>
      <c r="C77" s="1276">
        <v>17</v>
      </c>
      <c r="D77" s="1276">
        <v>17</v>
      </c>
      <c r="E77" s="1276"/>
      <c r="F77" s="1467" t="s">
        <v>450</v>
      </c>
      <c r="G77" s="1274" t="s">
        <v>24</v>
      </c>
      <c r="H77" s="1396" t="s">
        <v>934</v>
      </c>
      <c r="I77" s="1397">
        <v>2020</v>
      </c>
      <c r="J77" s="1265" t="s">
        <v>881</v>
      </c>
      <c r="K77" s="1280">
        <f t="shared" ref="K77:K78" si="4">C77</f>
        <v>17</v>
      </c>
      <c r="L77" s="1272" t="s">
        <v>885</v>
      </c>
      <c r="M77" s="1272"/>
    </row>
    <row r="78" spans="1:15" ht="51">
      <c r="A78" s="1870">
        <v>59</v>
      </c>
      <c r="B78" s="1468" t="s">
        <v>672</v>
      </c>
      <c r="C78" s="1284">
        <v>20</v>
      </c>
      <c r="D78" s="1284">
        <v>20</v>
      </c>
      <c r="E78" s="1284"/>
      <c r="F78" s="1469" t="s">
        <v>450</v>
      </c>
      <c r="G78" s="1282" t="s">
        <v>715</v>
      </c>
      <c r="H78" s="1396" t="s">
        <v>934</v>
      </c>
      <c r="I78" s="1397">
        <v>2020</v>
      </c>
      <c r="J78" s="1265" t="s">
        <v>881</v>
      </c>
      <c r="K78" s="1280">
        <f t="shared" si="4"/>
        <v>20</v>
      </c>
      <c r="L78" s="1272" t="s">
        <v>885</v>
      </c>
      <c r="M78" s="1272"/>
    </row>
    <row r="79" spans="1:15" ht="38.25">
      <c r="A79" s="1870"/>
      <c r="B79" s="1468" t="s">
        <v>671</v>
      </c>
      <c r="C79" s="1284">
        <v>20</v>
      </c>
      <c r="D79" s="1284">
        <v>20</v>
      </c>
      <c r="E79" s="1284"/>
      <c r="F79" s="1469" t="s">
        <v>123</v>
      </c>
      <c r="G79" s="1282" t="s">
        <v>55</v>
      </c>
      <c r="H79" s="1396" t="s">
        <v>934</v>
      </c>
      <c r="I79" s="1397">
        <v>2020</v>
      </c>
      <c r="J79" s="1265" t="s">
        <v>881</v>
      </c>
      <c r="K79" s="1272"/>
      <c r="L79" s="1272" t="s">
        <v>885</v>
      </c>
      <c r="M79" s="1272"/>
    </row>
    <row r="80" spans="1:15" ht="38.25">
      <c r="A80" s="1282">
        <v>60</v>
      </c>
      <c r="B80" s="1336" t="s">
        <v>701</v>
      </c>
      <c r="C80" s="1284">
        <v>5.6</v>
      </c>
      <c r="D80" s="1284">
        <v>5.6</v>
      </c>
      <c r="E80" s="1284"/>
      <c r="F80" s="1337" t="s">
        <v>123</v>
      </c>
      <c r="G80" s="1282" t="s">
        <v>461</v>
      </c>
      <c r="H80" s="1396" t="s">
        <v>934</v>
      </c>
      <c r="I80" s="1397">
        <v>2020</v>
      </c>
      <c r="J80" s="1265" t="s">
        <v>755</v>
      </c>
      <c r="K80" s="1280">
        <f t="shared" ref="K80:K105" si="5">C80</f>
        <v>5.6</v>
      </c>
      <c r="L80" s="1272" t="s">
        <v>885</v>
      </c>
      <c r="M80" s="1272"/>
    </row>
    <row r="81" spans="1:13" ht="38.25">
      <c r="A81" s="1282"/>
      <c r="B81" s="1283" t="s">
        <v>654</v>
      </c>
      <c r="C81" s="1284">
        <v>1.96</v>
      </c>
      <c r="D81" s="1284"/>
      <c r="E81" s="1284">
        <v>1.96</v>
      </c>
      <c r="F81" s="1285" t="s">
        <v>90</v>
      </c>
      <c r="G81" s="1282" t="s">
        <v>57</v>
      </c>
      <c r="H81" s="1396" t="s">
        <v>934</v>
      </c>
      <c r="I81" s="1397">
        <v>2020</v>
      </c>
      <c r="J81" s="1265" t="s">
        <v>935</v>
      </c>
      <c r="K81" s="1280">
        <f t="shared" si="5"/>
        <v>1.96</v>
      </c>
      <c r="L81" s="1272"/>
      <c r="M81" s="1272"/>
    </row>
    <row r="82" spans="1:13" ht="38.25">
      <c r="A82" s="1282">
        <v>62</v>
      </c>
      <c r="B82" s="1400" t="s">
        <v>369</v>
      </c>
      <c r="C82" s="1317">
        <v>3.2</v>
      </c>
      <c r="D82" s="1317"/>
      <c r="E82" s="1317">
        <v>3.2</v>
      </c>
      <c r="F82" s="1401" t="s">
        <v>88</v>
      </c>
      <c r="G82" s="1282" t="s">
        <v>174</v>
      </c>
      <c r="H82" s="1278" t="s">
        <v>936</v>
      </c>
      <c r="I82" s="1279">
        <v>2021</v>
      </c>
      <c r="J82" s="1265" t="s">
        <v>881</v>
      </c>
      <c r="K82" s="1280">
        <f t="shared" si="5"/>
        <v>3.2</v>
      </c>
      <c r="L82" s="1272"/>
      <c r="M82" s="1272"/>
    </row>
    <row r="83" spans="1:13" ht="25.5">
      <c r="A83" s="1282">
        <v>63</v>
      </c>
      <c r="B83" s="1287" t="s">
        <v>481</v>
      </c>
      <c r="C83" s="1284">
        <v>4</v>
      </c>
      <c r="D83" s="1284">
        <v>2.2999999999999998</v>
      </c>
      <c r="E83" s="1284">
        <v>1.7</v>
      </c>
      <c r="F83" s="1288" t="s">
        <v>82</v>
      </c>
      <c r="G83" s="1282" t="s">
        <v>57</v>
      </c>
      <c r="H83" s="1278" t="s">
        <v>937</v>
      </c>
      <c r="I83" s="1279">
        <v>2019</v>
      </c>
      <c r="J83" s="1265" t="s">
        <v>755</v>
      </c>
      <c r="K83" s="1280">
        <f t="shared" si="5"/>
        <v>4</v>
      </c>
      <c r="L83" s="1272"/>
      <c r="M83" s="1272"/>
    </row>
    <row r="84" spans="1:13" ht="38.25">
      <c r="A84" s="1282">
        <v>64</v>
      </c>
      <c r="B84" s="1287" t="s">
        <v>716</v>
      </c>
      <c r="C84" s="1284">
        <v>5</v>
      </c>
      <c r="D84" s="1284">
        <v>2.41</v>
      </c>
      <c r="E84" s="1284">
        <v>2.59</v>
      </c>
      <c r="F84" s="1288" t="s">
        <v>82</v>
      </c>
      <c r="G84" s="1282" t="s">
        <v>57</v>
      </c>
      <c r="H84" s="1278" t="s">
        <v>938</v>
      </c>
      <c r="I84" s="1279">
        <v>2022</v>
      </c>
      <c r="J84" s="1265" t="s">
        <v>881</v>
      </c>
      <c r="K84" s="1280">
        <f t="shared" si="5"/>
        <v>5</v>
      </c>
      <c r="L84" s="1272"/>
      <c r="M84" s="1272"/>
    </row>
    <row r="85" spans="1:13" ht="89.25">
      <c r="A85" s="1282">
        <v>65</v>
      </c>
      <c r="B85" s="1287" t="s">
        <v>787</v>
      </c>
      <c r="C85" s="1284">
        <v>0.1</v>
      </c>
      <c r="D85" s="1284"/>
      <c r="E85" s="1284">
        <v>0.1</v>
      </c>
      <c r="F85" s="1288" t="s">
        <v>82</v>
      </c>
      <c r="G85" s="1282" t="s">
        <v>26</v>
      </c>
      <c r="H85" s="1278" t="s">
        <v>939</v>
      </c>
      <c r="I85" s="1279">
        <v>2020</v>
      </c>
      <c r="J85" s="1265" t="s">
        <v>881</v>
      </c>
      <c r="K85" s="1280">
        <f t="shared" si="5"/>
        <v>0.1</v>
      </c>
      <c r="L85" s="1272" t="s">
        <v>885</v>
      </c>
      <c r="M85" s="1272"/>
    </row>
    <row r="86" spans="1:13" ht="38.25">
      <c r="A86" s="1282">
        <v>66</v>
      </c>
      <c r="B86" s="1331" t="s">
        <v>634</v>
      </c>
      <c r="C86" s="1284">
        <v>1</v>
      </c>
      <c r="D86" s="1284">
        <v>1</v>
      </c>
      <c r="E86" s="1284"/>
      <c r="F86" s="1332" t="s">
        <v>82</v>
      </c>
      <c r="G86" s="1282" t="s">
        <v>26</v>
      </c>
      <c r="H86" s="1278" t="s">
        <v>940</v>
      </c>
      <c r="I86" s="1279">
        <v>2021</v>
      </c>
      <c r="J86" s="1265" t="s">
        <v>881</v>
      </c>
      <c r="K86" s="1280">
        <f t="shared" si="5"/>
        <v>1</v>
      </c>
      <c r="L86" s="1272"/>
      <c r="M86" s="1272"/>
    </row>
    <row r="87" spans="1:13" ht="38.25">
      <c r="A87" s="1405">
        <v>67</v>
      </c>
      <c r="B87" s="1406" t="s">
        <v>695</v>
      </c>
      <c r="C87" s="1407">
        <v>13.62</v>
      </c>
      <c r="D87" s="1407"/>
      <c r="E87" s="1407">
        <v>13.62</v>
      </c>
      <c r="F87" s="1408" t="s">
        <v>123</v>
      </c>
      <c r="G87" s="1405" t="s">
        <v>19</v>
      </c>
      <c r="H87" s="1278" t="s">
        <v>941</v>
      </c>
      <c r="I87" s="1279">
        <v>2022</v>
      </c>
      <c r="J87" s="1265" t="s">
        <v>881</v>
      </c>
      <c r="K87" s="1280">
        <f t="shared" si="5"/>
        <v>13.62</v>
      </c>
      <c r="L87" s="1272"/>
      <c r="M87" s="1272"/>
    </row>
    <row r="88" spans="1:13" ht="25.5">
      <c r="A88" s="1282">
        <v>68</v>
      </c>
      <c r="B88" s="1283" t="s">
        <v>655</v>
      </c>
      <c r="C88" s="1284">
        <v>1.71</v>
      </c>
      <c r="D88" s="1284"/>
      <c r="E88" s="1284">
        <f>C88</f>
        <v>1.71</v>
      </c>
      <c r="F88" s="1285" t="s">
        <v>90</v>
      </c>
      <c r="G88" s="1282" t="s">
        <v>55</v>
      </c>
      <c r="H88" s="1278" t="s">
        <v>914</v>
      </c>
      <c r="I88" s="1279">
        <v>2022</v>
      </c>
      <c r="J88" s="1265" t="s">
        <v>909</v>
      </c>
      <c r="K88" s="1280">
        <f t="shared" si="5"/>
        <v>1.71</v>
      </c>
      <c r="L88" s="1272"/>
      <c r="M88" s="1272"/>
    </row>
    <row r="89" spans="1:13" ht="25.5">
      <c r="A89" s="1405">
        <v>69</v>
      </c>
      <c r="B89" s="1283" t="s">
        <v>656</v>
      </c>
      <c r="C89" s="1284">
        <v>3.25</v>
      </c>
      <c r="D89" s="1284"/>
      <c r="E89" s="1284">
        <f t="shared" ref="E89:E99" si="6">C89</f>
        <v>3.25</v>
      </c>
      <c r="F89" s="1285" t="s">
        <v>90</v>
      </c>
      <c r="G89" s="1282" t="s">
        <v>57</v>
      </c>
      <c r="H89" s="1278" t="s">
        <v>914</v>
      </c>
      <c r="I89" s="1279">
        <v>2022</v>
      </c>
      <c r="J89" s="1265" t="s">
        <v>909</v>
      </c>
      <c r="K89" s="1280">
        <f t="shared" si="5"/>
        <v>3.25</v>
      </c>
      <c r="L89" s="1272"/>
      <c r="M89" s="1272"/>
    </row>
    <row r="90" spans="1:13" ht="25.5">
      <c r="A90" s="1282">
        <v>70</v>
      </c>
      <c r="B90" s="1283" t="s">
        <v>657</v>
      </c>
      <c r="C90" s="1284">
        <v>2.41</v>
      </c>
      <c r="D90" s="1284"/>
      <c r="E90" s="1284">
        <f t="shared" si="6"/>
        <v>2.41</v>
      </c>
      <c r="F90" s="1285" t="s">
        <v>90</v>
      </c>
      <c r="G90" s="1282" t="s">
        <v>19</v>
      </c>
      <c r="H90" s="1278" t="s">
        <v>914</v>
      </c>
      <c r="I90" s="1279">
        <v>2022</v>
      </c>
      <c r="J90" s="1265" t="s">
        <v>909</v>
      </c>
      <c r="K90" s="1280">
        <f t="shared" si="5"/>
        <v>2.41</v>
      </c>
      <c r="L90" s="1272"/>
      <c r="M90" s="1272"/>
    </row>
    <row r="91" spans="1:13" ht="25.5">
      <c r="A91" s="1405">
        <v>71</v>
      </c>
      <c r="B91" s="1283" t="s">
        <v>658</v>
      </c>
      <c r="C91" s="1284">
        <v>2.57</v>
      </c>
      <c r="D91" s="1284"/>
      <c r="E91" s="1284">
        <f t="shared" si="6"/>
        <v>2.57</v>
      </c>
      <c r="F91" s="1285" t="s">
        <v>90</v>
      </c>
      <c r="G91" s="1282" t="s">
        <v>57</v>
      </c>
      <c r="H91" s="1278" t="s">
        <v>914</v>
      </c>
      <c r="I91" s="1279">
        <v>2022</v>
      </c>
      <c r="J91" s="1265" t="s">
        <v>909</v>
      </c>
      <c r="K91" s="1280">
        <f t="shared" si="5"/>
        <v>2.57</v>
      </c>
      <c r="L91" s="1272"/>
      <c r="M91" s="1272"/>
    </row>
    <row r="92" spans="1:13" ht="25.5">
      <c r="A92" s="1282">
        <v>72</v>
      </c>
      <c r="B92" s="1283" t="s">
        <v>659</v>
      </c>
      <c r="C92" s="1284">
        <v>2.57</v>
      </c>
      <c r="D92" s="1284"/>
      <c r="E92" s="1284">
        <f t="shared" si="6"/>
        <v>2.57</v>
      </c>
      <c r="F92" s="1285" t="s">
        <v>90</v>
      </c>
      <c r="G92" s="1282" t="s">
        <v>461</v>
      </c>
      <c r="H92" s="1278" t="s">
        <v>914</v>
      </c>
      <c r="I92" s="1279">
        <v>2022</v>
      </c>
      <c r="J92" s="1265" t="s">
        <v>909</v>
      </c>
      <c r="K92" s="1280">
        <f t="shared" si="5"/>
        <v>2.57</v>
      </c>
      <c r="L92" s="1272"/>
      <c r="M92" s="1272"/>
    </row>
    <row r="93" spans="1:13" ht="25.5">
      <c r="A93" s="1405">
        <v>73</v>
      </c>
      <c r="B93" s="1283" t="s">
        <v>660</v>
      </c>
      <c r="C93" s="1284">
        <v>3.6</v>
      </c>
      <c r="D93" s="1284"/>
      <c r="E93" s="1284">
        <f t="shared" si="6"/>
        <v>3.6</v>
      </c>
      <c r="F93" s="1285" t="s">
        <v>90</v>
      </c>
      <c r="G93" s="1282" t="s">
        <v>19</v>
      </c>
      <c r="H93" s="1278" t="s">
        <v>914</v>
      </c>
      <c r="I93" s="1279">
        <v>2022</v>
      </c>
      <c r="J93" s="1265" t="s">
        <v>909</v>
      </c>
      <c r="K93" s="1280">
        <f t="shared" si="5"/>
        <v>3.6</v>
      </c>
      <c r="L93" s="1272"/>
      <c r="M93" s="1272"/>
    </row>
    <row r="94" spans="1:13" ht="25.5">
      <c r="A94" s="1282">
        <v>74</v>
      </c>
      <c r="B94" s="1283" t="s">
        <v>661</v>
      </c>
      <c r="C94" s="1284">
        <v>3</v>
      </c>
      <c r="D94" s="1284"/>
      <c r="E94" s="1284">
        <f t="shared" si="6"/>
        <v>3</v>
      </c>
      <c r="F94" s="1285" t="s">
        <v>90</v>
      </c>
      <c r="G94" s="1282" t="s">
        <v>57</v>
      </c>
      <c r="H94" s="1278" t="s">
        <v>914</v>
      </c>
      <c r="I94" s="1279">
        <v>2022</v>
      </c>
      <c r="J94" s="1265" t="s">
        <v>909</v>
      </c>
      <c r="K94" s="1280">
        <f t="shared" si="5"/>
        <v>3</v>
      </c>
      <c r="L94" s="1272"/>
      <c r="M94" s="1272"/>
    </row>
    <row r="95" spans="1:13" ht="25.5">
      <c r="A95" s="1405">
        <v>75</v>
      </c>
      <c r="B95" s="1283" t="s">
        <v>664</v>
      </c>
      <c r="C95" s="1284">
        <v>10.3</v>
      </c>
      <c r="D95" s="1284"/>
      <c r="E95" s="1284">
        <f t="shared" si="6"/>
        <v>10.3</v>
      </c>
      <c r="F95" s="1285" t="s">
        <v>90</v>
      </c>
      <c r="G95" s="1282" t="s">
        <v>55</v>
      </c>
      <c r="H95" s="1278" t="s">
        <v>941</v>
      </c>
      <c r="I95" s="1279">
        <v>2022</v>
      </c>
      <c r="J95" s="1265" t="s">
        <v>881</v>
      </c>
      <c r="K95" s="1280">
        <f t="shared" si="5"/>
        <v>10.3</v>
      </c>
      <c r="L95" s="1272"/>
      <c r="M95" s="1272"/>
    </row>
    <row r="96" spans="1:13" ht="25.5">
      <c r="A96" s="1282"/>
      <c r="B96" s="1283" t="s">
        <v>662</v>
      </c>
      <c r="C96" s="1284">
        <v>3</v>
      </c>
      <c r="D96" s="1284"/>
      <c r="E96" s="1284">
        <f t="shared" si="6"/>
        <v>3</v>
      </c>
      <c r="F96" s="1285" t="s">
        <v>90</v>
      </c>
      <c r="G96" s="1282" t="s">
        <v>461</v>
      </c>
      <c r="H96" s="1278" t="s">
        <v>914</v>
      </c>
      <c r="I96" s="1279">
        <v>2022</v>
      </c>
      <c r="J96" s="1265" t="s">
        <v>901</v>
      </c>
      <c r="K96" s="1280">
        <f t="shared" si="5"/>
        <v>3</v>
      </c>
      <c r="L96" s="1272"/>
      <c r="M96" s="1272"/>
    </row>
    <row r="97" spans="1:13" ht="25.5">
      <c r="A97" s="1405"/>
      <c r="B97" s="1283" t="s">
        <v>663</v>
      </c>
      <c r="C97" s="1284">
        <v>11.64</v>
      </c>
      <c r="D97" s="1284"/>
      <c r="E97" s="1284">
        <f t="shared" si="6"/>
        <v>11.64</v>
      </c>
      <c r="F97" s="1285" t="s">
        <v>90</v>
      </c>
      <c r="G97" s="1282" t="s">
        <v>19</v>
      </c>
      <c r="H97" s="1278" t="s">
        <v>914</v>
      </c>
      <c r="I97" s="1279">
        <v>2022</v>
      </c>
      <c r="J97" s="1265" t="s">
        <v>901</v>
      </c>
      <c r="K97" s="1280">
        <f t="shared" si="5"/>
        <v>11.64</v>
      </c>
      <c r="L97" s="1272"/>
      <c r="M97" s="1272"/>
    </row>
    <row r="98" spans="1:13" ht="51">
      <c r="A98" s="1282">
        <v>78</v>
      </c>
      <c r="B98" s="1283" t="s">
        <v>727</v>
      </c>
      <c r="C98" s="1284">
        <v>30</v>
      </c>
      <c r="D98" s="1284"/>
      <c r="E98" s="1284">
        <f t="shared" si="6"/>
        <v>30</v>
      </c>
      <c r="F98" s="1285" t="s">
        <v>90</v>
      </c>
      <c r="G98" s="1282" t="s">
        <v>680</v>
      </c>
      <c r="H98" s="1278" t="s">
        <v>938</v>
      </c>
      <c r="I98" s="1279">
        <v>2022</v>
      </c>
      <c r="J98" s="1265" t="s">
        <v>881</v>
      </c>
      <c r="K98" s="1280">
        <f t="shared" si="5"/>
        <v>30</v>
      </c>
      <c r="L98" s="1272"/>
      <c r="M98" s="1272"/>
    </row>
    <row r="99" spans="1:13" ht="51">
      <c r="A99" s="1405">
        <v>79</v>
      </c>
      <c r="B99" s="1283" t="s">
        <v>790</v>
      </c>
      <c r="C99" s="1284">
        <v>30</v>
      </c>
      <c r="D99" s="1284"/>
      <c r="E99" s="1284">
        <f t="shared" si="6"/>
        <v>30</v>
      </c>
      <c r="F99" s="1285" t="s">
        <v>90</v>
      </c>
      <c r="G99" s="1282" t="s">
        <v>19</v>
      </c>
      <c r="H99" s="1278" t="s">
        <v>938</v>
      </c>
      <c r="I99" s="1279">
        <v>2022</v>
      </c>
      <c r="J99" s="1265" t="s">
        <v>881</v>
      </c>
      <c r="K99" s="1280">
        <f t="shared" si="5"/>
        <v>30</v>
      </c>
      <c r="L99" s="1272"/>
      <c r="M99" s="1272"/>
    </row>
    <row r="100" spans="1:13" ht="25.5">
      <c r="A100" s="1282">
        <v>80</v>
      </c>
      <c r="B100" s="1283" t="s">
        <v>791</v>
      </c>
      <c r="C100" s="1284">
        <v>0.06</v>
      </c>
      <c r="D100" s="1284"/>
      <c r="E100" s="1284"/>
      <c r="F100" s="1285" t="s">
        <v>88</v>
      </c>
      <c r="G100" s="1282" t="s">
        <v>365</v>
      </c>
      <c r="H100" s="1278" t="s">
        <v>938</v>
      </c>
      <c r="I100" s="1279">
        <v>2022</v>
      </c>
      <c r="J100" s="1265" t="s">
        <v>881</v>
      </c>
      <c r="K100" s="1280">
        <f t="shared" si="5"/>
        <v>0.06</v>
      </c>
      <c r="L100" s="1272"/>
      <c r="M100" s="1272"/>
    </row>
    <row r="101" spans="1:13" ht="25.5">
      <c r="A101" s="1405">
        <v>81</v>
      </c>
      <c r="B101" s="1283" t="s">
        <v>792</v>
      </c>
      <c r="C101" s="1284">
        <v>0.11</v>
      </c>
      <c r="D101" s="1284"/>
      <c r="E101" s="1284"/>
      <c r="F101" s="1285" t="s">
        <v>88</v>
      </c>
      <c r="G101" s="1282" t="s">
        <v>175</v>
      </c>
      <c r="H101" s="1278" t="s">
        <v>938</v>
      </c>
      <c r="I101" s="1279">
        <v>2022</v>
      </c>
      <c r="J101" s="1265" t="s">
        <v>881</v>
      </c>
      <c r="K101" s="1280">
        <f t="shared" si="5"/>
        <v>0.11</v>
      </c>
      <c r="L101" s="1272"/>
      <c r="M101" s="1272"/>
    </row>
    <row r="102" spans="1:13" ht="25.5">
      <c r="A102" s="1282">
        <v>82</v>
      </c>
      <c r="B102" s="1283" t="s">
        <v>793</v>
      </c>
      <c r="C102" s="1284">
        <v>0.25</v>
      </c>
      <c r="D102" s="1284"/>
      <c r="E102" s="1284"/>
      <c r="F102" s="1285" t="s">
        <v>88</v>
      </c>
      <c r="G102" s="1282" t="s">
        <v>26</v>
      </c>
      <c r="H102" s="1278" t="s">
        <v>938</v>
      </c>
      <c r="I102" s="1279">
        <v>2022</v>
      </c>
      <c r="J102" s="1265" t="s">
        <v>881</v>
      </c>
      <c r="K102" s="1280">
        <f t="shared" si="5"/>
        <v>0.25</v>
      </c>
      <c r="L102" s="1272"/>
      <c r="M102" s="1272"/>
    </row>
    <row r="103" spans="1:13" ht="25.5">
      <c r="A103" s="1405">
        <v>83</v>
      </c>
      <c r="B103" s="1283" t="s">
        <v>794</v>
      </c>
      <c r="C103" s="1284">
        <v>0.19</v>
      </c>
      <c r="D103" s="1284"/>
      <c r="E103" s="1284"/>
      <c r="F103" s="1285" t="s">
        <v>88</v>
      </c>
      <c r="G103" s="1282" t="s">
        <v>26</v>
      </c>
      <c r="H103" s="1278" t="s">
        <v>938</v>
      </c>
      <c r="I103" s="1279">
        <v>2022</v>
      </c>
      <c r="J103" s="1265" t="s">
        <v>881</v>
      </c>
      <c r="K103" s="1280">
        <f t="shared" si="5"/>
        <v>0.19</v>
      </c>
      <c r="L103" s="1272"/>
      <c r="M103" s="1272"/>
    </row>
    <row r="104" spans="1:13" ht="25.5">
      <c r="A104" s="1282">
        <v>84</v>
      </c>
      <c r="B104" s="1316" t="s">
        <v>467</v>
      </c>
      <c r="C104" s="1317">
        <v>0.35</v>
      </c>
      <c r="D104" s="1317"/>
      <c r="E104" s="1317">
        <v>0.35</v>
      </c>
      <c r="F104" s="1282" t="s">
        <v>88</v>
      </c>
      <c r="G104" s="1282" t="s">
        <v>365</v>
      </c>
      <c r="H104" s="1278" t="s">
        <v>914</v>
      </c>
      <c r="I104" s="1279">
        <v>2022</v>
      </c>
      <c r="J104" s="1265" t="s">
        <v>881</v>
      </c>
      <c r="K104" s="1280">
        <f t="shared" si="5"/>
        <v>0.35</v>
      </c>
      <c r="L104" s="1272"/>
      <c r="M104" s="1272"/>
    </row>
    <row r="105" spans="1:13" ht="76.5">
      <c r="A105" s="1405">
        <v>85</v>
      </c>
      <c r="B105" s="1316" t="s">
        <v>368</v>
      </c>
      <c r="C105" s="1317">
        <v>22</v>
      </c>
      <c r="D105" s="1317"/>
      <c r="E105" s="1317">
        <v>22</v>
      </c>
      <c r="F105" s="1282" t="s">
        <v>88</v>
      </c>
      <c r="G105" s="1282" t="s">
        <v>175</v>
      </c>
      <c r="H105" s="1278" t="s">
        <v>942</v>
      </c>
      <c r="I105" s="1279">
        <v>2022</v>
      </c>
      <c r="J105" s="1265" t="s">
        <v>881</v>
      </c>
      <c r="K105" s="1280">
        <f t="shared" si="5"/>
        <v>22</v>
      </c>
      <c r="L105" s="1272"/>
      <c r="M105" s="1272"/>
    </row>
    <row r="106" spans="1:13" ht="25.5">
      <c r="A106" s="1374" t="s">
        <v>724</v>
      </c>
      <c r="B106" s="1412" t="s">
        <v>469</v>
      </c>
      <c r="C106" s="1414">
        <v>1.63</v>
      </c>
      <c r="D106" s="1414"/>
      <c r="E106" s="1414">
        <v>1.63</v>
      </c>
      <c r="F106" s="1374" t="s">
        <v>88</v>
      </c>
      <c r="G106" s="1374" t="s">
        <v>175</v>
      </c>
      <c r="H106" s="1278" t="s">
        <v>914</v>
      </c>
      <c r="I106" s="1279">
        <v>2022</v>
      </c>
      <c r="J106" s="1265" t="s">
        <v>881</v>
      </c>
      <c r="K106" s="1272"/>
      <c r="L106" s="1272"/>
      <c r="M106" s="1272"/>
    </row>
    <row r="107" spans="1:13" ht="38.25">
      <c r="A107" s="1374" t="s">
        <v>725</v>
      </c>
      <c r="B107" s="1412" t="s">
        <v>471</v>
      </c>
      <c r="C107" s="1414">
        <v>12</v>
      </c>
      <c r="D107" s="1414"/>
      <c r="E107" s="1414">
        <v>12</v>
      </c>
      <c r="F107" s="1374" t="s">
        <v>88</v>
      </c>
      <c r="G107" s="1374" t="s">
        <v>175</v>
      </c>
      <c r="H107" s="1278" t="s">
        <v>914</v>
      </c>
      <c r="I107" s="1279">
        <v>2022</v>
      </c>
      <c r="J107" s="1265" t="s">
        <v>881</v>
      </c>
      <c r="K107" s="1272"/>
      <c r="L107" s="1272"/>
      <c r="M107" s="1272"/>
    </row>
    <row r="108" spans="1:13" ht="25.5">
      <c r="A108" s="1282">
        <v>86</v>
      </c>
      <c r="B108" s="1331" t="s">
        <v>651</v>
      </c>
      <c r="C108" s="1284">
        <v>0.2</v>
      </c>
      <c r="D108" s="1284"/>
      <c r="E108" s="1284">
        <v>0.2</v>
      </c>
      <c r="F108" s="1332" t="s">
        <v>82</v>
      </c>
      <c r="G108" s="1282" t="s">
        <v>26</v>
      </c>
      <c r="H108" s="1278" t="s">
        <v>938</v>
      </c>
      <c r="I108" s="1279">
        <v>2022</v>
      </c>
      <c r="J108" s="1265" t="s">
        <v>881</v>
      </c>
      <c r="K108" s="1280">
        <f t="shared" ref="K108:K127" si="7">C108</f>
        <v>0.2</v>
      </c>
      <c r="L108" s="1272"/>
      <c r="M108" s="1272"/>
    </row>
    <row r="109" spans="1:13" ht="51">
      <c r="A109" s="1282">
        <v>87</v>
      </c>
      <c r="B109" s="1331" t="s">
        <v>644</v>
      </c>
      <c r="C109" s="1284">
        <v>3.62</v>
      </c>
      <c r="D109" s="1284">
        <v>1.1200000000000001</v>
      </c>
      <c r="E109" s="1284">
        <v>2.5</v>
      </c>
      <c r="F109" s="1332" t="s">
        <v>82</v>
      </c>
      <c r="G109" s="1282" t="s">
        <v>175</v>
      </c>
      <c r="H109" s="1278" t="s">
        <v>943</v>
      </c>
      <c r="I109" s="1279">
        <v>2022</v>
      </c>
      <c r="J109" s="1265" t="s">
        <v>881</v>
      </c>
      <c r="K109" s="1280">
        <f t="shared" si="7"/>
        <v>3.62</v>
      </c>
      <c r="L109" s="1272"/>
      <c r="M109" s="1272"/>
    </row>
    <row r="110" spans="1:13" ht="51">
      <c r="A110" s="1282">
        <v>88</v>
      </c>
      <c r="B110" s="1331" t="s">
        <v>718</v>
      </c>
      <c r="C110" s="1284">
        <v>1.84</v>
      </c>
      <c r="D110" s="1284">
        <v>1.6</v>
      </c>
      <c r="E110" s="1284">
        <v>0.24</v>
      </c>
      <c r="F110" s="1332" t="s">
        <v>82</v>
      </c>
      <c r="G110" s="1282" t="s">
        <v>719</v>
      </c>
      <c r="H110" s="1278" t="s">
        <v>938</v>
      </c>
      <c r="I110" s="1279">
        <v>2022</v>
      </c>
      <c r="J110" s="1265" t="s">
        <v>881</v>
      </c>
      <c r="K110" s="1280">
        <f t="shared" si="7"/>
        <v>1.84</v>
      </c>
      <c r="L110" s="1272"/>
      <c r="M110" s="1272"/>
    </row>
    <row r="111" spans="1:13" ht="51">
      <c r="A111" s="1282">
        <v>89</v>
      </c>
      <c r="B111" s="1331" t="s">
        <v>799</v>
      </c>
      <c r="C111" s="1284">
        <v>1</v>
      </c>
      <c r="D111" s="1284">
        <v>1</v>
      </c>
      <c r="E111" s="1284"/>
      <c r="F111" s="1332" t="s">
        <v>82</v>
      </c>
      <c r="G111" s="1282" t="s">
        <v>26</v>
      </c>
      <c r="H111" s="1278" t="s">
        <v>938</v>
      </c>
      <c r="I111" s="1279">
        <v>2022</v>
      </c>
      <c r="J111" s="1265" t="s">
        <v>881</v>
      </c>
      <c r="K111" s="1280">
        <f t="shared" si="7"/>
        <v>1</v>
      </c>
      <c r="L111" s="1272"/>
      <c r="M111" s="1272"/>
    </row>
    <row r="112" spans="1:13" ht="63.75">
      <c r="A112" s="1282">
        <v>90</v>
      </c>
      <c r="B112" s="1331" t="s">
        <v>800</v>
      </c>
      <c r="C112" s="1284">
        <v>12.3</v>
      </c>
      <c r="D112" s="1284"/>
      <c r="E112" s="1284">
        <v>12.3</v>
      </c>
      <c r="F112" s="1332" t="s">
        <v>82</v>
      </c>
      <c r="G112" s="1282" t="s">
        <v>686</v>
      </c>
      <c r="H112" s="1278" t="s">
        <v>938</v>
      </c>
      <c r="I112" s="1279">
        <v>2022</v>
      </c>
      <c r="J112" s="1265" t="s">
        <v>881</v>
      </c>
      <c r="K112" s="1280">
        <f t="shared" si="7"/>
        <v>12.3</v>
      </c>
      <c r="L112" s="1272"/>
      <c r="M112" s="1272"/>
    </row>
    <row r="113" spans="1:16383" ht="51">
      <c r="A113" s="1282">
        <v>91</v>
      </c>
      <c r="B113" s="1331" t="s">
        <v>801</v>
      </c>
      <c r="C113" s="1284">
        <v>1.8</v>
      </c>
      <c r="D113" s="1284">
        <v>1.05</v>
      </c>
      <c r="E113" s="1284">
        <v>0.75</v>
      </c>
      <c r="F113" s="1332" t="s">
        <v>82</v>
      </c>
      <c r="G113" s="1282" t="s">
        <v>686</v>
      </c>
      <c r="H113" s="1278" t="s">
        <v>938</v>
      </c>
      <c r="I113" s="1279">
        <v>2022</v>
      </c>
      <c r="J113" s="1265" t="s">
        <v>881</v>
      </c>
      <c r="K113" s="1280">
        <f t="shared" si="7"/>
        <v>1.8</v>
      </c>
      <c r="L113" s="1272"/>
      <c r="M113" s="1272"/>
    </row>
    <row r="114" spans="1:16383" ht="38.25">
      <c r="A114" s="1282">
        <v>92</v>
      </c>
      <c r="B114" s="1316" t="s">
        <v>480</v>
      </c>
      <c r="C114" s="1317">
        <v>6.5</v>
      </c>
      <c r="D114" s="1317"/>
      <c r="E114" s="1317">
        <v>6.5</v>
      </c>
      <c r="F114" s="1282" t="s">
        <v>82</v>
      </c>
      <c r="G114" s="1282" t="s">
        <v>175</v>
      </c>
      <c r="H114" s="1278" t="s">
        <v>938</v>
      </c>
      <c r="I114" s="1279">
        <v>2022</v>
      </c>
      <c r="J114" s="1265" t="s">
        <v>881</v>
      </c>
      <c r="K114" s="1280">
        <f t="shared" si="7"/>
        <v>6.5</v>
      </c>
      <c r="L114" s="1272"/>
      <c r="M114" s="1272"/>
    </row>
    <row r="115" spans="1:16383" ht="25.5">
      <c r="A115" s="1282">
        <v>93</v>
      </c>
      <c r="B115" s="1316" t="s">
        <v>696</v>
      </c>
      <c r="C115" s="1317">
        <v>4.9000000000000004</v>
      </c>
      <c r="D115" s="1317"/>
      <c r="E115" s="1317">
        <v>4.9000000000000004</v>
      </c>
      <c r="F115" s="1282" t="s">
        <v>82</v>
      </c>
      <c r="G115" s="1282" t="s">
        <v>55</v>
      </c>
      <c r="H115" s="1278" t="s">
        <v>938</v>
      </c>
      <c r="I115" s="1279">
        <v>2022</v>
      </c>
      <c r="J115" s="1265" t="s">
        <v>881</v>
      </c>
      <c r="K115" s="1280">
        <f t="shared" si="7"/>
        <v>4.9000000000000004</v>
      </c>
      <c r="L115" s="1272"/>
      <c r="M115" s="1272"/>
    </row>
    <row r="116" spans="1:16383" ht="25.5">
      <c r="A116" s="1282">
        <v>94</v>
      </c>
      <c r="B116" s="1316" t="s">
        <v>696</v>
      </c>
      <c r="C116" s="1317">
        <v>2.6</v>
      </c>
      <c r="D116" s="1317"/>
      <c r="E116" s="1317">
        <v>2.6</v>
      </c>
      <c r="F116" s="1282" t="s">
        <v>82</v>
      </c>
      <c r="G116" s="1282" t="s">
        <v>55</v>
      </c>
      <c r="H116" s="1278" t="s">
        <v>938</v>
      </c>
      <c r="I116" s="1279">
        <v>2022</v>
      </c>
      <c r="J116" s="1265" t="s">
        <v>881</v>
      </c>
      <c r="K116" s="1280">
        <f t="shared" si="7"/>
        <v>2.6</v>
      </c>
      <c r="L116" s="1272"/>
      <c r="M116" s="1272"/>
    </row>
    <row r="117" spans="1:16383" ht="25.5">
      <c r="A117" s="1282">
        <v>95</v>
      </c>
      <c r="B117" s="1316" t="s">
        <v>697</v>
      </c>
      <c r="C117" s="1317">
        <v>3.8</v>
      </c>
      <c r="D117" s="1317"/>
      <c r="E117" s="1317">
        <v>3.8</v>
      </c>
      <c r="F117" s="1282" t="s">
        <v>82</v>
      </c>
      <c r="G117" s="1282" t="s">
        <v>24</v>
      </c>
      <c r="H117" s="1278" t="s">
        <v>938</v>
      </c>
      <c r="I117" s="1279">
        <v>2022</v>
      </c>
      <c r="J117" s="1265" t="s">
        <v>881</v>
      </c>
      <c r="K117" s="1280">
        <f t="shared" si="7"/>
        <v>3.8</v>
      </c>
      <c r="L117" s="1272"/>
      <c r="M117" s="1272"/>
    </row>
    <row r="118" spans="1:16383" ht="25.5">
      <c r="A118" s="1282">
        <v>96</v>
      </c>
      <c r="B118" s="1316" t="s">
        <v>698</v>
      </c>
      <c r="C118" s="1317">
        <v>3.5</v>
      </c>
      <c r="D118" s="1317"/>
      <c r="E118" s="1317">
        <v>3.5</v>
      </c>
      <c r="F118" s="1282" t="s">
        <v>82</v>
      </c>
      <c r="G118" s="1282" t="s">
        <v>461</v>
      </c>
      <c r="H118" s="1278" t="s">
        <v>938</v>
      </c>
      <c r="I118" s="1279">
        <v>2022</v>
      </c>
      <c r="J118" s="1265" t="s">
        <v>881</v>
      </c>
      <c r="K118" s="1280">
        <f t="shared" si="7"/>
        <v>3.5</v>
      </c>
      <c r="L118" s="1272"/>
      <c r="M118" s="1272"/>
    </row>
    <row r="119" spans="1:16383" ht="25.5">
      <c r="A119" s="1282">
        <v>97</v>
      </c>
      <c r="B119" s="1336" t="s">
        <v>528</v>
      </c>
      <c r="C119" s="1284">
        <v>1</v>
      </c>
      <c r="D119" s="1415"/>
      <c r="E119" s="1284">
        <v>1</v>
      </c>
      <c r="F119" s="1337" t="s">
        <v>121</v>
      </c>
      <c r="G119" s="1282" t="s">
        <v>24</v>
      </c>
      <c r="H119" s="1278" t="s">
        <v>941</v>
      </c>
      <c r="I119" s="1279">
        <v>2022</v>
      </c>
      <c r="J119" s="1265" t="s">
        <v>881</v>
      </c>
      <c r="K119" s="1280">
        <f t="shared" si="7"/>
        <v>1</v>
      </c>
      <c r="L119" s="1272"/>
      <c r="M119" s="1272"/>
    </row>
    <row r="120" spans="1:16383" ht="25.5">
      <c r="A120" s="1282">
        <v>98</v>
      </c>
      <c r="B120" s="1336" t="s">
        <v>528</v>
      </c>
      <c r="C120" s="1284">
        <v>1.2</v>
      </c>
      <c r="D120" s="1284"/>
      <c r="E120" s="1284">
        <v>1.2</v>
      </c>
      <c r="F120" s="1337" t="s">
        <v>121</v>
      </c>
      <c r="G120" s="1282" t="s">
        <v>454</v>
      </c>
      <c r="H120" s="1278" t="s">
        <v>941</v>
      </c>
      <c r="I120" s="1279">
        <v>2022</v>
      </c>
      <c r="J120" s="1265" t="s">
        <v>881</v>
      </c>
      <c r="K120" s="1280">
        <f t="shared" si="7"/>
        <v>1.2</v>
      </c>
      <c r="L120" s="1272"/>
      <c r="M120" s="1272"/>
    </row>
    <row r="121" spans="1:16383" ht="25.5">
      <c r="A121" s="1282">
        <v>99</v>
      </c>
      <c r="B121" s="1336" t="s">
        <v>528</v>
      </c>
      <c r="C121" s="1284">
        <v>0.9</v>
      </c>
      <c r="D121" s="1284"/>
      <c r="E121" s="1284">
        <v>0.9</v>
      </c>
      <c r="F121" s="1337" t="s">
        <v>121</v>
      </c>
      <c r="G121" s="1282" t="s">
        <v>454</v>
      </c>
      <c r="H121" s="1278" t="s">
        <v>941</v>
      </c>
      <c r="I121" s="1279">
        <v>2022</v>
      </c>
      <c r="J121" s="1265" t="s">
        <v>881</v>
      </c>
      <c r="K121" s="1280">
        <f t="shared" si="7"/>
        <v>0.9</v>
      </c>
      <c r="L121" s="1272"/>
      <c r="M121" s="1272"/>
    </row>
    <row r="122" spans="1:16383" ht="25.5">
      <c r="A122" s="1282">
        <v>100</v>
      </c>
      <c r="B122" s="1336" t="s">
        <v>528</v>
      </c>
      <c r="C122" s="1284">
        <v>0.9</v>
      </c>
      <c r="D122" s="1416"/>
      <c r="E122" s="1284">
        <v>0.9</v>
      </c>
      <c r="F122" s="1337" t="s">
        <v>121</v>
      </c>
      <c r="G122" s="1282" t="s">
        <v>57</v>
      </c>
      <c r="H122" s="1278" t="s">
        <v>941</v>
      </c>
      <c r="I122" s="1279">
        <v>2022</v>
      </c>
      <c r="J122" s="1265" t="s">
        <v>881</v>
      </c>
      <c r="K122" s="1280">
        <f t="shared" si="7"/>
        <v>0.9</v>
      </c>
      <c r="L122" s="1272"/>
      <c r="M122" s="1272"/>
    </row>
    <row r="123" spans="1:16383" ht="25.5">
      <c r="A123" s="1282">
        <v>101</v>
      </c>
      <c r="B123" s="1336" t="s">
        <v>528</v>
      </c>
      <c r="C123" s="1284">
        <v>1</v>
      </c>
      <c r="D123" s="1284"/>
      <c r="E123" s="1284">
        <v>1</v>
      </c>
      <c r="F123" s="1288" t="s">
        <v>121</v>
      </c>
      <c r="G123" s="1282" t="s">
        <v>19</v>
      </c>
      <c r="H123" s="1278" t="s">
        <v>941</v>
      </c>
      <c r="I123" s="1279">
        <v>2022</v>
      </c>
      <c r="J123" s="1265" t="s">
        <v>889</v>
      </c>
      <c r="K123" s="1280">
        <f t="shared" si="7"/>
        <v>1</v>
      </c>
      <c r="L123" s="1272"/>
      <c r="M123" s="1273" t="s">
        <v>944</v>
      </c>
      <c r="O123" s="1252" t="s">
        <v>944</v>
      </c>
    </row>
    <row r="124" spans="1:16383" ht="25.5">
      <c r="A124" s="1282">
        <v>102</v>
      </c>
      <c r="B124" s="1336" t="s">
        <v>528</v>
      </c>
      <c r="C124" s="1284">
        <v>0.8</v>
      </c>
      <c r="D124" s="1284"/>
      <c r="E124" s="1284">
        <v>0.8</v>
      </c>
      <c r="F124" s="1332" t="s">
        <v>121</v>
      </c>
      <c r="G124" s="1282" t="s">
        <v>55</v>
      </c>
      <c r="H124" s="1278" t="s">
        <v>941</v>
      </c>
      <c r="I124" s="1279">
        <v>2022</v>
      </c>
      <c r="J124" s="1265" t="s">
        <v>755</v>
      </c>
      <c r="K124" s="1280">
        <f t="shared" si="7"/>
        <v>0.8</v>
      </c>
      <c r="L124" s="1272"/>
      <c r="M124" s="1272"/>
    </row>
    <row r="125" spans="1:16383" ht="25.5">
      <c r="A125" s="1282">
        <v>103</v>
      </c>
      <c r="B125" s="1336" t="s">
        <v>528</v>
      </c>
      <c r="C125" s="1284">
        <v>0.9</v>
      </c>
      <c r="D125" s="1284"/>
      <c r="E125" s="1284">
        <v>0.9</v>
      </c>
      <c r="F125" s="1288" t="s">
        <v>121</v>
      </c>
      <c r="G125" s="1282" t="s">
        <v>22</v>
      </c>
      <c r="H125" s="1278" t="s">
        <v>941</v>
      </c>
      <c r="I125" s="1279">
        <v>2022</v>
      </c>
      <c r="J125" s="1265" t="s">
        <v>881</v>
      </c>
      <c r="K125" s="1280">
        <f t="shared" si="7"/>
        <v>0.9</v>
      </c>
      <c r="L125" s="1272"/>
      <c r="M125" s="1272"/>
    </row>
    <row r="126" spans="1:16383" ht="25.5">
      <c r="A126" s="1282">
        <v>104</v>
      </c>
      <c r="B126" s="1336" t="s">
        <v>528</v>
      </c>
      <c r="C126" s="1284">
        <v>0.5</v>
      </c>
      <c r="D126" s="1284"/>
      <c r="E126" s="1284">
        <v>0.5</v>
      </c>
      <c r="F126" s="1288" t="s">
        <v>121</v>
      </c>
      <c r="G126" s="1282" t="s">
        <v>73</v>
      </c>
      <c r="H126" s="1278" t="s">
        <v>941</v>
      </c>
      <c r="I126" s="1279">
        <v>2022</v>
      </c>
      <c r="J126" s="1265" t="s">
        <v>881</v>
      </c>
      <c r="K126" s="1280">
        <f t="shared" si="7"/>
        <v>0.5</v>
      </c>
      <c r="L126" s="1272"/>
      <c r="M126" s="1272"/>
    </row>
    <row r="127" spans="1:16383" ht="25.5">
      <c r="A127" s="1282">
        <v>105</v>
      </c>
      <c r="B127" s="1336" t="s">
        <v>752</v>
      </c>
      <c r="C127" s="1361">
        <v>2.4500000000000002</v>
      </c>
      <c r="D127" s="1361"/>
      <c r="E127" s="1361">
        <v>2.4500000000000002</v>
      </c>
      <c r="F127" s="1417" t="s">
        <v>49</v>
      </c>
      <c r="G127" s="1364" t="s">
        <v>26</v>
      </c>
      <c r="H127" s="1278" t="s">
        <v>941</v>
      </c>
      <c r="I127" s="1279">
        <v>2022</v>
      </c>
      <c r="J127" s="1265" t="s">
        <v>755</v>
      </c>
      <c r="K127" s="1280">
        <f t="shared" si="7"/>
        <v>2.4500000000000002</v>
      </c>
      <c r="L127" s="1272"/>
      <c r="M127" s="1272"/>
    </row>
    <row r="128" spans="1:16383" s="1306" customFormat="1" ht="25.5">
      <c r="A128" s="1366" t="s">
        <v>788</v>
      </c>
      <c r="B128" s="1402" t="s">
        <v>1004</v>
      </c>
      <c r="C128" s="1403"/>
      <c r="D128" s="1403"/>
      <c r="E128" s="1403"/>
      <c r="F128" s="1404"/>
      <c r="G128" s="1366"/>
      <c r="H128" s="1370"/>
      <c r="I128" s="1370"/>
      <c r="J128" s="1265"/>
      <c r="K128" s="1272"/>
      <c r="L128" s="1272"/>
      <c r="M128" s="1371"/>
      <c r="N128" s="1252">
        <f>66-58</f>
        <v>8</v>
      </c>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c r="CB128" s="1252"/>
      <c r="CC128" s="1252"/>
      <c r="CD128" s="1252"/>
      <c r="CE128" s="1252"/>
      <c r="CF128" s="1252"/>
      <c r="CG128" s="1252"/>
      <c r="CH128" s="1252"/>
      <c r="CI128" s="1252"/>
      <c r="CJ128" s="1252"/>
      <c r="CK128" s="1252"/>
      <c r="CL128" s="1252"/>
      <c r="CM128" s="1252"/>
      <c r="CN128" s="1252"/>
      <c r="CO128" s="1252"/>
      <c r="CP128" s="1252"/>
      <c r="CQ128" s="1252"/>
      <c r="CR128" s="1252"/>
      <c r="CS128" s="1252"/>
      <c r="CT128" s="1252"/>
      <c r="CU128" s="1252"/>
      <c r="CV128" s="1252"/>
      <c r="CW128" s="1252"/>
      <c r="CX128" s="1252"/>
      <c r="CY128" s="1252"/>
      <c r="CZ128" s="1252"/>
      <c r="DA128" s="1252"/>
      <c r="DB128" s="1252"/>
      <c r="DC128" s="1252"/>
      <c r="DD128" s="1252"/>
      <c r="DE128" s="1252"/>
      <c r="DF128" s="1252"/>
      <c r="DG128" s="1252"/>
      <c r="DH128" s="1252"/>
      <c r="DI128" s="1252"/>
      <c r="DJ128" s="1252"/>
      <c r="DK128" s="1252"/>
      <c r="DL128" s="1252"/>
      <c r="DM128" s="1252"/>
      <c r="DN128" s="1252"/>
      <c r="DO128" s="1252"/>
      <c r="DP128" s="1252"/>
      <c r="DQ128" s="1252"/>
      <c r="DR128" s="1252"/>
      <c r="DS128" s="1252"/>
      <c r="DT128" s="1252"/>
      <c r="DU128" s="1252"/>
      <c r="DV128" s="1252"/>
      <c r="DW128" s="1252"/>
      <c r="DX128" s="1252"/>
      <c r="DY128" s="1252"/>
      <c r="DZ128" s="1252"/>
      <c r="EA128" s="1252"/>
      <c r="EB128" s="1252"/>
      <c r="EC128" s="1252"/>
      <c r="ED128" s="1252"/>
      <c r="EE128" s="1252"/>
      <c r="EF128" s="1252"/>
      <c r="EG128" s="1252"/>
      <c r="EH128" s="1252"/>
      <c r="EI128" s="1252"/>
      <c r="EJ128" s="1252"/>
      <c r="EK128" s="1252"/>
      <c r="EL128" s="1252"/>
      <c r="EM128" s="1252"/>
      <c r="EN128" s="1252"/>
      <c r="EO128" s="1252"/>
      <c r="EP128" s="1252"/>
      <c r="EQ128" s="1252"/>
      <c r="ER128" s="1252"/>
      <c r="ES128" s="1252"/>
      <c r="ET128" s="1252"/>
      <c r="EU128" s="1252"/>
      <c r="EV128" s="1252"/>
      <c r="EW128" s="1252"/>
      <c r="EX128" s="1252"/>
      <c r="EY128" s="1252"/>
      <c r="EZ128" s="1252"/>
      <c r="FA128" s="1252"/>
      <c r="FB128" s="1252"/>
      <c r="FC128" s="1252"/>
      <c r="FD128" s="1252"/>
      <c r="FE128" s="1252"/>
      <c r="FF128" s="1252"/>
      <c r="FG128" s="1252"/>
      <c r="FH128" s="1252"/>
      <c r="FI128" s="1252"/>
      <c r="FJ128" s="1252"/>
      <c r="FK128" s="1252"/>
      <c r="FL128" s="1252"/>
      <c r="FM128" s="1252"/>
      <c r="FN128" s="1252"/>
      <c r="FO128" s="1252"/>
      <c r="FP128" s="1252"/>
      <c r="FQ128" s="1252"/>
      <c r="FR128" s="1252"/>
      <c r="FS128" s="1252"/>
      <c r="FT128" s="1252"/>
      <c r="FU128" s="1252"/>
      <c r="FV128" s="1252"/>
      <c r="FW128" s="1252"/>
      <c r="FX128" s="1252"/>
      <c r="FY128" s="1252"/>
      <c r="FZ128" s="1252"/>
      <c r="GA128" s="1252"/>
      <c r="GB128" s="1252"/>
      <c r="GC128" s="1252"/>
      <c r="GD128" s="1252"/>
      <c r="GE128" s="1252"/>
      <c r="GF128" s="1252"/>
      <c r="GG128" s="1252"/>
      <c r="GH128" s="1252"/>
      <c r="GI128" s="1252"/>
      <c r="GJ128" s="1252"/>
      <c r="GK128" s="1252"/>
      <c r="GL128" s="1252"/>
      <c r="GM128" s="1252"/>
      <c r="GN128" s="1252"/>
      <c r="GO128" s="1252"/>
      <c r="GP128" s="1252"/>
      <c r="GQ128" s="1252"/>
      <c r="GR128" s="1252"/>
      <c r="GS128" s="1252"/>
      <c r="GT128" s="1252"/>
      <c r="GU128" s="1252"/>
      <c r="GV128" s="1252"/>
      <c r="GW128" s="1252"/>
      <c r="GX128" s="1252"/>
      <c r="GY128" s="1252"/>
      <c r="GZ128" s="1252"/>
      <c r="HA128" s="1252"/>
      <c r="HB128" s="1252"/>
      <c r="HC128" s="1252"/>
      <c r="HD128" s="1252"/>
      <c r="HE128" s="1252"/>
      <c r="HF128" s="1252"/>
      <c r="HG128" s="1252"/>
      <c r="HH128" s="1252"/>
      <c r="HI128" s="1252"/>
      <c r="HJ128" s="1252"/>
      <c r="HK128" s="1252"/>
      <c r="HL128" s="1252"/>
      <c r="HM128" s="1252"/>
      <c r="HN128" s="1252"/>
      <c r="HO128" s="1252"/>
      <c r="HP128" s="1252"/>
      <c r="HQ128" s="1252"/>
      <c r="HR128" s="1252"/>
      <c r="HS128" s="1252"/>
      <c r="HT128" s="1252"/>
      <c r="HU128" s="1252"/>
      <c r="HV128" s="1252"/>
      <c r="HW128" s="1252"/>
      <c r="HX128" s="1252"/>
      <c r="HY128" s="1252"/>
      <c r="HZ128" s="1252"/>
      <c r="IA128" s="1252"/>
      <c r="IB128" s="1252"/>
      <c r="IC128" s="1252"/>
      <c r="ID128" s="1252"/>
      <c r="IE128" s="1252"/>
      <c r="IF128" s="1252"/>
      <c r="IG128" s="1252"/>
      <c r="IH128" s="1252"/>
      <c r="II128" s="1252"/>
      <c r="IJ128" s="1252"/>
      <c r="IK128" s="1252"/>
      <c r="IL128" s="1252"/>
      <c r="IM128" s="1252"/>
      <c r="IN128" s="1252"/>
      <c r="IO128" s="1252"/>
      <c r="IP128" s="1252"/>
      <c r="IQ128" s="1252"/>
      <c r="IR128" s="1252"/>
      <c r="IS128" s="1252"/>
      <c r="IT128" s="1252"/>
      <c r="IU128" s="1252"/>
      <c r="IV128" s="1252"/>
      <c r="IW128" s="1252"/>
      <c r="IX128" s="1252"/>
      <c r="IY128" s="1252"/>
      <c r="IZ128" s="1252"/>
      <c r="JA128" s="1252"/>
      <c r="JB128" s="1252"/>
      <c r="JC128" s="1252"/>
      <c r="JD128" s="1252"/>
      <c r="JE128" s="1252"/>
      <c r="JF128" s="1252"/>
      <c r="JG128" s="1252"/>
      <c r="JH128" s="1252"/>
      <c r="JI128" s="1252"/>
      <c r="JJ128" s="1252"/>
      <c r="JK128" s="1252"/>
      <c r="JL128" s="1252"/>
      <c r="JM128" s="1252"/>
      <c r="JN128" s="1252"/>
      <c r="JO128" s="1252"/>
      <c r="JP128" s="1252"/>
      <c r="JQ128" s="1252"/>
      <c r="JR128" s="1252"/>
      <c r="JS128" s="1252"/>
      <c r="JT128" s="1252"/>
      <c r="JU128" s="1252"/>
      <c r="JV128" s="1252"/>
      <c r="JW128" s="1252"/>
      <c r="JX128" s="1252"/>
      <c r="JY128" s="1252"/>
      <c r="JZ128" s="1252"/>
      <c r="KA128" s="1252"/>
      <c r="KB128" s="1252"/>
      <c r="KC128" s="1252"/>
      <c r="KD128" s="1252"/>
      <c r="KE128" s="1252"/>
      <c r="KF128" s="1252"/>
      <c r="KG128" s="1252"/>
      <c r="KH128" s="1252"/>
      <c r="KI128" s="1252"/>
      <c r="KJ128" s="1252"/>
      <c r="KK128" s="1252"/>
      <c r="KL128" s="1252"/>
      <c r="KM128" s="1252"/>
      <c r="KN128" s="1252"/>
      <c r="KO128" s="1252"/>
      <c r="KP128" s="1252"/>
      <c r="KQ128" s="1252"/>
      <c r="KR128" s="1252"/>
      <c r="KS128" s="1252"/>
      <c r="KT128" s="1252"/>
      <c r="KU128" s="1252"/>
      <c r="KV128" s="1252"/>
      <c r="KW128" s="1252"/>
      <c r="KX128" s="1252"/>
      <c r="KY128" s="1252"/>
      <c r="KZ128" s="1252"/>
      <c r="LA128" s="1252"/>
      <c r="LB128" s="1252"/>
      <c r="LC128" s="1252"/>
      <c r="LD128" s="1252"/>
      <c r="LE128" s="1252"/>
      <c r="LF128" s="1252"/>
      <c r="LG128" s="1252"/>
      <c r="LH128" s="1252"/>
      <c r="LI128" s="1252"/>
      <c r="LJ128" s="1252"/>
      <c r="LK128" s="1252"/>
      <c r="LL128" s="1252"/>
      <c r="LM128" s="1252"/>
      <c r="LN128" s="1252"/>
      <c r="LO128" s="1252"/>
      <c r="LP128" s="1252"/>
      <c r="LQ128" s="1252"/>
      <c r="LR128" s="1252"/>
      <c r="LS128" s="1252"/>
      <c r="LT128" s="1252"/>
      <c r="LU128" s="1252"/>
      <c r="LV128" s="1252"/>
      <c r="LW128" s="1252"/>
      <c r="LX128" s="1252"/>
      <c r="LY128" s="1252"/>
      <c r="LZ128" s="1252"/>
      <c r="MA128" s="1252"/>
      <c r="MB128" s="1252"/>
      <c r="MC128" s="1252"/>
      <c r="MD128" s="1252"/>
      <c r="ME128" s="1252"/>
      <c r="MF128" s="1252"/>
      <c r="MG128" s="1252"/>
      <c r="MH128" s="1252"/>
      <c r="MI128" s="1252"/>
      <c r="MJ128" s="1252"/>
      <c r="MK128" s="1252"/>
      <c r="ML128" s="1252"/>
      <c r="MM128" s="1252"/>
      <c r="MN128" s="1252"/>
      <c r="MO128" s="1252"/>
      <c r="MP128" s="1252"/>
      <c r="MQ128" s="1252"/>
      <c r="MR128" s="1252"/>
      <c r="MS128" s="1252"/>
      <c r="MT128" s="1252"/>
      <c r="MU128" s="1252"/>
      <c r="MV128" s="1252"/>
      <c r="MW128" s="1252"/>
      <c r="MX128" s="1252"/>
      <c r="MY128" s="1252"/>
      <c r="MZ128" s="1252"/>
      <c r="NA128" s="1252"/>
      <c r="NB128" s="1252"/>
      <c r="NC128" s="1252"/>
      <c r="ND128" s="1252"/>
      <c r="NE128" s="1252"/>
      <c r="NF128" s="1252"/>
      <c r="NG128" s="1252"/>
      <c r="NH128" s="1252"/>
      <c r="NI128" s="1252"/>
      <c r="NJ128" s="1252"/>
      <c r="NK128" s="1252"/>
      <c r="NL128" s="1252"/>
      <c r="NM128" s="1252"/>
      <c r="NN128" s="1252"/>
      <c r="NO128" s="1252"/>
      <c r="NP128" s="1252"/>
      <c r="NQ128" s="1252"/>
      <c r="NR128" s="1252"/>
      <c r="NS128" s="1252"/>
      <c r="NT128" s="1252"/>
      <c r="NU128" s="1252"/>
      <c r="NV128" s="1252"/>
      <c r="NW128" s="1252"/>
      <c r="NX128" s="1252"/>
      <c r="NY128" s="1252"/>
      <c r="NZ128" s="1252"/>
      <c r="OA128" s="1252"/>
      <c r="OB128" s="1252"/>
      <c r="OC128" s="1252"/>
      <c r="OD128" s="1252"/>
      <c r="OE128" s="1252"/>
      <c r="OF128" s="1252"/>
      <c r="OG128" s="1252"/>
      <c r="OH128" s="1252"/>
      <c r="OI128" s="1252"/>
      <c r="OJ128" s="1252"/>
      <c r="OK128" s="1252"/>
      <c r="OL128" s="1252"/>
      <c r="OM128" s="1252"/>
      <c r="ON128" s="1252"/>
      <c r="OO128" s="1252"/>
      <c r="OP128" s="1252"/>
      <c r="OQ128" s="1252"/>
      <c r="OR128" s="1252"/>
      <c r="OS128" s="1252"/>
      <c r="OT128" s="1252"/>
      <c r="OU128" s="1252"/>
      <c r="OV128" s="1252"/>
      <c r="OW128" s="1252"/>
      <c r="OX128" s="1252"/>
      <c r="OY128" s="1252"/>
      <c r="OZ128" s="1252"/>
      <c r="PA128" s="1252"/>
      <c r="PB128" s="1252"/>
      <c r="PC128" s="1252"/>
      <c r="PD128" s="1252"/>
      <c r="PE128" s="1252"/>
      <c r="PF128" s="1252"/>
      <c r="PG128" s="1252"/>
      <c r="PH128" s="1252"/>
      <c r="PI128" s="1252"/>
      <c r="PJ128" s="1252"/>
      <c r="PK128" s="1252"/>
      <c r="PL128" s="1252"/>
      <c r="PM128" s="1252"/>
      <c r="PN128" s="1252"/>
      <c r="PO128" s="1252"/>
      <c r="PP128" s="1252"/>
      <c r="PQ128" s="1252"/>
      <c r="PR128" s="1252"/>
      <c r="PS128" s="1252"/>
      <c r="PT128" s="1252"/>
      <c r="PU128" s="1252"/>
      <c r="PV128" s="1252"/>
      <c r="PW128" s="1252"/>
      <c r="PX128" s="1252"/>
      <c r="PY128" s="1252"/>
      <c r="PZ128" s="1252"/>
      <c r="QA128" s="1252"/>
      <c r="QB128" s="1252"/>
      <c r="QC128" s="1252"/>
      <c r="QD128" s="1252"/>
      <c r="QE128" s="1252"/>
      <c r="QF128" s="1252"/>
      <c r="QG128" s="1252"/>
      <c r="QH128" s="1252"/>
      <c r="QI128" s="1252"/>
      <c r="QJ128" s="1252"/>
      <c r="QK128" s="1252"/>
      <c r="QL128" s="1252"/>
      <c r="QM128" s="1252"/>
      <c r="QN128" s="1252"/>
      <c r="QO128" s="1252"/>
      <c r="QP128" s="1252"/>
      <c r="QQ128" s="1252"/>
      <c r="QR128" s="1252"/>
      <c r="QS128" s="1252"/>
      <c r="QT128" s="1252"/>
      <c r="QU128" s="1252"/>
      <c r="QV128" s="1252"/>
      <c r="QW128" s="1252"/>
      <c r="QX128" s="1252"/>
      <c r="QY128" s="1252"/>
      <c r="QZ128" s="1252"/>
      <c r="RA128" s="1252"/>
      <c r="RB128" s="1252"/>
      <c r="RC128" s="1252"/>
      <c r="RD128" s="1252"/>
      <c r="RE128" s="1252"/>
      <c r="RF128" s="1252"/>
      <c r="RG128" s="1252"/>
      <c r="RH128" s="1252"/>
      <c r="RI128" s="1252"/>
      <c r="RJ128" s="1252"/>
      <c r="RK128" s="1252"/>
      <c r="RL128" s="1252"/>
      <c r="RM128" s="1252"/>
      <c r="RN128" s="1252"/>
      <c r="RO128" s="1252"/>
      <c r="RP128" s="1252"/>
      <c r="RQ128" s="1252"/>
      <c r="RR128" s="1252"/>
      <c r="RS128" s="1252"/>
      <c r="RT128" s="1252"/>
      <c r="RU128" s="1252"/>
      <c r="RV128" s="1252"/>
      <c r="RW128" s="1252"/>
      <c r="RX128" s="1252"/>
      <c r="RY128" s="1252"/>
      <c r="RZ128" s="1252"/>
      <c r="SA128" s="1252"/>
      <c r="SB128" s="1252"/>
      <c r="SC128" s="1252"/>
      <c r="SD128" s="1252"/>
      <c r="SE128" s="1252"/>
      <c r="SF128" s="1252"/>
      <c r="SG128" s="1252"/>
      <c r="SH128" s="1252"/>
      <c r="SI128" s="1252"/>
      <c r="SJ128" s="1252"/>
      <c r="SK128" s="1252"/>
      <c r="SL128" s="1252"/>
      <c r="SM128" s="1252"/>
      <c r="SN128" s="1252"/>
      <c r="SO128" s="1252"/>
      <c r="SP128" s="1252"/>
      <c r="SQ128" s="1252"/>
      <c r="SR128" s="1252"/>
      <c r="SS128" s="1252"/>
      <c r="ST128" s="1252"/>
      <c r="SU128" s="1252"/>
      <c r="SV128" s="1252"/>
      <c r="SW128" s="1252"/>
      <c r="SX128" s="1252"/>
      <c r="SY128" s="1252"/>
      <c r="SZ128" s="1252"/>
      <c r="TA128" s="1252"/>
      <c r="TB128" s="1252"/>
      <c r="TC128" s="1252"/>
      <c r="TD128" s="1252"/>
      <c r="TE128" s="1252"/>
      <c r="TF128" s="1252"/>
      <c r="TG128" s="1252"/>
      <c r="TH128" s="1252"/>
      <c r="TI128" s="1252"/>
      <c r="TJ128" s="1252"/>
      <c r="TK128" s="1252"/>
      <c r="TL128" s="1252"/>
      <c r="TM128" s="1252"/>
      <c r="TN128" s="1252"/>
      <c r="TO128" s="1252"/>
      <c r="TP128" s="1252"/>
      <c r="TQ128" s="1252"/>
      <c r="TR128" s="1252"/>
      <c r="TS128" s="1252"/>
      <c r="TT128" s="1252"/>
      <c r="TU128" s="1252"/>
      <c r="TV128" s="1252"/>
      <c r="TW128" s="1252"/>
      <c r="TX128" s="1252"/>
      <c r="TY128" s="1252"/>
      <c r="TZ128" s="1252"/>
      <c r="UA128" s="1252"/>
      <c r="UB128" s="1252"/>
      <c r="UC128" s="1252"/>
      <c r="UD128" s="1252"/>
      <c r="UE128" s="1252"/>
      <c r="UF128" s="1252"/>
      <c r="UG128" s="1252"/>
      <c r="UH128" s="1252"/>
      <c r="UI128" s="1252"/>
      <c r="UJ128" s="1252"/>
      <c r="UK128" s="1252"/>
      <c r="UL128" s="1252"/>
      <c r="UM128" s="1252"/>
      <c r="UN128" s="1252"/>
      <c r="UO128" s="1252"/>
      <c r="UP128" s="1252"/>
      <c r="UQ128" s="1252"/>
      <c r="UR128" s="1252"/>
      <c r="US128" s="1252"/>
      <c r="UT128" s="1252"/>
      <c r="UU128" s="1252"/>
      <c r="UV128" s="1252"/>
      <c r="UW128" s="1252"/>
      <c r="UX128" s="1252"/>
      <c r="UY128" s="1252"/>
      <c r="UZ128" s="1252"/>
      <c r="VA128" s="1252"/>
      <c r="VB128" s="1252"/>
      <c r="VC128" s="1252"/>
      <c r="VD128" s="1252"/>
      <c r="VE128" s="1252"/>
      <c r="VF128" s="1252"/>
      <c r="VG128" s="1252"/>
      <c r="VH128" s="1252"/>
      <c r="VI128" s="1252"/>
      <c r="VJ128" s="1252"/>
      <c r="VK128" s="1252"/>
      <c r="VL128" s="1252"/>
      <c r="VM128" s="1252"/>
      <c r="VN128" s="1252"/>
      <c r="VO128" s="1252"/>
      <c r="VP128" s="1252"/>
      <c r="VQ128" s="1252"/>
      <c r="VR128" s="1252"/>
      <c r="VS128" s="1252"/>
      <c r="VT128" s="1252"/>
      <c r="VU128" s="1252"/>
      <c r="VV128" s="1252"/>
      <c r="VW128" s="1252"/>
      <c r="VX128" s="1252"/>
      <c r="VY128" s="1252"/>
      <c r="VZ128" s="1252"/>
      <c r="WA128" s="1252"/>
      <c r="WB128" s="1252"/>
      <c r="WC128" s="1252"/>
      <c r="WD128" s="1252"/>
      <c r="WE128" s="1252"/>
      <c r="WF128" s="1252"/>
      <c r="WG128" s="1252"/>
      <c r="WH128" s="1252"/>
      <c r="WI128" s="1252"/>
      <c r="WJ128" s="1252"/>
      <c r="WK128" s="1252"/>
      <c r="WL128" s="1252"/>
      <c r="WM128" s="1252"/>
      <c r="WN128" s="1252"/>
      <c r="WO128" s="1252"/>
      <c r="WP128" s="1252"/>
      <c r="WQ128" s="1252"/>
      <c r="WR128" s="1252"/>
      <c r="WS128" s="1252"/>
      <c r="WT128" s="1252"/>
      <c r="WU128" s="1252"/>
      <c r="WV128" s="1252"/>
      <c r="WW128" s="1252"/>
      <c r="WX128" s="1252"/>
      <c r="WY128" s="1252"/>
      <c r="WZ128" s="1252"/>
      <c r="XA128" s="1252"/>
      <c r="XB128" s="1252"/>
      <c r="XC128" s="1252"/>
      <c r="XD128" s="1252"/>
      <c r="XE128" s="1252"/>
      <c r="XF128" s="1252"/>
      <c r="XG128" s="1252"/>
      <c r="XH128" s="1252"/>
      <c r="XI128" s="1252"/>
      <c r="XJ128" s="1252"/>
      <c r="XK128" s="1252"/>
      <c r="XL128" s="1252"/>
      <c r="XM128" s="1252"/>
      <c r="XN128" s="1252"/>
      <c r="XO128" s="1252"/>
      <c r="XP128" s="1252"/>
      <c r="XQ128" s="1252"/>
      <c r="XR128" s="1252"/>
      <c r="XS128" s="1252"/>
      <c r="XT128" s="1252"/>
      <c r="XU128" s="1252"/>
      <c r="XV128" s="1252"/>
      <c r="XW128" s="1252"/>
      <c r="XX128" s="1252"/>
      <c r="XY128" s="1252"/>
      <c r="XZ128" s="1252"/>
      <c r="YA128" s="1252"/>
      <c r="YB128" s="1252"/>
      <c r="YC128" s="1252"/>
      <c r="YD128" s="1252"/>
      <c r="YE128" s="1252"/>
      <c r="YF128" s="1252"/>
      <c r="YG128" s="1252"/>
      <c r="YH128" s="1252"/>
      <c r="YI128" s="1252"/>
      <c r="YJ128" s="1252"/>
      <c r="YK128" s="1252"/>
      <c r="YL128" s="1252"/>
      <c r="YM128" s="1252"/>
      <c r="YN128" s="1252"/>
      <c r="YO128" s="1252"/>
      <c r="YP128" s="1252"/>
      <c r="YQ128" s="1252"/>
      <c r="YR128" s="1252"/>
      <c r="YS128" s="1252"/>
      <c r="YT128" s="1252"/>
      <c r="YU128" s="1252"/>
      <c r="YV128" s="1252"/>
      <c r="YW128" s="1252"/>
      <c r="YX128" s="1252"/>
      <c r="YY128" s="1252"/>
      <c r="YZ128" s="1252"/>
      <c r="ZA128" s="1252"/>
      <c r="ZB128" s="1252"/>
      <c r="ZC128" s="1252"/>
      <c r="ZD128" s="1252"/>
      <c r="ZE128" s="1252"/>
      <c r="ZF128" s="1252"/>
      <c r="ZG128" s="1252"/>
      <c r="ZH128" s="1252"/>
      <c r="ZI128" s="1252"/>
      <c r="ZJ128" s="1252"/>
      <c r="ZK128" s="1252"/>
      <c r="ZL128" s="1252"/>
      <c r="ZM128" s="1252"/>
      <c r="ZN128" s="1252"/>
      <c r="ZO128" s="1252"/>
      <c r="ZP128" s="1252"/>
      <c r="ZQ128" s="1252"/>
      <c r="ZR128" s="1252"/>
      <c r="ZS128" s="1252"/>
      <c r="ZT128" s="1252"/>
      <c r="ZU128" s="1252"/>
      <c r="ZV128" s="1252"/>
      <c r="ZW128" s="1252"/>
      <c r="ZX128" s="1252"/>
      <c r="ZY128" s="1252"/>
      <c r="ZZ128" s="1252"/>
      <c r="AAA128" s="1252"/>
      <c r="AAB128" s="1252"/>
      <c r="AAC128" s="1252"/>
      <c r="AAD128" s="1252"/>
      <c r="AAE128" s="1252"/>
      <c r="AAF128" s="1252"/>
      <c r="AAG128" s="1252"/>
      <c r="AAH128" s="1252"/>
      <c r="AAI128" s="1252"/>
      <c r="AAJ128" s="1252"/>
      <c r="AAK128" s="1252"/>
      <c r="AAL128" s="1252"/>
      <c r="AAM128" s="1252"/>
      <c r="AAN128" s="1252"/>
      <c r="AAO128" s="1252"/>
      <c r="AAP128" s="1252"/>
      <c r="AAQ128" s="1252"/>
      <c r="AAR128" s="1252"/>
      <c r="AAS128" s="1252"/>
      <c r="AAT128" s="1252"/>
      <c r="AAU128" s="1252"/>
      <c r="AAV128" s="1252"/>
      <c r="AAW128" s="1252"/>
      <c r="AAX128" s="1252"/>
      <c r="AAY128" s="1252"/>
      <c r="AAZ128" s="1252"/>
      <c r="ABA128" s="1252"/>
      <c r="ABB128" s="1252"/>
      <c r="ABC128" s="1252"/>
      <c r="ABD128" s="1252"/>
      <c r="ABE128" s="1252"/>
      <c r="ABF128" s="1252"/>
      <c r="ABG128" s="1252"/>
      <c r="ABH128" s="1252"/>
      <c r="ABI128" s="1252"/>
      <c r="ABJ128" s="1252"/>
      <c r="ABK128" s="1252"/>
      <c r="ABL128" s="1252"/>
      <c r="ABM128" s="1252"/>
      <c r="ABN128" s="1252"/>
      <c r="ABO128" s="1252"/>
      <c r="ABP128" s="1252"/>
      <c r="ABQ128" s="1252"/>
      <c r="ABR128" s="1252"/>
      <c r="ABS128" s="1252"/>
      <c r="ABT128" s="1252"/>
      <c r="ABU128" s="1252"/>
      <c r="ABV128" s="1252"/>
      <c r="ABW128" s="1252"/>
      <c r="ABX128" s="1252"/>
      <c r="ABY128" s="1252"/>
      <c r="ABZ128" s="1252"/>
      <c r="ACA128" s="1252"/>
      <c r="ACB128" s="1252"/>
      <c r="ACC128" s="1252"/>
      <c r="ACD128" s="1252"/>
      <c r="ACE128" s="1252"/>
      <c r="ACF128" s="1252"/>
      <c r="ACG128" s="1252"/>
      <c r="ACH128" s="1252"/>
      <c r="ACI128" s="1252"/>
      <c r="ACJ128" s="1252"/>
      <c r="ACK128" s="1252"/>
      <c r="ACL128" s="1252"/>
      <c r="ACM128" s="1252"/>
      <c r="ACN128" s="1252"/>
      <c r="ACO128" s="1252"/>
      <c r="ACP128" s="1252"/>
      <c r="ACQ128" s="1252"/>
      <c r="ACR128" s="1252"/>
      <c r="ACS128" s="1252"/>
      <c r="ACT128" s="1252"/>
      <c r="ACU128" s="1252"/>
      <c r="ACV128" s="1252"/>
      <c r="ACW128" s="1252"/>
      <c r="ACX128" s="1252"/>
      <c r="ACY128" s="1252"/>
      <c r="ACZ128" s="1252"/>
      <c r="ADA128" s="1252"/>
      <c r="ADB128" s="1252"/>
      <c r="ADC128" s="1252"/>
      <c r="ADD128" s="1252"/>
      <c r="ADE128" s="1252"/>
      <c r="ADF128" s="1252"/>
      <c r="ADG128" s="1252"/>
      <c r="ADH128" s="1252"/>
      <c r="ADI128" s="1252"/>
      <c r="ADJ128" s="1252"/>
      <c r="ADK128" s="1252"/>
      <c r="ADL128" s="1252"/>
      <c r="ADM128" s="1252"/>
      <c r="ADN128" s="1252"/>
      <c r="ADO128" s="1252"/>
      <c r="ADP128" s="1252"/>
      <c r="ADQ128" s="1252"/>
      <c r="ADR128" s="1252"/>
      <c r="ADS128" s="1252"/>
      <c r="ADT128" s="1252"/>
      <c r="ADU128" s="1252"/>
      <c r="ADV128" s="1252"/>
      <c r="ADW128" s="1252"/>
      <c r="ADX128" s="1252"/>
      <c r="ADY128" s="1252"/>
      <c r="ADZ128" s="1252"/>
      <c r="AEA128" s="1252"/>
      <c r="AEB128" s="1252"/>
      <c r="AEC128" s="1252"/>
      <c r="AED128" s="1252"/>
      <c r="AEE128" s="1252"/>
      <c r="AEF128" s="1252"/>
      <c r="AEG128" s="1252"/>
      <c r="AEH128" s="1252"/>
      <c r="AEI128" s="1252"/>
      <c r="AEJ128" s="1252"/>
      <c r="AEK128" s="1252"/>
      <c r="AEL128" s="1252"/>
      <c r="AEM128" s="1252"/>
      <c r="AEN128" s="1252"/>
      <c r="AEO128" s="1252"/>
      <c r="AEP128" s="1252"/>
      <c r="AEQ128" s="1252"/>
      <c r="AER128" s="1252"/>
      <c r="AES128" s="1252"/>
      <c r="AET128" s="1252"/>
      <c r="AEU128" s="1252"/>
      <c r="AEV128" s="1252"/>
      <c r="AEW128" s="1252"/>
      <c r="AEX128" s="1252"/>
      <c r="AEY128" s="1252"/>
      <c r="AEZ128" s="1252"/>
      <c r="AFA128" s="1252"/>
      <c r="AFB128" s="1252"/>
      <c r="AFC128" s="1252"/>
      <c r="AFD128" s="1252"/>
      <c r="AFE128" s="1252"/>
      <c r="AFF128" s="1252"/>
      <c r="AFG128" s="1252"/>
      <c r="AFH128" s="1252"/>
      <c r="AFI128" s="1252"/>
      <c r="AFJ128" s="1252"/>
      <c r="AFK128" s="1252"/>
      <c r="AFL128" s="1252"/>
      <c r="AFM128" s="1252"/>
      <c r="AFN128" s="1252"/>
      <c r="AFO128" s="1252"/>
      <c r="AFP128" s="1252"/>
      <c r="AFQ128" s="1252"/>
      <c r="AFR128" s="1252"/>
      <c r="AFS128" s="1252"/>
      <c r="AFT128" s="1252"/>
      <c r="AFU128" s="1252"/>
      <c r="AFV128" s="1252"/>
      <c r="AFW128" s="1252"/>
      <c r="AFX128" s="1252"/>
      <c r="AFY128" s="1252"/>
      <c r="AFZ128" s="1252"/>
      <c r="AGA128" s="1252"/>
      <c r="AGB128" s="1252"/>
      <c r="AGC128" s="1252"/>
      <c r="AGD128" s="1252"/>
      <c r="AGE128" s="1252"/>
      <c r="AGF128" s="1252"/>
      <c r="AGG128" s="1252"/>
      <c r="AGH128" s="1252"/>
      <c r="AGI128" s="1252"/>
      <c r="AGJ128" s="1252"/>
      <c r="AGK128" s="1252"/>
      <c r="AGL128" s="1252"/>
      <c r="AGM128" s="1252"/>
      <c r="AGN128" s="1252"/>
      <c r="AGO128" s="1252"/>
      <c r="AGP128" s="1252"/>
      <c r="AGQ128" s="1252"/>
      <c r="AGR128" s="1252"/>
      <c r="AGS128" s="1252"/>
      <c r="AGT128" s="1252"/>
      <c r="AGU128" s="1252"/>
      <c r="AGV128" s="1252"/>
      <c r="AGW128" s="1252"/>
      <c r="AGX128" s="1252"/>
      <c r="AGY128" s="1252"/>
      <c r="AGZ128" s="1252"/>
      <c r="AHA128" s="1252"/>
      <c r="AHB128" s="1252"/>
      <c r="AHC128" s="1252"/>
      <c r="AHD128" s="1252"/>
      <c r="AHE128" s="1252"/>
      <c r="AHF128" s="1252"/>
      <c r="AHG128" s="1252"/>
      <c r="AHH128" s="1252"/>
      <c r="AHI128" s="1252"/>
      <c r="AHJ128" s="1252"/>
      <c r="AHK128" s="1252"/>
      <c r="AHL128" s="1252"/>
      <c r="AHM128" s="1252"/>
      <c r="AHN128" s="1252"/>
      <c r="AHO128" s="1252"/>
      <c r="AHP128" s="1252"/>
      <c r="AHQ128" s="1252"/>
      <c r="AHR128" s="1252"/>
      <c r="AHS128" s="1252"/>
      <c r="AHT128" s="1252"/>
      <c r="AHU128" s="1252"/>
      <c r="AHV128" s="1252"/>
      <c r="AHW128" s="1252"/>
      <c r="AHX128" s="1252"/>
      <c r="AHY128" s="1252"/>
      <c r="AHZ128" s="1252"/>
      <c r="AIA128" s="1252"/>
      <c r="AIB128" s="1252"/>
      <c r="AIC128" s="1252"/>
      <c r="AID128" s="1252"/>
      <c r="AIE128" s="1252"/>
      <c r="AIF128" s="1252"/>
      <c r="AIG128" s="1252"/>
      <c r="AIH128" s="1252"/>
      <c r="AII128" s="1252"/>
      <c r="AIJ128" s="1252"/>
      <c r="AIK128" s="1252"/>
      <c r="AIL128" s="1252"/>
      <c r="AIM128" s="1252"/>
      <c r="AIN128" s="1252"/>
      <c r="AIO128" s="1252"/>
      <c r="AIP128" s="1252"/>
      <c r="AIQ128" s="1252"/>
      <c r="AIR128" s="1252"/>
      <c r="AIS128" s="1252"/>
      <c r="AIT128" s="1252"/>
      <c r="AIU128" s="1252"/>
      <c r="AIV128" s="1252"/>
      <c r="AIW128" s="1252"/>
      <c r="AIX128" s="1252"/>
      <c r="AIY128" s="1252"/>
      <c r="AIZ128" s="1252"/>
      <c r="AJA128" s="1252"/>
      <c r="AJB128" s="1252"/>
      <c r="AJC128" s="1252"/>
      <c r="AJD128" s="1252"/>
      <c r="AJE128" s="1252"/>
      <c r="AJF128" s="1252"/>
      <c r="AJG128" s="1252"/>
      <c r="AJH128" s="1252"/>
      <c r="AJI128" s="1252"/>
      <c r="AJJ128" s="1252"/>
      <c r="AJK128" s="1252"/>
      <c r="AJL128" s="1252"/>
      <c r="AJM128" s="1252"/>
      <c r="AJN128" s="1252"/>
      <c r="AJO128" s="1252"/>
      <c r="AJP128" s="1252"/>
      <c r="AJQ128" s="1252"/>
      <c r="AJR128" s="1252"/>
      <c r="AJS128" s="1252"/>
      <c r="AJT128" s="1252"/>
      <c r="AJU128" s="1252"/>
      <c r="AJV128" s="1252"/>
      <c r="AJW128" s="1252"/>
      <c r="AJX128" s="1252"/>
      <c r="AJY128" s="1252"/>
      <c r="AJZ128" s="1252"/>
      <c r="AKA128" s="1252"/>
      <c r="AKB128" s="1252"/>
      <c r="AKC128" s="1252"/>
      <c r="AKD128" s="1252"/>
      <c r="AKE128" s="1252"/>
      <c r="AKF128" s="1252"/>
      <c r="AKG128" s="1252"/>
      <c r="AKH128" s="1252"/>
      <c r="AKI128" s="1252"/>
      <c r="AKJ128" s="1252"/>
      <c r="AKK128" s="1252"/>
      <c r="AKL128" s="1252"/>
      <c r="AKM128" s="1252"/>
      <c r="AKN128" s="1252"/>
      <c r="AKO128" s="1252"/>
      <c r="AKP128" s="1252"/>
      <c r="AKQ128" s="1252"/>
      <c r="AKR128" s="1252"/>
      <c r="AKS128" s="1252"/>
      <c r="AKT128" s="1252"/>
      <c r="AKU128" s="1252"/>
      <c r="AKV128" s="1252"/>
      <c r="AKW128" s="1252"/>
      <c r="AKX128" s="1252"/>
      <c r="AKY128" s="1252"/>
      <c r="AKZ128" s="1252"/>
      <c r="ALA128" s="1252"/>
      <c r="ALB128" s="1252"/>
      <c r="ALC128" s="1252"/>
      <c r="ALD128" s="1252"/>
      <c r="ALE128" s="1252"/>
      <c r="ALF128" s="1252"/>
      <c r="ALG128" s="1252"/>
      <c r="ALH128" s="1252"/>
      <c r="ALI128" s="1252"/>
      <c r="ALJ128" s="1252"/>
      <c r="ALK128" s="1252"/>
      <c r="ALL128" s="1252"/>
      <c r="ALM128" s="1252"/>
      <c r="ALN128" s="1252"/>
      <c r="ALO128" s="1252"/>
      <c r="ALP128" s="1252"/>
      <c r="ALQ128" s="1252"/>
      <c r="ALR128" s="1252"/>
      <c r="ALS128" s="1252"/>
      <c r="ALT128" s="1252"/>
      <c r="ALU128" s="1252"/>
      <c r="ALV128" s="1252"/>
      <c r="ALW128" s="1252"/>
      <c r="ALX128" s="1252"/>
      <c r="ALY128" s="1252"/>
      <c r="ALZ128" s="1252"/>
      <c r="AMA128" s="1252"/>
      <c r="AMB128" s="1252"/>
      <c r="AMC128" s="1252"/>
      <c r="AMD128" s="1252"/>
      <c r="AME128" s="1252"/>
      <c r="AMF128" s="1252"/>
      <c r="AMG128" s="1252"/>
      <c r="AMH128" s="1252"/>
      <c r="AMI128" s="1252"/>
      <c r="AMJ128" s="1252"/>
      <c r="AMK128" s="1252"/>
      <c r="AML128" s="1252"/>
      <c r="AMM128" s="1252"/>
      <c r="AMN128" s="1252"/>
      <c r="AMO128" s="1252"/>
      <c r="AMP128" s="1252"/>
      <c r="AMQ128" s="1252"/>
      <c r="AMR128" s="1252"/>
      <c r="AMS128" s="1252"/>
      <c r="AMT128" s="1252"/>
      <c r="AMU128" s="1252"/>
      <c r="AMV128" s="1252"/>
      <c r="AMW128" s="1252"/>
      <c r="AMX128" s="1252"/>
      <c r="AMY128" s="1252"/>
      <c r="AMZ128" s="1252"/>
      <c r="ANA128" s="1252"/>
      <c r="ANB128" s="1252"/>
      <c r="ANC128" s="1252"/>
      <c r="AND128" s="1252"/>
      <c r="ANE128" s="1252"/>
      <c r="ANF128" s="1252"/>
      <c r="ANG128" s="1252"/>
      <c r="ANH128" s="1252"/>
      <c r="ANI128" s="1252"/>
      <c r="ANJ128" s="1252"/>
      <c r="ANK128" s="1252"/>
      <c r="ANL128" s="1252"/>
      <c r="ANM128" s="1252"/>
      <c r="ANN128" s="1252"/>
      <c r="ANO128" s="1252"/>
      <c r="ANP128" s="1252"/>
      <c r="ANQ128" s="1252"/>
      <c r="ANR128" s="1252"/>
      <c r="ANS128" s="1252"/>
      <c r="ANT128" s="1252"/>
      <c r="ANU128" s="1252"/>
      <c r="ANV128" s="1252"/>
      <c r="ANW128" s="1252"/>
      <c r="ANX128" s="1252"/>
      <c r="ANY128" s="1252"/>
      <c r="ANZ128" s="1252"/>
      <c r="AOA128" s="1252"/>
      <c r="AOB128" s="1252"/>
      <c r="AOC128" s="1252"/>
      <c r="AOD128" s="1252"/>
      <c r="AOE128" s="1252"/>
      <c r="AOF128" s="1252"/>
      <c r="AOG128" s="1252"/>
      <c r="AOH128" s="1252"/>
      <c r="AOI128" s="1252"/>
      <c r="AOJ128" s="1252"/>
      <c r="AOK128" s="1252"/>
      <c r="AOL128" s="1252"/>
      <c r="AOM128" s="1252"/>
      <c r="AON128" s="1252"/>
      <c r="AOO128" s="1252"/>
      <c r="AOP128" s="1252"/>
      <c r="AOQ128" s="1252"/>
      <c r="AOR128" s="1252"/>
      <c r="AOS128" s="1252"/>
      <c r="AOT128" s="1252"/>
      <c r="AOU128" s="1252"/>
      <c r="AOV128" s="1252"/>
      <c r="AOW128" s="1252"/>
      <c r="AOX128" s="1252"/>
      <c r="AOY128" s="1252"/>
      <c r="AOZ128" s="1252"/>
      <c r="APA128" s="1252"/>
      <c r="APB128" s="1252"/>
      <c r="APC128" s="1252"/>
      <c r="APD128" s="1252"/>
      <c r="APE128" s="1252"/>
      <c r="APF128" s="1252"/>
      <c r="APG128" s="1252"/>
      <c r="APH128" s="1252"/>
      <c r="API128" s="1252"/>
      <c r="APJ128" s="1252"/>
      <c r="APK128" s="1252"/>
      <c r="APL128" s="1252"/>
      <c r="APM128" s="1252"/>
      <c r="APN128" s="1252"/>
      <c r="APO128" s="1252"/>
      <c r="APP128" s="1252"/>
      <c r="APQ128" s="1252"/>
      <c r="APR128" s="1252"/>
      <c r="APS128" s="1252"/>
      <c r="APT128" s="1252"/>
      <c r="APU128" s="1252"/>
      <c r="APV128" s="1252"/>
      <c r="APW128" s="1252"/>
      <c r="APX128" s="1252"/>
      <c r="APY128" s="1252"/>
      <c r="APZ128" s="1252"/>
      <c r="AQA128" s="1252"/>
      <c r="AQB128" s="1252"/>
      <c r="AQC128" s="1252"/>
      <c r="AQD128" s="1252"/>
      <c r="AQE128" s="1252"/>
      <c r="AQF128" s="1252"/>
      <c r="AQG128" s="1252"/>
      <c r="AQH128" s="1252"/>
      <c r="AQI128" s="1252"/>
      <c r="AQJ128" s="1252"/>
      <c r="AQK128" s="1252"/>
      <c r="AQL128" s="1252"/>
      <c r="AQM128" s="1252"/>
      <c r="AQN128" s="1252"/>
      <c r="AQO128" s="1252"/>
      <c r="AQP128" s="1252"/>
      <c r="AQQ128" s="1252"/>
      <c r="AQR128" s="1252"/>
      <c r="AQS128" s="1252"/>
      <c r="AQT128" s="1252"/>
      <c r="AQU128" s="1252"/>
      <c r="AQV128" s="1252"/>
      <c r="AQW128" s="1252"/>
      <c r="AQX128" s="1252"/>
      <c r="AQY128" s="1252"/>
      <c r="AQZ128" s="1252"/>
      <c r="ARA128" s="1252"/>
      <c r="ARB128" s="1252"/>
      <c r="ARC128" s="1252"/>
      <c r="ARD128" s="1252"/>
      <c r="ARE128" s="1252"/>
      <c r="ARF128" s="1252"/>
      <c r="ARG128" s="1252"/>
      <c r="ARH128" s="1252"/>
      <c r="ARI128" s="1252"/>
      <c r="ARJ128" s="1252"/>
      <c r="ARK128" s="1252"/>
      <c r="ARL128" s="1252"/>
      <c r="ARM128" s="1252"/>
      <c r="ARN128" s="1252"/>
      <c r="ARO128" s="1252"/>
      <c r="ARP128" s="1252"/>
      <c r="ARQ128" s="1252"/>
      <c r="ARR128" s="1252"/>
      <c r="ARS128" s="1252"/>
      <c r="ART128" s="1252"/>
      <c r="ARU128" s="1252"/>
      <c r="ARV128" s="1252"/>
      <c r="ARW128" s="1252"/>
      <c r="ARX128" s="1252"/>
      <c r="ARY128" s="1252"/>
      <c r="ARZ128" s="1252"/>
      <c r="ASA128" s="1252"/>
      <c r="ASB128" s="1252"/>
      <c r="ASC128" s="1252"/>
      <c r="ASD128" s="1252"/>
      <c r="ASE128" s="1252"/>
      <c r="ASF128" s="1252"/>
      <c r="ASG128" s="1252"/>
      <c r="ASH128" s="1252"/>
      <c r="ASI128" s="1252"/>
      <c r="ASJ128" s="1252"/>
      <c r="ASK128" s="1252"/>
      <c r="ASL128" s="1252"/>
      <c r="ASM128" s="1252"/>
      <c r="ASN128" s="1252"/>
      <c r="ASO128" s="1252"/>
      <c r="ASP128" s="1252"/>
      <c r="ASQ128" s="1252"/>
      <c r="ASR128" s="1252"/>
      <c r="ASS128" s="1252"/>
      <c r="AST128" s="1252"/>
      <c r="ASU128" s="1252"/>
      <c r="ASV128" s="1252"/>
      <c r="ASW128" s="1252"/>
      <c r="ASX128" s="1252"/>
      <c r="ASY128" s="1252"/>
      <c r="ASZ128" s="1252"/>
      <c r="ATA128" s="1252"/>
      <c r="ATB128" s="1252"/>
      <c r="ATC128" s="1252"/>
      <c r="ATD128" s="1252"/>
      <c r="ATE128" s="1252"/>
      <c r="ATF128" s="1252"/>
      <c r="ATG128" s="1252"/>
      <c r="ATH128" s="1252"/>
      <c r="ATI128" s="1252"/>
      <c r="ATJ128" s="1252"/>
      <c r="ATK128" s="1252"/>
      <c r="ATL128" s="1252"/>
      <c r="ATM128" s="1252"/>
      <c r="ATN128" s="1252"/>
      <c r="ATO128" s="1252"/>
      <c r="ATP128" s="1252"/>
      <c r="ATQ128" s="1252"/>
      <c r="ATR128" s="1252"/>
      <c r="ATS128" s="1252"/>
      <c r="ATT128" s="1252"/>
      <c r="ATU128" s="1252"/>
      <c r="ATV128" s="1252"/>
      <c r="ATW128" s="1252"/>
      <c r="ATX128" s="1252"/>
      <c r="ATY128" s="1252"/>
      <c r="ATZ128" s="1252"/>
      <c r="AUA128" s="1252"/>
      <c r="AUB128" s="1252"/>
      <c r="AUC128" s="1252"/>
      <c r="AUD128" s="1252"/>
      <c r="AUE128" s="1252"/>
      <c r="AUF128" s="1252"/>
      <c r="AUG128" s="1252"/>
      <c r="AUH128" s="1252"/>
      <c r="AUI128" s="1252"/>
      <c r="AUJ128" s="1252"/>
      <c r="AUK128" s="1252"/>
      <c r="AUL128" s="1252"/>
      <c r="AUM128" s="1252"/>
      <c r="AUN128" s="1252"/>
      <c r="AUO128" s="1252"/>
      <c r="AUP128" s="1252"/>
      <c r="AUQ128" s="1252"/>
      <c r="AUR128" s="1252"/>
      <c r="AUS128" s="1252"/>
      <c r="AUT128" s="1252"/>
      <c r="AUU128" s="1252"/>
      <c r="AUV128" s="1252"/>
      <c r="AUW128" s="1252"/>
      <c r="AUX128" s="1252"/>
      <c r="AUY128" s="1252"/>
      <c r="AUZ128" s="1252"/>
      <c r="AVA128" s="1252"/>
      <c r="AVB128" s="1252"/>
      <c r="AVC128" s="1252"/>
      <c r="AVD128" s="1252"/>
      <c r="AVE128" s="1252"/>
      <c r="AVF128" s="1252"/>
      <c r="AVG128" s="1252"/>
      <c r="AVH128" s="1252"/>
      <c r="AVI128" s="1252"/>
      <c r="AVJ128" s="1252"/>
      <c r="AVK128" s="1252"/>
      <c r="AVL128" s="1252"/>
      <c r="AVM128" s="1252"/>
      <c r="AVN128" s="1252"/>
      <c r="AVO128" s="1252"/>
      <c r="AVP128" s="1252"/>
      <c r="AVQ128" s="1252"/>
      <c r="AVR128" s="1252"/>
      <c r="AVS128" s="1252"/>
      <c r="AVT128" s="1252"/>
      <c r="AVU128" s="1252"/>
      <c r="AVV128" s="1252"/>
      <c r="AVW128" s="1252"/>
      <c r="AVX128" s="1252"/>
      <c r="AVY128" s="1252"/>
      <c r="AVZ128" s="1252"/>
      <c r="AWA128" s="1252"/>
      <c r="AWB128" s="1252"/>
      <c r="AWC128" s="1252"/>
      <c r="AWD128" s="1252"/>
      <c r="AWE128" s="1252"/>
      <c r="AWF128" s="1252"/>
      <c r="AWG128" s="1252"/>
      <c r="AWH128" s="1252"/>
      <c r="AWI128" s="1252"/>
      <c r="AWJ128" s="1252"/>
      <c r="AWK128" s="1252"/>
      <c r="AWL128" s="1252"/>
      <c r="AWM128" s="1252"/>
      <c r="AWN128" s="1252"/>
      <c r="AWO128" s="1252"/>
      <c r="AWP128" s="1252"/>
      <c r="AWQ128" s="1252"/>
      <c r="AWR128" s="1252"/>
      <c r="AWS128" s="1252"/>
      <c r="AWT128" s="1252"/>
      <c r="AWU128" s="1252"/>
      <c r="AWV128" s="1252"/>
      <c r="AWW128" s="1252"/>
      <c r="AWX128" s="1252"/>
      <c r="AWY128" s="1252"/>
      <c r="AWZ128" s="1252"/>
      <c r="AXA128" s="1252"/>
      <c r="AXB128" s="1252"/>
      <c r="AXC128" s="1252"/>
      <c r="AXD128" s="1252"/>
      <c r="AXE128" s="1252"/>
      <c r="AXF128" s="1252"/>
      <c r="AXG128" s="1252"/>
      <c r="AXH128" s="1252"/>
      <c r="AXI128" s="1252"/>
      <c r="AXJ128" s="1252"/>
      <c r="AXK128" s="1252"/>
      <c r="AXL128" s="1252"/>
      <c r="AXM128" s="1252"/>
      <c r="AXN128" s="1252"/>
      <c r="AXO128" s="1252"/>
      <c r="AXP128" s="1252"/>
      <c r="AXQ128" s="1252"/>
      <c r="AXR128" s="1252"/>
      <c r="AXS128" s="1252"/>
      <c r="AXT128" s="1252"/>
      <c r="AXU128" s="1252"/>
      <c r="AXV128" s="1252"/>
      <c r="AXW128" s="1252"/>
      <c r="AXX128" s="1252"/>
      <c r="AXY128" s="1252"/>
      <c r="AXZ128" s="1252"/>
      <c r="AYA128" s="1252"/>
      <c r="AYB128" s="1252"/>
      <c r="AYC128" s="1252"/>
      <c r="AYD128" s="1252"/>
      <c r="AYE128" s="1252"/>
      <c r="AYF128" s="1252"/>
      <c r="AYG128" s="1252"/>
      <c r="AYH128" s="1252"/>
      <c r="AYI128" s="1252"/>
      <c r="AYJ128" s="1252"/>
      <c r="AYK128" s="1252"/>
      <c r="AYL128" s="1252"/>
      <c r="AYM128" s="1252"/>
      <c r="AYN128" s="1252"/>
      <c r="AYO128" s="1252"/>
      <c r="AYP128" s="1252"/>
      <c r="AYQ128" s="1252"/>
      <c r="AYR128" s="1252"/>
      <c r="AYS128" s="1252"/>
      <c r="AYT128" s="1252"/>
      <c r="AYU128" s="1252"/>
      <c r="AYV128" s="1252"/>
      <c r="AYW128" s="1252"/>
      <c r="AYX128" s="1252"/>
      <c r="AYY128" s="1252"/>
      <c r="AYZ128" s="1252"/>
      <c r="AZA128" s="1252"/>
      <c r="AZB128" s="1252"/>
      <c r="AZC128" s="1252"/>
      <c r="AZD128" s="1252"/>
      <c r="AZE128" s="1252"/>
      <c r="AZF128" s="1252"/>
      <c r="AZG128" s="1252"/>
      <c r="AZH128" s="1252"/>
      <c r="AZI128" s="1252"/>
      <c r="AZJ128" s="1252"/>
      <c r="AZK128" s="1252"/>
      <c r="AZL128" s="1252"/>
      <c r="AZM128" s="1252"/>
      <c r="AZN128" s="1252"/>
      <c r="AZO128" s="1252"/>
      <c r="AZP128" s="1252"/>
      <c r="AZQ128" s="1252"/>
      <c r="AZR128" s="1252"/>
      <c r="AZS128" s="1252"/>
      <c r="AZT128" s="1252"/>
      <c r="AZU128" s="1252"/>
      <c r="AZV128" s="1252"/>
      <c r="AZW128" s="1252"/>
      <c r="AZX128" s="1252"/>
      <c r="AZY128" s="1252"/>
      <c r="AZZ128" s="1252"/>
      <c r="BAA128" s="1252"/>
      <c r="BAB128" s="1252"/>
      <c r="BAC128" s="1252"/>
      <c r="BAD128" s="1252"/>
      <c r="BAE128" s="1252"/>
      <c r="BAF128" s="1252"/>
      <c r="BAG128" s="1252"/>
      <c r="BAH128" s="1252"/>
      <c r="BAI128" s="1252"/>
      <c r="BAJ128" s="1252"/>
      <c r="BAK128" s="1252"/>
      <c r="BAL128" s="1252"/>
      <c r="BAM128" s="1252"/>
      <c r="BAN128" s="1252"/>
      <c r="BAO128" s="1252"/>
      <c r="BAP128" s="1252"/>
      <c r="BAQ128" s="1252"/>
      <c r="BAR128" s="1252"/>
      <c r="BAS128" s="1252"/>
      <c r="BAT128" s="1252"/>
      <c r="BAU128" s="1252"/>
      <c r="BAV128" s="1252"/>
      <c r="BAW128" s="1252"/>
      <c r="BAX128" s="1252"/>
      <c r="BAY128" s="1252"/>
      <c r="BAZ128" s="1252"/>
      <c r="BBA128" s="1252"/>
      <c r="BBB128" s="1252"/>
      <c r="BBC128" s="1252"/>
      <c r="BBD128" s="1252"/>
      <c r="BBE128" s="1252"/>
      <c r="BBF128" s="1252"/>
      <c r="BBG128" s="1252"/>
      <c r="BBH128" s="1252"/>
      <c r="BBI128" s="1252"/>
      <c r="BBJ128" s="1252"/>
      <c r="BBK128" s="1252"/>
      <c r="BBL128" s="1252"/>
      <c r="BBM128" s="1252"/>
      <c r="BBN128" s="1252"/>
      <c r="BBO128" s="1252"/>
      <c r="BBP128" s="1252"/>
      <c r="BBQ128" s="1252"/>
      <c r="BBR128" s="1252"/>
      <c r="BBS128" s="1252"/>
      <c r="BBT128" s="1252"/>
      <c r="BBU128" s="1252"/>
      <c r="BBV128" s="1252"/>
      <c r="BBW128" s="1252"/>
      <c r="BBX128" s="1252"/>
      <c r="BBY128" s="1252"/>
      <c r="BBZ128" s="1252"/>
      <c r="BCA128" s="1252"/>
      <c r="BCB128" s="1252"/>
      <c r="BCC128" s="1252"/>
      <c r="BCD128" s="1252"/>
      <c r="BCE128" s="1252"/>
      <c r="BCF128" s="1252"/>
      <c r="BCG128" s="1252"/>
      <c r="BCH128" s="1252"/>
      <c r="BCI128" s="1252"/>
      <c r="BCJ128" s="1252"/>
      <c r="BCK128" s="1252"/>
      <c r="BCL128" s="1252"/>
      <c r="BCM128" s="1252"/>
      <c r="BCN128" s="1252"/>
      <c r="BCO128" s="1252"/>
      <c r="BCP128" s="1252"/>
      <c r="BCQ128" s="1252"/>
      <c r="BCR128" s="1252"/>
      <c r="BCS128" s="1252"/>
      <c r="BCT128" s="1252"/>
      <c r="BCU128" s="1252"/>
      <c r="BCV128" s="1252"/>
      <c r="BCW128" s="1252"/>
      <c r="BCX128" s="1252"/>
      <c r="BCY128" s="1252"/>
      <c r="BCZ128" s="1252"/>
      <c r="BDA128" s="1252"/>
      <c r="BDB128" s="1252"/>
      <c r="BDC128" s="1252"/>
      <c r="BDD128" s="1252"/>
      <c r="BDE128" s="1252"/>
      <c r="BDF128" s="1252"/>
      <c r="BDG128" s="1252"/>
      <c r="BDH128" s="1252"/>
      <c r="BDI128" s="1252"/>
      <c r="BDJ128" s="1252"/>
      <c r="BDK128" s="1252"/>
      <c r="BDL128" s="1252"/>
      <c r="BDM128" s="1252"/>
      <c r="BDN128" s="1252"/>
      <c r="BDO128" s="1252"/>
      <c r="BDP128" s="1252"/>
      <c r="BDQ128" s="1252"/>
      <c r="BDR128" s="1252"/>
      <c r="BDS128" s="1252"/>
      <c r="BDT128" s="1252"/>
      <c r="BDU128" s="1252"/>
      <c r="BDV128" s="1252"/>
      <c r="BDW128" s="1252"/>
      <c r="BDX128" s="1252"/>
      <c r="BDY128" s="1252"/>
      <c r="BDZ128" s="1252"/>
      <c r="BEA128" s="1252"/>
      <c r="BEB128" s="1252"/>
      <c r="BEC128" s="1252"/>
      <c r="BED128" s="1252"/>
      <c r="BEE128" s="1252"/>
      <c r="BEF128" s="1252"/>
      <c r="BEG128" s="1252"/>
      <c r="BEH128" s="1252"/>
      <c r="BEI128" s="1252"/>
      <c r="BEJ128" s="1252"/>
      <c r="BEK128" s="1252"/>
      <c r="BEL128" s="1252"/>
      <c r="BEM128" s="1252"/>
      <c r="BEN128" s="1252"/>
      <c r="BEO128" s="1252"/>
      <c r="BEP128" s="1252"/>
      <c r="BEQ128" s="1252"/>
      <c r="BER128" s="1252"/>
      <c r="BES128" s="1252"/>
      <c r="BET128" s="1252"/>
      <c r="BEU128" s="1252"/>
      <c r="BEV128" s="1252"/>
      <c r="BEW128" s="1252"/>
      <c r="BEX128" s="1252"/>
      <c r="BEY128" s="1252"/>
      <c r="BEZ128" s="1252"/>
      <c r="BFA128" s="1252"/>
      <c r="BFB128" s="1252"/>
      <c r="BFC128" s="1252"/>
      <c r="BFD128" s="1252"/>
      <c r="BFE128" s="1252"/>
      <c r="BFF128" s="1252"/>
      <c r="BFG128" s="1252"/>
      <c r="BFH128" s="1252"/>
      <c r="BFI128" s="1252"/>
      <c r="BFJ128" s="1252"/>
      <c r="BFK128" s="1252"/>
      <c r="BFL128" s="1252"/>
      <c r="BFM128" s="1252"/>
      <c r="BFN128" s="1252"/>
      <c r="BFO128" s="1252"/>
      <c r="BFP128" s="1252"/>
      <c r="BFQ128" s="1252"/>
      <c r="BFR128" s="1252"/>
      <c r="BFS128" s="1252"/>
      <c r="BFT128" s="1252"/>
      <c r="BFU128" s="1252"/>
      <c r="BFV128" s="1252"/>
      <c r="BFW128" s="1252"/>
      <c r="BFX128" s="1252"/>
      <c r="BFY128" s="1252"/>
      <c r="BFZ128" s="1252"/>
      <c r="BGA128" s="1252"/>
      <c r="BGB128" s="1252"/>
      <c r="BGC128" s="1252"/>
      <c r="BGD128" s="1252"/>
      <c r="BGE128" s="1252"/>
      <c r="BGF128" s="1252"/>
      <c r="BGG128" s="1252"/>
      <c r="BGH128" s="1252"/>
      <c r="BGI128" s="1252"/>
      <c r="BGJ128" s="1252"/>
      <c r="BGK128" s="1252"/>
      <c r="BGL128" s="1252"/>
      <c r="BGM128" s="1252"/>
      <c r="BGN128" s="1252"/>
      <c r="BGO128" s="1252"/>
      <c r="BGP128" s="1252"/>
      <c r="BGQ128" s="1252"/>
      <c r="BGR128" s="1252"/>
      <c r="BGS128" s="1252"/>
      <c r="BGT128" s="1252"/>
      <c r="BGU128" s="1252"/>
      <c r="BGV128" s="1252"/>
      <c r="BGW128" s="1252"/>
      <c r="BGX128" s="1252"/>
      <c r="BGY128" s="1252"/>
      <c r="BGZ128" s="1252"/>
      <c r="BHA128" s="1252"/>
      <c r="BHB128" s="1252"/>
      <c r="BHC128" s="1252"/>
      <c r="BHD128" s="1252"/>
      <c r="BHE128" s="1252"/>
      <c r="BHF128" s="1252"/>
      <c r="BHG128" s="1252"/>
      <c r="BHH128" s="1252"/>
      <c r="BHI128" s="1252"/>
      <c r="BHJ128" s="1252"/>
      <c r="BHK128" s="1252"/>
      <c r="BHL128" s="1252"/>
      <c r="BHM128" s="1252"/>
      <c r="BHN128" s="1252"/>
      <c r="BHO128" s="1252"/>
      <c r="BHP128" s="1252"/>
      <c r="BHQ128" s="1252"/>
      <c r="BHR128" s="1252"/>
      <c r="BHS128" s="1252"/>
      <c r="BHT128" s="1252"/>
      <c r="BHU128" s="1252"/>
      <c r="BHV128" s="1252"/>
      <c r="BHW128" s="1252"/>
      <c r="BHX128" s="1252"/>
      <c r="BHY128" s="1252"/>
      <c r="BHZ128" s="1252"/>
      <c r="BIA128" s="1252"/>
      <c r="BIB128" s="1252"/>
      <c r="BIC128" s="1252"/>
      <c r="BID128" s="1252"/>
      <c r="BIE128" s="1252"/>
      <c r="BIF128" s="1252"/>
      <c r="BIG128" s="1252"/>
      <c r="BIH128" s="1252"/>
      <c r="BII128" s="1252"/>
      <c r="BIJ128" s="1252"/>
      <c r="BIK128" s="1252"/>
      <c r="BIL128" s="1252"/>
      <c r="BIM128" s="1252"/>
      <c r="BIN128" s="1252"/>
      <c r="BIO128" s="1252"/>
      <c r="BIP128" s="1252"/>
      <c r="BIQ128" s="1252"/>
      <c r="BIR128" s="1252"/>
      <c r="BIS128" s="1252"/>
      <c r="BIT128" s="1252"/>
      <c r="BIU128" s="1252"/>
      <c r="BIV128" s="1252"/>
      <c r="BIW128" s="1252"/>
      <c r="BIX128" s="1252"/>
      <c r="BIY128" s="1252"/>
      <c r="BIZ128" s="1252"/>
      <c r="BJA128" s="1252"/>
      <c r="BJB128" s="1252"/>
      <c r="BJC128" s="1252"/>
      <c r="BJD128" s="1252"/>
      <c r="BJE128" s="1252"/>
      <c r="BJF128" s="1252"/>
      <c r="BJG128" s="1252"/>
      <c r="BJH128" s="1252"/>
      <c r="BJI128" s="1252"/>
      <c r="BJJ128" s="1252"/>
      <c r="BJK128" s="1252"/>
      <c r="BJL128" s="1252"/>
      <c r="BJM128" s="1252"/>
      <c r="BJN128" s="1252"/>
      <c r="BJO128" s="1252"/>
      <c r="BJP128" s="1252"/>
      <c r="BJQ128" s="1252"/>
      <c r="BJR128" s="1252"/>
      <c r="BJS128" s="1252"/>
      <c r="BJT128" s="1252"/>
      <c r="BJU128" s="1252"/>
      <c r="BJV128" s="1252"/>
      <c r="BJW128" s="1252"/>
      <c r="BJX128" s="1252"/>
      <c r="BJY128" s="1252"/>
      <c r="BJZ128" s="1252"/>
      <c r="BKA128" s="1252"/>
      <c r="BKB128" s="1252"/>
      <c r="BKC128" s="1252"/>
      <c r="BKD128" s="1252"/>
      <c r="BKE128" s="1252"/>
      <c r="BKF128" s="1252"/>
      <c r="BKG128" s="1252"/>
      <c r="BKH128" s="1252"/>
      <c r="BKI128" s="1252"/>
      <c r="BKJ128" s="1252"/>
      <c r="BKK128" s="1252"/>
      <c r="BKL128" s="1252"/>
      <c r="BKM128" s="1252"/>
      <c r="BKN128" s="1252"/>
      <c r="BKO128" s="1252"/>
      <c r="BKP128" s="1252"/>
      <c r="BKQ128" s="1252"/>
      <c r="BKR128" s="1252"/>
      <c r="BKS128" s="1252"/>
      <c r="BKT128" s="1252"/>
      <c r="BKU128" s="1252"/>
      <c r="BKV128" s="1252"/>
      <c r="BKW128" s="1252"/>
      <c r="BKX128" s="1252"/>
      <c r="BKY128" s="1252"/>
      <c r="BKZ128" s="1252"/>
      <c r="BLA128" s="1252"/>
      <c r="BLB128" s="1252"/>
      <c r="BLC128" s="1252"/>
      <c r="BLD128" s="1252"/>
      <c r="BLE128" s="1252"/>
      <c r="BLF128" s="1252"/>
      <c r="BLG128" s="1252"/>
      <c r="BLH128" s="1252"/>
      <c r="BLI128" s="1252"/>
      <c r="BLJ128" s="1252"/>
      <c r="BLK128" s="1252"/>
      <c r="BLL128" s="1252"/>
      <c r="BLM128" s="1252"/>
      <c r="BLN128" s="1252"/>
      <c r="BLO128" s="1252"/>
      <c r="BLP128" s="1252"/>
      <c r="BLQ128" s="1252"/>
      <c r="BLR128" s="1252"/>
      <c r="BLS128" s="1252"/>
      <c r="BLT128" s="1252"/>
      <c r="BLU128" s="1252"/>
      <c r="BLV128" s="1252"/>
      <c r="BLW128" s="1252"/>
      <c r="BLX128" s="1252"/>
      <c r="BLY128" s="1252"/>
      <c r="BLZ128" s="1252"/>
      <c r="BMA128" s="1252"/>
      <c r="BMB128" s="1252"/>
      <c r="BMC128" s="1252"/>
      <c r="BMD128" s="1252"/>
      <c r="BME128" s="1252"/>
      <c r="BMF128" s="1252"/>
      <c r="BMG128" s="1252"/>
      <c r="BMH128" s="1252"/>
      <c r="BMI128" s="1252"/>
      <c r="BMJ128" s="1252"/>
      <c r="BMK128" s="1252"/>
      <c r="BML128" s="1252"/>
      <c r="BMM128" s="1252"/>
      <c r="BMN128" s="1252"/>
      <c r="BMO128" s="1252"/>
      <c r="BMP128" s="1252"/>
      <c r="BMQ128" s="1252"/>
      <c r="BMR128" s="1252"/>
      <c r="BMS128" s="1252"/>
      <c r="BMT128" s="1252"/>
      <c r="BMU128" s="1252"/>
      <c r="BMV128" s="1252"/>
      <c r="BMW128" s="1252"/>
      <c r="BMX128" s="1252"/>
      <c r="BMY128" s="1252"/>
      <c r="BMZ128" s="1252"/>
      <c r="BNA128" s="1252"/>
      <c r="BNB128" s="1252"/>
      <c r="BNC128" s="1252"/>
      <c r="BND128" s="1252"/>
      <c r="BNE128" s="1252"/>
      <c r="BNF128" s="1252"/>
      <c r="BNG128" s="1252"/>
      <c r="BNH128" s="1252"/>
      <c r="BNI128" s="1252"/>
      <c r="BNJ128" s="1252"/>
      <c r="BNK128" s="1252"/>
      <c r="BNL128" s="1252"/>
      <c r="BNM128" s="1252"/>
      <c r="BNN128" s="1252"/>
      <c r="BNO128" s="1252"/>
      <c r="BNP128" s="1252"/>
      <c r="BNQ128" s="1252"/>
      <c r="BNR128" s="1252"/>
      <c r="BNS128" s="1252"/>
      <c r="BNT128" s="1252"/>
      <c r="BNU128" s="1252"/>
      <c r="BNV128" s="1252"/>
      <c r="BNW128" s="1252"/>
      <c r="BNX128" s="1252"/>
      <c r="BNY128" s="1252"/>
      <c r="BNZ128" s="1252"/>
      <c r="BOA128" s="1252"/>
      <c r="BOB128" s="1252"/>
      <c r="BOC128" s="1252"/>
      <c r="BOD128" s="1252"/>
      <c r="BOE128" s="1252"/>
      <c r="BOF128" s="1252"/>
      <c r="BOG128" s="1252"/>
      <c r="BOH128" s="1252"/>
      <c r="BOI128" s="1252"/>
      <c r="BOJ128" s="1252"/>
      <c r="BOK128" s="1252"/>
      <c r="BOL128" s="1252"/>
      <c r="BOM128" s="1252"/>
      <c r="BON128" s="1252"/>
      <c r="BOO128" s="1252"/>
      <c r="BOP128" s="1252"/>
      <c r="BOQ128" s="1252"/>
      <c r="BOR128" s="1252"/>
      <c r="BOS128" s="1252"/>
      <c r="BOT128" s="1252"/>
      <c r="BOU128" s="1252"/>
      <c r="BOV128" s="1252"/>
      <c r="BOW128" s="1252"/>
      <c r="BOX128" s="1252"/>
      <c r="BOY128" s="1252"/>
      <c r="BOZ128" s="1252"/>
      <c r="BPA128" s="1252"/>
      <c r="BPB128" s="1252"/>
      <c r="BPC128" s="1252"/>
      <c r="BPD128" s="1252"/>
      <c r="BPE128" s="1252"/>
      <c r="BPF128" s="1252"/>
      <c r="BPG128" s="1252"/>
      <c r="BPH128" s="1252"/>
      <c r="BPI128" s="1252"/>
      <c r="BPJ128" s="1252"/>
      <c r="BPK128" s="1252"/>
      <c r="BPL128" s="1252"/>
      <c r="BPM128" s="1252"/>
      <c r="BPN128" s="1252"/>
      <c r="BPO128" s="1252"/>
      <c r="BPP128" s="1252"/>
      <c r="BPQ128" s="1252"/>
      <c r="BPR128" s="1252"/>
      <c r="BPS128" s="1252"/>
      <c r="BPT128" s="1252"/>
      <c r="BPU128" s="1252"/>
      <c r="BPV128" s="1252"/>
      <c r="BPW128" s="1252"/>
      <c r="BPX128" s="1252"/>
      <c r="BPY128" s="1252"/>
      <c r="BPZ128" s="1252"/>
      <c r="BQA128" s="1252"/>
      <c r="BQB128" s="1252"/>
      <c r="BQC128" s="1252"/>
      <c r="BQD128" s="1252"/>
      <c r="BQE128" s="1252"/>
      <c r="BQF128" s="1252"/>
      <c r="BQG128" s="1252"/>
      <c r="BQH128" s="1252"/>
      <c r="BQI128" s="1252"/>
      <c r="BQJ128" s="1252"/>
      <c r="BQK128" s="1252"/>
      <c r="BQL128" s="1252"/>
      <c r="BQM128" s="1252"/>
      <c r="BQN128" s="1252"/>
      <c r="BQO128" s="1252"/>
      <c r="BQP128" s="1252"/>
      <c r="BQQ128" s="1252"/>
      <c r="BQR128" s="1252"/>
      <c r="BQS128" s="1252"/>
      <c r="BQT128" s="1252"/>
      <c r="BQU128" s="1252"/>
      <c r="BQV128" s="1252"/>
      <c r="BQW128" s="1252"/>
      <c r="BQX128" s="1252"/>
      <c r="BQY128" s="1252"/>
      <c r="BQZ128" s="1252"/>
      <c r="BRA128" s="1252"/>
      <c r="BRB128" s="1252"/>
      <c r="BRC128" s="1252"/>
      <c r="BRD128" s="1252"/>
      <c r="BRE128" s="1252"/>
      <c r="BRF128" s="1252"/>
      <c r="BRG128" s="1252"/>
      <c r="BRH128" s="1252"/>
      <c r="BRI128" s="1252"/>
      <c r="BRJ128" s="1252"/>
      <c r="BRK128" s="1252"/>
      <c r="BRL128" s="1252"/>
      <c r="BRM128" s="1252"/>
      <c r="BRN128" s="1252"/>
      <c r="BRO128" s="1252"/>
      <c r="BRP128" s="1252"/>
      <c r="BRQ128" s="1252"/>
      <c r="BRR128" s="1252"/>
      <c r="BRS128" s="1252"/>
      <c r="BRT128" s="1252"/>
      <c r="BRU128" s="1252"/>
      <c r="BRV128" s="1252"/>
      <c r="BRW128" s="1252"/>
      <c r="BRX128" s="1252"/>
      <c r="BRY128" s="1252"/>
      <c r="BRZ128" s="1252"/>
      <c r="BSA128" s="1252"/>
      <c r="BSB128" s="1252"/>
      <c r="BSC128" s="1252"/>
      <c r="BSD128" s="1252"/>
      <c r="BSE128" s="1252"/>
      <c r="BSF128" s="1252"/>
      <c r="BSG128" s="1252"/>
      <c r="BSH128" s="1252"/>
      <c r="BSI128" s="1252"/>
      <c r="BSJ128" s="1252"/>
      <c r="BSK128" s="1252"/>
      <c r="BSL128" s="1252"/>
      <c r="BSM128" s="1252"/>
      <c r="BSN128" s="1252"/>
      <c r="BSO128" s="1252"/>
      <c r="BSP128" s="1252"/>
      <c r="BSQ128" s="1252"/>
      <c r="BSR128" s="1252"/>
      <c r="BSS128" s="1252"/>
      <c r="BST128" s="1252"/>
      <c r="BSU128" s="1252"/>
      <c r="BSV128" s="1252"/>
      <c r="BSW128" s="1252"/>
      <c r="BSX128" s="1252"/>
      <c r="BSY128" s="1252"/>
      <c r="BSZ128" s="1252"/>
      <c r="BTA128" s="1252"/>
      <c r="BTB128" s="1252"/>
      <c r="BTC128" s="1252"/>
      <c r="BTD128" s="1252"/>
      <c r="BTE128" s="1252"/>
      <c r="BTF128" s="1252"/>
      <c r="BTG128" s="1252"/>
      <c r="BTH128" s="1252"/>
      <c r="BTI128" s="1252"/>
      <c r="BTJ128" s="1252"/>
      <c r="BTK128" s="1252"/>
      <c r="BTL128" s="1252"/>
      <c r="BTM128" s="1252"/>
      <c r="BTN128" s="1252"/>
      <c r="BTO128" s="1252"/>
      <c r="BTP128" s="1252"/>
      <c r="BTQ128" s="1252"/>
      <c r="BTR128" s="1252"/>
      <c r="BTS128" s="1252"/>
      <c r="BTT128" s="1252"/>
      <c r="BTU128" s="1252"/>
      <c r="BTV128" s="1252"/>
      <c r="BTW128" s="1252"/>
      <c r="BTX128" s="1252"/>
      <c r="BTY128" s="1252"/>
      <c r="BTZ128" s="1252"/>
      <c r="BUA128" s="1252"/>
      <c r="BUB128" s="1252"/>
      <c r="BUC128" s="1252"/>
      <c r="BUD128" s="1252"/>
      <c r="BUE128" s="1252"/>
      <c r="BUF128" s="1252"/>
      <c r="BUG128" s="1252"/>
      <c r="BUH128" s="1252"/>
      <c r="BUI128" s="1252"/>
      <c r="BUJ128" s="1252"/>
      <c r="BUK128" s="1252"/>
      <c r="BUL128" s="1252"/>
      <c r="BUM128" s="1252"/>
      <c r="BUN128" s="1252"/>
      <c r="BUO128" s="1252"/>
      <c r="BUP128" s="1252"/>
      <c r="BUQ128" s="1252"/>
      <c r="BUR128" s="1252"/>
      <c r="BUS128" s="1252"/>
      <c r="BUT128" s="1252"/>
      <c r="BUU128" s="1252"/>
      <c r="BUV128" s="1252"/>
      <c r="BUW128" s="1252"/>
      <c r="BUX128" s="1252"/>
      <c r="BUY128" s="1252"/>
      <c r="BUZ128" s="1252"/>
      <c r="BVA128" s="1252"/>
      <c r="BVB128" s="1252"/>
      <c r="BVC128" s="1252"/>
      <c r="BVD128" s="1252"/>
      <c r="BVE128" s="1252"/>
      <c r="BVF128" s="1252"/>
      <c r="BVG128" s="1252"/>
      <c r="BVH128" s="1252"/>
      <c r="BVI128" s="1252"/>
      <c r="BVJ128" s="1252"/>
      <c r="BVK128" s="1252"/>
      <c r="BVL128" s="1252"/>
      <c r="BVM128" s="1252"/>
      <c r="BVN128" s="1252"/>
      <c r="BVO128" s="1252"/>
      <c r="BVP128" s="1252"/>
      <c r="BVQ128" s="1252"/>
      <c r="BVR128" s="1252"/>
      <c r="BVS128" s="1252"/>
      <c r="BVT128" s="1252"/>
      <c r="BVU128" s="1252"/>
      <c r="BVV128" s="1252"/>
      <c r="BVW128" s="1252"/>
      <c r="BVX128" s="1252"/>
      <c r="BVY128" s="1252"/>
      <c r="BVZ128" s="1252"/>
      <c r="BWA128" s="1252"/>
      <c r="BWB128" s="1252"/>
      <c r="BWC128" s="1252"/>
      <c r="BWD128" s="1252"/>
      <c r="BWE128" s="1252"/>
      <c r="BWF128" s="1252"/>
      <c r="BWG128" s="1252"/>
      <c r="BWH128" s="1252"/>
      <c r="BWI128" s="1252"/>
      <c r="BWJ128" s="1252"/>
      <c r="BWK128" s="1252"/>
      <c r="BWL128" s="1252"/>
      <c r="BWM128" s="1252"/>
      <c r="BWN128" s="1252"/>
      <c r="BWO128" s="1252"/>
      <c r="BWP128" s="1252"/>
      <c r="BWQ128" s="1252"/>
      <c r="BWR128" s="1252"/>
      <c r="BWS128" s="1252"/>
      <c r="BWT128" s="1252"/>
      <c r="BWU128" s="1252"/>
      <c r="BWV128" s="1252"/>
      <c r="BWW128" s="1252"/>
      <c r="BWX128" s="1252"/>
      <c r="BWY128" s="1252"/>
      <c r="BWZ128" s="1252"/>
      <c r="BXA128" s="1252"/>
      <c r="BXB128" s="1252"/>
      <c r="BXC128" s="1252"/>
      <c r="BXD128" s="1252"/>
      <c r="BXE128" s="1252"/>
      <c r="BXF128" s="1252"/>
      <c r="BXG128" s="1252"/>
      <c r="BXH128" s="1252"/>
      <c r="BXI128" s="1252"/>
      <c r="BXJ128" s="1252"/>
      <c r="BXK128" s="1252"/>
      <c r="BXL128" s="1252"/>
      <c r="BXM128" s="1252"/>
      <c r="BXN128" s="1252"/>
      <c r="BXO128" s="1252"/>
      <c r="BXP128" s="1252"/>
      <c r="BXQ128" s="1252"/>
      <c r="BXR128" s="1252"/>
      <c r="BXS128" s="1252"/>
      <c r="BXT128" s="1252"/>
      <c r="BXU128" s="1252"/>
      <c r="BXV128" s="1252"/>
      <c r="BXW128" s="1252"/>
      <c r="BXX128" s="1252"/>
      <c r="BXY128" s="1252"/>
      <c r="BXZ128" s="1252"/>
      <c r="BYA128" s="1252"/>
      <c r="BYB128" s="1252"/>
      <c r="BYC128" s="1252"/>
      <c r="BYD128" s="1252"/>
      <c r="BYE128" s="1252"/>
      <c r="BYF128" s="1252"/>
      <c r="BYG128" s="1252"/>
      <c r="BYH128" s="1252"/>
      <c r="BYI128" s="1252"/>
      <c r="BYJ128" s="1252"/>
      <c r="BYK128" s="1252"/>
      <c r="BYL128" s="1252"/>
      <c r="BYM128" s="1252"/>
      <c r="BYN128" s="1252"/>
      <c r="BYO128" s="1252"/>
      <c r="BYP128" s="1252"/>
      <c r="BYQ128" s="1252"/>
      <c r="BYR128" s="1252"/>
      <c r="BYS128" s="1252"/>
      <c r="BYT128" s="1252"/>
      <c r="BYU128" s="1252"/>
      <c r="BYV128" s="1252"/>
      <c r="BYW128" s="1252"/>
      <c r="BYX128" s="1252"/>
      <c r="BYY128" s="1252"/>
      <c r="BYZ128" s="1252"/>
      <c r="BZA128" s="1252"/>
      <c r="BZB128" s="1252"/>
      <c r="BZC128" s="1252"/>
      <c r="BZD128" s="1252"/>
      <c r="BZE128" s="1252"/>
      <c r="BZF128" s="1252"/>
      <c r="BZG128" s="1252"/>
      <c r="BZH128" s="1252"/>
      <c r="BZI128" s="1252"/>
      <c r="BZJ128" s="1252"/>
      <c r="BZK128" s="1252"/>
      <c r="BZL128" s="1252"/>
      <c r="BZM128" s="1252"/>
      <c r="BZN128" s="1252"/>
      <c r="BZO128" s="1252"/>
      <c r="BZP128" s="1252"/>
      <c r="BZQ128" s="1252"/>
      <c r="BZR128" s="1252"/>
      <c r="BZS128" s="1252"/>
      <c r="BZT128" s="1252"/>
      <c r="BZU128" s="1252"/>
      <c r="BZV128" s="1252"/>
      <c r="BZW128" s="1252"/>
      <c r="BZX128" s="1252"/>
      <c r="BZY128" s="1252"/>
      <c r="BZZ128" s="1252"/>
      <c r="CAA128" s="1252"/>
      <c r="CAB128" s="1252"/>
      <c r="CAC128" s="1252"/>
      <c r="CAD128" s="1252"/>
      <c r="CAE128" s="1252"/>
      <c r="CAF128" s="1252"/>
      <c r="CAG128" s="1252"/>
      <c r="CAH128" s="1252"/>
      <c r="CAI128" s="1252"/>
      <c r="CAJ128" s="1252"/>
      <c r="CAK128" s="1252"/>
      <c r="CAL128" s="1252"/>
      <c r="CAM128" s="1252"/>
      <c r="CAN128" s="1252"/>
      <c r="CAO128" s="1252"/>
      <c r="CAP128" s="1252"/>
      <c r="CAQ128" s="1252"/>
      <c r="CAR128" s="1252"/>
      <c r="CAS128" s="1252"/>
      <c r="CAT128" s="1252"/>
      <c r="CAU128" s="1252"/>
      <c r="CAV128" s="1252"/>
      <c r="CAW128" s="1252"/>
      <c r="CAX128" s="1252"/>
      <c r="CAY128" s="1252"/>
      <c r="CAZ128" s="1252"/>
      <c r="CBA128" s="1252"/>
      <c r="CBB128" s="1252"/>
      <c r="CBC128" s="1252"/>
      <c r="CBD128" s="1252"/>
      <c r="CBE128" s="1252"/>
      <c r="CBF128" s="1252"/>
      <c r="CBG128" s="1252"/>
      <c r="CBH128" s="1252"/>
      <c r="CBI128" s="1252"/>
      <c r="CBJ128" s="1252"/>
      <c r="CBK128" s="1252"/>
      <c r="CBL128" s="1252"/>
      <c r="CBM128" s="1252"/>
      <c r="CBN128" s="1252"/>
      <c r="CBO128" s="1252"/>
      <c r="CBP128" s="1252"/>
      <c r="CBQ128" s="1252"/>
      <c r="CBR128" s="1252"/>
      <c r="CBS128" s="1252"/>
      <c r="CBT128" s="1252"/>
      <c r="CBU128" s="1252"/>
      <c r="CBV128" s="1252"/>
      <c r="CBW128" s="1252"/>
      <c r="CBX128" s="1252"/>
      <c r="CBY128" s="1252"/>
      <c r="CBZ128" s="1252"/>
      <c r="CCA128" s="1252"/>
      <c r="CCB128" s="1252"/>
      <c r="CCC128" s="1252"/>
      <c r="CCD128" s="1252"/>
      <c r="CCE128" s="1252"/>
      <c r="CCF128" s="1252"/>
      <c r="CCG128" s="1252"/>
      <c r="CCH128" s="1252"/>
      <c r="CCI128" s="1252"/>
      <c r="CCJ128" s="1252"/>
      <c r="CCK128" s="1252"/>
      <c r="CCL128" s="1252"/>
      <c r="CCM128" s="1252"/>
      <c r="CCN128" s="1252"/>
      <c r="CCO128" s="1252"/>
      <c r="CCP128" s="1252"/>
      <c r="CCQ128" s="1252"/>
      <c r="CCR128" s="1252"/>
      <c r="CCS128" s="1252"/>
      <c r="CCT128" s="1252"/>
      <c r="CCU128" s="1252"/>
      <c r="CCV128" s="1252"/>
      <c r="CCW128" s="1252"/>
      <c r="CCX128" s="1252"/>
      <c r="CCY128" s="1252"/>
      <c r="CCZ128" s="1252"/>
      <c r="CDA128" s="1252"/>
      <c r="CDB128" s="1252"/>
      <c r="CDC128" s="1252"/>
      <c r="CDD128" s="1252"/>
      <c r="CDE128" s="1252"/>
      <c r="CDF128" s="1252"/>
      <c r="CDG128" s="1252"/>
      <c r="CDH128" s="1252"/>
      <c r="CDI128" s="1252"/>
      <c r="CDJ128" s="1252"/>
      <c r="CDK128" s="1252"/>
      <c r="CDL128" s="1252"/>
      <c r="CDM128" s="1252"/>
      <c r="CDN128" s="1252"/>
      <c r="CDO128" s="1252"/>
      <c r="CDP128" s="1252"/>
      <c r="CDQ128" s="1252"/>
      <c r="CDR128" s="1252"/>
      <c r="CDS128" s="1252"/>
      <c r="CDT128" s="1252"/>
      <c r="CDU128" s="1252"/>
      <c r="CDV128" s="1252"/>
      <c r="CDW128" s="1252"/>
      <c r="CDX128" s="1252"/>
      <c r="CDY128" s="1252"/>
      <c r="CDZ128" s="1252"/>
      <c r="CEA128" s="1252"/>
      <c r="CEB128" s="1252"/>
      <c r="CEC128" s="1252"/>
      <c r="CED128" s="1252"/>
      <c r="CEE128" s="1252"/>
      <c r="CEF128" s="1252"/>
      <c r="CEG128" s="1252"/>
      <c r="CEH128" s="1252"/>
      <c r="CEI128" s="1252"/>
      <c r="CEJ128" s="1252"/>
      <c r="CEK128" s="1252"/>
      <c r="CEL128" s="1252"/>
      <c r="CEM128" s="1252"/>
      <c r="CEN128" s="1252"/>
      <c r="CEO128" s="1252"/>
      <c r="CEP128" s="1252"/>
      <c r="CEQ128" s="1252"/>
      <c r="CER128" s="1252"/>
      <c r="CES128" s="1252"/>
      <c r="CET128" s="1252"/>
      <c r="CEU128" s="1252"/>
      <c r="CEV128" s="1252"/>
      <c r="CEW128" s="1252"/>
      <c r="CEX128" s="1252"/>
      <c r="CEY128" s="1252"/>
      <c r="CEZ128" s="1252"/>
      <c r="CFA128" s="1252"/>
      <c r="CFB128" s="1252"/>
      <c r="CFC128" s="1252"/>
      <c r="CFD128" s="1252"/>
      <c r="CFE128" s="1252"/>
      <c r="CFF128" s="1252"/>
      <c r="CFG128" s="1252"/>
      <c r="CFH128" s="1252"/>
      <c r="CFI128" s="1252"/>
      <c r="CFJ128" s="1252"/>
      <c r="CFK128" s="1252"/>
      <c r="CFL128" s="1252"/>
      <c r="CFM128" s="1252"/>
      <c r="CFN128" s="1252"/>
      <c r="CFO128" s="1252"/>
      <c r="CFP128" s="1252"/>
      <c r="CFQ128" s="1252"/>
      <c r="CFR128" s="1252"/>
      <c r="CFS128" s="1252"/>
      <c r="CFT128" s="1252"/>
      <c r="CFU128" s="1252"/>
      <c r="CFV128" s="1252"/>
      <c r="CFW128" s="1252"/>
      <c r="CFX128" s="1252"/>
      <c r="CFY128" s="1252"/>
      <c r="CFZ128" s="1252"/>
      <c r="CGA128" s="1252"/>
      <c r="CGB128" s="1252"/>
      <c r="CGC128" s="1252"/>
      <c r="CGD128" s="1252"/>
      <c r="CGE128" s="1252"/>
      <c r="CGF128" s="1252"/>
      <c r="CGG128" s="1252"/>
      <c r="CGH128" s="1252"/>
      <c r="CGI128" s="1252"/>
      <c r="CGJ128" s="1252"/>
      <c r="CGK128" s="1252"/>
      <c r="CGL128" s="1252"/>
      <c r="CGM128" s="1252"/>
      <c r="CGN128" s="1252"/>
      <c r="CGO128" s="1252"/>
      <c r="CGP128" s="1252"/>
      <c r="CGQ128" s="1252"/>
      <c r="CGR128" s="1252"/>
      <c r="CGS128" s="1252"/>
      <c r="CGT128" s="1252"/>
      <c r="CGU128" s="1252"/>
      <c r="CGV128" s="1252"/>
      <c r="CGW128" s="1252"/>
      <c r="CGX128" s="1252"/>
      <c r="CGY128" s="1252"/>
      <c r="CGZ128" s="1252"/>
      <c r="CHA128" s="1252"/>
      <c r="CHB128" s="1252"/>
      <c r="CHC128" s="1252"/>
      <c r="CHD128" s="1252"/>
      <c r="CHE128" s="1252"/>
      <c r="CHF128" s="1252"/>
      <c r="CHG128" s="1252"/>
      <c r="CHH128" s="1252"/>
      <c r="CHI128" s="1252"/>
      <c r="CHJ128" s="1252"/>
      <c r="CHK128" s="1252"/>
      <c r="CHL128" s="1252"/>
      <c r="CHM128" s="1252"/>
      <c r="CHN128" s="1252"/>
      <c r="CHO128" s="1252"/>
      <c r="CHP128" s="1252"/>
      <c r="CHQ128" s="1252"/>
      <c r="CHR128" s="1252"/>
      <c r="CHS128" s="1252"/>
      <c r="CHT128" s="1252"/>
      <c r="CHU128" s="1252"/>
      <c r="CHV128" s="1252"/>
      <c r="CHW128" s="1252"/>
      <c r="CHX128" s="1252"/>
      <c r="CHY128" s="1252"/>
      <c r="CHZ128" s="1252"/>
      <c r="CIA128" s="1252"/>
      <c r="CIB128" s="1252"/>
      <c r="CIC128" s="1252"/>
      <c r="CID128" s="1252"/>
      <c r="CIE128" s="1252"/>
      <c r="CIF128" s="1252"/>
      <c r="CIG128" s="1252"/>
      <c r="CIH128" s="1252"/>
      <c r="CII128" s="1252"/>
      <c r="CIJ128" s="1252"/>
      <c r="CIK128" s="1252"/>
      <c r="CIL128" s="1252"/>
      <c r="CIM128" s="1252"/>
      <c r="CIN128" s="1252"/>
      <c r="CIO128" s="1252"/>
      <c r="CIP128" s="1252"/>
      <c r="CIQ128" s="1252"/>
      <c r="CIR128" s="1252"/>
      <c r="CIS128" s="1252"/>
      <c r="CIT128" s="1252"/>
      <c r="CIU128" s="1252"/>
      <c r="CIV128" s="1252"/>
      <c r="CIW128" s="1252"/>
      <c r="CIX128" s="1252"/>
      <c r="CIY128" s="1252"/>
      <c r="CIZ128" s="1252"/>
      <c r="CJA128" s="1252"/>
      <c r="CJB128" s="1252"/>
      <c r="CJC128" s="1252"/>
      <c r="CJD128" s="1252"/>
      <c r="CJE128" s="1252"/>
      <c r="CJF128" s="1252"/>
      <c r="CJG128" s="1252"/>
      <c r="CJH128" s="1252"/>
      <c r="CJI128" s="1252"/>
      <c r="CJJ128" s="1252"/>
      <c r="CJK128" s="1252"/>
      <c r="CJL128" s="1252"/>
      <c r="CJM128" s="1252"/>
      <c r="CJN128" s="1252"/>
      <c r="CJO128" s="1252"/>
      <c r="CJP128" s="1252"/>
      <c r="CJQ128" s="1252"/>
      <c r="CJR128" s="1252"/>
      <c r="CJS128" s="1252"/>
      <c r="CJT128" s="1252"/>
      <c r="CJU128" s="1252"/>
      <c r="CJV128" s="1252"/>
      <c r="CJW128" s="1252"/>
      <c r="CJX128" s="1252"/>
      <c r="CJY128" s="1252"/>
      <c r="CJZ128" s="1252"/>
      <c r="CKA128" s="1252"/>
      <c r="CKB128" s="1252"/>
      <c r="CKC128" s="1252"/>
      <c r="CKD128" s="1252"/>
      <c r="CKE128" s="1252"/>
      <c r="CKF128" s="1252"/>
      <c r="CKG128" s="1252"/>
      <c r="CKH128" s="1252"/>
      <c r="CKI128" s="1252"/>
      <c r="CKJ128" s="1252"/>
      <c r="CKK128" s="1252"/>
      <c r="CKL128" s="1252"/>
      <c r="CKM128" s="1252"/>
      <c r="CKN128" s="1252"/>
      <c r="CKO128" s="1252"/>
      <c r="CKP128" s="1252"/>
      <c r="CKQ128" s="1252"/>
      <c r="CKR128" s="1252"/>
      <c r="CKS128" s="1252"/>
      <c r="CKT128" s="1252"/>
      <c r="CKU128" s="1252"/>
      <c r="CKV128" s="1252"/>
      <c r="CKW128" s="1252"/>
      <c r="CKX128" s="1252"/>
      <c r="CKY128" s="1252"/>
      <c r="CKZ128" s="1252"/>
      <c r="CLA128" s="1252"/>
      <c r="CLB128" s="1252"/>
      <c r="CLC128" s="1252"/>
      <c r="CLD128" s="1252"/>
      <c r="CLE128" s="1252"/>
      <c r="CLF128" s="1252"/>
      <c r="CLG128" s="1252"/>
      <c r="CLH128" s="1252"/>
      <c r="CLI128" s="1252"/>
      <c r="CLJ128" s="1252"/>
      <c r="CLK128" s="1252"/>
      <c r="CLL128" s="1252"/>
      <c r="CLM128" s="1252"/>
      <c r="CLN128" s="1252"/>
      <c r="CLO128" s="1252"/>
      <c r="CLP128" s="1252"/>
      <c r="CLQ128" s="1252"/>
      <c r="CLR128" s="1252"/>
      <c r="CLS128" s="1252"/>
      <c r="CLT128" s="1252"/>
      <c r="CLU128" s="1252"/>
      <c r="CLV128" s="1252"/>
      <c r="CLW128" s="1252"/>
      <c r="CLX128" s="1252"/>
      <c r="CLY128" s="1252"/>
      <c r="CLZ128" s="1252"/>
      <c r="CMA128" s="1252"/>
      <c r="CMB128" s="1252"/>
      <c r="CMC128" s="1252"/>
      <c r="CMD128" s="1252"/>
      <c r="CME128" s="1252"/>
      <c r="CMF128" s="1252"/>
      <c r="CMG128" s="1252"/>
      <c r="CMH128" s="1252"/>
      <c r="CMI128" s="1252"/>
      <c r="CMJ128" s="1252"/>
      <c r="CMK128" s="1252"/>
      <c r="CML128" s="1252"/>
      <c r="CMM128" s="1252"/>
      <c r="CMN128" s="1252"/>
      <c r="CMO128" s="1252"/>
      <c r="CMP128" s="1252"/>
      <c r="CMQ128" s="1252"/>
      <c r="CMR128" s="1252"/>
      <c r="CMS128" s="1252"/>
      <c r="CMT128" s="1252"/>
      <c r="CMU128" s="1252"/>
      <c r="CMV128" s="1252"/>
      <c r="CMW128" s="1252"/>
      <c r="CMX128" s="1252"/>
      <c r="CMY128" s="1252"/>
      <c r="CMZ128" s="1252"/>
      <c r="CNA128" s="1252"/>
      <c r="CNB128" s="1252"/>
      <c r="CNC128" s="1252"/>
      <c r="CND128" s="1252"/>
      <c r="CNE128" s="1252"/>
      <c r="CNF128" s="1252"/>
      <c r="CNG128" s="1252"/>
      <c r="CNH128" s="1252"/>
      <c r="CNI128" s="1252"/>
      <c r="CNJ128" s="1252"/>
      <c r="CNK128" s="1252"/>
      <c r="CNL128" s="1252"/>
      <c r="CNM128" s="1252"/>
      <c r="CNN128" s="1252"/>
      <c r="CNO128" s="1252"/>
      <c r="CNP128" s="1252"/>
      <c r="CNQ128" s="1252"/>
      <c r="CNR128" s="1252"/>
      <c r="CNS128" s="1252"/>
      <c r="CNT128" s="1252"/>
      <c r="CNU128" s="1252"/>
      <c r="CNV128" s="1252"/>
      <c r="CNW128" s="1252"/>
      <c r="CNX128" s="1252"/>
      <c r="CNY128" s="1252"/>
      <c r="CNZ128" s="1252"/>
      <c r="COA128" s="1252"/>
      <c r="COB128" s="1252"/>
      <c r="COC128" s="1252"/>
      <c r="COD128" s="1252"/>
      <c r="COE128" s="1252"/>
      <c r="COF128" s="1252"/>
      <c r="COG128" s="1252"/>
      <c r="COH128" s="1252"/>
      <c r="COI128" s="1252"/>
      <c r="COJ128" s="1252"/>
      <c r="COK128" s="1252"/>
      <c r="COL128" s="1252"/>
      <c r="COM128" s="1252"/>
      <c r="CON128" s="1252"/>
      <c r="COO128" s="1252"/>
      <c r="COP128" s="1252"/>
      <c r="COQ128" s="1252"/>
      <c r="COR128" s="1252"/>
      <c r="COS128" s="1252"/>
      <c r="COT128" s="1252"/>
      <c r="COU128" s="1252"/>
      <c r="COV128" s="1252"/>
      <c r="COW128" s="1252"/>
      <c r="COX128" s="1252"/>
      <c r="COY128" s="1252"/>
      <c r="COZ128" s="1252"/>
      <c r="CPA128" s="1252"/>
      <c r="CPB128" s="1252"/>
      <c r="CPC128" s="1252"/>
      <c r="CPD128" s="1252"/>
      <c r="CPE128" s="1252"/>
      <c r="CPF128" s="1252"/>
      <c r="CPG128" s="1252"/>
      <c r="CPH128" s="1252"/>
      <c r="CPI128" s="1252"/>
      <c r="CPJ128" s="1252"/>
      <c r="CPK128" s="1252"/>
      <c r="CPL128" s="1252"/>
      <c r="CPM128" s="1252"/>
      <c r="CPN128" s="1252"/>
      <c r="CPO128" s="1252"/>
      <c r="CPP128" s="1252"/>
      <c r="CPQ128" s="1252"/>
      <c r="CPR128" s="1252"/>
      <c r="CPS128" s="1252"/>
      <c r="CPT128" s="1252"/>
      <c r="CPU128" s="1252"/>
      <c r="CPV128" s="1252"/>
      <c r="CPW128" s="1252"/>
      <c r="CPX128" s="1252"/>
      <c r="CPY128" s="1252"/>
      <c r="CPZ128" s="1252"/>
      <c r="CQA128" s="1252"/>
      <c r="CQB128" s="1252"/>
      <c r="CQC128" s="1252"/>
      <c r="CQD128" s="1252"/>
      <c r="CQE128" s="1252"/>
      <c r="CQF128" s="1252"/>
      <c r="CQG128" s="1252"/>
      <c r="CQH128" s="1252"/>
      <c r="CQI128" s="1252"/>
      <c r="CQJ128" s="1252"/>
      <c r="CQK128" s="1252"/>
      <c r="CQL128" s="1252"/>
      <c r="CQM128" s="1252"/>
      <c r="CQN128" s="1252"/>
      <c r="CQO128" s="1252"/>
      <c r="CQP128" s="1252"/>
      <c r="CQQ128" s="1252"/>
      <c r="CQR128" s="1252"/>
      <c r="CQS128" s="1252"/>
      <c r="CQT128" s="1252"/>
      <c r="CQU128" s="1252"/>
      <c r="CQV128" s="1252"/>
      <c r="CQW128" s="1252"/>
      <c r="CQX128" s="1252"/>
      <c r="CQY128" s="1252"/>
      <c r="CQZ128" s="1252"/>
      <c r="CRA128" s="1252"/>
      <c r="CRB128" s="1252"/>
      <c r="CRC128" s="1252"/>
      <c r="CRD128" s="1252"/>
      <c r="CRE128" s="1252"/>
      <c r="CRF128" s="1252"/>
      <c r="CRG128" s="1252"/>
      <c r="CRH128" s="1252"/>
      <c r="CRI128" s="1252"/>
      <c r="CRJ128" s="1252"/>
      <c r="CRK128" s="1252"/>
      <c r="CRL128" s="1252"/>
      <c r="CRM128" s="1252"/>
      <c r="CRN128" s="1252"/>
      <c r="CRO128" s="1252"/>
      <c r="CRP128" s="1252"/>
      <c r="CRQ128" s="1252"/>
      <c r="CRR128" s="1252"/>
      <c r="CRS128" s="1252"/>
      <c r="CRT128" s="1252"/>
      <c r="CRU128" s="1252"/>
      <c r="CRV128" s="1252"/>
      <c r="CRW128" s="1252"/>
      <c r="CRX128" s="1252"/>
      <c r="CRY128" s="1252"/>
      <c r="CRZ128" s="1252"/>
      <c r="CSA128" s="1252"/>
      <c r="CSB128" s="1252"/>
      <c r="CSC128" s="1252"/>
      <c r="CSD128" s="1252"/>
      <c r="CSE128" s="1252"/>
      <c r="CSF128" s="1252"/>
      <c r="CSG128" s="1252"/>
      <c r="CSH128" s="1252"/>
      <c r="CSI128" s="1252"/>
      <c r="CSJ128" s="1252"/>
      <c r="CSK128" s="1252"/>
      <c r="CSL128" s="1252"/>
      <c r="CSM128" s="1252"/>
      <c r="CSN128" s="1252"/>
      <c r="CSO128" s="1252"/>
      <c r="CSP128" s="1252"/>
      <c r="CSQ128" s="1252"/>
      <c r="CSR128" s="1252"/>
      <c r="CSS128" s="1252"/>
      <c r="CST128" s="1252"/>
      <c r="CSU128" s="1252"/>
      <c r="CSV128" s="1252"/>
      <c r="CSW128" s="1252"/>
      <c r="CSX128" s="1252"/>
      <c r="CSY128" s="1252"/>
      <c r="CSZ128" s="1252"/>
      <c r="CTA128" s="1252"/>
      <c r="CTB128" s="1252"/>
      <c r="CTC128" s="1252"/>
      <c r="CTD128" s="1252"/>
      <c r="CTE128" s="1252"/>
      <c r="CTF128" s="1252"/>
      <c r="CTG128" s="1252"/>
      <c r="CTH128" s="1252"/>
      <c r="CTI128" s="1252"/>
      <c r="CTJ128" s="1252"/>
      <c r="CTK128" s="1252"/>
      <c r="CTL128" s="1252"/>
      <c r="CTM128" s="1252"/>
      <c r="CTN128" s="1252"/>
      <c r="CTO128" s="1252"/>
      <c r="CTP128" s="1252"/>
      <c r="CTQ128" s="1252"/>
      <c r="CTR128" s="1252"/>
      <c r="CTS128" s="1252"/>
      <c r="CTT128" s="1252"/>
      <c r="CTU128" s="1252"/>
      <c r="CTV128" s="1252"/>
      <c r="CTW128" s="1252"/>
      <c r="CTX128" s="1252"/>
      <c r="CTY128" s="1252"/>
      <c r="CTZ128" s="1252"/>
      <c r="CUA128" s="1252"/>
      <c r="CUB128" s="1252"/>
      <c r="CUC128" s="1252"/>
      <c r="CUD128" s="1252"/>
      <c r="CUE128" s="1252"/>
      <c r="CUF128" s="1252"/>
      <c r="CUG128" s="1252"/>
      <c r="CUH128" s="1252"/>
      <c r="CUI128" s="1252"/>
      <c r="CUJ128" s="1252"/>
      <c r="CUK128" s="1252"/>
      <c r="CUL128" s="1252"/>
      <c r="CUM128" s="1252"/>
      <c r="CUN128" s="1252"/>
      <c r="CUO128" s="1252"/>
      <c r="CUP128" s="1252"/>
      <c r="CUQ128" s="1252"/>
      <c r="CUR128" s="1252"/>
      <c r="CUS128" s="1252"/>
      <c r="CUT128" s="1252"/>
      <c r="CUU128" s="1252"/>
      <c r="CUV128" s="1252"/>
      <c r="CUW128" s="1252"/>
      <c r="CUX128" s="1252"/>
      <c r="CUY128" s="1252"/>
      <c r="CUZ128" s="1252"/>
      <c r="CVA128" s="1252"/>
      <c r="CVB128" s="1252"/>
      <c r="CVC128" s="1252"/>
      <c r="CVD128" s="1252"/>
      <c r="CVE128" s="1252"/>
      <c r="CVF128" s="1252"/>
      <c r="CVG128" s="1252"/>
      <c r="CVH128" s="1252"/>
      <c r="CVI128" s="1252"/>
      <c r="CVJ128" s="1252"/>
      <c r="CVK128" s="1252"/>
      <c r="CVL128" s="1252"/>
      <c r="CVM128" s="1252"/>
      <c r="CVN128" s="1252"/>
      <c r="CVO128" s="1252"/>
      <c r="CVP128" s="1252"/>
      <c r="CVQ128" s="1252"/>
      <c r="CVR128" s="1252"/>
      <c r="CVS128" s="1252"/>
      <c r="CVT128" s="1252"/>
      <c r="CVU128" s="1252"/>
      <c r="CVV128" s="1252"/>
      <c r="CVW128" s="1252"/>
      <c r="CVX128" s="1252"/>
      <c r="CVY128" s="1252"/>
      <c r="CVZ128" s="1252"/>
      <c r="CWA128" s="1252"/>
      <c r="CWB128" s="1252"/>
      <c r="CWC128" s="1252"/>
      <c r="CWD128" s="1252"/>
      <c r="CWE128" s="1252"/>
      <c r="CWF128" s="1252"/>
      <c r="CWG128" s="1252"/>
      <c r="CWH128" s="1252"/>
      <c r="CWI128" s="1252"/>
      <c r="CWJ128" s="1252"/>
      <c r="CWK128" s="1252"/>
      <c r="CWL128" s="1252"/>
      <c r="CWM128" s="1252"/>
      <c r="CWN128" s="1252"/>
      <c r="CWO128" s="1252"/>
      <c r="CWP128" s="1252"/>
      <c r="CWQ128" s="1252"/>
      <c r="CWR128" s="1252"/>
      <c r="CWS128" s="1252"/>
      <c r="CWT128" s="1252"/>
      <c r="CWU128" s="1252"/>
      <c r="CWV128" s="1252"/>
      <c r="CWW128" s="1252"/>
      <c r="CWX128" s="1252"/>
      <c r="CWY128" s="1252"/>
      <c r="CWZ128" s="1252"/>
      <c r="CXA128" s="1252"/>
      <c r="CXB128" s="1252"/>
      <c r="CXC128" s="1252"/>
      <c r="CXD128" s="1252"/>
      <c r="CXE128" s="1252"/>
      <c r="CXF128" s="1252"/>
      <c r="CXG128" s="1252"/>
      <c r="CXH128" s="1252"/>
      <c r="CXI128" s="1252"/>
      <c r="CXJ128" s="1252"/>
      <c r="CXK128" s="1252"/>
      <c r="CXL128" s="1252"/>
      <c r="CXM128" s="1252"/>
      <c r="CXN128" s="1252"/>
      <c r="CXO128" s="1252"/>
      <c r="CXP128" s="1252"/>
      <c r="CXQ128" s="1252"/>
      <c r="CXR128" s="1252"/>
      <c r="CXS128" s="1252"/>
      <c r="CXT128" s="1252"/>
      <c r="CXU128" s="1252"/>
      <c r="CXV128" s="1252"/>
      <c r="CXW128" s="1252"/>
      <c r="CXX128" s="1252"/>
      <c r="CXY128" s="1252"/>
      <c r="CXZ128" s="1252"/>
      <c r="CYA128" s="1252"/>
      <c r="CYB128" s="1252"/>
      <c r="CYC128" s="1252"/>
      <c r="CYD128" s="1252"/>
      <c r="CYE128" s="1252"/>
      <c r="CYF128" s="1252"/>
      <c r="CYG128" s="1252"/>
      <c r="CYH128" s="1252"/>
      <c r="CYI128" s="1252"/>
      <c r="CYJ128" s="1252"/>
      <c r="CYK128" s="1252"/>
      <c r="CYL128" s="1252"/>
      <c r="CYM128" s="1252"/>
      <c r="CYN128" s="1252"/>
      <c r="CYO128" s="1252"/>
      <c r="CYP128" s="1252"/>
      <c r="CYQ128" s="1252"/>
      <c r="CYR128" s="1252"/>
      <c r="CYS128" s="1252"/>
      <c r="CYT128" s="1252"/>
      <c r="CYU128" s="1252"/>
      <c r="CYV128" s="1252"/>
      <c r="CYW128" s="1252"/>
      <c r="CYX128" s="1252"/>
      <c r="CYY128" s="1252"/>
      <c r="CYZ128" s="1252"/>
      <c r="CZA128" s="1252"/>
      <c r="CZB128" s="1252"/>
      <c r="CZC128" s="1252"/>
      <c r="CZD128" s="1252"/>
      <c r="CZE128" s="1252"/>
      <c r="CZF128" s="1252"/>
      <c r="CZG128" s="1252"/>
      <c r="CZH128" s="1252"/>
      <c r="CZI128" s="1252"/>
      <c r="CZJ128" s="1252"/>
      <c r="CZK128" s="1252"/>
      <c r="CZL128" s="1252"/>
      <c r="CZM128" s="1252"/>
      <c r="CZN128" s="1252"/>
      <c r="CZO128" s="1252"/>
      <c r="CZP128" s="1252"/>
      <c r="CZQ128" s="1252"/>
      <c r="CZR128" s="1252"/>
      <c r="CZS128" s="1252"/>
      <c r="CZT128" s="1252"/>
      <c r="CZU128" s="1252"/>
      <c r="CZV128" s="1252"/>
      <c r="CZW128" s="1252"/>
      <c r="CZX128" s="1252"/>
      <c r="CZY128" s="1252"/>
      <c r="CZZ128" s="1252"/>
      <c r="DAA128" s="1252"/>
      <c r="DAB128" s="1252"/>
      <c r="DAC128" s="1252"/>
      <c r="DAD128" s="1252"/>
      <c r="DAE128" s="1252"/>
      <c r="DAF128" s="1252"/>
      <c r="DAG128" s="1252"/>
      <c r="DAH128" s="1252"/>
      <c r="DAI128" s="1252"/>
      <c r="DAJ128" s="1252"/>
      <c r="DAK128" s="1252"/>
      <c r="DAL128" s="1252"/>
      <c r="DAM128" s="1252"/>
      <c r="DAN128" s="1252"/>
      <c r="DAO128" s="1252"/>
      <c r="DAP128" s="1252"/>
      <c r="DAQ128" s="1252"/>
      <c r="DAR128" s="1252"/>
      <c r="DAS128" s="1252"/>
      <c r="DAT128" s="1252"/>
      <c r="DAU128" s="1252"/>
      <c r="DAV128" s="1252"/>
      <c r="DAW128" s="1252"/>
      <c r="DAX128" s="1252"/>
      <c r="DAY128" s="1252"/>
      <c r="DAZ128" s="1252"/>
      <c r="DBA128" s="1252"/>
      <c r="DBB128" s="1252"/>
      <c r="DBC128" s="1252"/>
      <c r="DBD128" s="1252"/>
      <c r="DBE128" s="1252"/>
      <c r="DBF128" s="1252"/>
      <c r="DBG128" s="1252"/>
      <c r="DBH128" s="1252"/>
      <c r="DBI128" s="1252"/>
      <c r="DBJ128" s="1252"/>
      <c r="DBK128" s="1252"/>
      <c r="DBL128" s="1252"/>
      <c r="DBM128" s="1252"/>
      <c r="DBN128" s="1252"/>
      <c r="DBO128" s="1252"/>
      <c r="DBP128" s="1252"/>
      <c r="DBQ128" s="1252"/>
      <c r="DBR128" s="1252"/>
      <c r="DBS128" s="1252"/>
      <c r="DBT128" s="1252"/>
      <c r="DBU128" s="1252"/>
      <c r="DBV128" s="1252"/>
      <c r="DBW128" s="1252"/>
      <c r="DBX128" s="1252"/>
      <c r="DBY128" s="1252"/>
      <c r="DBZ128" s="1252"/>
      <c r="DCA128" s="1252"/>
      <c r="DCB128" s="1252"/>
      <c r="DCC128" s="1252"/>
      <c r="DCD128" s="1252"/>
      <c r="DCE128" s="1252"/>
      <c r="DCF128" s="1252"/>
      <c r="DCG128" s="1252"/>
      <c r="DCH128" s="1252"/>
      <c r="DCI128" s="1252"/>
      <c r="DCJ128" s="1252"/>
      <c r="DCK128" s="1252"/>
      <c r="DCL128" s="1252"/>
      <c r="DCM128" s="1252"/>
      <c r="DCN128" s="1252"/>
      <c r="DCO128" s="1252"/>
      <c r="DCP128" s="1252"/>
      <c r="DCQ128" s="1252"/>
      <c r="DCR128" s="1252"/>
      <c r="DCS128" s="1252"/>
      <c r="DCT128" s="1252"/>
      <c r="DCU128" s="1252"/>
      <c r="DCV128" s="1252"/>
      <c r="DCW128" s="1252"/>
      <c r="DCX128" s="1252"/>
      <c r="DCY128" s="1252"/>
      <c r="DCZ128" s="1252"/>
      <c r="DDA128" s="1252"/>
      <c r="DDB128" s="1252"/>
      <c r="DDC128" s="1252"/>
      <c r="DDD128" s="1252"/>
      <c r="DDE128" s="1252"/>
      <c r="DDF128" s="1252"/>
      <c r="DDG128" s="1252"/>
      <c r="DDH128" s="1252"/>
      <c r="DDI128" s="1252"/>
      <c r="DDJ128" s="1252"/>
      <c r="DDK128" s="1252"/>
      <c r="DDL128" s="1252"/>
      <c r="DDM128" s="1252"/>
      <c r="DDN128" s="1252"/>
      <c r="DDO128" s="1252"/>
      <c r="DDP128" s="1252"/>
      <c r="DDQ128" s="1252"/>
      <c r="DDR128" s="1252"/>
      <c r="DDS128" s="1252"/>
      <c r="DDT128" s="1252"/>
      <c r="DDU128" s="1252"/>
      <c r="DDV128" s="1252"/>
      <c r="DDW128" s="1252"/>
      <c r="DDX128" s="1252"/>
      <c r="DDY128" s="1252"/>
      <c r="DDZ128" s="1252"/>
      <c r="DEA128" s="1252"/>
      <c r="DEB128" s="1252"/>
      <c r="DEC128" s="1252"/>
      <c r="DED128" s="1252"/>
      <c r="DEE128" s="1252"/>
      <c r="DEF128" s="1252"/>
      <c r="DEG128" s="1252"/>
      <c r="DEH128" s="1252"/>
      <c r="DEI128" s="1252"/>
      <c r="DEJ128" s="1252"/>
      <c r="DEK128" s="1252"/>
      <c r="DEL128" s="1252"/>
      <c r="DEM128" s="1252"/>
      <c r="DEN128" s="1252"/>
      <c r="DEO128" s="1252"/>
      <c r="DEP128" s="1252"/>
      <c r="DEQ128" s="1252"/>
      <c r="DER128" s="1252"/>
      <c r="DES128" s="1252"/>
      <c r="DET128" s="1252"/>
      <c r="DEU128" s="1252"/>
      <c r="DEV128" s="1252"/>
      <c r="DEW128" s="1252"/>
      <c r="DEX128" s="1252"/>
      <c r="DEY128" s="1252"/>
      <c r="DEZ128" s="1252"/>
      <c r="DFA128" s="1252"/>
      <c r="DFB128" s="1252"/>
      <c r="DFC128" s="1252"/>
      <c r="DFD128" s="1252"/>
      <c r="DFE128" s="1252"/>
      <c r="DFF128" s="1252"/>
      <c r="DFG128" s="1252"/>
      <c r="DFH128" s="1252"/>
      <c r="DFI128" s="1252"/>
      <c r="DFJ128" s="1252"/>
      <c r="DFK128" s="1252"/>
      <c r="DFL128" s="1252"/>
      <c r="DFM128" s="1252"/>
      <c r="DFN128" s="1252"/>
      <c r="DFO128" s="1252"/>
      <c r="DFP128" s="1252"/>
      <c r="DFQ128" s="1252"/>
      <c r="DFR128" s="1252"/>
      <c r="DFS128" s="1252"/>
      <c r="DFT128" s="1252"/>
      <c r="DFU128" s="1252"/>
      <c r="DFV128" s="1252"/>
      <c r="DFW128" s="1252"/>
      <c r="DFX128" s="1252"/>
      <c r="DFY128" s="1252"/>
      <c r="DFZ128" s="1252"/>
      <c r="DGA128" s="1252"/>
      <c r="DGB128" s="1252"/>
      <c r="DGC128" s="1252"/>
      <c r="DGD128" s="1252"/>
      <c r="DGE128" s="1252"/>
      <c r="DGF128" s="1252"/>
      <c r="DGG128" s="1252"/>
      <c r="DGH128" s="1252"/>
      <c r="DGI128" s="1252"/>
      <c r="DGJ128" s="1252"/>
      <c r="DGK128" s="1252"/>
      <c r="DGL128" s="1252"/>
      <c r="DGM128" s="1252"/>
      <c r="DGN128" s="1252"/>
      <c r="DGO128" s="1252"/>
      <c r="DGP128" s="1252"/>
      <c r="DGQ128" s="1252"/>
      <c r="DGR128" s="1252"/>
      <c r="DGS128" s="1252"/>
      <c r="DGT128" s="1252"/>
      <c r="DGU128" s="1252"/>
      <c r="DGV128" s="1252"/>
      <c r="DGW128" s="1252"/>
      <c r="DGX128" s="1252"/>
      <c r="DGY128" s="1252"/>
      <c r="DGZ128" s="1252"/>
      <c r="DHA128" s="1252"/>
      <c r="DHB128" s="1252"/>
      <c r="DHC128" s="1252"/>
      <c r="DHD128" s="1252"/>
      <c r="DHE128" s="1252"/>
      <c r="DHF128" s="1252"/>
      <c r="DHG128" s="1252"/>
      <c r="DHH128" s="1252"/>
      <c r="DHI128" s="1252"/>
      <c r="DHJ128" s="1252"/>
      <c r="DHK128" s="1252"/>
      <c r="DHL128" s="1252"/>
      <c r="DHM128" s="1252"/>
      <c r="DHN128" s="1252"/>
      <c r="DHO128" s="1252"/>
      <c r="DHP128" s="1252"/>
      <c r="DHQ128" s="1252"/>
      <c r="DHR128" s="1252"/>
      <c r="DHS128" s="1252"/>
      <c r="DHT128" s="1252"/>
      <c r="DHU128" s="1252"/>
      <c r="DHV128" s="1252"/>
      <c r="DHW128" s="1252"/>
      <c r="DHX128" s="1252"/>
      <c r="DHY128" s="1252"/>
      <c r="DHZ128" s="1252"/>
      <c r="DIA128" s="1252"/>
      <c r="DIB128" s="1252"/>
      <c r="DIC128" s="1252"/>
      <c r="DID128" s="1252"/>
      <c r="DIE128" s="1252"/>
      <c r="DIF128" s="1252"/>
      <c r="DIG128" s="1252"/>
      <c r="DIH128" s="1252"/>
      <c r="DII128" s="1252"/>
      <c r="DIJ128" s="1252"/>
      <c r="DIK128" s="1252"/>
      <c r="DIL128" s="1252"/>
      <c r="DIM128" s="1252"/>
      <c r="DIN128" s="1252"/>
      <c r="DIO128" s="1252"/>
      <c r="DIP128" s="1252"/>
      <c r="DIQ128" s="1252"/>
      <c r="DIR128" s="1252"/>
      <c r="DIS128" s="1252"/>
      <c r="DIT128" s="1252"/>
      <c r="DIU128" s="1252"/>
      <c r="DIV128" s="1252"/>
      <c r="DIW128" s="1252"/>
      <c r="DIX128" s="1252"/>
      <c r="DIY128" s="1252"/>
      <c r="DIZ128" s="1252"/>
      <c r="DJA128" s="1252"/>
      <c r="DJB128" s="1252"/>
      <c r="DJC128" s="1252"/>
      <c r="DJD128" s="1252"/>
      <c r="DJE128" s="1252"/>
      <c r="DJF128" s="1252"/>
      <c r="DJG128" s="1252"/>
      <c r="DJH128" s="1252"/>
      <c r="DJI128" s="1252"/>
      <c r="DJJ128" s="1252"/>
      <c r="DJK128" s="1252"/>
      <c r="DJL128" s="1252"/>
      <c r="DJM128" s="1252"/>
      <c r="DJN128" s="1252"/>
      <c r="DJO128" s="1252"/>
      <c r="DJP128" s="1252"/>
      <c r="DJQ128" s="1252"/>
      <c r="DJR128" s="1252"/>
      <c r="DJS128" s="1252"/>
      <c r="DJT128" s="1252"/>
      <c r="DJU128" s="1252"/>
      <c r="DJV128" s="1252"/>
      <c r="DJW128" s="1252"/>
      <c r="DJX128" s="1252"/>
      <c r="DJY128" s="1252"/>
      <c r="DJZ128" s="1252"/>
      <c r="DKA128" s="1252"/>
      <c r="DKB128" s="1252"/>
      <c r="DKC128" s="1252"/>
      <c r="DKD128" s="1252"/>
      <c r="DKE128" s="1252"/>
      <c r="DKF128" s="1252"/>
      <c r="DKG128" s="1252"/>
      <c r="DKH128" s="1252"/>
      <c r="DKI128" s="1252"/>
      <c r="DKJ128" s="1252"/>
      <c r="DKK128" s="1252"/>
      <c r="DKL128" s="1252"/>
      <c r="DKM128" s="1252"/>
      <c r="DKN128" s="1252"/>
      <c r="DKO128" s="1252"/>
      <c r="DKP128" s="1252"/>
      <c r="DKQ128" s="1252"/>
      <c r="DKR128" s="1252"/>
      <c r="DKS128" s="1252"/>
      <c r="DKT128" s="1252"/>
      <c r="DKU128" s="1252"/>
      <c r="DKV128" s="1252"/>
      <c r="DKW128" s="1252"/>
      <c r="DKX128" s="1252"/>
      <c r="DKY128" s="1252"/>
      <c r="DKZ128" s="1252"/>
      <c r="DLA128" s="1252"/>
      <c r="DLB128" s="1252"/>
      <c r="DLC128" s="1252"/>
      <c r="DLD128" s="1252"/>
      <c r="DLE128" s="1252"/>
      <c r="DLF128" s="1252"/>
      <c r="DLG128" s="1252"/>
      <c r="DLH128" s="1252"/>
      <c r="DLI128" s="1252"/>
      <c r="DLJ128" s="1252"/>
      <c r="DLK128" s="1252"/>
      <c r="DLL128" s="1252"/>
      <c r="DLM128" s="1252"/>
      <c r="DLN128" s="1252"/>
      <c r="DLO128" s="1252"/>
      <c r="DLP128" s="1252"/>
      <c r="DLQ128" s="1252"/>
      <c r="DLR128" s="1252"/>
      <c r="DLS128" s="1252"/>
      <c r="DLT128" s="1252"/>
      <c r="DLU128" s="1252"/>
      <c r="DLV128" s="1252"/>
      <c r="DLW128" s="1252"/>
      <c r="DLX128" s="1252"/>
      <c r="DLY128" s="1252"/>
      <c r="DLZ128" s="1252"/>
      <c r="DMA128" s="1252"/>
      <c r="DMB128" s="1252"/>
      <c r="DMC128" s="1252"/>
      <c r="DMD128" s="1252"/>
      <c r="DME128" s="1252"/>
      <c r="DMF128" s="1252"/>
      <c r="DMG128" s="1252"/>
      <c r="DMH128" s="1252"/>
      <c r="DMI128" s="1252"/>
      <c r="DMJ128" s="1252"/>
      <c r="DMK128" s="1252"/>
      <c r="DML128" s="1252"/>
      <c r="DMM128" s="1252"/>
      <c r="DMN128" s="1252"/>
      <c r="DMO128" s="1252"/>
      <c r="DMP128" s="1252"/>
      <c r="DMQ128" s="1252"/>
      <c r="DMR128" s="1252"/>
      <c r="DMS128" s="1252"/>
      <c r="DMT128" s="1252"/>
      <c r="DMU128" s="1252"/>
      <c r="DMV128" s="1252"/>
      <c r="DMW128" s="1252"/>
      <c r="DMX128" s="1252"/>
      <c r="DMY128" s="1252"/>
      <c r="DMZ128" s="1252"/>
      <c r="DNA128" s="1252"/>
      <c r="DNB128" s="1252"/>
      <c r="DNC128" s="1252"/>
      <c r="DND128" s="1252"/>
      <c r="DNE128" s="1252"/>
      <c r="DNF128" s="1252"/>
      <c r="DNG128" s="1252"/>
      <c r="DNH128" s="1252"/>
      <c r="DNI128" s="1252"/>
      <c r="DNJ128" s="1252"/>
      <c r="DNK128" s="1252"/>
      <c r="DNL128" s="1252"/>
      <c r="DNM128" s="1252"/>
      <c r="DNN128" s="1252"/>
      <c r="DNO128" s="1252"/>
      <c r="DNP128" s="1252"/>
      <c r="DNQ128" s="1252"/>
      <c r="DNR128" s="1252"/>
      <c r="DNS128" s="1252"/>
      <c r="DNT128" s="1252"/>
      <c r="DNU128" s="1252"/>
      <c r="DNV128" s="1252"/>
      <c r="DNW128" s="1252"/>
      <c r="DNX128" s="1252"/>
      <c r="DNY128" s="1252"/>
      <c r="DNZ128" s="1252"/>
      <c r="DOA128" s="1252"/>
      <c r="DOB128" s="1252"/>
      <c r="DOC128" s="1252"/>
      <c r="DOD128" s="1252"/>
      <c r="DOE128" s="1252"/>
      <c r="DOF128" s="1252"/>
      <c r="DOG128" s="1252"/>
      <c r="DOH128" s="1252"/>
      <c r="DOI128" s="1252"/>
      <c r="DOJ128" s="1252"/>
      <c r="DOK128" s="1252"/>
      <c r="DOL128" s="1252"/>
      <c r="DOM128" s="1252"/>
      <c r="DON128" s="1252"/>
      <c r="DOO128" s="1252"/>
      <c r="DOP128" s="1252"/>
      <c r="DOQ128" s="1252"/>
      <c r="DOR128" s="1252"/>
      <c r="DOS128" s="1252"/>
      <c r="DOT128" s="1252"/>
      <c r="DOU128" s="1252"/>
      <c r="DOV128" s="1252"/>
      <c r="DOW128" s="1252"/>
      <c r="DOX128" s="1252"/>
      <c r="DOY128" s="1252"/>
      <c r="DOZ128" s="1252"/>
      <c r="DPA128" s="1252"/>
      <c r="DPB128" s="1252"/>
      <c r="DPC128" s="1252"/>
      <c r="DPD128" s="1252"/>
      <c r="DPE128" s="1252"/>
      <c r="DPF128" s="1252"/>
      <c r="DPG128" s="1252"/>
      <c r="DPH128" s="1252"/>
      <c r="DPI128" s="1252"/>
      <c r="DPJ128" s="1252"/>
      <c r="DPK128" s="1252"/>
      <c r="DPL128" s="1252"/>
      <c r="DPM128" s="1252"/>
      <c r="DPN128" s="1252"/>
      <c r="DPO128" s="1252"/>
      <c r="DPP128" s="1252"/>
      <c r="DPQ128" s="1252"/>
      <c r="DPR128" s="1252"/>
      <c r="DPS128" s="1252"/>
      <c r="DPT128" s="1252"/>
      <c r="DPU128" s="1252"/>
      <c r="DPV128" s="1252"/>
      <c r="DPW128" s="1252"/>
      <c r="DPX128" s="1252"/>
      <c r="DPY128" s="1252"/>
      <c r="DPZ128" s="1252"/>
      <c r="DQA128" s="1252"/>
      <c r="DQB128" s="1252"/>
      <c r="DQC128" s="1252"/>
      <c r="DQD128" s="1252"/>
      <c r="DQE128" s="1252"/>
      <c r="DQF128" s="1252"/>
      <c r="DQG128" s="1252"/>
      <c r="DQH128" s="1252"/>
      <c r="DQI128" s="1252"/>
      <c r="DQJ128" s="1252"/>
      <c r="DQK128" s="1252"/>
      <c r="DQL128" s="1252"/>
      <c r="DQM128" s="1252"/>
      <c r="DQN128" s="1252"/>
      <c r="DQO128" s="1252"/>
      <c r="DQP128" s="1252"/>
      <c r="DQQ128" s="1252"/>
      <c r="DQR128" s="1252"/>
      <c r="DQS128" s="1252"/>
      <c r="DQT128" s="1252"/>
      <c r="DQU128" s="1252"/>
      <c r="DQV128" s="1252"/>
      <c r="DQW128" s="1252"/>
      <c r="DQX128" s="1252"/>
      <c r="DQY128" s="1252"/>
      <c r="DQZ128" s="1252"/>
      <c r="DRA128" s="1252"/>
      <c r="DRB128" s="1252"/>
      <c r="DRC128" s="1252"/>
      <c r="DRD128" s="1252"/>
      <c r="DRE128" s="1252"/>
      <c r="DRF128" s="1252"/>
      <c r="DRG128" s="1252"/>
      <c r="DRH128" s="1252"/>
      <c r="DRI128" s="1252"/>
      <c r="DRJ128" s="1252"/>
      <c r="DRK128" s="1252"/>
      <c r="DRL128" s="1252"/>
      <c r="DRM128" s="1252"/>
      <c r="DRN128" s="1252"/>
      <c r="DRO128" s="1252"/>
      <c r="DRP128" s="1252"/>
      <c r="DRQ128" s="1252"/>
      <c r="DRR128" s="1252"/>
      <c r="DRS128" s="1252"/>
      <c r="DRT128" s="1252"/>
      <c r="DRU128" s="1252"/>
      <c r="DRV128" s="1252"/>
      <c r="DRW128" s="1252"/>
      <c r="DRX128" s="1252"/>
      <c r="DRY128" s="1252"/>
      <c r="DRZ128" s="1252"/>
      <c r="DSA128" s="1252"/>
      <c r="DSB128" s="1252"/>
      <c r="DSC128" s="1252"/>
      <c r="DSD128" s="1252"/>
      <c r="DSE128" s="1252"/>
      <c r="DSF128" s="1252"/>
      <c r="DSG128" s="1252"/>
      <c r="DSH128" s="1252"/>
      <c r="DSI128" s="1252"/>
      <c r="DSJ128" s="1252"/>
      <c r="DSK128" s="1252"/>
      <c r="DSL128" s="1252"/>
      <c r="DSM128" s="1252"/>
      <c r="DSN128" s="1252"/>
      <c r="DSO128" s="1252"/>
      <c r="DSP128" s="1252"/>
      <c r="DSQ128" s="1252"/>
      <c r="DSR128" s="1252"/>
      <c r="DSS128" s="1252"/>
      <c r="DST128" s="1252"/>
      <c r="DSU128" s="1252"/>
      <c r="DSV128" s="1252"/>
      <c r="DSW128" s="1252"/>
      <c r="DSX128" s="1252"/>
      <c r="DSY128" s="1252"/>
      <c r="DSZ128" s="1252"/>
      <c r="DTA128" s="1252"/>
      <c r="DTB128" s="1252"/>
      <c r="DTC128" s="1252"/>
      <c r="DTD128" s="1252"/>
      <c r="DTE128" s="1252"/>
      <c r="DTF128" s="1252"/>
      <c r="DTG128" s="1252"/>
      <c r="DTH128" s="1252"/>
      <c r="DTI128" s="1252"/>
      <c r="DTJ128" s="1252"/>
      <c r="DTK128" s="1252"/>
      <c r="DTL128" s="1252"/>
      <c r="DTM128" s="1252"/>
      <c r="DTN128" s="1252"/>
      <c r="DTO128" s="1252"/>
      <c r="DTP128" s="1252"/>
      <c r="DTQ128" s="1252"/>
      <c r="DTR128" s="1252"/>
      <c r="DTS128" s="1252"/>
      <c r="DTT128" s="1252"/>
      <c r="DTU128" s="1252"/>
      <c r="DTV128" s="1252"/>
      <c r="DTW128" s="1252"/>
      <c r="DTX128" s="1252"/>
      <c r="DTY128" s="1252"/>
      <c r="DTZ128" s="1252"/>
      <c r="DUA128" s="1252"/>
      <c r="DUB128" s="1252"/>
      <c r="DUC128" s="1252"/>
      <c r="DUD128" s="1252"/>
      <c r="DUE128" s="1252"/>
      <c r="DUF128" s="1252"/>
      <c r="DUG128" s="1252"/>
      <c r="DUH128" s="1252"/>
      <c r="DUI128" s="1252"/>
      <c r="DUJ128" s="1252"/>
      <c r="DUK128" s="1252"/>
      <c r="DUL128" s="1252"/>
      <c r="DUM128" s="1252"/>
      <c r="DUN128" s="1252"/>
      <c r="DUO128" s="1252"/>
      <c r="DUP128" s="1252"/>
      <c r="DUQ128" s="1252"/>
      <c r="DUR128" s="1252"/>
      <c r="DUS128" s="1252"/>
      <c r="DUT128" s="1252"/>
      <c r="DUU128" s="1252"/>
      <c r="DUV128" s="1252"/>
      <c r="DUW128" s="1252"/>
      <c r="DUX128" s="1252"/>
      <c r="DUY128" s="1252"/>
      <c r="DUZ128" s="1252"/>
      <c r="DVA128" s="1252"/>
      <c r="DVB128" s="1252"/>
      <c r="DVC128" s="1252"/>
      <c r="DVD128" s="1252"/>
      <c r="DVE128" s="1252"/>
      <c r="DVF128" s="1252"/>
      <c r="DVG128" s="1252"/>
      <c r="DVH128" s="1252"/>
      <c r="DVI128" s="1252"/>
      <c r="DVJ128" s="1252"/>
      <c r="DVK128" s="1252"/>
      <c r="DVL128" s="1252"/>
      <c r="DVM128" s="1252"/>
      <c r="DVN128" s="1252"/>
      <c r="DVO128" s="1252"/>
      <c r="DVP128" s="1252"/>
      <c r="DVQ128" s="1252"/>
      <c r="DVR128" s="1252"/>
      <c r="DVS128" s="1252"/>
      <c r="DVT128" s="1252"/>
      <c r="DVU128" s="1252"/>
      <c r="DVV128" s="1252"/>
      <c r="DVW128" s="1252"/>
      <c r="DVX128" s="1252"/>
      <c r="DVY128" s="1252"/>
      <c r="DVZ128" s="1252"/>
      <c r="DWA128" s="1252"/>
      <c r="DWB128" s="1252"/>
      <c r="DWC128" s="1252"/>
      <c r="DWD128" s="1252"/>
      <c r="DWE128" s="1252"/>
      <c r="DWF128" s="1252"/>
      <c r="DWG128" s="1252"/>
      <c r="DWH128" s="1252"/>
      <c r="DWI128" s="1252"/>
      <c r="DWJ128" s="1252"/>
      <c r="DWK128" s="1252"/>
      <c r="DWL128" s="1252"/>
      <c r="DWM128" s="1252"/>
      <c r="DWN128" s="1252"/>
      <c r="DWO128" s="1252"/>
      <c r="DWP128" s="1252"/>
      <c r="DWQ128" s="1252"/>
      <c r="DWR128" s="1252"/>
      <c r="DWS128" s="1252"/>
      <c r="DWT128" s="1252"/>
      <c r="DWU128" s="1252"/>
      <c r="DWV128" s="1252"/>
      <c r="DWW128" s="1252"/>
      <c r="DWX128" s="1252"/>
      <c r="DWY128" s="1252"/>
      <c r="DWZ128" s="1252"/>
      <c r="DXA128" s="1252"/>
      <c r="DXB128" s="1252"/>
      <c r="DXC128" s="1252"/>
      <c r="DXD128" s="1252"/>
      <c r="DXE128" s="1252"/>
      <c r="DXF128" s="1252"/>
      <c r="DXG128" s="1252"/>
      <c r="DXH128" s="1252"/>
      <c r="DXI128" s="1252"/>
      <c r="DXJ128" s="1252"/>
      <c r="DXK128" s="1252"/>
      <c r="DXL128" s="1252"/>
      <c r="DXM128" s="1252"/>
      <c r="DXN128" s="1252"/>
      <c r="DXO128" s="1252"/>
      <c r="DXP128" s="1252"/>
      <c r="DXQ128" s="1252"/>
      <c r="DXR128" s="1252"/>
      <c r="DXS128" s="1252"/>
      <c r="DXT128" s="1252"/>
      <c r="DXU128" s="1252"/>
      <c r="DXV128" s="1252"/>
      <c r="DXW128" s="1252"/>
      <c r="DXX128" s="1252"/>
      <c r="DXY128" s="1252"/>
      <c r="DXZ128" s="1252"/>
      <c r="DYA128" s="1252"/>
      <c r="DYB128" s="1252"/>
      <c r="DYC128" s="1252"/>
      <c r="DYD128" s="1252"/>
      <c r="DYE128" s="1252"/>
      <c r="DYF128" s="1252"/>
      <c r="DYG128" s="1252"/>
      <c r="DYH128" s="1252"/>
      <c r="DYI128" s="1252"/>
      <c r="DYJ128" s="1252"/>
      <c r="DYK128" s="1252"/>
      <c r="DYL128" s="1252"/>
      <c r="DYM128" s="1252"/>
      <c r="DYN128" s="1252"/>
      <c r="DYO128" s="1252"/>
      <c r="DYP128" s="1252"/>
      <c r="DYQ128" s="1252"/>
      <c r="DYR128" s="1252"/>
      <c r="DYS128" s="1252"/>
      <c r="DYT128" s="1252"/>
      <c r="DYU128" s="1252"/>
      <c r="DYV128" s="1252"/>
      <c r="DYW128" s="1252"/>
      <c r="DYX128" s="1252"/>
      <c r="DYY128" s="1252"/>
      <c r="DYZ128" s="1252"/>
      <c r="DZA128" s="1252"/>
      <c r="DZB128" s="1252"/>
      <c r="DZC128" s="1252"/>
      <c r="DZD128" s="1252"/>
      <c r="DZE128" s="1252"/>
      <c r="DZF128" s="1252"/>
      <c r="DZG128" s="1252"/>
      <c r="DZH128" s="1252"/>
      <c r="DZI128" s="1252"/>
      <c r="DZJ128" s="1252"/>
      <c r="DZK128" s="1252"/>
      <c r="DZL128" s="1252"/>
      <c r="DZM128" s="1252"/>
      <c r="DZN128" s="1252"/>
      <c r="DZO128" s="1252"/>
      <c r="DZP128" s="1252"/>
      <c r="DZQ128" s="1252"/>
      <c r="DZR128" s="1252"/>
      <c r="DZS128" s="1252"/>
      <c r="DZT128" s="1252"/>
      <c r="DZU128" s="1252"/>
      <c r="DZV128" s="1252"/>
      <c r="DZW128" s="1252"/>
      <c r="DZX128" s="1252"/>
      <c r="DZY128" s="1252"/>
      <c r="DZZ128" s="1252"/>
      <c r="EAA128" s="1252"/>
      <c r="EAB128" s="1252"/>
      <c r="EAC128" s="1252"/>
      <c r="EAD128" s="1252"/>
      <c r="EAE128" s="1252"/>
      <c r="EAF128" s="1252"/>
      <c r="EAG128" s="1252"/>
      <c r="EAH128" s="1252"/>
      <c r="EAI128" s="1252"/>
      <c r="EAJ128" s="1252"/>
      <c r="EAK128" s="1252"/>
      <c r="EAL128" s="1252"/>
      <c r="EAM128" s="1252"/>
      <c r="EAN128" s="1252"/>
      <c r="EAO128" s="1252"/>
      <c r="EAP128" s="1252"/>
      <c r="EAQ128" s="1252"/>
      <c r="EAR128" s="1252"/>
      <c r="EAS128" s="1252"/>
      <c r="EAT128" s="1252"/>
      <c r="EAU128" s="1252"/>
      <c r="EAV128" s="1252"/>
      <c r="EAW128" s="1252"/>
      <c r="EAX128" s="1252"/>
      <c r="EAY128" s="1252"/>
      <c r="EAZ128" s="1252"/>
      <c r="EBA128" s="1252"/>
      <c r="EBB128" s="1252"/>
      <c r="EBC128" s="1252"/>
      <c r="EBD128" s="1252"/>
      <c r="EBE128" s="1252"/>
      <c r="EBF128" s="1252"/>
      <c r="EBG128" s="1252"/>
      <c r="EBH128" s="1252"/>
      <c r="EBI128" s="1252"/>
      <c r="EBJ128" s="1252"/>
      <c r="EBK128" s="1252"/>
      <c r="EBL128" s="1252"/>
      <c r="EBM128" s="1252"/>
      <c r="EBN128" s="1252"/>
      <c r="EBO128" s="1252"/>
      <c r="EBP128" s="1252"/>
      <c r="EBQ128" s="1252"/>
      <c r="EBR128" s="1252"/>
      <c r="EBS128" s="1252"/>
      <c r="EBT128" s="1252"/>
      <c r="EBU128" s="1252"/>
      <c r="EBV128" s="1252"/>
      <c r="EBW128" s="1252"/>
      <c r="EBX128" s="1252"/>
      <c r="EBY128" s="1252"/>
      <c r="EBZ128" s="1252"/>
      <c r="ECA128" s="1252"/>
      <c r="ECB128" s="1252"/>
      <c r="ECC128" s="1252"/>
      <c r="ECD128" s="1252"/>
      <c r="ECE128" s="1252"/>
      <c r="ECF128" s="1252"/>
      <c r="ECG128" s="1252"/>
      <c r="ECH128" s="1252"/>
      <c r="ECI128" s="1252"/>
      <c r="ECJ128" s="1252"/>
      <c r="ECK128" s="1252"/>
      <c r="ECL128" s="1252"/>
      <c r="ECM128" s="1252"/>
      <c r="ECN128" s="1252"/>
      <c r="ECO128" s="1252"/>
      <c r="ECP128" s="1252"/>
      <c r="ECQ128" s="1252"/>
      <c r="ECR128" s="1252"/>
      <c r="ECS128" s="1252"/>
      <c r="ECT128" s="1252"/>
      <c r="ECU128" s="1252"/>
      <c r="ECV128" s="1252"/>
      <c r="ECW128" s="1252"/>
      <c r="ECX128" s="1252"/>
      <c r="ECY128" s="1252"/>
      <c r="ECZ128" s="1252"/>
      <c r="EDA128" s="1252"/>
      <c r="EDB128" s="1252"/>
      <c r="EDC128" s="1252"/>
      <c r="EDD128" s="1252"/>
      <c r="EDE128" s="1252"/>
      <c r="EDF128" s="1252"/>
      <c r="EDG128" s="1252"/>
      <c r="EDH128" s="1252"/>
      <c r="EDI128" s="1252"/>
      <c r="EDJ128" s="1252"/>
      <c r="EDK128" s="1252"/>
      <c r="EDL128" s="1252"/>
      <c r="EDM128" s="1252"/>
      <c r="EDN128" s="1252"/>
      <c r="EDO128" s="1252"/>
      <c r="EDP128" s="1252"/>
      <c r="EDQ128" s="1252"/>
      <c r="EDR128" s="1252"/>
      <c r="EDS128" s="1252"/>
      <c r="EDT128" s="1252"/>
      <c r="EDU128" s="1252"/>
      <c r="EDV128" s="1252"/>
      <c r="EDW128" s="1252"/>
      <c r="EDX128" s="1252"/>
      <c r="EDY128" s="1252"/>
      <c r="EDZ128" s="1252"/>
      <c r="EEA128" s="1252"/>
      <c r="EEB128" s="1252"/>
      <c r="EEC128" s="1252"/>
      <c r="EED128" s="1252"/>
      <c r="EEE128" s="1252"/>
      <c r="EEF128" s="1252"/>
      <c r="EEG128" s="1252"/>
      <c r="EEH128" s="1252"/>
      <c r="EEI128" s="1252"/>
      <c r="EEJ128" s="1252"/>
      <c r="EEK128" s="1252"/>
      <c r="EEL128" s="1252"/>
      <c r="EEM128" s="1252"/>
      <c r="EEN128" s="1252"/>
      <c r="EEO128" s="1252"/>
      <c r="EEP128" s="1252"/>
      <c r="EEQ128" s="1252"/>
      <c r="EER128" s="1252"/>
      <c r="EES128" s="1252"/>
      <c r="EET128" s="1252"/>
      <c r="EEU128" s="1252"/>
      <c r="EEV128" s="1252"/>
      <c r="EEW128" s="1252"/>
      <c r="EEX128" s="1252"/>
      <c r="EEY128" s="1252"/>
      <c r="EEZ128" s="1252"/>
      <c r="EFA128" s="1252"/>
      <c r="EFB128" s="1252"/>
      <c r="EFC128" s="1252"/>
      <c r="EFD128" s="1252"/>
      <c r="EFE128" s="1252"/>
      <c r="EFF128" s="1252"/>
      <c r="EFG128" s="1252"/>
      <c r="EFH128" s="1252"/>
      <c r="EFI128" s="1252"/>
      <c r="EFJ128" s="1252"/>
      <c r="EFK128" s="1252"/>
      <c r="EFL128" s="1252"/>
      <c r="EFM128" s="1252"/>
      <c r="EFN128" s="1252"/>
      <c r="EFO128" s="1252"/>
      <c r="EFP128" s="1252"/>
      <c r="EFQ128" s="1252"/>
      <c r="EFR128" s="1252"/>
      <c r="EFS128" s="1252"/>
      <c r="EFT128" s="1252"/>
      <c r="EFU128" s="1252"/>
      <c r="EFV128" s="1252"/>
      <c r="EFW128" s="1252"/>
      <c r="EFX128" s="1252"/>
      <c r="EFY128" s="1252"/>
      <c r="EFZ128" s="1252"/>
      <c r="EGA128" s="1252"/>
      <c r="EGB128" s="1252"/>
      <c r="EGC128" s="1252"/>
      <c r="EGD128" s="1252"/>
      <c r="EGE128" s="1252"/>
      <c r="EGF128" s="1252"/>
      <c r="EGG128" s="1252"/>
      <c r="EGH128" s="1252"/>
      <c r="EGI128" s="1252"/>
      <c r="EGJ128" s="1252"/>
      <c r="EGK128" s="1252"/>
      <c r="EGL128" s="1252"/>
      <c r="EGM128" s="1252"/>
      <c r="EGN128" s="1252"/>
      <c r="EGO128" s="1252"/>
      <c r="EGP128" s="1252"/>
      <c r="EGQ128" s="1252"/>
      <c r="EGR128" s="1252"/>
      <c r="EGS128" s="1252"/>
      <c r="EGT128" s="1252"/>
      <c r="EGU128" s="1252"/>
      <c r="EGV128" s="1252"/>
      <c r="EGW128" s="1252"/>
      <c r="EGX128" s="1252"/>
      <c r="EGY128" s="1252"/>
      <c r="EGZ128" s="1252"/>
      <c r="EHA128" s="1252"/>
      <c r="EHB128" s="1252"/>
      <c r="EHC128" s="1252"/>
      <c r="EHD128" s="1252"/>
      <c r="EHE128" s="1252"/>
      <c r="EHF128" s="1252"/>
      <c r="EHG128" s="1252"/>
      <c r="EHH128" s="1252"/>
      <c r="EHI128" s="1252"/>
      <c r="EHJ128" s="1252"/>
      <c r="EHK128" s="1252"/>
      <c r="EHL128" s="1252"/>
      <c r="EHM128" s="1252"/>
      <c r="EHN128" s="1252"/>
      <c r="EHO128" s="1252"/>
      <c r="EHP128" s="1252"/>
      <c r="EHQ128" s="1252"/>
      <c r="EHR128" s="1252"/>
      <c r="EHS128" s="1252"/>
      <c r="EHT128" s="1252"/>
      <c r="EHU128" s="1252"/>
      <c r="EHV128" s="1252"/>
      <c r="EHW128" s="1252"/>
      <c r="EHX128" s="1252"/>
      <c r="EHY128" s="1252"/>
      <c r="EHZ128" s="1252"/>
      <c r="EIA128" s="1252"/>
      <c r="EIB128" s="1252"/>
      <c r="EIC128" s="1252"/>
      <c r="EID128" s="1252"/>
      <c r="EIE128" s="1252"/>
      <c r="EIF128" s="1252"/>
      <c r="EIG128" s="1252"/>
      <c r="EIH128" s="1252"/>
      <c r="EII128" s="1252"/>
      <c r="EIJ128" s="1252"/>
      <c r="EIK128" s="1252"/>
      <c r="EIL128" s="1252"/>
      <c r="EIM128" s="1252"/>
      <c r="EIN128" s="1252"/>
      <c r="EIO128" s="1252"/>
      <c r="EIP128" s="1252"/>
      <c r="EIQ128" s="1252"/>
      <c r="EIR128" s="1252"/>
      <c r="EIS128" s="1252"/>
      <c r="EIT128" s="1252"/>
      <c r="EIU128" s="1252"/>
      <c r="EIV128" s="1252"/>
      <c r="EIW128" s="1252"/>
      <c r="EIX128" s="1252"/>
      <c r="EIY128" s="1252"/>
      <c r="EIZ128" s="1252"/>
      <c r="EJA128" s="1252"/>
      <c r="EJB128" s="1252"/>
      <c r="EJC128" s="1252"/>
      <c r="EJD128" s="1252"/>
      <c r="EJE128" s="1252"/>
      <c r="EJF128" s="1252"/>
      <c r="EJG128" s="1252"/>
      <c r="EJH128" s="1252"/>
      <c r="EJI128" s="1252"/>
      <c r="EJJ128" s="1252"/>
      <c r="EJK128" s="1252"/>
      <c r="EJL128" s="1252"/>
      <c r="EJM128" s="1252"/>
      <c r="EJN128" s="1252"/>
      <c r="EJO128" s="1252"/>
      <c r="EJP128" s="1252"/>
      <c r="EJQ128" s="1252"/>
      <c r="EJR128" s="1252"/>
      <c r="EJS128" s="1252"/>
      <c r="EJT128" s="1252"/>
      <c r="EJU128" s="1252"/>
      <c r="EJV128" s="1252"/>
      <c r="EJW128" s="1252"/>
      <c r="EJX128" s="1252"/>
      <c r="EJY128" s="1252"/>
      <c r="EJZ128" s="1252"/>
      <c r="EKA128" s="1252"/>
      <c r="EKB128" s="1252"/>
      <c r="EKC128" s="1252"/>
      <c r="EKD128" s="1252"/>
      <c r="EKE128" s="1252"/>
      <c r="EKF128" s="1252"/>
      <c r="EKG128" s="1252"/>
      <c r="EKH128" s="1252"/>
      <c r="EKI128" s="1252"/>
      <c r="EKJ128" s="1252"/>
      <c r="EKK128" s="1252"/>
      <c r="EKL128" s="1252"/>
      <c r="EKM128" s="1252"/>
      <c r="EKN128" s="1252"/>
      <c r="EKO128" s="1252"/>
      <c r="EKP128" s="1252"/>
      <c r="EKQ128" s="1252"/>
      <c r="EKR128" s="1252"/>
      <c r="EKS128" s="1252"/>
      <c r="EKT128" s="1252"/>
      <c r="EKU128" s="1252"/>
      <c r="EKV128" s="1252"/>
      <c r="EKW128" s="1252"/>
      <c r="EKX128" s="1252"/>
      <c r="EKY128" s="1252"/>
      <c r="EKZ128" s="1252"/>
      <c r="ELA128" s="1252"/>
      <c r="ELB128" s="1252"/>
      <c r="ELC128" s="1252"/>
      <c r="ELD128" s="1252"/>
      <c r="ELE128" s="1252"/>
      <c r="ELF128" s="1252"/>
      <c r="ELG128" s="1252"/>
      <c r="ELH128" s="1252"/>
      <c r="ELI128" s="1252"/>
      <c r="ELJ128" s="1252"/>
      <c r="ELK128" s="1252"/>
      <c r="ELL128" s="1252"/>
      <c r="ELM128" s="1252"/>
      <c r="ELN128" s="1252"/>
      <c r="ELO128" s="1252"/>
      <c r="ELP128" s="1252"/>
      <c r="ELQ128" s="1252"/>
      <c r="ELR128" s="1252"/>
      <c r="ELS128" s="1252"/>
      <c r="ELT128" s="1252"/>
      <c r="ELU128" s="1252"/>
      <c r="ELV128" s="1252"/>
      <c r="ELW128" s="1252"/>
      <c r="ELX128" s="1252"/>
      <c r="ELY128" s="1252"/>
      <c r="ELZ128" s="1252"/>
      <c r="EMA128" s="1252"/>
      <c r="EMB128" s="1252"/>
      <c r="EMC128" s="1252"/>
      <c r="EMD128" s="1252"/>
      <c r="EME128" s="1252"/>
      <c r="EMF128" s="1252"/>
      <c r="EMG128" s="1252"/>
      <c r="EMH128" s="1252"/>
      <c r="EMI128" s="1252"/>
      <c r="EMJ128" s="1252"/>
      <c r="EMK128" s="1252"/>
      <c r="EML128" s="1252"/>
      <c r="EMM128" s="1252"/>
      <c r="EMN128" s="1252"/>
      <c r="EMO128" s="1252"/>
      <c r="EMP128" s="1252"/>
      <c r="EMQ128" s="1252"/>
      <c r="EMR128" s="1252"/>
      <c r="EMS128" s="1252"/>
      <c r="EMT128" s="1252"/>
      <c r="EMU128" s="1252"/>
      <c r="EMV128" s="1252"/>
      <c r="EMW128" s="1252"/>
      <c r="EMX128" s="1252"/>
      <c r="EMY128" s="1252"/>
      <c r="EMZ128" s="1252"/>
      <c r="ENA128" s="1252"/>
      <c r="ENB128" s="1252"/>
      <c r="ENC128" s="1252"/>
      <c r="END128" s="1252"/>
      <c r="ENE128" s="1252"/>
      <c r="ENF128" s="1252"/>
      <c r="ENG128" s="1252"/>
      <c r="ENH128" s="1252"/>
      <c r="ENI128" s="1252"/>
      <c r="ENJ128" s="1252"/>
      <c r="ENK128" s="1252"/>
      <c r="ENL128" s="1252"/>
      <c r="ENM128" s="1252"/>
      <c r="ENN128" s="1252"/>
      <c r="ENO128" s="1252"/>
      <c r="ENP128" s="1252"/>
      <c r="ENQ128" s="1252"/>
      <c r="ENR128" s="1252"/>
      <c r="ENS128" s="1252"/>
      <c r="ENT128" s="1252"/>
      <c r="ENU128" s="1252"/>
      <c r="ENV128" s="1252"/>
      <c r="ENW128" s="1252"/>
      <c r="ENX128" s="1252"/>
      <c r="ENY128" s="1252"/>
      <c r="ENZ128" s="1252"/>
      <c r="EOA128" s="1252"/>
      <c r="EOB128" s="1252"/>
      <c r="EOC128" s="1252"/>
      <c r="EOD128" s="1252"/>
      <c r="EOE128" s="1252"/>
      <c r="EOF128" s="1252"/>
      <c r="EOG128" s="1252"/>
      <c r="EOH128" s="1252"/>
      <c r="EOI128" s="1252"/>
      <c r="EOJ128" s="1252"/>
      <c r="EOK128" s="1252"/>
      <c r="EOL128" s="1252"/>
      <c r="EOM128" s="1252"/>
      <c r="EON128" s="1252"/>
      <c r="EOO128" s="1252"/>
      <c r="EOP128" s="1252"/>
      <c r="EOQ128" s="1252"/>
      <c r="EOR128" s="1252"/>
      <c r="EOS128" s="1252"/>
      <c r="EOT128" s="1252"/>
      <c r="EOU128" s="1252"/>
      <c r="EOV128" s="1252"/>
      <c r="EOW128" s="1252"/>
      <c r="EOX128" s="1252"/>
      <c r="EOY128" s="1252"/>
      <c r="EOZ128" s="1252"/>
      <c r="EPA128" s="1252"/>
      <c r="EPB128" s="1252"/>
      <c r="EPC128" s="1252"/>
      <c r="EPD128" s="1252"/>
      <c r="EPE128" s="1252"/>
      <c r="EPF128" s="1252"/>
      <c r="EPG128" s="1252"/>
      <c r="EPH128" s="1252"/>
      <c r="EPI128" s="1252"/>
      <c r="EPJ128" s="1252"/>
      <c r="EPK128" s="1252"/>
      <c r="EPL128" s="1252"/>
      <c r="EPM128" s="1252"/>
      <c r="EPN128" s="1252"/>
      <c r="EPO128" s="1252"/>
      <c r="EPP128" s="1252"/>
      <c r="EPQ128" s="1252"/>
      <c r="EPR128" s="1252"/>
      <c r="EPS128" s="1252"/>
      <c r="EPT128" s="1252"/>
      <c r="EPU128" s="1252"/>
      <c r="EPV128" s="1252"/>
      <c r="EPW128" s="1252"/>
      <c r="EPX128" s="1252"/>
      <c r="EPY128" s="1252"/>
      <c r="EPZ128" s="1252"/>
      <c r="EQA128" s="1252"/>
      <c r="EQB128" s="1252"/>
      <c r="EQC128" s="1252"/>
      <c r="EQD128" s="1252"/>
      <c r="EQE128" s="1252"/>
      <c r="EQF128" s="1252"/>
      <c r="EQG128" s="1252"/>
      <c r="EQH128" s="1252"/>
      <c r="EQI128" s="1252"/>
      <c r="EQJ128" s="1252"/>
      <c r="EQK128" s="1252"/>
      <c r="EQL128" s="1252"/>
      <c r="EQM128" s="1252"/>
      <c r="EQN128" s="1252"/>
      <c r="EQO128" s="1252"/>
      <c r="EQP128" s="1252"/>
      <c r="EQQ128" s="1252"/>
      <c r="EQR128" s="1252"/>
      <c r="EQS128" s="1252"/>
      <c r="EQT128" s="1252"/>
      <c r="EQU128" s="1252"/>
      <c r="EQV128" s="1252"/>
      <c r="EQW128" s="1252"/>
      <c r="EQX128" s="1252"/>
      <c r="EQY128" s="1252"/>
      <c r="EQZ128" s="1252"/>
      <c r="ERA128" s="1252"/>
      <c r="ERB128" s="1252"/>
      <c r="ERC128" s="1252"/>
      <c r="ERD128" s="1252"/>
      <c r="ERE128" s="1252"/>
      <c r="ERF128" s="1252"/>
      <c r="ERG128" s="1252"/>
      <c r="ERH128" s="1252"/>
      <c r="ERI128" s="1252"/>
      <c r="ERJ128" s="1252"/>
      <c r="ERK128" s="1252"/>
      <c r="ERL128" s="1252"/>
      <c r="ERM128" s="1252"/>
      <c r="ERN128" s="1252"/>
      <c r="ERO128" s="1252"/>
      <c r="ERP128" s="1252"/>
      <c r="ERQ128" s="1252"/>
      <c r="ERR128" s="1252"/>
      <c r="ERS128" s="1252"/>
      <c r="ERT128" s="1252"/>
      <c r="ERU128" s="1252"/>
      <c r="ERV128" s="1252"/>
      <c r="ERW128" s="1252"/>
      <c r="ERX128" s="1252"/>
      <c r="ERY128" s="1252"/>
      <c r="ERZ128" s="1252"/>
      <c r="ESA128" s="1252"/>
      <c r="ESB128" s="1252"/>
      <c r="ESC128" s="1252"/>
      <c r="ESD128" s="1252"/>
      <c r="ESE128" s="1252"/>
      <c r="ESF128" s="1252"/>
      <c r="ESG128" s="1252"/>
      <c r="ESH128" s="1252"/>
      <c r="ESI128" s="1252"/>
      <c r="ESJ128" s="1252"/>
      <c r="ESK128" s="1252"/>
      <c r="ESL128" s="1252"/>
      <c r="ESM128" s="1252"/>
      <c r="ESN128" s="1252"/>
      <c r="ESO128" s="1252"/>
      <c r="ESP128" s="1252"/>
      <c r="ESQ128" s="1252"/>
      <c r="ESR128" s="1252"/>
      <c r="ESS128" s="1252"/>
      <c r="EST128" s="1252"/>
      <c r="ESU128" s="1252"/>
      <c r="ESV128" s="1252"/>
      <c r="ESW128" s="1252"/>
      <c r="ESX128" s="1252"/>
      <c r="ESY128" s="1252"/>
      <c r="ESZ128" s="1252"/>
      <c r="ETA128" s="1252"/>
      <c r="ETB128" s="1252"/>
      <c r="ETC128" s="1252"/>
      <c r="ETD128" s="1252"/>
      <c r="ETE128" s="1252"/>
      <c r="ETF128" s="1252"/>
      <c r="ETG128" s="1252"/>
      <c r="ETH128" s="1252"/>
      <c r="ETI128" s="1252"/>
      <c r="ETJ128" s="1252"/>
      <c r="ETK128" s="1252"/>
      <c r="ETL128" s="1252"/>
      <c r="ETM128" s="1252"/>
      <c r="ETN128" s="1252"/>
      <c r="ETO128" s="1252"/>
      <c r="ETP128" s="1252"/>
      <c r="ETQ128" s="1252"/>
      <c r="ETR128" s="1252"/>
      <c r="ETS128" s="1252"/>
      <c r="ETT128" s="1252"/>
      <c r="ETU128" s="1252"/>
      <c r="ETV128" s="1252"/>
      <c r="ETW128" s="1252"/>
      <c r="ETX128" s="1252"/>
      <c r="ETY128" s="1252"/>
      <c r="ETZ128" s="1252"/>
      <c r="EUA128" s="1252"/>
      <c r="EUB128" s="1252"/>
      <c r="EUC128" s="1252"/>
      <c r="EUD128" s="1252"/>
      <c r="EUE128" s="1252"/>
      <c r="EUF128" s="1252"/>
      <c r="EUG128" s="1252"/>
      <c r="EUH128" s="1252"/>
      <c r="EUI128" s="1252"/>
      <c r="EUJ128" s="1252"/>
      <c r="EUK128" s="1252"/>
      <c r="EUL128" s="1252"/>
      <c r="EUM128" s="1252"/>
      <c r="EUN128" s="1252"/>
      <c r="EUO128" s="1252"/>
      <c r="EUP128" s="1252"/>
      <c r="EUQ128" s="1252"/>
      <c r="EUR128" s="1252"/>
      <c r="EUS128" s="1252"/>
      <c r="EUT128" s="1252"/>
      <c r="EUU128" s="1252"/>
      <c r="EUV128" s="1252"/>
      <c r="EUW128" s="1252"/>
      <c r="EUX128" s="1252"/>
      <c r="EUY128" s="1252"/>
      <c r="EUZ128" s="1252"/>
      <c r="EVA128" s="1252"/>
      <c r="EVB128" s="1252"/>
      <c r="EVC128" s="1252"/>
      <c r="EVD128" s="1252"/>
      <c r="EVE128" s="1252"/>
      <c r="EVF128" s="1252"/>
      <c r="EVG128" s="1252"/>
      <c r="EVH128" s="1252"/>
      <c r="EVI128" s="1252"/>
      <c r="EVJ128" s="1252"/>
      <c r="EVK128" s="1252"/>
      <c r="EVL128" s="1252"/>
      <c r="EVM128" s="1252"/>
      <c r="EVN128" s="1252"/>
      <c r="EVO128" s="1252"/>
      <c r="EVP128" s="1252"/>
      <c r="EVQ128" s="1252"/>
      <c r="EVR128" s="1252"/>
      <c r="EVS128" s="1252"/>
      <c r="EVT128" s="1252"/>
      <c r="EVU128" s="1252"/>
      <c r="EVV128" s="1252"/>
      <c r="EVW128" s="1252"/>
      <c r="EVX128" s="1252"/>
      <c r="EVY128" s="1252"/>
      <c r="EVZ128" s="1252"/>
      <c r="EWA128" s="1252"/>
      <c r="EWB128" s="1252"/>
      <c r="EWC128" s="1252"/>
      <c r="EWD128" s="1252"/>
      <c r="EWE128" s="1252"/>
      <c r="EWF128" s="1252"/>
      <c r="EWG128" s="1252"/>
      <c r="EWH128" s="1252"/>
      <c r="EWI128" s="1252"/>
      <c r="EWJ128" s="1252"/>
      <c r="EWK128" s="1252"/>
      <c r="EWL128" s="1252"/>
      <c r="EWM128" s="1252"/>
      <c r="EWN128" s="1252"/>
      <c r="EWO128" s="1252"/>
      <c r="EWP128" s="1252"/>
      <c r="EWQ128" s="1252"/>
      <c r="EWR128" s="1252"/>
      <c r="EWS128" s="1252"/>
      <c r="EWT128" s="1252"/>
      <c r="EWU128" s="1252"/>
      <c r="EWV128" s="1252"/>
      <c r="EWW128" s="1252"/>
      <c r="EWX128" s="1252"/>
      <c r="EWY128" s="1252"/>
      <c r="EWZ128" s="1252"/>
      <c r="EXA128" s="1252"/>
      <c r="EXB128" s="1252"/>
      <c r="EXC128" s="1252"/>
      <c r="EXD128" s="1252"/>
      <c r="EXE128" s="1252"/>
      <c r="EXF128" s="1252"/>
      <c r="EXG128" s="1252"/>
      <c r="EXH128" s="1252"/>
      <c r="EXI128" s="1252"/>
      <c r="EXJ128" s="1252"/>
      <c r="EXK128" s="1252"/>
      <c r="EXL128" s="1252"/>
      <c r="EXM128" s="1252"/>
      <c r="EXN128" s="1252"/>
      <c r="EXO128" s="1252"/>
      <c r="EXP128" s="1252"/>
      <c r="EXQ128" s="1252"/>
      <c r="EXR128" s="1252"/>
      <c r="EXS128" s="1252"/>
      <c r="EXT128" s="1252"/>
      <c r="EXU128" s="1252"/>
      <c r="EXV128" s="1252"/>
      <c r="EXW128" s="1252"/>
      <c r="EXX128" s="1252"/>
      <c r="EXY128" s="1252"/>
      <c r="EXZ128" s="1252"/>
      <c r="EYA128" s="1252"/>
      <c r="EYB128" s="1252"/>
      <c r="EYC128" s="1252"/>
      <c r="EYD128" s="1252"/>
      <c r="EYE128" s="1252"/>
      <c r="EYF128" s="1252"/>
      <c r="EYG128" s="1252"/>
      <c r="EYH128" s="1252"/>
      <c r="EYI128" s="1252"/>
      <c r="EYJ128" s="1252"/>
      <c r="EYK128" s="1252"/>
      <c r="EYL128" s="1252"/>
      <c r="EYM128" s="1252"/>
      <c r="EYN128" s="1252"/>
      <c r="EYO128" s="1252"/>
      <c r="EYP128" s="1252"/>
      <c r="EYQ128" s="1252"/>
      <c r="EYR128" s="1252"/>
      <c r="EYS128" s="1252"/>
      <c r="EYT128" s="1252"/>
      <c r="EYU128" s="1252"/>
      <c r="EYV128" s="1252"/>
      <c r="EYW128" s="1252"/>
      <c r="EYX128" s="1252"/>
      <c r="EYY128" s="1252"/>
      <c r="EYZ128" s="1252"/>
      <c r="EZA128" s="1252"/>
      <c r="EZB128" s="1252"/>
      <c r="EZC128" s="1252"/>
      <c r="EZD128" s="1252"/>
      <c r="EZE128" s="1252"/>
      <c r="EZF128" s="1252"/>
      <c r="EZG128" s="1252"/>
      <c r="EZH128" s="1252"/>
      <c r="EZI128" s="1252"/>
      <c r="EZJ128" s="1252"/>
      <c r="EZK128" s="1252"/>
      <c r="EZL128" s="1252"/>
      <c r="EZM128" s="1252"/>
      <c r="EZN128" s="1252"/>
      <c r="EZO128" s="1252"/>
      <c r="EZP128" s="1252"/>
      <c r="EZQ128" s="1252"/>
      <c r="EZR128" s="1252"/>
      <c r="EZS128" s="1252"/>
      <c r="EZT128" s="1252"/>
      <c r="EZU128" s="1252"/>
      <c r="EZV128" s="1252"/>
      <c r="EZW128" s="1252"/>
      <c r="EZX128" s="1252"/>
      <c r="EZY128" s="1252"/>
      <c r="EZZ128" s="1252"/>
      <c r="FAA128" s="1252"/>
      <c r="FAB128" s="1252"/>
      <c r="FAC128" s="1252"/>
      <c r="FAD128" s="1252"/>
      <c r="FAE128" s="1252"/>
      <c r="FAF128" s="1252"/>
      <c r="FAG128" s="1252"/>
      <c r="FAH128" s="1252"/>
      <c r="FAI128" s="1252"/>
      <c r="FAJ128" s="1252"/>
      <c r="FAK128" s="1252"/>
      <c r="FAL128" s="1252"/>
      <c r="FAM128" s="1252"/>
      <c r="FAN128" s="1252"/>
      <c r="FAO128" s="1252"/>
      <c r="FAP128" s="1252"/>
      <c r="FAQ128" s="1252"/>
      <c r="FAR128" s="1252"/>
      <c r="FAS128" s="1252"/>
      <c r="FAT128" s="1252"/>
      <c r="FAU128" s="1252"/>
      <c r="FAV128" s="1252"/>
      <c r="FAW128" s="1252"/>
      <c r="FAX128" s="1252"/>
      <c r="FAY128" s="1252"/>
      <c r="FAZ128" s="1252"/>
      <c r="FBA128" s="1252"/>
      <c r="FBB128" s="1252"/>
      <c r="FBC128" s="1252"/>
      <c r="FBD128" s="1252"/>
      <c r="FBE128" s="1252"/>
      <c r="FBF128" s="1252"/>
      <c r="FBG128" s="1252"/>
      <c r="FBH128" s="1252"/>
      <c r="FBI128" s="1252"/>
      <c r="FBJ128" s="1252"/>
      <c r="FBK128" s="1252"/>
      <c r="FBL128" s="1252"/>
      <c r="FBM128" s="1252"/>
      <c r="FBN128" s="1252"/>
      <c r="FBO128" s="1252"/>
      <c r="FBP128" s="1252"/>
      <c r="FBQ128" s="1252"/>
      <c r="FBR128" s="1252"/>
      <c r="FBS128" s="1252"/>
      <c r="FBT128" s="1252"/>
      <c r="FBU128" s="1252"/>
      <c r="FBV128" s="1252"/>
      <c r="FBW128" s="1252"/>
      <c r="FBX128" s="1252"/>
      <c r="FBY128" s="1252"/>
      <c r="FBZ128" s="1252"/>
      <c r="FCA128" s="1252"/>
      <c r="FCB128" s="1252"/>
      <c r="FCC128" s="1252"/>
      <c r="FCD128" s="1252"/>
      <c r="FCE128" s="1252"/>
      <c r="FCF128" s="1252"/>
      <c r="FCG128" s="1252"/>
      <c r="FCH128" s="1252"/>
      <c r="FCI128" s="1252"/>
      <c r="FCJ128" s="1252"/>
      <c r="FCK128" s="1252"/>
      <c r="FCL128" s="1252"/>
      <c r="FCM128" s="1252"/>
      <c r="FCN128" s="1252"/>
      <c r="FCO128" s="1252"/>
      <c r="FCP128" s="1252"/>
      <c r="FCQ128" s="1252"/>
      <c r="FCR128" s="1252"/>
      <c r="FCS128" s="1252"/>
      <c r="FCT128" s="1252"/>
      <c r="FCU128" s="1252"/>
      <c r="FCV128" s="1252"/>
      <c r="FCW128" s="1252"/>
      <c r="FCX128" s="1252"/>
      <c r="FCY128" s="1252"/>
      <c r="FCZ128" s="1252"/>
      <c r="FDA128" s="1252"/>
      <c r="FDB128" s="1252"/>
      <c r="FDC128" s="1252"/>
      <c r="FDD128" s="1252"/>
      <c r="FDE128" s="1252"/>
      <c r="FDF128" s="1252"/>
      <c r="FDG128" s="1252"/>
      <c r="FDH128" s="1252"/>
      <c r="FDI128" s="1252"/>
      <c r="FDJ128" s="1252"/>
      <c r="FDK128" s="1252"/>
      <c r="FDL128" s="1252"/>
      <c r="FDM128" s="1252"/>
      <c r="FDN128" s="1252"/>
      <c r="FDO128" s="1252"/>
      <c r="FDP128" s="1252"/>
      <c r="FDQ128" s="1252"/>
      <c r="FDR128" s="1252"/>
      <c r="FDS128" s="1252"/>
      <c r="FDT128" s="1252"/>
      <c r="FDU128" s="1252"/>
      <c r="FDV128" s="1252"/>
      <c r="FDW128" s="1252"/>
      <c r="FDX128" s="1252"/>
      <c r="FDY128" s="1252"/>
      <c r="FDZ128" s="1252"/>
      <c r="FEA128" s="1252"/>
      <c r="FEB128" s="1252"/>
      <c r="FEC128" s="1252"/>
      <c r="FED128" s="1252"/>
      <c r="FEE128" s="1252"/>
      <c r="FEF128" s="1252"/>
      <c r="FEG128" s="1252"/>
      <c r="FEH128" s="1252"/>
      <c r="FEI128" s="1252"/>
      <c r="FEJ128" s="1252"/>
      <c r="FEK128" s="1252"/>
      <c r="FEL128" s="1252"/>
      <c r="FEM128" s="1252"/>
      <c r="FEN128" s="1252"/>
      <c r="FEO128" s="1252"/>
      <c r="FEP128" s="1252"/>
      <c r="FEQ128" s="1252"/>
      <c r="FER128" s="1252"/>
      <c r="FES128" s="1252"/>
      <c r="FET128" s="1252"/>
      <c r="FEU128" s="1252"/>
      <c r="FEV128" s="1252"/>
      <c r="FEW128" s="1252"/>
      <c r="FEX128" s="1252"/>
      <c r="FEY128" s="1252"/>
      <c r="FEZ128" s="1252"/>
      <c r="FFA128" s="1252"/>
      <c r="FFB128" s="1252"/>
      <c r="FFC128" s="1252"/>
      <c r="FFD128" s="1252"/>
      <c r="FFE128" s="1252"/>
      <c r="FFF128" s="1252"/>
      <c r="FFG128" s="1252"/>
      <c r="FFH128" s="1252"/>
      <c r="FFI128" s="1252"/>
      <c r="FFJ128" s="1252"/>
      <c r="FFK128" s="1252"/>
      <c r="FFL128" s="1252"/>
      <c r="FFM128" s="1252"/>
      <c r="FFN128" s="1252"/>
      <c r="FFO128" s="1252"/>
      <c r="FFP128" s="1252"/>
      <c r="FFQ128" s="1252"/>
      <c r="FFR128" s="1252"/>
      <c r="FFS128" s="1252"/>
      <c r="FFT128" s="1252"/>
      <c r="FFU128" s="1252"/>
      <c r="FFV128" s="1252"/>
      <c r="FFW128" s="1252"/>
      <c r="FFX128" s="1252"/>
      <c r="FFY128" s="1252"/>
      <c r="FFZ128" s="1252"/>
      <c r="FGA128" s="1252"/>
      <c r="FGB128" s="1252"/>
      <c r="FGC128" s="1252"/>
      <c r="FGD128" s="1252"/>
      <c r="FGE128" s="1252"/>
      <c r="FGF128" s="1252"/>
      <c r="FGG128" s="1252"/>
      <c r="FGH128" s="1252"/>
      <c r="FGI128" s="1252"/>
      <c r="FGJ128" s="1252"/>
      <c r="FGK128" s="1252"/>
      <c r="FGL128" s="1252"/>
      <c r="FGM128" s="1252"/>
      <c r="FGN128" s="1252"/>
      <c r="FGO128" s="1252"/>
      <c r="FGP128" s="1252"/>
      <c r="FGQ128" s="1252"/>
      <c r="FGR128" s="1252"/>
      <c r="FGS128" s="1252"/>
      <c r="FGT128" s="1252"/>
      <c r="FGU128" s="1252"/>
      <c r="FGV128" s="1252"/>
      <c r="FGW128" s="1252"/>
      <c r="FGX128" s="1252"/>
      <c r="FGY128" s="1252"/>
      <c r="FGZ128" s="1252"/>
      <c r="FHA128" s="1252"/>
      <c r="FHB128" s="1252"/>
      <c r="FHC128" s="1252"/>
      <c r="FHD128" s="1252"/>
      <c r="FHE128" s="1252"/>
      <c r="FHF128" s="1252"/>
      <c r="FHG128" s="1252"/>
      <c r="FHH128" s="1252"/>
      <c r="FHI128" s="1252"/>
      <c r="FHJ128" s="1252"/>
      <c r="FHK128" s="1252"/>
      <c r="FHL128" s="1252"/>
      <c r="FHM128" s="1252"/>
      <c r="FHN128" s="1252"/>
      <c r="FHO128" s="1252"/>
      <c r="FHP128" s="1252"/>
      <c r="FHQ128" s="1252"/>
      <c r="FHR128" s="1252"/>
      <c r="FHS128" s="1252"/>
      <c r="FHT128" s="1252"/>
      <c r="FHU128" s="1252"/>
      <c r="FHV128" s="1252"/>
      <c r="FHW128" s="1252"/>
      <c r="FHX128" s="1252"/>
      <c r="FHY128" s="1252"/>
      <c r="FHZ128" s="1252"/>
      <c r="FIA128" s="1252"/>
      <c r="FIB128" s="1252"/>
      <c r="FIC128" s="1252"/>
      <c r="FID128" s="1252"/>
      <c r="FIE128" s="1252"/>
      <c r="FIF128" s="1252"/>
      <c r="FIG128" s="1252"/>
      <c r="FIH128" s="1252"/>
      <c r="FII128" s="1252"/>
      <c r="FIJ128" s="1252"/>
      <c r="FIK128" s="1252"/>
      <c r="FIL128" s="1252"/>
      <c r="FIM128" s="1252"/>
      <c r="FIN128" s="1252"/>
      <c r="FIO128" s="1252"/>
      <c r="FIP128" s="1252"/>
      <c r="FIQ128" s="1252"/>
      <c r="FIR128" s="1252"/>
      <c r="FIS128" s="1252"/>
      <c r="FIT128" s="1252"/>
      <c r="FIU128" s="1252"/>
      <c r="FIV128" s="1252"/>
      <c r="FIW128" s="1252"/>
      <c r="FIX128" s="1252"/>
      <c r="FIY128" s="1252"/>
      <c r="FIZ128" s="1252"/>
      <c r="FJA128" s="1252"/>
      <c r="FJB128" s="1252"/>
      <c r="FJC128" s="1252"/>
      <c r="FJD128" s="1252"/>
      <c r="FJE128" s="1252"/>
      <c r="FJF128" s="1252"/>
      <c r="FJG128" s="1252"/>
      <c r="FJH128" s="1252"/>
      <c r="FJI128" s="1252"/>
      <c r="FJJ128" s="1252"/>
      <c r="FJK128" s="1252"/>
      <c r="FJL128" s="1252"/>
      <c r="FJM128" s="1252"/>
      <c r="FJN128" s="1252"/>
      <c r="FJO128" s="1252"/>
      <c r="FJP128" s="1252"/>
      <c r="FJQ128" s="1252"/>
      <c r="FJR128" s="1252"/>
      <c r="FJS128" s="1252"/>
      <c r="FJT128" s="1252"/>
      <c r="FJU128" s="1252"/>
      <c r="FJV128" s="1252"/>
      <c r="FJW128" s="1252"/>
      <c r="FJX128" s="1252"/>
      <c r="FJY128" s="1252"/>
      <c r="FJZ128" s="1252"/>
      <c r="FKA128" s="1252"/>
      <c r="FKB128" s="1252"/>
      <c r="FKC128" s="1252"/>
      <c r="FKD128" s="1252"/>
      <c r="FKE128" s="1252"/>
      <c r="FKF128" s="1252"/>
      <c r="FKG128" s="1252"/>
      <c r="FKH128" s="1252"/>
      <c r="FKI128" s="1252"/>
      <c r="FKJ128" s="1252"/>
      <c r="FKK128" s="1252"/>
      <c r="FKL128" s="1252"/>
      <c r="FKM128" s="1252"/>
      <c r="FKN128" s="1252"/>
      <c r="FKO128" s="1252"/>
      <c r="FKP128" s="1252"/>
      <c r="FKQ128" s="1252"/>
      <c r="FKR128" s="1252"/>
      <c r="FKS128" s="1252"/>
      <c r="FKT128" s="1252"/>
      <c r="FKU128" s="1252"/>
      <c r="FKV128" s="1252"/>
      <c r="FKW128" s="1252"/>
      <c r="FKX128" s="1252"/>
      <c r="FKY128" s="1252"/>
      <c r="FKZ128" s="1252"/>
      <c r="FLA128" s="1252"/>
      <c r="FLB128" s="1252"/>
      <c r="FLC128" s="1252"/>
      <c r="FLD128" s="1252"/>
      <c r="FLE128" s="1252"/>
      <c r="FLF128" s="1252"/>
      <c r="FLG128" s="1252"/>
      <c r="FLH128" s="1252"/>
      <c r="FLI128" s="1252"/>
      <c r="FLJ128" s="1252"/>
      <c r="FLK128" s="1252"/>
      <c r="FLL128" s="1252"/>
      <c r="FLM128" s="1252"/>
      <c r="FLN128" s="1252"/>
      <c r="FLO128" s="1252"/>
      <c r="FLP128" s="1252"/>
      <c r="FLQ128" s="1252"/>
      <c r="FLR128" s="1252"/>
      <c r="FLS128" s="1252"/>
      <c r="FLT128" s="1252"/>
      <c r="FLU128" s="1252"/>
      <c r="FLV128" s="1252"/>
      <c r="FLW128" s="1252"/>
      <c r="FLX128" s="1252"/>
      <c r="FLY128" s="1252"/>
      <c r="FLZ128" s="1252"/>
      <c r="FMA128" s="1252"/>
      <c r="FMB128" s="1252"/>
      <c r="FMC128" s="1252"/>
      <c r="FMD128" s="1252"/>
      <c r="FME128" s="1252"/>
      <c r="FMF128" s="1252"/>
      <c r="FMG128" s="1252"/>
      <c r="FMH128" s="1252"/>
      <c r="FMI128" s="1252"/>
      <c r="FMJ128" s="1252"/>
      <c r="FMK128" s="1252"/>
      <c r="FML128" s="1252"/>
      <c r="FMM128" s="1252"/>
      <c r="FMN128" s="1252"/>
      <c r="FMO128" s="1252"/>
      <c r="FMP128" s="1252"/>
      <c r="FMQ128" s="1252"/>
      <c r="FMR128" s="1252"/>
      <c r="FMS128" s="1252"/>
      <c r="FMT128" s="1252"/>
      <c r="FMU128" s="1252"/>
      <c r="FMV128" s="1252"/>
      <c r="FMW128" s="1252"/>
      <c r="FMX128" s="1252"/>
      <c r="FMY128" s="1252"/>
      <c r="FMZ128" s="1252"/>
      <c r="FNA128" s="1252"/>
      <c r="FNB128" s="1252"/>
      <c r="FNC128" s="1252"/>
      <c r="FND128" s="1252"/>
      <c r="FNE128" s="1252"/>
      <c r="FNF128" s="1252"/>
      <c r="FNG128" s="1252"/>
      <c r="FNH128" s="1252"/>
      <c r="FNI128" s="1252"/>
      <c r="FNJ128" s="1252"/>
      <c r="FNK128" s="1252"/>
      <c r="FNL128" s="1252"/>
      <c r="FNM128" s="1252"/>
      <c r="FNN128" s="1252"/>
      <c r="FNO128" s="1252"/>
      <c r="FNP128" s="1252"/>
      <c r="FNQ128" s="1252"/>
      <c r="FNR128" s="1252"/>
      <c r="FNS128" s="1252"/>
      <c r="FNT128" s="1252"/>
      <c r="FNU128" s="1252"/>
      <c r="FNV128" s="1252"/>
      <c r="FNW128" s="1252"/>
      <c r="FNX128" s="1252"/>
      <c r="FNY128" s="1252"/>
      <c r="FNZ128" s="1252"/>
      <c r="FOA128" s="1252"/>
      <c r="FOB128" s="1252"/>
      <c r="FOC128" s="1252"/>
      <c r="FOD128" s="1252"/>
      <c r="FOE128" s="1252"/>
      <c r="FOF128" s="1252"/>
      <c r="FOG128" s="1252"/>
      <c r="FOH128" s="1252"/>
      <c r="FOI128" s="1252"/>
      <c r="FOJ128" s="1252"/>
      <c r="FOK128" s="1252"/>
      <c r="FOL128" s="1252"/>
      <c r="FOM128" s="1252"/>
      <c r="FON128" s="1252"/>
      <c r="FOO128" s="1252"/>
      <c r="FOP128" s="1252"/>
      <c r="FOQ128" s="1252"/>
      <c r="FOR128" s="1252"/>
      <c r="FOS128" s="1252"/>
      <c r="FOT128" s="1252"/>
      <c r="FOU128" s="1252"/>
      <c r="FOV128" s="1252"/>
      <c r="FOW128" s="1252"/>
      <c r="FOX128" s="1252"/>
      <c r="FOY128" s="1252"/>
      <c r="FOZ128" s="1252"/>
      <c r="FPA128" s="1252"/>
      <c r="FPB128" s="1252"/>
      <c r="FPC128" s="1252"/>
      <c r="FPD128" s="1252"/>
      <c r="FPE128" s="1252"/>
      <c r="FPF128" s="1252"/>
      <c r="FPG128" s="1252"/>
      <c r="FPH128" s="1252"/>
      <c r="FPI128" s="1252"/>
      <c r="FPJ128" s="1252"/>
      <c r="FPK128" s="1252"/>
      <c r="FPL128" s="1252"/>
      <c r="FPM128" s="1252"/>
      <c r="FPN128" s="1252"/>
      <c r="FPO128" s="1252"/>
      <c r="FPP128" s="1252"/>
      <c r="FPQ128" s="1252"/>
      <c r="FPR128" s="1252"/>
      <c r="FPS128" s="1252"/>
      <c r="FPT128" s="1252"/>
      <c r="FPU128" s="1252"/>
      <c r="FPV128" s="1252"/>
      <c r="FPW128" s="1252"/>
      <c r="FPX128" s="1252"/>
      <c r="FPY128" s="1252"/>
      <c r="FPZ128" s="1252"/>
      <c r="FQA128" s="1252"/>
      <c r="FQB128" s="1252"/>
      <c r="FQC128" s="1252"/>
      <c r="FQD128" s="1252"/>
      <c r="FQE128" s="1252"/>
      <c r="FQF128" s="1252"/>
      <c r="FQG128" s="1252"/>
      <c r="FQH128" s="1252"/>
      <c r="FQI128" s="1252"/>
      <c r="FQJ128" s="1252"/>
      <c r="FQK128" s="1252"/>
      <c r="FQL128" s="1252"/>
      <c r="FQM128" s="1252"/>
      <c r="FQN128" s="1252"/>
      <c r="FQO128" s="1252"/>
      <c r="FQP128" s="1252"/>
      <c r="FQQ128" s="1252"/>
      <c r="FQR128" s="1252"/>
      <c r="FQS128" s="1252"/>
      <c r="FQT128" s="1252"/>
      <c r="FQU128" s="1252"/>
      <c r="FQV128" s="1252"/>
      <c r="FQW128" s="1252"/>
      <c r="FQX128" s="1252"/>
      <c r="FQY128" s="1252"/>
      <c r="FQZ128" s="1252"/>
      <c r="FRA128" s="1252"/>
      <c r="FRB128" s="1252"/>
      <c r="FRC128" s="1252"/>
      <c r="FRD128" s="1252"/>
      <c r="FRE128" s="1252"/>
      <c r="FRF128" s="1252"/>
      <c r="FRG128" s="1252"/>
      <c r="FRH128" s="1252"/>
      <c r="FRI128" s="1252"/>
      <c r="FRJ128" s="1252"/>
      <c r="FRK128" s="1252"/>
      <c r="FRL128" s="1252"/>
      <c r="FRM128" s="1252"/>
      <c r="FRN128" s="1252"/>
      <c r="FRO128" s="1252"/>
      <c r="FRP128" s="1252"/>
      <c r="FRQ128" s="1252"/>
      <c r="FRR128" s="1252"/>
      <c r="FRS128" s="1252"/>
      <c r="FRT128" s="1252"/>
      <c r="FRU128" s="1252"/>
      <c r="FRV128" s="1252"/>
      <c r="FRW128" s="1252"/>
      <c r="FRX128" s="1252"/>
      <c r="FRY128" s="1252"/>
      <c r="FRZ128" s="1252"/>
      <c r="FSA128" s="1252"/>
      <c r="FSB128" s="1252"/>
      <c r="FSC128" s="1252"/>
      <c r="FSD128" s="1252"/>
      <c r="FSE128" s="1252"/>
      <c r="FSF128" s="1252"/>
      <c r="FSG128" s="1252"/>
      <c r="FSH128" s="1252"/>
      <c r="FSI128" s="1252"/>
      <c r="FSJ128" s="1252"/>
      <c r="FSK128" s="1252"/>
      <c r="FSL128" s="1252"/>
      <c r="FSM128" s="1252"/>
      <c r="FSN128" s="1252"/>
      <c r="FSO128" s="1252"/>
      <c r="FSP128" s="1252"/>
      <c r="FSQ128" s="1252"/>
      <c r="FSR128" s="1252"/>
      <c r="FSS128" s="1252"/>
      <c r="FST128" s="1252"/>
      <c r="FSU128" s="1252"/>
      <c r="FSV128" s="1252"/>
      <c r="FSW128" s="1252"/>
      <c r="FSX128" s="1252"/>
      <c r="FSY128" s="1252"/>
      <c r="FSZ128" s="1252"/>
      <c r="FTA128" s="1252"/>
      <c r="FTB128" s="1252"/>
      <c r="FTC128" s="1252"/>
      <c r="FTD128" s="1252"/>
      <c r="FTE128" s="1252"/>
      <c r="FTF128" s="1252"/>
      <c r="FTG128" s="1252"/>
      <c r="FTH128" s="1252"/>
      <c r="FTI128" s="1252"/>
      <c r="FTJ128" s="1252"/>
      <c r="FTK128" s="1252"/>
      <c r="FTL128" s="1252"/>
      <c r="FTM128" s="1252"/>
      <c r="FTN128" s="1252"/>
      <c r="FTO128" s="1252"/>
      <c r="FTP128" s="1252"/>
      <c r="FTQ128" s="1252"/>
      <c r="FTR128" s="1252"/>
      <c r="FTS128" s="1252"/>
      <c r="FTT128" s="1252"/>
      <c r="FTU128" s="1252"/>
      <c r="FTV128" s="1252"/>
      <c r="FTW128" s="1252"/>
      <c r="FTX128" s="1252"/>
      <c r="FTY128" s="1252"/>
      <c r="FTZ128" s="1252"/>
      <c r="FUA128" s="1252"/>
      <c r="FUB128" s="1252"/>
      <c r="FUC128" s="1252"/>
      <c r="FUD128" s="1252"/>
      <c r="FUE128" s="1252"/>
      <c r="FUF128" s="1252"/>
      <c r="FUG128" s="1252"/>
      <c r="FUH128" s="1252"/>
      <c r="FUI128" s="1252"/>
      <c r="FUJ128" s="1252"/>
      <c r="FUK128" s="1252"/>
      <c r="FUL128" s="1252"/>
      <c r="FUM128" s="1252"/>
      <c r="FUN128" s="1252"/>
      <c r="FUO128" s="1252"/>
      <c r="FUP128" s="1252"/>
      <c r="FUQ128" s="1252"/>
      <c r="FUR128" s="1252"/>
      <c r="FUS128" s="1252"/>
      <c r="FUT128" s="1252"/>
      <c r="FUU128" s="1252"/>
      <c r="FUV128" s="1252"/>
      <c r="FUW128" s="1252"/>
      <c r="FUX128" s="1252"/>
      <c r="FUY128" s="1252"/>
      <c r="FUZ128" s="1252"/>
      <c r="FVA128" s="1252"/>
      <c r="FVB128" s="1252"/>
      <c r="FVC128" s="1252"/>
      <c r="FVD128" s="1252"/>
      <c r="FVE128" s="1252"/>
      <c r="FVF128" s="1252"/>
      <c r="FVG128" s="1252"/>
      <c r="FVH128" s="1252"/>
      <c r="FVI128" s="1252"/>
      <c r="FVJ128" s="1252"/>
      <c r="FVK128" s="1252"/>
      <c r="FVL128" s="1252"/>
      <c r="FVM128" s="1252"/>
      <c r="FVN128" s="1252"/>
      <c r="FVO128" s="1252"/>
      <c r="FVP128" s="1252"/>
      <c r="FVQ128" s="1252"/>
      <c r="FVR128" s="1252"/>
      <c r="FVS128" s="1252"/>
      <c r="FVT128" s="1252"/>
      <c r="FVU128" s="1252"/>
      <c r="FVV128" s="1252"/>
      <c r="FVW128" s="1252"/>
      <c r="FVX128" s="1252"/>
      <c r="FVY128" s="1252"/>
      <c r="FVZ128" s="1252"/>
      <c r="FWA128" s="1252"/>
      <c r="FWB128" s="1252"/>
      <c r="FWC128" s="1252"/>
      <c r="FWD128" s="1252"/>
      <c r="FWE128" s="1252"/>
      <c r="FWF128" s="1252"/>
      <c r="FWG128" s="1252"/>
      <c r="FWH128" s="1252"/>
      <c r="FWI128" s="1252"/>
      <c r="FWJ128" s="1252"/>
      <c r="FWK128" s="1252"/>
      <c r="FWL128" s="1252"/>
      <c r="FWM128" s="1252"/>
      <c r="FWN128" s="1252"/>
      <c r="FWO128" s="1252"/>
      <c r="FWP128" s="1252"/>
      <c r="FWQ128" s="1252"/>
      <c r="FWR128" s="1252"/>
      <c r="FWS128" s="1252"/>
      <c r="FWT128" s="1252"/>
      <c r="FWU128" s="1252"/>
      <c r="FWV128" s="1252"/>
      <c r="FWW128" s="1252"/>
      <c r="FWX128" s="1252"/>
      <c r="FWY128" s="1252"/>
      <c r="FWZ128" s="1252"/>
      <c r="FXA128" s="1252"/>
      <c r="FXB128" s="1252"/>
      <c r="FXC128" s="1252"/>
      <c r="FXD128" s="1252"/>
      <c r="FXE128" s="1252"/>
      <c r="FXF128" s="1252"/>
      <c r="FXG128" s="1252"/>
      <c r="FXH128" s="1252"/>
      <c r="FXI128" s="1252"/>
      <c r="FXJ128" s="1252"/>
      <c r="FXK128" s="1252"/>
      <c r="FXL128" s="1252"/>
      <c r="FXM128" s="1252"/>
      <c r="FXN128" s="1252"/>
      <c r="FXO128" s="1252"/>
      <c r="FXP128" s="1252"/>
      <c r="FXQ128" s="1252"/>
      <c r="FXR128" s="1252"/>
      <c r="FXS128" s="1252"/>
      <c r="FXT128" s="1252"/>
      <c r="FXU128" s="1252"/>
      <c r="FXV128" s="1252"/>
      <c r="FXW128" s="1252"/>
      <c r="FXX128" s="1252"/>
      <c r="FXY128" s="1252"/>
      <c r="FXZ128" s="1252"/>
      <c r="FYA128" s="1252"/>
      <c r="FYB128" s="1252"/>
      <c r="FYC128" s="1252"/>
      <c r="FYD128" s="1252"/>
      <c r="FYE128" s="1252"/>
      <c r="FYF128" s="1252"/>
      <c r="FYG128" s="1252"/>
      <c r="FYH128" s="1252"/>
      <c r="FYI128" s="1252"/>
      <c r="FYJ128" s="1252"/>
      <c r="FYK128" s="1252"/>
      <c r="FYL128" s="1252"/>
      <c r="FYM128" s="1252"/>
      <c r="FYN128" s="1252"/>
      <c r="FYO128" s="1252"/>
      <c r="FYP128" s="1252"/>
      <c r="FYQ128" s="1252"/>
      <c r="FYR128" s="1252"/>
      <c r="FYS128" s="1252"/>
      <c r="FYT128" s="1252"/>
      <c r="FYU128" s="1252"/>
      <c r="FYV128" s="1252"/>
      <c r="FYW128" s="1252"/>
      <c r="FYX128" s="1252"/>
      <c r="FYY128" s="1252"/>
      <c r="FYZ128" s="1252"/>
      <c r="FZA128" s="1252"/>
      <c r="FZB128" s="1252"/>
      <c r="FZC128" s="1252"/>
      <c r="FZD128" s="1252"/>
      <c r="FZE128" s="1252"/>
      <c r="FZF128" s="1252"/>
      <c r="FZG128" s="1252"/>
      <c r="FZH128" s="1252"/>
      <c r="FZI128" s="1252"/>
      <c r="FZJ128" s="1252"/>
      <c r="FZK128" s="1252"/>
      <c r="FZL128" s="1252"/>
      <c r="FZM128" s="1252"/>
      <c r="FZN128" s="1252"/>
      <c r="FZO128" s="1252"/>
      <c r="FZP128" s="1252"/>
      <c r="FZQ128" s="1252"/>
      <c r="FZR128" s="1252"/>
      <c r="FZS128" s="1252"/>
      <c r="FZT128" s="1252"/>
      <c r="FZU128" s="1252"/>
      <c r="FZV128" s="1252"/>
      <c r="FZW128" s="1252"/>
      <c r="FZX128" s="1252"/>
      <c r="FZY128" s="1252"/>
      <c r="FZZ128" s="1252"/>
      <c r="GAA128" s="1252"/>
      <c r="GAB128" s="1252"/>
      <c r="GAC128" s="1252"/>
      <c r="GAD128" s="1252"/>
      <c r="GAE128" s="1252"/>
      <c r="GAF128" s="1252"/>
      <c r="GAG128" s="1252"/>
      <c r="GAH128" s="1252"/>
      <c r="GAI128" s="1252"/>
      <c r="GAJ128" s="1252"/>
      <c r="GAK128" s="1252"/>
      <c r="GAL128" s="1252"/>
      <c r="GAM128" s="1252"/>
      <c r="GAN128" s="1252"/>
      <c r="GAO128" s="1252"/>
      <c r="GAP128" s="1252"/>
      <c r="GAQ128" s="1252"/>
      <c r="GAR128" s="1252"/>
      <c r="GAS128" s="1252"/>
      <c r="GAT128" s="1252"/>
      <c r="GAU128" s="1252"/>
      <c r="GAV128" s="1252"/>
      <c r="GAW128" s="1252"/>
      <c r="GAX128" s="1252"/>
      <c r="GAY128" s="1252"/>
      <c r="GAZ128" s="1252"/>
      <c r="GBA128" s="1252"/>
      <c r="GBB128" s="1252"/>
      <c r="GBC128" s="1252"/>
      <c r="GBD128" s="1252"/>
      <c r="GBE128" s="1252"/>
      <c r="GBF128" s="1252"/>
      <c r="GBG128" s="1252"/>
      <c r="GBH128" s="1252"/>
      <c r="GBI128" s="1252"/>
      <c r="GBJ128" s="1252"/>
      <c r="GBK128" s="1252"/>
      <c r="GBL128" s="1252"/>
      <c r="GBM128" s="1252"/>
      <c r="GBN128" s="1252"/>
      <c r="GBO128" s="1252"/>
      <c r="GBP128" s="1252"/>
      <c r="GBQ128" s="1252"/>
      <c r="GBR128" s="1252"/>
      <c r="GBS128" s="1252"/>
      <c r="GBT128" s="1252"/>
      <c r="GBU128" s="1252"/>
      <c r="GBV128" s="1252"/>
      <c r="GBW128" s="1252"/>
      <c r="GBX128" s="1252"/>
      <c r="GBY128" s="1252"/>
      <c r="GBZ128" s="1252"/>
      <c r="GCA128" s="1252"/>
      <c r="GCB128" s="1252"/>
      <c r="GCC128" s="1252"/>
      <c r="GCD128" s="1252"/>
      <c r="GCE128" s="1252"/>
      <c r="GCF128" s="1252"/>
      <c r="GCG128" s="1252"/>
      <c r="GCH128" s="1252"/>
      <c r="GCI128" s="1252"/>
      <c r="GCJ128" s="1252"/>
      <c r="GCK128" s="1252"/>
      <c r="GCL128" s="1252"/>
      <c r="GCM128" s="1252"/>
      <c r="GCN128" s="1252"/>
      <c r="GCO128" s="1252"/>
      <c r="GCP128" s="1252"/>
      <c r="GCQ128" s="1252"/>
      <c r="GCR128" s="1252"/>
      <c r="GCS128" s="1252"/>
      <c r="GCT128" s="1252"/>
      <c r="GCU128" s="1252"/>
      <c r="GCV128" s="1252"/>
      <c r="GCW128" s="1252"/>
      <c r="GCX128" s="1252"/>
      <c r="GCY128" s="1252"/>
      <c r="GCZ128" s="1252"/>
      <c r="GDA128" s="1252"/>
      <c r="GDB128" s="1252"/>
      <c r="GDC128" s="1252"/>
      <c r="GDD128" s="1252"/>
      <c r="GDE128" s="1252"/>
      <c r="GDF128" s="1252"/>
      <c r="GDG128" s="1252"/>
      <c r="GDH128" s="1252"/>
      <c r="GDI128" s="1252"/>
      <c r="GDJ128" s="1252"/>
      <c r="GDK128" s="1252"/>
      <c r="GDL128" s="1252"/>
      <c r="GDM128" s="1252"/>
      <c r="GDN128" s="1252"/>
      <c r="GDO128" s="1252"/>
      <c r="GDP128" s="1252"/>
      <c r="GDQ128" s="1252"/>
      <c r="GDR128" s="1252"/>
      <c r="GDS128" s="1252"/>
      <c r="GDT128" s="1252"/>
      <c r="GDU128" s="1252"/>
      <c r="GDV128" s="1252"/>
      <c r="GDW128" s="1252"/>
      <c r="GDX128" s="1252"/>
      <c r="GDY128" s="1252"/>
      <c r="GDZ128" s="1252"/>
      <c r="GEA128" s="1252"/>
      <c r="GEB128" s="1252"/>
      <c r="GEC128" s="1252"/>
      <c r="GED128" s="1252"/>
      <c r="GEE128" s="1252"/>
      <c r="GEF128" s="1252"/>
      <c r="GEG128" s="1252"/>
      <c r="GEH128" s="1252"/>
      <c r="GEI128" s="1252"/>
      <c r="GEJ128" s="1252"/>
      <c r="GEK128" s="1252"/>
      <c r="GEL128" s="1252"/>
      <c r="GEM128" s="1252"/>
      <c r="GEN128" s="1252"/>
      <c r="GEO128" s="1252"/>
      <c r="GEP128" s="1252"/>
      <c r="GEQ128" s="1252"/>
      <c r="GER128" s="1252"/>
      <c r="GES128" s="1252"/>
      <c r="GET128" s="1252"/>
      <c r="GEU128" s="1252"/>
      <c r="GEV128" s="1252"/>
      <c r="GEW128" s="1252"/>
      <c r="GEX128" s="1252"/>
      <c r="GEY128" s="1252"/>
      <c r="GEZ128" s="1252"/>
      <c r="GFA128" s="1252"/>
      <c r="GFB128" s="1252"/>
      <c r="GFC128" s="1252"/>
      <c r="GFD128" s="1252"/>
      <c r="GFE128" s="1252"/>
      <c r="GFF128" s="1252"/>
      <c r="GFG128" s="1252"/>
      <c r="GFH128" s="1252"/>
      <c r="GFI128" s="1252"/>
      <c r="GFJ128" s="1252"/>
      <c r="GFK128" s="1252"/>
      <c r="GFL128" s="1252"/>
      <c r="GFM128" s="1252"/>
      <c r="GFN128" s="1252"/>
      <c r="GFO128" s="1252"/>
      <c r="GFP128" s="1252"/>
      <c r="GFQ128" s="1252"/>
      <c r="GFR128" s="1252"/>
      <c r="GFS128" s="1252"/>
      <c r="GFT128" s="1252"/>
      <c r="GFU128" s="1252"/>
      <c r="GFV128" s="1252"/>
      <c r="GFW128" s="1252"/>
      <c r="GFX128" s="1252"/>
      <c r="GFY128" s="1252"/>
      <c r="GFZ128" s="1252"/>
      <c r="GGA128" s="1252"/>
      <c r="GGB128" s="1252"/>
      <c r="GGC128" s="1252"/>
      <c r="GGD128" s="1252"/>
      <c r="GGE128" s="1252"/>
      <c r="GGF128" s="1252"/>
      <c r="GGG128" s="1252"/>
      <c r="GGH128" s="1252"/>
      <c r="GGI128" s="1252"/>
      <c r="GGJ128" s="1252"/>
      <c r="GGK128" s="1252"/>
      <c r="GGL128" s="1252"/>
      <c r="GGM128" s="1252"/>
      <c r="GGN128" s="1252"/>
      <c r="GGO128" s="1252"/>
      <c r="GGP128" s="1252"/>
      <c r="GGQ128" s="1252"/>
      <c r="GGR128" s="1252"/>
      <c r="GGS128" s="1252"/>
      <c r="GGT128" s="1252"/>
      <c r="GGU128" s="1252"/>
      <c r="GGV128" s="1252"/>
      <c r="GGW128" s="1252"/>
      <c r="GGX128" s="1252"/>
      <c r="GGY128" s="1252"/>
      <c r="GGZ128" s="1252"/>
      <c r="GHA128" s="1252"/>
      <c r="GHB128" s="1252"/>
      <c r="GHC128" s="1252"/>
      <c r="GHD128" s="1252"/>
      <c r="GHE128" s="1252"/>
      <c r="GHF128" s="1252"/>
      <c r="GHG128" s="1252"/>
      <c r="GHH128" s="1252"/>
      <c r="GHI128" s="1252"/>
      <c r="GHJ128" s="1252"/>
      <c r="GHK128" s="1252"/>
      <c r="GHL128" s="1252"/>
      <c r="GHM128" s="1252"/>
      <c r="GHN128" s="1252"/>
      <c r="GHO128" s="1252"/>
      <c r="GHP128" s="1252"/>
      <c r="GHQ128" s="1252"/>
      <c r="GHR128" s="1252"/>
      <c r="GHS128" s="1252"/>
      <c r="GHT128" s="1252"/>
      <c r="GHU128" s="1252"/>
      <c r="GHV128" s="1252"/>
      <c r="GHW128" s="1252"/>
      <c r="GHX128" s="1252"/>
      <c r="GHY128" s="1252"/>
      <c r="GHZ128" s="1252"/>
      <c r="GIA128" s="1252"/>
      <c r="GIB128" s="1252"/>
      <c r="GIC128" s="1252"/>
      <c r="GID128" s="1252"/>
      <c r="GIE128" s="1252"/>
      <c r="GIF128" s="1252"/>
      <c r="GIG128" s="1252"/>
      <c r="GIH128" s="1252"/>
      <c r="GII128" s="1252"/>
      <c r="GIJ128" s="1252"/>
      <c r="GIK128" s="1252"/>
      <c r="GIL128" s="1252"/>
      <c r="GIM128" s="1252"/>
      <c r="GIN128" s="1252"/>
      <c r="GIO128" s="1252"/>
      <c r="GIP128" s="1252"/>
      <c r="GIQ128" s="1252"/>
      <c r="GIR128" s="1252"/>
      <c r="GIS128" s="1252"/>
      <c r="GIT128" s="1252"/>
      <c r="GIU128" s="1252"/>
      <c r="GIV128" s="1252"/>
      <c r="GIW128" s="1252"/>
      <c r="GIX128" s="1252"/>
      <c r="GIY128" s="1252"/>
      <c r="GIZ128" s="1252"/>
      <c r="GJA128" s="1252"/>
      <c r="GJB128" s="1252"/>
      <c r="GJC128" s="1252"/>
      <c r="GJD128" s="1252"/>
      <c r="GJE128" s="1252"/>
      <c r="GJF128" s="1252"/>
      <c r="GJG128" s="1252"/>
      <c r="GJH128" s="1252"/>
      <c r="GJI128" s="1252"/>
      <c r="GJJ128" s="1252"/>
      <c r="GJK128" s="1252"/>
      <c r="GJL128" s="1252"/>
      <c r="GJM128" s="1252"/>
      <c r="GJN128" s="1252"/>
      <c r="GJO128" s="1252"/>
      <c r="GJP128" s="1252"/>
      <c r="GJQ128" s="1252"/>
      <c r="GJR128" s="1252"/>
      <c r="GJS128" s="1252"/>
      <c r="GJT128" s="1252"/>
      <c r="GJU128" s="1252"/>
      <c r="GJV128" s="1252"/>
      <c r="GJW128" s="1252"/>
      <c r="GJX128" s="1252"/>
      <c r="GJY128" s="1252"/>
      <c r="GJZ128" s="1252"/>
      <c r="GKA128" s="1252"/>
      <c r="GKB128" s="1252"/>
      <c r="GKC128" s="1252"/>
      <c r="GKD128" s="1252"/>
      <c r="GKE128" s="1252"/>
      <c r="GKF128" s="1252"/>
      <c r="GKG128" s="1252"/>
      <c r="GKH128" s="1252"/>
      <c r="GKI128" s="1252"/>
      <c r="GKJ128" s="1252"/>
      <c r="GKK128" s="1252"/>
      <c r="GKL128" s="1252"/>
      <c r="GKM128" s="1252"/>
      <c r="GKN128" s="1252"/>
      <c r="GKO128" s="1252"/>
      <c r="GKP128" s="1252"/>
      <c r="GKQ128" s="1252"/>
      <c r="GKR128" s="1252"/>
      <c r="GKS128" s="1252"/>
      <c r="GKT128" s="1252"/>
      <c r="GKU128" s="1252"/>
      <c r="GKV128" s="1252"/>
      <c r="GKW128" s="1252"/>
      <c r="GKX128" s="1252"/>
      <c r="GKY128" s="1252"/>
      <c r="GKZ128" s="1252"/>
      <c r="GLA128" s="1252"/>
      <c r="GLB128" s="1252"/>
      <c r="GLC128" s="1252"/>
      <c r="GLD128" s="1252"/>
      <c r="GLE128" s="1252"/>
      <c r="GLF128" s="1252"/>
      <c r="GLG128" s="1252"/>
      <c r="GLH128" s="1252"/>
      <c r="GLI128" s="1252"/>
      <c r="GLJ128" s="1252"/>
      <c r="GLK128" s="1252"/>
      <c r="GLL128" s="1252"/>
      <c r="GLM128" s="1252"/>
      <c r="GLN128" s="1252"/>
      <c r="GLO128" s="1252"/>
      <c r="GLP128" s="1252"/>
      <c r="GLQ128" s="1252"/>
      <c r="GLR128" s="1252"/>
      <c r="GLS128" s="1252"/>
      <c r="GLT128" s="1252"/>
      <c r="GLU128" s="1252"/>
      <c r="GLV128" s="1252"/>
      <c r="GLW128" s="1252"/>
      <c r="GLX128" s="1252"/>
      <c r="GLY128" s="1252"/>
      <c r="GLZ128" s="1252"/>
      <c r="GMA128" s="1252"/>
      <c r="GMB128" s="1252"/>
      <c r="GMC128" s="1252"/>
      <c r="GMD128" s="1252"/>
      <c r="GME128" s="1252"/>
      <c r="GMF128" s="1252"/>
      <c r="GMG128" s="1252"/>
      <c r="GMH128" s="1252"/>
      <c r="GMI128" s="1252"/>
      <c r="GMJ128" s="1252"/>
      <c r="GMK128" s="1252"/>
      <c r="GML128" s="1252"/>
      <c r="GMM128" s="1252"/>
      <c r="GMN128" s="1252"/>
      <c r="GMO128" s="1252"/>
      <c r="GMP128" s="1252"/>
      <c r="GMQ128" s="1252"/>
      <c r="GMR128" s="1252"/>
      <c r="GMS128" s="1252"/>
      <c r="GMT128" s="1252"/>
      <c r="GMU128" s="1252"/>
      <c r="GMV128" s="1252"/>
      <c r="GMW128" s="1252"/>
      <c r="GMX128" s="1252"/>
      <c r="GMY128" s="1252"/>
      <c r="GMZ128" s="1252"/>
      <c r="GNA128" s="1252"/>
      <c r="GNB128" s="1252"/>
      <c r="GNC128" s="1252"/>
      <c r="GND128" s="1252"/>
      <c r="GNE128" s="1252"/>
      <c r="GNF128" s="1252"/>
      <c r="GNG128" s="1252"/>
      <c r="GNH128" s="1252"/>
      <c r="GNI128" s="1252"/>
      <c r="GNJ128" s="1252"/>
      <c r="GNK128" s="1252"/>
      <c r="GNL128" s="1252"/>
      <c r="GNM128" s="1252"/>
      <c r="GNN128" s="1252"/>
      <c r="GNO128" s="1252"/>
      <c r="GNP128" s="1252"/>
      <c r="GNQ128" s="1252"/>
      <c r="GNR128" s="1252"/>
      <c r="GNS128" s="1252"/>
      <c r="GNT128" s="1252"/>
      <c r="GNU128" s="1252"/>
      <c r="GNV128" s="1252"/>
      <c r="GNW128" s="1252"/>
      <c r="GNX128" s="1252"/>
      <c r="GNY128" s="1252"/>
      <c r="GNZ128" s="1252"/>
      <c r="GOA128" s="1252"/>
      <c r="GOB128" s="1252"/>
      <c r="GOC128" s="1252"/>
      <c r="GOD128" s="1252"/>
      <c r="GOE128" s="1252"/>
      <c r="GOF128" s="1252"/>
      <c r="GOG128" s="1252"/>
      <c r="GOH128" s="1252"/>
      <c r="GOI128" s="1252"/>
      <c r="GOJ128" s="1252"/>
      <c r="GOK128" s="1252"/>
      <c r="GOL128" s="1252"/>
      <c r="GOM128" s="1252"/>
      <c r="GON128" s="1252"/>
      <c r="GOO128" s="1252"/>
      <c r="GOP128" s="1252"/>
      <c r="GOQ128" s="1252"/>
      <c r="GOR128" s="1252"/>
      <c r="GOS128" s="1252"/>
      <c r="GOT128" s="1252"/>
      <c r="GOU128" s="1252"/>
      <c r="GOV128" s="1252"/>
      <c r="GOW128" s="1252"/>
      <c r="GOX128" s="1252"/>
      <c r="GOY128" s="1252"/>
      <c r="GOZ128" s="1252"/>
      <c r="GPA128" s="1252"/>
      <c r="GPB128" s="1252"/>
      <c r="GPC128" s="1252"/>
      <c r="GPD128" s="1252"/>
      <c r="GPE128" s="1252"/>
      <c r="GPF128" s="1252"/>
      <c r="GPG128" s="1252"/>
      <c r="GPH128" s="1252"/>
      <c r="GPI128" s="1252"/>
      <c r="GPJ128" s="1252"/>
      <c r="GPK128" s="1252"/>
      <c r="GPL128" s="1252"/>
      <c r="GPM128" s="1252"/>
      <c r="GPN128" s="1252"/>
      <c r="GPO128" s="1252"/>
      <c r="GPP128" s="1252"/>
      <c r="GPQ128" s="1252"/>
      <c r="GPR128" s="1252"/>
      <c r="GPS128" s="1252"/>
      <c r="GPT128" s="1252"/>
      <c r="GPU128" s="1252"/>
      <c r="GPV128" s="1252"/>
      <c r="GPW128" s="1252"/>
      <c r="GPX128" s="1252"/>
      <c r="GPY128" s="1252"/>
      <c r="GPZ128" s="1252"/>
      <c r="GQA128" s="1252"/>
      <c r="GQB128" s="1252"/>
      <c r="GQC128" s="1252"/>
      <c r="GQD128" s="1252"/>
      <c r="GQE128" s="1252"/>
      <c r="GQF128" s="1252"/>
      <c r="GQG128" s="1252"/>
      <c r="GQH128" s="1252"/>
      <c r="GQI128" s="1252"/>
      <c r="GQJ128" s="1252"/>
      <c r="GQK128" s="1252"/>
      <c r="GQL128" s="1252"/>
      <c r="GQM128" s="1252"/>
      <c r="GQN128" s="1252"/>
      <c r="GQO128" s="1252"/>
      <c r="GQP128" s="1252"/>
      <c r="GQQ128" s="1252"/>
      <c r="GQR128" s="1252"/>
      <c r="GQS128" s="1252"/>
      <c r="GQT128" s="1252"/>
      <c r="GQU128" s="1252"/>
      <c r="GQV128" s="1252"/>
      <c r="GQW128" s="1252"/>
      <c r="GQX128" s="1252"/>
      <c r="GQY128" s="1252"/>
      <c r="GQZ128" s="1252"/>
      <c r="GRA128" s="1252"/>
      <c r="GRB128" s="1252"/>
      <c r="GRC128" s="1252"/>
      <c r="GRD128" s="1252"/>
      <c r="GRE128" s="1252"/>
      <c r="GRF128" s="1252"/>
      <c r="GRG128" s="1252"/>
      <c r="GRH128" s="1252"/>
      <c r="GRI128" s="1252"/>
      <c r="GRJ128" s="1252"/>
      <c r="GRK128" s="1252"/>
      <c r="GRL128" s="1252"/>
      <c r="GRM128" s="1252"/>
      <c r="GRN128" s="1252"/>
      <c r="GRO128" s="1252"/>
      <c r="GRP128" s="1252"/>
      <c r="GRQ128" s="1252"/>
      <c r="GRR128" s="1252"/>
      <c r="GRS128" s="1252"/>
      <c r="GRT128" s="1252"/>
      <c r="GRU128" s="1252"/>
      <c r="GRV128" s="1252"/>
      <c r="GRW128" s="1252"/>
      <c r="GRX128" s="1252"/>
      <c r="GRY128" s="1252"/>
      <c r="GRZ128" s="1252"/>
      <c r="GSA128" s="1252"/>
      <c r="GSB128" s="1252"/>
      <c r="GSC128" s="1252"/>
      <c r="GSD128" s="1252"/>
      <c r="GSE128" s="1252"/>
      <c r="GSF128" s="1252"/>
      <c r="GSG128" s="1252"/>
      <c r="GSH128" s="1252"/>
      <c r="GSI128" s="1252"/>
      <c r="GSJ128" s="1252"/>
      <c r="GSK128" s="1252"/>
      <c r="GSL128" s="1252"/>
      <c r="GSM128" s="1252"/>
      <c r="GSN128" s="1252"/>
      <c r="GSO128" s="1252"/>
      <c r="GSP128" s="1252"/>
      <c r="GSQ128" s="1252"/>
      <c r="GSR128" s="1252"/>
      <c r="GSS128" s="1252"/>
      <c r="GST128" s="1252"/>
      <c r="GSU128" s="1252"/>
      <c r="GSV128" s="1252"/>
      <c r="GSW128" s="1252"/>
      <c r="GSX128" s="1252"/>
      <c r="GSY128" s="1252"/>
      <c r="GSZ128" s="1252"/>
      <c r="GTA128" s="1252"/>
      <c r="GTB128" s="1252"/>
      <c r="GTC128" s="1252"/>
      <c r="GTD128" s="1252"/>
      <c r="GTE128" s="1252"/>
      <c r="GTF128" s="1252"/>
      <c r="GTG128" s="1252"/>
      <c r="GTH128" s="1252"/>
      <c r="GTI128" s="1252"/>
      <c r="GTJ128" s="1252"/>
      <c r="GTK128" s="1252"/>
      <c r="GTL128" s="1252"/>
      <c r="GTM128" s="1252"/>
      <c r="GTN128" s="1252"/>
      <c r="GTO128" s="1252"/>
      <c r="GTP128" s="1252"/>
      <c r="GTQ128" s="1252"/>
      <c r="GTR128" s="1252"/>
      <c r="GTS128" s="1252"/>
      <c r="GTT128" s="1252"/>
      <c r="GTU128" s="1252"/>
      <c r="GTV128" s="1252"/>
      <c r="GTW128" s="1252"/>
      <c r="GTX128" s="1252"/>
      <c r="GTY128" s="1252"/>
      <c r="GTZ128" s="1252"/>
      <c r="GUA128" s="1252"/>
      <c r="GUB128" s="1252"/>
      <c r="GUC128" s="1252"/>
      <c r="GUD128" s="1252"/>
      <c r="GUE128" s="1252"/>
      <c r="GUF128" s="1252"/>
      <c r="GUG128" s="1252"/>
      <c r="GUH128" s="1252"/>
      <c r="GUI128" s="1252"/>
      <c r="GUJ128" s="1252"/>
      <c r="GUK128" s="1252"/>
      <c r="GUL128" s="1252"/>
      <c r="GUM128" s="1252"/>
      <c r="GUN128" s="1252"/>
      <c r="GUO128" s="1252"/>
      <c r="GUP128" s="1252"/>
      <c r="GUQ128" s="1252"/>
      <c r="GUR128" s="1252"/>
      <c r="GUS128" s="1252"/>
      <c r="GUT128" s="1252"/>
      <c r="GUU128" s="1252"/>
      <c r="GUV128" s="1252"/>
      <c r="GUW128" s="1252"/>
      <c r="GUX128" s="1252"/>
      <c r="GUY128" s="1252"/>
      <c r="GUZ128" s="1252"/>
      <c r="GVA128" s="1252"/>
      <c r="GVB128" s="1252"/>
      <c r="GVC128" s="1252"/>
      <c r="GVD128" s="1252"/>
      <c r="GVE128" s="1252"/>
      <c r="GVF128" s="1252"/>
      <c r="GVG128" s="1252"/>
      <c r="GVH128" s="1252"/>
      <c r="GVI128" s="1252"/>
      <c r="GVJ128" s="1252"/>
      <c r="GVK128" s="1252"/>
      <c r="GVL128" s="1252"/>
      <c r="GVM128" s="1252"/>
      <c r="GVN128" s="1252"/>
      <c r="GVO128" s="1252"/>
      <c r="GVP128" s="1252"/>
      <c r="GVQ128" s="1252"/>
      <c r="GVR128" s="1252"/>
      <c r="GVS128" s="1252"/>
      <c r="GVT128" s="1252"/>
      <c r="GVU128" s="1252"/>
      <c r="GVV128" s="1252"/>
      <c r="GVW128" s="1252"/>
      <c r="GVX128" s="1252"/>
      <c r="GVY128" s="1252"/>
      <c r="GVZ128" s="1252"/>
      <c r="GWA128" s="1252"/>
      <c r="GWB128" s="1252"/>
      <c r="GWC128" s="1252"/>
      <c r="GWD128" s="1252"/>
      <c r="GWE128" s="1252"/>
      <c r="GWF128" s="1252"/>
      <c r="GWG128" s="1252"/>
      <c r="GWH128" s="1252"/>
      <c r="GWI128" s="1252"/>
      <c r="GWJ128" s="1252"/>
      <c r="GWK128" s="1252"/>
      <c r="GWL128" s="1252"/>
      <c r="GWM128" s="1252"/>
      <c r="GWN128" s="1252"/>
      <c r="GWO128" s="1252"/>
      <c r="GWP128" s="1252"/>
      <c r="GWQ128" s="1252"/>
      <c r="GWR128" s="1252"/>
      <c r="GWS128" s="1252"/>
      <c r="GWT128" s="1252"/>
      <c r="GWU128" s="1252"/>
      <c r="GWV128" s="1252"/>
      <c r="GWW128" s="1252"/>
      <c r="GWX128" s="1252"/>
      <c r="GWY128" s="1252"/>
      <c r="GWZ128" s="1252"/>
      <c r="GXA128" s="1252"/>
      <c r="GXB128" s="1252"/>
      <c r="GXC128" s="1252"/>
      <c r="GXD128" s="1252"/>
      <c r="GXE128" s="1252"/>
      <c r="GXF128" s="1252"/>
      <c r="GXG128" s="1252"/>
      <c r="GXH128" s="1252"/>
      <c r="GXI128" s="1252"/>
      <c r="GXJ128" s="1252"/>
      <c r="GXK128" s="1252"/>
      <c r="GXL128" s="1252"/>
      <c r="GXM128" s="1252"/>
      <c r="GXN128" s="1252"/>
      <c r="GXO128" s="1252"/>
      <c r="GXP128" s="1252"/>
      <c r="GXQ128" s="1252"/>
      <c r="GXR128" s="1252"/>
      <c r="GXS128" s="1252"/>
      <c r="GXT128" s="1252"/>
      <c r="GXU128" s="1252"/>
      <c r="GXV128" s="1252"/>
      <c r="GXW128" s="1252"/>
      <c r="GXX128" s="1252"/>
      <c r="GXY128" s="1252"/>
      <c r="GXZ128" s="1252"/>
      <c r="GYA128" s="1252"/>
      <c r="GYB128" s="1252"/>
      <c r="GYC128" s="1252"/>
      <c r="GYD128" s="1252"/>
      <c r="GYE128" s="1252"/>
      <c r="GYF128" s="1252"/>
      <c r="GYG128" s="1252"/>
      <c r="GYH128" s="1252"/>
      <c r="GYI128" s="1252"/>
      <c r="GYJ128" s="1252"/>
      <c r="GYK128" s="1252"/>
      <c r="GYL128" s="1252"/>
      <c r="GYM128" s="1252"/>
      <c r="GYN128" s="1252"/>
      <c r="GYO128" s="1252"/>
      <c r="GYP128" s="1252"/>
      <c r="GYQ128" s="1252"/>
      <c r="GYR128" s="1252"/>
      <c r="GYS128" s="1252"/>
      <c r="GYT128" s="1252"/>
      <c r="GYU128" s="1252"/>
      <c r="GYV128" s="1252"/>
      <c r="GYW128" s="1252"/>
      <c r="GYX128" s="1252"/>
      <c r="GYY128" s="1252"/>
      <c r="GYZ128" s="1252"/>
      <c r="GZA128" s="1252"/>
      <c r="GZB128" s="1252"/>
      <c r="GZC128" s="1252"/>
      <c r="GZD128" s="1252"/>
      <c r="GZE128" s="1252"/>
      <c r="GZF128" s="1252"/>
      <c r="GZG128" s="1252"/>
      <c r="GZH128" s="1252"/>
      <c r="GZI128" s="1252"/>
      <c r="GZJ128" s="1252"/>
      <c r="GZK128" s="1252"/>
      <c r="GZL128" s="1252"/>
      <c r="GZM128" s="1252"/>
      <c r="GZN128" s="1252"/>
      <c r="GZO128" s="1252"/>
      <c r="GZP128" s="1252"/>
      <c r="GZQ128" s="1252"/>
      <c r="GZR128" s="1252"/>
      <c r="GZS128" s="1252"/>
      <c r="GZT128" s="1252"/>
      <c r="GZU128" s="1252"/>
      <c r="GZV128" s="1252"/>
      <c r="GZW128" s="1252"/>
      <c r="GZX128" s="1252"/>
      <c r="GZY128" s="1252"/>
      <c r="GZZ128" s="1252"/>
      <c r="HAA128" s="1252"/>
      <c r="HAB128" s="1252"/>
      <c r="HAC128" s="1252"/>
      <c r="HAD128" s="1252"/>
      <c r="HAE128" s="1252"/>
      <c r="HAF128" s="1252"/>
      <c r="HAG128" s="1252"/>
      <c r="HAH128" s="1252"/>
      <c r="HAI128" s="1252"/>
      <c r="HAJ128" s="1252"/>
      <c r="HAK128" s="1252"/>
      <c r="HAL128" s="1252"/>
      <c r="HAM128" s="1252"/>
      <c r="HAN128" s="1252"/>
      <c r="HAO128" s="1252"/>
      <c r="HAP128" s="1252"/>
      <c r="HAQ128" s="1252"/>
      <c r="HAR128" s="1252"/>
      <c r="HAS128" s="1252"/>
      <c r="HAT128" s="1252"/>
      <c r="HAU128" s="1252"/>
      <c r="HAV128" s="1252"/>
      <c r="HAW128" s="1252"/>
      <c r="HAX128" s="1252"/>
      <c r="HAY128" s="1252"/>
      <c r="HAZ128" s="1252"/>
      <c r="HBA128" s="1252"/>
      <c r="HBB128" s="1252"/>
      <c r="HBC128" s="1252"/>
      <c r="HBD128" s="1252"/>
      <c r="HBE128" s="1252"/>
      <c r="HBF128" s="1252"/>
      <c r="HBG128" s="1252"/>
      <c r="HBH128" s="1252"/>
      <c r="HBI128" s="1252"/>
      <c r="HBJ128" s="1252"/>
      <c r="HBK128" s="1252"/>
      <c r="HBL128" s="1252"/>
      <c r="HBM128" s="1252"/>
      <c r="HBN128" s="1252"/>
      <c r="HBO128" s="1252"/>
      <c r="HBP128" s="1252"/>
      <c r="HBQ128" s="1252"/>
      <c r="HBR128" s="1252"/>
      <c r="HBS128" s="1252"/>
      <c r="HBT128" s="1252"/>
      <c r="HBU128" s="1252"/>
      <c r="HBV128" s="1252"/>
      <c r="HBW128" s="1252"/>
      <c r="HBX128" s="1252"/>
      <c r="HBY128" s="1252"/>
      <c r="HBZ128" s="1252"/>
      <c r="HCA128" s="1252"/>
      <c r="HCB128" s="1252"/>
      <c r="HCC128" s="1252"/>
      <c r="HCD128" s="1252"/>
      <c r="HCE128" s="1252"/>
      <c r="HCF128" s="1252"/>
      <c r="HCG128" s="1252"/>
      <c r="HCH128" s="1252"/>
      <c r="HCI128" s="1252"/>
      <c r="HCJ128" s="1252"/>
      <c r="HCK128" s="1252"/>
      <c r="HCL128" s="1252"/>
      <c r="HCM128" s="1252"/>
      <c r="HCN128" s="1252"/>
      <c r="HCO128" s="1252"/>
      <c r="HCP128" s="1252"/>
      <c r="HCQ128" s="1252"/>
      <c r="HCR128" s="1252"/>
      <c r="HCS128" s="1252"/>
      <c r="HCT128" s="1252"/>
      <c r="HCU128" s="1252"/>
      <c r="HCV128" s="1252"/>
      <c r="HCW128" s="1252"/>
      <c r="HCX128" s="1252"/>
      <c r="HCY128" s="1252"/>
      <c r="HCZ128" s="1252"/>
      <c r="HDA128" s="1252"/>
      <c r="HDB128" s="1252"/>
      <c r="HDC128" s="1252"/>
      <c r="HDD128" s="1252"/>
      <c r="HDE128" s="1252"/>
      <c r="HDF128" s="1252"/>
      <c r="HDG128" s="1252"/>
      <c r="HDH128" s="1252"/>
      <c r="HDI128" s="1252"/>
      <c r="HDJ128" s="1252"/>
      <c r="HDK128" s="1252"/>
      <c r="HDL128" s="1252"/>
      <c r="HDM128" s="1252"/>
      <c r="HDN128" s="1252"/>
      <c r="HDO128" s="1252"/>
      <c r="HDP128" s="1252"/>
      <c r="HDQ128" s="1252"/>
      <c r="HDR128" s="1252"/>
      <c r="HDS128" s="1252"/>
      <c r="HDT128" s="1252"/>
      <c r="HDU128" s="1252"/>
      <c r="HDV128" s="1252"/>
      <c r="HDW128" s="1252"/>
      <c r="HDX128" s="1252"/>
      <c r="HDY128" s="1252"/>
      <c r="HDZ128" s="1252"/>
      <c r="HEA128" s="1252"/>
      <c r="HEB128" s="1252"/>
      <c r="HEC128" s="1252"/>
      <c r="HED128" s="1252"/>
      <c r="HEE128" s="1252"/>
      <c r="HEF128" s="1252"/>
      <c r="HEG128" s="1252"/>
      <c r="HEH128" s="1252"/>
      <c r="HEI128" s="1252"/>
      <c r="HEJ128" s="1252"/>
      <c r="HEK128" s="1252"/>
      <c r="HEL128" s="1252"/>
      <c r="HEM128" s="1252"/>
      <c r="HEN128" s="1252"/>
      <c r="HEO128" s="1252"/>
      <c r="HEP128" s="1252"/>
      <c r="HEQ128" s="1252"/>
      <c r="HER128" s="1252"/>
      <c r="HES128" s="1252"/>
      <c r="HET128" s="1252"/>
      <c r="HEU128" s="1252"/>
      <c r="HEV128" s="1252"/>
      <c r="HEW128" s="1252"/>
      <c r="HEX128" s="1252"/>
      <c r="HEY128" s="1252"/>
      <c r="HEZ128" s="1252"/>
      <c r="HFA128" s="1252"/>
      <c r="HFB128" s="1252"/>
      <c r="HFC128" s="1252"/>
      <c r="HFD128" s="1252"/>
      <c r="HFE128" s="1252"/>
      <c r="HFF128" s="1252"/>
      <c r="HFG128" s="1252"/>
      <c r="HFH128" s="1252"/>
      <c r="HFI128" s="1252"/>
      <c r="HFJ128" s="1252"/>
      <c r="HFK128" s="1252"/>
      <c r="HFL128" s="1252"/>
      <c r="HFM128" s="1252"/>
      <c r="HFN128" s="1252"/>
      <c r="HFO128" s="1252"/>
      <c r="HFP128" s="1252"/>
      <c r="HFQ128" s="1252"/>
      <c r="HFR128" s="1252"/>
      <c r="HFS128" s="1252"/>
      <c r="HFT128" s="1252"/>
      <c r="HFU128" s="1252"/>
      <c r="HFV128" s="1252"/>
      <c r="HFW128" s="1252"/>
      <c r="HFX128" s="1252"/>
      <c r="HFY128" s="1252"/>
      <c r="HFZ128" s="1252"/>
      <c r="HGA128" s="1252"/>
      <c r="HGB128" s="1252"/>
      <c r="HGC128" s="1252"/>
      <c r="HGD128" s="1252"/>
      <c r="HGE128" s="1252"/>
      <c r="HGF128" s="1252"/>
      <c r="HGG128" s="1252"/>
      <c r="HGH128" s="1252"/>
      <c r="HGI128" s="1252"/>
      <c r="HGJ128" s="1252"/>
      <c r="HGK128" s="1252"/>
      <c r="HGL128" s="1252"/>
      <c r="HGM128" s="1252"/>
      <c r="HGN128" s="1252"/>
      <c r="HGO128" s="1252"/>
      <c r="HGP128" s="1252"/>
      <c r="HGQ128" s="1252"/>
      <c r="HGR128" s="1252"/>
      <c r="HGS128" s="1252"/>
      <c r="HGT128" s="1252"/>
      <c r="HGU128" s="1252"/>
      <c r="HGV128" s="1252"/>
      <c r="HGW128" s="1252"/>
      <c r="HGX128" s="1252"/>
      <c r="HGY128" s="1252"/>
      <c r="HGZ128" s="1252"/>
      <c r="HHA128" s="1252"/>
      <c r="HHB128" s="1252"/>
      <c r="HHC128" s="1252"/>
      <c r="HHD128" s="1252"/>
      <c r="HHE128" s="1252"/>
      <c r="HHF128" s="1252"/>
      <c r="HHG128" s="1252"/>
      <c r="HHH128" s="1252"/>
      <c r="HHI128" s="1252"/>
      <c r="HHJ128" s="1252"/>
      <c r="HHK128" s="1252"/>
      <c r="HHL128" s="1252"/>
      <c r="HHM128" s="1252"/>
      <c r="HHN128" s="1252"/>
      <c r="HHO128" s="1252"/>
      <c r="HHP128" s="1252"/>
      <c r="HHQ128" s="1252"/>
      <c r="HHR128" s="1252"/>
      <c r="HHS128" s="1252"/>
      <c r="HHT128" s="1252"/>
      <c r="HHU128" s="1252"/>
      <c r="HHV128" s="1252"/>
      <c r="HHW128" s="1252"/>
      <c r="HHX128" s="1252"/>
      <c r="HHY128" s="1252"/>
      <c r="HHZ128" s="1252"/>
      <c r="HIA128" s="1252"/>
      <c r="HIB128" s="1252"/>
      <c r="HIC128" s="1252"/>
      <c r="HID128" s="1252"/>
      <c r="HIE128" s="1252"/>
      <c r="HIF128" s="1252"/>
      <c r="HIG128" s="1252"/>
      <c r="HIH128" s="1252"/>
      <c r="HII128" s="1252"/>
      <c r="HIJ128" s="1252"/>
      <c r="HIK128" s="1252"/>
      <c r="HIL128" s="1252"/>
      <c r="HIM128" s="1252"/>
      <c r="HIN128" s="1252"/>
      <c r="HIO128" s="1252"/>
      <c r="HIP128" s="1252"/>
      <c r="HIQ128" s="1252"/>
      <c r="HIR128" s="1252"/>
      <c r="HIS128" s="1252"/>
      <c r="HIT128" s="1252"/>
      <c r="HIU128" s="1252"/>
      <c r="HIV128" s="1252"/>
      <c r="HIW128" s="1252"/>
      <c r="HIX128" s="1252"/>
      <c r="HIY128" s="1252"/>
      <c r="HIZ128" s="1252"/>
      <c r="HJA128" s="1252"/>
      <c r="HJB128" s="1252"/>
      <c r="HJC128" s="1252"/>
      <c r="HJD128" s="1252"/>
      <c r="HJE128" s="1252"/>
      <c r="HJF128" s="1252"/>
      <c r="HJG128" s="1252"/>
      <c r="HJH128" s="1252"/>
      <c r="HJI128" s="1252"/>
      <c r="HJJ128" s="1252"/>
      <c r="HJK128" s="1252"/>
      <c r="HJL128" s="1252"/>
      <c r="HJM128" s="1252"/>
      <c r="HJN128" s="1252"/>
      <c r="HJO128" s="1252"/>
      <c r="HJP128" s="1252"/>
      <c r="HJQ128" s="1252"/>
      <c r="HJR128" s="1252"/>
      <c r="HJS128" s="1252"/>
      <c r="HJT128" s="1252"/>
      <c r="HJU128" s="1252"/>
      <c r="HJV128" s="1252"/>
      <c r="HJW128" s="1252"/>
      <c r="HJX128" s="1252"/>
      <c r="HJY128" s="1252"/>
      <c r="HJZ128" s="1252"/>
      <c r="HKA128" s="1252"/>
      <c r="HKB128" s="1252"/>
      <c r="HKC128" s="1252"/>
      <c r="HKD128" s="1252"/>
      <c r="HKE128" s="1252"/>
      <c r="HKF128" s="1252"/>
      <c r="HKG128" s="1252"/>
      <c r="HKH128" s="1252"/>
      <c r="HKI128" s="1252"/>
      <c r="HKJ128" s="1252"/>
      <c r="HKK128" s="1252"/>
      <c r="HKL128" s="1252"/>
      <c r="HKM128" s="1252"/>
      <c r="HKN128" s="1252"/>
      <c r="HKO128" s="1252"/>
      <c r="HKP128" s="1252"/>
      <c r="HKQ128" s="1252"/>
      <c r="HKR128" s="1252"/>
      <c r="HKS128" s="1252"/>
      <c r="HKT128" s="1252"/>
      <c r="HKU128" s="1252"/>
      <c r="HKV128" s="1252"/>
      <c r="HKW128" s="1252"/>
      <c r="HKX128" s="1252"/>
      <c r="HKY128" s="1252"/>
      <c r="HKZ128" s="1252"/>
      <c r="HLA128" s="1252"/>
      <c r="HLB128" s="1252"/>
      <c r="HLC128" s="1252"/>
      <c r="HLD128" s="1252"/>
      <c r="HLE128" s="1252"/>
      <c r="HLF128" s="1252"/>
      <c r="HLG128" s="1252"/>
      <c r="HLH128" s="1252"/>
      <c r="HLI128" s="1252"/>
      <c r="HLJ128" s="1252"/>
      <c r="HLK128" s="1252"/>
      <c r="HLL128" s="1252"/>
      <c r="HLM128" s="1252"/>
      <c r="HLN128" s="1252"/>
      <c r="HLO128" s="1252"/>
      <c r="HLP128" s="1252"/>
      <c r="HLQ128" s="1252"/>
      <c r="HLR128" s="1252"/>
      <c r="HLS128" s="1252"/>
      <c r="HLT128" s="1252"/>
      <c r="HLU128" s="1252"/>
      <c r="HLV128" s="1252"/>
      <c r="HLW128" s="1252"/>
      <c r="HLX128" s="1252"/>
      <c r="HLY128" s="1252"/>
      <c r="HLZ128" s="1252"/>
      <c r="HMA128" s="1252"/>
      <c r="HMB128" s="1252"/>
      <c r="HMC128" s="1252"/>
      <c r="HMD128" s="1252"/>
      <c r="HME128" s="1252"/>
      <c r="HMF128" s="1252"/>
      <c r="HMG128" s="1252"/>
      <c r="HMH128" s="1252"/>
      <c r="HMI128" s="1252"/>
      <c r="HMJ128" s="1252"/>
      <c r="HMK128" s="1252"/>
      <c r="HML128" s="1252"/>
      <c r="HMM128" s="1252"/>
      <c r="HMN128" s="1252"/>
      <c r="HMO128" s="1252"/>
      <c r="HMP128" s="1252"/>
      <c r="HMQ128" s="1252"/>
      <c r="HMR128" s="1252"/>
      <c r="HMS128" s="1252"/>
      <c r="HMT128" s="1252"/>
      <c r="HMU128" s="1252"/>
      <c r="HMV128" s="1252"/>
      <c r="HMW128" s="1252"/>
      <c r="HMX128" s="1252"/>
      <c r="HMY128" s="1252"/>
      <c r="HMZ128" s="1252"/>
      <c r="HNA128" s="1252"/>
      <c r="HNB128" s="1252"/>
      <c r="HNC128" s="1252"/>
      <c r="HND128" s="1252"/>
      <c r="HNE128" s="1252"/>
      <c r="HNF128" s="1252"/>
      <c r="HNG128" s="1252"/>
      <c r="HNH128" s="1252"/>
      <c r="HNI128" s="1252"/>
      <c r="HNJ128" s="1252"/>
      <c r="HNK128" s="1252"/>
      <c r="HNL128" s="1252"/>
      <c r="HNM128" s="1252"/>
      <c r="HNN128" s="1252"/>
      <c r="HNO128" s="1252"/>
      <c r="HNP128" s="1252"/>
      <c r="HNQ128" s="1252"/>
      <c r="HNR128" s="1252"/>
      <c r="HNS128" s="1252"/>
      <c r="HNT128" s="1252"/>
      <c r="HNU128" s="1252"/>
      <c r="HNV128" s="1252"/>
      <c r="HNW128" s="1252"/>
      <c r="HNX128" s="1252"/>
      <c r="HNY128" s="1252"/>
      <c r="HNZ128" s="1252"/>
      <c r="HOA128" s="1252"/>
      <c r="HOB128" s="1252"/>
      <c r="HOC128" s="1252"/>
      <c r="HOD128" s="1252"/>
      <c r="HOE128" s="1252"/>
      <c r="HOF128" s="1252"/>
      <c r="HOG128" s="1252"/>
      <c r="HOH128" s="1252"/>
      <c r="HOI128" s="1252"/>
      <c r="HOJ128" s="1252"/>
      <c r="HOK128" s="1252"/>
      <c r="HOL128" s="1252"/>
      <c r="HOM128" s="1252"/>
      <c r="HON128" s="1252"/>
      <c r="HOO128" s="1252"/>
      <c r="HOP128" s="1252"/>
      <c r="HOQ128" s="1252"/>
      <c r="HOR128" s="1252"/>
      <c r="HOS128" s="1252"/>
      <c r="HOT128" s="1252"/>
      <c r="HOU128" s="1252"/>
      <c r="HOV128" s="1252"/>
      <c r="HOW128" s="1252"/>
      <c r="HOX128" s="1252"/>
      <c r="HOY128" s="1252"/>
      <c r="HOZ128" s="1252"/>
      <c r="HPA128" s="1252"/>
      <c r="HPB128" s="1252"/>
      <c r="HPC128" s="1252"/>
      <c r="HPD128" s="1252"/>
      <c r="HPE128" s="1252"/>
      <c r="HPF128" s="1252"/>
      <c r="HPG128" s="1252"/>
      <c r="HPH128" s="1252"/>
      <c r="HPI128" s="1252"/>
      <c r="HPJ128" s="1252"/>
      <c r="HPK128" s="1252"/>
      <c r="HPL128" s="1252"/>
      <c r="HPM128" s="1252"/>
      <c r="HPN128" s="1252"/>
      <c r="HPO128" s="1252"/>
      <c r="HPP128" s="1252"/>
      <c r="HPQ128" s="1252"/>
      <c r="HPR128" s="1252"/>
      <c r="HPS128" s="1252"/>
      <c r="HPT128" s="1252"/>
      <c r="HPU128" s="1252"/>
      <c r="HPV128" s="1252"/>
      <c r="HPW128" s="1252"/>
      <c r="HPX128" s="1252"/>
      <c r="HPY128" s="1252"/>
      <c r="HPZ128" s="1252"/>
      <c r="HQA128" s="1252"/>
      <c r="HQB128" s="1252"/>
      <c r="HQC128" s="1252"/>
      <c r="HQD128" s="1252"/>
      <c r="HQE128" s="1252"/>
      <c r="HQF128" s="1252"/>
      <c r="HQG128" s="1252"/>
      <c r="HQH128" s="1252"/>
      <c r="HQI128" s="1252"/>
      <c r="HQJ128" s="1252"/>
      <c r="HQK128" s="1252"/>
      <c r="HQL128" s="1252"/>
      <c r="HQM128" s="1252"/>
      <c r="HQN128" s="1252"/>
      <c r="HQO128" s="1252"/>
      <c r="HQP128" s="1252"/>
      <c r="HQQ128" s="1252"/>
      <c r="HQR128" s="1252"/>
      <c r="HQS128" s="1252"/>
      <c r="HQT128" s="1252"/>
      <c r="HQU128" s="1252"/>
      <c r="HQV128" s="1252"/>
      <c r="HQW128" s="1252"/>
      <c r="HQX128" s="1252"/>
      <c r="HQY128" s="1252"/>
      <c r="HQZ128" s="1252"/>
      <c r="HRA128" s="1252"/>
      <c r="HRB128" s="1252"/>
      <c r="HRC128" s="1252"/>
      <c r="HRD128" s="1252"/>
      <c r="HRE128" s="1252"/>
      <c r="HRF128" s="1252"/>
      <c r="HRG128" s="1252"/>
      <c r="HRH128" s="1252"/>
      <c r="HRI128" s="1252"/>
      <c r="HRJ128" s="1252"/>
      <c r="HRK128" s="1252"/>
      <c r="HRL128" s="1252"/>
      <c r="HRM128" s="1252"/>
      <c r="HRN128" s="1252"/>
      <c r="HRO128" s="1252"/>
      <c r="HRP128" s="1252"/>
      <c r="HRQ128" s="1252"/>
      <c r="HRR128" s="1252"/>
      <c r="HRS128" s="1252"/>
      <c r="HRT128" s="1252"/>
      <c r="HRU128" s="1252"/>
      <c r="HRV128" s="1252"/>
      <c r="HRW128" s="1252"/>
      <c r="HRX128" s="1252"/>
      <c r="HRY128" s="1252"/>
      <c r="HRZ128" s="1252"/>
      <c r="HSA128" s="1252"/>
      <c r="HSB128" s="1252"/>
      <c r="HSC128" s="1252"/>
      <c r="HSD128" s="1252"/>
      <c r="HSE128" s="1252"/>
      <c r="HSF128" s="1252"/>
      <c r="HSG128" s="1252"/>
      <c r="HSH128" s="1252"/>
      <c r="HSI128" s="1252"/>
      <c r="HSJ128" s="1252"/>
      <c r="HSK128" s="1252"/>
      <c r="HSL128" s="1252"/>
      <c r="HSM128" s="1252"/>
      <c r="HSN128" s="1252"/>
      <c r="HSO128" s="1252"/>
      <c r="HSP128" s="1252"/>
      <c r="HSQ128" s="1252"/>
      <c r="HSR128" s="1252"/>
      <c r="HSS128" s="1252"/>
      <c r="HST128" s="1252"/>
      <c r="HSU128" s="1252"/>
      <c r="HSV128" s="1252"/>
      <c r="HSW128" s="1252"/>
      <c r="HSX128" s="1252"/>
      <c r="HSY128" s="1252"/>
      <c r="HSZ128" s="1252"/>
      <c r="HTA128" s="1252"/>
      <c r="HTB128" s="1252"/>
      <c r="HTC128" s="1252"/>
      <c r="HTD128" s="1252"/>
      <c r="HTE128" s="1252"/>
      <c r="HTF128" s="1252"/>
      <c r="HTG128" s="1252"/>
      <c r="HTH128" s="1252"/>
      <c r="HTI128" s="1252"/>
      <c r="HTJ128" s="1252"/>
      <c r="HTK128" s="1252"/>
      <c r="HTL128" s="1252"/>
      <c r="HTM128" s="1252"/>
      <c r="HTN128" s="1252"/>
      <c r="HTO128" s="1252"/>
      <c r="HTP128" s="1252"/>
      <c r="HTQ128" s="1252"/>
      <c r="HTR128" s="1252"/>
      <c r="HTS128" s="1252"/>
      <c r="HTT128" s="1252"/>
      <c r="HTU128" s="1252"/>
      <c r="HTV128" s="1252"/>
      <c r="HTW128" s="1252"/>
      <c r="HTX128" s="1252"/>
      <c r="HTY128" s="1252"/>
      <c r="HTZ128" s="1252"/>
      <c r="HUA128" s="1252"/>
      <c r="HUB128" s="1252"/>
      <c r="HUC128" s="1252"/>
      <c r="HUD128" s="1252"/>
      <c r="HUE128" s="1252"/>
      <c r="HUF128" s="1252"/>
      <c r="HUG128" s="1252"/>
      <c r="HUH128" s="1252"/>
      <c r="HUI128" s="1252"/>
      <c r="HUJ128" s="1252"/>
      <c r="HUK128" s="1252"/>
      <c r="HUL128" s="1252"/>
      <c r="HUM128" s="1252"/>
      <c r="HUN128" s="1252"/>
      <c r="HUO128" s="1252"/>
      <c r="HUP128" s="1252"/>
      <c r="HUQ128" s="1252"/>
      <c r="HUR128" s="1252"/>
      <c r="HUS128" s="1252"/>
      <c r="HUT128" s="1252"/>
      <c r="HUU128" s="1252"/>
      <c r="HUV128" s="1252"/>
      <c r="HUW128" s="1252"/>
      <c r="HUX128" s="1252"/>
      <c r="HUY128" s="1252"/>
      <c r="HUZ128" s="1252"/>
      <c r="HVA128" s="1252"/>
      <c r="HVB128" s="1252"/>
      <c r="HVC128" s="1252"/>
      <c r="HVD128" s="1252"/>
      <c r="HVE128" s="1252"/>
      <c r="HVF128" s="1252"/>
      <c r="HVG128" s="1252"/>
      <c r="HVH128" s="1252"/>
      <c r="HVI128" s="1252"/>
      <c r="HVJ128" s="1252"/>
      <c r="HVK128" s="1252"/>
      <c r="HVL128" s="1252"/>
      <c r="HVM128" s="1252"/>
      <c r="HVN128" s="1252"/>
      <c r="HVO128" s="1252"/>
      <c r="HVP128" s="1252"/>
      <c r="HVQ128" s="1252"/>
      <c r="HVR128" s="1252"/>
      <c r="HVS128" s="1252"/>
      <c r="HVT128" s="1252"/>
      <c r="HVU128" s="1252"/>
      <c r="HVV128" s="1252"/>
      <c r="HVW128" s="1252"/>
      <c r="HVX128" s="1252"/>
      <c r="HVY128" s="1252"/>
      <c r="HVZ128" s="1252"/>
      <c r="HWA128" s="1252"/>
      <c r="HWB128" s="1252"/>
      <c r="HWC128" s="1252"/>
      <c r="HWD128" s="1252"/>
      <c r="HWE128" s="1252"/>
      <c r="HWF128" s="1252"/>
      <c r="HWG128" s="1252"/>
      <c r="HWH128" s="1252"/>
      <c r="HWI128" s="1252"/>
      <c r="HWJ128" s="1252"/>
      <c r="HWK128" s="1252"/>
      <c r="HWL128" s="1252"/>
      <c r="HWM128" s="1252"/>
      <c r="HWN128" s="1252"/>
      <c r="HWO128" s="1252"/>
      <c r="HWP128" s="1252"/>
      <c r="HWQ128" s="1252"/>
      <c r="HWR128" s="1252"/>
      <c r="HWS128" s="1252"/>
      <c r="HWT128" s="1252"/>
      <c r="HWU128" s="1252"/>
      <c r="HWV128" s="1252"/>
      <c r="HWW128" s="1252"/>
      <c r="HWX128" s="1252"/>
      <c r="HWY128" s="1252"/>
      <c r="HWZ128" s="1252"/>
      <c r="HXA128" s="1252"/>
      <c r="HXB128" s="1252"/>
      <c r="HXC128" s="1252"/>
      <c r="HXD128" s="1252"/>
      <c r="HXE128" s="1252"/>
      <c r="HXF128" s="1252"/>
      <c r="HXG128" s="1252"/>
      <c r="HXH128" s="1252"/>
      <c r="HXI128" s="1252"/>
      <c r="HXJ128" s="1252"/>
      <c r="HXK128" s="1252"/>
      <c r="HXL128" s="1252"/>
      <c r="HXM128" s="1252"/>
      <c r="HXN128" s="1252"/>
      <c r="HXO128" s="1252"/>
      <c r="HXP128" s="1252"/>
      <c r="HXQ128" s="1252"/>
      <c r="HXR128" s="1252"/>
      <c r="HXS128" s="1252"/>
      <c r="HXT128" s="1252"/>
      <c r="HXU128" s="1252"/>
      <c r="HXV128" s="1252"/>
      <c r="HXW128" s="1252"/>
      <c r="HXX128" s="1252"/>
      <c r="HXY128" s="1252"/>
      <c r="HXZ128" s="1252"/>
      <c r="HYA128" s="1252"/>
      <c r="HYB128" s="1252"/>
      <c r="HYC128" s="1252"/>
      <c r="HYD128" s="1252"/>
      <c r="HYE128" s="1252"/>
      <c r="HYF128" s="1252"/>
      <c r="HYG128" s="1252"/>
      <c r="HYH128" s="1252"/>
      <c r="HYI128" s="1252"/>
      <c r="HYJ128" s="1252"/>
      <c r="HYK128" s="1252"/>
      <c r="HYL128" s="1252"/>
      <c r="HYM128" s="1252"/>
      <c r="HYN128" s="1252"/>
      <c r="HYO128" s="1252"/>
      <c r="HYP128" s="1252"/>
      <c r="HYQ128" s="1252"/>
      <c r="HYR128" s="1252"/>
      <c r="HYS128" s="1252"/>
      <c r="HYT128" s="1252"/>
      <c r="HYU128" s="1252"/>
      <c r="HYV128" s="1252"/>
      <c r="HYW128" s="1252"/>
      <c r="HYX128" s="1252"/>
      <c r="HYY128" s="1252"/>
      <c r="HYZ128" s="1252"/>
      <c r="HZA128" s="1252"/>
      <c r="HZB128" s="1252"/>
      <c r="HZC128" s="1252"/>
      <c r="HZD128" s="1252"/>
      <c r="HZE128" s="1252"/>
      <c r="HZF128" s="1252"/>
      <c r="HZG128" s="1252"/>
      <c r="HZH128" s="1252"/>
      <c r="HZI128" s="1252"/>
      <c r="HZJ128" s="1252"/>
      <c r="HZK128" s="1252"/>
      <c r="HZL128" s="1252"/>
      <c r="HZM128" s="1252"/>
      <c r="HZN128" s="1252"/>
      <c r="HZO128" s="1252"/>
      <c r="HZP128" s="1252"/>
      <c r="HZQ128" s="1252"/>
      <c r="HZR128" s="1252"/>
      <c r="HZS128" s="1252"/>
      <c r="HZT128" s="1252"/>
      <c r="HZU128" s="1252"/>
      <c r="HZV128" s="1252"/>
      <c r="HZW128" s="1252"/>
      <c r="HZX128" s="1252"/>
      <c r="HZY128" s="1252"/>
      <c r="HZZ128" s="1252"/>
      <c r="IAA128" s="1252"/>
      <c r="IAB128" s="1252"/>
      <c r="IAC128" s="1252"/>
      <c r="IAD128" s="1252"/>
      <c r="IAE128" s="1252"/>
      <c r="IAF128" s="1252"/>
      <c r="IAG128" s="1252"/>
      <c r="IAH128" s="1252"/>
      <c r="IAI128" s="1252"/>
      <c r="IAJ128" s="1252"/>
      <c r="IAK128" s="1252"/>
      <c r="IAL128" s="1252"/>
      <c r="IAM128" s="1252"/>
      <c r="IAN128" s="1252"/>
      <c r="IAO128" s="1252"/>
      <c r="IAP128" s="1252"/>
      <c r="IAQ128" s="1252"/>
      <c r="IAR128" s="1252"/>
      <c r="IAS128" s="1252"/>
      <c r="IAT128" s="1252"/>
      <c r="IAU128" s="1252"/>
      <c r="IAV128" s="1252"/>
      <c r="IAW128" s="1252"/>
      <c r="IAX128" s="1252"/>
      <c r="IAY128" s="1252"/>
      <c r="IAZ128" s="1252"/>
      <c r="IBA128" s="1252"/>
      <c r="IBB128" s="1252"/>
      <c r="IBC128" s="1252"/>
      <c r="IBD128" s="1252"/>
      <c r="IBE128" s="1252"/>
      <c r="IBF128" s="1252"/>
      <c r="IBG128" s="1252"/>
      <c r="IBH128" s="1252"/>
      <c r="IBI128" s="1252"/>
      <c r="IBJ128" s="1252"/>
      <c r="IBK128" s="1252"/>
      <c r="IBL128" s="1252"/>
      <c r="IBM128" s="1252"/>
      <c r="IBN128" s="1252"/>
      <c r="IBO128" s="1252"/>
      <c r="IBP128" s="1252"/>
      <c r="IBQ128" s="1252"/>
      <c r="IBR128" s="1252"/>
      <c r="IBS128" s="1252"/>
      <c r="IBT128" s="1252"/>
      <c r="IBU128" s="1252"/>
      <c r="IBV128" s="1252"/>
      <c r="IBW128" s="1252"/>
      <c r="IBX128" s="1252"/>
      <c r="IBY128" s="1252"/>
      <c r="IBZ128" s="1252"/>
      <c r="ICA128" s="1252"/>
      <c r="ICB128" s="1252"/>
      <c r="ICC128" s="1252"/>
      <c r="ICD128" s="1252"/>
      <c r="ICE128" s="1252"/>
      <c r="ICF128" s="1252"/>
      <c r="ICG128" s="1252"/>
      <c r="ICH128" s="1252"/>
      <c r="ICI128" s="1252"/>
      <c r="ICJ128" s="1252"/>
      <c r="ICK128" s="1252"/>
      <c r="ICL128" s="1252"/>
      <c r="ICM128" s="1252"/>
      <c r="ICN128" s="1252"/>
      <c r="ICO128" s="1252"/>
      <c r="ICP128" s="1252"/>
      <c r="ICQ128" s="1252"/>
      <c r="ICR128" s="1252"/>
      <c r="ICS128" s="1252"/>
      <c r="ICT128" s="1252"/>
      <c r="ICU128" s="1252"/>
      <c r="ICV128" s="1252"/>
      <c r="ICW128" s="1252"/>
      <c r="ICX128" s="1252"/>
      <c r="ICY128" s="1252"/>
      <c r="ICZ128" s="1252"/>
      <c r="IDA128" s="1252"/>
      <c r="IDB128" s="1252"/>
      <c r="IDC128" s="1252"/>
      <c r="IDD128" s="1252"/>
      <c r="IDE128" s="1252"/>
      <c r="IDF128" s="1252"/>
      <c r="IDG128" s="1252"/>
      <c r="IDH128" s="1252"/>
      <c r="IDI128" s="1252"/>
      <c r="IDJ128" s="1252"/>
      <c r="IDK128" s="1252"/>
      <c r="IDL128" s="1252"/>
      <c r="IDM128" s="1252"/>
      <c r="IDN128" s="1252"/>
      <c r="IDO128" s="1252"/>
      <c r="IDP128" s="1252"/>
      <c r="IDQ128" s="1252"/>
      <c r="IDR128" s="1252"/>
      <c r="IDS128" s="1252"/>
      <c r="IDT128" s="1252"/>
      <c r="IDU128" s="1252"/>
      <c r="IDV128" s="1252"/>
      <c r="IDW128" s="1252"/>
      <c r="IDX128" s="1252"/>
      <c r="IDY128" s="1252"/>
      <c r="IDZ128" s="1252"/>
      <c r="IEA128" s="1252"/>
      <c r="IEB128" s="1252"/>
      <c r="IEC128" s="1252"/>
      <c r="IED128" s="1252"/>
      <c r="IEE128" s="1252"/>
      <c r="IEF128" s="1252"/>
      <c r="IEG128" s="1252"/>
      <c r="IEH128" s="1252"/>
      <c r="IEI128" s="1252"/>
      <c r="IEJ128" s="1252"/>
      <c r="IEK128" s="1252"/>
      <c r="IEL128" s="1252"/>
      <c r="IEM128" s="1252"/>
      <c r="IEN128" s="1252"/>
      <c r="IEO128" s="1252"/>
      <c r="IEP128" s="1252"/>
      <c r="IEQ128" s="1252"/>
      <c r="IER128" s="1252"/>
      <c r="IES128" s="1252"/>
      <c r="IET128" s="1252"/>
      <c r="IEU128" s="1252"/>
      <c r="IEV128" s="1252"/>
      <c r="IEW128" s="1252"/>
      <c r="IEX128" s="1252"/>
      <c r="IEY128" s="1252"/>
      <c r="IEZ128" s="1252"/>
      <c r="IFA128" s="1252"/>
      <c r="IFB128" s="1252"/>
      <c r="IFC128" s="1252"/>
      <c r="IFD128" s="1252"/>
      <c r="IFE128" s="1252"/>
      <c r="IFF128" s="1252"/>
      <c r="IFG128" s="1252"/>
      <c r="IFH128" s="1252"/>
      <c r="IFI128" s="1252"/>
      <c r="IFJ128" s="1252"/>
      <c r="IFK128" s="1252"/>
      <c r="IFL128" s="1252"/>
      <c r="IFM128" s="1252"/>
      <c r="IFN128" s="1252"/>
      <c r="IFO128" s="1252"/>
      <c r="IFP128" s="1252"/>
      <c r="IFQ128" s="1252"/>
      <c r="IFR128" s="1252"/>
      <c r="IFS128" s="1252"/>
      <c r="IFT128" s="1252"/>
      <c r="IFU128" s="1252"/>
      <c r="IFV128" s="1252"/>
      <c r="IFW128" s="1252"/>
      <c r="IFX128" s="1252"/>
      <c r="IFY128" s="1252"/>
      <c r="IFZ128" s="1252"/>
      <c r="IGA128" s="1252"/>
      <c r="IGB128" s="1252"/>
      <c r="IGC128" s="1252"/>
      <c r="IGD128" s="1252"/>
      <c r="IGE128" s="1252"/>
      <c r="IGF128" s="1252"/>
      <c r="IGG128" s="1252"/>
      <c r="IGH128" s="1252"/>
      <c r="IGI128" s="1252"/>
      <c r="IGJ128" s="1252"/>
      <c r="IGK128" s="1252"/>
      <c r="IGL128" s="1252"/>
      <c r="IGM128" s="1252"/>
      <c r="IGN128" s="1252"/>
      <c r="IGO128" s="1252"/>
      <c r="IGP128" s="1252"/>
      <c r="IGQ128" s="1252"/>
      <c r="IGR128" s="1252"/>
      <c r="IGS128" s="1252"/>
      <c r="IGT128" s="1252"/>
      <c r="IGU128" s="1252"/>
      <c r="IGV128" s="1252"/>
      <c r="IGW128" s="1252"/>
      <c r="IGX128" s="1252"/>
      <c r="IGY128" s="1252"/>
      <c r="IGZ128" s="1252"/>
      <c r="IHA128" s="1252"/>
      <c r="IHB128" s="1252"/>
      <c r="IHC128" s="1252"/>
      <c r="IHD128" s="1252"/>
      <c r="IHE128" s="1252"/>
      <c r="IHF128" s="1252"/>
      <c r="IHG128" s="1252"/>
      <c r="IHH128" s="1252"/>
      <c r="IHI128" s="1252"/>
      <c r="IHJ128" s="1252"/>
      <c r="IHK128" s="1252"/>
      <c r="IHL128" s="1252"/>
      <c r="IHM128" s="1252"/>
      <c r="IHN128" s="1252"/>
      <c r="IHO128" s="1252"/>
      <c r="IHP128" s="1252"/>
      <c r="IHQ128" s="1252"/>
      <c r="IHR128" s="1252"/>
      <c r="IHS128" s="1252"/>
      <c r="IHT128" s="1252"/>
      <c r="IHU128" s="1252"/>
      <c r="IHV128" s="1252"/>
      <c r="IHW128" s="1252"/>
      <c r="IHX128" s="1252"/>
      <c r="IHY128" s="1252"/>
      <c r="IHZ128" s="1252"/>
      <c r="IIA128" s="1252"/>
      <c r="IIB128" s="1252"/>
      <c r="IIC128" s="1252"/>
      <c r="IID128" s="1252"/>
      <c r="IIE128" s="1252"/>
      <c r="IIF128" s="1252"/>
      <c r="IIG128" s="1252"/>
      <c r="IIH128" s="1252"/>
      <c r="III128" s="1252"/>
      <c r="IIJ128" s="1252"/>
      <c r="IIK128" s="1252"/>
      <c r="IIL128" s="1252"/>
      <c r="IIM128" s="1252"/>
      <c r="IIN128" s="1252"/>
      <c r="IIO128" s="1252"/>
      <c r="IIP128" s="1252"/>
      <c r="IIQ128" s="1252"/>
      <c r="IIR128" s="1252"/>
      <c r="IIS128" s="1252"/>
      <c r="IIT128" s="1252"/>
      <c r="IIU128" s="1252"/>
      <c r="IIV128" s="1252"/>
      <c r="IIW128" s="1252"/>
      <c r="IIX128" s="1252"/>
      <c r="IIY128" s="1252"/>
      <c r="IIZ128" s="1252"/>
      <c r="IJA128" s="1252"/>
      <c r="IJB128" s="1252"/>
      <c r="IJC128" s="1252"/>
      <c r="IJD128" s="1252"/>
      <c r="IJE128" s="1252"/>
      <c r="IJF128" s="1252"/>
      <c r="IJG128" s="1252"/>
      <c r="IJH128" s="1252"/>
      <c r="IJI128" s="1252"/>
      <c r="IJJ128" s="1252"/>
      <c r="IJK128" s="1252"/>
      <c r="IJL128" s="1252"/>
      <c r="IJM128" s="1252"/>
      <c r="IJN128" s="1252"/>
      <c r="IJO128" s="1252"/>
      <c r="IJP128" s="1252"/>
      <c r="IJQ128" s="1252"/>
      <c r="IJR128" s="1252"/>
      <c r="IJS128" s="1252"/>
      <c r="IJT128" s="1252"/>
      <c r="IJU128" s="1252"/>
      <c r="IJV128" s="1252"/>
      <c r="IJW128" s="1252"/>
      <c r="IJX128" s="1252"/>
      <c r="IJY128" s="1252"/>
      <c r="IJZ128" s="1252"/>
      <c r="IKA128" s="1252"/>
      <c r="IKB128" s="1252"/>
      <c r="IKC128" s="1252"/>
      <c r="IKD128" s="1252"/>
      <c r="IKE128" s="1252"/>
      <c r="IKF128" s="1252"/>
      <c r="IKG128" s="1252"/>
      <c r="IKH128" s="1252"/>
      <c r="IKI128" s="1252"/>
      <c r="IKJ128" s="1252"/>
      <c r="IKK128" s="1252"/>
      <c r="IKL128" s="1252"/>
      <c r="IKM128" s="1252"/>
      <c r="IKN128" s="1252"/>
      <c r="IKO128" s="1252"/>
      <c r="IKP128" s="1252"/>
      <c r="IKQ128" s="1252"/>
      <c r="IKR128" s="1252"/>
      <c r="IKS128" s="1252"/>
      <c r="IKT128" s="1252"/>
      <c r="IKU128" s="1252"/>
      <c r="IKV128" s="1252"/>
      <c r="IKW128" s="1252"/>
      <c r="IKX128" s="1252"/>
      <c r="IKY128" s="1252"/>
      <c r="IKZ128" s="1252"/>
      <c r="ILA128" s="1252"/>
      <c r="ILB128" s="1252"/>
      <c r="ILC128" s="1252"/>
      <c r="ILD128" s="1252"/>
      <c r="ILE128" s="1252"/>
      <c r="ILF128" s="1252"/>
      <c r="ILG128" s="1252"/>
      <c r="ILH128" s="1252"/>
      <c r="ILI128" s="1252"/>
      <c r="ILJ128" s="1252"/>
      <c r="ILK128" s="1252"/>
      <c r="ILL128" s="1252"/>
      <c r="ILM128" s="1252"/>
      <c r="ILN128" s="1252"/>
      <c r="ILO128" s="1252"/>
      <c r="ILP128" s="1252"/>
      <c r="ILQ128" s="1252"/>
      <c r="ILR128" s="1252"/>
      <c r="ILS128" s="1252"/>
      <c r="ILT128" s="1252"/>
      <c r="ILU128" s="1252"/>
      <c r="ILV128" s="1252"/>
      <c r="ILW128" s="1252"/>
      <c r="ILX128" s="1252"/>
      <c r="ILY128" s="1252"/>
      <c r="ILZ128" s="1252"/>
      <c r="IMA128" s="1252"/>
      <c r="IMB128" s="1252"/>
      <c r="IMC128" s="1252"/>
      <c r="IMD128" s="1252"/>
      <c r="IME128" s="1252"/>
      <c r="IMF128" s="1252"/>
      <c r="IMG128" s="1252"/>
      <c r="IMH128" s="1252"/>
      <c r="IMI128" s="1252"/>
      <c r="IMJ128" s="1252"/>
      <c r="IMK128" s="1252"/>
      <c r="IML128" s="1252"/>
      <c r="IMM128" s="1252"/>
      <c r="IMN128" s="1252"/>
      <c r="IMO128" s="1252"/>
      <c r="IMP128" s="1252"/>
      <c r="IMQ128" s="1252"/>
      <c r="IMR128" s="1252"/>
      <c r="IMS128" s="1252"/>
      <c r="IMT128" s="1252"/>
      <c r="IMU128" s="1252"/>
      <c r="IMV128" s="1252"/>
      <c r="IMW128" s="1252"/>
      <c r="IMX128" s="1252"/>
      <c r="IMY128" s="1252"/>
      <c r="IMZ128" s="1252"/>
      <c r="INA128" s="1252"/>
      <c r="INB128" s="1252"/>
      <c r="INC128" s="1252"/>
      <c r="IND128" s="1252"/>
      <c r="INE128" s="1252"/>
      <c r="INF128" s="1252"/>
      <c r="ING128" s="1252"/>
      <c r="INH128" s="1252"/>
      <c r="INI128" s="1252"/>
      <c r="INJ128" s="1252"/>
      <c r="INK128" s="1252"/>
      <c r="INL128" s="1252"/>
      <c r="INM128" s="1252"/>
      <c r="INN128" s="1252"/>
      <c r="INO128" s="1252"/>
      <c r="INP128" s="1252"/>
      <c r="INQ128" s="1252"/>
      <c r="INR128" s="1252"/>
      <c r="INS128" s="1252"/>
      <c r="INT128" s="1252"/>
      <c r="INU128" s="1252"/>
      <c r="INV128" s="1252"/>
      <c r="INW128" s="1252"/>
      <c r="INX128" s="1252"/>
      <c r="INY128" s="1252"/>
      <c r="INZ128" s="1252"/>
      <c r="IOA128" s="1252"/>
      <c r="IOB128" s="1252"/>
      <c r="IOC128" s="1252"/>
      <c r="IOD128" s="1252"/>
      <c r="IOE128" s="1252"/>
      <c r="IOF128" s="1252"/>
      <c r="IOG128" s="1252"/>
      <c r="IOH128" s="1252"/>
      <c r="IOI128" s="1252"/>
      <c r="IOJ128" s="1252"/>
      <c r="IOK128" s="1252"/>
      <c r="IOL128" s="1252"/>
      <c r="IOM128" s="1252"/>
      <c r="ION128" s="1252"/>
      <c r="IOO128" s="1252"/>
      <c r="IOP128" s="1252"/>
      <c r="IOQ128" s="1252"/>
      <c r="IOR128" s="1252"/>
      <c r="IOS128" s="1252"/>
      <c r="IOT128" s="1252"/>
      <c r="IOU128" s="1252"/>
      <c r="IOV128" s="1252"/>
      <c r="IOW128" s="1252"/>
      <c r="IOX128" s="1252"/>
      <c r="IOY128" s="1252"/>
      <c r="IOZ128" s="1252"/>
      <c r="IPA128" s="1252"/>
      <c r="IPB128" s="1252"/>
      <c r="IPC128" s="1252"/>
      <c r="IPD128" s="1252"/>
      <c r="IPE128" s="1252"/>
      <c r="IPF128" s="1252"/>
      <c r="IPG128" s="1252"/>
      <c r="IPH128" s="1252"/>
      <c r="IPI128" s="1252"/>
      <c r="IPJ128" s="1252"/>
      <c r="IPK128" s="1252"/>
      <c r="IPL128" s="1252"/>
      <c r="IPM128" s="1252"/>
      <c r="IPN128" s="1252"/>
      <c r="IPO128" s="1252"/>
      <c r="IPP128" s="1252"/>
      <c r="IPQ128" s="1252"/>
      <c r="IPR128" s="1252"/>
      <c r="IPS128" s="1252"/>
      <c r="IPT128" s="1252"/>
      <c r="IPU128" s="1252"/>
      <c r="IPV128" s="1252"/>
      <c r="IPW128" s="1252"/>
      <c r="IPX128" s="1252"/>
      <c r="IPY128" s="1252"/>
      <c r="IPZ128" s="1252"/>
      <c r="IQA128" s="1252"/>
      <c r="IQB128" s="1252"/>
      <c r="IQC128" s="1252"/>
      <c r="IQD128" s="1252"/>
      <c r="IQE128" s="1252"/>
      <c r="IQF128" s="1252"/>
      <c r="IQG128" s="1252"/>
      <c r="IQH128" s="1252"/>
      <c r="IQI128" s="1252"/>
      <c r="IQJ128" s="1252"/>
      <c r="IQK128" s="1252"/>
      <c r="IQL128" s="1252"/>
      <c r="IQM128" s="1252"/>
      <c r="IQN128" s="1252"/>
      <c r="IQO128" s="1252"/>
      <c r="IQP128" s="1252"/>
      <c r="IQQ128" s="1252"/>
      <c r="IQR128" s="1252"/>
      <c r="IQS128" s="1252"/>
      <c r="IQT128" s="1252"/>
      <c r="IQU128" s="1252"/>
      <c r="IQV128" s="1252"/>
      <c r="IQW128" s="1252"/>
      <c r="IQX128" s="1252"/>
      <c r="IQY128" s="1252"/>
      <c r="IQZ128" s="1252"/>
      <c r="IRA128" s="1252"/>
      <c r="IRB128" s="1252"/>
      <c r="IRC128" s="1252"/>
      <c r="IRD128" s="1252"/>
      <c r="IRE128" s="1252"/>
      <c r="IRF128" s="1252"/>
      <c r="IRG128" s="1252"/>
      <c r="IRH128" s="1252"/>
      <c r="IRI128" s="1252"/>
      <c r="IRJ128" s="1252"/>
      <c r="IRK128" s="1252"/>
      <c r="IRL128" s="1252"/>
      <c r="IRM128" s="1252"/>
      <c r="IRN128" s="1252"/>
      <c r="IRO128" s="1252"/>
      <c r="IRP128" s="1252"/>
      <c r="IRQ128" s="1252"/>
      <c r="IRR128" s="1252"/>
      <c r="IRS128" s="1252"/>
      <c r="IRT128" s="1252"/>
      <c r="IRU128" s="1252"/>
      <c r="IRV128" s="1252"/>
      <c r="IRW128" s="1252"/>
      <c r="IRX128" s="1252"/>
      <c r="IRY128" s="1252"/>
      <c r="IRZ128" s="1252"/>
      <c r="ISA128" s="1252"/>
      <c r="ISB128" s="1252"/>
      <c r="ISC128" s="1252"/>
      <c r="ISD128" s="1252"/>
      <c r="ISE128" s="1252"/>
      <c r="ISF128" s="1252"/>
      <c r="ISG128" s="1252"/>
      <c r="ISH128" s="1252"/>
      <c r="ISI128" s="1252"/>
      <c r="ISJ128" s="1252"/>
      <c r="ISK128" s="1252"/>
      <c r="ISL128" s="1252"/>
      <c r="ISM128" s="1252"/>
      <c r="ISN128" s="1252"/>
      <c r="ISO128" s="1252"/>
      <c r="ISP128" s="1252"/>
      <c r="ISQ128" s="1252"/>
      <c r="ISR128" s="1252"/>
      <c r="ISS128" s="1252"/>
      <c r="IST128" s="1252"/>
      <c r="ISU128" s="1252"/>
      <c r="ISV128" s="1252"/>
      <c r="ISW128" s="1252"/>
      <c r="ISX128" s="1252"/>
      <c r="ISY128" s="1252"/>
      <c r="ISZ128" s="1252"/>
      <c r="ITA128" s="1252"/>
      <c r="ITB128" s="1252"/>
      <c r="ITC128" s="1252"/>
      <c r="ITD128" s="1252"/>
      <c r="ITE128" s="1252"/>
      <c r="ITF128" s="1252"/>
      <c r="ITG128" s="1252"/>
      <c r="ITH128" s="1252"/>
      <c r="ITI128" s="1252"/>
      <c r="ITJ128" s="1252"/>
      <c r="ITK128" s="1252"/>
      <c r="ITL128" s="1252"/>
      <c r="ITM128" s="1252"/>
      <c r="ITN128" s="1252"/>
      <c r="ITO128" s="1252"/>
      <c r="ITP128" s="1252"/>
      <c r="ITQ128" s="1252"/>
      <c r="ITR128" s="1252"/>
      <c r="ITS128" s="1252"/>
      <c r="ITT128" s="1252"/>
      <c r="ITU128" s="1252"/>
      <c r="ITV128" s="1252"/>
      <c r="ITW128" s="1252"/>
      <c r="ITX128" s="1252"/>
      <c r="ITY128" s="1252"/>
      <c r="ITZ128" s="1252"/>
      <c r="IUA128" s="1252"/>
      <c r="IUB128" s="1252"/>
      <c r="IUC128" s="1252"/>
      <c r="IUD128" s="1252"/>
      <c r="IUE128" s="1252"/>
      <c r="IUF128" s="1252"/>
      <c r="IUG128" s="1252"/>
      <c r="IUH128" s="1252"/>
      <c r="IUI128" s="1252"/>
      <c r="IUJ128" s="1252"/>
      <c r="IUK128" s="1252"/>
      <c r="IUL128" s="1252"/>
      <c r="IUM128" s="1252"/>
      <c r="IUN128" s="1252"/>
      <c r="IUO128" s="1252"/>
      <c r="IUP128" s="1252"/>
      <c r="IUQ128" s="1252"/>
      <c r="IUR128" s="1252"/>
      <c r="IUS128" s="1252"/>
      <c r="IUT128" s="1252"/>
      <c r="IUU128" s="1252"/>
      <c r="IUV128" s="1252"/>
      <c r="IUW128" s="1252"/>
      <c r="IUX128" s="1252"/>
      <c r="IUY128" s="1252"/>
      <c r="IUZ128" s="1252"/>
      <c r="IVA128" s="1252"/>
      <c r="IVB128" s="1252"/>
      <c r="IVC128" s="1252"/>
      <c r="IVD128" s="1252"/>
      <c r="IVE128" s="1252"/>
      <c r="IVF128" s="1252"/>
      <c r="IVG128" s="1252"/>
      <c r="IVH128" s="1252"/>
      <c r="IVI128" s="1252"/>
      <c r="IVJ128" s="1252"/>
      <c r="IVK128" s="1252"/>
      <c r="IVL128" s="1252"/>
      <c r="IVM128" s="1252"/>
      <c r="IVN128" s="1252"/>
      <c r="IVO128" s="1252"/>
      <c r="IVP128" s="1252"/>
      <c r="IVQ128" s="1252"/>
      <c r="IVR128" s="1252"/>
      <c r="IVS128" s="1252"/>
      <c r="IVT128" s="1252"/>
      <c r="IVU128" s="1252"/>
      <c r="IVV128" s="1252"/>
      <c r="IVW128" s="1252"/>
      <c r="IVX128" s="1252"/>
      <c r="IVY128" s="1252"/>
      <c r="IVZ128" s="1252"/>
      <c r="IWA128" s="1252"/>
      <c r="IWB128" s="1252"/>
      <c r="IWC128" s="1252"/>
      <c r="IWD128" s="1252"/>
      <c r="IWE128" s="1252"/>
      <c r="IWF128" s="1252"/>
      <c r="IWG128" s="1252"/>
      <c r="IWH128" s="1252"/>
      <c r="IWI128" s="1252"/>
      <c r="IWJ128" s="1252"/>
      <c r="IWK128" s="1252"/>
      <c r="IWL128" s="1252"/>
      <c r="IWM128" s="1252"/>
      <c r="IWN128" s="1252"/>
      <c r="IWO128" s="1252"/>
      <c r="IWP128" s="1252"/>
      <c r="IWQ128" s="1252"/>
      <c r="IWR128" s="1252"/>
      <c r="IWS128" s="1252"/>
      <c r="IWT128" s="1252"/>
      <c r="IWU128" s="1252"/>
      <c r="IWV128" s="1252"/>
      <c r="IWW128" s="1252"/>
      <c r="IWX128" s="1252"/>
      <c r="IWY128" s="1252"/>
      <c r="IWZ128" s="1252"/>
      <c r="IXA128" s="1252"/>
      <c r="IXB128" s="1252"/>
      <c r="IXC128" s="1252"/>
      <c r="IXD128" s="1252"/>
      <c r="IXE128" s="1252"/>
      <c r="IXF128" s="1252"/>
      <c r="IXG128" s="1252"/>
      <c r="IXH128" s="1252"/>
      <c r="IXI128" s="1252"/>
      <c r="IXJ128" s="1252"/>
      <c r="IXK128" s="1252"/>
      <c r="IXL128" s="1252"/>
      <c r="IXM128" s="1252"/>
      <c r="IXN128" s="1252"/>
      <c r="IXO128" s="1252"/>
      <c r="IXP128" s="1252"/>
      <c r="IXQ128" s="1252"/>
      <c r="IXR128" s="1252"/>
      <c r="IXS128" s="1252"/>
      <c r="IXT128" s="1252"/>
      <c r="IXU128" s="1252"/>
      <c r="IXV128" s="1252"/>
      <c r="IXW128" s="1252"/>
      <c r="IXX128" s="1252"/>
      <c r="IXY128" s="1252"/>
      <c r="IXZ128" s="1252"/>
      <c r="IYA128" s="1252"/>
      <c r="IYB128" s="1252"/>
      <c r="IYC128" s="1252"/>
      <c r="IYD128" s="1252"/>
      <c r="IYE128" s="1252"/>
      <c r="IYF128" s="1252"/>
      <c r="IYG128" s="1252"/>
      <c r="IYH128" s="1252"/>
      <c r="IYI128" s="1252"/>
      <c r="IYJ128" s="1252"/>
      <c r="IYK128" s="1252"/>
      <c r="IYL128" s="1252"/>
      <c r="IYM128" s="1252"/>
      <c r="IYN128" s="1252"/>
      <c r="IYO128" s="1252"/>
      <c r="IYP128" s="1252"/>
      <c r="IYQ128" s="1252"/>
      <c r="IYR128" s="1252"/>
      <c r="IYS128" s="1252"/>
      <c r="IYT128" s="1252"/>
      <c r="IYU128" s="1252"/>
      <c r="IYV128" s="1252"/>
      <c r="IYW128" s="1252"/>
      <c r="IYX128" s="1252"/>
      <c r="IYY128" s="1252"/>
      <c r="IYZ128" s="1252"/>
      <c r="IZA128" s="1252"/>
      <c r="IZB128" s="1252"/>
      <c r="IZC128" s="1252"/>
      <c r="IZD128" s="1252"/>
      <c r="IZE128" s="1252"/>
      <c r="IZF128" s="1252"/>
      <c r="IZG128" s="1252"/>
      <c r="IZH128" s="1252"/>
      <c r="IZI128" s="1252"/>
      <c r="IZJ128" s="1252"/>
      <c r="IZK128" s="1252"/>
      <c r="IZL128" s="1252"/>
      <c r="IZM128" s="1252"/>
      <c r="IZN128" s="1252"/>
      <c r="IZO128" s="1252"/>
      <c r="IZP128" s="1252"/>
      <c r="IZQ128" s="1252"/>
      <c r="IZR128" s="1252"/>
      <c r="IZS128" s="1252"/>
      <c r="IZT128" s="1252"/>
      <c r="IZU128" s="1252"/>
      <c r="IZV128" s="1252"/>
      <c r="IZW128" s="1252"/>
      <c r="IZX128" s="1252"/>
      <c r="IZY128" s="1252"/>
      <c r="IZZ128" s="1252"/>
      <c r="JAA128" s="1252"/>
      <c r="JAB128" s="1252"/>
      <c r="JAC128" s="1252"/>
      <c r="JAD128" s="1252"/>
      <c r="JAE128" s="1252"/>
      <c r="JAF128" s="1252"/>
      <c r="JAG128" s="1252"/>
      <c r="JAH128" s="1252"/>
      <c r="JAI128" s="1252"/>
      <c r="JAJ128" s="1252"/>
      <c r="JAK128" s="1252"/>
      <c r="JAL128" s="1252"/>
      <c r="JAM128" s="1252"/>
      <c r="JAN128" s="1252"/>
      <c r="JAO128" s="1252"/>
      <c r="JAP128" s="1252"/>
      <c r="JAQ128" s="1252"/>
      <c r="JAR128" s="1252"/>
      <c r="JAS128" s="1252"/>
      <c r="JAT128" s="1252"/>
      <c r="JAU128" s="1252"/>
      <c r="JAV128" s="1252"/>
      <c r="JAW128" s="1252"/>
      <c r="JAX128" s="1252"/>
      <c r="JAY128" s="1252"/>
      <c r="JAZ128" s="1252"/>
      <c r="JBA128" s="1252"/>
      <c r="JBB128" s="1252"/>
      <c r="JBC128" s="1252"/>
      <c r="JBD128" s="1252"/>
      <c r="JBE128" s="1252"/>
      <c r="JBF128" s="1252"/>
      <c r="JBG128" s="1252"/>
      <c r="JBH128" s="1252"/>
      <c r="JBI128" s="1252"/>
      <c r="JBJ128" s="1252"/>
      <c r="JBK128" s="1252"/>
      <c r="JBL128" s="1252"/>
      <c r="JBM128" s="1252"/>
      <c r="JBN128" s="1252"/>
      <c r="JBO128" s="1252"/>
      <c r="JBP128" s="1252"/>
      <c r="JBQ128" s="1252"/>
      <c r="JBR128" s="1252"/>
      <c r="JBS128" s="1252"/>
      <c r="JBT128" s="1252"/>
      <c r="JBU128" s="1252"/>
      <c r="JBV128" s="1252"/>
      <c r="JBW128" s="1252"/>
      <c r="JBX128" s="1252"/>
      <c r="JBY128" s="1252"/>
      <c r="JBZ128" s="1252"/>
      <c r="JCA128" s="1252"/>
      <c r="JCB128" s="1252"/>
      <c r="JCC128" s="1252"/>
      <c r="JCD128" s="1252"/>
      <c r="JCE128" s="1252"/>
      <c r="JCF128" s="1252"/>
      <c r="JCG128" s="1252"/>
      <c r="JCH128" s="1252"/>
      <c r="JCI128" s="1252"/>
      <c r="JCJ128" s="1252"/>
      <c r="JCK128" s="1252"/>
      <c r="JCL128" s="1252"/>
      <c r="JCM128" s="1252"/>
      <c r="JCN128" s="1252"/>
      <c r="JCO128" s="1252"/>
      <c r="JCP128" s="1252"/>
      <c r="JCQ128" s="1252"/>
      <c r="JCR128" s="1252"/>
      <c r="JCS128" s="1252"/>
      <c r="JCT128" s="1252"/>
      <c r="JCU128" s="1252"/>
      <c r="JCV128" s="1252"/>
      <c r="JCW128" s="1252"/>
      <c r="JCX128" s="1252"/>
      <c r="JCY128" s="1252"/>
      <c r="JCZ128" s="1252"/>
      <c r="JDA128" s="1252"/>
      <c r="JDB128" s="1252"/>
      <c r="JDC128" s="1252"/>
      <c r="JDD128" s="1252"/>
      <c r="JDE128" s="1252"/>
      <c r="JDF128" s="1252"/>
      <c r="JDG128" s="1252"/>
      <c r="JDH128" s="1252"/>
      <c r="JDI128" s="1252"/>
      <c r="JDJ128" s="1252"/>
      <c r="JDK128" s="1252"/>
      <c r="JDL128" s="1252"/>
      <c r="JDM128" s="1252"/>
      <c r="JDN128" s="1252"/>
      <c r="JDO128" s="1252"/>
      <c r="JDP128" s="1252"/>
      <c r="JDQ128" s="1252"/>
      <c r="JDR128" s="1252"/>
      <c r="JDS128" s="1252"/>
      <c r="JDT128" s="1252"/>
      <c r="JDU128" s="1252"/>
      <c r="JDV128" s="1252"/>
      <c r="JDW128" s="1252"/>
      <c r="JDX128" s="1252"/>
      <c r="JDY128" s="1252"/>
      <c r="JDZ128" s="1252"/>
      <c r="JEA128" s="1252"/>
      <c r="JEB128" s="1252"/>
      <c r="JEC128" s="1252"/>
      <c r="JED128" s="1252"/>
      <c r="JEE128" s="1252"/>
      <c r="JEF128" s="1252"/>
      <c r="JEG128" s="1252"/>
      <c r="JEH128" s="1252"/>
      <c r="JEI128" s="1252"/>
      <c r="JEJ128" s="1252"/>
      <c r="JEK128" s="1252"/>
      <c r="JEL128" s="1252"/>
      <c r="JEM128" s="1252"/>
      <c r="JEN128" s="1252"/>
      <c r="JEO128" s="1252"/>
      <c r="JEP128" s="1252"/>
      <c r="JEQ128" s="1252"/>
      <c r="JER128" s="1252"/>
      <c r="JES128" s="1252"/>
      <c r="JET128" s="1252"/>
      <c r="JEU128" s="1252"/>
      <c r="JEV128" s="1252"/>
      <c r="JEW128" s="1252"/>
      <c r="JEX128" s="1252"/>
      <c r="JEY128" s="1252"/>
      <c r="JEZ128" s="1252"/>
      <c r="JFA128" s="1252"/>
      <c r="JFB128" s="1252"/>
      <c r="JFC128" s="1252"/>
      <c r="JFD128" s="1252"/>
      <c r="JFE128" s="1252"/>
      <c r="JFF128" s="1252"/>
      <c r="JFG128" s="1252"/>
      <c r="JFH128" s="1252"/>
      <c r="JFI128" s="1252"/>
      <c r="JFJ128" s="1252"/>
      <c r="JFK128" s="1252"/>
      <c r="JFL128" s="1252"/>
      <c r="JFM128" s="1252"/>
      <c r="JFN128" s="1252"/>
      <c r="JFO128" s="1252"/>
      <c r="JFP128" s="1252"/>
      <c r="JFQ128" s="1252"/>
      <c r="JFR128" s="1252"/>
      <c r="JFS128" s="1252"/>
      <c r="JFT128" s="1252"/>
      <c r="JFU128" s="1252"/>
      <c r="JFV128" s="1252"/>
      <c r="JFW128" s="1252"/>
      <c r="JFX128" s="1252"/>
      <c r="JFY128" s="1252"/>
      <c r="JFZ128" s="1252"/>
      <c r="JGA128" s="1252"/>
      <c r="JGB128" s="1252"/>
      <c r="JGC128" s="1252"/>
      <c r="JGD128" s="1252"/>
      <c r="JGE128" s="1252"/>
      <c r="JGF128" s="1252"/>
      <c r="JGG128" s="1252"/>
      <c r="JGH128" s="1252"/>
      <c r="JGI128" s="1252"/>
      <c r="JGJ128" s="1252"/>
      <c r="JGK128" s="1252"/>
      <c r="JGL128" s="1252"/>
      <c r="JGM128" s="1252"/>
      <c r="JGN128" s="1252"/>
      <c r="JGO128" s="1252"/>
      <c r="JGP128" s="1252"/>
      <c r="JGQ128" s="1252"/>
      <c r="JGR128" s="1252"/>
      <c r="JGS128" s="1252"/>
      <c r="JGT128" s="1252"/>
      <c r="JGU128" s="1252"/>
      <c r="JGV128" s="1252"/>
      <c r="JGW128" s="1252"/>
      <c r="JGX128" s="1252"/>
      <c r="JGY128" s="1252"/>
      <c r="JGZ128" s="1252"/>
      <c r="JHA128" s="1252"/>
      <c r="JHB128" s="1252"/>
      <c r="JHC128" s="1252"/>
      <c r="JHD128" s="1252"/>
      <c r="JHE128" s="1252"/>
      <c r="JHF128" s="1252"/>
      <c r="JHG128" s="1252"/>
      <c r="JHH128" s="1252"/>
      <c r="JHI128" s="1252"/>
      <c r="JHJ128" s="1252"/>
      <c r="JHK128" s="1252"/>
      <c r="JHL128" s="1252"/>
      <c r="JHM128" s="1252"/>
      <c r="JHN128" s="1252"/>
      <c r="JHO128" s="1252"/>
      <c r="JHP128" s="1252"/>
      <c r="JHQ128" s="1252"/>
      <c r="JHR128" s="1252"/>
      <c r="JHS128" s="1252"/>
      <c r="JHT128" s="1252"/>
      <c r="JHU128" s="1252"/>
      <c r="JHV128" s="1252"/>
      <c r="JHW128" s="1252"/>
      <c r="JHX128" s="1252"/>
      <c r="JHY128" s="1252"/>
      <c r="JHZ128" s="1252"/>
      <c r="JIA128" s="1252"/>
      <c r="JIB128" s="1252"/>
      <c r="JIC128" s="1252"/>
      <c r="JID128" s="1252"/>
      <c r="JIE128" s="1252"/>
      <c r="JIF128" s="1252"/>
      <c r="JIG128" s="1252"/>
      <c r="JIH128" s="1252"/>
      <c r="JII128" s="1252"/>
      <c r="JIJ128" s="1252"/>
      <c r="JIK128" s="1252"/>
      <c r="JIL128" s="1252"/>
      <c r="JIM128" s="1252"/>
      <c r="JIN128" s="1252"/>
      <c r="JIO128" s="1252"/>
      <c r="JIP128" s="1252"/>
      <c r="JIQ128" s="1252"/>
      <c r="JIR128" s="1252"/>
      <c r="JIS128" s="1252"/>
      <c r="JIT128" s="1252"/>
      <c r="JIU128" s="1252"/>
      <c r="JIV128" s="1252"/>
      <c r="JIW128" s="1252"/>
      <c r="JIX128" s="1252"/>
      <c r="JIY128" s="1252"/>
      <c r="JIZ128" s="1252"/>
      <c r="JJA128" s="1252"/>
      <c r="JJB128" s="1252"/>
      <c r="JJC128" s="1252"/>
      <c r="JJD128" s="1252"/>
      <c r="JJE128" s="1252"/>
      <c r="JJF128" s="1252"/>
      <c r="JJG128" s="1252"/>
      <c r="JJH128" s="1252"/>
      <c r="JJI128" s="1252"/>
      <c r="JJJ128" s="1252"/>
      <c r="JJK128" s="1252"/>
      <c r="JJL128" s="1252"/>
      <c r="JJM128" s="1252"/>
      <c r="JJN128" s="1252"/>
      <c r="JJO128" s="1252"/>
      <c r="JJP128" s="1252"/>
      <c r="JJQ128" s="1252"/>
      <c r="JJR128" s="1252"/>
      <c r="JJS128" s="1252"/>
      <c r="JJT128" s="1252"/>
      <c r="JJU128" s="1252"/>
      <c r="JJV128" s="1252"/>
      <c r="JJW128" s="1252"/>
      <c r="JJX128" s="1252"/>
      <c r="JJY128" s="1252"/>
      <c r="JJZ128" s="1252"/>
      <c r="JKA128" s="1252"/>
      <c r="JKB128" s="1252"/>
      <c r="JKC128" s="1252"/>
      <c r="JKD128" s="1252"/>
      <c r="JKE128" s="1252"/>
      <c r="JKF128" s="1252"/>
      <c r="JKG128" s="1252"/>
      <c r="JKH128" s="1252"/>
      <c r="JKI128" s="1252"/>
      <c r="JKJ128" s="1252"/>
      <c r="JKK128" s="1252"/>
      <c r="JKL128" s="1252"/>
      <c r="JKM128" s="1252"/>
      <c r="JKN128" s="1252"/>
      <c r="JKO128" s="1252"/>
      <c r="JKP128" s="1252"/>
      <c r="JKQ128" s="1252"/>
      <c r="JKR128" s="1252"/>
      <c r="JKS128" s="1252"/>
      <c r="JKT128" s="1252"/>
      <c r="JKU128" s="1252"/>
      <c r="JKV128" s="1252"/>
      <c r="JKW128" s="1252"/>
      <c r="JKX128" s="1252"/>
      <c r="JKY128" s="1252"/>
      <c r="JKZ128" s="1252"/>
      <c r="JLA128" s="1252"/>
      <c r="JLB128" s="1252"/>
      <c r="JLC128" s="1252"/>
      <c r="JLD128" s="1252"/>
      <c r="JLE128" s="1252"/>
      <c r="JLF128" s="1252"/>
      <c r="JLG128" s="1252"/>
      <c r="JLH128" s="1252"/>
      <c r="JLI128" s="1252"/>
      <c r="JLJ128" s="1252"/>
      <c r="JLK128" s="1252"/>
      <c r="JLL128" s="1252"/>
      <c r="JLM128" s="1252"/>
      <c r="JLN128" s="1252"/>
      <c r="JLO128" s="1252"/>
      <c r="JLP128" s="1252"/>
      <c r="JLQ128" s="1252"/>
      <c r="JLR128" s="1252"/>
      <c r="JLS128" s="1252"/>
      <c r="JLT128" s="1252"/>
      <c r="JLU128" s="1252"/>
      <c r="JLV128" s="1252"/>
      <c r="JLW128" s="1252"/>
      <c r="JLX128" s="1252"/>
      <c r="JLY128" s="1252"/>
      <c r="JLZ128" s="1252"/>
      <c r="JMA128" s="1252"/>
      <c r="JMB128" s="1252"/>
      <c r="JMC128" s="1252"/>
      <c r="JMD128" s="1252"/>
      <c r="JME128" s="1252"/>
      <c r="JMF128" s="1252"/>
      <c r="JMG128" s="1252"/>
      <c r="JMH128" s="1252"/>
      <c r="JMI128" s="1252"/>
      <c r="JMJ128" s="1252"/>
      <c r="JMK128" s="1252"/>
      <c r="JML128" s="1252"/>
      <c r="JMM128" s="1252"/>
      <c r="JMN128" s="1252"/>
      <c r="JMO128" s="1252"/>
      <c r="JMP128" s="1252"/>
      <c r="JMQ128" s="1252"/>
      <c r="JMR128" s="1252"/>
      <c r="JMS128" s="1252"/>
      <c r="JMT128" s="1252"/>
      <c r="JMU128" s="1252"/>
      <c r="JMV128" s="1252"/>
      <c r="JMW128" s="1252"/>
      <c r="JMX128" s="1252"/>
      <c r="JMY128" s="1252"/>
      <c r="JMZ128" s="1252"/>
      <c r="JNA128" s="1252"/>
      <c r="JNB128" s="1252"/>
      <c r="JNC128" s="1252"/>
      <c r="JND128" s="1252"/>
      <c r="JNE128" s="1252"/>
      <c r="JNF128" s="1252"/>
      <c r="JNG128" s="1252"/>
      <c r="JNH128" s="1252"/>
      <c r="JNI128" s="1252"/>
      <c r="JNJ128" s="1252"/>
      <c r="JNK128" s="1252"/>
      <c r="JNL128" s="1252"/>
      <c r="JNM128" s="1252"/>
      <c r="JNN128" s="1252"/>
      <c r="JNO128" s="1252"/>
      <c r="JNP128" s="1252"/>
      <c r="JNQ128" s="1252"/>
      <c r="JNR128" s="1252"/>
      <c r="JNS128" s="1252"/>
      <c r="JNT128" s="1252"/>
      <c r="JNU128" s="1252"/>
      <c r="JNV128" s="1252"/>
      <c r="JNW128" s="1252"/>
      <c r="JNX128" s="1252"/>
      <c r="JNY128" s="1252"/>
      <c r="JNZ128" s="1252"/>
      <c r="JOA128" s="1252"/>
      <c r="JOB128" s="1252"/>
      <c r="JOC128" s="1252"/>
      <c r="JOD128" s="1252"/>
      <c r="JOE128" s="1252"/>
      <c r="JOF128" s="1252"/>
      <c r="JOG128" s="1252"/>
      <c r="JOH128" s="1252"/>
      <c r="JOI128" s="1252"/>
      <c r="JOJ128" s="1252"/>
      <c r="JOK128" s="1252"/>
      <c r="JOL128" s="1252"/>
      <c r="JOM128" s="1252"/>
      <c r="JON128" s="1252"/>
      <c r="JOO128" s="1252"/>
      <c r="JOP128" s="1252"/>
      <c r="JOQ128" s="1252"/>
      <c r="JOR128" s="1252"/>
      <c r="JOS128" s="1252"/>
      <c r="JOT128" s="1252"/>
      <c r="JOU128" s="1252"/>
      <c r="JOV128" s="1252"/>
      <c r="JOW128" s="1252"/>
      <c r="JOX128" s="1252"/>
      <c r="JOY128" s="1252"/>
      <c r="JOZ128" s="1252"/>
      <c r="JPA128" s="1252"/>
      <c r="JPB128" s="1252"/>
      <c r="JPC128" s="1252"/>
      <c r="JPD128" s="1252"/>
      <c r="JPE128" s="1252"/>
      <c r="JPF128" s="1252"/>
      <c r="JPG128" s="1252"/>
      <c r="JPH128" s="1252"/>
      <c r="JPI128" s="1252"/>
      <c r="JPJ128" s="1252"/>
      <c r="JPK128" s="1252"/>
      <c r="JPL128" s="1252"/>
      <c r="JPM128" s="1252"/>
      <c r="JPN128" s="1252"/>
      <c r="JPO128" s="1252"/>
      <c r="JPP128" s="1252"/>
      <c r="JPQ128" s="1252"/>
      <c r="JPR128" s="1252"/>
      <c r="JPS128" s="1252"/>
      <c r="JPT128" s="1252"/>
      <c r="JPU128" s="1252"/>
      <c r="JPV128" s="1252"/>
      <c r="JPW128" s="1252"/>
      <c r="JPX128" s="1252"/>
      <c r="JPY128" s="1252"/>
      <c r="JPZ128" s="1252"/>
      <c r="JQA128" s="1252"/>
      <c r="JQB128" s="1252"/>
      <c r="JQC128" s="1252"/>
      <c r="JQD128" s="1252"/>
      <c r="JQE128" s="1252"/>
      <c r="JQF128" s="1252"/>
      <c r="JQG128" s="1252"/>
      <c r="JQH128" s="1252"/>
      <c r="JQI128" s="1252"/>
      <c r="JQJ128" s="1252"/>
      <c r="JQK128" s="1252"/>
      <c r="JQL128" s="1252"/>
      <c r="JQM128" s="1252"/>
      <c r="JQN128" s="1252"/>
      <c r="JQO128" s="1252"/>
      <c r="JQP128" s="1252"/>
      <c r="JQQ128" s="1252"/>
      <c r="JQR128" s="1252"/>
      <c r="JQS128" s="1252"/>
      <c r="JQT128" s="1252"/>
      <c r="JQU128" s="1252"/>
      <c r="JQV128" s="1252"/>
      <c r="JQW128" s="1252"/>
      <c r="JQX128" s="1252"/>
      <c r="JQY128" s="1252"/>
      <c r="JQZ128" s="1252"/>
      <c r="JRA128" s="1252"/>
      <c r="JRB128" s="1252"/>
      <c r="JRC128" s="1252"/>
      <c r="JRD128" s="1252"/>
      <c r="JRE128" s="1252"/>
      <c r="JRF128" s="1252"/>
      <c r="JRG128" s="1252"/>
      <c r="JRH128" s="1252"/>
      <c r="JRI128" s="1252"/>
      <c r="JRJ128" s="1252"/>
      <c r="JRK128" s="1252"/>
      <c r="JRL128" s="1252"/>
      <c r="JRM128" s="1252"/>
      <c r="JRN128" s="1252"/>
      <c r="JRO128" s="1252"/>
      <c r="JRP128" s="1252"/>
      <c r="JRQ128" s="1252"/>
      <c r="JRR128" s="1252"/>
      <c r="JRS128" s="1252"/>
      <c r="JRT128" s="1252"/>
      <c r="JRU128" s="1252"/>
      <c r="JRV128" s="1252"/>
      <c r="JRW128" s="1252"/>
      <c r="JRX128" s="1252"/>
      <c r="JRY128" s="1252"/>
      <c r="JRZ128" s="1252"/>
      <c r="JSA128" s="1252"/>
      <c r="JSB128" s="1252"/>
      <c r="JSC128" s="1252"/>
      <c r="JSD128" s="1252"/>
      <c r="JSE128" s="1252"/>
      <c r="JSF128" s="1252"/>
      <c r="JSG128" s="1252"/>
      <c r="JSH128" s="1252"/>
      <c r="JSI128" s="1252"/>
      <c r="JSJ128" s="1252"/>
      <c r="JSK128" s="1252"/>
      <c r="JSL128" s="1252"/>
      <c r="JSM128" s="1252"/>
      <c r="JSN128" s="1252"/>
      <c r="JSO128" s="1252"/>
      <c r="JSP128" s="1252"/>
      <c r="JSQ128" s="1252"/>
      <c r="JSR128" s="1252"/>
      <c r="JSS128" s="1252"/>
      <c r="JST128" s="1252"/>
      <c r="JSU128" s="1252"/>
      <c r="JSV128" s="1252"/>
      <c r="JSW128" s="1252"/>
      <c r="JSX128" s="1252"/>
      <c r="JSY128" s="1252"/>
      <c r="JSZ128" s="1252"/>
      <c r="JTA128" s="1252"/>
      <c r="JTB128" s="1252"/>
      <c r="JTC128" s="1252"/>
      <c r="JTD128" s="1252"/>
      <c r="JTE128" s="1252"/>
      <c r="JTF128" s="1252"/>
      <c r="JTG128" s="1252"/>
      <c r="JTH128" s="1252"/>
      <c r="JTI128" s="1252"/>
      <c r="JTJ128" s="1252"/>
      <c r="JTK128" s="1252"/>
      <c r="JTL128" s="1252"/>
      <c r="JTM128" s="1252"/>
      <c r="JTN128" s="1252"/>
      <c r="JTO128" s="1252"/>
      <c r="JTP128" s="1252"/>
      <c r="JTQ128" s="1252"/>
      <c r="JTR128" s="1252"/>
      <c r="JTS128" s="1252"/>
      <c r="JTT128" s="1252"/>
      <c r="JTU128" s="1252"/>
      <c r="JTV128" s="1252"/>
      <c r="JTW128" s="1252"/>
      <c r="JTX128" s="1252"/>
      <c r="JTY128" s="1252"/>
      <c r="JTZ128" s="1252"/>
      <c r="JUA128" s="1252"/>
      <c r="JUB128" s="1252"/>
      <c r="JUC128" s="1252"/>
      <c r="JUD128" s="1252"/>
      <c r="JUE128" s="1252"/>
      <c r="JUF128" s="1252"/>
      <c r="JUG128" s="1252"/>
      <c r="JUH128" s="1252"/>
      <c r="JUI128" s="1252"/>
      <c r="JUJ128" s="1252"/>
      <c r="JUK128" s="1252"/>
      <c r="JUL128" s="1252"/>
      <c r="JUM128" s="1252"/>
      <c r="JUN128" s="1252"/>
      <c r="JUO128" s="1252"/>
      <c r="JUP128" s="1252"/>
      <c r="JUQ128" s="1252"/>
      <c r="JUR128" s="1252"/>
      <c r="JUS128" s="1252"/>
      <c r="JUT128" s="1252"/>
      <c r="JUU128" s="1252"/>
      <c r="JUV128" s="1252"/>
      <c r="JUW128" s="1252"/>
      <c r="JUX128" s="1252"/>
      <c r="JUY128" s="1252"/>
      <c r="JUZ128" s="1252"/>
      <c r="JVA128" s="1252"/>
      <c r="JVB128" s="1252"/>
      <c r="JVC128" s="1252"/>
      <c r="JVD128" s="1252"/>
      <c r="JVE128" s="1252"/>
      <c r="JVF128" s="1252"/>
      <c r="JVG128" s="1252"/>
      <c r="JVH128" s="1252"/>
      <c r="JVI128" s="1252"/>
      <c r="JVJ128" s="1252"/>
      <c r="JVK128" s="1252"/>
      <c r="JVL128" s="1252"/>
      <c r="JVM128" s="1252"/>
      <c r="JVN128" s="1252"/>
      <c r="JVO128" s="1252"/>
      <c r="JVP128" s="1252"/>
      <c r="JVQ128" s="1252"/>
      <c r="JVR128" s="1252"/>
      <c r="JVS128" s="1252"/>
      <c r="JVT128" s="1252"/>
      <c r="JVU128" s="1252"/>
      <c r="JVV128" s="1252"/>
      <c r="JVW128" s="1252"/>
      <c r="JVX128" s="1252"/>
      <c r="JVY128" s="1252"/>
      <c r="JVZ128" s="1252"/>
      <c r="JWA128" s="1252"/>
      <c r="JWB128" s="1252"/>
      <c r="JWC128" s="1252"/>
      <c r="JWD128" s="1252"/>
      <c r="JWE128" s="1252"/>
      <c r="JWF128" s="1252"/>
      <c r="JWG128" s="1252"/>
      <c r="JWH128" s="1252"/>
      <c r="JWI128" s="1252"/>
      <c r="JWJ128" s="1252"/>
      <c r="JWK128" s="1252"/>
      <c r="JWL128" s="1252"/>
      <c r="JWM128" s="1252"/>
      <c r="JWN128" s="1252"/>
      <c r="JWO128" s="1252"/>
      <c r="JWP128" s="1252"/>
      <c r="JWQ128" s="1252"/>
      <c r="JWR128" s="1252"/>
      <c r="JWS128" s="1252"/>
      <c r="JWT128" s="1252"/>
      <c r="JWU128" s="1252"/>
      <c r="JWV128" s="1252"/>
      <c r="JWW128" s="1252"/>
      <c r="JWX128" s="1252"/>
      <c r="JWY128" s="1252"/>
      <c r="JWZ128" s="1252"/>
      <c r="JXA128" s="1252"/>
      <c r="JXB128" s="1252"/>
      <c r="JXC128" s="1252"/>
      <c r="JXD128" s="1252"/>
      <c r="JXE128" s="1252"/>
      <c r="JXF128" s="1252"/>
      <c r="JXG128" s="1252"/>
      <c r="JXH128" s="1252"/>
      <c r="JXI128" s="1252"/>
      <c r="JXJ128" s="1252"/>
      <c r="JXK128" s="1252"/>
      <c r="JXL128" s="1252"/>
      <c r="JXM128" s="1252"/>
      <c r="JXN128" s="1252"/>
      <c r="JXO128" s="1252"/>
      <c r="JXP128" s="1252"/>
      <c r="JXQ128" s="1252"/>
      <c r="JXR128" s="1252"/>
      <c r="JXS128" s="1252"/>
      <c r="JXT128" s="1252"/>
      <c r="JXU128" s="1252"/>
      <c r="JXV128" s="1252"/>
      <c r="JXW128" s="1252"/>
      <c r="JXX128" s="1252"/>
      <c r="JXY128" s="1252"/>
      <c r="JXZ128" s="1252"/>
      <c r="JYA128" s="1252"/>
      <c r="JYB128" s="1252"/>
      <c r="JYC128" s="1252"/>
      <c r="JYD128" s="1252"/>
      <c r="JYE128" s="1252"/>
      <c r="JYF128" s="1252"/>
      <c r="JYG128" s="1252"/>
      <c r="JYH128" s="1252"/>
      <c r="JYI128" s="1252"/>
      <c r="JYJ128" s="1252"/>
      <c r="JYK128" s="1252"/>
      <c r="JYL128" s="1252"/>
      <c r="JYM128" s="1252"/>
      <c r="JYN128" s="1252"/>
      <c r="JYO128" s="1252"/>
      <c r="JYP128" s="1252"/>
      <c r="JYQ128" s="1252"/>
      <c r="JYR128" s="1252"/>
      <c r="JYS128" s="1252"/>
      <c r="JYT128" s="1252"/>
      <c r="JYU128" s="1252"/>
      <c r="JYV128" s="1252"/>
      <c r="JYW128" s="1252"/>
      <c r="JYX128" s="1252"/>
      <c r="JYY128" s="1252"/>
      <c r="JYZ128" s="1252"/>
      <c r="JZA128" s="1252"/>
      <c r="JZB128" s="1252"/>
      <c r="JZC128" s="1252"/>
      <c r="JZD128" s="1252"/>
      <c r="JZE128" s="1252"/>
      <c r="JZF128" s="1252"/>
      <c r="JZG128" s="1252"/>
      <c r="JZH128" s="1252"/>
      <c r="JZI128" s="1252"/>
      <c r="JZJ128" s="1252"/>
      <c r="JZK128" s="1252"/>
      <c r="JZL128" s="1252"/>
      <c r="JZM128" s="1252"/>
      <c r="JZN128" s="1252"/>
      <c r="JZO128" s="1252"/>
      <c r="JZP128" s="1252"/>
      <c r="JZQ128" s="1252"/>
      <c r="JZR128" s="1252"/>
      <c r="JZS128" s="1252"/>
      <c r="JZT128" s="1252"/>
      <c r="JZU128" s="1252"/>
      <c r="JZV128" s="1252"/>
      <c r="JZW128" s="1252"/>
      <c r="JZX128" s="1252"/>
      <c r="JZY128" s="1252"/>
      <c r="JZZ128" s="1252"/>
      <c r="KAA128" s="1252"/>
      <c r="KAB128" s="1252"/>
      <c r="KAC128" s="1252"/>
      <c r="KAD128" s="1252"/>
      <c r="KAE128" s="1252"/>
      <c r="KAF128" s="1252"/>
      <c r="KAG128" s="1252"/>
      <c r="KAH128" s="1252"/>
      <c r="KAI128" s="1252"/>
      <c r="KAJ128" s="1252"/>
      <c r="KAK128" s="1252"/>
      <c r="KAL128" s="1252"/>
      <c r="KAM128" s="1252"/>
      <c r="KAN128" s="1252"/>
      <c r="KAO128" s="1252"/>
      <c r="KAP128" s="1252"/>
      <c r="KAQ128" s="1252"/>
      <c r="KAR128" s="1252"/>
      <c r="KAS128" s="1252"/>
      <c r="KAT128" s="1252"/>
      <c r="KAU128" s="1252"/>
      <c r="KAV128" s="1252"/>
      <c r="KAW128" s="1252"/>
      <c r="KAX128" s="1252"/>
      <c r="KAY128" s="1252"/>
      <c r="KAZ128" s="1252"/>
      <c r="KBA128" s="1252"/>
      <c r="KBB128" s="1252"/>
      <c r="KBC128" s="1252"/>
      <c r="KBD128" s="1252"/>
      <c r="KBE128" s="1252"/>
      <c r="KBF128" s="1252"/>
      <c r="KBG128" s="1252"/>
      <c r="KBH128" s="1252"/>
      <c r="KBI128" s="1252"/>
      <c r="KBJ128" s="1252"/>
      <c r="KBK128" s="1252"/>
      <c r="KBL128" s="1252"/>
      <c r="KBM128" s="1252"/>
      <c r="KBN128" s="1252"/>
      <c r="KBO128" s="1252"/>
      <c r="KBP128" s="1252"/>
      <c r="KBQ128" s="1252"/>
      <c r="KBR128" s="1252"/>
      <c r="KBS128" s="1252"/>
      <c r="KBT128" s="1252"/>
      <c r="KBU128" s="1252"/>
      <c r="KBV128" s="1252"/>
      <c r="KBW128" s="1252"/>
      <c r="KBX128" s="1252"/>
      <c r="KBY128" s="1252"/>
      <c r="KBZ128" s="1252"/>
      <c r="KCA128" s="1252"/>
      <c r="KCB128" s="1252"/>
      <c r="KCC128" s="1252"/>
      <c r="KCD128" s="1252"/>
      <c r="KCE128" s="1252"/>
      <c r="KCF128" s="1252"/>
      <c r="KCG128" s="1252"/>
      <c r="KCH128" s="1252"/>
      <c r="KCI128" s="1252"/>
      <c r="KCJ128" s="1252"/>
      <c r="KCK128" s="1252"/>
      <c r="KCL128" s="1252"/>
      <c r="KCM128" s="1252"/>
      <c r="KCN128" s="1252"/>
      <c r="KCO128" s="1252"/>
      <c r="KCP128" s="1252"/>
      <c r="KCQ128" s="1252"/>
      <c r="KCR128" s="1252"/>
      <c r="KCS128" s="1252"/>
      <c r="KCT128" s="1252"/>
      <c r="KCU128" s="1252"/>
      <c r="KCV128" s="1252"/>
      <c r="KCW128" s="1252"/>
      <c r="KCX128" s="1252"/>
      <c r="KCY128" s="1252"/>
      <c r="KCZ128" s="1252"/>
      <c r="KDA128" s="1252"/>
      <c r="KDB128" s="1252"/>
      <c r="KDC128" s="1252"/>
      <c r="KDD128" s="1252"/>
      <c r="KDE128" s="1252"/>
      <c r="KDF128" s="1252"/>
      <c r="KDG128" s="1252"/>
      <c r="KDH128" s="1252"/>
      <c r="KDI128" s="1252"/>
      <c r="KDJ128" s="1252"/>
      <c r="KDK128" s="1252"/>
      <c r="KDL128" s="1252"/>
      <c r="KDM128" s="1252"/>
      <c r="KDN128" s="1252"/>
      <c r="KDO128" s="1252"/>
      <c r="KDP128" s="1252"/>
      <c r="KDQ128" s="1252"/>
      <c r="KDR128" s="1252"/>
      <c r="KDS128" s="1252"/>
      <c r="KDT128" s="1252"/>
      <c r="KDU128" s="1252"/>
      <c r="KDV128" s="1252"/>
      <c r="KDW128" s="1252"/>
      <c r="KDX128" s="1252"/>
      <c r="KDY128" s="1252"/>
      <c r="KDZ128" s="1252"/>
      <c r="KEA128" s="1252"/>
      <c r="KEB128" s="1252"/>
      <c r="KEC128" s="1252"/>
      <c r="KED128" s="1252"/>
      <c r="KEE128" s="1252"/>
      <c r="KEF128" s="1252"/>
      <c r="KEG128" s="1252"/>
      <c r="KEH128" s="1252"/>
      <c r="KEI128" s="1252"/>
      <c r="KEJ128" s="1252"/>
      <c r="KEK128" s="1252"/>
      <c r="KEL128" s="1252"/>
      <c r="KEM128" s="1252"/>
      <c r="KEN128" s="1252"/>
      <c r="KEO128" s="1252"/>
      <c r="KEP128" s="1252"/>
      <c r="KEQ128" s="1252"/>
      <c r="KER128" s="1252"/>
      <c r="KES128" s="1252"/>
      <c r="KET128" s="1252"/>
      <c r="KEU128" s="1252"/>
      <c r="KEV128" s="1252"/>
      <c r="KEW128" s="1252"/>
      <c r="KEX128" s="1252"/>
      <c r="KEY128" s="1252"/>
      <c r="KEZ128" s="1252"/>
      <c r="KFA128" s="1252"/>
      <c r="KFB128" s="1252"/>
      <c r="KFC128" s="1252"/>
      <c r="KFD128" s="1252"/>
      <c r="KFE128" s="1252"/>
      <c r="KFF128" s="1252"/>
      <c r="KFG128" s="1252"/>
      <c r="KFH128" s="1252"/>
      <c r="KFI128" s="1252"/>
      <c r="KFJ128" s="1252"/>
      <c r="KFK128" s="1252"/>
      <c r="KFL128" s="1252"/>
      <c r="KFM128" s="1252"/>
      <c r="KFN128" s="1252"/>
      <c r="KFO128" s="1252"/>
      <c r="KFP128" s="1252"/>
      <c r="KFQ128" s="1252"/>
      <c r="KFR128" s="1252"/>
      <c r="KFS128" s="1252"/>
      <c r="KFT128" s="1252"/>
      <c r="KFU128" s="1252"/>
      <c r="KFV128" s="1252"/>
      <c r="KFW128" s="1252"/>
      <c r="KFX128" s="1252"/>
      <c r="KFY128" s="1252"/>
      <c r="KFZ128" s="1252"/>
      <c r="KGA128" s="1252"/>
      <c r="KGB128" s="1252"/>
      <c r="KGC128" s="1252"/>
      <c r="KGD128" s="1252"/>
      <c r="KGE128" s="1252"/>
      <c r="KGF128" s="1252"/>
      <c r="KGG128" s="1252"/>
      <c r="KGH128" s="1252"/>
      <c r="KGI128" s="1252"/>
      <c r="KGJ128" s="1252"/>
      <c r="KGK128" s="1252"/>
      <c r="KGL128" s="1252"/>
      <c r="KGM128" s="1252"/>
      <c r="KGN128" s="1252"/>
      <c r="KGO128" s="1252"/>
      <c r="KGP128" s="1252"/>
      <c r="KGQ128" s="1252"/>
      <c r="KGR128" s="1252"/>
      <c r="KGS128" s="1252"/>
      <c r="KGT128" s="1252"/>
      <c r="KGU128" s="1252"/>
      <c r="KGV128" s="1252"/>
      <c r="KGW128" s="1252"/>
      <c r="KGX128" s="1252"/>
      <c r="KGY128" s="1252"/>
      <c r="KGZ128" s="1252"/>
      <c r="KHA128" s="1252"/>
      <c r="KHB128" s="1252"/>
      <c r="KHC128" s="1252"/>
      <c r="KHD128" s="1252"/>
      <c r="KHE128" s="1252"/>
      <c r="KHF128" s="1252"/>
      <c r="KHG128" s="1252"/>
      <c r="KHH128" s="1252"/>
      <c r="KHI128" s="1252"/>
      <c r="KHJ128" s="1252"/>
      <c r="KHK128" s="1252"/>
      <c r="KHL128" s="1252"/>
      <c r="KHM128" s="1252"/>
      <c r="KHN128" s="1252"/>
      <c r="KHO128" s="1252"/>
      <c r="KHP128" s="1252"/>
      <c r="KHQ128" s="1252"/>
      <c r="KHR128" s="1252"/>
      <c r="KHS128" s="1252"/>
      <c r="KHT128" s="1252"/>
      <c r="KHU128" s="1252"/>
      <c r="KHV128" s="1252"/>
      <c r="KHW128" s="1252"/>
      <c r="KHX128" s="1252"/>
      <c r="KHY128" s="1252"/>
      <c r="KHZ128" s="1252"/>
      <c r="KIA128" s="1252"/>
      <c r="KIB128" s="1252"/>
      <c r="KIC128" s="1252"/>
      <c r="KID128" s="1252"/>
      <c r="KIE128" s="1252"/>
      <c r="KIF128" s="1252"/>
      <c r="KIG128" s="1252"/>
      <c r="KIH128" s="1252"/>
      <c r="KII128" s="1252"/>
      <c r="KIJ128" s="1252"/>
      <c r="KIK128" s="1252"/>
      <c r="KIL128" s="1252"/>
      <c r="KIM128" s="1252"/>
      <c r="KIN128" s="1252"/>
      <c r="KIO128" s="1252"/>
      <c r="KIP128" s="1252"/>
      <c r="KIQ128" s="1252"/>
      <c r="KIR128" s="1252"/>
      <c r="KIS128" s="1252"/>
      <c r="KIT128" s="1252"/>
      <c r="KIU128" s="1252"/>
      <c r="KIV128" s="1252"/>
      <c r="KIW128" s="1252"/>
      <c r="KIX128" s="1252"/>
      <c r="KIY128" s="1252"/>
      <c r="KIZ128" s="1252"/>
      <c r="KJA128" s="1252"/>
      <c r="KJB128" s="1252"/>
      <c r="KJC128" s="1252"/>
      <c r="KJD128" s="1252"/>
      <c r="KJE128" s="1252"/>
      <c r="KJF128" s="1252"/>
      <c r="KJG128" s="1252"/>
      <c r="KJH128" s="1252"/>
      <c r="KJI128" s="1252"/>
      <c r="KJJ128" s="1252"/>
      <c r="KJK128" s="1252"/>
      <c r="KJL128" s="1252"/>
      <c r="KJM128" s="1252"/>
      <c r="KJN128" s="1252"/>
      <c r="KJO128" s="1252"/>
      <c r="KJP128" s="1252"/>
      <c r="KJQ128" s="1252"/>
      <c r="KJR128" s="1252"/>
      <c r="KJS128" s="1252"/>
      <c r="KJT128" s="1252"/>
      <c r="KJU128" s="1252"/>
      <c r="KJV128" s="1252"/>
      <c r="KJW128" s="1252"/>
      <c r="KJX128" s="1252"/>
      <c r="KJY128" s="1252"/>
      <c r="KJZ128" s="1252"/>
      <c r="KKA128" s="1252"/>
      <c r="KKB128" s="1252"/>
      <c r="KKC128" s="1252"/>
      <c r="KKD128" s="1252"/>
      <c r="KKE128" s="1252"/>
      <c r="KKF128" s="1252"/>
      <c r="KKG128" s="1252"/>
      <c r="KKH128" s="1252"/>
      <c r="KKI128" s="1252"/>
      <c r="KKJ128" s="1252"/>
      <c r="KKK128" s="1252"/>
      <c r="KKL128" s="1252"/>
      <c r="KKM128" s="1252"/>
      <c r="KKN128" s="1252"/>
      <c r="KKO128" s="1252"/>
      <c r="KKP128" s="1252"/>
      <c r="KKQ128" s="1252"/>
      <c r="KKR128" s="1252"/>
      <c r="KKS128" s="1252"/>
      <c r="KKT128" s="1252"/>
      <c r="KKU128" s="1252"/>
      <c r="KKV128" s="1252"/>
      <c r="KKW128" s="1252"/>
      <c r="KKX128" s="1252"/>
      <c r="KKY128" s="1252"/>
      <c r="KKZ128" s="1252"/>
      <c r="KLA128" s="1252"/>
      <c r="KLB128" s="1252"/>
      <c r="KLC128" s="1252"/>
      <c r="KLD128" s="1252"/>
      <c r="KLE128" s="1252"/>
      <c r="KLF128" s="1252"/>
      <c r="KLG128" s="1252"/>
      <c r="KLH128" s="1252"/>
      <c r="KLI128" s="1252"/>
      <c r="KLJ128" s="1252"/>
      <c r="KLK128" s="1252"/>
      <c r="KLL128" s="1252"/>
      <c r="KLM128" s="1252"/>
      <c r="KLN128" s="1252"/>
      <c r="KLO128" s="1252"/>
      <c r="KLP128" s="1252"/>
      <c r="KLQ128" s="1252"/>
      <c r="KLR128" s="1252"/>
      <c r="KLS128" s="1252"/>
      <c r="KLT128" s="1252"/>
      <c r="KLU128" s="1252"/>
      <c r="KLV128" s="1252"/>
      <c r="KLW128" s="1252"/>
      <c r="KLX128" s="1252"/>
      <c r="KLY128" s="1252"/>
      <c r="KLZ128" s="1252"/>
      <c r="KMA128" s="1252"/>
      <c r="KMB128" s="1252"/>
      <c r="KMC128" s="1252"/>
      <c r="KMD128" s="1252"/>
      <c r="KME128" s="1252"/>
      <c r="KMF128" s="1252"/>
      <c r="KMG128" s="1252"/>
      <c r="KMH128" s="1252"/>
      <c r="KMI128" s="1252"/>
      <c r="KMJ128" s="1252"/>
      <c r="KMK128" s="1252"/>
      <c r="KML128" s="1252"/>
      <c r="KMM128" s="1252"/>
      <c r="KMN128" s="1252"/>
      <c r="KMO128" s="1252"/>
      <c r="KMP128" s="1252"/>
      <c r="KMQ128" s="1252"/>
      <c r="KMR128" s="1252"/>
      <c r="KMS128" s="1252"/>
      <c r="KMT128" s="1252"/>
      <c r="KMU128" s="1252"/>
      <c r="KMV128" s="1252"/>
      <c r="KMW128" s="1252"/>
      <c r="KMX128" s="1252"/>
      <c r="KMY128" s="1252"/>
      <c r="KMZ128" s="1252"/>
      <c r="KNA128" s="1252"/>
      <c r="KNB128" s="1252"/>
      <c r="KNC128" s="1252"/>
      <c r="KND128" s="1252"/>
      <c r="KNE128" s="1252"/>
      <c r="KNF128" s="1252"/>
      <c r="KNG128" s="1252"/>
      <c r="KNH128" s="1252"/>
      <c r="KNI128" s="1252"/>
      <c r="KNJ128" s="1252"/>
      <c r="KNK128" s="1252"/>
      <c r="KNL128" s="1252"/>
      <c r="KNM128" s="1252"/>
      <c r="KNN128" s="1252"/>
      <c r="KNO128" s="1252"/>
      <c r="KNP128" s="1252"/>
      <c r="KNQ128" s="1252"/>
      <c r="KNR128" s="1252"/>
      <c r="KNS128" s="1252"/>
      <c r="KNT128" s="1252"/>
      <c r="KNU128" s="1252"/>
      <c r="KNV128" s="1252"/>
      <c r="KNW128" s="1252"/>
      <c r="KNX128" s="1252"/>
      <c r="KNY128" s="1252"/>
      <c r="KNZ128" s="1252"/>
      <c r="KOA128" s="1252"/>
      <c r="KOB128" s="1252"/>
      <c r="KOC128" s="1252"/>
      <c r="KOD128" s="1252"/>
      <c r="KOE128" s="1252"/>
      <c r="KOF128" s="1252"/>
      <c r="KOG128" s="1252"/>
      <c r="KOH128" s="1252"/>
      <c r="KOI128" s="1252"/>
      <c r="KOJ128" s="1252"/>
      <c r="KOK128" s="1252"/>
      <c r="KOL128" s="1252"/>
      <c r="KOM128" s="1252"/>
      <c r="KON128" s="1252"/>
      <c r="KOO128" s="1252"/>
      <c r="KOP128" s="1252"/>
      <c r="KOQ128" s="1252"/>
      <c r="KOR128" s="1252"/>
      <c r="KOS128" s="1252"/>
      <c r="KOT128" s="1252"/>
      <c r="KOU128" s="1252"/>
      <c r="KOV128" s="1252"/>
      <c r="KOW128" s="1252"/>
      <c r="KOX128" s="1252"/>
      <c r="KOY128" s="1252"/>
      <c r="KOZ128" s="1252"/>
      <c r="KPA128" s="1252"/>
      <c r="KPB128" s="1252"/>
      <c r="KPC128" s="1252"/>
      <c r="KPD128" s="1252"/>
      <c r="KPE128" s="1252"/>
      <c r="KPF128" s="1252"/>
      <c r="KPG128" s="1252"/>
      <c r="KPH128" s="1252"/>
      <c r="KPI128" s="1252"/>
      <c r="KPJ128" s="1252"/>
      <c r="KPK128" s="1252"/>
      <c r="KPL128" s="1252"/>
      <c r="KPM128" s="1252"/>
      <c r="KPN128" s="1252"/>
      <c r="KPO128" s="1252"/>
      <c r="KPP128" s="1252"/>
      <c r="KPQ128" s="1252"/>
      <c r="KPR128" s="1252"/>
      <c r="KPS128" s="1252"/>
      <c r="KPT128" s="1252"/>
      <c r="KPU128" s="1252"/>
      <c r="KPV128" s="1252"/>
      <c r="KPW128" s="1252"/>
      <c r="KPX128" s="1252"/>
      <c r="KPY128" s="1252"/>
      <c r="KPZ128" s="1252"/>
      <c r="KQA128" s="1252"/>
      <c r="KQB128" s="1252"/>
      <c r="KQC128" s="1252"/>
      <c r="KQD128" s="1252"/>
      <c r="KQE128" s="1252"/>
      <c r="KQF128" s="1252"/>
      <c r="KQG128" s="1252"/>
      <c r="KQH128" s="1252"/>
      <c r="KQI128" s="1252"/>
      <c r="KQJ128" s="1252"/>
      <c r="KQK128" s="1252"/>
      <c r="KQL128" s="1252"/>
      <c r="KQM128" s="1252"/>
      <c r="KQN128" s="1252"/>
      <c r="KQO128" s="1252"/>
      <c r="KQP128" s="1252"/>
      <c r="KQQ128" s="1252"/>
      <c r="KQR128" s="1252"/>
      <c r="KQS128" s="1252"/>
      <c r="KQT128" s="1252"/>
      <c r="KQU128" s="1252"/>
      <c r="KQV128" s="1252"/>
      <c r="KQW128" s="1252"/>
      <c r="KQX128" s="1252"/>
      <c r="KQY128" s="1252"/>
      <c r="KQZ128" s="1252"/>
      <c r="KRA128" s="1252"/>
      <c r="KRB128" s="1252"/>
      <c r="KRC128" s="1252"/>
      <c r="KRD128" s="1252"/>
      <c r="KRE128" s="1252"/>
      <c r="KRF128" s="1252"/>
      <c r="KRG128" s="1252"/>
      <c r="KRH128" s="1252"/>
      <c r="KRI128" s="1252"/>
      <c r="KRJ128" s="1252"/>
      <c r="KRK128" s="1252"/>
      <c r="KRL128" s="1252"/>
      <c r="KRM128" s="1252"/>
      <c r="KRN128" s="1252"/>
      <c r="KRO128" s="1252"/>
      <c r="KRP128" s="1252"/>
      <c r="KRQ128" s="1252"/>
      <c r="KRR128" s="1252"/>
      <c r="KRS128" s="1252"/>
      <c r="KRT128" s="1252"/>
      <c r="KRU128" s="1252"/>
      <c r="KRV128" s="1252"/>
      <c r="KRW128" s="1252"/>
      <c r="KRX128" s="1252"/>
      <c r="KRY128" s="1252"/>
      <c r="KRZ128" s="1252"/>
      <c r="KSA128" s="1252"/>
      <c r="KSB128" s="1252"/>
      <c r="KSC128" s="1252"/>
      <c r="KSD128" s="1252"/>
      <c r="KSE128" s="1252"/>
      <c r="KSF128" s="1252"/>
      <c r="KSG128" s="1252"/>
      <c r="KSH128" s="1252"/>
      <c r="KSI128" s="1252"/>
      <c r="KSJ128" s="1252"/>
      <c r="KSK128" s="1252"/>
      <c r="KSL128" s="1252"/>
      <c r="KSM128" s="1252"/>
      <c r="KSN128" s="1252"/>
      <c r="KSO128" s="1252"/>
      <c r="KSP128" s="1252"/>
      <c r="KSQ128" s="1252"/>
      <c r="KSR128" s="1252"/>
      <c r="KSS128" s="1252"/>
      <c r="KST128" s="1252"/>
      <c r="KSU128" s="1252"/>
      <c r="KSV128" s="1252"/>
      <c r="KSW128" s="1252"/>
      <c r="KSX128" s="1252"/>
      <c r="KSY128" s="1252"/>
      <c r="KSZ128" s="1252"/>
      <c r="KTA128" s="1252"/>
      <c r="KTB128" s="1252"/>
      <c r="KTC128" s="1252"/>
      <c r="KTD128" s="1252"/>
      <c r="KTE128" s="1252"/>
      <c r="KTF128" s="1252"/>
      <c r="KTG128" s="1252"/>
      <c r="KTH128" s="1252"/>
      <c r="KTI128" s="1252"/>
      <c r="KTJ128" s="1252"/>
      <c r="KTK128" s="1252"/>
      <c r="KTL128" s="1252"/>
      <c r="KTM128" s="1252"/>
      <c r="KTN128" s="1252"/>
      <c r="KTO128" s="1252"/>
      <c r="KTP128" s="1252"/>
      <c r="KTQ128" s="1252"/>
      <c r="KTR128" s="1252"/>
      <c r="KTS128" s="1252"/>
      <c r="KTT128" s="1252"/>
      <c r="KTU128" s="1252"/>
      <c r="KTV128" s="1252"/>
      <c r="KTW128" s="1252"/>
      <c r="KTX128" s="1252"/>
      <c r="KTY128" s="1252"/>
      <c r="KTZ128" s="1252"/>
      <c r="KUA128" s="1252"/>
      <c r="KUB128" s="1252"/>
      <c r="KUC128" s="1252"/>
      <c r="KUD128" s="1252"/>
      <c r="KUE128" s="1252"/>
      <c r="KUF128" s="1252"/>
      <c r="KUG128" s="1252"/>
      <c r="KUH128" s="1252"/>
      <c r="KUI128" s="1252"/>
      <c r="KUJ128" s="1252"/>
      <c r="KUK128" s="1252"/>
      <c r="KUL128" s="1252"/>
      <c r="KUM128" s="1252"/>
      <c r="KUN128" s="1252"/>
      <c r="KUO128" s="1252"/>
      <c r="KUP128" s="1252"/>
      <c r="KUQ128" s="1252"/>
      <c r="KUR128" s="1252"/>
      <c r="KUS128" s="1252"/>
      <c r="KUT128" s="1252"/>
      <c r="KUU128" s="1252"/>
      <c r="KUV128" s="1252"/>
      <c r="KUW128" s="1252"/>
      <c r="KUX128" s="1252"/>
      <c r="KUY128" s="1252"/>
      <c r="KUZ128" s="1252"/>
      <c r="KVA128" s="1252"/>
      <c r="KVB128" s="1252"/>
      <c r="KVC128" s="1252"/>
      <c r="KVD128" s="1252"/>
      <c r="KVE128" s="1252"/>
      <c r="KVF128" s="1252"/>
      <c r="KVG128" s="1252"/>
      <c r="KVH128" s="1252"/>
      <c r="KVI128" s="1252"/>
      <c r="KVJ128" s="1252"/>
      <c r="KVK128" s="1252"/>
      <c r="KVL128" s="1252"/>
      <c r="KVM128" s="1252"/>
      <c r="KVN128" s="1252"/>
      <c r="KVO128" s="1252"/>
      <c r="KVP128" s="1252"/>
      <c r="KVQ128" s="1252"/>
      <c r="KVR128" s="1252"/>
      <c r="KVS128" s="1252"/>
      <c r="KVT128" s="1252"/>
      <c r="KVU128" s="1252"/>
      <c r="KVV128" s="1252"/>
      <c r="KVW128" s="1252"/>
      <c r="KVX128" s="1252"/>
      <c r="KVY128" s="1252"/>
      <c r="KVZ128" s="1252"/>
      <c r="KWA128" s="1252"/>
      <c r="KWB128" s="1252"/>
      <c r="KWC128" s="1252"/>
      <c r="KWD128" s="1252"/>
      <c r="KWE128" s="1252"/>
      <c r="KWF128" s="1252"/>
      <c r="KWG128" s="1252"/>
      <c r="KWH128" s="1252"/>
      <c r="KWI128" s="1252"/>
      <c r="KWJ128" s="1252"/>
      <c r="KWK128" s="1252"/>
      <c r="KWL128" s="1252"/>
      <c r="KWM128" s="1252"/>
      <c r="KWN128" s="1252"/>
      <c r="KWO128" s="1252"/>
      <c r="KWP128" s="1252"/>
      <c r="KWQ128" s="1252"/>
      <c r="KWR128" s="1252"/>
      <c r="KWS128" s="1252"/>
      <c r="KWT128" s="1252"/>
      <c r="KWU128" s="1252"/>
      <c r="KWV128" s="1252"/>
      <c r="KWW128" s="1252"/>
      <c r="KWX128" s="1252"/>
      <c r="KWY128" s="1252"/>
      <c r="KWZ128" s="1252"/>
      <c r="KXA128" s="1252"/>
      <c r="KXB128" s="1252"/>
      <c r="KXC128" s="1252"/>
      <c r="KXD128" s="1252"/>
      <c r="KXE128" s="1252"/>
      <c r="KXF128" s="1252"/>
      <c r="KXG128" s="1252"/>
      <c r="KXH128" s="1252"/>
      <c r="KXI128" s="1252"/>
      <c r="KXJ128" s="1252"/>
      <c r="KXK128" s="1252"/>
      <c r="KXL128" s="1252"/>
      <c r="KXM128" s="1252"/>
      <c r="KXN128" s="1252"/>
      <c r="KXO128" s="1252"/>
      <c r="KXP128" s="1252"/>
      <c r="KXQ128" s="1252"/>
      <c r="KXR128" s="1252"/>
      <c r="KXS128" s="1252"/>
      <c r="KXT128" s="1252"/>
      <c r="KXU128" s="1252"/>
      <c r="KXV128" s="1252"/>
      <c r="KXW128" s="1252"/>
      <c r="KXX128" s="1252"/>
      <c r="KXY128" s="1252"/>
      <c r="KXZ128" s="1252"/>
      <c r="KYA128" s="1252"/>
      <c r="KYB128" s="1252"/>
      <c r="KYC128" s="1252"/>
      <c r="KYD128" s="1252"/>
      <c r="KYE128" s="1252"/>
      <c r="KYF128" s="1252"/>
      <c r="KYG128" s="1252"/>
      <c r="KYH128" s="1252"/>
      <c r="KYI128" s="1252"/>
      <c r="KYJ128" s="1252"/>
      <c r="KYK128" s="1252"/>
      <c r="KYL128" s="1252"/>
      <c r="KYM128" s="1252"/>
      <c r="KYN128" s="1252"/>
      <c r="KYO128" s="1252"/>
      <c r="KYP128" s="1252"/>
      <c r="KYQ128" s="1252"/>
      <c r="KYR128" s="1252"/>
      <c r="KYS128" s="1252"/>
      <c r="KYT128" s="1252"/>
      <c r="KYU128" s="1252"/>
      <c r="KYV128" s="1252"/>
      <c r="KYW128" s="1252"/>
      <c r="KYX128" s="1252"/>
      <c r="KYY128" s="1252"/>
      <c r="KYZ128" s="1252"/>
      <c r="KZA128" s="1252"/>
      <c r="KZB128" s="1252"/>
      <c r="KZC128" s="1252"/>
      <c r="KZD128" s="1252"/>
      <c r="KZE128" s="1252"/>
      <c r="KZF128" s="1252"/>
      <c r="KZG128" s="1252"/>
      <c r="KZH128" s="1252"/>
      <c r="KZI128" s="1252"/>
      <c r="KZJ128" s="1252"/>
      <c r="KZK128" s="1252"/>
      <c r="KZL128" s="1252"/>
      <c r="KZM128" s="1252"/>
      <c r="KZN128" s="1252"/>
      <c r="KZO128" s="1252"/>
      <c r="KZP128" s="1252"/>
      <c r="KZQ128" s="1252"/>
      <c r="KZR128" s="1252"/>
      <c r="KZS128" s="1252"/>
      <c r="KZT128" s="1252"/>
      <c r="KZU128" s="1252"/>
      <c r="KZV128" s="1252"/>
      <c r="KZW128" s="1252"/>
      <c r="KZX128" s="1252"/>
      <c r="KZY128" s="1252"/>
      <c r="KZZ128" s="1252"/>
      <c r="LAA128" s="1252"/>
      <c r="LAB128" s="1252"/>
      <c r="LAC128" s="1252"/>
      <c r="LAD128" s="1252"/>
      <c r="LAE128" s="1252"/>
      <c r="LAF128" s="1252"/>
      <c r="LAG128" s="1252"/>
      <c r="LAH128" s="1252"/>
      <c r="LAI128" s="1252"/>
      <c r="LAJ128" s="1252"/>
      <c r="LAK128" s="1252"/>
      <c r="LAL128" s="1252"/>
      <c r="LAM128" s="1252"/>
      <c r="LAN128" s="1252"/>
      <c r="LAO128" s="1252"/>
      <c r="LAP128" s="1252"/>
      <c r="LAQ128" s="1252"/>
      <c r="LAR128" s="1252"/>
      <c r="LAS128" s="1252"/>
      <c r="LAT128" s="1252"/>
      <c r="LAU128" s="1252"/>
      <c r="LAV128" s="1252"/>
      <c r="LAW128" s="1252"/>
      <c r="LAX128" s="1252"/>
      <c r="LAY128" s="1252"/>
      <c r="LAZ128" s="1252"/>
      <c r="LBA128" s="1252"/>
      <c r="LBB128" s="1252"/>
      <c r="LBC128" s="1252"/>
      <c r="LBD128" s="1252"/>
      <c r="LBE128" s="1252"/>
      <c r="LBF128" s="1252"/>
      <c r="LBG128" s="1252"/>
      <c r="LBH128" s="1252"/>
      <c r="LBI128" s="1252"/>
      <c r="LBJ128" s="1252"/>
      <c r="LBK128" s="1252"/>
      <c r="LBL128" s="1252"/>
      <c r="LBM128" s="1252"/>
      <c r="LBN128" s="1252"/>
      <c r="LBO128" s="1252"/>
      <c r="LBP128" s="1252"/>
      <c r="LBQ128" s="1252"/>
      <c r="LBR128" s="1252"/>
      <c r="LBS128" s="1252"/>
      <c r="LBT128" s="1252"/>
      <c r="LBU128" s="1252"/>
      <c r="LBV128" s="1252"/>
      <c r="LBW128" s="1252"/>
      <c r="LBX128" s="1252"/>
      <c r="LBY128" s="1252"/>
      <c r="LBZ128" s="1252"/>
      <c r="LCA128" s="1252"/>
      <c r="LCB128" s="1252"/>
      <c r="LCC128" s="1252"/>
      <c r="LCD128" s="1252"/>
      <c r="LCE128" s="1252"/>
      <c r="LCF128" s="1252"/>
      <c r="LCG128" s="1252"/>
      <c r="LCH128" s="1252"/>
      <c r="LCI128" s="1252"/>
      <c r="LCJ128" s="1252"/>
      <c r="LCK128" s="1252"/>
      <c r="LCL128" s="1252"/>
      <c r="LCM128" s="1252"/>
      <c r="LCN128" s="1252"/>
      <c r="LCO128" s="1252"/>
      <c r="LCP128" s="1252"/>
      <c r="LCQ128" s="1252"/>
      <c r="LCR128" s="1252"/>
      <c r="LCS128" s="1252"/>
      <c r="LCT128" s="1252"/>
      <c r="LCU128" s="1252"/>
      <c r="LCV128" s="1252"/>
      <c r="LCW128" s="1252"/>
      <c r="LCX128" s="1252"/>
      <c r="LCY128" s="1252"/>
      <c r="LCZ128" s="1252"/>
      <c r="LDA128" s="1252"/>
      <c r="LDB128" s="1252"/>
      <c r="LDC128" s="1252"/>
      <c r="LDD128" s="1252"/>
      <c r="LDE128" s="1252"/>
      <c r="LDF128" s="1252"/>
      <c r="LDG128" s="1252"/>
      <c r="LDH128" s="1252"/>
      <c r="LDI128" s="1252"/>
      <c r="LDJ128" s="1252"/>
      <c r="LDK128" s="1252"/>
      <c r="LDL128" s="1252"/>
      <c r="LDM128" s="1252"/>
      <c r="LDN128" s="1252"/>
      <c r="LDO128" s="1252"/>
      <c r="LDP128" s="1252"/>
      <c r="LDQ128" s="1252"/>
      <c r="LDR128" s="1252"/>
      <c r="LDS128" s="1252"/>
      <c r="LDT128" s="1252"/>
      <c r="LDU128" s="1252"/>
      <c r="LDV128" s="1252"/>
      <c r="LDW128" s="1252"/>
      <c r="LDX128" s="1252"/>
      <c r="LDY128" s="1252"/>
      <c r="LDZ128" s="1252"/>
      <c r="LEA128" s="1252"/>
      <c r="LEB128" s="1252"/>
      <c r="LEC128" s="1252"/>
      <c r="LED128" s="1252"/>
      <c r="LEE128" s="1252"/>
      <c r="LEF128" s="1252"/>
      <c r="LEG128" s="1252"/>
      <c r="LEH128" s="1252"/>
      <c r="LEI128" s="1252"/>
      <c r="LEJ128" s="1252"/>
      <c r="LEK128" s="1252"/>
      <c r="LEL128" s="1252"/>
      <c r="LEM128" s="1252"/>
      <c r="LEN128" s="1252"/>
      <c r="LEO128" s="1252"/>
      <c r="LEP128" s="1252"/>
      <c r="LEQ128" s="1252"/>
      <c r="LER128" s="1252"/>
      <c r="LES128" s="1252"/>
      <c r="LET128" s="1252"/>
      <c r="LEU128" s="1252"/>
      <c r="LEV128" s="1252"/>
      <c r="LEW128" s="1252"/>
      <c r="LEX128" s="1252"/>
      <c r="LEY128" s="1252"/>
      <c r="LEZ128" s="1252"/>
      <c r="LFA128" s="1252"/>
      <c r="LFB128" s="1252"/>
      <c r="LFC128" s="1252"/>
      <c r="LFD128" s="1252"/>
      <c r="LFE128" s="1252"/>
      <c r="LFF128" s="1252"/>
      <c r="LFG128" s="1252"/>
      <c r="LFH128" s="1252"/>
      <c r="LFI128" s="1252"/>
      <c r="LFJ128" s="1252"/>
      <c r="LFK128" s="1252"/>
      <c r="LFL128" s="1252"/>
      <c r="LFM128" s="1252"/>
      <c r="LFN128" s="1252"/>
      <c r="LFO128" s="1252"/>
      <c r="LFP128" s="1252"/>
      <c r="LFQ128" s="1252"/>
      <c r="LFR128" s="1252"/>
      <c r="LFS128" s="1252"/>
      <c r="LFT128" s="1252"/>
      <c r="LFU128" s="1252"/>
      <c r="LFV128" s="1252"/>
      <c r="LFW128" s="1252"/>
      <c r="LFX128" s="1252"/>
      <c r="LFY128" s="1252"/>
      <c r="LFZ128" s="1252"/>
      <c r="LGA128" s="1252"/>
      <c r="LGB128" s="1252"/>
      <c r="LGC128" s="1252"/>
      <c r="LGD128" s="1252"/>
      <c r="LGE128" s="1252"/>
      <c r="LGF128" s="1252"/>
      <c r="LGG128" s="1252"/>
      <c r="LGH128" s="1252"/>
      <c r="LGI128" s="1252"/>
      <c r="LGJ128" s="1252"/>
      <c r="LGK128" s="1252"/>
      <c r="LGL128" s="1252"/>
      <c r="LGM128" s="1252"/>
      <c r="LGN128" s="1252"/>
      <c r="LGO128" s="1252"/>
      <c r="LGP128" s="1252"/>
      <c r="LGQ128" s="1252"/>
      <c r="LGR128" s="1252"/>
      <c r="LGS128" s="1252"/>
      <c r="LGT128" s="1252"/>
      <c r="LGU128" s="1252"/>
      <c r="LGV128" s="1252"/>
      <c r="LGW128" s="1252"/>
      <c r="LGX128" s="1252"/>
      <c r="LGY128" s="1252"/>
      <c r="LGZ128" s="1252"/>
      <c r="LHA128" s="1252"/>
      <c r="LHB128" s="1252"/>
      <c r="LHC128" s="1252"/>
      <c r="LHD128" s="1252"/>
      <c r="LHE128" s="1252"/>
      <c r="LHF128" s="1252"/>
      <c r="LHG128" s="1252"/>
      <c r="LHH128" s="1252"/>
      <c r="LHI128" s="1252"/>
      <c r="LHJ128" s="1252"/>
      <c r="LHK128" s="1252"/>
      <c r="LHL128" s="1252"/>
      <c r="LHM128" s="1252"/>
      <c r="LHN128" s="1252"/>
      <c r="LHO128" s="1252"/>
      <c r="LHP128" s="1252"/>
      <c r="LHQ128" s="1252"/>
      <c r="LHR128" s="1252"/>
      <c r="LHS128" s="1252"/>
      <c r="LHT128" s="1252"/>
      <c r="LHU128" s="1252"/>
      <c r="LHV128" s="1252"/>
      <c r="LHW128" s="1252"/>
      <c r="LHX128" s="1252"/>
      <c r="LHY128" s="1252"/>
      <c r="LHZ128" s="1252"/>
      <c r="LIA128" s="1252"/>
      <c r="LIB128" s="1252"/>
      <c r="LIC128" s="1252"/>
      <c r="LID128" s="1252"/>
      <c r="LIE128" s="1252"/>
      <c r="LIF128" s="1252"/>
      <c r="LIG128" s="1252"/>
      <c r="LIH128" s="1252"/>
      <c r="LII128" s="1252"/>
      <c r="LIJ128" s="1252"/>
      <c r="LIK128" s="1252"/>
      <c r="LIL128" s="1252"/>
      <c r="LIM128" s="1252"/>
      <c r="LIN128" s="1252"/>
      <c r="LIO128" s="1252"/>
      <c r="LIP128" s="1252"/>
      <c r="LIQ128" s="1252"/>
      <c r="LIR128" s="1252"/>
      <c r="LIS128" s="1252"/>
      <c r="LIT128" s="1252"/>
      <c r="LIU128" s="1252"/>
      <c r="LIV128" s="1252"/>
      <c r="LIW128" s="1252"/>
      <c r="LIX128" s="1252"/>
      <c r="LIY128" s="1252"/>
      <c r="LIZ128" s="1252"/>
      <c r="LJA128" s="1252"/>
      <c r="LJB128" s="1252"/>
      <c r="LJC128" s="1252"/>
      <c r="LJD128" s="1252"/>
      <c r="LJE128" s="1252"/>
      <c r="LJF128" s="1252"/>
      <c r="LJG128" s="1252"/>
      <c r="LJH128" s="1252"/>
      <c r="LJI128" s="1252"/>
      <c r="LJJ128" s="1252"/>
      <c r="LJK128" s="1252"/>
      <c r="LJL128" s="1252"/>
      <c r="LJM128" s="1252"/>
      <c r="LJN128" s="1252"/>
      <c r="LJO128" s="1252"/>
      <c r="LJP128" s="1252"/>
      <c r="LJQ128" s="1252"/>
      <c r="LJR128" s="1252"/>
      <c r="LJS128" s="1252"/>
      <c r="LJT128" s="1252"/>
      <c r="LJU128" s="1252"/>
      <c r="LJV128" s="1252"/>
      <c r="LJW128" s="1252"/>
      <c r="LJX128" s="1252"/>
      <c r="LJY128" s="1252"/>
      <c r="LJZ128" s="1252"/>
      <c r="LKA128" s="1252"/>
      <c r="LKB128" s="1252"/>
      <c r="LKC128" s="1252"/>
      <c r="LKD128" s="1252"/>
      <c r="LKE128" s="1252"/>
      <c r="LKF128" s="1252"/>
      <c r="LKG128" s="1252"/>
      <c r="LKH128" s="1252"/>
      <c r="LKI128" s="1252"/>
      <c r="LKJ128" s="1252"/>
      <c r="LKK128" s="1252"/>
      <c r="LKL128" s="1252"/>
      <c r="LKM128" s="1252"/>
      <c r="LKN128" s="1252"/>
      <c r="LKO128" s="1252"/>
      <c r="LKP128" s="1252"/>
      <c r="LKQ128" s="1252"/>
      <c r="LKR128" s="1252"/>
      <c r="LKS128" s="1252"/>
      <c r="LKT128" s="1252"/>
      <c r="LKU128" s="1252"/>
      <c r="LKV128" s="1252"/>
      <c r="LKW128" s="1252"/>
      <c r="LKX128" s="1252"/>
      <c r="LKY128" s="1252"/>
      <c r="LKZ128" s="1252"/>
      <c r="LLA128" s="1252"/>
      <c r="LLB128" s="1252"/>
      <c r="LLC128" s="1252"/>
      <c r="LLD128" s="1252"/>
      <c r="LLE128" s="1252"/>
      <c r="LLF128" s="1252"/>
      <c r="LLG128" s="1252"/>
      <c r="LLH128" s="1252"/>
      <c r="LLI128" s="1252"/>
      <c r="LLJ128" s="1252"/>
      <c r="LLK128" s="1252"/>
      <c r="LLL128" s="1252"/>
      <c r="LLM128" s="1252"/>
      <c r="LLN128" s="1252"/>
      <c r="LLO128" s="1252"/>
      <c r="LLP128" s="1252"/>
      <c r="LLQ128" s="1252"/>
      <c r="LLR128" s="1252"/>
      <c r="LLS128" s="1252"/>
      <c r="LLT128" s="1252"/>
      <c r="LLU128" s="1252"/>
      <c r="LLV128" s="1252"/>
      <c r="LLW128" s="1252"/>
      <c r="LLX128" s="1252"/>
      <c r="LLY128" s="1252"/>
      <c r="LLZ128" s="1252"/>
      <c r="LMA128" s="1252"/>
      <c r="LMB128" s="1252"/>
      <c r="LMC128" s="1252"/>
      <c r="LMD128" s="1252"/>
      <c r="LME128" s="1252"/>
      <c r="LMF128" s="1252"/>
      <c r="LMG128" s="1252"/>
      <c r="LMH128" s="1252"/>
      <c r="LMI128" s="1252"/>
      <c r="LMJ128" s="1252"/>
      <c r="LMK128" s="1252"/>
      <c r="LML128" s="1252"/>
      <c r="LMM128" s="1252"/>
      <c r="LMN128" s="1252"/>
      <c r="LMO128" s="1252"/>
      <c r="LMP128" s="1252"/>
      <c r="LMQ128" s="1252"/>
      <c r="LMR128" s="1252"/>
      <c r="LMS128" s="1252"/>
      <c r="LMT128" s="1252"/>
      <c r="LMU128" s="1252"/>
      <c r="LMV128" s="1252"/>
      <c r="LMW128" s="1252"/>
      <c r="LMX128" s="1252"/>
      <c r="LMY128" s="1252"/>
      <c r="LMZ128" s="1252"/>
      <c r="LNA128" s="1252"/>
      <c r="LNB128" s="1252"/>
      <c r="LNC128" s="1252"/>
      <c r="LND128" s="1252"/>
      <c r="LNE128" s="1252"/>
      <c r="LNF128" s="1252"/>
      <c r="LNG128" s="1252"/>
      <c r="LNH128" s="1252"/>
      <c r="LNI128" s="1252"/>
      <c r="LNJ128" s="1252"/>
      <c r="LNK128" s="1252"/>
      <c r="LNL128" s="1252"/>
      <c r="LNM128" s="1252"/>
      <c r="LNN128" s="1252"/>
      <c r="LNO128" s="1252"/>
      <c r="LNP128" s="1252"/>
      <c r="LNQ128" s="1252"/>
      <c r="LNR128" s="1252"/>
      <c r="LNS128" s="1252"/>
      <c r="LNT128" s="1252"/>
      <c r="LNU128" s="1252"/>
      <c r="LNV128" s="1252"/>
      <c r="LNW128" s="1252"/>
      <c r="LNX128" s="1252"/>
      <c r="LNY128" s="1252"/>
      <c r="LNZ128" s="1252"/>
      <c r="LOA128" s="1252"/>
      <c r="LOB128" s="1252"/>
      <c r="LOC128" s="1252"/>
      <c r="LOD128" s="1252"/>
      <c r="LOE128" s="1252"/>
      <c r="LOF128" s="1252"/>
      <c r="LOG128" s="1252"/>
      <c r="LOH128" s="1252"/>
      <c r="LOI128" s="1252"/>
      <c r="LOJ128" s="1252"/>
      <c r="LOK128" s="1252"/>
      <c r="LOL128" s="1252"/>
      <c r="LOM128" s="1252"/>
      <c r="LON128" s="1252"/>
      <c r="LOO128" s="1252"/>
      <c r="LOP128" s="1252"/>
      <c r="LOQ128" s="1252"/>
      <c r="LOR128" s="1252"/>
      <c r="LOS128" s="1252"/>
      <c r="LOT128" s="1252"/>
      <c r="LOU128" s="1252"/>
      <c r="LOV128" s="1252"/>
      <c r="LOW128" s="1252"/>
      <c r="LOX128" s="1252"/>
      <c r="LOY128" s="1252"/>
      <c r="LOZ128" s="1252"/>
      <c r="LPA128" s="1252"/>
      <c r="LPB128" s="1252"/>
      <c r="LPC128" s="1252"/>
      <c r="LPD128" s="1252"/>
      <c r="LPE128" s="1252"/>
      <c r="LPF128" s="1252"/>
      <c r="LPG128" s="1252"/>
      <c r="LPH128" s="1252"/>
      <c r="LPI128" s="1252"/>
      <c r="LPJ128" s="1252"/>
      <c r="LPK128" s="1252"/>
      <c r="LPL128" s="1252"/>
      <c r="LPM128" s="1252"/>
      <c r="LPN128" s="1252"/>
      <c r="LPO128" s="1252"/>
      <c r="LPP128" s="1252"/>
      <c r="LPQ128" s="1252"/>
      <c r="LPR128" s="1252"/>
      <c r="LPS128" s="1252"/>
      <c r="LPT128" s="1252"/>
      <c r="LPU128" s="1252"/>
      <c r="LPV128" s="1252"/>
      <c r="LPW128" s="1252"/>
      <c r="LPX128" s="1252"/>
      <c r="LPY128" s="1252"/>
      <c r="LPZ128" s="1252"/>
      <c r="LQA128" s="1252"/>
      <c r="LQB128" s="1252"/>
      <c r="LQC128" s="1252"/>
      <c r="LQD128" s="1252"/>
      <c r="LQE128" s="1252"/>
      <c r="LQF128" s="1252"/>
      <c r="LQG128" s="1252"/>
      <c r="LQH128" s="1252"/>
      <c r="LQI128" s="1252"/>
      <c r="LQJ128" s="1252"/>
      <c r="LQK128" s="1252"/>
      <c r="LQL128" s="1252"/>
      <c r="LQM128" s="1252"/>
      <c r="LQN128" s="1252"/>
      <c r="LQO128" s="1252"/>
      <c r="LQP128" s="1252"/>
      <c r="LQQ128" s="1252"/>
      <c r="LQR128" s="1252"/>
      <c r="LQS128" s="1252"/>
      <c r="LQT128" s="1252"/>
      <c r="LQU128" s="1252"/>
      <c r="LQV128" s="1252"/>
      <c r="LQW128" s="1252"/>
      <c r="LQX128" s="1252"/>
      <c r="LQY128" s="1252"/>
      <c r="LQZ128" s="1252"/>
      <c r="LRA128" s="1252"/>
      <c r="LRB128" s="1252"/>
      <c r="LRC128" s="1252"/>
      <c r="LRD128" s="1252"/>
      <c r="LRE128" s="1252"/>
      <c r="LRF128" s="1252"/>
      <c r="LRG128" s="1252"/>
      <c r="LRH128" s="1252"/>
      <c r="LRI128" s="1252"/>
      <c r="LRJ128" s="1252"/>
      <c r="LRK128" s="1252"/>
      <c r="LRL128" s="1252"/>
      <c r="LRM128" s="1252"/>
      <c r="LRN128" s="1252"/>
      <c r="LRO128" s="1252"/>
      <c r="LRP128" s="1252"/>
      <c r="LRQ128" s="1252"/>
      <c r="LRR128" s="1252"/>
      <c r="LRS128" s="1252"/>
      <c r="LRT128" s="1252"/>
      <c r="LRU128" s="1252"/>
      <c r="LRV128" s="1252"/>
      <c r="LRW128" s="1252"/>
      <c r="LRX128" s="1252"/>
      <c r="LRY128" s="1252"/>
      <c r="LRZ128" s="1252"/>
      <c r="LSA128" s="1252"/>
      <c r="LSB128" s="1252"/>
      <c r="LSC128" s="1252"/>
      <c r="LSD128" s="1252"/>
      <c r="LSE128" s="1252"/>
      <c r="LSF128" s="1252"/>
      <c r="LSG128" s="1252"/>
      <c r="LSH128" s="1252"/>
      <c r="LSI128" s="1252"/>
      <c r="LSJ128" s="1252"/>
      <c r="LSK128" s="1252"/>
      <c r="LSL128" s="1252"/>
      <c r="LSM128" s="1252"/>
      <c r="LSN128" s="1252"/>
      <c r="LSO128" s="1252"/>
      <c r="LSP128" s="1252"/>
      <c r="LSQ128" s="1252"/>
      <c r="LSR128" s="1252"/>
      <c r="LSS128" s="1252"/>
      <c r="LST128" s="1252"/>
      <c r="LSU128" s="1252"/>
      <c r="LSV128" s="1252"/>
      <c r="LSW128" s="1252"/>
      <c r="LSX128" s="1252"/>
      <c r="LSY128" s="1252"/>
      <c r="LSZ128" s="1252"/>
      <c r="LTA128" s="1252"/>
      <c r="LTB128" s="1252"/>
      <c r="LTC128" s="1252"/>
      <c r="LTD128" s="1252"/>
      <c r="LTE128" s="1252"/>
      <c r="LTF128" s="1252"/>
      <c r="LTG128" s="1252"/>
      <c r="LTH128" s="1252"/>
      <c r="LTI128" s="1252"/>
      <c r="LTJ128" s="1252"/>
      <c r="LTK128" s="1252"/>
      <c r="LTL128" s="1252"/>
      <c r="LTM128" s="1252"/>
      <c r="LTN128" s="1252"/>
      <c r="LTO128" s="1252"/>
      <c r="LTP128" s="1252"/>
      <c r="LTQ128" s="1252"/>
      <c r="LTR128" s="1252"/>
      <c r="LTS128" s="1252"/>
      <c r="LTT128" s="1252"/>
      <c r="LTU128" s="1252"/>
      <c r="LTV128" s="1252"/>
      <c r="LTW128" s="1252"/>
      <c r="LTX128" s="1252"/>
      <c r="LTY128" s="1252"/>
      <c r="LTZ128" s="1252"/>
      <c r="LUA128" s="1252"/>
      <c r="LUB128" s="1252"/>
      <c r="LUC128" s="1252"/>
      <c r="LUD128" s="1252"/>
      <c r="LUE128" s="1252"/>
      <c r="LUF128" s="1252"/>
      <c r="LUG128" s="1252"/>
      <c r="LUH128" s="1252"/>
      <c r="LUI128" s="1252"/>
      <c r="LUJ128" s="1252"/>
      <c r="LUK128" s="1252"/>
      <c r="LUL128" s="1252"/>
      <c r="LUM128" s="1252"/>
      <c r="LUN128" s="1252"/>
      <c r="LUO128" s="1252"/>
      <c r="LUP128" s="1252"/>
      <c r="LUQ128" s="1252"/>
      <c r="LUR128" s="1252"/>
      <c r="LUS128" s="1252"/>
      <c r="LUT128" s="1252"/>
      <c r="LUU128" s="1252"/>
      <c r="LUV128" s="1252"/>
      <c r="LUW128" s="1252"/>
      <c r="LUX128" s="1252"/>
      <c r="LUY128" s="1252"/>
      <c r="LUZ128" s="1252"/>
      <c r="LVA128" s="1252"/>
      <c r="LVB128" s="1252"/>
      <c r="LVC128" s="1252"/>
      <c r="LVD128" s="1252"/>
      <c r="LVE128" s="1252"/>
      <c r="LVF128" s="1252"/>
      <c r="LVG128" s="1252"/>
      <c r="LVH128" s="1252"/>
      <c r="LVI128" s="1252"/>
      <c r="LVJ128" s="1252"/>
      <c r="LVK128" s="1252"/>
      <c r="LVL128" s="1252"/>
      <c r="LVM128" s="1252"/>
      <c r="LVN128" s="1252"/>
      <c r="LVO128" s="1252"/>
      <c r="LVP128" s="1252"/>
      <c r="LVQ128" s="1252"/>
      <c r="LVR128" s="1252"/>
      <c r="LVS128" s="1252"/>
      <c r="LVT128" s="1252"/>
      <c r="LVU128" s="1252"/>
      <c r="LVV128" s="1252"/>
      <c r="LVW128" s="1252"/>
      <c r="LVX128" s="1252"/>
      <c r="LVY128" s="1252"/>
      <c r="LVZ128" s="1252"/>
      <c r="LWA128" s="1252"/>
      <c r="LWB128" s="1252"/>
      <c r="LWC128" s="1252"/>
      <c r="LWD128" s="1252"/>
      <c r="LWE128" s="1252"/>
      <c r="LWF128" s="1252"/>
      <c r="LWG128" s="1252"/>
      <c r="LWH128" s="1252"/>
      <c r="LWI128" s="1252"/>
      <c r="LWJ128" s="1252"/>
      <c r="LWK128" s="1252"/>
      <c r="LWL128" s="1252"/>
      <c r="LWM128" s="1252"/>
      <c r="LWN128" s="1252"/>
      <c r="LWO128" s="1252"/>
      <c r="LWP128" s="1252"/>
      <c r="LWQ128" s="1252"/>
      <c r="LWR128" s="1252"/>
      <c r="LWS128" s="1252"/>
      <c r="LWT128" s="1252"/>
      <c r="LWU128" s="1252"/>
      <c r="LWV128" s="1252"/>
      <c r="LWW128" s="1252"/>
      <c r="LWX128" s="1252"/>
      <c r="LWY128" s="1252"/>
      <c r="LWZ128" s="1252"/>
      <c r="LXA128" s="1252"/>
      <c r="LXB128" s="1252"/>
      <c r="LXC128" s="1252"/>
      <c r="LXD128" s="1252"/>
      <c r="LXE128" s="1252"/>
      <c r="LXF128" s="1252"/>
      <c r="LXG128" s="1252"/>
      <c r="LXH128" s="1252"/>
      <c r="LXI128" s="1252"/>
      <c r="LXJ128" s="1252"/>
      <c r="LXK128" s="1252"/>
      <c r="LXL128" s="1252"/>
      <c r="LXM128" s="1252"/>
      <c r="LXN128" s="1252"/>
      <c r="LXO128" s="1252"/>
      <c r="LXP128" s="1252"/>
      <c r="LXQ128" s="1252"/>
      <c r="LXR128" s="1252"/>
      <c r="LXS128" s="1252"/>
      <c r="LXT128" s="1252"/>
      <c r="LXU128" s="1252"/>
      <c r="LXV128" s="1252"/>
      <c r="LXW128" s="1252"/>
      <c r="LXX128" s="1252"/>
      <c r="LXY128" s="1252"/>
      <c r="LXZ128" s="1252"/>
      <c r="LYA128" s="1252"/>
      <c r="LYB128" s="1252"/>
      <c r="LYC128" s="1252"/>
      <c r="LYD128" s="1252"/>
      <c r="LYE128" s="1252"/>
      <c r="LYF128" s="1252"/>
      <c r="LYG128" s="1252"/>
      <c r="LYH128" s="1252"/>
      <c r="LYI128" s="1252"/>
      <c r="LYJ128" s="1252"/>
      <c r="LYK128" s="1252"/>
      <c r="LYL128" s="1252"/>
      <c r="LYM128" s="1252"/>
      <c r="LYN128" s="1252"/>
      <c r="LYO128" s="1252"/>
      <c r="LYP128" s="1252"/>
      <c r="LYQ128" s="1252"/>
      <c r="LYR128" s="1252"/>
      <c r="LYS128" s="1252"/>
      <c r="LYT128" s="1252"/>
      <c r="LYU128" s="1252"/>
      <c r="LYV128" s="1252"/>
      <c r="LYW128" s="1252"/>
      <c r="LYX128" s="1252"/>
      <c r="LYY128" s="1252"/>
      <c r="LYZ128" s="1252"/>
      <c r="LZA128" s="1252"/>
      <c r="LZB128" s="1252"/>
      <c r="LZC128" s="1252"/>
      <c r="LZD128" s="1252"/>
      <c r="LZE128" s="1252"/>
      <c r="LZF128" s="1252"/>
      <c r="LZG128" s="1252"/>
      <c r="LZH128" s="1252"/>
      <c r="LZI128" s="1252"/>
      <c r="LZJ128" s="1252"/>
      <c r="LZK128" s="1252"/>
      <c r="LZL128" s="1252"/>
      <c r="LZM128" s="1252"/>
      <c r="LZN128" s="1252"/>
      <c r="LZO128" s="1252"/>
      <c r="LZP128" s="1252"/>
      <c r="LZQ128" s="1252"/>
      <c r="LZR128" s="1252"/>
      <c r="LZS128" s="1252"/>
      <c r="LZT128" s="1252"/>
      <c r="LZU128" s="1252"/>
      <c r="LZV128" s="1252"/>
      <c r="LZW128" s="1252"/>
      <c r="LZX128" s="1252"/>
      <c r="LZY128" s="1252"/>
      <c r="LZZ128" s="1252"/>
      <c r="MAA128" s="1252"/>
      <c r="MAB128" s="1252"/>
      <c r="MAC128" s="1252"/>
      <c r="MAD128" s="1252"/>
      <c r="MAE128" s="1252"/>
      <c r="MAF128" s="1252"/>
      <c r="MAG128" s="1252"/>
      <c r="MAH128" s="1252"/>
      <c r="MAI128" s="1252"/>
      <c r="MAJ128" s="1252"/>
      <c r="MAK128" s="1252"/>
      <c r="MAL128" s="1252"/>
      <c r="MAM128" s="1252"/>
      <c r="MAN128" s="1252"/>
      <c r="MAO128" s="1252"/>
      <c r="MAP128" s="1252"/>
      <c r="MAQ128" s="1252"/>
      <c r="MAR128" s="1252"/>
      <c r="MAS128" s="1252"/>
      <c r="MAT128" s="1252"/>
      <c r="MAU128" s="1252"/>
      <c r="MAV128" s="1252"/>
      <c r="MAW128" s="1252"/>
      <c r="MAX128" s="1252"/>
      <c r="MAY128" s="1252"/>
      <c r="MAZ128" s="1252"/>
      <c r="MBA128" s="1252"/>
      <c r="MBB128" s="1252"/>
      <c r="MBC128" s="1252"/>
      <c r="MBD128" s="1252"/>
      <c r="MBE128" s="1252"/>
      <c r="MBF128" s="1252"/>
      <c r="MBG128" s="1252"/>
      <c r="MBH128" s="1252"/>
      <c r="MBI128" s="1252"/>
      <c r="MBJ128" s="1252"/>
      <c r="MBK128" s="1252"/>
      <c r="MBL128" s="1252"/>
      <c r="MBM128" s="1252"/>
      <c r="MBN128" s="1252"/>
      <c r="MBO128" s="1252"/>
      <c r="MBP128" s="1252"/>
      <c r="MBQ128" s="1252"/>
      <c r="MBR128" s="1252"/>
      <c r="MBS128" s="1252"/>
      <c r="MBT128" s="1252"/>
      <c r="MBU128" s="1252"/>
      <c r="MBV128" s="1252"/>
      <c r="MBW128" s="1252"/>
      <c r="MBX128" s="1252"/>
      <c r="MBY128" s="1252"/>
      <c r="MBZ128" s="1252"/>
      <c r="MCA128" s="1252"/>
      <c r="MCB128" s="1252"/>
      <c r="MCC128" s="1252"/>
      <c r="MCD128" s="1252"/>
      <c r="MCE128" s="1252"/>
      <c r="MCF128" s="1252"/>
      <c r="MCG128" s="1252"/>
      <c r="MCH128" s="1252"/>
      <c r="MCI128" s="1252"/>
      <c r="MCJ128" s="1252"/>
      <c r="MCK128" s="1252"/>
      <c r="MCL128" s="1252"/>
      <c r="MCM128" s="1252"/>
      <c r="MCN128" s="1252"/>
      <c r="MCO128" s="1252"/>
      <c r="MCP128" s="1252"/>
      <c r="MCQ128" s="1252"/>
      <c r="MCR128" s="1252"/>
      <c r="MCS128" s="1252"/>
      <c r="MCT128" s="1252"/>
      <c r="MCU128" s="1252"/>
      <c r="MCV128" s="1252"/>
      <c r="MCW128" s="1252"/>
      <c r="MCX128" s="1252"/>
      <c r="MCY128" s="1252"/>
      <c r="MCZ128" s="1252"/>
      <c r="MDA128" s="1252"/>
      <c r="MDB128" s="1252"/>
      <c r="MDC128" s="1252"/>
      <c r="MDD128" s="1252"/>
      <c r="MDE128" s="1252"/>
      <c r="MDF128" s="1252"/>
      <c r="MDG128" s="1252"/>
      <c r="MDH128" s="1252"/>
      <c r="MDI128" s="1252"/>
      <c r="MDJ128" s="1252"/>
      <c r="MDK128" s="1252"/>
      <c r="MDL128" s="1252"/>
      <c r="MDM128" s="1252"/>
      <c r="MDN128" s="1252"/>
      <c r="MDO128" s="1252"/>
      <c r="MDP128" s="1252"/>
      <c r="MDQ128" s="1252"/>
      <c r="MDR128" s="1252"/>
      <c r="MDS128" s="1252"/>
      <c r="MDT128" s="1252"/>
      <c r="MDU128" s="1252"/>
      <c r="MDV128" s="1252"/>
      <c r="MDW128" s="1252"/>
      <c r="MDX128" s="1252"/>
      <c r="MDY128" s="1252"/>
      <c r="MDZ128" s="1252"/>
      <c r="MEA128" s="1252"/>
      <c r="MEB128" s="1252"/>
      <c r="MEC128" s="1252"/>
      <c r="MED128" s="1252"/>
      <c r="MEE128" s="1252"/>
      <c r="MEF128" s="1252"/>
      <c r="MEG128" s="1252"/>
      <c r="MEH128" s="1252"/>
      <c r="MEI128" s="1252"/>
      <c r="MEJ128" s="1252"/>
      <c r="MEK128" s="1252"/>
      <c r="MEL128" s="1252"/>
      <c r="MEM128" s="1252"/>
      <c r="MEN128" s="1252"/>
      <c r="MEO128" s="1252"/>
      <c r="MEP128" s="1252"/>
      <c r="MEQ128" s="1252"/>
      <c r="MER128" s="1252"/>
      <c r="MES128" s="1252"/>
      <c r="MET128" s="1252"/>
      <c r="MEU128" s="1252"/>
      <c r="MEV128" s="1252"/>
      <c r="MEW128" s="1252"/>
      <c r="MEX128" s="1252"/>
      <c r="MEY128" s="1252"/>
      <c r="MEZ128" s="1252"/>
      <c r="MFA128" s="1252"/>
      <c r="MFB128" s="1252"/>
      <c r="MFC128" s="1252"/>
      <c r="MFD128" s="1252"/>
      <c r="MFE128" s="1252"/>
      <c r="MFF128" s="1252"/>
      <c r="MFG128" s="1252"/>
      <c r="MFH128" s="1252"/>
      <c r="MFI128" s="1252"/>
      <c r="MFJ128" s="1252"/>
      <c r="MFK128" s="1252"/>
      <c r="MFL128" s="1252"/>
      <c r="MFM128" s="1252"/>
      <c r="MFN128" s="1252"/>
      <c r="MFO128" s="1252"/>
      <c r="MFP128" s="1252"/>
      <c r="MFQ128" s="1252"/>
      <c r="MFR128" s="1252"/>
      <c r="MFS128" s="1252"/>
      <c r="MFT128" s="1252"/>
      <c r="MFU128" s="1252"/>
      <c r="MFV128" s="1252"/>
      <c r="MFW128" s="1252"/>
      <c r="MFX128" s="1252"/>
      <c r="MFY128" s="1252"/>
      <c r="MFZ128" s="1252"/>
      <c r="MGA128" s="1252"/>
      <c r="MGB128" s="1252"/>
      <c r="MGC128" s="1252"/>
      <c r="MGD128" s="1252"/>
      <c r="MGE128" s="1252"/>
      <c r="MGF128" s="1252"/>
      <c r="MGG128" s="1252"/>
      <c r="MGH128" s="1252"/>
      <c r="MGI128" s="1252"/>
      <c r="MGJ128" s="1252"/>
      <c r="MGK128" s="1252"/>
      <c r="MGL128" s="1252"/>
      <c r="MGM128" s="1252"/>
      <c r="MGN128" s="1252"/>
      <c r="MGO128" s="1252"/>
      <c r="MGP128" s="1252"/>
      <c r="MGQ128" s="1252"/>
      <c r="MGR128" s="1252"/>
      <c r="MGS128" s="1252"/>
      <c r="MGT128" s="1252"/>
      <c r="MGU128" s="1252"/>
      <c r="MGV128" s="1252"/>
      <c r="MGW128" s="1252"/>
      <c r="MGX128" s="1252"/>
      <c r="MGY128" s="1252"/>
      <c r="MGZ128" s="1252"/>
      <c r="MHA128" s="1252"/>
      <c r="MHB128" s="1252"/>
      <c r="MHC128" s="1252"/>
      <c r="MHD128" s="1252"/>
      <c r="MHE128" s="1252"/>
      <c r="MHF128" s="1252"/>
      <c r="MHG128" s="1252"/>
      <c r="MHH128" s="1252"/>
      <c r="MHI128" s="1252"/>
      <c r="MHJ128" s="1252"/>
      <c r="MHK128" s="1252"/>
      <c r="MHL128" s="1252"/>
      <c r="MHM128" s="1252"/>
      <c r="MHN128" s="1252"/>
      <c r="MHO128" s="1252"/>
      <c r="MHP128" s="1252"/>
      <c r="MHQ128" s="1252"/>
      <c r="MHR128" s="1252"/>
      <c r="MHS128" s="1252"/>
      <c r="MHT128" s="1252"/>
      <c r="MHU128" s="1252"/>
      <c r="MHV128" s="1252"/>
      <c r="MHW128" s="1252"/>
      <c r="MHX128" s="1252"/>
      <c r="MHY128" s="1252"/>
      <c r="MHZ128" s="1252"/>
      <c r="MIA128" s="1252"/>
      <c r="MIB128" s="1252"/>
      <c r="MIC128" s="1252"/>
      <c r="MID128" s="1252"/>
      <c r="MIE128" s="1252"/>
      <c r="MIF128" s="1252"/>
      <c r="MIG128" s="1252"/>
      <c r="MIH128" s="1252"/>
      <c r="MII128" s="1252"/>
      <c r="MIJ128" s="1252"/>
      <c r="MIK128" s="1252"/>
      <c r="MIL128" s="1252"/>
      <c r="MIM128" s="1252"/>
      <c r="MIN128" s="1252"/>
      <c r="MIO128" s="1252"/>
      <c r="MIP128" s="1252"/>
      <c r="MIQ128" s="1252"/>
      <c r="MIR128" s="1252"/>
      <c r="MIS128" s="1252"/>
      <c r="MIT128" s="1252"/>
      <c r="MIU128" s="1252"/>
      <c r="MIV128" s="1252"/>
      <c r="MIW128" s="1252"/>
      <c r="MIX128" s="1252"/>
      <c r="MIY128" s="1252"/>
      <c r="MIZ128" s="1252"/>
      <c r="MJA128" s="1252"/>
      <c r="MJB128" s="1252"/>
      <c r="MJC128" s="1252"/>
      <c r="MJD128" s="1252"/>
      <c r="MJE128" s="1252"/>
      <c r="MJF128" s="1252"/>
      <c r="MJG128" s="1252"/>
      <c r="MJH128" s="1252"/>
      <c r="MJI128" s="1252"/>
      <c r="MJJ128" s="1252"/>
      <c r="MJK128" s="1252"/>
      <c r="MJL128" s="1252"/>
      <c r="MJM128" s="1252"/>
      <c r="MJN128" s="1252"/>
      <c r="MJO128" s="1252"/>
      <c r="MJP128" s="1252"/>
      <c r="MJQ128" s="1252"/>
      <c r="MJR128" s="1252"/>
      <c r="MJS128" s="1252"/>
      <c r="MJT128" s="1252"/>
      <c r="MJU128" s="1252"/>
      <c r="MJV128" s="1252"/>
      <c r="MJW128" s="1252"/>
      <c r="MJX128" s="1252"/>
      <c r="MJY128" s="1252"/>
      <c r="MJZ128" s="1252"/>
      <c r="MKA128" s="1252"/>
      <c r="MKB128" s="1252"/>
      <c r="MKC128" s="1252"/>
      <c r="MKD128" s="1252"/>
      <c r="MKE128" s="1252"/>
      <c r="MKF128" s="1252"/>
      <c r="MKG128" s="1252"/>
      <c r="MKH128" s="1252"/>
      <c r="MKI128" s="1252"/>
      <c r="MKJ128" s="1252"/>
      <c r="MKK128" s="1252"/>
      <c r="MKL128" s="1252"/>
      <c r="MKM128" s="1252"/>
      <c r="MKN128" s="1252"/>
      <c r="MKO128" s="1252"/>
      <c r="MKP128" s="1252"/>
      <c r="MKQ128" s="1252"/>
      <c r="MKR128" s="1252"/>
      <c r="MKS128" s="1252"/>
      <c r="MKT128" s="1252"/>
      <c r="MKU128" s="1252"/>
      <c r="MKV128" s="1252"/>
      <c r="MKW128" s="1252"/>
      <c r="MKX128" s="1252"/>
      <c r="MKY128" s="1252"/>
      <c r="MKZ128" s="1252"/>
      <c r="MLA128" s="1252"/>
      <c r="MLB128" s="1252"/>
      <c r="MLC128" s="1252"/>
      <c r="MLD128" s="1252"/>
      <c r="MLE128" s="1252"/>
      <c r="MLF128" s="1252"/>
      <c r="MLG128" s="1252"/>
      <c r="MLH128" s="1252"/>
      <c r="MLI128" s="1252"/>
      <c r="MLJ128" s="1252"/>
      <c r="MLK128" s="1252"/>
      <c r="MLL128" s="1252"/>
      <c r="MLM128" s="1252"/>
      <c r="MLN128" s="1252"/>
      <c r="MLO128" s="1252"/>
      <c r="MLP128" s="1252"/>
      <c r="MLQ128" s="1252"/>
      <c r="MLR128" s="1252"/>
      <c r="MLS128" s="1252"/>
      <c r="MLT128" s="1252"/>
      <c r="MLU128" s="1252"/>
      <c r="MLV128" s="1252"/>
      <c r="MLW128" s="1252"/>
      <c r="MLX128" s="1252"/>
      <c r="MLY128" s="1252"/>
      <c r="MLZ128" s="1252"/>
      <c r="MMA128" s="1252"/>
      <c r="MMB128" s="1252"/>
      <c r="MMC128" s="1252"/>
      <c r="MMD128" s="1252"/>
      <c r="MME128" s="1252"/>
      <c r="MMF128" s="1252"/>
      <c r="MMG128" s="1252"/>
      <c r="MMH128" s="1252"/>
      <c r="MMI128" s="1252"/>
      <c r="MMJ128" s="1252"/>
      <c r="MMK128" s="1252"/>
      <c r="MML128" s="1252"/>
      <c r="MMM128" s="1252"/>
      <c r="MMN128" s="1252"/>
      <c r="MMO128" s="1252"/>
      <c r="MMP128" s="1252"/>
      <c r="MMQ128" s="1252"/>
      <c r="MMR128" s="1252"/>
      <c r="MMS128" s="1252"/>
      <c r="MMT128" s="1252"/>
      <c r="MMU128" s="1252"/>
      <c r="MMV128" s="1252"/>
      <c r="MMW128" s="1252"/>
      <c r="MMX128" s="1252"/>
      <c r="MMY128" s="1252"/>
      <c r="MMZ128" s="1252"/>
      <c r="MNA128" s="1252"/>
      <c r="MNB128" s="1252"/>
      <c r="MNC128" s="1252"/>
      <c r="MND128" s="1252"/>
      <c r="MNE128" s="1252"/>
      <c r="MNF128" s="1252"/>
      <c r="MNG128" s="1252"/>
      <c r="MNH128" s="1252"/>
      <c r="MNI128" s="1252"/>
      <c r="MNJ128" s="1252"/>
      <c r="MNK128" s="1252"/>
      <c r="MNL128" s="1252"/>
      <c r="MNM128" s="1252"/>
      <c r="MNN128" s="1252"/>
      <c r="MNO128" s="1252"/>
      <c r="MNP128" s="1252"/>
      <c r="MNQ128" s="1252"/>
      <c r="MNR128" s="1252"/>
      <c r="MNS128" s="1252"/>
      <c r="MNT128" s="1252"/>
      <c r="MNU128" s="1252"/>
      <c r="MNV128" s="1252"/>
      <c r="MNW128" s="1252"/>
      <c r="MNX128" s="1252"/>
      <c r="MNY128" s="1252"/>
      <c r="MNZ128" s="1252"/>
      <c r="MOA128" s="1252"/>
      <c r="MOB128" s="1252"/>
      <c r="MOC128" s="1252"/>
      <c r="MOD128" s="1252"/>
      <c r="MOE128" s="1252"/>
      <c r="MOF128" s="1252"/>
      <c r="MOG128" s="1252"/>
      <c r="MOH128" s="1252"/>
      <c r="MOI128" s="1252"/>
      <c r="MOJ128" s="1252"/>
      <c r="MOK128" s="1252"/>
      <c r="MOL128" s="1252"/>
      <c r="MOM128" s="1252"/>
      <c r="MON128" s="1252"/>
      <c r="MOO128" s="1252"/>
      <c r="MOP128" s="1252"/>
      <c r="MOQ128" s="1252"/>
      <c r="MOR128" s="1252"/>
      <c r="MOS128" s="1252"/>
      <c r="MOT128" s="1252"/>
      <c r="MOU128" s="1252"/>
      <c r="MOV128" s="1252"/>
      <c r="MOW128" s="1252"/>
      <c r="MOX128" s="1252"/>
      <c r="MOY128" s="1252"/>
      <c r="MOZ128" s="1252"/>
      <c r="MPA128" s="1252"/>
      <c r="MPB128" s="1252"/>
      <c r="MPC128" s="1252"/>
      <c r="MPD128" s="1252"/>
      <c r="MPE128" s="1252"/>
      <c r="MPF128" s="1252"/>
      <c r="MPG128" s="1252"/>
      <c r="MPH128" s="1252"/>
      <c r="MPI128" s="1252"/>
      <c r="MPJ128" s="1252"/>
      <c r="MPK128" s="1252"/>
      <c r="MPL128" s="1252"/>
      <c r="MPM128" s="1252"/>
      <c r="MPN128" s="1252"/>
      <c r="MPO128" s="1252"/>
      <c r="MPP128" s="1252"/>
      <c r="MPQ128" s="1252"/>
      <c r="MPR128" s="1252"/>
      <c r="MPS128" s="1252"/>
      <c r="MPT128" s="1252"/>
      <c r="MPU128" s="1252"/>
      <c r="MPV128" s="1252"/>
      <c r="MPW128" s="1252"/>
      <c r="MPX128" s="1252"/>
      <c r="MPY128" s="1252"/>
      <c r="MPZ128" s="1252"/>
      <c r="MQA128" s="1252"/>
      <c r="MQB128" s="1252"/>
      <c r="MQC128" s="1252"/>
      <c r="MQD128" s="1252"/>
      <c r="MQE128" s="1252"/>
      <c r="MQF128" s="1252"/>
      <c r="MQG128" s="1252"/>
      <c r="MQH128" s="1252"/>
      <c r="MQI128" s="1252"/>
      <c r="MQJ128" s="1252"/>
      <c r="MQK128" s="1252"/>
      <c r="MQL128" s="1252"/>
      <c r="MQM128" s="1252"/>
      <c r="MQN128" s="1252"/>
      <c r="MQO128" s="1252"/>
      <c r="MQP128" s="1252"/>
      <c r="MQQ128" s="1252"/>
      <c r="MQR128" s="1252"/>
      <c r="MQS128" s="1252"/>
      <c r="MQT128" s="1252"/>
      <c r="MQU128" s="1252"/>
      <c r="MQV128" s="1252"/>
      <c r="MQW128" s="1252"/>
      <c r="MQX128" s="1252"/>
      <c r="MQY128" s="1252"/>
      <c r="MQZ128" s="1252"/>
      <c r="MRA128" s="1252"/>
      <c r="MRB128" s="1252"/>
      <c r="MRC128" s="1252"/>
      <c r="MRD128" s="1252"/>
      <c r="MRE128" s="1252"/>
      <c r="MRF128" s="1252"/>
      <c r="MRG128" s="1252"/>
      <c r="MRH128" s="1252"/>
      <c r="MRI128" s="1252"/>
      <c r="MRJ128" s="1252"/>
      <c r="MRK128" s="1252"/>
      <c r="MRL128" s="1252"/>
      <c r="MRM128" s="1252"/>
      <c r="MRN128" s="1252"/>
      <c r="MRO128" s="1252"/>
      <c r="MRP128" s="1252"/>
      <c r="MRQ128" s="1252"/>
      <c r="MRR128" s="1252"/>
      <c r="MRS128" s="1252"/>
      <c r="MRT128" s="1252"/>
      <c r="MRU128" s="1252"/>
      <c r="MRV128" s="1252"/>
      <c r="MRW128" s="1252"/>
      <c r="MRX128" s="1252"/>
      <c r="MRY128" s="1252"/>
      <c r="MRZ128" s="1252"/>
      <c r="MSA128" s="1252"/>
      <c r="MSB128" s="1252"/>
      <c r="MSC128" s="1252"/>
      <c r="MSD128" s="1252"/>
      <c r="MSE128" s="1252"/>
      <c r="MSF128" s="1252"/>
      <c r="MSG128" s="1252"/>
      <c r="MSH128" s="1252"/>
      <c r="MSI128" s="1252"/>
      <c r="MSJ128" s="1252"/>
      <c r="MSK128" s="1252"/>
      <c r="MSL128" s="1252"/>
      <c r="MSM128" s="1252"/>
      <c r="MSN128" s="1252"/>
      <c r="MSO128" s="1252"/>
      <c r="MSP128" s="1252"/>
      <c r="MSQ128" s="1252"/>
      <c r="MSR128" s="1252"/>
      <c r="MSS128" s="1252"/>
      <c r="MST128" s="1252"/>
      <c r="MSU128" s="1252"/>
      <c r="MSV128" s="1252"/>
      <c r="MSW128" s="1252"/>
      <c r="MSX128" s="1252"/>
      <c r="MSY128" s="1252"/>
      <c r="MSZ128" s="1252"/>
      <c r="MTA128" s="1252"/>
      <c r="MTB128" s="1252"/>
      <c r="MTC128" s="1252"/>
      <c r="MTD128" s="1252"/>
      <c r="MTE128" s="1252"/>
      <c r="MTF128" s="1252"/>
      <c r="MTG128" s="1252"/>
      <c r="MTH128" s="1252"/>
      <c r="MTI128" s="1252"/>
      <c r="MTJ128" s="1252"/>
      <c r="MTK128" s="1252"/>
      <c r="MTL128" s="1252"/>
      <c r="MTM128" s="1252"/>
      <c r="MTN128" s="1252"/>
      <c r="MTO128" s="1252"/>
      <c r="MTP128" s="1252"/>
      <c r="MTQ128" s="1252"/>
      <c r="MTR128" s="1252"/>
      <c r="MTS128" s="1252"/>
      <c r="MTT128" s="1252"/>
      <c r="MTU128" s="1252"/>
      <c r="MTV128" s="1252"/>
      <c r="MTW128" s="1252"/>
      <c r="MTX128" s="1252"/>
      <c r="MTY128" s="1252"/>
      <c r="MTZ128" s="1252"/>
      <c r="MUA128" s="1252"/>
      <c r="MUB128" s="1252"/>
      <c r="MUC128" s="1252"/>
      <c r="MUD128" s="1252"/>
      <c r="MUE128" s="1252"/>
      <c r="MUF128" s="1252"/>
      <c r="MUG128" s="1252"/>
      <c r="MUH128" s="1252"/>
      <c r="MUI128" s="1252"/>
      <c r="MUJ128" s="1252"/>
      <c r="MUK128" s="1252"/>
      <c r="MUL128" s="1252"/>
      <c r="MUM128" s="1252"/>
      <c r="MUN128" s="1252"/>
      <c r="MUO128" s="1252"/>
      <c r="MUP128" s="1252"/>
      <c r="MUQ128" s="1252"/>
      <c r="MUR128" s="1252"/>
      <c r="MUS128" s="1252"/>
      <c r="MUT128" s="1252"/>
      <c r="MUU128" s="1252"/>
      <c r="MUV128" s="1252"/>
      <c r="MUW128" s="1252"/>
      <c r="MUX128" s="1252"/>
      <c r="MUY128" s="1252"/>
      <c r="MUZ128" s="1252"/>
      <c r="MVA128" s="1252"/>
      <c r="MVB128" s="1252"/>
      <c r="MVC128" s="1252"/>
      <c r="MVD128" s="1252"/>
      <c r="MVE128" s="1252"/>
      <c r="MVF128" s="1252"/>
      <c r="MVG128" s="1252"/>
      <c r="MVH128" s="1252"/>
      <c r="MVI128" s="1252"/>
      <c r="MVJ128" s="1252"/>
      <c r="MVK128" s="1252"/>
      <c r="MVL128" s="1252"/>
      <c r="MVM128" s="1252"/>
      <c r="MVN128" s="1252"/>
      <c r="MVO128" s="1252"/>
      <c r="MVP128" s="1252"/>
      <c r="MVQ128" s="1252"/>
      <c r="MVR128" s="1252"/>
      <c r="MVS128" s="1252"/>
      <c r="MVT128" s="1252"/>
      <c r="MVU128" s="1252"/>
      <c r="MVV128" s="1252"/>
      <c r="MVW128" s="1252"/>
      <c r="MVX128" s="1252"/>
      <c r="MVY128" s="1252"/>
      <c r="MVZ128" s="1252"/>
      <c r="MWA128" s="1252"/>
      <c r="MWB128" s="1252"/>
      <c r="MWC128" s="1252"/>
      <c r="MWD128" s="1252"/>
      <c r="MWE128" s="1252"/>
      <c r="MWF128" s="1252"/>
      <c r="MWG128" s="1252"/>
      <c r="MWH128" s="1252"/>
      <c r="MWI128" s="1252"/>
      <c r="MWJ128" s="1252"/>
      <c r="MWK128" s="1252"/>
      <c r="MWL128" s="1252"/>
      <c r="MWM128" s="1252"/>
      <c r="MWN128" s="1252"/>
      <c r="MWO128" s="1252"/>
      <c r="MWP128" s="1252"/>
      <c r="MWQ128" s="1252"/>
      <c r="MWR128" s="1252"/>
      <c r="MWS128" s="1252"/>
      <c r="MWT128" s="1252"/>
      <c r="MWU128" s="1252"/>
      <c r="MWV128" s="1252"/>
      <c r="MWW128" s="1252"/>
      <c r="MWX128" s="1252"/>
      <c r="MWY128" s="1252"/>
      <c r="MWZ128" s="1252"/>
      <c r="MXA128" s="1252"/>
      <c r="MXB128" s="1252"/>
      <c r="MXC128" s="1252"/>
      <c r="MXD128" s="1252"/>
      <c r="MXE128" s="1252"/>
      <c r="MXF128" s="1252"/>
      <c r="MXG128" s="1252"/>
      <c r="MXH128" s="1252"/>
      <c r="MXI128" s="1252"/>
      <c r="MXJ128" s="1252"/>
      <c r="MXK128" s="1252"/>
      <c r="MXL128" s="1252"/>
      <c r="MXM128" s="1252"/>
      <c r="MXN128" s="1252"/>
      <c r="MXO128" s="1252"/>
      <c r="MXP128" s="1252"/>
      <c r="MXQ128" s="1252"/>
      <c r="MXR128" s="1252"/>
      <c r="MXS128" s="1252"/>
      <c r="MXT128" s="1252"/>
      <c r="MXU128" s="1252"/>
      <c r="MXV128" s="1252"/>
      <c r="MXW128" s="1252"/>
      <c r="MXX128" s="1252"/>
      <c r="MXY128" s="1252"/>
      <c r="MXZ128" s="1252"/>
      <c r="MYA128" s="1252"/>
      <c r="MYB128" s="1252"/>
      <c r="MYC128" s="1252"/>
      <c r="MYD128" s="1252"/>
      <c r="MYE128" s="1252"/>
      <c r="MYF128" s="1252"/>
      <c r="MYG128" s="1252"/>
      <c r="MYH128" s="1252"/>
      <c r="MYI128" s="1252"/>
      <c r="MYJ128" s="1252"/>
      <c r="MYK128" s="1252"/>
      <c r="MYL128" s="1252"/>
      <c r="MYM128" s="1252"/>
      <c r="MYN128" s="1252"/>
      <c r="MYO128" s="1252"/>
      <c r="MYP128" s="1252"/>
      <c r="MYQ128" s="1252"/>
      <c r="MYR128" s="1252"/>
      <c r="MYS128" s="1252"/>
      <c r="MYT128" s="1252"/>
      <c r="MYU128" s="1252"/>
      <c r="MYV128" s="1252"/>
      <c r="MYW128" s="1252"/>
      <c r="MYX128" s="1252"/>
      <c r="MYY128" s="1252"/>
      <c r="MYZ128" s="1252"/>
      <c r="MZA128" s="1252"/>
      <c r="MZB128" s="1252"/>
      <c r="MZC128" s="1252"/>
      <c r="MZD128" s="1252"/>
      <c r="MZE128" s="1252"/>
      <c r="MZF128" s="1252"/>
      <c r="MZG128" s="1252"/>
      <c r="MZH128" s="1252"/>
      <c r="MZI128" s="1252"/>
      <c r="MZJ128" s="1252"/>
      <c r="MZK128" s="1252"/>
      <c r="MZL128" s="1252"/>
      <c r="MZM128" s="1252"/>
      <c r="MZN128" s="1252"/>
      <c r="MZO128" s="1252"/>
      <c r="MZP128" s="1252"/>
      <c r="MZQ128" s="1252"/>
      <c r="MZR128" s="1252"/>
      <c r="MZS128" s="1252"/>
      <c r="MZT128" s="1252"/>
      <c r="MZU128" s="1252"/>
      <c r="MZV128" s="1252"/>
      <c r="MZW128" s="1252"/>
      <c r="MZX128" s="1252"/>
      <c r="MZY128" s="1252"/>
      <c r="MZZ128" s="1252"/>
      <c r="NAA128" s="1252"/>
      <c r="NAB128" s="1252"/>
      <c r="NAC128" s="1252"/>
      <c r="NAD128" s="1252"/>
      <c r="NAE128" s="1252"/>
      <c r="NAF128" s="1252"/>
      <c r="NAG128" s="1252"/>
      <c r="NAH128" s="1252"/>
      <c r="NAI128" s="1252"/>
      <c r="NAJ128" s="1252"/>
      <c r="NAK128" s="1252"/>
      <c r="NAL128" s="1252"/>
      <c r="NAM128" s="1252"/>
      <c r="NAN128" s="1252"/>
      <c r="NAO128" s="1252"/>
      <c r="NAP128" s="1252"/>
      <c r="NAQ128" s="1252"/>
      <c r="NAR128" s="1252"/>
      <c r="NAS128" s="1252"/>
      <c r="NAT128" s="1252"/>
      <c r="NAU128" s="1252"/>
      <c r="NAV128" s="1252"/>
      <c r="NAW128" s="1252"/>
      <c r="NAX128" s="1252"/>
      <c r="NAY128" s="1252"/>
      <c r="NAZ128" s="1252"/>
      <c r="NBA128" s="1252"/>
      <c r="NBB128" s="1252"/>
      <c r="NBC128" s="1252"/>
      <c r="NBD128" s="1252"/>
      <c r="NBE128" s="1252"/>
      <c r="NBF128" s="1252"/>
      <c r="NBG128" s="1252"/>
      <c r="NBH128" s="1252"/>
      <c r="NBI128" s="1252"/>
      <c r="NBJ128" s="1252"/>
      <c r="NBK128" s="1252"/>
      <c r="NBL128" s="1252"/>
      <c r="NBM128" s="1252"/>
      <c r="NBN128" s="1252"/>
      <c r="NBO128" s="1252"/>
      <c r="NBP128" s="1252"/>
      <c r="NBQ128" s="1252"/>
      <c r="NBR128" s="1252"/>
      <c r="NBS128" s="1252"/>
      <c r="NBT128" s="1252"/>
      <c r="NBU128" s="1252"/>
      <c r="NBV128" s="1252"/>
      <c r="NBW128" s="1252"/>
      <c r="NBX128" s="1252"/>
      <c r="NBY128" s="1252"/>
      <c r="NBZ128" s="1252"/>
      <c r="NCA128" s="1252"/>
      <c r="NCB128" s="1252"/>
      <c r="NCC128" s="1252"/>
      <c r="NCD128" s="1252"/>
      <c r="NCE128" s="1252"/>
      <c r="NCF128" s="1252"/>
      <c r="NCG128" s="1252"/>
      <c r="NCH128" s="1252"/>
      <c r="NCI128" s="1252"/>
      <c r="NCJ128" s="1252"/>
      <c r="NCK128" s="1252"/>
      <c r="NCL128" s="1252"/>
      <c r="NCM128" s="1252"/>
      <c r="NCN128" s="1252"/>
      <c r="NCO128" s="1252"/>
      <c r="NCP128" s="1252"/>
      <c r="NCQ128" s="1252"/>
      <c r="NCR128" s="1252"/>
      <c r="NCS128" s="1252"/>
      <c r="NCT128" s="1252"/>
      <c r="NCU128" s="1252"/>
      <c r="NCV128" s="1252"/>
      <c r="NCW128" s="1252"/>
      <c r="NCX128" s="1252"/>
      <c r="NCY128" s="1252"/>
      <c r="NCZ128" s="1252"/>
      <c r="NDA128" s="1252"/>
      <c r="NDB128" s="1252"/>
      <c r="NDC128" s="1252"/>
      <c r="NDD128" s="1252"/>
      <c r="NDE128" s="1252"/>
      <c r="NDF128" s="1252"/>
      <c r="NDG128" s="1252"/>
      <c r="NDH128" s="1252"/>
      <c r="NDI128" s="1252"/>
      <c r="NDJ128" s="1252"/>
      <c r="NDK128" s="1252"/>
      <c r="NDL128" s="1252"/>
      <c r="NDM128" s="1252"/>
      <c r="NDN128" s="1252"/>
      <c r="NDO128" s="1252"/>
      <c r="NDP128" s="1252"/>
      <c r="NDQ128" s="1252"/>
      <c r="NDR128" s="1252"/>
      <c r="NDS128" s="1252"/>
      <c r="NDT128" s="1252"/>
      <c r="NDU128" s="1252"/>
      <c r="NDV128" s="1252"/>
      <c r="NDW128" s="1252"/>
      <c r="NDX128" s="1252"/>
      <c r="NDY128" s="1252"/>
      <c r="NDZ128" s="1252"/>
      <c r="NEA128" s="1252"/>
      <c r="NEB128" s="1252"/>
      <c r="NEC128" s="1252"/>
      <c r="NED128" s="1252"/>
      <c r="NEE128" s="1252"/>
      <c r="NEF128" s="1252"/>
      <c r="NEG128" s="1252"/>
      <c r="NEH128" s="1252"/>
      <c r="NEI128" s="1252"/>
      <c r="NEJ128" s="1252"/>
      <c r="NEK128" s="1252"/>
      <c r="NEL128" s="1252"/>
      <c r="NEM128" s="1252"/>
      <c r="NEN128" s="1252"/>
      <c r="NEO128" s="1252"/>
      <c r="NEP128" s="1252"/>
      <c r="NEQ128" s="1252"/>
      <c r="NER128" s="1252"/>
      <c r="NES128" s="1252"/>
      <c r="NET128" s="1252"/>
      <c r="NEU128" s="1252"/>
      <c r="NEV128" s="1252"/>
      <c r="NEW128" s="1252"/>
      <c r="NEX128" s="1252"/>
      <c r="NEY128" s="1252"/>
      <c r="NEZ128" s="1252"/>
      <c r="NFA128" s="1252"/>
      <c r="NFB128" s="1252"/>
      <c r="NFC128" s="1252"/>
      <c r="NFD128" s="1252"/>
      <c r="NFE128" s="1252"/>
      <c r="NFF128" s="1252"/>
      <c r="NFG128" s="1252"/>
      <c r="NFH128" s="1252"/>
      <c r="NFI128" s="1252"/>
      <c r="NFJ128" s="1252"/>
      <c r="NFK128" s="1252"/>
      <c r="NFL128" s="1252"/>
      <c r="NFM128" s="1252"/>
      <c r="NFN128" s="1252"/>
      <c r="NFO128" s="1252"/>
      <c r="NFP128" s="1252"/>
      <c r="NFQ128" s="1252"/>
      <c r="NFR128" s="1252"/>
      <c r="NFS128" s="1252"/>
      <c r="NFT128" s="1252"/>
      <c r="NFU128" s="1252"/>
      <c r="NFV128" s="1252"/>
      <c r="NFW128" s="1252"/>
      <c r="NFX128" s="1252"/>
      <c r="NFY128" s="1252"/>
      <c r="NFZ128" s="1252"/>
      <c r="NGA128" s="1252"/>
      <c r="NGB128" s="1252"/>
      <c r="NGC128" s="1252"/>
      <c r="NGD128" s="1252"/>
      <c r="NGE128" s="1252"/>
      <c r="NGF128" s="1252"/>
      <c r="NGG128" s="1252"/>
      <c r="NGH128" s="1252"/>
      <c r="NGI128" s="1252"/>
      <c r="NGJ128" s="1252"/>
      <c r="NGK128" s="1252"/>
      <c r="NGL128" s="1252"/>
      <c r="NGM128" s="1252"/>
      <c r="NGN128" s="1252"/>
      <c r="NGO128" s="1252"/>
      <c r="NGP128" s="1252"/>
      <c r="NGQ128" s="1252"/>
      <c r="NGR128" s="1252"/>
      <c r="NGS128" s="1252"/>
      <c r="NGT128" s="1252"/>
      <c r="NGU128" s="1252"/>
      <c r="NGV128" s="1252"/>
      <c r="NGW128" s="1252"/>
      <c r="NGX128" s="1252"/>
      <c r="NGY128" s="1252"/>
      <c r="NGZ128" s="1252"/>
      <c r="NHA128" s="1252"/>
      <c r="NHB128" s="1252"/>
      <c r="NHC128" s="1252"/>
      <c r="NHD128" s="1252"/>
      <c r="NHE128" s="1252"/>
      <c r="NHF128" s="1252"/>
      <c r="NHG128" s="1252"/>
      <c r="NHH128" s="1252"/>
      <c r="NHI128" s="1252"/>
      <c r="NHJ128" s="1252"/>
      <c r="NHK128" s="1252"/>
      <c r="NHL128" s="1252"/>
      <c r="NHM128" s="1252"/>
      <c r="NHN128" s="1252"/>
      <c r="NHO128" s="1252"/>
      <c r="NHP128" s="1252"/>
      <c r="NHQ128" s="1252"/>
      <c r="NHR128" s="1252"/>
      <c r="NHS128" s="1252"/>
      <c r="NHT128" s="1252"/>
      <c r="NHU128" s="1252"/>
      <c r="NHV128" s="1252"/>
      <c r="NHW128" s="1252"/>
      <c r="NHX128" s="1252"/>
      <c r="NHY128" s="1252"/>
      <c r="NHZ128" s="1252"/>
      <c r="NIA128" s="1252"/>
      <c r="NIB128" s="1252"/>
      <c r="NIC128" s="1252"/>
      <c r="NID128" s="1252"/>
      <c r="NIE128" s="1252"/>
      <c r="NIF128" s="1252"/>
      <c r="NIG128" s="1252"/>
      <c r="NIH128" s="1252"/>
      <c r="NII128" s="1252"/>
      <c r="NIJ128" s="1252"/>
      <c r="NIK128" s="1252"/>
      <c r="NIL128" s="1252"/>
      <c r="NIM128" s="1252"/>
      <c r="NIN128" s="1252"/>
      <c r="NIO128" s="1252"/>
      <c r="NIP128" s="1252"/>
      <c r="NIQ128" s="1252"/>
      <c r="NIR128" s="1252"/>
      <c r="NIS128" s="1252"/>
      <c r="NIT128" s="1252"/>
      <c r="NIU128" s="1252"/>
      <c r="NIV128" s="1252"/>
      <c r="NIW128" s="1252"/>
      <c r="NIX128" s="1252"/>
      <c r="NIY128" s="1252"/>
      <c r="NIZ128" s="1252"/>
      <c r="NJA128" s="1252"/>
      <c r="NJB128" s="1252"/>
      <c r="NJC128" s="1252"/>
      <c r="NJD128" s="1252"/>
      <c r="NJE128" s="1252"/>
      <c r="NJF128" s="1252"/>
      <c r="NJG128" s="1252"/>
      <c r="NJH128" s="1252"/>
      <c r="NJI128" s="1252"/>
      <c r="NJJ128" s="1252"/>
      <c r="NJK128" s="1252"/>
      <c r="NJL128" s="1252"/>
      <c r="NJM128" s="1252"/>
      <c r="NJN128" s="1252"/>
      <c r="NJO128" s="1252"/>
      <c r="NJP128" s="1252"/>
      <c r="NJQ128" s="1252"/>
      <c r="NJR128" s="1252"/>
      <c r="NJS128" s="1252"/>
      <c r="NJT128" s="1252"/>
      <c r="NJU128" s="1252"/>
      <c r="NJV128" s="1252"/>
      <c r="NJW128" s="1252"/>
      <c r="NJX128" s="1252"/>
      <c r="NJY128" s="1252"/>
      <c r="NJZ128" s="1252"/>
      <c r="NKA128" s="1252"/>
      <c r="NKB128" s="1252"/>
      <c r="NKC128" s="1252"/>
      <c r="NKD128" s="1252"/>
      <c r="NKE128" s="1252"/>
      <c r="NKF128" s="1252"/>
      <c r="NKG128" s="1252"/>
      <c r="NKH128" s="1252"/>
      <c r="NKI128" s="1252"/>
      <c r="NKJ128" s="1252"/>
      <c r="NKK128" s="1252"/>
      <c r="NKL128" s="1252"/>
      <c r="NKM128" s="1252"/>
      <c r="NKN128" s="1252"/>
      <c r="NKO128" s="1252"/>
      <c r="NKP128" s="1252"/>
      <c r="NKQ128" s="1252"/>
      <c r="NKR128" s="1252"/>
      <c r="NKS128" s="1252"/>
      <c r="NKT128" s="1252"/>
      <c r="NKU128" s="1252"/>
      <c r="NKV128" s="1252"/>
      <c r="NKW128" s="1252"/>
      <c r="NKX128" s="1252"/>
      <c r="NKY128" s="1252"/>
      <c r="NKZ128" s="1252"/>
      <c r="NLA128" s="1252"/>
      <c r="NLB128" s="1252"/>
      <c r="NLC128" s="1252"/>
      <c r="NLD128" s="1252"/>
      <c r="NLE128" s="1252"/>
      <c r="NLF128" s="1252"/>
      <c r="NLG128" s="1252"/>
      <c r="NLH128" s="1252"/>
      <c r="NLI128" s="1252"/>
      <c r="NLJ128" s="1252"/>
      <c r="NLK128" s="1252"/>
      <c r="NLL128" s="1252"/>
      <c r="NLM128" s="1252"/>
      <c r="NLN128" s="1252"/>
      <c r="NLO128" s="1252"/>
      <c r="NLP128" s="1252"/>
      <c r="NLQ128" s="1252"/>
      <c r="NLR128" s="1252"/>
      <c r="NLS128" s="1252"/>
      <c r="NLT128" s="1252"/>
      <c r="NLU128" s="1252"/>
      <c r="NLV128" s="1252"/>
      <c r="NLW128" s="1252"/>
      <c r="NLX128" s="1252"/>
      <c r="NLY128" s="1252"/>
      <c r="NLZ128" s="1252"/>
      <c r="NMA128" s="1252"/>
      <c r="NMB128" s="1252"/>
      <c r="NMC128" s="1252"/>
      <c r="NMD128" s="1252"/>
      <c r="NME128" s="1252"/>
      <c r="NMF128" s="1252"/>
      <c r="NMG128" s="1252"/>
      <c r="NMH128" s="1252"/>
      <c r="NMI128" s="1252"/>
      <c r="NMJ128" s="1252"/>
      <c r="NMK128" s="1252"/>
      <c r="NML128" s="1252"/>
      <c r="NMM128" s="1252"/>
      <c r="NMN128" s="1252"/>
      <c r="NMO128" s="1252"/>
      <c r="NMP128" s="1252"/>
      <c r="NMQ128" s="1252"/>
      <c r="NMR128" s="1252"/>
      <c r="NMS128" s="1252"/>
      <c r="NMT128" s="1252"/>
      <c r="NMU128" s="1252"/>
      <c r="NMV128" s="1252"/>
      <c r="NMW128" s="1252"/>
      <c r="NMX128" s="1252"/>
      <c r="NMY128" s="1252"/>
      <c r="NMZ128" s="1252"/>
      <c r="NNA128" s="1252"/>
      <c r="NNB128" s="1252"/>
      <c r="NNC128" s="1252"/>
      <c r="NND128" s="1252"/>
      <c r="NNE128" s="1252"/>
      <c r="NNF128" s="1252"/>
      <c r="NNG128" s="1252"/>
      <c r="NNH128" s="1252"/>
      <c r="NNI128" s="1252"/>
      <c r="NNJ128" s="1252"/>
      <c r="NNK128" s="1252"/>
      <c r="NNL128" s="1252"/>
      <c r="NNM128" s="1252"/>
      <c r="NNN128" s="1252"/>
      <c r="NNO128" s="1252"/>
      <c r="NNP128" s="1252"/>
      <c r="NNQ128" s="1252"/>
      <c r="NNR128" s="1252"/>
      <c r="NNS128" s="1252"/>
      <c r="NNT128" s="1252"/>
      <c r="NNU128" s="1252"/>
      <c r="NNV128" s="1252"/>
      <c r="NNW128" s="1252"/>
      <c r="NNX128" s="1252"/>
      <c r="NNY128" s="1252"/>
      <c r="NNZ128" s="1252"/>
      <c r="NOA128" s="1252"/>
      <c r="NOB128" s="1252"/>
      <c r="NOC128" s="1252"/>
      <c r="NOD128" s="1252"/>
      <c r="NOE128" s="1252"/>
      <c r="NOF128" s="1252"/>
      <c r="NOG128" s="1252"/>
      <c r="NOH128" s="1252"/>
      <c r="NOI128" s="1252"/>
      <c r="NOJ128" s="1252"/>
      <c r="NOK128" s="1252"/>
      <c r="NOL128" s="1252"/>
      <c r="NOM128" s="1252"/>
      <c r="NON128" s="1252"/>
      <c r="NOO128" s="1252"/>
      <c r="NOP128" s="1252"/>
      <c r="NOQ128" s="1252"/>
      <c r="NOR128" s="1252"/>
      <c r="NOS128" s="1252"/>
      <c r="NOT128" s="1252"/>
      <c r="NOU128" s="1252"/>
      <c r="NOV128" s="1252"/>
      <c r="NOW128" s="1252"/>
      <c r="NOX128" s="1252"/>
      <c r="NOY128" s="1252"/>
      <c r="NOZ128" s="1252"/>
      <c r="NPA128" s="1252"/>
      <c r="NPB128" s="1252"/>
      <c r="NPC128" s="1252"/>
      <c r="NPD128" s="1252"/>
      <c r="NPE128" s="1252"/>
      <c r="NPF128" s="1252"/>
      <c r="NPG128" s="1252"/>
      <c r="NPH128" s="1252"/>
      <c r="NPI128" s="1252"/>
      <c r="NPJ128" s="1252"/>
      <c r="NPK128" s="1252"/>
      <c r="NPL128" s="1252"/>
      <c r="NPM128" s="1252"/>
      <c r="NPN128" s="1252"/>
      <c r="NPO128" s="1252"/>
      <c r="NPP128" s="1252"/>
      <c r="NPQ128" s="1252"/>
      <c r="NPR128" s="1252"/>
      <c r="NPS128" s="1252"/>
      <c r="NPT128" s="1252"/>
      <c r="NPU128" s="1252"/>
      <c r="NPV128" s="1252"/>
      <c r="NPW128" s="1252"/>
      <c r="NPX128" s="1252"/>
      <c r="NPY128" s="1252"/>
      <c r="NPZ128" s="1252"/>
      <c r="NQA128" s="1252"/>
      <c r="NQB128" s="1252"/>
      <c r="NQC128" s="1252"/>
      <c r="NQD128" s="1252"/>
      <c r="NQE128" s="1252"/>
      <c r="NQF128" s="1252"/>
      <c r="NQG128" s="1252"/>
      <c r="NQH128" s="1252"/>
      <c r="NQI128" s="1252"/>
      <c r="NQJ128" s="1252"/>
      <c r="NQK128" s="1252"/>
      <c r="NQL128" s="1252"/>
      <c r="NQM128" s="1252"/>
      <c r="NQN128" s="1252"/>
      <c r="NQO128" s="1252"/>
      <c r="NQP128" s="1252"/>
      <c r="NQQ128" s="1252"/>
      <c r="NQR128" s="1252"/>
      <c r="NQS128" s="1252"/>
      <c r="NQT128" s="1252"/>
      <c r="NQU128" s="1252"/>
      <c r="NQV128" s="1252"/>
      <c r="NQW128" s="1252"/>
      <c r="NQX128" s="1252"/>
      <c r="NQY128" s="1252"/>
      <c r="NQZ128" s="1252"/>
      <c r="NRA128" s="1252"/>
      <c r="NRB128" s="1252"/>
      <c r="NRC128" s="1252"/>
      <c r="NRD128" s="1252"/>
      <c r="NRE128" s="1252"/>
      <c r="NRF128" s="1252"/>
      <c r="NRG128" s="1252"/>
      <c r="NRH128" s="1252"/>
      <c r="NRI128" s="1252"/>
      <c r="NRJ128" s="1252"/>
      <c r="NRK128" s="1252"/>
      <c r="NRL128" s="1252"/>
      <c r="NRM128" s="1252"/>
      <c r="NRN128" s="1252"/>
      <c r="NRO128" s="1252"/>
      <c r="NRP128" s="1252"/>
      <c r="NRQ128" s="1252"/>
      <c r="NRR128" s="1252"/>
      <c r="NRS128" s="1252"/>
      <c r="NRT128" s="1252"/>
      <c r="NRU128" s="1252"/>
      <c r="NRV128" s="1252"/>
      <c r="NRW128" s="1252"/>
      <c r="NRX128" s="1252"/>
      <c r="NRY128" s="1252"/>
      <c r="NRZ128" s="1252"/>
      <c r="NSA128" s="1252"/>
      <c r="NSB128" s="1252"/>
      <c r="NSC128" s="1252"/>
      <c r="NSD128" s="1252"/>
      <c r="NSE128" s="1252"/>
      <c r="NSF128" s="1252"/>
      <c r="NSG128" s="1252"/>
      <c r="NSH128" s="1252"/>
      <c r="NSI128" s="1252"/>
      <c r="NSJ128" s="1252"/>
      <c r="NSK128" s="1252"/>
      <c r="NSL128" s="1252"/>
      <c r="NSM128" s="1252"/>
      <c r="NSN128" s="1252"/>
      <c r="NSO128" s="1252"/>
      <c r="NSP128" s="1252"/>
      <c r="NSQ128" s="1252"/>
      <c r="NSR128" s="1252"/>
      <c r="NSS128" s="1252"/>
      <c r="NST128" s="1252"/>
      <c r="NSU128" s="1252"/>
      <c r="NSV128" s="1252"/>
      <c r="NSW128" s="1252"/>
      <c r="NSX128" s="1252"/>
      <c r="NSY128" s="1252"/>
      <c r="NSZ128" s="1252"/>
      <c r="NTA128" s="1252"/>
      <c r="NTB128" s="1252"/>
      <c r="NTC128" s="1252"/>
      <c r="NTD128" s="1252"/>
      <c r="NTE128" s="1252"/>
      <c r="NTF128" s="1252"/>
      <c r="NTG128" s="1252"/>
      <c r="NTH128" s="1252"/>
      <c r="NTI128" s="1252"/>
      <c r="NTJ128" s="1252"/>
      <c r="NTK128" s="1252"/>
      <c r="NTL128" s="1252"/>
      <c r="NTM128" s="1252"/>
      <c r="NTN128" s="1252"/>
      <c r="NTO128" s="1252"/>
      <c r="NTP128" s="1252"/>
      <c r="NTQ128" s="1252"/>
      <c r="NTR128" s="1252"/>
      <c r="NTS128" s="1252"/>
      <c r="NTT128" s="1252"/>
      <c r="NTU128" s="1252"/>
      <c r="NTV128" s="1252"/>
      <c r="NTW128" s="1252"/>
      <c r="NTX128" s="1252"/>
      <c r="NTY128" s="1252"/>
      <c r="NTZ128" s="1252"/>
      <c r="NUA128" s="1252"/>
      <c r="NUB128" s="1252"/>
      <c r="NUC128" s="1252"/>
      <c r="NUD128" s="1252"/>
      <c r="NUE128" s="1252"/>
      <c r="NUF128" s="1252"/>
      <c r="NUG128" s="1252"/>
      <c r="NUH128" s="1252"/>
      <c r="NUI128" s="1252"/>
      <c r="NUJ128" s="1252"/>
      <c r="NUK128" s="1252"/>
      <c r="NUL128" s="1252"/>
      <c r="NUM128" s="1252"/>
      <c r="NUN128" s="1252"/>
      <c r="NUO128" s="1252"/>
      <c r="NUP128" s="1252"/>
      <c r="NUQ128" s="1252"/>
      <c r="NUR128" s="1252"/>
      <c r="NUS128" s="1252"/>
      <c r="NUT128" s="1252"/>
      <c r="NUU128" s="1252"/>
      <c r="NUV128" s="1252"/>
      <c r="NUW128" s="1252"/>
      <c r="NUX128" s="1252"/>
      <c r="NUY128" s="1252"/>
      <c r="NUZ128" s="1252"/>
      <c r="NVA128" s="1252"/>
      <c r="NVB128" s="1252"/>
      <c r="NVC128" s="1252"/>
      <c r="NVD128" s="1252"/>
      <c r="NVE128" s="1252"/>
      <c r="NVF128" s="1252"/>
      <c r="NVG128" s="1252"/>
      <c r="NVH128" s="1252"/>
      <c r="NVI128" s="1252"/>
      <c r="NVJ128" s="1252"/>
      <c r="NVK128" s="1252"/>
      <c r="NVL128" s="1252"/>
      <c r="NVM128" s="1252"/>
      <c r="NVN128" s="1252"/>
      <c r="NVO128" s="1252"/>
      <c r="NVP128" s="1252"/>
      <c r="NVQ128" s="1252"/>
      <c r="NVR128" s="1252"/>
      <c r="NVS128" s="1252"/>
      <c r="NVT128" s="1252"/>
      <c r="NVU128" s="1252"/>
      <c r="NVV128" s="1252"/>
      <c r="NVW128" s="1252"/>
      <c r="NVX128" s="1252"/>
      <c r="NVY128" s="1252"/>
      <c r="NVZ128" s="1252"/>
      <c r="NWA128" s="1252"/>
      <c r="NWB128" s="1252"/>
      <c r="NWC128" s="1252"/>
      <c r="NWD128" s="1252"/>
      <c r="NWE128" s="1252"/>
      <c r="NWF128" s="1252"/>
      <c r="NWG128" s="1252"/>
      <c r="NWH128" s="1252"/>
      <c r="NWI128" s="1252"/>
      <c r="NWJ128" s="1252"/>
      <c r="NWK128" s="1252"/>
      <c r="NWL128" s="1252"/>
      <c r="NWM128" s="1252"/>
      <c r="NWN128" s="1252"/>
      <c r="NWO128" s="1252"/>
      <c r="NWP128" s="1252"/>
      <c r="NWQ128" s="1252"/>
      <c r="NWR128" s="1252"/>
      <c r="NWS128" s="1252"/>
      <c r="NWT128" s="1252"/>
      <c r="NWU128" s="1252"/>
      <c r="NWV128" s="1252"/>
      <c r="NWW128" s="1252"/>
      <c r="NWX128" s="1252"/>
      <c r="NWY128" s="1252"/>
      <c r="NWZ128" s="1252"/>
      <c r="NXA128" s="1252"/>
      <c r="NXB128" s="1252"/>
      <c r="NXC128" s="1252"/>
      <c r="NXD128" s="1252"/>
      <c r="NXE128" s="1252"/>
      <c r="NXF128" s="1252"/>
      <c r="NXG128" s="1252"/>
      <c r="NXH128" s="1252"/>
      <c r="NXI128" s="1252"/>
      <c r="NXJ128" s="1252"/>
      <c r="NXK128" s="1252"/>
      <c r="NXL128" s="1252"/>
      <c r="NXM128" s="1252"/>
      <c r="NXN128" s="1252"/>
      <c r="NXO128" s="1252"/>
      <c r="NXP128" s="1252"/>
      <c r="NXQ128" s="1252"/>
      <c r="NXR128" s="1252"/>
      <c r="NXS128" s="1252"/>
      <c r="NXT128" s="1252"/>
      <c r="NXU128" s="1252"/>
      <c r="NXV128" s="1252"/>
      <c r="NXW128" s="1252"/>
      <c r="NXX128" s="1252"/>
      <c r="NXY128" s="1252"/>
      <c r="NXZ128" s="1252"/>
      <c r="NYA128" s="1252"/>
      <c r="NYB128" s="1252"/>
      <c r="NYC128" s="1252"/>
      <c r="NYD128" s="1252"/>
      <c r="NYE128" s="1252"/>
      <c r="NYF128" s="1252"/>
      <c r="NYG128" s="1252"/>
      <c r="NYH128" s="1252"/>
      <c r="NYI128" s="1252"/>
      <c r="NYJ128" s="1252"/>
      <c r="NYK128" s="1252"/>
      <c r="NYL128" s="1252"/>
      <c r="NYM128" s="1252"/>
      <c r="NYN128" s="1252"/>
      <c r="NYO128" s="1252"/>
      <c r="NYP128" s="1252"/>
      <c r="NYQ128" s="1252"/>
      <c r="NYR128" s="1252"/>
      <c r="NYS128" s="1252"/>
      <c r="NYT128" s="1252"/>
      <c r="NYU128" s="1252"/>
      <c r="NYV128" s="1252"/>
      <c r="NYW128" s="1252"/>
      <c r="NYX128" s="1252"/>
      <c r="NYY128" s="1252"/>
      <c r="NYZ128" s="1252"/>
      <c r="NZA128" s="1252"/>
      <c r="NZB128" s="1252"/>
      <c r="NZC128" s="1252"/>
      <c r="NZD128" s="1252"/>
      <c r="NZE128" s="1252"/>
      <c r="NZF128" s="1252"/>
      <c r="NZG128" s="1252"/>
      <c r="NZH128" s="1252"/>
      <c r="NZI128" s="1252"/>
      <c r="NZJ128" s="1252"/>
      <c r="NZK128" s="1252"/>
      <c r="NZL128" s="1252"/>
      <c r="NZM128" s="1252"/>
      <c r="NZN128" s="1252"/>
      <c r="NZO128" s="1252"/>
      <c r="NZP128" s="1252"/>
      <c r="NZQ128" s="1252"/>
      <c r="NZR128" s="1252"/>
      <c r="NZS128" s="1252"/>
      <c r="NZT128" s="1252"/>
      <c r="NZU128" s="1252"/>
      <c r="NZV128" s="1252"/>
      <c r="NZW128" s="1252"/>
      <c r="NZX128" s="1252"/>
      <c r="NZY128" s="1252"/>
      <c r="NZZ128" s="1252"/>
      <c r="OAA128" s="1252"/>
      <c r="OAB128" s="1252"/>
      <c r="OAC128" s="1252"/>
      <c r="OAD128" s="1252"/>
      <c r="OAE128" s="1252"/>
      <c r="OAF128" s="1252"/>
      <c r="OAG128" s="1252"/>
      <c r="OAH128" s="1252"/>
      <c r="OAI128" s="1252"/>
      <c r="OAJ128" s="1252"/>
      <c r="OAK128" s="1252"/>
      <c r="OAL128" s="1252"/>
      <c r="OAM128" s="1252"/>
      <c r="OAN128" s="1252"/>
      <c r="OAO128" s="1252"/>
      <c r="OAP128" s="1252"/>
      <c r="OAQ128" s="1252"/>
      <c r="OAR128" s="1252"/>
      <c r="OAS128" s="1252"/>
      <c r="OAT128" s="1252"/>
      <c r="OAU128" s="1252"/>
      <c r="OAV128" s="1252"/>
      <c r="OAW128" s="1252"/>
      <c r="OAX128" s="1252"/>
      <c r="OAY128" s="1252"/>
      <c r="OAZ128" s="1252"/>
      <c r="OBA128" s="1252"/>
      <c r="OBB128" s="1252"/>
      <c r="OBC128" s="1252"/>
      <c r="OBD128" s="1252"/>
      <c r="OBE128" s="1252"/>
      <c r="OBF128" s="1252"/>
      <c r="OBG128" s="1252"/>
      <c r="OBH128" s="1252"/>
      <c r="OBI128" s="1252"/>
      <c r="OBJ128" s="1252"/>
      <c r="OBK128" s="1252"/>
      <c r="OBL128" s="1252"/>
      <c r="OBM128" s="1252"/>
      <c r="OBN128" s="1252"/>
      <c r="OBO128" s="1252"/>
      <c r="OBP128" s="1252"/>
      <c r="OBQ128" s="1252"/>
      <c r="OBR128" s="1252"/>
      <c r="OBS128" s="1252"/>
      <c r="OBT128" s="1252"/>
      <c r="OBU128" s="1252"/>
      <c r="OBV128" s="1252"/>
      <c r="OBW128" s="1252"/>
      <c r="OBX128" s="1252"/>
      <c r="OBY128" s="1252"/>
      <c r="OBZ128" s="1252"/>
      <c r="OCA128" s="1252"/>
      <c r="OCB128" s="1252"/>
      <c r="OCC128" s="1252"/>
      <c r="OCD128" s="1252"/>
      <c r="OCE128" s="1252"/>
      <c r="OCF128" s="1252"/>
      <c r="OCG128" s="1252"/>
      <c r="OCH128" s="1252"/>
      <c r="OCI128" s="1252"/>
      <c r="OCJ128" s="1252"/>
      <c r="OCK128" s="1252"/>
      <c r="OCL128" s="1252"/>
      <c r="OCM128" s="1252"/>
      <c r="OCN128" s="1252"/>
      <c r="OCO128" s="1252"/>
      <c r="OCP128" s="1252"/>
      <c r="OCQ128" s="1252"/>
      <c r="OCR128" s="1252"/>
      <c r="OCS128" s="1252"/>
      <c r="OCT128" s="1252"/>
      <c r="OCU128" s="1252"/>
      <c r="OCV128" s="1252"/>
      <c r="OCW128" s="1252"/>
      <c r="OCX128" s="1252"/>
      <c r="OCY128" s="1252"/>
      <c r="OCZ128" s="1252"/>
      <c r="ODA128" s="1252"/>
      <c r="ODB128" s="1252"/>
      <c r="ODC128" s="1252"/>
      <c r="ODD128" s="1252"/>
      <c r="ODE128" s="1252"/>
      <c r="ODF128" s="1252"/>
      <c r="ODG128" s="1252"/>
      <c r="ODH128" s="1252"/>
      <c r="ODI128" s="1252"/>
      <c r="ODJ128" s="1252"/>
      <c r="ODK128" s="1252"/>
      <c r="ODL128" s="1252"/>
      <c r="ODM128" s="1252"/>
      <c r="ODN128" s="1252"/>
      <c r="ODO128" s="1252"/>
      <c r="ODP128" s="1252"/>
      <c r="ODQ128" s="1252"/>
      <c r="ODR128" s="1252"/>
      <c r="ODS128" s="1252"/>
      <c r="ODT128" s="1252"/>
      <c r="ODU128" s="1252"/>
      <c r="ODV128" s="1252"/>
      <c r="ODW128" s="1252"/>
      <c r="ODX128" s="1252"/>
      <c r="ODY128" s="1252"/>
      <c r="ODZ128" s="1252"/>
      <c r="OEA128" s="1252"/>
      <c r="OEB128" s="1252"/>
      <c r="OEC128" s="1252"/>
      <c r="OED128" s="1252"/>
      <c r="OEE128" s="1252"/>
      <c r="OEF128" s="1252"/>
      <c r="OEG128" s="1252"/>
      <c r="OEH128" s="1252"/>
      <c r="OEI128" s="1252"/>
      <c r="OEJ128" s="1252"/>
      <c r="OEK128" s="1252"/>
      <c r="OEL128" s="1252"/>
      <c r="OEM128" s="1252"/>
      <c r="OEN128" s="1252"/>
      <c r="OEO128" s="1252"/>
      <c r="OEP128" s="1252"/>
      <c r="OEQ128" s="1252"/>
      <c r="OER128" s="1252"/>
      <c r="OES128" s="1252"/>
      <c r="OET128" s="1252"/>
      <c r="OEU128" s="1252"/>
      <c r="OEV128" s="1252"/>
      <c r="OEW128" s="1252"/>
      <c r="OEX128" s="1252"/>
      <c r="OEY128" s="1252"/>
      <c r="OEZ128" s="1252"/>
      <c r="OFA128" s="1252"/>
      <c r="OFB128" s="1252"/>
      <c r="OFC128" s="1252"/>
      <c r="OFD128" s="1252"/>
      <c r="OFE128" s="1252"/>
      <c r="OFF128" s="1252"/>
      <c r="OFG128" s="1252"/>
      <c r="OFH128" s="1252"/>
      <c r="OFI128" s="1252"/>
      <c r="OFJ128" s="1252"/>
      <c r="OFK128" s="1252"/>
      <c r="OFL128" s="1252"/>
      <c r="OFM128" s="1252"/>
      <c r="OFN128" s="1252"/>
      <c r="OFO128" s="1252"/>
      <c r="OFP128" s="1252"/>
      <c r="OFQ128" s="1252"/>
      <c r="OFR128" s="1252"/>
      <c r="OFS128" s="1252"/>
      <c r="OFT128" s="1252"/>
      <c r="OFU128" s="1252"/>
      <c r="OFV128" s="1252"/>
      <c r="OFW128" s="1252"/>
      <c r="OFX128" s="1252"/>
      <c r="OFY128" s="1252"/>
      <c r="OFZ128" s="1252"/>
      <c r="OGA128" s="1252"/>
      <c r="OGB128" s="1252"/>
      <c r="OGC128" s="1252"/>
      <c r="OGD128" s="1252"/>
      <c r="OGE128" s="1252"/>
      <c r="OGF128" s="1252"/>
      <c r="OGG128" s="1252"/>
      <c r="OGH128" s="1252"/>
      <c r="OGI128" s="1252"/>
      <c r="OGJ128" s="1252"/>
      <c r="OGK128" s="1252"/>
      <c r="OGL128" s="1252"/>
      <c r="OGM128" s="1252"/>
      <c r="OGN128" s="1252"/>
      <c r="OGO128" s="1252"/>
      <c r="OGP128" s="1252"/>
      <c r="OGQ128" s="1252"/>
      <c r="OGR128" s="1252"/>
      <c r="OGS128" s="1252"/>
      <c r="OGT128" s="1252"/>
      <c r="OGU128" s="1252"/>
      <c r="OGV128" s="1252"/>
      <c r="OGW128" s="1252"/>
      <c r="OGX128" s="1252"/>
      <c r="OGY128" s="1252"/>
      <c r="OGZ128" s="1252"/>
      <c r="OHA128" s="1252"/>
      <c r="OHB128" s="1252"/>
      <c r="OHC128" s="1252"/>
      <c r="OHD128" s="1252"/>
      <c r="OHE128" s="1252"/>
      <c r="OHF128" s="1252"/>
      <c r="OHG128" s="1252"/>
      <c r="OHH128" s="1252"/>
      <c r="OHI128" s="1252"/>
      <c r="OHJ128" s="1252"/>
      <c r="OHK128" s="1252"/>
      <c r="OHL128" s="1252"/>
      <c r="OHM128" s="1252"/>
      <c r="OHN128" s="1252"/>
      <c r="OHO128" s="1252"/>
      <c r="OHP128" s="1252"/>
      <c r="OHQ128" s="1252"/>
      <c r="OHR128" s="1252"/>
      <c r="OHS128" s="1252"/>
      <c r="OHT128" s="1252"/>
      <c r="OHU128" s="1252"/>
      <c r="OHV128" s="1252"/>
      <c r="OHW128" s="1252"/>
      <c r="OHX128" s="1252"/>
      <c r="OHY128" s="1252"/>
      <c r="OHZ128" s="1252"/>
      <c r="OIA128" s="1252"/>
      <c r="OIB128" s="1252"/>
      <c r="OIC128" s="1252"/>
      <c r="OID128" s="1252"/>
      <c r="OIE128" s="1252"/>
      <c r="OIF128" s="1252"/>
      <c r="OIG128" s="1252"/>
      <c r="OIH128" s="1252"/>
      <c r="OII128" s="1252"/>
      <c r="OIJ128" s="1252"/>
      <c r="OIK128" s="1252"/>
      <c r="OIL128" s="1252"/>
      <c r="OIM128" s="1252"/>
      <c r="OIN128" s="1252"/>
      <c r="OIO128" s="1252"/>
      <c r="OIP128" s="1252"/>
      <c r="OIQ128" s="1252"/>
      <c r="OIR128" s="1252"/>
      <c r="OIS128" s="1252"/>
      <c r="OIT128" s="1252"/>
      <c r="OIU128" s="1252"/>
      <c r="OIV128" s="1252"/>
      <c r="OIW128" s="1252"/>
      <c r="OIX128" s="1252"/>
      <c r="OIY128" s="1252"/>
      <c r="OIZ128" s="1252"/>
      <c r="OJA128" s="1252"/>
      <c r="OJB128" s="1252"/>
      <c r="OJC128" s="1252"/>
      <c r="OJD128" s="1252"/>
      <c r="OJE128" s="1252"/>
      <c r="OJF128" s="1252"/>
      <c r="OJG128" s="1252"/>
      <c r="OJH128" s="1252"/>
      <c r="OJI128" s="1252"/>
      <c r="OJJ128" s="1252"/>
      <c r="OJK128" s="1252"/>
      <c r="OJL128" s="1252"/>
      <c r="OJM128" s="1252"/>
      <c r="OJN128" s="1252"/>
      <c r="OJO128" s="1252"/>
      <c r="OJP128" s="1252"/>
      <c r="OJQ128" s="1252"/>
      <c r="OJR128" s="1252"/>
      <c r="OJS128" s="1252"/>
      <c r="OJT128" s="1252"/>
      <c r="OJU128" s="1252"/>
      <c r="OJV128" s="1252"/>
      <c r="OJW128" s="1252"/>
      <c r="OJX128" s="1252"/>
      <c r="OJY128" s="1252"/>
      <c r="OJZ128" s="1252"/>
      <c r="OKA128" s="1252"/>
      <c r="OKB128" s="1252"/>
      <c r="OKC128" s="1252"/>
      <c r="OKD128" s="1252"/>
      <c r="OKE128" s="1252"/>
      <c r="OKF128" s="1252"/>
      <c r="OKG128" s="1252"/>
      <c r="OKH128" s="1252"/>
      <c r="OKI128" s="1252"/>
      <c r="OKJ128" s="1252"/>
      <c r="OKK128" s="1252"/>
      <c r="OKL128" s="1252"/>
      <c r="OKM128" s="1252"/>
      <c r="OKN128" s="1252"/>
      <c r="OKO128" s="1252"/>
      <c r="OKP128" s="1252"/>
      <c r="OKQ128" s="1252"/>
      <c r="OKR128" s="1252"/>
      <c r="OKS128" s="1252"/>
      <c r="OKT128" s="1252"/>
      <c r="OKU128" s="1252"/>
      <c r="OKV128" s="1252"/>
      <c r="OKW128" s="1252"/>
      <c r="OKX128" s="1252"/>
      <c r="OKY128" s="1252"/>
      <c r="OKZ128" s="1252"/>
      <c r="OLA128" s="1252"/>
      <c r="OLB128" s="1252"/>
      <c r="OLC128" s="1252"/>
      <c r="OLD128" s="1252"/>
      <c r="OLE128" s="1252"/>
      <c r="OLF128" s="1252"/>
      <c r="OLG128" s="1252"/>
      <c r="OLH128" s="1252"/>
      <c r="OLI128" s="1252"/>
      <c r="OLJ128" s="1252"/>
      <c r="OLK128" s="1252"/>
      <c r="OLL128" s="1252"/>
      <c r="OLM128" s="1252"/>
      <c r="OLN128" s="1252"/>
      <c r="OLO128" s="1252"/>
      <c r="OLP128" s="1252"/>
      <c r="OLQ128" s="1252"/>
      <c r="OLR128" s="1252"/>
      <c r="OLS128" s="1252"/>
      <c r="OLT128" s="1252"/>
      <c r="OLU128" s="1252"/>
      <c r="OLV128" s="1252"/>
      <c r="OLW128" s="1252"/>
      <c r="OLX128" s="1252"/>
      <c r="OLY128" s="1252"/>
      <c r="OLZ128" s="1252"/>
      <c r="OMA128" s="1252"/>
      <c r="OMB128" s="1252"/>
      <c r="OMC128" s="1252"/>
      <c r="OMD128" s="1252"/>
      <c r="OME128" s="1252"/>
      <c r="OMF128" s="1252"/>
      <c r="OMG128" s="1252"/>
      <c r="OMH128" s="1252"/>
      <c r="OMI128" s="1252"/>
      <c r="OMJ128" s="1252"/>
      <c r="OMK128" s="1252"/>
      <c r="OML128" s="1252"/>
      <c r="OMM128" s="1252"/>
      <c r="OMN128" s="1252"/>
      <c r="OMO128" s="1252"/>
      <c r="OMP128" s="1252"/>
      <c r="OMQ128" s="1252"/>
      <c r="OMR128" s="1252"/>
      <c r="OMS128" s="1252"/>
      <c r="OMT128" s="1252"/>
      <c r="OMU128" s="1252"/>
      <c r="OMV128" s="1252"/>
      <c r="OMW128" s="1252"/>
      <c r="OMX128" s="1252"/>
      <c r="OMY128" s="1252"/>
      <c r="OMZ128" s="1252"/>
      <c r="ONA128" s="1252"/>
      <c r="ONB128" s="1252"/>
      <c r="ONC128" s="1252"/>
      <c r="OND128" s="1252"/>
      <c r="ONE128" s="1252"/>
      <c r="ONF128" s="1252"/>
      <c r="ONG128" s="1252"/>
      <c r="ONH128" s="1252"/>
      <c r="ONI128" s="1252"/>
      <c r="ONJ128" s="1252"/>
      <c r="ONK128" s="1252"/>
      <c r="ONL128" s="1252"/>
      <c r="ONM128" s="1252"/>
      <c r="ONN128" s="1252"/>
      <c r="ONO128" s="1252"/>
      <c r="ONP128" s="1252"/>
      <c r="ONQ128" s="1252"/>
      <c r="ONR128" s="1252"/>
      <c r="ONS128" s="1252"/>
      <c r="ONT128" s="1252"/>
      <c r="ONU128" s="1252"/>
      <c r="ONV128" s="1252"/>
      <c r="ONW128" s="1252"/>
      <c r="ONX128" s="1252"/>
      <c r="ONY128" s="1252"/>
      <c r="ONZ128" s="1252"/>
      <c r="OOA128" s="1252"/>
      <c r="OOB128" s="1252"/>
      <c r="OOC128" s="1252"/>
      <c r="OOD128" s="1252"/>
      <c r="OOE128" s="1252"/>
      <c r="OOF128" s="1252"/>
      <c r="OOG128" s="1252"/>
      <c r="OOH128" s="1252"/>
      <c r="OOI128" s="1252"/>
      <c r="OOJ128" s="1252"/>
      <c r="OOK128" s="1252"/>
      <c r="OOL128" s="1252"/>
      <c r="OOM128" s="1252"/>
      <c r="OON128" s="1252"/>
      <c r="OOO128" s="1252"/>
      <c r="OOP128" s="1252"/>
      <c r="OOQ128" s="1252"/>
      <c r="OOR128" s="1252"/>
      <c r="OOS128" s="1252"/>
      <c r="OOT128" s="1252"/>
      <c r="OOU128" s="1252"/>
      <c r="OOV128" s="1252"/>
      <c r="OOW128" s="1252"/>
      <c r="OOX128" s="1252"/>
      <c r="OOY128" s="1252"/>
      <c r="OOZ128" s="1252"/>
      <c r="OPA128" s="1252"/>
      <c r="OPB128" s="1252"/>
      <c r="OPC128" s="1252"/>
      <c r="OPD128" s="1252"/>
      <c r="OPE128" s="1252"/>
      <c r="OPF128" s="1252"/>
      <c r="OPG128" s="1252"/>
      <c r="OPH128" s="1252"/>
      <c r="OPI128" s="1252"/>
      <c r="OPJ128" s="1252"/>
      <c r="OPK128" s="1252"/>
      <c r="OPL128" s="1252"/>
      <c r="OPM128" s="1252"/>
      <c r="OPN128" s="1252"/>
      <c r="OPO128" s="1252"/>
      <c r="OPP128" s="1252"/>
      <c r="OPQ128" s="1252"/>
      <c r="OPR128" s="1252"/>
      <c r="OPS128" s="1252"/>
      <c r="OPT128" s="1252"/>
      <c r="OPU128" s="1252"/>
      <c r="OPV128" s="1252"/>
      <c r="OPW128" s="1252"/>
      <c r="OPX128" s="1252"/>
      <c r="OPY128" s="1252"/>
      <c r="OPZ128" s="1252"/>
      <c r="OQA128" s="1252"/>
      <c r="OQB128" s="1252"/>
      <c r="OQC128" s="1252"/>
      <c r="OQD128" s="1252"/>
      <c r="OQE128" s="1252"/>
      <c r="OQF128" s="1252"/>
      <c r="OQG128" s="1252"/>
      <c r="OQH128" s="1252"/>
      <c r="OQI128" s="1252"/>
      <c r="OQJ128" s="1252"/>
      <c r="OQK128" s="1252"/>
      <c r="OQL128" s="1252"/>
      <c r="OQM128" s="1252"/>
      <c r="OQN128" s="1252"/>
      <c r="OQO128" s="1252"/>
      <c r="OQP128" s="1252"/>
      <c r="OQQ128" s="1252"/>
      <c r="OQR128" s="1252"/>
      <c r="OQS128" s="1252"/>
      <c r="OQT128" s="1252"/>
      <c r="OQU128" s="1252"/>
      <c r="OQV128" s="1252"/>
      <c r="OQW128" s="1252"/>
      <c r="OQX128" s="1252"/>
      <c r="OQY128" s="1252"/>
      <c r="OQZ128" s="1252"/>
      <c r="ORA128" s="1252"/>
      <c r="ORB128" s="1252"/>
      <c r="ORC128" s="1252"/>
      <c r="ORD128" s="1252"/>
      <c r="ORE128" s="1252"/>
      <c r="ORF128" s="1252"/>
      <c r="ORG128" s="1252"/>
      <c r="ORH128" s="1252"/>
      <c r="ORI128" s="1252"/>
      <c r="ORJ128" s="1252"/>
      <c r="ORK128" s="1252"/>
      <c r="ORL128" s="1252"/>
      <c r="ORM128" s="1252"/>
      <c r="ORN128" s="1252"/>
      <c r="ORO128" s="1252"/>
      <c r="ORP128" s="1252"/>
      <c r="ORQ128" s="1252"/>
      <c r="ORR128" s="1252"/>
      <c r="ORS128" s="1252"/>
      <c r="ORT128" s="1252"/>
      <c r="ORU128" s="1252"/>
      <c r="ORV128" s="1252"/>
      <c r="ORW128" s="1252"/>
      <c r="ORX128" s="1252"/>
      <c r="ORY128" s="1252"/>
      <c r="ORZ128" s="1252"/>
      <c r="OSA128" s="1252"/>
      <c r="OSB128" s="1252"/>
      <c r="OSC128" s="1252"/>
      <c r="OSD128" s="1252"/>
      <c r="OSE128" s="1252"/>
      <c r="OSF128" s="1252"/>
      <c r="OSG128" s="1252"/>
      <c r="OSH128" s="1252"/>
      <c r="OSI128" s="1252"/>
      <c r="OSJ128" s="1252"/>
      <c r="OSK128" s="1252"/>
      <c r="OSL128" s="1252"/>
      <c r="OSM128" s="1252"/>
      <c r="OSN128" s="1252"/>
      <c r="OSO128" s="1252"/>
      <c r="OSP128" s="1252"/>
      <c r="OSQ128" s="1252"/>
      <c r="OSR128" s="1252"/>
      <c r="OSS128" s="1252"/>
      <c r="OST128" s="1252"/>
      <c r="OSU128" s="1252"/>
      <c r="OSV128" s="1252"/>
      <c r="OSW128" s="1252"/>
      <c r="OSX128" s="1252"/>
      <c r="OSY128" s="1252"/>
      <c r="OSZ128" s="1252"/>
      <c r="OTA128" s="1252"/>
      <c r="OTB128" s="1252"/>
      <c r="OTC128" s="1252"/>
      <c r="OTD128" s="1252"/>
      <c r="OTE128" s="1252"/>
      <c r="OTF128" s="1252"/>
      <c r="OTG128" s="1252"/>
      <c r="OTH128" s="1252"/>
      <c r="OTI128" s="1252"/>
      <c r="OTJ128" s="1252"/>
      <c r="OTK128" s="1252"/>
      <c r="OTL128" s="1252"/>
      <c r="OTM128" s="1252"/>
      <c r="OTN128" s="1252"/>
      <c r="OTO128" s="1252"/>
      <c r="OTP128" s="1252"/>
      <c r="OTQ128" s="1252"/>
      <c r="OTR128" s="1252"/>
      <c r="OTS128" s="1252"/>
      <c r="OTT128" s="1252"/>
      <c r="OTU128" s="1252"/>
      <c r="OTV128" s="1252"/>
      <c r="OTW128" s="1252"/>
      <c r="OTX128" s="1252"/>
      <c r="OTY128" s="1252"/>
      <c r="OTZ128" s="1252"/>
      <c r="OUA128" s="1252"/>
      <c r="OUB128" s="1252"/>
      <c r="OUC128" s="1252"/>
      <c r="OUD128" s="1252"/>
      <c r="OUE128" s="1252"/>
      <c r="OUF128" s="1252"/>
      <c r="OUG128" s="1252"/>
      <c r="OUH128" s="1252"/>
      <c r="OUI128" s="1252"/>
      <c r="OUJ128" s="1252"/>
      <c r="OUK128" s="1252"/>
      <c r="OUL128" s="1252"/>
      <c r="OUM128" s="1252"/>
      <c r="OUN128" s="1252"/>
      <c r="OUO128" s="1252"/>
      <c r="OUP128" s="1252"/>
      <c r="OUQ128" s="1252"/>
      <c r="OUR128" s="1252"/>
      <c r="OUS128" s="1252"/>
      <c r="OUT128" s="1252"/>
      <c r="OUU128" s="1252"/>
      <c r="OUV128" s="1252"/>
      <c r="OUW128" s="1252"/>
      <c r="OUX128" s="1252"/>
      <c r="OUY128" s="1252"/>
      <c r="OUZ128" s="1252"/>
      <c r="OVA128" s="1252"/>
      <c r="OVB128" s="1252"/>
      <c r="OVC128" s="1252"/>
      <c r="OVD128" s="1252"/>
      <c r="OVE128" s="1252"/>
      <c r="OVF128" s="1252"/>
      <c r="OVG128" s="1252"/>
      <c r="OVH128" s="1252"/>
      <c r="OVI128" s="1252"/>
      <c r="OVJ128" s="1252"/>
      <c r="OVK128" s="1252"/>
      <c r="OVL128" s="1252"/>
      <c r="OVM128" s="1252"/>
      <c r="OVN128" s="1252"/>
      <c r="OVO128" s="1252"/>
      <c r="OVP128" s="1252"/>
      <c r="OVQ128" s="1252"/>
      <c r="OVR128" s="1252"/>
      <c r="OVS128" s="1252"/>
      <c r="OVT128" s="1252"/>
      <c r="OVU128" s="1252"/>
      <c r="OVV128" s="1252"/>
      <c r="OVW128" s="1252"/>
      <c r="OVX128" s="1252"/>
      <c r="OVY128" s="1252"/>
      <c r="OVZ128" s="1252"/>
      <c r="OWA128" s="1252"/>
      <c r="OWB128" s="1252"/>
      <c r="OWC128" s="1252"/>
      <c r="OWD128" s="1252"/>
      <c r="OWE128" s="1252"/>
      <c r="OWF128" s="1252"/>
      <c r="OWG128" s="1252"/>
      <c r="OWH128" s="1252"/>
      <c r="OWI128" s="1252"/>
      <c r="OWJ128" s="1252"/>
      <c r="OWK128" s="1252"/>
      <c r="OWL128" s="1252"/>
      <c r="OWM128" s="1252"/>
      <c r="OWN128" s="1252"/>
      <c r="OWO128" s="1252"/>
      <c r="OWP128" s="1252"/>
      <c r="OWQ128" s="1252"/>
      <c r="OWR128" s="1252"/>
      <c r="OWS128" s="1252"/>
      <c r="OWT128" s="1252"/>
      <c r="OWU128" s="1252"/>
      <c r="OWV128" s="1252"/>
      <c r="OWW128" s="1252"/>
      <c r="OWX128" s="1252"/>
      <c r="OWY128" s="1252"/>
      <c r="OWZ128" s="1252"/>
      <c r="OXA128" s="1252"/>
      <c r="OXB128" s="1252"/>
      <c r="OXC128" s="1252"/>
      <c r="OXD128" s="1252"/>
      <c r="OXE128" s="1252"/>
      <c r="OXF128" s="1252"/>
      <c r="OXG128" s="1252"/>
      <c r="OXH128" s="1252"/>
      <c r="OXI128" s="1252"/>
      <c r="OXJ128" s="1252"/>
      <c r="OXK128" s="1252"/>
      <c r="OXL128" s="1252"/>
      <c r="OXM128" s="1252"/>
      <c r="OXN128" s="1252"/>
      <c r="OXO128" s="1252"/>
      <c r="OXP128" s="1252"/>
      <c r="OXQ128" s="1252"/>
      <c r="OXR128" s="1252"/>
      <c r="OXS128" s="1252"/>
      <c r="OXT128" s="1252"/>
      <c r="OXU128" s="1252"/>
      <c r="OXV128" s="1252"/>
      <c r="OXW128" s="1252"/>
      <c r="OXX128" s="1252"/>
      <c r="OXY128" s="1252"/>
      <c r="OXZ128" s="1252"/>
      <c r="OYA128" s="1252"/>
      <c r="OYB128" s="1252"/>
      <c r="OYC128" s="1252"/>
      <c r="OYD128" s="1252"/>
      <c r="OYE128" s="1252"/>
      <c r="OYF128" s="1252"/>
      <c r="OYG128" s="1252"/>
      <c r="OYH128" s="1252"/>
      <c r="OYI128" s="1252"/>
      <c r="OYJ128" s="1252"/>
      <c r="OYK128" s="1252"/>
      <c r="OYL128" s="1252"/>
      <c r="OYM128" s="1252"/>
      <c r="OYN128" s="1252"/>
      <c r="OYO128" s="1252"/>
      <c r="OYP128" s="1252"/>
      <c r="OYQ128" s="1252"/>
      <c r="OYR128" s="1252"/>
      <c r="OYS128" s="1252"/>
      <c r="OYT128" s="1252"/>
      <c r="OYU128" s="1252"/>
      <c r="OYV128" s="1252"/>
      <c r="OYW128" s="1252"/>
      <c r="OYX128" s="1252"/>
      <c r="OYY128" s="1252"/>
      <c r="OYZ128" s="1252"/>
      <c r="OZA128" s="1252"/>
      <c r="OZB128" s="1252"/>
      <c r="OZC128" s="1252"/>
      <c r="OZD128" s="1252"/>
      <c r="OZE128" s="1252"/>
      <c r="OZF128" s="1252"/>
      <c r="OZG128" s="1252"/>
      <c r="OZH128" s="1252"/>
      <c r="OZI128" s="1252"/>
      <c r="OZJ128" s="1252"/>
      <c r="OZK128" s="1252"/>
      <c r="OZL128" s="1252"/>
      <c r="OZM128" s="1252"/>
      <c r="OZN128" s="1252"/>
      <c r="OZO128" s="1252"/>
      <c r="OZP128" s="1252"/>
      <c r="OZQ128" s="1252"/>
      <c r="OZR128" s="1252"/>
      <c r="OZS128" s="1252"/>
      <c r="OZT128" s="1252"/>
      <c r="OZU128" s="1252"/>
      <c r="OZV128" s="1252"/>
      <c r="OZW128" s="1252"/>
      <c r="OZX128" s="1252"/>
      <c r="OZY128" s="1252"/>
      <c r="OZZ128" s="1252"/>
      <c r="PAA128" s="1252"/>
      <c r="PAB128" s="1252"/>
      <c r="PAC128" s="1252"/>
      <c r="PAD128" s="1252"/>
      <c r="PAE128" s="1252"/>
      <c r="PAF128" s="1252"/>
      <c r="PAG128" s="1252"/>
      <c r="PAH128" s="1252"/>
      <c r="PAI128" s="1252"/>
      <c r="PAJ128" s="1252"/>
      <c r="PAK128" s="1252"/>
      <c r="PAL128" s="1252"/>
      <c r="PAM128" s="1252"/>
      <c r="PAN128" s="1252"/>
      <c r="PAO128" s="1252"/>
      <c r="PAP128" s="1252"/>
      <c r="PAQ128" s="1252"/>
      <c r="PAR128" s="1252"/>
      <c r="PAS128" s="1252"/>
      <c r="PAT128" s="1252"/>
      <c r="PAU128" s="1252"/>
      <c r="PAV128" s="1252"/>
      <c r="PAW128" s="1252"/>
      <c r="PAX128" s="1252"/>
      <c r="PAY128" s="1252"/>
      <c r="PAZ128" s="1252"/>
      <c r="PBA128" s="1252"/>
      <c r="PBB128" s="1252"/>
      <c r="PBC128" s="1252"/>
      <c r="PBD128" s="1252"/>
      <c r="PBE128" s="1252"/>
      <c r="PBF128" s="1252"/>
      <c r="PBG128" s="1252"/>
      <c r="PBH128" s="1252"/>
      <c r="PBI128" s="1252"/>
      <c r="PBJ128" s="1252"/>
      <c r="PBK128" s="1252"/>
      <c r="PBL128" s="1252"/>
      <c r="PBM128" s="1252"/>
      <c r="PBN128" s="1252"/>
      <c r="PBO128" s="1252"/>
      <c r="PBP128" s="1252"/>
      <c r="PBQ128" s="1252"/>
      <c r="PBR128" s="1252"/>
      <c r="PBS128" s="1252"/>
      <c r="PBT128" s="1252"/>
      <c r="PBU128" s="1252"/>
      <c r="PBV128" s="1252"/>
      <c r="PBW128" s="1252"/>
      <c r="PBX128" s="1252"/>
      <c r="PBY128" s="1252"/>
      <c r="PBZ128" s="1252"/>
      <c r="PCA128" s="1252"/>
      <c r="PCB128" s="1252"/>
      <c r="PCC128" s="1252"/>
      <c r="PCD128" s="1252"/>
      <c r="PCE128" s="1252"/>
      <c r="PCF128" s="1252"/>
      <c r="PCG128" s="1252"/>
      <c r="PCH128" s="1252"/>
      <c r="PCI128" s="1252"/>
      <c r="PCJ128" s="1252"/>
      <c r="PCK128" s="1252"/>
      <c r="PCL128" s="1252"/>
      <c r="PCM128" s="1252"/>
      <c r="PCN128" s="1252"/>
      <c r="PCO128" s="1252"/>
      <c r="PCP128" s="1252"/>
      <c r="PCQ128" s="1252"/>
      <c r="PCR128" s="1252"/>
      <c r="PCS128" s="1252"/>
      <c r="PCT128" s="1252"/>
      <c r="PCU128" s="1252"/>
      <c r="PCV128" s="1252"/>
      <c r="PCW128" s="1252"/>
      <c r="PCX128" s="1252"/>
      <c r="PCY128" s="1252"/>
      <c r="PCZ128" s="1252"/>
      <c r="PDA128" s="1252"/>
      <c r="PDB128" s="1252"/>
      <c r="PDC128" s="1252"/>
      <c r="PDD128" s="1252"/>
      <c r="PDE128" s="1252"/>
      <c r="PDF128" s="1252"/>
      <c r="PDG128" s="1252"/>
      <c r="PDH128" s="1252"/>
      <c r="PDI128" s="1252"/>
      <c r="PDJ128" s="1252"/>
      <c r="PDK128" s="1252"/>
      <c r="PDL128" s="1252"/>
      <c r="PDM128" s="1252"/>
      <c r="PDN128" s="1252"/>
      <c r="PDO128" s="1252"/>
      <c r="PDP128" s="1252"/>
      <c r="PDQ128" s="1252"/>
      <c r="PDR128" s="1252"/>
      <c r="PDS128" s="1252"/>
      <c r="PDT128" s="1252"/>
      <c r="PDU128" s="1252"/>
      <c r="PDV128" s="1252"/>
      <c r="PDW128" s="1252"/>
      <c r="PDX128" s="1252"/>
      <c r="PDY128" s="1252"/>
      <c r="PDZ128" s="1252"/>
      <c r="PEA128" s="1252"/>
      <c r="PEB128" s="1252"/>
      <c r="PEC128" s="1252"/>
      <c r="PED128" s="1252"/>
      <c r="PEE128" s="1252"/>
      <c r="PEF128" s="1252"/>
      <c r="PEG128" s="1252"/>
      <c r="PEH128" s="1252"/>
      <c r="PEI128" s="1252"/>
      <c r="PEJ128" s="1252"/>
      <c r="PEK128" s="1252"/>
      <c r="PEL128" s="1252"/>
      <c r="PEM128" s="1252"/>
      <c r="PEN128" s="1252"/>
      <c r="PEO128" s="1252"/>
      <c r="PEP128" s="1252"/>
      <c r="PEQ128" s="1252"/>
      <c r="PER128" s="1252"/>
      <c r="PES128" s="1252"/>
      <c r="PET128" s="1252"/>
      <c r="PEU128" s="1252"/>
      <c r="PEV128" s="1252"/>
      <c r="PEW128" s="1252"/>
      <c r="PEX128" s="1252"/>
      <c r="PEY128" s="1252"/>
      <c r="PEZ128" s="1252"/>
      <c r="PFA128" s="1252"/>
      <c r="PFB128" s="1252"/>
      <c r="PFC128" s="1252"/>
      <c r="PFD128" s="1252"/>
      <c r="PFE128" s="1252"/>
      <c r="PFF128" s="1252"/>
      <c r="PFG128" s="1252"/>
      <c r="PFH128" s="1252"/>
      <c r="PFI128" s="1252"/>
      <c r="PFJ128" s="1252"/>
      <c r="PFK128" s="1252"/>
      <c r="PFL128" s="1252"/>
      <c r="PFM128" s="1252"/>
      <c r="PFN128" s="1252"/>
      <c r="PFO128" s="1252"/>
      <c r="PFP128" s="1252"/>
      <c r="PFQ128" s="1252"/>
      <c r="PFR128" s="1252"/>
      <c r="PFS128" s="1252"/>
      <c r="PFT128" s="1252"/>
      <c r="PFU128" s="1252"/>
      <c r="PFV128" s="1252"/>
      <c r="PFW128" s="1252"/>
      <c r="PFX128" s="1252"/>
      <c r="PFY128" s="1252"/>
      <c r="PFZ128" s="1252"/>
      <c r="PGA128" s="1252"/>
      <c r="PGB128" s="1252"/>
      <c r="PGC128" s="1252"/>
      <c r="PGD128" s="1252"/>
      <c r="PGE128" s="1252"/>
      <c r="PGF128" s="1252"/>
      <c r="PGG128" s="1252"/>
      <c r="PGH128" s="1252"/>
      <c r="PGI128" s="1252"/>
      <c r="PGJ128" s="1252"/>
      <c r="PGK128" s="1252"/>
      <c r="PGL128" s="1252"/>
      <c r="PGM128" s="1252"/>
      <c r="PGN128" s="1252"/>
      <c r="PGO128" s="1252"/>
      <c r="PGP128" s="1252"/>
      <c r="PGQ128" s="1252"/>
      <c r="PGR128" s="1252"/>
      <c r="PGS128" s="1252"/>
      <c r="PGT128" s="1252"/>
      <c r="PGU128" s="1252"/>
      <c r="PGV128" s="1252"/>
      <c r="PGW128" s="1252"/>
      <c r="PGX128" s="1252"/>
      <c r="PGY128" s="1252"/>
      <c r="PGZ128" s="1252"/>
      <c r="PHA128" s="1252"/>
      <c r="PHB128" s="1252"/>
      <c r="PHC128" s="1252"/>
      <c r="PHD128" s="1252"/>
      <c r="PHE128" s="1252"/>
      <c r="PHF128" s="1252"/>
      <c r="PHG128" s="1252"/>
      <c r="PHH128" s="1252"/>
      <c r="PHI128" s="1252"/>
      <c r="PHJ128" s="1252"/>
      <c r="PHK128" s="1252"/>
      <c r="PHL128" s="1252"/>
      <c r="PHM128" s="1252"/>
      <c r="PHN128" s="1252"/>
      <c r="PHO128" s="1252"/>
      <c r="PHP128" s="1252"/>
      <c r="PHQ128" s="1252"/>
      <c r="PHR128" s="1252"/>
      <c r="PHS128" s="1252"/>
      <c r="PHT128" s="1252"/>
      <c r="PHU128" s="1252"/>
      <c r="PHV128" s="1252"/>
      <c r="PHW128" s="1252"/>
      <c r="PHX128" s="1252"/>
      <c r="PHY128" s="1252"/>
      <c r="PHZ128" s="1252"/>
      <c r="PIA128" s="1252"/>
      <c r="PIB128" s="1252"/>
      <c r="PIC128" s="1252"/>
      <c r="PID128" s="1252"/>
      <c r="PIE128" s="1252"/>
      <c r="PIF128" s="1252"/>
      <c r="PIG128" s="1252"/>
      <c r="PIH128" s="1252"/>
      <c r="PII128" s="1252"/>
      <c r="PIJ128" s="1252"/>
      <c r="PIK128" s="1252"/>
      <c r="PIL128" s="1252"/>
      <c r="PIM128" s="1252"/>
      <c r="PIN128" s="1252"/>
      <c r="PIO128" s="1252"/>
      <c r="PIP128" s="1252"/>
      <c r="PIQ128" s="1252"/>
      <c r="PIR128" s="1252"/>
      <c r="PIS128" s="1252"/>
      <c r="PIT128" s="1252"/>
      <c r="PIU128" s="1252"/>
      <c r="PIV128" s="1252"/>
      <c r="PIW128" s="1252"/>
      <c r="PIX128" s="1252"/>
      <c r="PIY128" s="1252"/>
      <c r="PIZ128" s="1252"/>
      <c r="PJA128" s="1252"/>
      <c r="PJB128" s="1252"/>
      <c r="PJC128" s="1252"/>
      <c r="PJD128" s="1252"/>
      <c r="PJE128" s="1252"/>
      <c r="PJF128" s="1252"/>
      <c r="PJG128" s="1252"/>
      <c r="PJH128" s="1252"/>
      <c r="PJI128" s="1252"/>
      <c r="PJJ128" s="1252"/>
      <c r="PJK128" s="1252"/>
      <c r="PJL128" s="1252"/>
      <c r="PJM128" s="1252"/>
      <c r="PJN128" s="1252"/>
      <c r="PJO128" s="1252"/>
      <c r="PJP128" s="1252"/>
      <c r="PJQ128" s="1252"/>
      <c r="PJR128" s="1252"/>
      <c r="PJS128" s="1252"/>
      <c r="PJT128" s="1252"/>
      <c r="PJU128" s="1252"/>
      <c r="PJV128" s="1252"/>
      <c r="PJW128" s="1252"/>
      <c r="PJX128" s="1252"/>
      <c r="PJY128" s="1252"/>
      <c r="PJZ128" s="1252"/>
      <c r="PKA128" s="1252"/>
      <c r="PKB128" s="1252"/>
      <c r="PKC128" s="1252"/>
      <c r="PKD128" s="1252"/>
      <c r="PKE128" s="1252"/>
      <c r="PKF128" s="1252"/>
      <c r="PKG128" s="1252"/>
      <c r="PKH128" s="1252"/>
      <c r="PKI128" s="1252"/>
      <c r="PKJ128" s="1252"/>
      <c r="PKK128" s="1252"/>
      <c r="PKL128" s="1252"/>
      <c r="PKM128" s="1252"/>
      <c r="PKN128" s="1252"/>
      <c r="PKO128" s="1252"/>
      <c r="PKP128" s="1252"/>
      <c r="PKQ128" s="1252"/>
      <c r="PKR128" s="1252"/>
      <c r="PKS128" s="1252"/>
      <c r="PKT128" s="1252"/>
      <c r="PKU128" s="1252"/>
      <c r="PKV128" s="1252"/>
      <c r="PKW128" s="1252"/>
      <c r="PKX128" s="1252"/>
      <c r="PKY128" s="1252"/>
      <c r="PKZ128" s="1252"/>
      <c r="PLA128" s="1252"/>
      <c r="PLB128" s="1252"/>
      <c r="PLC128" s="1252"/>
      <c r="PLD128" s="1252"/>
      <c r="PLE128" s="1252"/>
      <c r="PLF128" s="1252"/>
      <c r="PLG128" s="1252"/>
      <c r="PLH128" s="1252"/>
      <c r="PLI128" s="1252"/>
      <c r="PLJ128" s="1252"/>
      <c r="PLK128" s="1252"/>
      <c r="PLL128" s="1252"/>
      <c r="PLM128" s="1252"/>
      <c r="PLN128" s="1252"/>
      <c r="PLO128" s="1252"/>
      <c r="PLP128" s="1252"/>
      <c r="PLQ128" s="1252"/>
      <c r="PLR128" s="1252"/>
      <c r="PLS128" s="1252"/>
      <c r="PLT128" s="1252"/>
      <c r="PLU128" s="1252"/>
      <c r="PLV128" s="1252"/>
      <c r="PLW128" s="1252"/>
      <c r="PLX128" s="1252"/>
      <c r="PLY128" s="1252"/>
      <c r="PLZ128" s="1252"/>
      <c r="PMA128" s="1252"/>
      <c r="PMB128" s="1252"/>
      <c r="PMC128" s="1252"/>
      <c r="PMD128" s="1252"/>
      <c r="PME128" s="1252"/>
      <c r="PMF128" s="1252"/>
      <c r="PMG128" s="1252"/>
      <c r="PMH128" s="1252"/>
      <c r="PMI128" s="1252"/>
      <c r="PMJ128" s="1252"/>
      <c r="PMK128" s="1252"/>
      <c r="PML128" s="1252"/>
      <c r="PMM128" s="1252"/>
      <c r="PMN128" s="1252"/>
      <c r="PMO128" s="1252"/>
      <c r="PMP128" s="1252"/>
      <c r="PMQ128" s="1252"/>
      <c r="PMR128" s="1252"/>
      <c r="PMS128" s="1252"/>
      <c r="PMT128" s="1252"/>
      <c r="PMU128" s="1252"/>
      <c r="PMV128" s="1252"/>
      <c r="PMW128" s="1252"/>
      <c r="PMX128" s="1252"/>
      <c r="PMY128" s="1252"/>
      <c r="PMZ128" s="1252"/>
      <c r="PNA128" s="1252"/>
      <c r="PNB128" s="1252"/>
      <c r="PNC128" s="1252"/>
      <c r="PND128" s="1252"/>
      <c r="PNE128" s="1252"/>
      <c r="PNF128" s="1252"/>
      <c r="PNG128" s="1252"/>
      <c r="PNH128" s="1252"/>
      <c r="PNI128" s="1252"/>
      <c r="PNJ128" s="1252"/>
      <c r="PNK128" s="1252"/>
      <c r="PNL128" s="1252"/>
      <c r="PNM128" s="1252"/>
      <c r="PNN128" s="1252"/>
      <c r="PNO128" s="1252"/>
      <c r="PNP128" s="1252"/>
      <c r="PNQ128" s="1252"/>
      <c r="PNR128" s="1252"/>
      <c r="PNS128" s="1252"/>
      <c r="PNT128" s="1252"/>
      <c r="PNU128" s="1252"/>
      <c r="PNV128" s="1252"/>
      <c r="PNW128" s="1252"/>
      <c r="PNX128" s="1252"/>
      <c r="PNY128" s="1252"/>
      <c r="PNZ128" s="1252"/>
      <c r="POA128" s="1252"/>
      <c r="POB128" s="1252"/>
      <c r="POC128" s="1252"/>
      <c r="POD128" s="1252"/>
      <c r="POE128" s="1252"/>
      <c r="POF128" s="1252"/>
      <c r="POG128" s="1252"/>
      <c r="POH128" s="1252"/>
      <c r="POI128" s="1252"/>
      <c r="POJ128" s="1252"/>
      <c r="POK128" s="1252"/>
      <c r="POL128" s="1252"/>
      <c r="POM128" s="1252"/>
      <c r="PON128" s="1252"/>
      <c r="POO128" s="1252"/>
      <c r="POP128" s="1252"/>
      <c r="POQ128" s="1252"/>
      <c r="POR128" s="1252"/>
      <c r="POS128" s="1252"/>
      <c r="POT128" s="1252"/>
      <c r="POU128" s="1252"/>
      <c r="POV128" s="1252"/>
      <c r="POW128" s="1252"/>
      <c r="POX128" s="1252"/>
      <c r="POY128" s="1252"/>
      <c r="POZ128" s="1252"/>
      <c r="PPA128" s="1252"/>
      <c r="PPB128" s="1252"/>
      <c r="PPC128" s="1252"/>
      <c r="PPD128" s="1252"/>
      <c r="PPE128" s="1252"/>
      <c r="PPF128" s="1252"/>
      <c r="PPG128" s="1252"/>
      <c r="PPH128" s="1252"/>
      <c r="PPI128" s="1252"/>
      <c r="PPJ128" s="1252"/>
      <c r="PPK128" s="1252"/>
      <c r="PPL128" s="1252"/>
      <c r="PPM128" s="1252"/>
      <c r="PPN128" s="1252"/>
      <c r="PPO128" s="1252"/>
      <c r="PPP128" s="1252"/>
      <c r="PPQ128" s="1252"/>
      <c r="PPR128" s="1252"/>
      <c r="PPS128" s="1252"/>
      <c r="PPT128" s="1252"/>
      <c r="PPU128" s="1252"/>
      <c r="PPV128" s="1252"/>
      <c r="PPW128" s="1252"/>
      <c r="PPX128" s="1252"/>
      <c r="PPY128" s="1252"/>
      <c r="PPZ128" s="1252"/>
      <c r="PQA128" s="1252"/>
      <c r="PQB128" s="1252"/>
      <c r="PQC128" s="1252"/>
      <c r="PQD128" s="1252"/>
      <c r="PQE128" s="1252"/>
      <c r="PQF128" s="1252"/>
      <c r="PQG128" s="1252"/>
      <c r="PQH128" s="1252"/>
      <c r="PQI128" s="1252"/>
      <c r="PQJ128" s="1252"/>
      <c r="PQK128" s="1252"/>
      <c r="PQL128" s="1252"/>
      <c r="PQM128" s="1252"/>
      <c r="PQN128" s="1252"/>
      <c r="PQO128" s="1252"/>
      <c r="PQP128" s="1252"/>
      <c r="PQQ128" s="1252"/>
      <c r="PQR128" s="1252"/>
      <c r="PQS128" s="1252"/>
      <c r="PQT128" s="1252"/>
      <c r="PQU128" s="1252"/>
      <c r="PQV128" s="1252"/>
      <c r="PQW128" s="1252"/>
      <c r="PQX128" s="1252"/>
      <c r="PQY128" s="1252"/>
      <c r="PQZ128" s="1252"/>
      <c r="PRA128" s="1252"/>
      <c r="PRB128" s="1252"/>
      <c r="PRC128" s="1252"/>
      <c r="PRD128" s="1252"/>
      <c r="PRE128" s="1252"/>
      <c r="PRF128" s="1252"/>
      <c r="PRG128" s="1252"/>
      <c r="PRH128" s="1252"/>
      <c r="PRI128" s="1252"/>
      <c r="PRJ128" s="1252"/>
      <c r="PRK128" s="1252"/>
      <c r="PRL128" s="1252"/>
      <c r="PRM128" s="1252"/>
      <c r="PRN128" s="1252"/>
      <c r="PRO128" s="1252"/>
      <c r="PRP128" s="1252"/>
      <c r="PRQ128" s="1252"/>
      <c r="PRR128" s="1252"/>
      <c r="PRS128" s="1252"/>
      <c r="PRT128" s="1252"/>
      <c r="PRU128" s="1252"/>
      <c r="PRV128" s="1252"/>
      <c r="PRW128" s="1252"/>
      <c r="PRX128" s="1252"/>
      <c r="PRY128" s="1252"/>
      <c r="PRZ128" s="1252"/>
      <c r="PSA128" s="1252"/>
      <c r="PSB128" s="1252"/>
      <c r="PSC128" s="1252"/>
      <c r="PSD128" s="1252"/>
      <c r="PSE128" s="1252"/>
      <c r="PSF128" s="1252"/>
      <c r="PSG128" s="1252"/>
      <c r="PSH128" s="1252"/>
      <c r="PSI128" s="1252"/>
      <c r="PSJ128" s="1252"/>
      <c r="PSK128" s="1252"/>
      <c r="PSL128" s="1252"/>
      <c r="PSM128" s="1252"/>
      <c r="PSN128" s="1252"/>
      <c r="PSO128" s="1252"/>
      <c r="PSP128" s="1252"/>
      <c r="PSQ128" s="1252"/>
      <c r="PSR128" s="1252"/>
      <c r="PSS128" s="1252"/>
      <c r="PST128" s="1252"/>
      <c r="PSU128" s="1252"/>
      <c r="PSV128" s="1252"/>
      <c r="PSW128" s="1252"/>
      <c r="PSX128" s="1252"/>
      <c r="PSY128" s="1252"/>
      <c r="PSZ128" s="1252"/>
      <c r="PTA128" s="1252"/>
      <c r="PTB128" s="1252"/>
      <c r="PTC128" s="1252"/>
      <c r="PTD128" s="1252"/>
      <c r="PTE128" s="1252"/>
      <c r="PTF128" s="1252"/>
      <c r="PTG128" s="1252"/>
      <c r="PTH128" s="1252"/>
      <c r="PTI128" s="1252"/>
      <c r="PTJ128" s="1252"/>
      <c r="PTK128" s="1252"/>
      <c r="PTL128" s="1252"/>
      <c r="PTM128" s="1252"/>
      <c r="PTN128" s="1252"/>
      <c r="PTO128" s="1252"/>
      <c r="PTP128" s="1252"/>
      <c r="PTQ128" s="1252"/>
      <c r="PTR128" s="1252"/>
      <c r="PTS128" s="1252"/>
      <c r="PTT128" s="1252"/>
      <c r="PTU128" s="1252"/>
      <c r="PTV128" s="1252"/>
      <c r="PTW128" s="1252"/>
      <c r="PTX128" s="1252"/>
      <c r="PTY128" s="1252"/>
      <c r="PTZ128" s="1252"/>
      <c r="PUA128" s="1252"/>
      <c r="PUB128" s="1252"/>
      <c r="PUC128" s="1252"/>
      <c r="PUD128" s="1252"/>
      <c r="PUE128" s="1252"/>
      <c r="PUF128" s="1252"/>
      <c r="PUG128" s="1252"/>
      <c r="PUH128" s="1252"/>
      <c r="PUI128" s="1252"/>
      <c r="PUJ128" s="1252"/>
      <c r="PUK128" s="1252"/>
      <c r="PUL128" s="1252"/>
      <c r="PUM128" s="1252"/>
      <c r="PUN128" s="1252"/>
      <c r="PUO128" s="1252"/>
      <c r="PUP128" s="1252"/>
      <c r="PUQ128" s="1252"/>
      <c r="PUR128" s="1252"/>
      <c r="PUS128" s="1252"/>
      <c r="PUT128" s="1252"/>
      <c r="PUU128" s="1252"/>
      <c r="PUV128" s="1252"/>
      <c r="PUW128" s="1252"/>
      <c r="PUX128" s="1252"/>
      <c r="PUY128" s="1252"/>
      <c r="PUZ128" s="1252"/>
      <c r="PVA128" s="1252"/>
      <c r="PVB128" s="1252"/>
      <c r="PVC128" s="1252"/>
      <c r="PVD128" s="1252"/>
      <c r="PVE128" s="1252"/>
      <c r="PVF128" s="1252"/>
      <c r="PVG128" s="1252"/>
      <c r="PVH128" s="1252"/>
      <c r="PVI128" s="1252"/>
      <c r="PVJ128" s="1252"/>
      <c r="PVK128" s="1252"/>
      <c r="PVL128" s="1252"/>
      <c r="PVM128" s="1252"/>
      <c r="PVN128" s="1252"/>
      <c r="PVO128" s="1252"/>
      <c r="PVP128" s="1252"/>
      <c r="PVQ128" s="1252"/>
      <c r="PVR128" s="1252"/>
      <c r="PVS128" s="1252"/>
      <c r="PVT128" s="1252"/>
      <c r="PVU128" s="1252"/>
      <c r="PVV128" s="1252"/>
      <c r="PVW128" s="1252"/>
      <c r="PVX128" s="1252"/>
      <c r="PVY128" s="1252"/>
      <c r="PVZ128" s="1252"/>
      <c r="PWA128" s="1252"/>
      <c r="PWB128" s="1252"/>
      <c r="PWC128" s="1252"/>
      <c r="PWD128" s="1252"/>
      <c r="PWE128" s="1252"/>
      <c r="PWF128" s="1252"/>
      <c r="PWG128" s="1252"/>
      <c r="PWH128" s="1252"/>
      <c r="PWI128" s="1252"/>
      <c r="PWJ128" s="1252"/>
      <c r="PWK128" s="1252"/>
      <c r="PWL128" s="1252"/>
      <c r="PWM128" s="1252"/>
      <c r="PWN128" s="1252"/>
      <c r="PWO128" s="1252"/>
      <c r="PWP128" s="1252"/>
      <c r="PWQ128" s="1252"/>
      <c r="PWR128" s="1252"/>
      <c r="PWS128" s="1252"/>
      <c r="PWT128" s="1252"/>
      <c r="PWU128" s="1252"/>
      <c r="PWV128" s="1252"/>
      <c r="PWW128" s="1252"/>
      <c r="PWX128" s="1252"/>
      <c r="PWY128" s="1252"/>
      <c r="PWZ128" s="1252"/>
      <c r="PXA128" s="1252"/>
      <c r="PXB128" s="1252"/>
      <c r="PXC128" s="1252"/>
      <c r="PXD128" s="1252"/>
      <c r="PXE128" s="1252"/>
      <c r="PXF128" s="1252"/>
      <c r="PXG128" s="1252"/>
      <c r="PXH128" s="1252"/>
      <c r="PXI128" s="1252"/>
      <c r="PXJ128" s="1252"/>
      <c r="PXK128" s="1252"/>
      <c r="PXL128" s="1252"/>
      <c r="PXM128" s="1252"/>
      <c r="PXN128" s="1252"/>
      <c r="PXO128" s="1252"/>
      <c r="PXP128" s="1252"/>
      <c r="PXQ128" s="1252"/>
      <c r="PXR128" s="1252"/>
      <c r="PXS128" s="1252"/>
      <c r="PXT128" s="1252"/>
      <c r="PXU128" s="1252"/>
      <c r="PXV128" s="1252"/>
      <c r="PXW128" s="1252"/>
      <c r="PXX128" s="1252"/>
      <c r="PXY128" s="1252"/>
      <c r="PXZ128" s="1252"/>
      <c r="PYA128" s="1252"/>
      <c r="PYB128" s="1252"/>
      <c r="PYC128" s="1252"/>
      <c r="PYD128" s="1252"/>
      <c r="PYE128" s="1252"/>
      <c r="PYF128" s="1252"/>
      <c r="PYG128" s="1252"/>
      <c r="PYH128" s="1252"/>
      <c r="PYI128" s="1252"/>
      <c r="PYJ128" s="1252"/>
      <c r="PYK128" s="1252"/>
      <c r="PYL128" s="1252"/>
      <c r="PYM128" s="1252"/>
      <c r="PYN128" s="1252"/>
      <c r="PYO128" s="1252"/>
      <c r="PYP128" s="1252"/>
      <c r="PYQ128" s="1252"/>
      <c r="PYR128" s="1252"/>
      <c r="PYS128" s="1252"/>
      <c r="PYT128" s="1252"/>
      <c r="PYU128" s="1252"/>
      <c r="PYV128" s="1252"/>
      <c r="PYW128" s="1252"/>
      <c r="PYX128" s="1252"/>
      <c r="PYY128" s="1252"/>
      <c r="PYZ128" s="1252"/>
      <c r="PZA128" s="1252"/>
      <c r="PZB128" s="1252"/>
      <c r="PZC128" s="1252"/>
      <c r="PZD128" s="1252"/>
      <c r="PZE128" s="1252"/>
      <c r="PZF128" s="1252"/>
      <c r="PZG128" s="1252"/>
      <c r="PZH128" s="1252"/>
      <c r="PZI128" s="1252"/>
      <c r="PZJ128" s="1252"/>
      <c r="PZK128" s="1252"/>
      <c r="PZL128" s="1252"/>
      <c r="PZM128" s="1252"/>
      <c r="PZN128" s="1252"/>
      <c r="PZO128" s="1252"/>
      <c r="PZP128" s="1252"/>
      <c r="PZQ128" s="1252"/>
      <c r="PZR128" s="1252"/>
      <c r="PZS128" s="1252"/>
      <c r="PZT128" s="1252"/>
      <c r="PZU128" s="1252"/>
      <c r="PZV128" s="1252"/>
      <c r="PZW128" s="1252"/>
      <c r="PZX128" s="1252"/>
      <c r="PZY128" s="1252"/>
      <c r="PZZ128" s="1252"/>
      <c r="QAA128" s="1252"/>
      <c r="QAB128" s="1252"/>
      <c r="QAC128" s="1252"/>
      <c r="QAD128" s="1252"/>
      <c r="QAE128" s="1252"/>
      <c r="QAF128" s="1252"/>
      <c r="QAG128" s="1252"/>
      <c r="QAH128" s="1252"/>
      <c r="QAI128" s="1252"/>
      <c r="QAJ128" s="1252"/>
      <c r="QAK128" s="1252"/>
      <c r="QAL128" s="1252"/>
      <c r="QAM128" s="1252"/>
      <c r="QAN128" s="1252"/>
      <c r="QAO128" s="1252"/>
      <c r="QAP128" s="1252"/>
      <c r="QAQ128" s="1252"/>
      <c r="QAR128" s="1252"/>
      <c r="QAS128" s="1252"/>
      <c r="QAT128" s="1252"/>
      <c r="QAU128" s="1252"/>
      <c r="QAV128" s="1252"/>
      <c r="QAW128" s="1252"/>
      <c r="QAX128" s="1252"/>
      <c r="QAY128" s="1252"/>
      <c r="QAZ128" s="1252"/>
      <c r="QBA128" s="1252"/>
      <c r="QBB128" s="1252"/>
      <c r="QBC128" s="1252"/>
      <c r="QBD128" s="1252"/>
      <c r="QBE128" s="1252"/>
      <c r="QBF128" s="1252"/>
      <c r="QBG128" s="1252"/>
      <c r="QBH128" s="1252"/>
      <c r="QBI128" s="1252"/>
      <c r="QBJ128" s="1252"/>
      <c r="QBK128" s="1252"/>
      <c r="QBL128" s="1252"/>
      <c r="QBM128" s="1252"/>
      <c r="QBN128" s="1252"/>
      <c r="QBO128" s="1252"/>
      <c r="QBP128" s="1252"/>
      <c r="QBQ128" s="1252"/>
      <c r="QBR128" s="1252"/>
      <c r="QBS128" s="1252"/>
      <c r="QBT128" s="1252"/>
      <c r="QBU128" s="1252"/>
      <c r="QBV128" s="1252"/>
      <c r="QBW128" s="1252"/>
      <c r="QBX128" s="1252"/>
      <c r="QBY128" s="1252"/>
      <c r="QBZ128" s="1252"/>
      <c r="QCA128" s="1252"/>
      <c r="QCB128" s="1252"/>
      <c r="QCC128" s="1252"/>
      <c r="QCD128" s="1252"/>
      <c r="QCE128" s="1252"/>
      <c r="QCF128" s="1252"/>
      <c r="QCG128" s="1252"/>
      <c r="QCH128" s="1252"/>
      <c r="QCI128" s="1252"/>
      <c r="QCJ128" s="1252"/>
      <c r="QCK128" s="1252"/>
      <c r="QCL128" s="1252"/>
      <c r="QCM128" s="1252"/>
      <c r="QCN128" s="1252"/>
      <c r="QCO128" s="1252"/>
      <c r="QCP128" s="1252"/>
      <c r="QCQ128" s="1252"/>
      <c r="QCR128" s="1252"/>
      <c r="QCS128" s="1252"/>
      <c r="QCT128" s="1252"/>
      <c r="QCU128" s="1252"/>
      <c r="QCV128" s="1252"/>
      <c r="QCW128" s="1252"/>
      <c r="QCX128" s="1252"/>
      <c r="QCY128" s="1252"/>
      <c r="QCZ128" s="1252"/>
      <c r="QDA128" s="1252"/>
      <c r="QDB128" s="1252"/>
      <c r="QDC128" s="1252"/>
      <c r="QDD128" s="1252"/>
      <c r="QDE128" s="1252"/>
      <c r="QDF128" s="1252"/>
      <c r="QDG128" s="1252"/>
      <c r="QDH128" s="1252"/>
      <c r="QDI128" s="1252"/>
      <c r="QDJ128" s="1252"/>
      <c r="QDK128" s="1252"/>
      <c r="QDL128" s="1252"/>
      <c r="QDM128" s="1252"/>
      <c r="QDN128" s="1252"/>
      <c r="QDO128" s="1252"/>
      <c r="QDP128" s="1252"/>
      <c r="QDQ128" s="1252"/>
      <c r="QDR128" s="1252"/>
      <c r="QDS128" s="1252"/>
      <c r="QDT128" s="1252"/>
      <c r="QDU128" s="1252"/>
      <c r="QDV128" s="1252"/>
      <c r="QDW128" s="1252"/>
      <c r="QDX128" s="1252"/>
      <c r="QDY128" s="1252"/>
      <c r="QDZ128" s="1252"/>
      <c r="QEA128" s="1252"/>
      <c r="QEB128" s="1252"/>
      <c r="QEC128" s="1252"/>
      <c r="QED128" s="1252"/>
      <c r="QEE128" s="1252"/>
      <c r="QEF128" s="1252"/>
      <c r="QEG128" s="1252"/>
      <c r="QEH128" s="1252"/>
      <c r="QEI128" s="1252"/>
      <c r="QEJ128" s="1252"/>
      <c r="QEK128" s="1252"/>
      <c r="QEL128" s="1252"/>
      <c r="QEM128" s="1252"/>
      <c r="QEN128" s="1252"/>
      <c r="QEO128" s="1252"/>
      <c r="QEP128" s="1252"/>
      <c r="QEQ128" s="1252"/>
      <c r="QER128" s="1252"/>
      <c r="QES128" s="1252"/>
      <c r="QET128" s="1252"/>
      <c r="QEU128" s="1252"/>
      <c r="QEV128" s="1252"/>
      <c r="QEW128" s="1252"/>
      <c r="QEX128" s="1252"/>
      <c r="QEY128" s="1252"/>
      <c r="QEZ128" s="1252"/>
      <c r="QFA128" s="1252"/>
      <c r="QFB128" s="1252"/>
      <c r="QFC128" s="1252"/>
      <c r="QFD128" s="1252"/>
      <c r="QFE128" s="1252"/>
      <c r="QFF128" s="1252"/>
      <c r="QFG128" s="1252"/>
      <c r="QFH128" s="1252"/>
      <c r="QFI128" s="1252"/>
      <c r="QFJ128" s="1252"/>
      <c r="QFK128" s="1252"/>
      <c r="QFL128" s="1252"/>
      <c r="QFM128" s="1252"/>
      <c r="QFN128" s="1252"/>
      <c r="QFO128" s="1252"/>
      <c r="QFP128" s="1252"/>
      <c r="QFQ128" s="1252"/>
      <c r="QFR128" s="1252"/>
      <c r="QFS128" s="1252"/>
      <c r="QFT128" s="1252"/>
      <c r="QFU128" s="1252"/>
      <c r="QFV128" s="1252"/>
      <c r="QFW128" s="1252"/>
      <c r="QFX128" s="1252"/>
      <c r="QFY128" s="1252"/>
      <c r="QFZ128" s="1252"/>
      <c r="QGA128" s="1252"/>
      <c r="QGB128" s="1252"/>
      <c r="QGC128" s="1252"/>
      <c r="QGD128" s="1252"/>
      <c r="QGE128" s="1252"/>
      <c r="QGF128" s="1252"/>
      <c r="QGG128" s="1252"/>
      <c r="QGH128" s="1252"/>
      <c r="QGI128" s="1252"/>
      <c r="QGJ128" s="1252"/>
      <c r="QGK128" s="1252"/>
      <c r="QGL128" s="1252"/>
      <c r="QGM128" s="1252"/>
      <c r="QGN128" s="1252"/>
      <c r="QGO128" s="1252"/>
      <c r="QGP128" s="1252"/>
      <c r="QGQ128" s="1252"/>
      <c r="QGR128" s="1252"/>
      <c r="QGS128" s="1252"/>
      <c r="QGT128" s="1252"/>
      <c r="QGU128" s="1252"/>
      <c r="QGV128" s="1252"/>
      <c r="QGW128" s="1252"/>
      <c r="QGX128" s="1252"/>
      <c r="QGY128" s="1252"/>
      <c r="QGZ128" s="1252"/>
      <c r="QHA128" s="1252"/>
      <c r="QHB128" s="1252"/>
      <c r="QHC128" s="1252"/>
      <c r="QHD128" s="1252"/>
      <c r="QHE128" s="1252"/>
      <c r="QHF128" s="1252"/>
      <c r="QHG128" s="1252"/>
      <c r="QHH128" s="1252"/>
      <c r="QHI128" s="1252"/>
      <c r="QHJ128" s="1252"/>
      <c r="QHK128" s="1252"/>
      <c r="QHL128" s="1252"/>
      <c r="QHM128" s="1252"/>
      <c r="QHN128" s="1252"/>
      <c r="QHO128" s="1252"/>
      <c r="QHP128" s="1252"/>
      <c r="QHQ128" s="1252"/>
      <c r="QHR128" s="1252"/>
      <c r="QHS128" s="1252"/>
      <c r="QHT128" s="1252"/>
      <c r="QHU128" s="1252"/>
      <c r="QHV128" s="1252"/>
      <c r="QHW128" s="1252"/>
      <c r="QHX128" s="1252"/>
      <c r="QHY128" s="1252"/>
      <c r="QHZ128" s="1252"/>
      <c r="QIA128" s="1252"/>
      <c r="QIB128" s="1252"/>
      <c r="QIC128" s="1252"/>
      <c r="QID128" s="1252"/>
      <c r="QIE128" s="1252"/>
      <c r="QIF128" s="1252"/>
      <c r="QIG128" s="1252"/>
      <c r="QIH128" s="1252"/>
      <c r="QII128" s="1252"/>
      <c r="QIJ128" s="1252"/>
      <c r="QIK128" s="1252"/>
      <c r="QIL128" s="1252"/>
      <c r="QIM128" s="1252"/>
      <c r="QIN128" s="1252"/>
      <c r="QIO128" s="1252"/>
      <c r="QIP128" s="1252"/>
      <c r="QIQ128" s="1252"/>
      <c r="QIR128" s="1252"/>
      <c r="QIS128" s="1252"/>
      <c r="QIT128" s="1252"/>
      <c r="QIU128" s="1252"/>
      <c r="QIV128" s="1252"/>
      <c r="QIW128" s="1252"/>
      <c r="QIX128" s="1252"/>
      <c r="QIY128" s="1252"/>
      <c r="QIZ128" s="1252"/>
      <c r="QJA128" s="1252"/>
      <c r="QJB128" s="1252"/>
      <c r="QJC128" s="1252"/>
      <c r="QJD128" s="1252"/>
      <c r="QJE128" s="1252"/>
      <c r="QJF128" s="1252"/>
      <c r="QJG128" s="1252"/>
      <c r="QJH128" s="1252"/>
      <c r="QJI128" s="1252"/>
      <c r="QJJ128" s="1252"/>
      <c r="QJK128" s="1252"/>
      <c r="QJL128" s="1252"/>
      <c r="QJM128" s="1252"/>
      <c r="QJN128" s="1252"/>
      <c r="QJO128" s="1252"/>
      <c r="QJP128" s="1252"/>
      <c r="QJQ128" s="1252"/>
      <c r="QJR128" s="1252"/>
      <c r="QJS128" s="1252"/>
      <c r="QJT128" s="1252"/>
      <c r="QJU128" s="1252"/>
      <c r="QJV128" s="1252"/>
      <c r="QJW128" s="1252"/>
      <c r="QJX128" s="1252"/>
      <c r="QJY128" s="1252"/>
      <c r="QJZ128" s="1252"/>
      <c r="QKA128" s="1252"/>
      <c r="QKB128" s="1252"/>
      <c r="QKC128" s="1252"/>
      <c r="QKD128" s="1252"/>
      <c r="QKE128" s="1252"/>
      <c r="QKF128" s="1252"/>
      <c r="QKG128" s="1252"/>
      <c r="QKH128" s="1252"/>
      <c r="QKI128" s="1252"/>
      <c r="QKJ128" s="1252"/>
      <c r="QKK128" s="1252"/>
      <c r="QKL128" s="1252"/>
      <c r="QKM128" s="1252"/>
      <c r="QKN128" s="1252"/>
      <c r="QKO128" s="1252"/>
      <c r="QKP128" s="1252"/>
      <c r="QKQ128" s="1252"/>
      <c r="QKR128" s="1252"/>
      <c r="QKS128" s="1252"/>
      <c r="QKT128" s="1252"/>
      <c r="QKU128" s="1252"/>
      <c r="QKV128" s="1252"/>
      <c r="QKW128" s="1252"/>
      <c r="QKX128" s="1252"/>
      <c r="QKY128" s="1252"/>
      <c r="QKZ128" s="1252"/>
      <c r="QLA128" s="1252"/>
      <c r="QLB128" s="1252"/>
      <c r="QLC128" s="1252"/>
      <c r="QLD128" s="1252"/>
      <c r="QLE128" s="1252"/>
      <c r="QLF128" s="1252"/>
      <c r="QLG128" s="1252"/>
      <c r="QLH128" s="1252"/>
      <c r="QLI128" s="1252"/>
      <c r="QLJ128" s="1252"/>
      <c r="QLK128" s="1252"/>
      <c r="QLL128" s="1252"/>
      <c r="QLM128" s="1252"/>
      <c r="QLN128" s="1252"/>
      <c r="QLO128" s="1252"/>
      <c r="QLP128" s="1252"/>
      <c r="QLQ128" s="1252"/>
      <c r="QLR128" s="1252"/>
      <c r="QLS128" s="1252"/>
      <c r="QLT128" s="1252"/>
      <c r="QLU128" s="1252"/>
      <c r="QLV128" s="1252"/>
      <c r="QLW128" s="1252"/>
      <c r="QLX128" s="1252"/>
      <c r="QLY128" s="1252"/>
      <c r="QLZ128" s="1252"/>
      <c r="QMA128" s="1252"/>
      <c r="QMB128" s="1252"/>
      <c r="QMC128" s="1252"/>
      <c r="QMD128" s="1252"/>
      <c r="QME128" s="1252"/>
      <c r="QMF128" s="1252"/>
      <c r="QMG128" s="1252"/>
      <c r="QMH128" s="1252"/>
      <c r="QMI128" s="1252"/>
      <c r="QMJ128" s="1252"/>
      <c r="QMK128" s="1252"/>
      <c r="QML128" s="1252"/>
      <c r="QMM128" s="1252"/>
      <c r="QMN128" s="1252"/>
      <c r="QMO128" s="1252"/>
      <c r="QMP128" s="1252"/>
      <c r="QMQ128" s="1252"/>
      <c r="QMR128" s="1252"/>
      <c r="QMS128" s="1252"/>
      <c r="QMT128" s="1252"/>
      <c r="QMU128" s="1252"/>
      <c r="QMV128" s="1252"/>
      <c r="QMW128" s="1252"/>
      <c r="QMX128" s="1252"/>
      <c r="QMY128" s="1252"/>
      <c r="QMZ128" s="1252"/>
      <c r="QNA128" s="1252"/>
      <c r="QNB128" s="1252"/>
      <c r="QNC128" s="1252"/>
      <c r="QND128" s="1252"/>
      <c r="QNE128" s="1252"/>
      <c r="QNF128" s="1252"/>
      <c r="QNG128" s="1252"/>
      <c r="QNH128" s="1252"/>
      <c r="QNI128" s="1252"/>
      <c r="QNJ128" s="1252"/>
      <c r="QNK128" s="1252"/>
      <c r="QNL128" s="1252"/>
      <c r="QNM128" s="1252"/>
      <c r="QNN128" s="1252"/>
      <c r="QNO128" s="1252"/>
      <c r="QNP128" s="1252"/>
      <c r="QNQ128" s="1252"/>
      <c r="QNR128" s="1252"/>
      <c r="QNS128" s="1252"/>
      <c r="QNT128" s="1252"/>
      <c r="QNU128" s="1252"/>
      <c r="QNV128" s="1252"/>
      <c r="QNW128" s="1252"/>
      <c r="QNX128" s="1252"/>
      <c r="QNY128" s="1252"/>
      <c r="QNZ128" s="1252"/>
      <c r="QOA128" s="1252"/>
      <c r="QOB128" s="1252"/>
      <c r="QOC128" s="1252"/>
      <c r="QOD128" s="1252"/>
      <c r="QOE128" s="1252"/>
      <c r="QOF128" s="1252"/>
      <c r="QOG128" s="1252"/>
      <c r="QOH128" s="1252"/>
      <c r="QOI128" s="1252"/>
      <c r="QOJ128" s="1252"/>
      <c r="QOK128" s="1252"/>
      <c r="QOL128" s="1252"/>
      <c r="QOM128" s="1252"/>
      <c r="QON128" s="1252"/>
      <c r="QOO128" s="1252"/>
      <c r="QOP128" s="1252"/>
      <c r="QOQ128" s="1252"/>
      <c r="QOR128" s="1252"/>
      <c r="QOS128" s="1252"/>
      <c r="QOT128" s="1252"/>
      <c r="QOU128" s="1252"/>
      <c r="QOV128" s="1252"/>
      <c r="QOW128" s="1252"/>
      <c r="QOX128" s="1252"/>
      <c r="QOY128" s="1252"/>
      <c r="QOZ128" s="1252"/>
      <c r="QPA128" s="1252"/>
      <c r="QPB128" s="1252"/>
      <c r="QPC128" s="1252"/>
      <c r="QPD128" s="1252"/>
      <c r="QPE128" s="1252"/>
      <c r="QPF128" s="1252"/>
      <c r="QPG128" s="1252"/>
      <c r="QPH128" s="1252"/>
      <c r="QPI128" s="1252"/>
      <c r="QPJ128" s="1252"/>
      <c r="QPK128" s="1252"/>
      <c r="QPL128" s="1252"/>
      <c r="QPM128" s="1252"/>
      <c r="QPN128" s="1252"/>
      <c r="QPO128" s="1252"/>
      <c r="QPP128" s="1252"/>
      <c r="QPQ128" s="1252"/>
      <c r="QPR128" s="1252"/>
      <c r="QPS128" s="1252"/>
      <c r="QPT128" s="1252"/>
      <c r="QPU128" s="1252"/>
      <c r="QPV128" s="1252"/>
      <c r="QPW128" s="1252"/>
      <c r="QPX128" s="1252"/>
      <c r="QPY128" s="1252"/>
      <c r="QPZ128" s="1252"/>
      <c r="QQA128" s="1252"/>
      <c r="QQB128" s="1252"/>
      <c r="QQC128" s="1252"/>
      <c r="QQD128" s="1252"/>
      <c r="QQE128" s="1252"/>
      <c r="QQF128" s="1252"/>
      <c r="QQG128" s="1252"/>
      <c r="QQH128" s="1252"/>
      <c r="QQI128" s="1252"/>
      <c r="QQJ128" s="1252"/>
      <c r="QQK128" s="1252"/>
      <c r="QQL128" s="1252"/>
      <c r="QQM128" s="1252"/>
      <c r="QQN128" s="1252"/>
      <c r="QQO128" s="1252"/>
      <c r="QQP128" s="1252"/>
      <c r="QQQ128" s="1252"/>
      <c r="QQR128" s="1252"/>
      <c r="QQS128" s="1252"/>
      <c r="QQT128" s="1252"/>
      <c r="QQU128" s="1252"/>
      <c r="QQV128" s="1252"/>
      <c r="QQW128" s="1252"/>
      <c r="QQX128" s="1252"/>
      <c r="QQY128" s="1252"/>
      <c r="QQZ128" s="1252"/>
      <c r="QRA128" s="1252"/>
      <c r="QRB128" s="1252"/>
      <c r="QRC128" s="1252"/>
      <c r="QRD128" s="1252"/>
      <c r="QRE128" s="1252"/>
      <c r="QRF128" s="1252"/>
      <c r="QRG128" s="1252"/>
      <c r="QRH128" s="1252"/>
      <c r="QRI128" s="1252"/>
      <c r="QRJ128" s="1252"/>
      <c r="QRK128" s="1252"/>
      <c r="QRL128" s="1252"/>
      <c r="QRM128" s="1252"/>
      <c r="QRN128" s="1252"/>
      <c r="QRO128" s="1252"/>
      <c r="QRP128" s="1252"/>
      <c r="QRQ128" s="1252"/>
      <c r="QRR128" s="1252"/>
      <c r="QRS128" s="1252"/>
      <c r="QRT128" s="1252"/>
      <c r="QRU128" s="1252"/>
      <c r="QRV128" s="1252"/>
      <c r="QRW128" s="1252"/>
      <c r="QRX128" s="1252"/>
      <c r="QRY128" s="1252"/>
      <c r="QRZ128" s="1252"/>
      <c r="QSA128" s="1252"/>
      <c r="QSB128" s="1252"/>
      <c r="QSC128" s="1252"/>
      <c r="QSD128" s="1252"/>
      <c r="QSE128" s="1252"/>
      <c r="QSF128" s="1252"/>
      <c r="QSG128" s="1252"/>
      <c r="QSH128" s="1252"/>
      <c r="QSI128" s="1252"/>
      <c r="QSJ128" s="1252"/>
      <c r="QSK128" s="1252"/>
      <c r="QSL128" s="1252"/>
      <c r="QSM128" s="1252"/>
      <c r="QSN128" s="1252"/>
      <c r="QSO128" s="1252"/>
      <c r="QSP128" s="1252"/>
      <c r="QSQ128" s="1252"/>
      <c r="QSR128" s="1252"/>
      <c r="QSS128" s="1252"/>
      <c r="QST128" s="1252"/>
      <c r="QSU128" s="1252"/>
      <c r="QSV128" s="1252"/>
      <c r="QSW128" s="1252"/>
      <c r="QSX128" s="1252"/>
      <c r="QSY128" s="1252"/>
      <c r="QSZ128" s="1252"/>
      <c r="QTA128" s="1252"/>
      <c r="QTB128" s="1252"/>
      <c r="QTC128" s="1252"/>
      <c r="QTD128" s="1252"/>
      <c r="QTE128" s="1252"/>
      <c r="QTF128" s="1252"/>
      <c r="QTG128" s="1252"/>
      <c r="QTH128" s="1252"/>
      <c r="QTI128" s="1252"/>
      <c r="QTJ128" s="1252"/>
      <c r="QTK128" s="1252"/>
      <c r="QTL128" s="1252"/>
      <c r="QTM128" s="1252"/>
      <c r="QTN128" s="1252"/>
      <c r="QTO128" s="1252"/>
      <c r="QTP128" s="1252"/>
      <c r="QTQ128" s="1252"/>
      <c r="QTR128" s="1252"/>
      <c r="QTS128" s="1252"/>
      <c r="QTT128" s="1252"/>
      <c r="QTU128" s="1252"/>
      <c r="QTV128" s="1252"/>
      <c r="QTW128" s="1252"/>
      <c r="QTX128" s="1252"/>
      <c r="QTY128" s="1252"/>
      <c r="QTZ128" s="1252"/>
      <c r="QUA128" s="1252"/>
      <c r="QUB128" s="1252"/>
      <c r="QUC128" s="1252"/>
      <c r="QUD128" s="1252"/>
      <c r="QUE128" s="1252"/>
      <c r="QUF128" s="1252"/>
      <c r="QUG128" s="1252"/>
      <c r="QUH128" s="1252"/>
      <c r="QUI128" s="1252"/>
      <c r="QUJ128" s="1252"/>
      <c r="QUK128" s="1252"/>
      <c r="QUL128" s="1252"/>
      <c r="QUM128" s="1252"/>
      <c r="QUN128" s="1252"/>
      <c r="QUO128" s="1252"/>
      <c r="QUP128" s="1252"/>
      <c r="QUQ128" s="1252"/>
      <c r="QUR128" s="1252"/>
      <c r="QUS128" s="1252"/>
      <c r="QUT128" s="1252"/>
      <c r="QUU128" s="1252"/>
      <c r="QUV128" s="1252"/>
      <c r="QUW128" s="1252"/>
      <c r="QUX128" s="1252"/>
      <c r="QUY128" s="1252"/>
      <c r="QUZ128" s="1252"/>
      <c r="QVA128" s="1252"/>
      <c r="QVB128" s="1252"/>
      <c r="QVC128" s="1252"/>
      <c r="QVD128" s="1252"/>
      <c r="QVE128" s="1252"/>
      <c r="QVF128" s="1252"/>
      <c r="QVG128" s="1252"/>
      <c r="QVH128" s="1252"/>
      <c r="QVI128" s="1252"/>
      <c r="QVJ128" s="1252"/>
      <c r="QVK128" s="1252"/>
      <c r="QVL128" s="1252"/>
      <c r="QVM128" s="1252"/>
      <c r="QVN128" s="1252"/>
      <c r="QVO128" s="1252"/>
      <c r="QVP128" s="1252"/>
      <c r="QVQ128" s="1252"/>
      <c r="QVR128" s="1252"/>
      <c r="QVS128" s="1252"/>
      <c r="QVT128" s="1252"/>
      <c r="QVU128" s="1252"/>
      <c r="QVV128" s="1252"/>
      <c r="QVW128" s="1252"/>
      <c r="QVX128" s="1252"/>
      <c r="QVY128" s="1252"/>
      <c r="QVZ128" s="1252"/>
      <c r="QWA128" s="1252"/>
      <c r="QWB128" s="1252"/>
      <c r="QWC128" s="1252"/>
      <c r="QWD128" s="1252"/>
      <c r="QWE128" s="1252"/>
      <c r="QWF128" s="1252"/>
      <c r="QWG128" s="1252"/>
      <c r="QWH128" s="1252"/>
      <c r="QWI128" s="1252"/>
      <c r="QWJ128" s="1252"/>
      <c r="QWK128" s="1252"/>
      <c r="QWL128" s="1252"/>
      <c r="QWM128" s="1252"/>
      <c r="QWN128" s="1252"/>
      <c r="QWO128" s="1252"/>
      <c r="QWP128" s="1252"/>
      <c r="QWQ128" s="1252"/>
      <c r="QWR128" s="1252"/>
      <c r="QWS128" s="1252"/>
      <c r="QWT128" s="1252"/>
      <c r="QWU128" s="1252"/>
      <c r="QWV128" s="1252"/>
      <c r="QWW128" s="1252"/>
      <c r="QWX128" s="1252"/>
      <c r="QWY128" s="1252"/>
      <c r="QWZ128" s="1252"/>
      <c r="QXA128" s="1252"/>
      <c r="QXB128" s="1252"/>
      <c r="QXC128" s="1252"/>
      <c r="QXD128" s="1252"/>
      <c r="QXE128" s="1252"/>
      <c r="QXF128" s="1252"/>
      <c r="QXG128" s="1252"/>
      <c r="QXH128" s="1252"/>
      <c r="QXI128" s="1252"/>
      <c r="QXJ128" s="1252"/>
      <c r="QXK128" s="1252"/>
      <c r="QXL128" s="1252"/>
      <c r="QXM128" s="1252"/>
      <c r="QXN128" s="1252"/>
      <c r="QXO128" s="1252"/>
      <c r="QXP128" s="1252"/>
      <c r="QXQ128" s="1252"/>
      <c r="QXR128" s="1252"/>
      <c r="QXS128" s="1252"/>
      <c r="QXT128" s="1252"/>
      <c r="QXU128" s="1252"/>
      <c r="QXV128" s="1252"/>
      <c r="QXW128" s="1252"/>
      <c r="QXX128" s="1252"/>
      <c r="QXY128" s="1252"/>
      <c r="QXZ128" s="1252"/>
      <c r="QYA128" s="1252"/>
      <c r="QYB128" s="1252"/>
      <c r="QYC128" s="1252"/>
      <c r="QYD128" s="1252"/>
      <c r="QYE128" s="1252"/>
      <c r="QYF128" s="1252"/>
      <c r="QYG128" s="1252"/>
      <c r="QYH128" s="1252"/>
      <c r="QYI128" s="1252"/>
      <c r="QYJ128" s="1252"/>
      <c r="QYK128" s="1252"/>
      <c r="QYL128" s="1252"/>
      <c r="QYM128" s="1252"/>
      <c r="QYN128" s="1252"/>
      <c r="QYO128" s="1252"/>
      <c r="QYP128" s="1252"/>
      <c r="QYQ128" s="1252"/>
      <c r="QYR128" s="1252"/>
      <c r="QYS128" s="1252"/>
      <c r="QYT128" s="1252"/>
      <c r="QYU128" s="1252"/>
      <c r="QYV128" s="1252"/>
      <c r="QYW128" s="1252"/>
      <c r="QYX128" s="1252"/>
      <c r="QYY128" s="1252"/>
      <c r="QYZ128" s="1252"/>
      <c r="QZA128" s="1252"/>
      <c r="QZB128" s="1252"/>
      <c r="QZC128" s="1252"/>
      <c r="QZD128" s="1252"/>
      <c r="QZE128" s="1252"/>
      <c r="QZF128" s="1252"/>
      <c r="QZG128" s="1252"/>
      <c r="QZH128" s="1252"/>
      <c r="QZI128" s="1252"/>
      <c r="QZJ128" s="1252"/>
      <c r="QZK128" s="1252"/>
      <c r="QZL128" s="1252"/>
      <c r="QZM128" s="1252"/>
      <c r="QZN128" s="1252"/>
      <c r="QZO128" s="1252"/>
      <c r="QZP128" s="1252"/>
      <c r="QZQ128" s="1252"/>
      <c r="QZR128" s="1252"/>
      <c r="QZS128" s="1252"/>
      <c r="QZT128" s="1252"/>
      <c r="QZU128" s="1252"/>
      <c r="QZV128" s="1252"/>
      <c r="QZW128" s="1252"/>
      <c r="QZX128" s="1252"/>
      <c r="QZY128" s="1252"/>
      <c r="QZZ128" s="1252"/>
      <c r="RAA128" s="1252"/>
      <c r="RAB128" s="1252"/>
      <c r="RAC128" s="1252"/>
      <c r="RAD128" s="1252"/>
      <c r="RAE128" s="1252"/>
      <c r="RAF128" s="1252"/>
      <c r="RAG128" s="1252"/>
      <c r="RAH128" s="1252"/>
      <c r="RAI128" s="1252"/>
      <c r="RAJ128" s="1252"/>
      <c r="RAK128" s="1252"/>
      <c r="RAL128" s="1252"/>
      <c r="RAM128" s="1252"/>
      <c r="RAN128" s="1252"/>
      <c r="RAO128" s="1252"/>
      <c r="RAP128" s="1252"/>
      <c r="RAQ128" s="1252"/>
      <c r="RAR128" s="1252"/>
      <c r="RAS128" s="1252"/>
      <c r="RAT128" s="1252"/>
      <c r="RAU128" s="1252"/>
      <c r="RAV128" s="1252"/>
      <c r="RAW128" s="1252"/>
      <c r="RAX128" s="1252"/>
      <c r="RAY128" s="1252"/>
      <c r="RAZ128" s="1252"/>
      <c r="RBA128" s="1252"/>
      <c r="RBB128" s="1252"/>
      <c r="RBC128" s="1252"/>
      <c r="RBD128" s="1252"/>
      <c r="RBE128" s="1252"/>
      <c r="RBF128" s="1252"/>
      <c r="RBG128" s="1252"/>
      <c r="RBH128" s="1252"/>
      <c r="RBI128" s="1252"/>
      <c r="RBJ128" s="1252"/>
      <c r="RBK128" s="1252"/>
      <c r="RBL128" s="1252"/>
      <c r="RBM128" s="1252"/>
      <c r="RBN128" s="1252"/>
      <c r="RBO128" s="1252"/>
      <c r="RBP128" s="1252"/>
      <c r="RBQ128" s="1252"/>
      <c r="RBR128" s="1252"/>
      <c r="RBS128" s="1252"/>
      <c r="RBT128" s="1252"/>
      <c r="RBU128" s="1252"/>
      <c r="RBV128" s="1252"/>
      <c r="RBW128" s="1252"/>
      <c r="RBX128" s="1252"/>
      <c r="RBY128" s="1252"/>
      <c r="RBZ128" s="1252"/>
      <c r="RCA128" s="1252"/>
      <c r="RCB128" s="1252"/>
      <c r="RCC128" s="1252"/>
      <c r="RCD128" s="1252"/>
      <c r="RCE128" s="1252"/>
      <c r="RCF128" s="1252"/>
      <c r="RCG128" s="1252"/>
      <c r="RCH128" s="1252"/>
      <c r="RCI128" s="1252"/>
      <c r="RCJ128" s="1252"/>
      <c r="RCK128" s="1252"/>
      <c r="RCL128" s="1252"/>
      <c r="RCM128" s="1252"/>
      <c r="RCN128" s="1252"/>
      <c r="RCO128" s="1252"/>
      <c r="RCP128" s="1252"/>
      <c r="RCQ128" s="1252"/>
      <c r="RCR128" s="1252"/>
      <c r="RCS128" s="1252"/>
      <c r="RCT128" s="1252"/>
      <c r="RCU128" s="1252"/>
      <c r="RCV128" s="1252"/>
      <c r="RCW128" s="1252"/>
      <c r="RCX128" s="1252"/>
      <c r="RCY128" s="1252"/>
      <c r="RCZ128" s="1252"/>
      <c r="RDA128" s="1252"/>
      <c r="RDB128" s="1252"/>
      <c r="RDC128" s="1252"/>
      <c r="RDD128" s="1252"/>
      <c r="RDE128" s="1252"/>
      <c r="RDF128" s="1252"/>
      <c r="RDG128" s="1252"/>
      <c r="RDH128" s="1252"/>
      <c r="RDI128" s="1252"/>
      <c r="RDJ128" s="1252"/>
      <c r="RDK128" s="1252"/>
      <c r="RDL128" s="1252"/>
      <c r="RDM128" s="1252"/>
      <c r="RDN128" s="1252"/>
      <c r="RDO128" s="1252"/>
      <c r="RDP128" s="1252"/>
      <c r="RDQ128" s="1252"/>
      <c r="RDR128" s="1252"/>
      <c r="RDS128" s="1252"/>
      <c r="RDT128" s="1252"/>
      <c r="RDU128" s="1252"/>
      <c r="RDV128" s="1252"/>
      <c r="RDW128" s="1252"/>
      <c r="RDX128" s="1252"/>
      <c r="RDY128" s="1252"/>
      <c r="RDZ128" s="1252"/>
      <c r="REA128" s="1252"/>
      <c r="REB128" s="1252"/>
      <c r="REC128" s="1252"/>
      <c r="RED128" s="1252"/>
      <c r="REE128" s="1252"/>
      <c r="REF128" s="1252"/>
      <c r="REG128" s="1252"/>
      <c r="REH128" s="1252"/>
      <c r="REI128" s="1252"/>
      <c r="REJ128" s="1252"/>
      <c r="REK128" s="1252"/>
      <c r="REL128" s="1252"/>
      <c r="REM128" s="1252"/>
      <c r="REN128" s="1252"/>
      <c r="REO128" s="1252"/>
      <c r="REP128" s="1252"/>
      <c r="REQ128" s="1252"/>
      <c r="RER128" s="1252"/>
      <c r="RES128" s="1252"/>
      <c r="RET128" s="1252"/>
      <c r="REU128" s="1252"/>
      <c r="REV128" s="1252"/>
      <c r="REW128" s="1252"/>
      <c r="REX128" s="1252"/>
      <c r="REY128" s="1252"/>
      <c r="REZ128" s="1252"/>
      <c r="RFA128" s="1252"/>
      <c r="RFB128" s="1252"/>
      <c r="RFC128" s="1252"/>
      <c r="RFD128" s="1252"/>
      <c r="RFE128" s="1252"/>
      <c r="RFF128" s="1252"/>
      <c r="RFG128" s="1252"/>
      <c r="RFH128" s="1252"/>
      <c r="RFI128" s="1252"/>
      <c r="RFJ128" s="1252"/>
      <c r="RFK128" s="1252"/>
      <c r="RFL128" s="1252"/>
      <c r="RFM128" s="1252"/>
      <c r="RFN128" s="1252"/>
      <c r="RFO128" s="1252"/>
      <c r="RFP128" s="1252"/>
      <c r="RFQ128" s="1252"/>
      <c r="RFR128" s="1252"/>
      <c r="RFS128" s="1252"/>
      <c r="RFT128" s="1252"/>
      <c r="RFU128" s="1252"/>
      <c r="RFV128" s="1252"/>
      <c r="RFW128" s="1252"/>
      <c r="RFX128" s="1252"/>
      <c r="RFY128" s="1252"/>
      <c r="RFZ128" s="1252"/>
      <c r="RGA128" s="1252"/>
      <c r="RGB128" s="1252"/>
      <c r="RGC128" s="1252"/>
      <c r="RGD128" s="1252"/>
      <c r="RGE128" s="1252"/>
      <c r="RGF128" s="1252"/>
      <c r="RGG128" s="1252"/>
      <c r="RGH128" s="1252"/>
      <c r="RGI128" s="1252"/>
      <c r="RGJ128" s="1252"/>
      <c r="RGK128" s="1252"/>
      <c r="RGL128" s="1252"/>
      <c r="RGM128" s="1252"/>
      <c r="RGN128" s="1252"/>
      <c r="RGO128" s="1252"/>
      <c r="RGP128" s="1252"/>
      <c r="RGQ128" s="1252"/>
      <c r="RGR128" s="1252"/>
      <c r="RGS128" s="1252"/>
      <c r="RGT128" s="1252"/>
      <c r="RGU128" s="1252"/>
      <c r="RGV128" s="1252"/>
      <c r="RGW128" s="1252"/>
      <c r="RGX128" s="1252"/>
      <c r="RGY128" s="1252"/>
      <c r="RGZ128" s="1252"/>
      <c r="RHA128" s="1252"/>
      <c r="RHB128" s="1252"/>
      <c r="RHC128" s="1252"/>
      <c r="RHD128" s="1252"/>
      <c r="RHE128" s="1252"/>
      <c r="RHF128" s="1252"/>
      <c r="RHG128" s="1252"/>
      <c r="RHH128" s="1252"/>
      <c r="RHI128" s="1252"/>
      <c r="RHJ128" s="1252"/>
      <c r="RHK128" s="1252"/>
      <c r="RHL128" s="1252"/>
      <c r="RHM128" s="1252"/>
      <c r="RHN128" s="1252"/>
      <c r="RHO128" s="1252"/>
      <c r="RHP128" s="1252"/>
      <c r="RHQ128" s="1252"/>
      <c r="RHR128" s="1252"/>
      <c r="RHS128" s="1252"/>
      <c r="RHT128" s="1252"/>
      <c r="RHU128" s="1252"/>
      <c r="RHV128" s="1252"/>
      <c r="RHW128" s="1252"/>
      <c r="RHX128" s="1252"/>
      <c r="RHY128" s="1252"/>
      <c r="RHZ128" s="1252"/>
      <c r="RIA128" s="1252"/>
      <c r="RIB128" s="1252"/>
      <c r="RIC128" s="1252"/>
      <c r="RID128" s="1252"/>
      <c r="RIE128" s="1252"/>
      <c r="RIF128" s="1252"/>
      <c r="RIG128" s="1252"/>
      <c r="RIH128" s="1252"/>
      <c r="RII128" s="1252"/>
      <c r="RIJ128" s="1252"/>
      <c r="RIK128" s="1252"/>
      <c r="RIL128" s="1252"/>
      <c r="RIM128" s="1252"/>
      <c r="RIN128" s="1252"/>
      <c r="RIO128" s="1252"/>
      <c r="RIP128" s="1252"/>
      <c r="RIQ128" s="1252"/>
      <c r="RIR128" s="1252"/>
      <c r="RIS128" s="1252"/>
      <c r="RIT128" s="1252"/>
      <c r="RIU128" s="1252"/>
      <c r="RIV128" s="1252"/>
      <c r="RIW128" s="1252"/>
      <c r="RIX128" s="1252"/>
      <c r="RIY128" s="1252"/>
      <c r="RIZ128" s="1252"/>
      <c r="RJA128" s="1252"/>
      <c r="RJB128" s="1252"/>
      <c r="RJC128" s="1252"/>
      <c r="RJD128" s="1252"/>
      <c r="RJE128" s="1252"/>
      <c r="RJF128" s="1252"/>
      <c r="RJG128" s="1252"/>
      <c r="RJH128" s="1252"/>
      <c r="RJI128" s="1252"/>
      <c r="RJJ128" s="1252"/>
      <c r="RJK128" s="1252"/>
      <c r="RJL128" s="1252"/>
      <c r="RJM128" s="1252"/>
      <c r="RJN128" s="1252"/>
      <c r="RJO128" s="1252"/>
      <c r="RJP128" s="1252"/>
      <c r="RJQ128" s="1252"/>
      <c r="RJR128" s="1252"/>
      <c r="RJS128" s="1252"/>
      <c r="RJT128" s="1252"/>
      <c r="RJU128" s="1252"/>
      <c r="RJV128" s="1252"/>
      <c r="RJW128" s="1252"/>
      <c r="RJX128" s="1252"/>
      <c r="RJY128" s="1252"/>
      <c r="RJZ128" s="1252"/>
      <c r="RKA128" s="1252"/>
      <c r="RKB128" s="1252"/>
      <c r="RKC128" s="1252"/>
      <c r="RKD128" s="1252"/>
      <c r="RKE128" s="1252"/>
      <c r="RKF128" s="1252"/>
      <c r="RKG128" s="1252"/>
      <c r="RKH128" s="1252"/>
      <c r="RKI128" s="1252"/>
      <c r="RKJ128" s="1252"/>
      <c r="RKK128" s="1252"/>
      <c r="RKL128" s="1252"/>
      <c r="RKM128" s="1252"/>
      <c r="RKN128" s="1252"/>
      <c r="RKO128" s="1252"/>
      <c r="RKP128" s="1252"/>
      <c r="RKQ128" s="1252"/>
      <c r="RKR128" s="1252"/>
      <c r="RKS128" s="1252"/>
      <c r="RKT128" s="1252"/>
      <c r="RKU128" s="1252"/>
      <c r="RKV128" s="1252"/>
      <c r="RKW128" s="1252"/>
      <c r="RKX128" s="1252"/>
      <c r="RKY128" s="1252"/>
      <c r="RKZ128" s="1252"/>
      <c r="RLA128" s="1252"/>
      <c r="RLB128" s="1252"/>
      <c r="RLC128" s="1252"/>
      <c r="RLD128" s="1252"/>
      <c r="RLE128" s="1252"/>
      <c r="RLF128" s="1252"/>
      <c r="RLG128" s="1252"/>
      <c r="RLH128" s="1252"/>
      <c r="RLI128" s="1252"/>
      <c r="RLJ128" s="1252"/>
      <c r="RLK128" s="1252"/>
      <c r="RLL128" s="1252"/>
      <c r="RLM128" s="1252"/>
      <c r="RLN128" s="1252"/>
      <c r="RLO128" s="1252"/>
      <c r="RLP128" s="1252"/>
      <c r="RLQ128" s="1252"/>
      <c r="RLR128" s="1252"/>
      <c r="RLS128" s="1252"/>
      <c r="RLT128" s="1252"/>
      <c r="RLU128" s="1252"/>
      <c r="RLV128" s="1252"/>
      <c r="RLW128" s="1252"/>
      <c r="RLX128" s="1252"/>
      <c r="RLY128" s="1252"/>
      <c r="RLZ128" s="1252"/>
      <c r="RMA128" s="1252"/>
      <c r="RMB128" s="1252"/>
      <c r="RMC128" s="1252"/>
      <c r="RMD128" s="1252"/>
      <c r="RME128" s="1252"/>
      <c r="RMF128" s="1252"/>
      <c r="RMG128" s="1252"/>
      <c r="RMH128" s="1252"/>
      <c r="RMI128" s="1252"/>
      <c r="RMJ128" s="1252"/>
      <c r="RMK128" s="1252"/>
      <c r="RML128" s="1252"/>
      <c r="RMM128" s="1252"/>
      <c r="RMN128" s="1252"/>
      <c r="RMO128" s="1252"/>
      <c r="RMP128" s="1252"/>
      <c r="RMQ128" s="1252"/>
      <c r="RMR128" s="1252"/>
      <c r="RMS128" s="1252"/>
      <c r="RMT128" s="1252"/>
      <c r="RMU128" s="1252"/>
      <c r="RMV128" s="1252"/>
      <c r="RMW128" s="1252"/>
      <c r="RMX128" s="1252"/>
      <c r="RMY128" s="1252"/>
      <c r="RMZ128" s="1252"/>
      <c r="RNA128" s="1252"/>
      <c r="RNB128" s="1252"/>
      <c r="RNC128" s="1252"/>
      <c r="RND128" s="1252"/>
      <c r="RNE128" s="1252"/>
      <c r="RNF128" s="1252"/>
      <c r="RNG128" s="1252"/>
      <c r="RNH128" s="1252"/>
      <c r="RNI128" s="1252"/>
      <c r="RNJ128" s="1252"/>
      <c r="RNK128" s="1252"/>
      <c r="RNL128" s="1252"/>
      <c r="RNM128" s="1252"/>
      <c r="RNN128" s="1252"/>
      <c r="RNO128" s="1252"/>
      <c r="RNP128" s="1252"/>
      <c r="RNQ128" s="1252"/>
      <c r="RNR128" s="1252"/>
      <c r="RNS128" s="1252"/>
      <c r="RNT128" s="1252"/>
      <c r="RNU128" s="1252"/>
      <c r="RNV128" s="1252"/>
      <c r="RNW128" s="1252"/>
      <c r="RNX128" s="1252"/>
      <c r="RNY128" s="1252"/>
      <c r="RNZ128" s="1252"/>
      <c r="ROA128" s="1252"/>
      <c r="ROB128" s="1252"/>
      <c r="ROC128" s="1252"/>
      <c r="ROD128" s="1252"/>
      <c r="ROE128" s="1252"/>
      <c r="ROF128" s="1252"/>
      <c r="ROG128" s="1252"/>
      <c r="ROH128" s="1252"/>
      <c r="ROI128" s="1252"/>
      <c r="ROJ128" s="1252"/>
      <c r="ROK128" s="1252"/>
      <c r="ROL128" s="1252"/>
      <c r="ROM128" s="1252"/>
      <c r="RON128" s="1252"/>
      <c r="ROO128" s="1252"/>
      <c r="ROP128" s="1252"/>
      <c r="ROQ128" s="1252"/>
      <c r="ROR128" s="1252"/>
      <c r="ROS128" s="1252"/>
      <c r="ROT128" s="1252"/>
      <c r="ROU128" s="1252"/>
      <c r="ROV128" s="1252"/>
      <c r="ROW128" s="1252"/>
      <c r="ROX128" s="1252"/>
      <c r="ROY128" s="1252"/>
      <c r="ROZ128" s="1252"/>
      <c r="RPA128" s="1252"/>
      <c r="RPB128" s="1252"/>
      <c r="RPC128" s="1252"/>
      <c r="RPD128" s="1252"/>
      <c r="RPE128" s="1252"/>
      <c r="RPF128" s="1252"/>
      <c r="RPG128" s="1252"/>
      <c r="RPH128" s="1252"/>
      <c r="RPI128" s="1252"/>
      <c r="RPJ128" s="1252"/>
      <c r="RPK128" s="1252"/>
      <c r="RPL128" s="1252"/>
      <c r="RPM128" s="1252"/>
      <c r="RPN128" s="1252"/>
      <c r="RPO128" s="1252"/>
      <c r="RPP128" s="1252"/>
      <c r="RPQ128" s="1252"/>
      <c r="RPR128" s="1252"/>
      <c r="RPS128" s="1252"/>
      <c r="RPT128" s="1252"/>
      <c r="RPU128" s="1252"/>
      <c r="RPV128" s="1252"/>
      <c r="RPW128" s="1252"/>
      <c r="RPX128" s="1252"/>
      <c r="RPY128" s="1252"/>
      <c r="RPZ128" s="1252"/>
      <c r="RQA128" s="1252"/>
      <c r="RQB128" s="1252"/>
      <c r="RQC128" s="1252"/>
      <c r="RQD128" s="1252"/>
      <c r="RQE128" s="1252"/>
      <c r="RQF128" s="1252"/>
      <c r="RQG128" s="1252"/>
      <c r="RQH128" s="1252"/>
      <c r="RQI128" s="1252"/>
      <c r="RQJ128" s="1252"/>
      <c r="RQK128" s="1252"/>
      <c r="RQL128" s="1252"/>
      <c r="RQM128" s="1252"/>
      <c r="RQN128" s="1252"/>
      <c r="RQO128" s="1252"/>
      <c r="RQP128" s="1252"/>
      <c r="RQQ128" s="1252"/>
      <c r="RQR128" s="1252"/>
      <c r="RQS128" s="1252"/>
      <c r="RQT128" s="1252"/>
      <c r="RQU128" s="1252"/>
      <c r="RQV128" s="1252"/>
      <c r="RQW128" s="1252"/>
      <c r="RQX128" s="1252"/>
      <c r="RQY128" s="1252"/>
      <c r="RQZ128" s="1252"/>
      <c r="RRA128" s="1252"/>
      <c r="RRB128" s="1252"/>
      <c r="RRC128" s="1252"/>
      <c r="RRD128" s="1252"/>
      <c r="RRE128" s="1252"/>
      <c r="RRF128" s="1252"/>
      <c r="RRG128" s="1252"/>
      <c r="RRH128" s="1252"/>
      <c r="RRI128" s="1252"/>
      <c r="RRJ128" s="1252"/>
      <c r="RRK128" s="1252"/>
      <c r="RRL128" s="1252"/>
      <c r="RRM128" s="1252"/>
      <c r="RRN128" s="1252"/>
      <c r="RRO128" s="1252"/>
      <c r="RRP128" s="1252"/>
      <c r="RRQ128" s="1252"/>
      <c r="RRR128" s="1252"/>
      <c r="RRS128" s="1252"/>
      <c r="RRT128" s="1252"/>
      <c r="RRU128" s="1252"/>
      <c r="RRV128" s="1252"/>
      <c r="RRW128" s="1252"/>
      <c r="RRX128" s="1252"/>
      <c r="RRY128" s="1252"/>
      <c r="RRZ128" s="1252"/>
      <c r="RSA128" s="1252"/>
      <c r="RSB128" s="1252"/>
      <c r="RSC128" s="1252"/>
      <c r="RSD128" s="1252"/>
      <c r="RSE128" s="1252"/>
      <c r="RSF128" s="1252"/>
      <c r="RSG128" s="1252"/>
      <c r="RSH128" s="1252"/>
      <c r="RSI128" s="1252"/>
      <c r="RSJ128" s="1252"/>
      <c r="RSK128" s="1252"/>
      <c r="RSL128" s="1252"/>
      <c r="RSM128" s="1252"/>
      <c r="RSN128" s="1252"/>
      <c r="RSO128" s="1252"/>
      <c r="RSP128" s="1252"/>
      <c r="RSQ128" s="1252"/>
      <c r="RSR128" s="1252"/>
      <c r="RSS128" s="1252"/>
      <c r="RST128" s="1252"/>
      <c r="RSU128" s="1252"/>
      <c r="RSV128" s="1252"/>
      <c r="RSW128" s="1252"/>
      <c r="RSX128" s="1252"/>
      <c r="RSY128" s="1252"/>
      <c r="RSZ128" s="1252"/>
      <c r="RTA128" s="1252"/>
      <c r="RTB128" s="1252"/>
      <c r="RTC128" s="1252"/>
      <c r="RTD128" s="1252"/>
      <c r="RTE128" s="1252"/>
      <c r="RTF128" s="1252"/>
      <c r="RTG128" s="1252"/>
      <c r="RTH128" s="1252"/>
      <c r="RTI128" s="1252"/>
      <c r="RTJ128" s="1252"/>
      <c r="RTK128" s="1252"/>
      <c r="RTL128" s="1252"/>
      <c r="RTM128" s="1252"/>
      <c r="RTN128" s="1252"/>
      <c r="RTO128" s="1252"/>
      <c r="RTP128" s="1252"/>
      <c r="RTQ128" s="1252"/>
      <c r="RTR128" s="1252"/>
      <c r="RTS128" s="1252"/>
      <c r="RTT128" s="1252"/>
      <c r="RTU128" s="1252"/>
      <c r="RTV128" s="1252"/>
      <c r="RTW128" s="1252"/>
      <c r="RTX128" s="1252"/>
      <c r="RTY128" s="1252"/>
      <c r="RTZ128" s="1252"/>
      <c r="RUA128" s="1252"/>
      <c r="RUB128" s="1252"/>
      <c r="RUC128" s="1252"/>
      <c r="RUD128" s="1252"/>
      <c r="RUE128" s="1252"/>
      <c r="RUF128" s="1252"/>
      <c r="RUG128" s="1252"/>
      <c r="RUH128" s="1252"/>
      <c r="RUI128" s="1252"/>
      <c r="RUJ128" s="1252"/>
      <c r="RUK128" s="1252"/>
      <c r="RUL128" s="1252"/>
      <c r="RUM128" s="1252"/>
      <c r="RUN128" s="1252"/>
      <c r="RUO128" s="1252"/>
      <c r="RUP128" s="1252"/>
      <c r="RUQ128" s="1252"/>
      <c r="RUR128" s="1252"/>
      <c r="RUS128" s="1252"/>
      <c r="RUT128" s="1252"/>
      <c r="RUU128" s="1252"/>
      <c r="RUV128" s="1252"/>
      <c r="RUW128" s="1252"/>
      <c r="RUX128" s="1252"/>
      <c r="RUY128" s="1252"/>
      <c r="RUZ128" s="1252"/>
      <c r="RVA128" s="1252"/>
      <c r="RVB128" s="1252"/>
      <c r="RVC128" s="1252"/>
      <c r="RVD128" s="1252"/>
      <c r="RVE128" s="1252"/>
      <c r="RVF128" s="1252"/>
      <c r="RVG128" s="1252"/>
      <c r="RVH128" s="1252"/>
      <c r="RVI128" s="1252"/>
      <c r="RVJ128" s="1252"/>
      <c r="RVK128" s="1252"/>
      <c r="RVL128" s="1252"/>
      <c r="RVM128" s="1252"/>
      <c r="RVN128" s="1252"/>
      <c r="RVO128" s="1252"/>
      <c r="RVP128" s="1252"/>
      <c r="RVQ128" s="1252"/>
      <c r="RVR128" s="1252"/>
      <c r="RVS128" s="1252"/>
      <c r="RVT128" s="1252"/>
      <c r="RVU128" s="1252"/>
      <c r="RVV128" s="1252"/>
      <c r="RVW128" s="1252"/>
      <c r="RVX128" s="1252"/>
      <c r="RVY128" s="1252"/>
      <c r="RVZ128" s="1252"/>
      <c r="RWA128" s="1252"/>
      <c r="RWB128" s="1252"/>
      <c r="RWC128" s="1252"/>
      <c r="RWD128" s="1252"/>
      <c r="RWE128" s="1252"/>
      <c r="RWF128" s="1252"/>
      <c r="RWG128" s="1252"/>
      <c r="RWH128" s="1252"/>
      <c r="RWI128" s="1252"/>
      <c r="RWJ128" s="1252"/>
      <c r="RWK128" s="1252"/>
      <c r="RWL128" s="1252"/>
      <c r="RWM128" s="1252"/>
      <c r="RWN128" s="1252"/>
      <c r="RWO128" s="1252"/>
      <c r="RWP128" s="1252"/>
      <c r="RWQ128" s="1252"/>
      <c r="RWR128" s="1252"/>
      <c r="RWS128" s="1252"/>
      <c r="RWT128" s="1252"/>
      <c r="RWU128" s="1252"/>
      <c r="RWV128" s="1252"/>
      <c r="RWW128" s="1252"/>
      <c r="RWX128" s="1252"/>
      <c r="RWY128" s="1252"/>
      <c r="RWZ128" s="1252"/>
      <c r="RXA128" s="1252"/>
      <c r="RXB128" s="1252"/>
      <c r="RXC128" s="1252"/>
      <c r="RXD128" s="1252"/>
      <c r="RXE128" s="1252"/>
      <c r="RXF128" s="1252"/>
      <c r="RXG128" s="1252"/>
      <c r="RXH128" s="1252"/>
      <c r="RXI128" s="1252"/>
      <c r="RXJ128" s="1252"/>
      <c r="RXK128" s="1252"/>
      <c r="RXL128" s="1252"/>
      <c r="RXM128" s="1252"/>
      <c r="RXN128" s="1252"/>
      <c r="RXO128" s="1252"/>
      <c r="RXP128" s="1252"/>
      <c r="RXQ128" s="1252"/>
      <c r="RXR128" s="1252"/>
      <c r="RXS128" s="1252"/>
      <c r="RXT128" s="1252"/>
      <c r="RXU128" s="1252"/>
      <c r="RXV128" s="1252"/>
      <c r="RXW128" s="1252"/>
      <c r="RXX128" s="1252"/>
      <c r="RXY128" s="1252"/>
      <c r="RXZ128" s="1252"/>
      <c r="RYA128" s="1252"/>
      <c r="RYB128" s="1252"/>
      <c r="RYC128" s="1252"/>
      <c r="RYD128" s="1252"/>
      <c r="RYE128" s="1252"/>
      <c r="RYF128" s="1252"/>
      <c r="RYG128" s="1252"/>
      <c r="RYH128" s="1252"/>
      <c r="RYI128" s="1252"/>
      <c r="RYJ128" s="1252"/>
      <c r="RYK128" s="1252"/>
      <c r="RYL128" s="1252"/>
      <c r="RYM128" s="1252"/>
      <c r="RYN128" s="1252"/>
      <c r="RYO128" s="1252"/>
      <c r="RYP128" s="1252"/>
      <c r="RYQ128" s="1252"/>
      <c r="RYR128" s="1252"/>
      <c r="RYS128" s="1252"/>
      <c r="RYT128" s="1252"/>
      <c r="RYU128" s="1252"/>
      <c r="RYV128" s="1252"/>
      <c r="RYW128" s="1252"/>
      <c r="RYX128" s="1252"/>
      <c r="RYY128" s="1252"/>
      <c r="RYZ128" s="1252"/>
      <c r="RZA128" s="1252"/>
      <c r="RZB128" s="1252"/>
      <c r="RZC128" s="1252"/>
      <c r="RZD128" s="1252"/>
      <c r="RZE128" s="1252"/>
      <c r="RZF128" s="1252"/>
      <c r="RZG128" s="1252"/>
      <c r="RZH128" s="1252"/>
      <c r="RZI128" s="1252"/>
      <c r="RZJ128" s="1252"/>
      <c r="RZK128" s="1252"/>
      <c r="RZL128" s="1252"/>
      <c r="RZM128" s="1252"/>
      <c r="RZN128" s="1252"/>
      <c r="RZO128" s="1252"/>
      <c r="RZP128" s="1252"/>
      <c r="RZQ128" s="1252"/>
      <c r="RZR128" s="1252"/>
      <c r="RZS128" s="1252"/>
      <c r="RZT128" s="1252"/>
      <c r="RZU128" s="1252"/>
      <c r="RZV128" s="1252"/>
      <c r="RZW128" s="1252"/>
      <c r="RZX128" s="1252"/>
      <c r="RZY128" s="1252"/>
      <c r="RZZ128" s="1252"/>
      <c r="SAA128" s="1252"/>
      <c r="SAB128" s="1252"/>
      <c r="SAC128" s="1252"/>
      <c r="SAD128" s="1252"/>
      <c r="SAE128" s="1252"/>
      <c r="SAF128" s="1252"/>
      <c r="SAG128" s="1252"/>
      <c r="SAH128" s="1252"/>
      <c r="SAI128" s="1252"/>
      <c r="SAJ128" s="1252"/>
      <c r="SAK128" s="1252"/>
      <c r="SAL128" s="1252"/>
      <c r="SAM128" s="1252"/>
      <c r="SAN128" s="1252"/>
      <c r="SAO128" s="1252"/>
      <c r="SAP128" s="1252"/>
      <c r="SAQ128" s="1252"/>
      <c r="SAR128" s="1252"/>
      <c r="SAS128" s="1252"/>
      <c r="SAT128" s="1252"/>
      <c r="SAU128" s="1252"/>
      <c r="SAV128" s="1252"/>
      <c r="SAW128" s="1252"/>
      <c r="SAX128" s="1252"/>
      <c r="SAY128" s="1252"/>
      <c r="SAZ128" s="1252"/>
      <c r="SBA128" s="1252"/>
      <c r="SBB128" s="1252"/>
      <c r="SBC128" s="1252"/>
      <c r="SBD128" s="1252"/>
      <c r="SBE128" s="1252"/>
      <c r="SBF128" s="1252"/>
      <c r="SBG128" s="1252"/>
      <c r="SBH128" s="1252"/>
      <c r="SBI128" s="1252"/>
      <c r="SBJ128" s="1252"/>
      <c r="SBK128" s="1252"/>
      <c r="SBL128" s="1252"/>
      <c r="SBM128" s="1252"/>
      <c r="SBN128" s="1252"/>
      <c r="SBO128" s="1252"/>
      <c r="SBP128" s="1252"/>
      <c r="SBQ128" s="1252"/>
      <c r="SBR128" s="1252"/>
      <c r="SBS128" s="1252"/>
      <c r="SBT128" s="1252"/>
      <c r="SBU128" s="1252"/>
      <c r="SBV128" s="1252"/>
      <c r="SBW128" s="1252"/>
      <c r="SBX128" s="1252"/>
      <c r="SBY128" s="1252"/>
      <c r="SBZ128" s="1252"/>
      <c r="SCA128" s="1252"/>
      <c r="SCB128" s="1252"/>
      <c r="SCC128" s="1252"/>
      <c r="SCD128" s="1252"/>
      <c r="SCE128" s="1252"/>
      <c r="SCF128" s="1252"/>
      <c r="SCG128" s="1252"/>
      <c r="SCH128" s="1252"/>
      <c r="SCI128" s="1252"/>
      <c r="SCJ128" s="1252"/>
      <c r="SCK128" s="1252"/>
      <c r="SCL128" s="1252"/>
      <c r="SCM128" s="1252"/>
      <c r="SCN128" s="1252"/>
      <c r="SCO128" s="1252"/>
      <c r="SCP128" s="1252"/>
      <c r="SCQ128" s="1252"/>
      <c r="SCR128" s="1252"/>
      <c r="SCS128" s="1252"/>
      <c r="SCT128" s="1252"/>
      <c r="SCU128" s="1252"/>
      <c r="SCV128" s="1252"/>
      <c r="SCW128" s="1252"/>
      <c r="SCX128" s="1252"/>
      <c r="SCY128" s="1252"/>
      <c r="SCZ128" s="1252"/>
      <c r="SDA128" s="1252"/>
      <c r="SDB128" s="1252"/>
      <c r="SDC128" s="1252"/>
      <c r="SDD128" s="1252"/>
      <c r="SDE128" s="1252"/>
      <c r="SDF128" s="1252"/>
      <c r="SDG128" s="1252"/>
      <c r="SDH128" s="1252"/>
      <c r="SDI128" s="1252"/>
      <c r="SDJ128" s="1252"/>
      <c r="SDK128" s="1252"/>
      <c r="SDL128" s="1252"/>
      <c r="SDM128" s="1252"/>
      <c r="SDN128" s="1252"/>
      <c r="SDO128" s="1252"/>
      <c r="SDP128" s="1252"/>
      <c r="SDQ128" s="1252"/>
      <c r="SDR128" s="1252"/>
      <c r="SDS128" s="1252"/>
      <c r="SDT128" s="1252"/>
      <c r="SDU128" s="1252"/>
      <c r="SDV128" s="1252"/>
      <c r="SDW128" s="1252"/>
      <c r="SDX128" s="1252"/>
      <c r="SDY128" s="1252"/>
      <c r="SDZ128" s="1252"/>
      <c r="SEA128" s="1252"/>
      <c r="SEB128" s="1252"/>
      <c r="SEC128" s="1252"/>
      <c r="SED128" s="1252"/>
      <c r="SEE128" s="1252"/>
      <c r="SEF128" s="1252"/>
      <c r="SEG128" s="1252"/>
      <c r="SEH128" s="1252"/>
      <c r="SEI128" s="1252"/>
      <c r="SEJ128" s="1252"/>
      <c r="SEK128" s="1252"/>
      <c r="SEL128" s="1252"/>
      <c r="SEM128" s="1252"/>
      <c r="SEN128" s="1252"/>
      <c r="SEO128" s="1252"/>
      <c r="SEP128" s="1252"/>
      <c r="SEQ128" s="1252"/>
      <c r="SER128" s="1252"/>
      <c r="SES128" s="1252"/>
      <c r="SET128" s="1252"/>
      <c r="SEU128" s="1252"/>
      <c r="SEV128" s="1252"/>
      <c r="SEW128" s="1252"/>
      <c r="SEX128" s="1252"/>
      <c r="SEY128" s="1252"/>
      <c r="SEZ128" s="1252"/>
      <c r="SFA128" s="1252"/>
      <c r="SFB128" s="1252"/>
      <c r="SFC128" s="1252"/>
      <c r="SFD128" s="1252"/>
      <c r="SFE128" s="1252"/>
      <c r="SFF128" s="1252"/>
      <c r="SFG128" s="1252"/>
      <c r="SFH128" s="1252"/>
      <c r="SFI128" s="1252"/>
      <c r="SFJ128" s="1252"/>
      <c r="SFK128" s="1252"/>
      <c r="SFL128" s="1252"/>
      <c r="SFM128" s="1252"/>
      <c r="SFN128" s="1252"/>
      <c r="SFO128" s="1252"/>
      <c r="SFP128" s="1252"/>
      <c r="SFQ128" s="1252"/>
      <c r="SFR128" s="1252"/>
      <c r="SFS128" s="1252"/>
      <c r="SFT128" s="1252"/>
      <c r="SFU128" s="1252"/>
      <c r="SFV128" s="1252"/>
      <c r="SFW128" s="1252"/>
      <c r="SFX128" s="1252"/>
      <c r="SFY128" s="1252"/>
      <c r="SFZ128" s="1252"/>
      <c r="SGA128" s="1252"/>
      <c r="SGB128" s="1252"/>
      <c r="SGC128" s="1252"/>
      <c r="SGD128" s="1252"/>
      <c r="SGE128" s="1252"/>
      <c r="SGF128" s="1252"/>
      <c r="SGG128" s="1252"/>
      <c r="SGH128" s="1252"/>
      <c r="SGI128" s="1252"/>
      <c r="SGJ128" s="1252"/>
      <c r="SGK128" s="1252"/>
      <c r="SGL128" s="1252"/>
      <c r="SGM128" s="1252"/>
      <c r="SGN128" s="1252"/>
      <c r="SGO128" s="1252"/>
      <c r="SGP128" s="1252"/>
      <c r="SGQ128" s="1252"/>
      <c r="SGR128" s="1252"/>
      <c r="SGS128" s="1252"/>
      <c r="SGT128" s="1252"/>
      <c r="SGU128" s="1252"/>
      <c r="SGV128" s="1252"/>
      <c r="SGW128" s="1252"/>
      <c r="SGX128" s="1252"/>
      <c r="SGY128" s="1252"/>
      <c r="SGZ128" s="1252"/>
      <c r="SHA128" s="1252"/>
      <c r="SHB128" s="1252"/>
      <c r="SHC128" s="1252"/>
      <c r="SHD128" s="1252"/>
      <c r="SHE128" s="1252"/>
      <c r="SHF128" s="1252"/>
      <c r="SHG128" s="1252"/>
      <c r="SHH128" s="1252"/>
      <c r="SHI128" s="1252"/>
      <c r="SHJ128" s="1252"/>
      <c r="SHK128" s="1252"/>
      <c r="SHL128" s="1252"/>
      <c r="SHM128" s="1252"/>
      <c r="SHN128" s="1252"/>
      <c r="SHO128" s="1252"/>
      <c r="SHP128" s="1252"/>
      <c r="SHQ128" s="1252"/>
      <c r="SHR128" s="1252"/>
      <c r="SHS128" s="1252"/>
      <c r="SHT128" s="1252"/>
      <c r="SHU128" s="1252"/>
      <c r="SHV128" s="1252"/>
      <c r="SHW128" s="1252"/>
      <c r="SHX128" s="1252"/>
      <c r="SHY128" s="1252"/>
      <c r="SHZ128" s="1252"/>
      <c r="SIA128" s="1252"/>
      <c r="SIB128" s="1252"/>
      <c r="SIC128" s="1252"/>
      <c r="SID128" s="1252"/>
      <c r="SIE128" s="1252"/>
      <c r="SIF128" s="1252"/>
      <c r="SIG128" s="1252"/>
      <c r="SIH128" s="1252"/>
      <c r="SII128" s="1252"/>
      <c r="SIJ128" s="1252"/>
      <c r="SIK128" s="1252"/>
      <c r="SIL128" s="1252"/>
      <c r="SIM128" s="1252"/>
      <c r="SIN128" s="1252"/>
      <c r="SIO128" s="1252"/>
      <c r="SIP128" s="1252"/>
      <c r="SIQ128" s="1252"/>
      <c r="SIR128" s="1252"/>
      <c r="SIS128" s="1252"/>
      <c r="SIT128" s="1252"/>
      <c r="SIU128" s="1252"/>
      <c r="SIV128" s="1252"/>
      <c r="SIW128" s="1252"/>
      <c r="SIX128" s="1252"/>
      <c r="SIY128" s="1252"/>
      <c r="SIZ128" s="1252"/>
      <c r="SJA128" s="1252"/>
      <c r="SJB128" s="1252"/>
      <c r="SJC128" s="1252"/>
      <c r="SJD128" s="1252"/>
      <c r="SJE128" s="1252"/>
      <c r="SJF128" s="1252"/>
      <c r="SJG128" s="1252"/>
      <c r="SJH128" s="1252"/>
      <c r="SJI128" s="1252"/>
      <c r="SJJ128" s="1252"/>
      <c r="SJK128" s="1252"/>
      <c r="SJL128" s="1252"/>
      <c r="SJM128" s="1252"/>
      <c r="SJN128" s="1252"/>
      <c r="SJO128" s="1252"/>
      <c r="SJP128" s="1252"/>
      <c r="SJQ128" s="1252"/>
      <c r="SJR128" s="1252"/>
      <c r="SJS128" s="1252"/>
      <c r="SJT128" s="1252"/>
      <c r="SJU128" s="1252"/>
      <c r="SJV128" s="1252"/>
      <c r="SJW128" s="1252"/>
      <c r="SJX128" s="1252"/>
      <c r="SJY128" s="1252"/>
      <c r="SJZ128" s="1252"/>
      <c r="SKA128" s="1252"/>
      <c r="SKB128" s="1252"/>
      <c r="SKC128" s="1252"/>
      <c r="SKD128" s="1252"/>
      <c r="SKE128" s="1252"/>
      <c r="SKF128" s="1252"/>
      <c r="SKG128" s="1252"/>
      <c r="SKH128" s="1252"/>
      <c r="SKI128" s="1252"/>
      <c r="SKJ128" s="1252"/>
      <c r="SKK128" s="1252"/>
      <c r="SKL128" s="1252"/>
      <c r="SKM128" s="1252"/>
      <c r="SKN128" s="1252"/>
      <c r="SKO128" s="1252"/>
      <c r="SKP128" s="1252"/>
      <c r="SKQ128" s="1252"/>
      <c r="SKR128" s="1252"/>
      <c r="SKS128" s="1252"/>
      <c r="SKT128" s="1252"/>
      <c r="SKU128" s="1252"/>
      <c r="SKV128" s="1252"/>
      <c r="SKW128" s="1252"/>
      <c r="SKX128" s="1252"/>
      <c r="SKY128" s="1252"/>
      <c r="SKZ128" s="1252"/>
      <c r="SLA128" s="1252"/>
      <c r="SLB128" s="1252"/>
      <c r="SLC128" s="1252"/>
      <c r="SLD128" s="1252"/>
      <c r="SLE128" s="1252"/>
      <c r="SLF128" s="1252"/>
      <c r="SLG128" s="1252"/>
      <c r="SLH128" s="1252"/>
      <c r="SLI128" s="1252"/>
      <c r="SLJ128" s="1252"/>
      <c r="SLK128" s="1252"/>
      <c r="SLL128" s="1252"/>
      <c r="SLM128" s="1252"/>
      <c r="SLN128" s="1252"/>
      <c r="SLO128" s="1252"/>
      <c r="SLP128" s="1252"/>
      <c r="SLQ128" s="1252"/>
      <c r="SLR128" s="1252"/>
      <c r="SLS128" s="1252"/>
      <c r="SLT128" s="1252"/>
      <c r="SLU128" s="1252"/>
      <c r="SLV128" s="1252"/>
      <c r="SLW128" s="1252"/>
      <c r="SLX128" s="1252"/>
      <c r="SLY128" s="1252"/>
      <c r="SLZ128" s="1252"/>
      <c r="SMA128" s="1252"/>
      <c r="SMB128" s="1252"/>
      <c r="SMC128" s="1252"/>
      <c r="SMD128" s="1252"/>
      <c r="SME128" s="1252"/>
      <c r="SMF128" s="1252"/>
      <c r="SMG128" s="1252"/>
      <c r="SMH128" s="1252"/>
      <c r="SMI128" s="1252"/>
      <c r="SMJ128" s="1252"/>
      <c r="SMK128" s="1252"/>
      <c r="SML128" s="1252"/>
      <c r="SMM128" s="1252"/>
      <c r="SMN128" s="1252"/>
      <c r="SMO128" s="1252"/>
      <c r="SMP128" s="1252"/>
      <c r="SMQ128" s="1252"/>
      <c r="SMR128" s="1252"/>
      <c r="SMS128" s="1252"/>
      <c r="SMT128" s="1252"/>
      <c r="SMU128" s="1252"/>
      <c r="SMV128" s="1252"/>
      <c r="SMW128" s="1252"/>
      <c r="SMX128" s="1252"/>
      <c r="SMY128" s="1252"/>
      <c r="SMZ128" s="1252"/>
      <c r="SNA128" s="1252"/>
      <c r="SNB128" s="1252"/>
      <c r="SNC128" s="1252"/>
      <c r="SND128" s="1252"/>
      <c r="SNE128" s="1252"/>
      <c r="SNF128" s="1252"/>
      <c r="SNG128" s="1252"/>
      <c r="SNH128" s="1252"/>
      <c r="SNI128" s="1252"/>
      <c r="SNJ128" s="1252"/>
      <c r="SNK128" s="1252"/>
      <c r="SNL128" s="1252"/>
      <c r="SNM128" s="1252"/>
      <c r="SNN128" s="1252"/>
      <c r="SNO128" s="1252"/>
      <c r="SNP128" s="1252"/>
      <c r="SNQ128" s="1252"/>
      <c r="SNR128" s="1252"/>
      <c r="SNS128" s="1252"/>
      <c r="SNT128" s="1252"/>
      <c r="SNU128" s="1252"/>
      <c r="SNV128" s="1252"/>
      <c r="SNW128" s="1252"/>
      <c r="SNX128" s="1252"/>
      <c r="SNY128" s="1252"/>
      <c r="SNZ128" s="1252"/>
      <c r="SOA128" s="1252"/>
      <c r="SOB128" s="1252"/>
      <c r="SOC128" s="1252"/>
      <c r="SOD128" s="1252"/>
      <c r="SOE128" s="1252"/>
      <c r="SOF128" s="1252"/>
      <c r="SOG128" s="1252"/>
      <c r="SOH128" s="1252"/>
      <c r="SOI128" s="1252"/>
      <c r="SOJ128" s="1252"/>
      <c r="SOK128" s="1252"/>
      <c r="SOL128" s="1252"/>
      <c r="SOM128" s="1252"/>
      <c r="SON128" s="1252"/>
      <c r="SOO128" s="1252"/>
      <c r="SOP128" s="1252"/>
      <c r="SOQ128" s="1252"/>
      <c r="SOR128" s="1252"/>
      <c r="SOS128" s="1252"/>
      <c r="SOT128" s="1252"/>
      <c r="SOU128" s="1252"/>
      <c r="SOV128" s="1252"/>
      <c r="SOW128" s="1252"/>
      <c r="SOX128" s="1252"/>
      <c r="SOY128" s="1252"/>
      <c r="SOZ128" s="1252"/>
      <c r="SPA128" s="1252"/>
      <c r="SPB128" s="1252"/>
      <c r="SPC128" s="1252"/>
      <c r="SPD128" s="1252"/>
      <c r="SPE128" s="1252"/>
      <c r="SPF128" s="1252"/>
      <c r="SPG128" s="1252"/>
      <c r="SPH128" s="1252"/>
      <c r="SPI128" s="1252"/>
      <c r="SPJ128" s="1252"/>
      <c r="SPK128" s="1252"/>
      <c r="SPL128" s="1252"/>
      <c r="SPM128" s="1252"/>
      <c r="SPN128" s="1252"/>
      <c r="SPO128" s="1252"/>
      <c r="SPP128" s="1252"/>
      <c r="SPQ128" s="1252"/>
      <c r="SPR128" s="1252"/>
      <c r="SPS128" s="1252"/>
      <c r="SPT128" s="1252"/>
      <c r="SPU128" s="1252"/>
      <c r="SPV128" s="1252"/>
      <c r="SPW128" s="1252"/>
      <c r="SPX128" s="1252"/>
      <c r="SPY128" s="1252"/>
      <c r="SPZ128" s="1252"/>
      <c r="SQA128" s="1252"/>
      <c r="SQB128" s="1252"/>
      <c r="SQC128" s="1252"/>
      <c r="SQD128" s="1252"/>
      <c r="SQE128" s="1252"/>
      <c r="SQF128" s="1252"/>
      <c r="SQG128" s="1252"/>
      <c r="SQH128" s="1252"/>
      <c r="SQI128" s="1252"/>
      <c r="SQJ128" s="1252"/>
      <c r="SQK128" s="1252"/>
      <c r="SQL128" s="1252"/>
      <c r="SQM128" s="1252"/>
      <c r="SQN128" s="1252"/>
      <c r="SQO128" s="1252"/>
      <c r="SQP128" s="1252"/>
      <c r="SQQ128" s="1252"/>
      <c r="SQR128" s="1252"/>
      <c r="SQS128" s="1252"/>
      <c r="SQT128" s="1252"/>
      <c r="SQU128" s="1252"/>
      <c r="SQV128" s="1252"/>
      <c r="SQW128" s="1252"/>
      <c r="SQX128" s="1252"/>
      <c r="SQY128" s="1252"/>
      <c r="SQZ128" s="1252"/>
      <c r="SRA128" s="1252"/>
      <c r="SRB128" s="1252"/>
      <c r="SRC128" s="1252"/>
      <c r="SRD128" s="1252"/>
      <c r="SRE128" s="1252"/>
      <c r="SRF128" s="1252"/>
      <c r="SRG128" s="1252"/>
      <c r="SRH128" s="1252"/>
      <c r="SRI128" s="1252"/>
      <c r="SRJ128" s="1252"/>
      <c r="SRK128" s="1252"/>
      <c r="SRL128" s="1252"/>
      <c r="SRM128" s="1252"/>
      <c r="SRN128" s="1252"/>
      <c r="SRO128" s="1252"/>
      <c r="SRP128" s="1252"/>
      <c r="SRQ128" s="1252"/>
      <c r="SRR128" s="1252"/>
      <c r="SRS128" s="1252"/>
      <c r="SRT128" s="1252"/>
      <c r="SRU128" s="1252"/>
      <c r="SRV128" s="1252"/>
      <c r="SRW128" s="1252"/>
      <c r="SRX128" s="1252"/>
      <c r="SRY128" s="1252"/>
      <c r="SRZ128" s="1252"/>
      <c r="SSA128" s="1252"/>
      <c r="SSB128" s="1252"/>
      <c r="SSC128" s="1252"/>
      <c r="SSD128" s="1252"/>
      <c r="SSE128" s="1252"/>
      <c r="SSF128" s="1252"/>
      <c r="SSG128" s="1252"/>
      <c r="SSH128" s="1252"/>
      <c r="SSI128" s="1252"/>
      <c r="SSJ128" s="1252"/>
      <c r="SSK128" s="1252"/>
      <c r="SSL128" s="1252"/>
      <c r="SSM128" s="1252"/>
      <c r="SSN128" s="1252"/>
      <c r="SSO128" s="1252"/>
      <c r="SSP128" s="1252"/>
      <c r="SSQ128" s="1252"/>
      <c r="SSR128" s="1252"/>
      <c r="SSS128" s="1252"/>
      <c r="SST128" s="1252"/>
      <c r="SSU128" s="1252"/>
      <c r="SSV128" s="1252"/>
      <c r="SSW128" s="1252"/>
      <c r="SSX128" s="1252"/>
      <c r="SSY128" s="1252"/>
      <c r="SSZ128" s="1252"/>
      <c r="STA128" s="1252"/>
      <c r="STB128" s="1252"/>
      <c r="STC128" s="1252"/>
      <c r="STD128" s="1252"/>
      <c r="STE128" s="1252"/>
      <c r="STF128" s="1252"/>
      <c r="STG128" s="1252"/>
      <c r="STH128" s="1252"/>
      <c r="STI128" s="1252"/>
      <c r="STJ128" s="1252"/>
      <c r="STK128" s="1252"/>
      <c r="STL128" s="1252"/>
      <c r="STM128" s="1252"/>
      <c r="STN128" s="1252"/>
      <c r="STO128" s="1252"/>
      <c r="STP128" s="1252"/>
      <c r="STQ128" s="1252"/>
      <c r="STR128" s="1252"/>
      <c r="STS128" s="1252"/>
      <c r="STT128" s="1252"/>
      <c r="STU128" s="1252"/>
      <c r="STV128" s="1252"/>
      <c r="STW128" s="1252"/>
      <c r="STX128" s="1252"/>
      <c r="STY128" s="1252"/>
      <c r="STZ128" s="1252"/>
      <c r="SUA128" s="1252"/>
      <c r="SUB128" s="1252"/>
      <c r="SUC128" s="1252"/>
      <c r="SUD128" s="1252"/>
      <c r="SUE128" s="1252"/>
      <c r="SUF128" s="1252"/>
      <c r="SUG128" s="1252"/>
      <c r="SUH128" s="1252"/>
      <c r="SUI128" s="1252"/>
      <c r="SUJ128" s="1252"/>
      <c r="SUK128" s="1252"/>
      <c r="SUL128" s="1252"/>
      <c r="SUM128" s="1252"/>
      <c r="SUN128" s="1252"/>
      <c r="SUO128" s="1252"/>
      <c r="SUP128" s="1252"/>
      <c r="SUQ128" s="1252"/>
      <c r="SUR128" s="1252"/>
      <c r="SUS128" s="1252"/>
      <c r="SUT128" s="1252"/>
      <c r="SUU128" s="1252"/>
      <c r="SUV128" s="1252"/>
      <c r="SUW128" s="1252"/>
      <c r="SUX128" s="1252"/>
      <c r="SUY128" s="1252"/>
      <c r="SUZ128" s="1252"/>
      <c r="SVA128" s="1252"/>
      <c r="SVB128" s="1252"/>
      <c r="SVC128" s="1252"/>
      <c r="SVD128" s="1252"/>
      <c r="SVE128" s="1252"/>
      <c r="SVF128" s="1252"/>
      <c r="SVG128" s="1252"/>
      <c r="SVH128" s="1252"/>
      <c r="SVI128" s="1252"/>
      <c r="SVJ128" s="1252"/>
      <c r="SVK128" s="1252"/>
      <c r="SVL128" s="1252"/>
      <c r="SVM128" s="1252"/>
      <c r="SVN128" s="1252"/>
      <c r="SVO128" s="1252"/>
      <c r="SVP128" s="1252"/>
      <c r="SVQ128" s="1252"/>
      <c r="SVR128" s="1252"/>
      <c r="SVS128" s="1252"/>
      <c r="SVT128" s="1252"/>
      <c r="SVU128" s="1252"/>
      <c r="SVV128" s="1252"/>
      <c r="SVW128" s="1252"/>
      <c r="SVX128" s="1252"/>
      <c r="SVY128" s="1252"/>
      <c r="SVZ128" s="1252"/>
      <c r="SWA128" s="1252"/>
      <c r="SWB128" s="1252"/>
      <c r="SWC128" s="1252"/>
      <c r="SWD128" s="1252"/>
      <c r="SWE128" s="1252"/>
      <c r="SWF128" s="1252"/>
      <c r="SWG128" s="1252"/>
      <c r="SWH128" s="1252"/>
      <c r="SWI128" s="1252"/>
      <c r="SWJ128" s="1252"/>
      <c r="SWK128" s="1252"/>
      <c r="SWL128" s="1252"/>
      <c r="SWM128" s="1252"/>
      <c r="SWN128" s="1252"/>
      <c r="SWO128" s="1252"/>
      <c r="SWP128" s="1252"/>
      <c r="SWQ128" s="1252"/>
      <c r="SWR128" s="1252"/>
      <c r="SWS128" s="1252"/>
      <c r="SWT128" s="1252"/>
      <c r="SWU128" s="1252"/>
      <c r="SWV128" s="1252"/>
      <c r="SWW128" s="1252"/>
      <c r="SWX128" s="1252"/>
      <c r="SWY128" s="1252"/>
      <c r="SWZ128" s="1252"/>
      <c r="SXA128" s="1252"/>
      <c r="SXB128" s="1252"/>
      <c r="SXC128" s="1252"/>
      <c r="SXD128" s="1252"/>
      <c r="SXE128" s="1252"/>
      <c r="SXF128" s="1252"/>
      <c r="SXG128" s="1252"/>
      <c r="SXH128" s="1252"/>
      <c r="SXI128" s="1252"/>
      <c r="SXJ128" s="1252"/>
      <c r="SXK128" s="1252"/>
      <c r="SXL128" s="1252"/>
      <c r="SXM128" s="1252"/>
      <c r="SXN128" s="1252"/>
      <c r="SXO128" s="1252"/>
      <c r="SXP128" s="1252"/>
      <c r="SXQ128" s="1252"/>
      <c r="SXR128" s="1252"/>
      <c r="SXS128" s="1252"/>
      <c r="SXT128" s="1252"/>
      <c r="SXU128" s="1252"/>
      <c r="SXV128" s="1252"/>
      <c r="SXW128" s="1252"/>
      <c r="SXX128" s="1252"/>
      <c r="SXY128" s="1252"/>
      <c r="SXZ128" s="1252"/>
      <c r="SYA128" s="1252"/>
      <c r="SYB128" s="1252"/>
      <c r="SYC128" s="1252"/>
      <c r="SYD128" s="1252"/>
      <c r="SYE128" s="1252"/>
      <c r="SYF128" s="1252"/>
      <c r="SYG128" s="1252"/>
      <c r="SYH128" s="1252"/>
      <c r="SYI128" s="1252"/>
      <c r="SYJ128" s="1252"/>
      <c r="SYK128" s="1252"/>
      <c r="SYL128" s="1252"/>
      <c r="SYM128" s="1252"/>
      <c r="SYN128" s="1252"/>
      <c r="SYO128" s="1252"/>
      <c r="SYP128" s="1252"/>
      <c r="SYQ128" s="1252"/>
      <c r="SYR128" s="1252"/>
      <c r="SYS128" s="1252"/>
      <c r="SYT128" s="1252"/>
      <c r="SYU128" s="1252"/>
      <c r="SYV128" s="1252"/>
      <c r="SYW128" s="1252"/>
      <c r="SYX128" s="1252"/>
      <c r="SYY128" s="1252"/>
      <c r="SYZ128" s="1252"/>
      <c r="SZA128" s="1252"/>
      <c r="SZB128" s="1252"/>
      <c r="SZC128" s="1252"/>
      <c r="SZD128" s="1252"/>
      <c r="SZE128" s="1252"/>
      <c r="SZF128" s="1252"/>
      <c r="SZG128" s="1252"/>
      <c r="SZH128" s="1252"/>
      <c r="SZI128" s="1252"/>
      <c r="SZJ128" s="1252"/>
      <c r="SZK128" s="1252"/>
      <c r="SZL128" s="1252"/>
      <c r="SZM128" s="1252"/>
      <c r="SZN128" s="1252"/>
      <c r="SZO128" s="1252"/>
      <c r="SZP128" s="1252"/>
      <c r="SZQ128" s="1252"/>
      <c r="SZR128" s="1252"/>
      <c r="SZS128" s="1252"/>
      <c r="SZT128" s="1252"/>
      <c r="SZU128" s="1252"/>
      <c r="SZV128" s="1252"/>
      <c r="SZW128" s="1252"/>
      <c r="SZX128" s="1252"/>
      <c r="SZY128" s="1252"/>
      <c r="SZZ128" s="1252"/>
      <c r="TAA128" s="1252"/>
      <c r="TAB128" s="1252"/>
      <c r="TAC128" s="1252"/>
      <c r="TAD128" s="1252"/>
      <c r="TAE128" s="1252"/>
      <c r="TAF128" s="1252"/>
      <c r="TAG128" s="1252"/>
      <c r="TAH128" s="1252"/>
      <c r="TAI128" s="1252"/>
      <c r="TAJ128" s="1252"/>
      <c r="TAK128" s="1252"/>
      <c r="TAL128" s="1252"/>
      <c r="TAM128" s="1252"/>
      <c r="TAN128" s="1252"/>
      <c r="TAO128" s="1252"/>
      <c r="TAP128" s="1252"/>
      <c r="TAQ128" s="1252"/>
      <c r="TAR128" s="1252"/>
      <c r="TAS128" s="1252"/>
      <c r="TAT128" s="1252"/>
      <c r="TAU128" s="1252"/>
      <c r="TAV128" s="1252"/>
      <c r="TAW128" s="1252"/>
      <c r="TAX128" s="1252"/>
      <c r="TAY128" s="1252"/>
      <c r="TAZ128" s="1252"/>
      <c r="TBA128" s="1252"/>
      <c r="TBB128" s="1252"/>
      <c r="TBC128" s="1252"/>
      <c r="TBD128" s="1252"/>
      <c r="TBE128" s="1252"/>
      <c r="TBF128" s="1252"/>
      <c r="TBG128" s="1252"/>
      <c r="TBH128" s="1252"/>
      <c r="TBI128" s="1252"/>
      <c r="TBJ128" s="1252"/>
      <c r="TBK128" s="1252"/>
      <c r="TBL128" s="1252"/>
      <c r="TBM128" s="1252"/>
      <c r="TBN128" s="1252"/>
      <c r="TBO128" s="1252"/>
      <c r="TBP128" s="1252"/>
      <c r="TBQ128" s="1252"/>
      <c r="TBR128" s="1252"/>
      <c r="TBS128" s="1252"/>
      <c r="TBT128" s="1252"/>
      <c r="TBU128" s="1252"/>
      <c r="TBV128" s="1252"/>
      <c r="TBW128" s="1252"/>
      <c r="TBX128" s="1252"/>
      <c r="TBY128" s="1252"/>
      <c r="TBZ128" s="1252"/>
      <c r="TCA128" s="1252"/>
      <c r="TCB128" s="1252"/>
      <c r="TCC128" s="1252"/>
      <c r="TCD128" s="1252"/>
      <c r="TCE128" s="1252"/>
      <c r="TCF128" s="1252"/>
      <c r="TCG128" s="1252"/>
      <c r="TCH128" s="1252"/>
      <c r="TCI128" s="1252"/>
      <c r="TCJ128" s="1252"/>
      <c r="TCK128" s="1252"/>
      <c r="TCL128" s="1252"/>
      <c r="TCM128" s="1252"/>
      <c r="TCN128" s="1252"/>
      <c r="TCO128" s="1252"/>
      <c r="TCP128" s="1252"/>
      <c r="TCQ128" s="1252"/>
      <c r="TCR128" s="1252"/>
      <c r="TCS128" s="1252"/>
      <c r="TCT128" s="1252"/>
      <c r="TCU128" s="1252"/>
      <c r="TCV128" s="1252"/>
      <c r="TCW128" s="1252"/>
      <c r="TCX128" s="1252"/>
      <c r="TCY128" s="1252"/>
      <c r="TCZ128" s="1252"/>
      <c r="TDA128" s="1252"/>
      <c r="TDB128" s="1252"/>
      <c r="TDC128" s="1252"/>
      <c r="TDD128" s="1252"/>
      <c r="TDE128" s="1252"/>
      <c r="TDF128" s="1252"/>
      <c r="TDG128" s="1252"/>
      <c r="TDH128" s="1252"/>
      <c r="TDI128" s="1252"/>
      <c r="TDJ128" s="1252"/>
      <c r="TDK128" s="1252"/>
      <c r="TDL128" s="1252"/>
      <c r="TDM128" s="1252"/>
      <c r="TDN128" s="1252"/>
      <c r="TDO128" s="1252"/>
      <c r="TDP128" s="1252"/>
      <c r="TDQ128" s="1252"/>
      <c r="TDR128" s="1252"/>
      <c r="TDS128" s="1252"/>
      <c r="TDT128" s="1252"/>
      <c r="TDU128" s="1252"/>
      <c r="TDV128" s="1252"/>
      <c r="TDW128" s="1252"/>
      <c r="TDX128" s="1252"/>
      <c r="TDY128" s="1252"/>
      <c r="TDZ128" s="1252"/>
      <c r="TEA128" s="1252"/>
      <c r="TEB128" s="1252"/>
      <c r="TEC128" s="1252"/>
      <c r="TED128" s="1252"/>
      <c r="TEE128" s="1252"/>
      <c r="TEF128" s="1252"/>
      <c r="TEG128" s="1252"/>
      <c r="TEH128" s="1252"/>
      <c r="TEI128" s="1252"/>
      <c r="TEJ128" s="1252"/>
      <c r="TEK128" s="1252"/>
      <c r="TEL128" s="1252"/>
      <c r="TEM128" s="1252"/>
      <c r="TEN128" s="1252"/>
      <c r="TEO128" s="1252"/>
      <c r="TEP128" s="1252"/>
      <c r="TEQ128" s="1252"/>
      <c r="TER128" s="1252"/>
      <c r="TES128" s="1252"/>
      <c r="TET128" s="1252"/>
      <c r="TEU128" s="1252"/>
      <c r="TEV128" s="1252"/>
      <c r="TEW128" s="1252"/>
      <c r="TEX128" s="1252"/>
      <c r="TEY128" s="1252"/>
      <c r="TEZ128" s="1252"/>
      <c r="TFA128" s="1252"/>
      <c r="TFB128" s="1252"/>
      <c r="TFC128" s="1252"/>
      <c r="TFD128" s="1252"/>
      <c r="TFE128" s="1252"/>
      <c r="TFF128" s="1252"/>
      <c r="TFG128" s="1252"/>
      <c r="TFH128" s="1252"/>
      <c r="TFI128" s="1252"/>
      <c r="TFJ128" s="1252"/>
      <c r="TFK128" s="1252"/>
      <c r="TFL128" s="1252"/>
      <c r="TFM128" s="1252"/>
      <c r="TFN128" s="1252"/>
      <c r="TFO128" s="1252"/>
      <c r="TFP128" s="1252"/>
      <c r="TFQ128" s="1252"/>
      <c r="TFR128" s="1252"/>
      <c r="TFS128" s="1252"/>
      <c r="TFT128" s="1252"/>
      <c r="TFU128" s="1252"/>
      <c r="TFV128" s="1252"/>
      <c r="TFW128" s="1252"/>
      <c r="TFX128" s="1252"/>
      <c r="TFY128" s="1252"/>
      <c r="TFZ128" s="1252"/>
      <c r="TGA128" s="1252"/>
      <c r="TGB128" s="1252"/>
      <c r="TGC128" s="1252"/>
      <c r="TGD128" s="1252"/>
      <c r="TGE128" s="1252"/>
      <c r="TGF128" s="1252"/>
      <c r="TGG128" s="1252"/>
      <c r="TGH128" s="1252"/>
      <c r="TGI128" s="1252"/>
      <c r="TGJ128" s="1252"/>
      <c r="TGK128" s="1252"/>
      <c r="TGL128" s="1252"/>
      <c r="TGM128" s="1252"/>
      <c r="TGN128" s="1252"/>
      <c r="TGO128" s="1252"/>
      <c r="TGP128" s="1252"/>
      <c r="TGQ128" s="1252"/>
      <c r="TGR128" s="1252"/>
      <c r="TGS128" s="1252"/>
      <c r="TGT128" s="1252"/>
      <c r="TGU128" s="1252"/>
      <c r="TGV128" s="1252"/>
      <c r="TGW128" s="1252"/>
      <c r="TGX128" s="1252"/>
      <c r="TGY128" s="1252"/>
      <c r="TGZ128" s="1252"/>
      <c r="THA128" s="1252"/>
      <c r="THB128" s="1252"/>
      <c r="THC128" s="1252"/>
      <c r="THD128" s="1252"/>
      <c r="THE128" s="1252"/>
      <c r="THF128" s="1252"/>
      <c r="THG128" s="1252"/>
      <c r="THH128" s="1252"/>
      <c r="THI128" s="1252"/>
      <c r="THJ128" s="1252"/>
      <c r="THK128" s="1252"/>
      <c r="THL128" s="1252"/>
      <c r="THM128" s="1252"/>
      <c r="THN128" s="1252"/>
      <c r="THO128" s="1252"/>
      <c r="THP128" s="1252"/>
      <c r="THQ128" s="1252"/>
      <c r="THR128" s="1252"/>
      <c r="THS128" s="1252"/>
      <c r="THT128" s="1252"/>
      <c r="THU128" s="1252"/>
      <c r="THV128" s="1252"/>
      <c r="THW128" s="1252"/>
      <c r="THX128" s="1252"/>
      <c r="THY128" s="1252"/>
      <c r="THZ128" s="1252"/>
      <c r="TIA128" s="1252"/>
      <c r="TIB128" s="1252"/>
      <c r="TIC128" s="1252"/>
      <c r="TID128" s="1252"/>
      <c r="TIE128" s="1252"/>
      <c r="TIF128" s="1252"/>
      <c r="TIG128" s="1252"/>
      <c r="TIH128" s="1252"/>
      <c r="TII128" s="1252"/>
      <c r="TIJ128" s="1252"/>
      <c r="TIK128" s="1252"/>
      <c r="TIL128" s="1252"/>
      <c r="TIM128" s="1252"/>
      <c r="TIN128" s="1252"/>
      <c r="TIO128" s="1252"/>
      <c r="TIP128" s="1252"/>
      <c r="TIQ128" s="1252"/>
      <c r="TIR128" s="1252"/>
      <c r="TIS128" s="1252"/>
      <c r="TIT128" s="1252"/>
      <c r="TIU128" s="1252"/>
      <c r="TIV128" s="1252"/>
      <c r="TIW128" s="1252"/>
      <c r="TIX128" s="1252"/>
      <c r="TIY128" s="1252"/>
      <c r="TIZ128" s="1252"/>
      <c r="TJA128" s="1252"/>
      <c r="TJB128" s="1252"/>
      <c r="TJC128" s="1252"/>
      <c r="TJD128" s="1252"/>
      <c r="TJE128" s="1252"/>
      <c r="TJF128" s="1252"/>
      <c r="TJG128" s="1252"/>
      <c r="TJH128" s="1252"/>
      <c r="TJI128" s="1252"/>
      <c r="TJJ128" s="1252"/>
      <c r="TJK128" s="1252"/>
      <c r="TJL128" s="1252"/>
      <c r="TJM128" s="1252"/>
      <c r="TJN128" s="1252"/>
      <c r="TJO128" s="1252"/>
      <c r="TJP128" s="1252"/>
      <c r="TJQ128" s="1252"/>
      <c r="TJR128" s="1252"/>
      <c r="TJS128" s="1252"/>
      <c r="TJT128" s="1252"/>
      <c r="TJU128" s="1252"/>
      <c r="TJV128" s="1252"/>
      <c r="TJW128" s="1252"/>
      <c r="TJX128" s="1252"/>
      <c r="TJY128" s="1252"/>
      <c r="TJZ128" s="1252"/>
      <c r="TKA128" s="1252"/>
      <c r="TKB128" s="1252"/>
      <c r="TKC128" s="1252"/>
      <c r="TKD128" s="1252"/>
      <c r="TKE128" s="1252"/>
      <c r="TKF128" s="1252"/>
      <c r="TKG128" s="1252"/>
      <c r="TKH128" s="1252"/>
      <c r="TKI128" s="1252"/>
      <c r="TKJ128" s="1252"/>
      <c r="TKK128" s="1252"/>
      <c r="TKL128" s="1252"/>
      <c r="TKM128" s="1252"/>
      <c r="TKN128" s="1252"/>
      <c r="TKO128" s="1252"/>
      <c r="TKP128" s="1252"/>
      <c r="TKQ128" s="1252"/>
      <c r="TKR128" s="1252"/>
      <c r="TKS128" s="1252"/>
      <c r="TKT128" s="1252"/>
      <c r="TKU128" s="1252"/>
      <c r="TKV128" s="1252"/>
      <c r="TKW128" s="1252"/>
      <c r="TKX128" s="1252"/>
      <c r="TKY128" s="1252"/>
      <c r="TKZ128" s="1252"/>
      <c r="TLA128" s="1252"/>
      <c r="TLB128" s="1252"/>
      <c r="TLC128" s="1252"/>
      <c r="TLD128" s="1252"/>
      <c r="TLE128" s="1252"/>
      <c r="TLF128" s="1252"/>
      <c r="TLG128" s="1252"/>
      <c r="TLH128" s="1252"/>
      <c r="TLI128" s="1252"/>
      <c r="TLJ128" s="1252"/>
      <c r="TLK128" s="1252"/>
      <c r="TLL128" s="1252"/>
      <c r="TLM128" s="1252"/>
      <c r="TLN128" s="1252"/>
      <c r="TLO128" s="1252"/>
      <c r="TLP128" s="1252"/>
      <c r="TLQ128" s="1252"/>
      <c r="TLR128" s="1252"/>
      <c r="TLS128" s="1252"/>
      <c r="TLT128" s="1252"/>
      <c r="TLU128" s="1252"/>
      <c r="TLV128" s="1252"/>
      <c r="TLW128" s="1252"/>
      <c r="TLX128" s="1252"/>
      <c r="TLY128" s="1252"/>
      <c r="TLZ128" s="1252"/>
      <c r="TMA128" s="1252"/>
      <c r="TMB128" s="1252"/>
      <c r="TMC128" s="1252"/>
      <c r="TMD128" s="1252"/>
      <c r="TME128" s="1252"/>
      <c r="TMF128" s="1252"/>
      <c r="TMG128" s="1252"/>
      <c r="TMH128" s="1252"/>
      <c r="TMI128" s="1252"/>
      <c r="TMJ128" s="1252"/>
      <c r="TMK128" s="1252"/>
      <c r="TML128" s="1252"/>
      <c r="TMM128" s="1252"/>
      <c r="TMN128" s="1252"/>
      <c r="TMO128" s="1252"/>
      <c r="TMP128" s="1252"/>
      <c r="TMQ128" s="1252"/>
      <c r="TMR128" s="1252"/>
      <c r="TMS128" s="1252"/>
      <c r="TMT128" s="1252"/>
      <c r="TMU128" s="1252"/>
      <c r="TMV128" s="1252"/>
      <c r="TMW128" s="1252"/>
      <c r="TMX128" s="1252"/>
      <c r="TMY128" s="1252"/>
      <c r="TMZ128" s="1252"/>
      <c r="TNA128" s="1252"/>
      <c r="TNB128" s="1252"/>
      <c r="TNC128" s="1252"/>
      <c r="TND128" s="1252"/>
      <c r="TNE128" s="1252"/>
      <c r="TNF128" s="1252"/>
      <c r="TNG128" s="1252"/>
      <c r="TNH128" s="1252"/>
      <c r="TNI128" s="1252"/>
      <c r="TNJ128" s="1252"/>
      <c r="TNK128" s="1252"/>
      <c r="TNL128" s="1252"/>
      <c r="TNM128" s="1252"/>
      <c r="TNN128" s="1252"/>
      <c r="TNO128" s="1252"/>
      <c r="TNP128" s="1252"/>
      <c r="TNQ128" s="1252"/>
      <c r="TNR128" s="1252"/>
      <c r="TNS128" s="1252"/>
      <c r="TNT128" s="1252"/>
      <c r="TNU128" s="1252"/>
      <c r="TNV128" s="1252"/>
      <c r="TNW128" s="1252"/>
      <c r="TNX128" s="1252"/>
      <c r="TNY128" s="1252"/>
      <c r="TNZ128" s="1252"/>
      <c r="TOA128" s="1252"/>
      <c r="TOB128" s="1252"/>
      <c r="TOC128" s="1252"/>
      <c r="TOD128" s="1252"/>
      <c r="TOE128" s="1252"/>
      <c r="TOF128" s="1252"/>
      <c r="TOG128" s="1252"/>
      <c r="TOH128" s="1252"/>
      <c r="TOI128" s="1252"/>
      <c r="TOJ128" s="1252"/>
      <c r="TOK128" s="1252"/>
      <c r="TOL128" s="1252"/>
      <c r="TOM128" s="1252"/>
      <c r="TON128" s="1252"/>
      <c r="TOO128" s="1252"/>
      <c r="TOP128" s="1252"/>
      <c r="TOQ128" s="1252"/>
      <c r="TOR128" s="1252"/>
      <c r="TOS128" s="1252"/>
      <c r="TOT128" s="1252"/>
      <c r="TOU128" s="1252"/>
      <c r="TOV128" s="1252"/>
      <c r="TOW128" s="1252"/>
      <c r="TOX128" s="1252"/>
      <c r="TOY128" s="1252"/>
      <c r="TOZ128" s="1252"/>
      <c r="TPA128" s="1252"/>
      <c r="TPB128" s="1252"/>
      <c r="TPC128" s="1252"/>
      <c r="TPD128" s="1252"/>
      <c r="TPE128" s="1252"/>
      <c r="TPF128" s="1252"/>
      <c r="TPG128" s="1252"/>
      <c r="TPH128" s="1252"/>
      <c r="TPI128" s="1252"/>
      <c r="TPJ128" s="1252"/>
      <c r="TPK128" s="1252"/>
      <c r="TPL128" s="1252"/>
      <c r="TPM128" s="1252"/>
      <c r="TPN128" s="1252"/>
      <c r="TPO128" s="1252"/>
      <c r="TPP128" s="1252"/>
      <c r="TPQ128" s="1252"/>
      <c r="TPR128" s="1252"/>
      <c r="TPS128" s="1252"/>
      <c r="TPT128" s="1252"/>
      <c r="TPU128" s="1252"/>
      <c r="TPV128" s="1252"/>
      <c r="TPW128" s="1252"/>
      <c r="TPX128" s="1252"/>
      <c r="TPY128" s="1252"/>
      <c r="TPZ128" s="1252"/>
      <c r="TQA128" s="1252"/>
      <c r="TQB128" s="1252"/>
      <c r="TQC128" s="1252"/>
      <c r="TQD128" s="1252"/>
      <c r="TQE128" s="1252"/>
      <c r="TQF128" s="1252"/>
      <c r="TQG128" s="1252"/>
      <c r="TQH128" s="1252"/>
      <c r="TQI128" s="1252"/>
      <c r="TQJ128" s="1252"/>
      <c r="TQK128" s="1252"/>
      <c r="TQL128" s="1252"/>
      <c r="TQM128" s="1252"/>
      <c r="TQN128" s="1252"/>
      <c r="TQO128" s="1252"/>
      <c r="TQP128" s="1252"/>
      <c r="TQQ128" s="1252"/>
      <c r="TQR128" s="1252"/>
      <c r="TQS128" s="1252"/>
      <c r="TQT128" s="1252"/>
      <c r="TQU128" s="1252"/>
      <c r="TQV128" s="1252"/>
      <c r="TQW128" s="1252"/>
      <c r="TQX128" s="1252"/>
      <c r="TQY128" s="1252"/>
      <c r="TQZ128" s="1252"/>
      <c r="TRA128" s="1252"/>
      <c r="TRB128" s="1252"/>
      <c r="TRC128" s="1252"/>
      <c r="TRD128" s="1252"/>
      <c r="TRE128" s="1252"/>
      <c r="TRF128" s="1252"/>
      <c r="TRG128" s="1252"/>
      <c r="TRH128" s="1252"/>
      <c r="TRI128" s="1252"/>
      <c r="TRJ128" s="1252"/>
      <c r="TRK128" s="1252"/>
      <c r="TRL128" s="1252"/>
      <c r="TRM128" s="1252"/>
      <c r="TRN128" s="1252"/>
      <c r="TRO128" s="1252"/>
      <c r="TRP128" s="1252"/>
      <c r="TRQ128" s="1252"/>
      <c r="TRR128" s="1252"/>
      <c r="TRS128" s="1252"/>
      <c r="TRT128" s="1252"/>
      <c r="TRU128" s="1252"/>
      <c r="TRV128" s="1252"/>
      <c r="TRW128" s="1252"/>
      <c r="TRX128" s="1252"/>
      <c r="TRY128" s="1252"/>
      <c r="TRZ128" s="1252"/>
      <c r="TSA128" s="1252"/>
      <c r="TSB128" s="1252"/>
      <c r="TSC128" s="1252"/>
      <c r="TSD128" s="1252"/>
      <c r="TSE128" s="1252"/>
      <c r="TSF128" s="1252"/>
      <c r="TSG128" s="1252"/>
      <c r="TSH128" s="1252"/>
      <c r="TSI128" s="1252"/>
      <c r="TSJ128" s="1252"/>
      <c r="TSK128" s="1252"/>
      <c r="TSL128" s="1252"/>
      <c r="TSM128" s="1252"/>
      <c r="TSN128" s="1252"/>
      <c r="TSO128" s="1252"/>
      <c r="TSP128" s="1252"/>
      <c r="TSQ128" s="1252"/>
      <c r="TSR128" s="1252"/>
      <c r="TSS128" s="1252"/>
      <c r="TST128" s="1252"/>
      <c r="TSU128" s="1252"/>
      <c r="TSV128" s="1252"/>
      <c r="TSW128" s="1252"/>
      <c r="TSX128" s="1252"/>
      <c r="TSY128" s="1252"/>
      <c r="TSZ128" s="1252"/>
      <c r="TTA128" s="1252"/>
      <c r="TTB128" s="1252"/>
      <c r="TTC128" s="1252"/>
      <c r="TTD128" s="1252"/>
      <c r="TTE128" s="1252"/>
      <c r="TTF128" s="1252"/>
      <c r="TTG128" s="1252"/>
      <c r="TTH128" s="1252"/>
      <c r="TTI128" s="1252"/>
      <c r="TTJ128" s="1252"/>
      <c r="TTK128" s="1252"/>
      <c r="TTL128" s="1252"/>
      <c r="TTM128" s="1252"/>
      <c r="TTN128" s="1252"/>
      <c r="TTO128" s="1252"/>
      <c r="TTP128" s="1252"/>
      <c r="TTQ128" s="1252"/>
      <c r="TTR128" s="1252"/>
      <c r="TTS128" s="1252"/>
      <c r="TTT128" s="1252"/>
      <c r="TTU128" s="1252"/>
      <c r="TTV128" s="1252"/>
      <c r="TTW128" s="1252"/>
      <c r="TTX128" s="1252"/>
      <c r="TTY128" s="1252"/>
      <c r="TTZ128" s="1252"/>
      <c r="TUA128" s="1252"/>
      <c r="TUB128" s="1252"/>
      <c r="TUC128" s="1252"/>
      <c r="TUD128" s="1252"/>
      <c r="TUE128" s="1252"/>
      <c r="TUF128" s="1252"/>
      <c r="TUG128" s="1252"/>
      <c r="TUH128" s="1252"/>
      <c r="TUI128" s="1252"/>
      <c r="TUJ128" s="1252"/>
      <c r="TUK128" s="1252"/>
      <c r="TUL128" s="1252"/>
      <c r="TUM128" s="1252"/>
      <c r="TUN128" s="1252"/>
      <c r="TUO128" s="1252"/>
      <c r="TUP128" s="1252"/>
      <c r="TUQ128" s="1252"/>
      <c r="TUR128" s="1252"/>
      <c r="TUS128" s="1252"/>
      <c r="TUT128" s="1252"/>
      <c r="TUU128" s="1252"/>
      <c r="TUV128" s="1252"/>
      <c r="TUW128" s="1252"/>
      <c r="TUX128" s="1252"/>
      <c r="TUY128" s="1252"/>
      <c r="TUZ128" s="1252"/>
      <c r="TVA128" s="1252"/>
      <c r="TVB128" s="1252"/>
      <c r="TVC128" s="1252"/>
      <c r="TVD128" s="1252"/>
      <c r="TVE128" s="1252"/>
      <c r="TVF128" s="1252"/>
      <c r="TVG128" s="1252"/>
      <c r="TVH128" s="1252"/>
      <c r="TVI128" s="1252"/>
      <c r="TVJ128" s="1252"/>
      <c r="TVK128" s="1252"/>
      <c r="TVL128" s="1252"/>
      <c r="TVM128" s="1252"/>
      <c r="TVN128" s="1252"/>
      <c r="TVO128" s="1252"/>
      <c r="TVP128" s="1252"/>
      <c r="TVQ128" s="1252"/>
      <c r="TVR128" s="1252"/>
      <c r="TVS128" s="1252"/>
      <c r="TVT128" s="1252"/>
      <c r="TVU128" s="1252"/>
      <c r="TVV128" s="1252"/>
      <c r="TVW128" s="1252"/>
      <c r="TVX128" s="1252"/>
      <c r="TVY128" s="1252"/>
      <c r="TVZ128" s="1252"/>
      <c r="TWA128" s="1252"/>
      <c r="TWB128" s="1252"/>
      <c r="TWC128" s="1252"/>
      <c r="TWD128" s="1252"/>
      <c r="TWE128" s="1252"/>
      <c r="TWF128" s="1252"/>
      <c r="TWG128" s="1252"/>
      <c r="TWH128" s="1252"/>
      <c r="TWI128" s="1252"/>
      <c r="TWJ128" s="1252"/>
      <c r="TWK128" s="1252"/>
      <c r="TWL128" s="1252"/>
      <c r="TWM128" s="1252"/>
      <c r="TWN128" s="1252"/>
      <c r="TWO128" s="1252"/>
      <c r="TWP128" s="1252"/>
      <c r="TWQ128" s="1252"/>
      <c r="TWR128" s="1252"/>
      <c r="TWS128" s="1252"/>
      <c r="TWT128" s="1252"/>
      <c r="TWU128" s="1252"/>
      <c r="TWV128" s="1252"/>
      <c r="TWW128" s="1252"/>
      <c r="TWX128" s="1252"/>
      <c r="TWY128" s="1252"/>
      <c r="TWZ128" s="1252"/>
      <c r="TXA128" s="1252"/>
      <c r="TXB128" s="1252"/>
      <c r="TXC128" s="1252"/>
      <c r="TXD128" s="1252"/>
      <c r="TXE128" s="1252"/>
      <c r="TXF128" s="1252"/>
      <c r="TXG128" s="1252"/>
      <c r="TXH128" s="1252"/>
      <c r="TXI128" s="1252"/>
      <c r="TXJ128" s="1252"/>
      <c r="TXK128" s="1252"/>
      <c r="TXL128" s="1252"/>
      <c r="TXM128" s="1252"/>
      <c r="TXN128" s="1252"/>
      <c r="TXO128" s="1252"/>
      <c r="TXP128" s="1252"/>
      <c r="TXQ128" s="1252"/>
      <c r="TXR128" s="1252"/>
      <c r="TXS128" s="1252"/>
      <c r="TXT128" s="1252"/>
      <c r="TXU128" s="1252"/>
      <c r="TXV128" s="1252"/>
      <c r="TXW128" s="1252"/>
      <c r="TXX128" s="1252"/>
      <c r="TXY128" s="1252"/>
      <c r="TXZ128" s="1252"/>
      <c r="TYA128" s="1252"/>
      <c r="TYB128" s="1252"/>
      <c r="TYC128" s="1252"/>
      <c r="TYD128" s="1252"/>
      <c r="TYE128" s="1252"/>
      <c r="TYF128" s="1252"/>
      <c r="TYG128" s="1252"/>
      <c r="TYH128" s="1252"/>
      <c r="TYI128" s="1252"/>
      <c r="TYJ128" s="1252"/>
      <c r="TYK128" s="1252"/>
      <c r="TYL128" s="1252"/>
      <c r="TYM128" s="1252"/>
      <c r="TYN128" s="1252"/>
      <c r="TYO128" s="1252"/>
      <c r="TYP128" s="1252"/>
      <c r="TYQ128" s="1252"/>
      <c r="TYR128" s="1252"/>
      <c r="TYS128" s="1252"/>
      <c r="TYT128" s="1252"/>
      <c r="TYU128" s="1252"/>
      <c r="TYV128" s="1252"/>
      <c r="TYW128" s="1252"/>
      <c r="TYX128" s="1252"/>
      <c r="TYY128" s="1252"/>
      <c r="TYZ128" s="1252"/>
      <c r="TZA128" s="1252"/>
      <c r="TZB128" s="1252"/>
      <c r="TZC128" s="1252"/>
      <c r="TZD128" s="1252"/>
      <c r="TZE128" s="1252"/>
      <c r="TZF128" s="1252"/>
      <c r="TZG128" s="1252"/>
      <c r="TZH128" s="1252"/>
      <c r="TZI128" s="1252"/>
      <c r="TZJ128" s="1252"/>
      <c r="TZK128" s="1252"/>
      <c r="TZL128" s="1252"/>
      <c r="TZM128" s="1252"/>
      <c r="TZN128" s="1252"/>
      <c r="TZO128" s="1252"/>
      <c r="TZP128" s="1252"/>
      <c r="TZQ128" s="1252"/>
      <c r="TZR128" s="1252"/>
      <c r="TZS128" s="1252"/>
      <c r="TZT128" s="1252"/>
      <c r="TZU128" s="1252"/>
      <c r="TZV128" s="1252"/>
      <c r="TZW128" s="1252"/>
      <c r="TZX128" s="1252"/>
      <c r="TZY128" s="1252"/>
      <c r="TZZ128" s="1252"/>
      <c r="UAA128" s="1252"/>
      <c r="UAB128" s="1252"/>
      <c r="UAC128" s="1252"/>
      <c r="UAD128" s="1252"/>
      <c r="UAE128" s="1252"/>
      <c r="UAF128" s="1252"/>
      <c r="UAG128" s="1252"/>
      <c r="UAH128" s="1252"/>
      <c r="UAI128" s="1252"/>
      <c r="UAJ128" s="1252"/>
      <c r="UAK128" s="1252"/>
      <c r="UAL128" s="1252"/>
      <c r="UAM128" s="1252"/>
      <c r="UAN128" s="1252"/>
      <c r="UAO128" s="1252"/>
      <c r="UAP128" s="1252"/>
      <c r="UAQ128" s="1252"/>
      <c r="UAR128" s="1252"/>
      <c r="UAS128" s="1252"/>
      <c r="UAT128" s="1252"/>
      <c r="UAU128" s="1252"/>
      <c r="UAV128" s="1252"/>
      <c r="UAW128" s="1252"/>
      <c r="UAX128" s="1252"/>
      <c r="UAY128" s="1252"/>
      <c r="UAZ128" s="1252"/>
      <c r="UBA128" s="1252"/>
      <c r="UBB128" s="1252"/>
      <c r="UBC128" s="1252"/>
      <c r="UBD128" s="1252"/>
      <c r="UBE128" s="1252"/>
      <c r="UBF128" s="1252"/>
      <c r="UBG128" s="1252"/>
      <c r="UBH128" s="1252"/>
      <c r="UBI128" s="1252"/>
      <c r="UBJ128" s="1252"/>
      <c r="UBK128" s="1252"/>
      <c r="UBL128" s="1252"/>
      <c r="UBM128" s="1252"/>
      <c r="UBN128" s="1252"/>
      <c r="UBO128" s="1252"/>
      <c r="UBP128" s="1252"/>
      <c r="UBQ128" s="1252"/>
      <c r="UBR128" s="1252"/>
      <c r="UBS128" s="1252"/>
      <c r="UBT128" s="1252"/>
      <c r="UBU128" s="1252"/>
      <c r="UBV128" s="1252"/>
      <c r="UBW128" s="1252"/>
      <c r="UBX128" s="1252"/>
      <c r="UBY128" s="1252"/>
      <c r="UBZ128" s="1252"/>
      <c r="UCA128" s="1252"/>
      <c r="UCB128" s="1252"/>
      <c r="UCC128" s="1252"/>
      <c r="UCD128" s="1252"/>
      <c r="UCE128" s="1252"/>
      <c r="UCF128" s="1252"/>
      <c r="UCG128" s="1252"/>
      <c r="UCH128" s="1252"/>
      <c r="UCI128" s="1252"/>
      <c r="UCJ128" s="1252"/>
      <c r="UCK128" s="1252"/>
      <c r="UCL128" s="1252"/>
      <c r="UCM128" s="1252"/>
      <c r="UCN128" s="1252"/>
      <c r="UCO128" s="1252"/>
      <c r="UCP128" s="1252"/>
      <c r="UCQ128" s="1252"/>
      <c r="UCR128" s="1252"/>
      <c r="UCS128" s="1252"/>
      <c r="UCT128" s="1252"/>
      <c r="UCU128" s="1252"/>
      <c r="UCV128" s="1252"/>
      <c r="UCW128" s="1252"/>
      <c r="UCX128" s="1252"/>
      <c r="UCY128" s="1252"/>
      <c r="UCZ128" s="1252"/>
      <c r="UDA128" s="1252"/>
      <c r="UDB128" s="1252"/>
      <c r="UDC128" s="1252"/>
      <c r="UDD128" s="1252"/>
      <c r="UDE128" s="1252"/>
      <c r="UDF128" s="1252"/>
      <c r="UDG128" s="1252"/>
      <c r="UDH128" s="1252"/>
      <c r="UDI128" s="1252"/>
      <c r="UDJ128" s="1252"/>
      <c r="UDK128" s="1252"/>
      <c r="UDL128" s="1252"/>
      <c r="UDM128" s="1252"/>
      <c r="UDN128" s="1252"/>
      <c r="UDO128" s="1252"/>
      <c r="UDP128" s="1252"/>
      <c r="UDQ128" s="1252"/>
      <c r="UDR128" s="1252"/>
      <c r="UDS128" s="1252"/>
      <c r="UDT128" s="1252"/>
      <c r="UDU128" s="1252"/>
      <c r="UDV128" s="1252"/>
      <c r="UDW128" s="1252"/>
      <c r="UDX128" s="1252"/>
      <c r="UDY128" s="1252"/>
      <c r="UDZ128" s="1252"/>
      <c r="UEA128" s="1252"/>
      <c r="UEB128" s="1252"/>
      <c r="UEC128" s="1252"/>
      <c r="UED128" s="1252"/>
      <c r="UEE128" s="1252"/>
      <c r="UEF128" s="1252"/>
      <c r="UEG128" s="1252"/>
      <c r="UEH128" s="1252"/>
      <c r="UEI128" s="1252"/>
      <c r="UEJ128" s="1252"/>
      <c r="UEK128" s="1252"/>
      <c r="UEL128" s="1252"/>
      <c r="UEM128" s="1252"/>
      <c r="UEN128" s="1252"/>
      <c r="UEO128" s="1252"/>
      <c r="UEP128" s="1252"/>
      <c r="UEQ128" s="1252"/>
      <c r="UER128" s="1252"/>
      <c r="UES128" s="1252"/>
      <c r="UET128" s="1252"/>
      <c r="UEU128" s="1252"/>
      <c r="UEV128" s="1252"/>
      <c r="UEW128" s="1252"/>
      <c r="UEX128" s="1252"/>
      <c r="UEY128" s="1252"/>
      <c r="UEZ128" s="1252"/>
      <c r="UFA128" s="1252"/>
      <c r="UFB128" s="1252"/>
      <c r="UFC128" s="1252"/>
      <c r="UFD128" s="1252"/>
      <c r="UFE128" s="1252"/>
      <c r="UFF128" s="1252"/>
      <c r="UFG128" s="1252"/>
      <c r="UFH128" s="1252"/>
      <c r="UFI128" s="1252"/>
      <c r="UFJ128" s="1252"/>
      <c r="UFK128" s="1252"/>
      <c r="UFL128" s="1252"/>
      <c r="UFM128" s="1252"/>
      <c r="UFN128" s="1252"/>
      <c r="UFO128" s="1252"/>
      <c r="UFP128" s="1252"/>
      <c r="UFQ128" s="1252"/>
      <c r="UFR128" s="1252"/>
      <c r="UFS128" s="1252"/>
      <c r="UFT128" s="1252"/>
      <c r="UFU128" s="1252"/>
      <c r="UFV128" s="1252"/>
      <c r="UFW128" s="1252"/>
      <c r="UFX128" s="1252"/>
      <c r="UFY128" s="1252"/>
      <c r="UFZ128" s="1252"/>
      <c r="UGA128" s="1252"/>
      <c r="UGB128" s="1252"/>
      <c r="UGC128" s="1252"/>
      <c r="UGD128" s="1252"/>
      <c r="UGE128" s="1252"/>
      <c r="UGF128" s="1252"/>
      <c r="UGG128" s="1252"/>
      <c r="UGH128" s="1252"/>
      <c r="UGI128" s="1252"/>
      <c r="UGJ128" s="1252"/>
      <c r="UGK128" s="1252"/>
      <c r="UGL128" s="1252"/>
      <c r="UGM128" s="1252"/>
      <c r="UGN128" s="1252"/>
      <c r="UGO128" s="1252"/>
      <c r="UGP128" s="1252"/>
      <c r="UGQ128" s="1252"/>
      <c r="UGR128" s="1252"/>
      <c r="UGS128" s="1252"/>
      <c r="UGT128" s="1252"/>
      <c r="UGU128" s="1252"/>
      <c r="UGV128" s="1252"/>
      <c r="UGW128" s="1252"/>
      <c r="UGX128" s="1252"/>
      <c r="UGY128" s="1252"/>
      <c r="UGZ128" s="1252"/>
      <c r="UHA128" s="1252"/>
      <c r="UHB128" s="1252"/>
      <c r="UHC128" s="1252"/>
      <c r="UHD128" s="1252"/>
      <c r="UHE128" s="1252"/>
      <c r="UHF128" s="1252"/>
      <c r="UHG128" s="1252"/>
      <c r="UHH128" s="1252"/>
      <c r="UHI128" s="1252"/>
      <c r="UHJ128" s="1252"/>
      <c r="UHK128" s="1252"/>
      <c r="UHL128" s="1252"/>
      <c r="UHM128" s="1252"/>
      <c r="UHN128" s="1252"/>
      <c r="UHO128" s="1252"/>
      <c r="UHP128" s="1252"/>
      <c r="UHQ128" s="1252"/>
      <c r="UHR128" s="1252"/>
      <c r="UHS128" s="1252"/>
      <c r="UHT128" s="1252"/>
      <c r="UHU128" s="1252"/>
      <c r="UHV128" s="1252"/>
      <c r="UHW128" s="1252"/>
      <c r="UHX128" s="1252"/>
      <c r="UHY128" s="1252"/>
      <c r="UHZ128" s="1252"/>
      <c r="UIA128" s="1252"/>
      <c r="UIB128" s="1252"/>
      <c r="UIC128" s="1252"/>
      <c r="UID128" s="1252"/>
      <c r="UIE128" s="1252"/>
      <c r="UIF128" s="1252"/>
      <c r="UIG128" s="1252"/>
      <c r="UIH128" s="1252"/>
      <c r="UII128" s="1252"/>
      <c r="UIJ128" s="1252"/>
      <c r="UIK128" s="1252"/>
      <c r="UIL128" s="1252"/>
      <c r="UIM128" s="1252"/>
      <c r="UIN128" s="1252"/>
      <c r="UIO128" s="1252"/>
      <c r="UIP128" s="1252"/>
      <c r="UIQ128" s="1252"/>
      <c r="UIR128" s="1252"/>
      <c r="UIS128" s="1252"/>
      <c r="UIT128" s="1252"/>
      <c r="UIU128" s="1252"/>
      <c r="UIV128" s="1252"/>
      <c r="UIW128" s="1252"/>
      <c r="UIX128" s="1252"/>
      <c r="UIY128" s="1252"/>
      <c r="UIZ128" s="1252"/>
      <c r="UJA128" s="1252"/>
      <c r="UJB128" s="1252"/>
      <c r="UJC128" s="1252"/>
      <c r="UJD128" s="1252"/>
      <c r="UJE128" s="1252"/>
      <c r="UJF128" s="1252"/>
      <c r="UJG128" s="1252"/>
      <c r="UJH128" s="1252"/>
      <c r="UJI128" s="1252"/>
      <c r="UJJ128" s="1252"/>
      <c r="UJK128" s="1252"/>
      <c r="UJL128" s="1252"/>
      <c r="UJM128" s="1252"/>
      <c r="UJN128" s="1252"/>
      <c r="UJO128" s="1252"/>
      <c r="UJP128" s="1252"/>
      <c r="UJQ128" s="1252"/>
      <c r="UJR128" s="1252"/>
      <c r="UJS128" s="1252"/>
      <c r="UJT128" s="1252"/>
      <c r="UJU128" s="1252"/>
      <c r="UJV128" s="1252"/>
      <c r="UJW128" s="1252"/>
      <c r="UJX128" s="1252"/>
      <c r="UJY128" s="1252"/>
      <c r="UJZ128" s="1252"/>
      <c r="UKA128" s="1252"/>
      <c r="UKB128" s="1252"/>
      <c r="UKC128" s="1252"/>
      <c r="UKD128" s="1252"/>
      <c r="UKE128" s="1252"/>
      <c r="UKF128" s="1252"/>
      <c r="UKG128" s="1252"/>
      <c r="UKH128" s="1252"/>
      <c r="UKI128" s="1252"/>
      <c r="UKJ128" s="1252"/>
      <c r="UKK128" s="1252"/>
      <c r="UKL128" s="1252"/>
      <c r="UKM128" s="1252"/>
      <c r="UKN128" s="1252"/>
      <c r="UKO128" s="1252"/>
      <c r="UKP128" s="1252"/>
      <c r="UKQ128" s="1252"/>
      <c r="UKR128" s="1252"/>
      <c r="UKS128" s="1252"/>
      <c r="UKT128" s="1252"/>
      <c r="UKU128" s="1252"/>
      <c r="UKV128" s="1252"/>
      <c r="UKW128" s="1252"/>
      <c r="UKX128" s="1252"/>
      <c r="UKY128" s="1252"/>
      <c r="UKZ128" s="1252"/>
      <c r="ULA128" s="1252"/>
      <c r="ULB128" s="1252"/>
      <c r="ULC128" s="1252"/>
      <c r="ULD128" s="1252"/>
      <c r="ULE128" s="1252"/>
      <c r="ULF128" s="1252"/>
      <c r="ULG128" s="1252"/>
      <c r="ULH128" s="1252"/>
      <c r="ULI128" s="1252"/>
      <c r="ULJ128" s="1252"/>
      <c r="ULK128" s="1252"/>
      <c r="ULL128" s="1252"/>
      <c r="ULM128" s="1252"/>
      <c r="ULN128" s="1252"/>
      <c r="ULO128" s="1252"/>
      <c r="ULP128" s="1252"/>
      <c r="ULQ128" s="1252"/>
      <c r="ULR128" s="1252"/>
      <c r="ULS128" s="1252"/>
      <c r="ULT128" s="1252"/>
      <c r="ULU128" s="1252"/>
      <c r="ULV128" s="1252"/>
      <c r="ULW128" s="1252"/>
      <c r="ULX128" s="1252"/>
      <c r="ULY128" s="1252"/>
      <c r="ULZ128" s="1252"/>
      <c r="UMA128" s="1252"/>
      <c r="UMB128" s="1252"/>
      <c r="UMC128" s="1252"/>
      <c r="UMD128" s="1252"/>
      <c r="UME128" s="1252"/>
      <c r="UMF128" s="1252"/>
      <c r="UMG128" s="1252"/>
      <c r="UMH128" s="1252"/>
      <c r="UMI128" s="1252"/>
      <c r="UMJ128" s="1252"/>
      <c r="UMK128" s="1252"/>
      <c r="UML128" s="1252"/>
      <c r="UMM128" s="1252"/>
      <c r="UMN128" s="1252"/>
      <c r="UMO128" s="1252"/>
      <c r="UMP128" s="1252"/>
      <c r="UMQ128" s="1252"/>
      <c r="UMR128" s="1252"/>
      <c r="UMS128" s="1252"/>
      <c r="UMT128" s="1252"/>
      <c r="UMU128" s="1252"/>
      <c r="UMV128" s="1252"/>
      <c r="UMW128" s="1252"/>
      <c r="UMX128" s="1252"/>
      <c r="UMY128" s="1252"/>
      <c r="UMZ128" s="1252"/>
      <c r="UNA128" s="1252"/>
      <c r="UNB128" s="1252"/>
      <c r="UNC128" s="1252"/>
      <c r="UND128" s="1252"/>
      <c r="UNE128" s="1252"/>
      <c r="UNF128" s="1252"/>
      <c r="UNG128" s="1252"/>
      <c r="UNH128" s="1252"/>
      <c r="UNI128" s="1252"/>
      <c r="UNJ128" s="1252"/>
      <c r="UNK128" s="1252"/>
      <c r="UNL128" s="1252"/>
      <c r="UNM128" s="1252"/>
      <c r="UNN128" s="1252"/>
      <c r="UNO128" s="1252"/>
      <c r="UNP128" s="1252"/>
      <c r="UNQ128" s="1252"/>
      <c r="UNR128" s="1252"/>
      <c r="UNS128" s="1252"/>
      <c r="UNT128" s="1252"/>
      <c r="UNU128" s="1252"/>
      <c r="UNV128" s="1252"/>
      <c r="UNW128" s="1252"/>
      <c r="UNX128" s="1252"/>
      <c r="UNY128" s="1252"/>
      <c r="UNZ128" s="1252"/>
      <c r="UOA128" s="1252"/>
      <c r="UOB128" s="1252"/>
      <c r="UOC128" s="1252"/>
      <c r="UOD128" s="1252"/>
      <c r="UOE128" s="1252"/>
      <c r="UOF128" s="1252"/>
      <c r="UOG128" s="1252"/>
      <c r="UOH128" s="1252"/>
      <c r="UOI128" s="1252"/>
      <c r="UOJ128" s="1252"/>
      <c r="UOK128" s="1252"/>
      <c r="UOL128" s="1252"/>
      <c r="UOM128" s="1252"/>
      <c r="UON128" s="1252"/>
      <c r="UOO128" s="1252"/>
      <c r="UOP128" s="1252"/>
      <c r="UOQ128" s="1252"/>
      <c r="UOR128" s="1252"/>
      <c r="UOS128" s="1252"/>
      <c r="UOT128" s="1252"/>
      <c r="UOU128" s="1252"/>
      <c r="UOV128" s="1252"/>
      <c r="UOW128" s="1252"/>
      <c r="UOX128" s="1252"/>
      <c r="UOY128" s="1252"/>
      <c r="UOZ128" s="1252"/>
      <c r="UPA128" s="1252"/>
      <c r="UPB128" s="1252"/>
      <c r="UPC128" s="1252"/>
      <c r="UPD128" s="1252"/>
      <c r="UPE128" s="1252"/>
      <c r="UPF128" s="1252"/>
      <c r="UPG128" s="1252"/>
      <c r="UPH128" s="1252"/>
      <c r="UPI128" s="1252"/>
      <c r="UPJ128" s="1252"/>
      <c r="UPK128" s="1252"/>
      <c r="UPL128" s="1252"/>
      <c r="UPM128" s="1252"/>
      <c r="UPN128" s="1252"/>
      <c r="UPO128" s="1252"/>
      <c r="UPP128" s="1252"/>
      <c r="UPQ128" s="1252"/>
      <c r="UPR128" s="1252"/>
      <c r="UPS128" s="1252"/>
      <c r="UPT128" s="1252"/>
      <c r="UPU128" s="1252"/>
      <c r="UPV128" s="1252"/>
      <c r="UPW128" s="1252"/>
      <c r="UPX128" s="1252"/>
      <c r="UPY128" s="1252"/>
      <c r="UPZ128" s="1252"/>
      <c r="UQA128" s="1252"/>
      <c r="UQB128" s="1252"/>
      <c r="UQC128" s="1252"/>
      <c r="UQD128" s="1252"/>
      <c r="UQE128" s="1252"/>
      <c r="UQF128" s="1252"/>
      <c r="UQG128" s="1252"/>
      <c r="UQH128" s="1252"/>
      <c r="UQI128" s="1252"/>
      <c r="UQJ128" s="1252"/>
      <c r="UQK128" s="1252"/>
      <c r="UQL128" s="1252"/>
      <c r="UQM128" s="1252"/>
      <c r="UQN128" s="1252"/>
      <c r="UQO128" s="1252"/>
      <c r="UQP128" s="1252"/>
      <c r="UQQ128" s="1252"/>
      <c r="UQR128" s="1252"/>
      <c r="UQS128" s="1252"/>
      <c r="UQT128" s="1252"/>
      <c r="UQU128" s="1252"/>
      <c r="UQV128" s="1252"/>
      <c r="UQW128" s="1252"/>
      <c r="UQX128" s="1252"/>
      <c r="UQY128" s="1252"/>
      <c r="UQZ128" s="1252"/>
      <c r="URA128" s="1252"/>
      <c r="URB128" s="1252"/>
      <c r="URC128" s="1252"/>
      <c r="URD128" s="1252"/>
      <c r="URE128" s="1252"/>
      <c r="URF128" s="1252"/>
      <c r="URG128" s="1252"/>
      <c r="URH128" s="1252"/>
      <c r="URI128" s="1252"/>
      <c r="URJ128" s="1252"/>
      <c r="URK128" s="1252"/>
      <c r="URL128" s="1252"/>
      <c r="URM128" s="1252"/>
      <c r="URN128" s="1252"/>
      <c r="URO128" s="1252"/>
      <c r="URP128" s="1252"/>
      <c r="URQ128" s="1252"/>
      <c r="URR128" s="1252"/>
      <c r="URS128" s="1252"/>
      <c r="URT128" s="1252"/>
      <c r="URU128" s="1252"/>
      <c r="URV128" s="1252"/>
      <c r="URW128" s="1252"/>
      <c r="URX128" s="1252"/>
      <c r="URY128" s="1252"/>
      <c r="URZ128" s="1252"/>
      <c r="USA128" s="1252"/>
      <c r="USB128" s="1252"/>
      <c r="USC128" s="1252"/>
      <c r="USD128" s="1252"/>
      <c r="USE128" s="1252"/>
      <c r="USF128" s="1252"/>
      <c r="USG128" s="1252"/>
      <c r="USH128" s="1252"/>
      <c r="USI128" s="1252"/>
      <c r="USJ128" s="1252"/>
      <c r="USK128" s="1252"/>
      <c r="USL128" s="1252"/>
      <c r="USM128" s="1252"/>
      <c r="USN128" s="1252"/>
      <c r="USO128" s="1252"/>
      <c r="USP128" s="1252"/>
      <c r="USQ128" s="1252"/>
      <c r="USR128" s="1252"/>
      <c r="USS128" s="1252"/>
      <c r="UST128" s="1252"/>
      <c r="USU128" s="1252"/>
      <c r="USV128" s="1252"/>
      <c r="USW128" s="1252"/>
      <c r="USX128" s="1252"/>
      <c r="USY128" s="1252"/>
      <c r="USZ128" s="1252"/>
      <c r="UTA128" s="1252"/>
      <c r="UTB128" s="1252"/>
      <c r="UTC128" s="1252"/>
      <c r="UTD128" s="1252"/>
      <c r="UTE128" s="1252"/>
      <c r="UTF128" s="1252"/>
      <c r="UTG128" s="1252"/>
      <c r="UTH128" s="1252"/>
      <c r="UTI128" s="1252"/>
      <c r="UTJ128" s="1252"/>
      <c r="UTK128" s="1252"/>
      <c r="UTL128" s="1252"/>
      <c r="UTM128" s="1252"/>
      <c r="UTN128" s="1252"/>
      <c r="UTO128" s="1252"/>
      <c r="UTP128" s="1252"/>
      <c r="UTQ128" s="1252"/>
      <c r="UTR128" s="1252"/>
      <c r="UTS128" s="1252"/>
      <c r="UTT128" s="1252"/>
      <c r="UTU128" s="1252"/>
      <c r="UTV128" s="1252"/>
      <c r="UTW128" s="1252"/>
      <c r="UTX128" s="1252"/>
      <c r="UTY128" s="1252"/>
      <c r="UTZ128" s="1252"/>
      <c r="UUA128" s="1252"/>
      <c r="UUB128" s="1252"/>
      <c r="UUC128" s="1252"/>
      <c r="UUD128" s="1252"/>
      <c r="UUE128" s="1252"/>
      <c r="UUF128" s="1252"/>
      <c r="UUG128" s="1252"/>
      <c r="UUH128" s="1252"/>
      <c r="UUI128" s="1252"/>
      <c r="UUJ128" s="1252"/>
      <c r="UUK128" s="1252"/>
      <c r="UUL128" s="1252"/>
      <c r="UUM128" s="1252"/>
      <c r="UUN128" s="1252"/>
      <c r="UUO128" s="1252"/>
      <c r="UUP128" s="1252"/>
      <c r="UUQ128" s="1252"/>
      <c r="UUR128" s="1252"/>
      <c r="UUS128" s="1252"/>
      <c r="UUT128" s="1252"/>
      <c r="UUU128" s="1252"/>
      <c r="UUV128" s="1252"/>
      <c r="UUW128" s="1252"/>
      <c r="UUX128" s="1252"/>
      <c r="UUY128" s="1252"/>
      <c r="UUZ128" s="1252"/>
      <c r="UVA128" s="1252"/>
      <c r="UVB128" s="1252"/>
      <c r="UVC128" s="1252"/>
      <c r="UVD128" s="1252"/>
      <c r="UVE128" s="1252"/>
      <c r="UVF128" s="1252"/>
      <c r="UVG128" s="1252"/>
      <c r="UVH128" s="1252"/>
      <c r="UVI128" s="1252"/>
      <c r="UVJ128" s="1252"/>
      <c r="UVK128" s="1252"/>
      <c r="UVL128" s="1252"/>
      <c r="UVM128" s="1252"/>
      <c r="UVN128" s="1252"/>
      <c r="UVO128" s="1252"/>
      <c r="UVP128" s="1252"/>
      <c r="UVQ128" s="1252"/>
      <c r="UVR128" s="1252"/>
      <c r="UVS128" s="1252"/>
      <c r="UVT128" s="1252"/>
      <c r="UVU128" s="1252"/>
      <c r="UVV128" s="1252"/>
      <c r="UVW128" s="1252"/>
      <c r="UVX128" s="1252"/>
      <c r="UVY128" s="1252"/>
      <c r="UVZ128" s="1252"/>
      <c r="UWA128" s="1252"/>
      <c r="UWB128" s="1252"/>
      <c r="UWC128" s="1252"/>
      <c r="UWD128" s="1252"/>
      <c r="UWE128" s="1252"/>
      <c r="UWF128" s="1252"/>
      <c r="UWG128" s="1252"/>
      <c r="UWH128" s="1252"/>
      <c r="UWI128" s="1252"/>
      <c r="UWJ128" s="1252"/>
      <c r="UWK128" s="1252"/>
      <c r="UWL128" s="1252"/>
      <c r="UWM128" s="1252"/>
      <c r="UWN128" s="1252"/>
      <c r="UWO128" s="1252"/>
      <c r="UWP128" s="1252"/>
      <c r="UWQ128" s="1252"/>
      <c r="UWR128" s="1252"/>
      <c r="UWS128" s="1252"/>
      <c r="UWT128" s="1252"/>
      <c r="UWU128" s="1252"/>
      <c r="UWV128" s="1252"/>
      <c r="UWW128" s="1252"/>
      <c r="UWX128" s="1252"/>
      <c r="UWY128" s="1252"/>
      <c r="UWZ128" s="1252"/>
      <c r="UXA128" s="1252"/>
      <c r="UXB128" s="1252"/>
      <c r="UXC128" s="1252"/>
      <c r="UXD128" s="1252"/>
      <c r="UXE128" s="1252"/>
      <c r="UXF128" s="1252"/>
      <c r="UXG128" s="1252"/>
      <c r="UXH128" s="1252"/>
      <c r="UXI128" s="1252"/>
      <c r="UXJ128" s="1252"/>
      <c r="UXK128" s="1252"/>
      <c r="UXL128" s="1252"/>
      <c r="UXM128" s="1252"/>
      <c r="UXN128" s="1252"/>
      <c r="UXO128" s="1252"/>
      <c r="UXP128" s="1252"/>
      <c r="UXQ128" s="1252"/>
      <c r="UXR128" s="1252"/>
      <c r="UXS128" s="1252"/>
      <c r="UXT128" s="1252"/>
      <c r="UXU128" s="1252"/>
      <c r="UXV128" s="1252"/>
      <c r="UXW128" s="1252"/>
      <c r="UXX128" s="1252"/>
      <c r="UXY128" s="1252"/>
      <c r="UXZ128" s="1252"/>
      <c r="UYA128" s="1252"/>
      <c r="UYB128" s="1252"/>
      <c r="UYC128" s="1252"/>
      <c r="UYD128" s="1252"/>
      <c r="UYE128" s="1252"/>
      <c r="UYF128" s="1252"/>
      <c r="UYG128" s="1252"/>
      <c r="UYH128" s="1252"/>
      <c r="UYI128" s="1252"/>
      <c r="UYJ128" s="1252"/>
      <c r="UYK128" s="1252"/>
      <c r="UYL128" s="1252"/>
      <c r="UYM128" s="1252"/>
      <c r="UYN128" s="1252"/>
      <c r="UYO128" s="1252"/>
      <c r="UYP128" s="1252"/>
      <c r="UYQ128" s="1252"/>
      <c r="UYR128" s="1252"/>
      <c r="UYS128" s="1252"/>
      <c r="UYT128" s="1252"/>
      <c r="UYU128" s="1252"/>
      <c r="UYV128" s="1252"/>
      <c r="UYW128" s="1252"/>
      <c r="UYX128" s="1252"/>
      <c r="UYY128" s="1252"/>
      <c r="UYZ128" s="1252"/>
      <c r="UZA128" s="1252"/>
      <c r="UZB128" s="1252"/>
      <c r="UZC128" s="1252"/>
      <c r="UZD128" s="1252"/>
      <c r="UZE128" s="1252"/>
      <c r="UZF128" s="1252"/>
      <c r="UZG128" s="1252"/>
      <c r="UZH128" s="1252"/>
      <c r="UZI128" s="1252"/>
      <c r="UZJ128" s="1252"/>
      <c r="UZK128" s="1252"/>
      <c r="UZL128" s="1252"/>
      <c r="UZM128" s="1252"/>
      <c r="UZN128" s="1252"/>
      <c r="UZO128" s="1252"/>
      <c r="UZP128" s="1252"/>
      <c r="UZQ128" s="1252"/>
      <c r="UZR128" s="1252"/>
      <c r="UZS128" s="1252"/>
      <c r="UZT128" s="1252"/>
      <c r="UZU128" s="1252"/>
      <c r="UZV128" s="1252"/>
      <c r="UZW128" s="1252"/>
      <c r="UZX128" s="1252"/>
      <c r="UZY128" s="1252"/>
      <c r="UZZ128" s="1252"/>
      <c r="VAA128" s="1252"/>
      <c r="VAB128" s="1252"/>
      <c r="VAC128" s="1252"/>
      <c r="VAD128" s="1252"/>
      <c r="VAE128" s="1252"/>
      <c r="VAF128" s="1252"/>
      <c r="VAG128" s="1252"/>
      <c r="VAH128" s="1252"/>
      <c r="VAI128" s="1252"/>
      <c r="VAJ128" s="1252"/>
      <c r="VAK128" s="1252"/>
      <c r="VAL128" s="1252"/>
      <c r="VAM128" s="1252"/>
      <c r="VAN128" s="1252"/>
      <c r="VAO128" s="1252"/>
      <c r="VAP128" s="1252"/>
      <c r="VAQ128" s="1252"/>
      <c r="VAR128" s="1252"/>
      <c r="VAS128" s="1252"/>
      <c r="VAT128" s="1252"/>
      <c r="VAU128" s="1252"/>
      <c r="VAV128" s="1252"/>
      <c r="VAW128" s="1252"/>
      <c r="VAX128" s="1252"/>
      <c r="VAY128" s="1252"/>
      <c r="VAZ128" s="1252"/>
      <c r="VBA128" s="1252"/>
      <c r="VBB128" s="1252"/>
      <c r="VBC128" s="1252"/>
      <c r="VBD128" s="1252"/>
      <c r="VBE128" s="1252"/>
      <c r="VBF128" s="1252"/>
      <c r="VBG128" s="1252"/>
      <c r="VBH128" s="1252"/>
      <c r="VBI128" s="1252"/>
      <c r="VBJ128" s="1252"/>
      <c r="VBK128" s="1252"/>
      <c r="VBL128" s="1252"/>
      <c r="VBM128" s="1252"/>
      <c r="VBN128" s="1252"/>
      <c r="VBO128" s="1252"/>
      <c r="VBP128" s="1252"/>
      <c r="VBQ128" s="1252"/>
      <c r="VBR128" s="1252"/>
      <c r="VBS128" s="1252"/>
      <c r="VBT128" s="1252"/>
      <c r="VBU128" s="1252"/>
      <c r="VBV128" s="1252"/>
      <c r="VBW128" s="1252"/>
      <c r="VBX128" s="1252"/>
      <c r="VBY128" s="1252"/>
      <c r="VBZ128" s="1252"/>
      <c r="VCA128" s="1252"/>
      <c r="VCB128" s="1252"/>
      <c r="VCC128" s="1252"/>
      <c r="VCD128" s="1252"/>
      <c r="VCE128" s="1252"/>
      <c r="VCF128" s="1252"/>
      <c r="VCG128" s="1252"/>
      <c r="VCH128" s="1252"/>
      <c r="VCI128" s="1252"/>
      <c r="VCJ128" s="1252"/>
      <c r="VCK128" s="1252"/>
      <c r="VCL128" s="1252"/>
      <c r="VCM128" s="1252"/>
      <c r="VCN128" s="1252"/>
      <c r="VCO128" s="1252"/>
      <c r="VCP128" s="1252"/>
      <c r="VCQ128" s="1252"/>
      <c r="VCR128" s="1252"/>
      <c r="VCS128" s="1252"/>
      <c r="VCT128" s="1252"/>
      <c r="VCU128" s="1252"/>
      <c r="VCV128" s="1252"/>
      <c r="VCW128" s="1252"/>
      <c r="VCX128" s="1252"/>
      <c r="VCY128" s="1252"/>
      <c r="VCZ128" s="1252"/>
      <c r="VDA128" s="1252"/>
      <c r="VDB128" s="1252"/>
      <c r="VDC128" s="1252"/>
      <c r="VDD128" s="1252"/>
      <c r="VDE128" s="1252"/>
      <c r="VDF128" s="1252"/>
      <c r="VDG128" s="1252"/>
      <c r="VDH128" s="1252"/>
      <c r="VDI128" s="1252"/>
      <c r="VDJ128" s="1252"/>
      <c r="VDK128" s="1252"/>
      <c r="VDL128" s="1252"/>
      <c r="VDM128" s="1252"/>
      <c r="VDN128" s="1252"/>
      <c r="VDO128" s="1252"/>
      <c r="VDP128" s="1252"/>
      <c r="VDQ128" s="1252"/>
      <c r="VDR128" s="1252"/>
      <c r="VDS128" s="1252"/>
      <c r="VDT128" s="1252"/>
      <c r="VDU128" s="1252"/>
      <c r="VDV128" s="1252"/>
      <c r="VDW128" s="1252"/>
      <c r="VDX128" s="1252"/>
      <c r="VDY128" s="1252"/>
      <c r="VDZ128" s="1252"/>
      <c r="VEA128" s="1252"/>
      <c r="VEB128" s="1252"/>
      <c r="VEC128" s="1252"/>
      <c r="VED128" s="1252"/>
      <c r="VEE128" s="1252"/>
      <c r="VEF128" s="1252"/>
      <c r="VEG128" s="1252"/>
      <c r="VEH128" s="1252"/>
      <c r="VEI128" s="1252"/>
      <c r="VEJ128" s="1252"/>
      <c r="VEK128" s="1252"/>
      <c r="VEL128" s="1252"/>
      <c r="VEM128" s="1252"/>
      <c r="VEN128" s="1252"/>
      <c r="VEO128" s="1252"/>
      <c r="VEP128" s="1252"/>
      <c r="VEQ128" s="1252"/>
      <c r="VER128" s="1252"/>
      <c r="VES128" s="1252"/>
      <c r="VET128" s="1252"/>
      <c r="VEU128" s="1252"/>
      <c r="VEV128" s="1252"/>
      <c r="VEW128" s="1252"/>
      <c r="VEX128" s="1252"/>
      <c r="VEY128" s="1252"/>
      <c r="VEZ128" s="1252"/>
      <c r="VFA128" s="1252"/>
      <c r="VFB128" s="1252"/>
      <c r="VFC128" s="1252"/>
      <c r="VFD128" s="1252"/>
      <c r="VFE128" s="1252"/>
      <c r="VFF128" s="1252"/>
      <c r="VFG128" s="1252"/>
      <c r="VFH128" s="1252"/>
      <c r="VFI128" s="1252"/>
      <c r="VFJ128" s="1252"/>
      <c r="VFK128" s="1252"/>
      <c r="VFL128" s="1252"/>
      <c r="VFM128" s="1252"/>
      <c r="VFN128" s="1252"/>
      <c r="VFO128" s="1252"/>
      <c r="VFP128" s="1252"/>
      <c r="VFQ128" s="1252"/>
      <c r="VFR128" s="1252"/>
      <c r="VFS128" s="1252"/>
      <c r="VFT128" s="1252"/>
      <c r="VFU128" s="1252"/>
      <c r="VFV128" s="1252"/>
      <c r="VFW128" s="1252"/>
      <c r="VFX128" s="1252"/>
      <c r="VFY128" s="1252"/>
      <c r="VFZ128" s="1252"/>
      <c r="VGA128" s="1252"/>
      <c r="VGB128" s="1252"/>
      <c r="VGC128" s="1252"/>
      <c r="VGD128" s="1252"/>
      <c r="VGE128" s="1252"/>
      <c r="VGF128" s="1252"/>
      <c r="VGG128" s="1252"/>
      <c r="VGH128" s="1252"/>
      <c r="VGI128" s="1252"/>
      <c r="VGJ128" s="1252"/>
      <c r="VGK128" s="1252"/>
      <c r="VGL128" s="1252"/>
      <c r="VGM128" s="1252"/>
      <c r="VGN128" s="1252"/>
      <c r="VGO128" s="1252"/>
      <c r="VGP128" s="1252"/>
      <c r="VGQ128" s="1252"/>
      <c r="VGR128" s="1252"/>
      <c r="VGS128" s="1252"/>
      <c r="VGT128" s="1252"/>
      <c r="VGU128" s="1252"/>
      <c r="VGV128" s="1252"/>
      <c r="VGW128" s="1252"/>
      <c r="VGX128" s="1252"/>
      <c r="VGY128" s="1252"/>
      <c r="VGZ128" s="1252"/>
      <c r="VHA128" s="1252"/>
      <c r="VHB128" s="1252"/>
      <c r="VHC128" s="1252"/>
      <c r="VHD128" s="1252"/>
      <c r="VHE128" s="1252"/>
      <c r="VHF128" s="1252"/>
      <c r="VHG128" s="1252"/>
      <c r="VHH128" s="1252"/>
      <c r="VHI128" s="1252"/>
      <c r="VHJ128" s="1252"/>
      <c r="VHK128" s="1252"/>
      <c r="VHL128" s="1252"/>
      <c r="VHM128" s="1252"/>
      <c r="VHN128" s="1252"/>
      <c r="VHO128" s="1252"/>
      <c r="VHP128" s="1252"/>
      <c r="VHQ128" s="1252"/>
      <c r="VHR128" s="1252"/>
      <c r="VHS128" s="1252"/>
      <c r="VHT128" s="1252"/>
      <c r="VHU128" s="1252"/>
      <c r="VHV128" s="1252"/>
      <c r="VHW128" s="1252"/>
      <c r="VHX128" s="1252"/>
      <c r="VHY128" s="1252"/>
      <c r="VHZ128" s="1252"/>
      <c r="VIA128" s="1252"/>
      <c r="VIB128" s="1252"/>
      <c r="VIC128" s="1252"/>
      <c r="VID128" s="1252"/>
      <c r="VIE128" s="1252"/>
      <c r="VIF128" s="1252"/>
      <c r="VIG128" s="1252"/>
      <c r="VIH128" s="1252"/>
      <c r="VII128" s="1252"/>
      <c r="VIJ128" s="1252"/>
      <c r="VIK128" s="1252"/>
      <c r="VIL128" s="1252"/>
      <c r="VIM128" s="1252"/>
      <c r="VIN128" s="1252"/>
      <c r="VIO128" s="1252"/>
      <c r="VIP128" s="1252"/>
      <c r="VIQ128" s="1252"/>
      <c r="VIR128" s="1252"/>
      <c r="VIS128" s="1252"/>
      <c r="VIT128" s="1252"/>
      <c r="VIU128" s="1252"/>
      <c r="VIV128" s="1252"/>
      <c r="VIW128" s="1252"/>
      <c r="VIX128" s="1252"/>
      <c r="VIY128" s="1252"/>
      <c r="VIZ128" s="1252"/>
      <c r="VJA128" s="1252"/>
      <c r="VJB128" s="1252"/>
      <c r="VJC128" s="1252"/>
      <c r="VJD128" s="1252"/>
      <c r="VJE128" s="1252"/>
      <c r="VJF128" s="1252"/>
      <c r="VJG128" s="1252"/>
      <c r="VJH128" s="1252"/>
      <c r="VJI128" s="1252"/>
      <c r="VJJ128" s="1252"/>
      <c r="VJK128" s="1252"/>
      <c r="VJL128" s="1252"/>
      <c r="VJM128" s="1252"/>
      <c r="VJN128" s="1252"/>
      <c r="VJO128" s="1252"/>
      <c r="VJP128" s="1252"/>
      <c r="VJQ128" s="1252"/>
      <c r="VJR128" s="1252"/>
      <c r="VJS128" s="1252"/>
      <c r="VJT128" s="1252"/>
      <c r="VJU128" s="1252"/>
      <c r="VJV128" s="1252"/>
      <c r="VJW128" s="1252"/>
      <c r="VJX128" s="1252"/>
      <c r="VJY128" s="1252"/>
      <c r="VJZ128" s="1252"/>
      <c r="VKA128" s="1252"/>
      <c r="VKB128" s="1252"/>
      <c r="VKC128" s="1252"/>
      <c r="VKD128" s="1252"/>
      <c r="VKE128" s="1252"/>
      <c r="VKF128" s="1252"/>
      <c r="VKG128" s="1252"/>
      <c r="VKH128" s="1252"/>
      <c r="VKI128" s="1252"/>
      <c r="VKJ128" s="1252"/>
      <c r="VKK128" s="1252"/>
      <c r="VKL128" s="1252"/>
      <c r="VKM128" s="1252"/>
      <c r="VKN128" s="1252"/>
      <c r="VKO128" s="1252"/>
      <c r="VKP128" s="1252"/>
      <c r="VKQ128" s="1252"/>
      <c r="VKR128" s="1252"/>
      <c r="VKS128" s="1252"/>
      <c r="VKT128" s="1252"/>
      <c r="VKU128" s="1252"/>
      <c r="VKV128" s="1252"/>
      <c r="VKW128" s="1252"/>
      <c r="VKX128" s="1252"/>
      <c r="VKY128" s="1252"/>
      <c r="VKZ128" s="1252"/>
      <c r="VLA128" s="1252"/>
      <c r="VLB128" s="1252"/>
      <c r="VLC128" s="1252"/>
      <c r="VLD128" s="1252"/>
      <c r="VLE128" s="1252"/>
      <c r="VLF128" s="1252"/>
      <c r="VLG128" s="1252"/>
      <c r="VLH128" s="1252"/>
      <c r="VLI128" s="1252"/>
      <c r="VLJ128" s="1252"/>
      <c r="VLK128" s="1252"/>
      <c r="VLL128" s="1252"/>
      <c r="VLM128" s="1252"/>
      <c r="VLN128" s="1252"/>
      <c r="VLO128" s="1252"/>
      <c r="VLP128" s="1252"/>
      <c r="VLQ128" s="1252"/>
      <c r="VLR128" s="1252"/>
      <c r="VLS128" s="1252"/>
      <c r="VLT128" s="1252"/>
      <c r="VLU128" s="1252"/>
      <c r="VLV128" s="1252"/>
      <c r="VLW128" s="1252"/>
      <c r="VLX128" s="1252"/>
      <c r="VLY128" s="1252"/>
      <c r="VLZ128" s="1252"/>
      <c r="VMA128" s="1252"/>
      <c r="VMB128" s="1252"/>
      <c r="VMC128" s="1252"/>
      <c r="VMD128" s="1252"/>
      <c r="VME128" s="1252"/>
      <c r="VMF128" s="1252"/>
      <c r="VMG128" s="1252"/>
      <c r="VMH128" s="1252"/>
      <c r="VMI128" s="1252"/>
      <c r="VMJ128" s="1252"/>
      <c r="VMK128" s="1252"/>
      <c r="VML128" s="1252"/>
      <c r="VMM128" s="1252"/>
      <c r="VMN128" s="1252"/>
      <c r="VMO128" s="1252"/>
      <c r="VMP128" s="1252"/>
      <c r="VMQ128" s="1252"/>
      <c r="VMR128" s="1252"/>
      <c r="VMS128" s="1252"/>
      <c r="VMT128" s="1252"/>
      <c r="VMU128" s="1252"/>
      <c r="VMV128" s="1252"/>
      <c r="VMW128" s="1252"/>
      <c r="VMX128" s="1252"/>
      <c r="VMY128" s="1252"/>
      <c r="VMZ128" s="1252"/>
      <c r="VNA128" s="1252"/>
      <c r="VNB128" s="1252"/>
      <c r="VNC128" s="1252"/>
      <c r="VND128" s="1252"/>
      <c r="VNE128" s="1252"/>
      <c r="VNF128" s="1252"/>
      <c r="VNG128" s="1252"/>
      <c r="VNH128" s="1252"/>
      <c r="VNI128" s="1252"/>
      <c r="VNJ128" s="1252"/>
      <c r="VNK128" s="1252"/>
      <c r="VNL128" s="1252"/>
      <c r="VNM128" s="1252"/>
      <c r="VNN128" s="1252"/>
      <c r="VNO128" s="1252"/>
      <c r="VNP128" s="1252"/>
      <c r="VNQ128" s="1252"/>
      <c r="VNR128" s="1252"/>
      <c r="VNS128" s="1252"/>
      <c r="VNT128" s="1252"/>
      <c r="VNU128" s="1252"/>
      <c r="VNV128" s="1252"/>
      <c r="VNW128" s="1252"/>
      <c r="VNX128" s="1252"/>
      <c r="VNY128" s="1252"/>
      <c r="VNZ128" s="1252"/>
      <c r="VOA128" s="1252"/>
      <c r="VOB128" s="1252"/>
      <c r="VOC128" s="1252"/>
      <c r="VOD128" s="1252"/>
      <c r="VOE128" s="1252"/>
      <c r="VOF128" s="1252"/>
      <c r="VOG128" s="1252"/>
      <c r="VOH128" s="1252"/>
      <c r="VOI128" s="1252"/>
      <c r="VOJ128" s="1252"/>
      <c r="VOK128" s="1252"/>
      <c r="VOL128" s="1252"/>
      <c r="VOM128" s="1252"/>
      <c r="VON128" s="1252"/>
      <c r="VOO128" s="1252"/>
      <c r="VOP128" s="1252"/>
      <c r="VOQ128" s="1252"/>
      <c r="VOR128" s="1252"/>
      <c r="VOS128" s="1252"/>
      <c r="VOT128" s="1252"/>
      <c r="VOU128" s="1252"/>
      <c r="VOV128" s="1252"/>
      <c r="VOW128" s="1252"/>
      <c r="VOX128" s="1252"/>
      <c r="VOY128" s="1252"/>
      <c r="VOZ128" s="1252"/>
      <c r="VPA128" s="1252"/>
      <c r="VPB128" s="1252"/>
      <c r="VPC128" s="1252"/>
      <c r="VPD128" s="1252"/>
      <c r="VPE128" s="1252"/>
      <c r="VPF128" s="1252"/>
      <c r="VPG128" s="1252"/>
      <c r="VPH128" s="1252"/>
      <c r="VPI128" s="1252"/>
      <c r="VPJ128" s="1252"/>
      <c r="VPK128" s="1252"/>
      <c r="VPL128" s="1252"/>
      <c r="VPM128" s="1252"/>
      <c r="VPN128" s="1252"/>
      <c r="VPO128" s="1252"/>
      <c r="VPP128" s="1252"/>
      <c r="VPQ128" s="1252"/>
      <c r="VPR128" s="1252"/>
      <c r="VPS128" s="1252"/>
      <c r="VPT128" s="1252"/>
      <c r="VPU128" s="1252"/>
      <c r="VPV128" s="1252"/>
      <c r="VPW128" s="1252"/>
      <c r="VPX128" s="1252"/>
      <c r="VPY128" s="1252"/>
      <c r="VPZ128" s="1252"/>
      <c r="VQA128" s="1252"/>
      <c r="VQB128" s="1252"/>
      <c r="VQC128" s="1252"/>
      <c r="VQD128" s="1252"/>
      <c r="VQE128" s="1252"/>
      <c r="VQF128" s="1252"/>
      <c r="VQG128" s="1252"/>
      <c r="VQH128" s="1252"/>
      <c r="VQI128" s="1252"/>
      <c r="VQJ128" s="1252"/>
      <c r="VQK128" s="1252"/>
      <c r="VQL128" s="1252"/>
      <c r="VQM128" s="1252"/>
      <c r="VQN128" s="1252"/>
      <c r="VQO128" s="1252"/>
      <c r="VQP128" s="1252"/>
      <c r="VQQ128" s="1252"/>
      <c r="VQR128" s="1252"/>
      <c r="VQS128" s="1252"/>
      <c r="VQT128" s="1252"/>
      <c r="VQU128" s="1252"/>
      <c r="VQV128" s="1252"/>
      <c r="VQW128" s="1252"/>
      <c r="VQX128" s="1252"/>
      <c r="VQY128" s="1252"/>
      <c r="VQZ128" s="1252"/>
      <c r="VRA128" s="1252"/>
      <c r="VRB128" s="1252"/>
      <c r="VRC128" s="1252"/>
      <c r="VRD128" s="1252"/>
      <c r="VRE128" s="1252"/>
      <c r="VRF128" s="1252"/>
      <c r="VRG128" s="1252"/>
      <c r="VRH128" s="1252"/>
      <c r="VRI128" s="1252"/>
      <c r="VRJ128" s="1252"/>
      <c r="VRK128" s="1252"/>
      <c r="VRL128" s="1252"/>
      <c r="VRM128" s="1252"/>
      <c r="VRN128" s="1252"/>
      <c r="VRO128" s="1252"/>
      <c r="VRP128" s="1252"/>
      <c r="VRQ128" s="1252"/>
      <c r="VRR128" s="1252"/>
      <c r="VRS128" s="1252"/>
      <c r="VRT128" s="1252"/>
      <c r="VRU128" s="1252"/>
      <c r="VRV128" s="1252"/>
      <c r="VRW128" s="1252"/>
      <c r="VRX128" s="1252"/>
      <c r="VRY128" s="1252"/>
      <c r="VRZ128" s="1252"/>
      <c r="VSA128" s="1252"/>
      <c r="VSB128" s="1252"/>
      <c r="VSC128" s="1252"/>
      <c r="VSD128" s="1252"/>
      <c r="VSE128" s="1252"/>
      <c r="VSF128" s="1252"/>
      <c r="VSG128" s="1252"/>
      <c r="VSH128" s="1252"/>
      <c r="VSI128" s="1252"/>
      <c r="VSJ128" s="1252"/>
      <c r="VSK128" s="1252"/>
      <c r="VSL128" s="1252"/>
      <c r="VSM128" s="1252"/>
      <c r="VSN128" s="1252"/>
      <c r="VSO128" s="1252"/>
      <c r="VSP128" s="1252"/>
      <c r="VSQ128" s="1252"/>
      <c r="VSR128" s="1252"/>
      <c r="VSS128" s="1252"/>
      <c r="VST128" s="1252"/>
      <c r="VSU128" s="1252"/>
      <c r="VSV128" s="1252"/>
      <c r="VSW128" s="1252"/>
      <c r="VSX128" s="1252"/>
      <c r="VSY128" s="1252"/>
      <c r="VSZ128" s="1252"/>
      <c r="VTA128" s="1252"/>
      <c r="VTB128" s="1252"/>
      <c r="VTC128" s="1252"/>
      <c r="VTD128" s="1252"/>
      <c r="VTE128" s="1252"/>
      <c r="VTF128" s="1252"/>
      <c r="VTG128" s="1252"/>
      <c r="VTH128" s="1252"/>
      <c r="VTI128" s="1252"/>
      <c r="VTJ128" s="1252"/>
      <c r="VTK128" s="1252"/>
      <c r="VTL128" s="1252"/>
      <c r="VTM128" s="1252"/>
      <c r="VTN128" s="1252"/>
      <c r="VTO128" s="1252"/>
      <c r="VTP128" s="1252"/>
      <c r="VTQ128" s="1252"/>
      <c r="VTR128" s="1252"/>
      <c r="VTS128" s="1252"/>
      <c r="VTT128" s="1252"/>
      <c r="VTU128" s="1252"/>
      <c r="VTV128" s="1252"/>
      <c r="VTW128" s="1252"/>
      <c r="VTX128" s="1252"/>
      <c r="VTY128" s="1252"/>
      <c r="VTZ128" s="1252"/>
      <c r="VUA128" s="1252"/>
      <c r="VUB128" s="1252"/>
      <c r="VUC128" s="1252"/>
      <c r="VUD128" s="1252"/>
      <c r="VUE128" s="1252"/>
      <c r="VUF128" s="1252"/>
      <c r="VUG128" s="1252"/>
      <c r="VUH128" s="1252"/>
      <c r="VUI128" s="1252"/>
      <c r="VUJ128" s="1252"/>
      <c r="VUK128" s="1252"/>
      <c r="VUL128" s="1252"/>
      <c r="VUM128" s="1252"/>
      <c r="VUN128" s="1252"/>
      <c r="VUO128" s="1252"/>
      <c r="VUP128" s="1252"/>
      <c r="VUQ128" s="1252"/>
      <c r="VUR128" s="1252"/>
      <c r="VUS128" s="1252"/>
      <c r="VUT128" s="1252"/>
      <c r="VUU128" s="1252"/>
      <c r="VUV128" s="1252"/>
      <c r="VUW128" s="1252"/>
      <c r="VUX128" s="1252"/>
      <c r="VUY128" s="1252"/>
      <c r="VUZ128" s="1252"/>
      <c r="VVA128" s="1252"/>
      <c r="VVB128" s="1252"/>
      <c r="VVC128" s="1252"/>
      <c r="VVD128" s="1252"/>
      <c r="VVE128" s="1252"/>
      <c r="VVF128" s="1252"/>
      <c r="VVG128" s="1252"/>
      <c r="VVH128" s="1252"/>
      <c r="VVI128" s="1252"/>
      <c r="VVJ128" s="1252"/>
      <c r="VVK128" s="1252"/>
      <c r="VVL128" s="1252"/>
      <c r="VVM128" s="1252"/>
      <c r="VVN128" s="1252"/>
      <c r="VVO128" s="1252"/>
      <c r="VVP128" s="1252"/>
      <c r="VVQ128" s="1252"/>
      <c r="VVR128" s="1252"/>
      <c r="VVS128" s="1252"/>
      <c r="VVT128" s="1252"/>
      <c r="VVU128" s="1252"/>
      <c r="VVV128" s="1252"/>
      <c r="VVW128" s="1252"/>
      <c r="VVX128" s="1252"/>
      <c r="VVY128" s="1252"/>
      <c r="VVZ128" s="1252"/>
      <c r="VWA128" s="1252"/>
      <c r="VWB128" s="1252"/>
      <c r="VWC128" s="1252"/>
      <c r="VWD128" s="1252"/>
      <c r="VWE128" s="1252"/>
      <c r="VWF128" s="1252"/>
      <c r="VWG128" s="1252"/>
      <c r="VWH128" s="1252"/>
      <c r="VWI128" s="1252"/>
      <c r="VWJ128" s="1252"/>
      <c r="VWK128" s="1252"/>
      <c r="VWL128" s="1252"/>
      <c r="VWM128" s="1252"/>
      <c r="VWN128" s="1252"/>
      <c r="VWO128" s="1252"/>
      <c r="VWP128" s="1252"/>
      <c r="VWQ128" s="1252"/>
      <c r="VWR128" s="1252"/>
      <c r="VWS128" s="1252"/>
      <c r="VWT128" s="1252"/>
      <c r="VWU128" s="1252"/>
      <c r="VWV128" s="1252"/>
      <c r="VWW128" s="1252"/>
      <c r="VWX128" s="1252"/>
      <c r="VWY128" s="1252"/>
      <c r="VWZ128" s="1252"/>
      <c r="VXA128" s="1252"/>
      <c r="VXB128" s="1252"/>
      <c r="VXC128" s="1252"/>
      <c r="VXD128" s="1252"/>
      <c r="VXE128" s="1252"/>
      <c r="VXF128" s="1252"/>
      <c r="VXG128" s="1252"/>
      <c r="VXH128" s="1252"/>
      <c r="VXI128" s="1252"/>
      <c r="VXJ128" s="1252"/>
      <c r="VXK128" s="1252"/>
      <c r="VXL128" s="1252"/>
      <c r="VXM128" s="1252"/>
      <c r="VXN128" s="1252"/>
      <c r="VXO128" s="1252"/>
      <c r="VXP128" s="1252"/>
      <c r="VXQ128" s="1252"/>
      <c r="VXR128" s="1252"/>
      <c r="VXS128" s="1252"/>
      <c r="VXT128" s="1252"/>
      <c r="VXU128" s="1252"/>
      <c r="VXV128" s="1252"/>
      <c r="VXW128" s="1252"/>
      <c r="VXX128" s="1252"/>
      <c r="VXY128" s="1252"/>
      <c r="VXZ128" s="1252"/>
      <c r="VYA128" s="1252"/>
      <c r="VYB128" s="1252"/>
      <c r="VYC128" s="1252"/>
      <c r="VYD128" s="1252"/>
      <c r="VYE128" s="1252"/>
      <c r="VYF128" s="1252"/>
      <c r="VYG128" s="1252"/>
      <c r="VYH128" s="1252"/>
      <c r="VYI128" s="1252"/>
      <c r="VYJ128" s="1252"/>
      <c r="VYK128" s="1252"/>
      <c r="VYL128" s="1252"/>
      <c r="VYM128" s="1252"/>
      <c r="VYN128" s="1252"/>
      <c r="VYO128" s="1252"/>
      <c r="VYP128" s="1252"/>
      <c r="VYQ128" s="1252"/>
      <c r="VYR128" s="1252"/>
      <c r="VYS128" s="1252"/>
      <c r="VYT128" s="1252"/>
      <c r="VYU128" s="1252"/>
      <c r="VYV128" s="1252"/>
      <c r="VYW128" s="1252"/>
      <c r="VYX128" s="1252"/>
      <c r="VYY128" s="1252"/>
      <c r="VYZ128" s="1252"/>
      <c r="VZA128" s="1252"/>
      <c r="VZB128" s="1252"/>
      <c r="VZC128" s="1252"/>
      <c r="VZD128" s="1252"/>
      <c r="VZE128" s="1252"/>
      <c r="VZF128" s="1252"/>
      <c r="VZG128" s="1252"/>
      <c r="VZH128" s="1252"/>
      <c r="VZI128" s="1252"/>
      <c r="VZJ128" s="1252"/>
      <c r="VZK128" s="1252"/>
      <c r="VZL128" s="1252"/>
      <c r="VZM128" s="1252"/>
      <c r="VZN128" s="1252"/>
      <c r="VZO128" s="1252"/>
      <c r="VZP128" s="1252"/>
      <c r="VZQ128" s="1252"/>
      <c r="VZR128" s="1252"/>
      <c r="VZS128" s="1252"/>
      <c r="VZT128" s="1252"/>
      <c r="VZU128" s="1252"/>
      <c r="VZV128" s="1252"/>
      <c r="VZW128" s="1252"/>
      <c r="VZX128" s="1252"/>
      <c r="VZY128" s="1252"/>
      <c r="VZZ128" s="1252"/>
      <c r="WAA128" s="1252"/>
      <c r="WAB128" s="1252"/>
      <c r="WAC128" s="1252"/>
      <c r="WAD128" s="1252"/>
      <c r="WAE128" s="1252"/>
      <c r="WAF128" s="1252"/>
      <c r="WAG128" s="1252"/>
      <c r="WAH128" s="1252"/>
      <c r="WAI128" s="1252"/>
      <c r="WAJ128" s="1252"/>
      <c r="WAK128" s="1252"/>
      <c r="WAL128" s="1252"/>
      <c r="WAM128" s="1252"/>
      <c r="WAN128" s="1252"/>
      <c r="WAO128" s="1252"/>
      <c r="WAP128" s="1252"/>
      <c r="WAQ128" s="1252"/>
      <c r="WAR128" s="1252"/>
      <c r="WAS128" s="1252"/>
      <c r="WAT128" s="1252"/>
      <c r="WAU128" s="1252"/>
      <c r="WAV128" s="1252"/>
      <c r="WAW128" s="1252"/>
      <c r="WAX128" s="1252"/>
      <c r="WAY128" s="1252"/>
      <c r="WAZ128" s="1252"/>
      <c r="WBA128" s="1252"/>
      <c r="WBB128" s="1252"/>
      <c r="WBC128" s="1252"/>
      <c r="WBD128" s="1252"/>
      <c r="WBE128" s="1252"/>
      <c r="WBF128" s="1252"/>
      <c r="WBG128" s="1252"/>
      <c r="WBH128" s="1252"/>
      <c r="WBI128" s="1252"/>
      <c r="WBJ128" s="1252"/>
      <c r="WBK128" s="1252"/>
      <c r="WBL128" s="1252"/>
      <c r="WBM128" s="1252"/>
      <c r="WBN128" s="1252"/>
      <c r="WBO128" s="1252"/>
      <c r="WBP128" s="1252"/>
      <c r="WBQ128" s="1252"/>
      <c r="WBR128" s="1252"/>
      <c r="WBS128" s="1252"/>
      <c r="WBT128" s="1252"/>
      <c r="WBU128" s="1252"/>
      <c r="WBV128" s="1252"/>
      <c r="WBW128" s="1252"/>
      <c r="WBX128" s="1252"/>
      <c r="WBY128" s="1252"/>
      <c r="WBZ128" s="1252"/>
      <c r="WCA128" s="1252"/>
      <c r="WCB128" s="1252"/>
      <c r="WCC128" s="1252"/>
      <c r="WCD128" s="1252"/>
      <c r="WCE128" s="1252"/>
      <c r="WCF128" s="1252"/>
      <c r="WCG128" s="1252"/>
      <c r="WCH128" s="1252"/>
      <c r="WCI128" s="1252"/>
      <c r="WCJ128" s="1252"/>
      <c r="WCK128" s="1252"/>
      <c r="WCL128" s="1252"/>
      <c r="WCM128" s="1252"/>
      <c r="WCN128" s="1252"/>
      <c r="WCO128" s="1252"/>
      <c r="WCP128" s="1252"/>
      <c r="WCQ128" s="1252"/>
      <c r="WCR128" s="1252"/>
      <c r="WCS128" s="1252"/>
      <c r="WCT128" s="1252"/>
      <c r="WCU128" s="1252"/>
      <c r="WCV128" s="1252"/>
      <c r="WCW128" s="1252"/>
      <c r="WCX128" s="1252"/>
      <c r="WCY128" s="1252"/>
      <c r="WCZ128" s="1252"/>
      <c r="WDA128" s="1252"/>
      <c r="WDB128" s="1252"/>
      <c r="WDC128" s="1252"/>
      <c r="WDD128" s="1252"/>
      <c r="WDE128" s="1252"/>
      <c r="WDF128" s="1252"/>
      <c r="WDG128" s="1252"/>
      <c r="WDH128" s="1252"/>
      <c r="WDI128" s="1252"/>
      <c r="WDJ128" s="1252"/>
      <c r="WDK128" s="1252"/>
      <c r="WDL128" s="1252"/>
      <c r="WDM128" s="1252"/>
      <c r="WDN128" s="1252"/>
      <c r="WDO128" s="1252"/>
      <c r="WDP128" s="1252"/>
      <c r="WDQ128" s="1252"/>
      <c r="WDR128" s="1252"/>
      <c r="WDS128" s="1252"/>
      <c r="WDT128" s="1252"/>
      <c r="WDU128" s="1252"/>
      <c r="WDV128" s="1252"/>
      <c r="WDW128" s="1252"/>
      <c r="WDX128" s="1252"/>
      <c r="WDY128" s="1252"/>
      <c r="WDZ128" s="1252"/>
      <c r="WEA128" s="1252"/>
      <c r="WEB128" s="1252"/>
      <c r="WEC128" s="1252"/>
      <c r="WED128" s="1252"/>
      <c r="WEE128" s="1252"/>
      <c r="WEF128" s="1252"/>
      <c r="WEG128" s="1252"/>
      <c r="WEH128" s="1252"/>
      <c r="WEI128" s="1252"/>
      <c r="WEJ128" s="1252"/>
      <c r="WEK128" s="1252"/>
      <c r="WEL128" s="1252"/>
      <c r="WEM128" s="1252"/>
      <c r="WEN128" s="1252"/>
      <c r="WEO128" s="1252"/>
      <c r="WEP128" s="1252"/>
      <c r="WEQ128" s="1252"/>
      <c r="WER128" s="1252"/>
      <c r="WES128" s="1252"/>
      <c r="WET128" s="1252"/>
      <c r="WEU128" s="1252"/>
      <c r="WEV128" s="1252"/>
      <c r="WEW128" s="1252"/>
      <c r="WEX128" s="1252"/>
      <c r="WEY128" s="1252"/>
      <c r="WEZ128" s="1252"/>
      <c r="WFA128" s="1252"/>
      <c r="WFB128" s="1252"/>
      <c r="WFC128" s="1252"/>
      <c r="WFD128" s="1252"/>
      <c r="WFE128" s="1252"/>
      <c r="WFF128" s="1252"/>
      <c r="WFG128" s="1252"/>
      <c r="WFH128" s="1252"/>
      <c r="WFI128" s="1252"/>
      <c r="WFJ128" s="1252"/>
      <c r="WFK128" s="1252"/>
      <c r="WFL128" s="1252"/>
      <c r="WFM128" s="1252"/>
      <c r="WFN128" s="1252"/>
      <c r="WFO128" s="1252"/>
      <c r="WFP128" s="1252"/>
      <c r="WFQ128" s="1252"/>
      <c r="WFR128" s="1252"/>
      <c r="WFS128" s="1252"/>
      <c r="WFT128" s="1252"/>
      <c r="WFU128" s="1252"/>
      <c r="WFV128" s="1252"/>
      <c r="WFW128" s="1252"/>
      <c r="WFX128" s="1252"/>
      <c r="WFY128" s="1252"/>
      <c r="WFZ128" s="1252"/>
      <c r="WGA128" s="1252"/>
      <c r="WGB128" s="1252"/>
      <c r="WGC128" s="1252"/>
      <c r="WGD128" s="1252"/>
      <c r="WGE128" s="1252"/>
      <c r="WGF128" s="1252"/>
      <c r="WGG128" s="1252"/>
      <c r="WGH128" s="1252"/>
      <c r="WGI128" s="1252"/>
      <c r="WGJ128" s="1252"/>
      <c r="WGK128" s="1252"/>
      <c r="WGL128" s="1252"/>
      <c r="WGM128" s="1252"/>
      <c r="WGN128" s="1252"/>
      <c r="WGO128" s="1252"/>
      <c r="WGP128" s="1252"/>
      <c r="WGQ128" s="1252"/>
      <c r="WGR128" s="1252"/>
      <c r="WGS128" s="1252"/>
      <c r="WGT128" s="1252"/>
      <c r="WGU128" s="1252"/>
      <c r="WGV128" s="1252"/>
      <c r="WGW128" s="1252"/>
      <c r="WGX128" s="1252"/>
      <c r="WGY128" s="1252"/>
      <c r="WGZ128" s="1252"/>
      <c r="WHA128" s="1252"/>
      <c r="WHB128" s="1252"/>
      <c r="WHC128" s="1252"/>
      <c r="WHD128" s="1252"/>
      <c r="WHE128" s="1252"/>
      <c r="WHF128" s="1252"/>
      <c r="WHG128" s="1252"/>
      <c r="WHH128" s="1252"/>
      <c r="WHI128" s="1252"/>
      <c r="WHJ128" s="1252"/>
      <c r="WHK128" s="1252"/>
      <c r="WHL128" s="1252"/>
      <c r="WHM128" s="1252"/>
      <c r="WHN128" s="1252"/>
      <c r="WHO128" s="1252"/>
      <c r="WHP128" s="1252"/>
      <c r="WHQ128" s="1252"/>
      <c r="WHR128" s="1252"/>
      <c r="WHS128" s="1252"/>
      <c r="WHT128" s="1252"/>
      <c r="WHU128" s="1252"/>
      <c r="WHV128" s="1252"/>
      <c r="WHW128" s="1252"/>
      <c r="WHX128" s="1252"/>
      <c r="WHY128" s="1252"/>
      <c r="WHZ128" s="1252"/>
      <c r="WIA128" s="1252"/>
      <c r="WIB128" s="1252"/>
      <c r="WIC128" s="1252"/>
      <c r="WID128" s="1252"/>
      <c r="WIE128" s="1252"/>
      <c r="WIF128" s="1252"/>
      <c r="WIG128" s="1252"/>
      <c r="WIH128" s="1252"/>
      <c r="WII128" s="1252"/>
      <c r="WIJ128" s="1252"/>
      <c r="WIK128" s="1252"/>
      <c r="WIL128" s="1252"/>
      <c r="WIM128" s="1252"/>
      <c r="WIN128" s="1252"/>
      <c r="WIO128" s="1252"/>
      <c r="WIP128" s="1252"/>
      <c r="WIQ128" s="1252"/>
      <c r="WIR128" s="1252"/>
      <c r="WIS128" s="1252"/>
      <c r="WIT128" s="1252"/>
      <c r="WIU128" s="1252"/>
      <c r="WIV128" s="1252"/>
      <c r="WIW128" s="1252"/>
      <c r="WIX128" s="1252"/>
      <c r="WIY128" s="1252"/>
      <c r="WIZ128" s="1252"/>
      <c r="WJA128" s="1252"/>
      <c r="WJB128" s="1252"/>
      <c r="WJC128" s="1252"/>
      <c r="WJD128" s="1252"/>
      <c r="WJE128" s="1252"/>
      <c r="WJF128" s="1252"/>
      <c r="WJG128" s="1252"/>
      <c r="WJH128" s="1252"/>
      <c r="WJI128" s="1252"/>
      <c r="WJJ128" s="1252"/>
      <c r="WJK128" s="1252"/>
      <c r="WJL128" s="1252"/>
      <c r="WJM128" s="1252"/>
      <c r="WJN128" s="1252"/>
      <c r="WJO128" s="1252"/>
      <c r="WJP128" s="1252"/>
      <c r="WJQ128" s="1252"/>
      <c r="WJR128" s="1252"/>
      <c r="WJS128" s="1252"/>
      <c r="WJT128" s="1252"/>
      <c r="WJU128" s="1252"/>
      <c r="WJV128" s="1252"/>
      <c r="WJW128" s="1252"/>
      <c r="WJX128" s="1252"/>
      <c r="WJY128" s="1252"/>
      <c r="WJZ128" s="1252"/>
      <c r="WKA128" s="1252"/>
      <c r="WKB128" s="1252"/>
      <c r="WKC128" s="1252"/>
      <c r="WKD128" s="1252"/>
      <c r="WKE128" s="1252"/>
      <c r="WKF128" s="1252"/>
      <c r="WKG128" s="1252"/>
      <c r="WKH128" s="1252"/>
      <c r="WKI128" s="1252"/>
      <c r="WKJ128" s="1252"/>
      <c r="WKK128" s="1252"/>
      <c r="WKL128" s="1252"/>
      <c r="WKM128" s="1252"/>
      <c r="WKN128" s="1252"/>
      <c r="WKO128" s="1252"/>
      <c r="WKP128" s="1252"/>
      <c r="WKQ128" s="1252"/>
      <c r="WKR128" s="1252"/>
      <c r="WKS128" s="1252"/>
      <c r="WKT128" s="1252"/>
      <c r="WKU128" s="1252"/>
      <c r="WKV128" s="1252"/>
      <c r="WKW128" s="1252"/>
      <c r="WKX128" s="1252"/>
      <c r="WKY128" s="1252"/>
      <c r="WKZ128" s="1252"/>
      <c r="WLA128" s="1252"/>
      <c r="WLB128" s="1252"/>
      <c r="WLC128" s="1252"/>
      <c r="WLD128" s="1252"/>
      <c r="WLE128" s="1252"/>
      <c r="WLF128" s="1252"/>
      <c r="WLG128" s="1252"/>
      <c r="WLH128" s="1252"/>
      <c r="WLI128" s="1252"/>
      <c r="WLJ128" s="1252"/>
      <c r="WLK128" s="1252"/>
      <c r="WLL128" s="1252"/>
      <c r="WLM128" s="1252"/>
      <c r="WLN128" s="1252"/>
      <c r="WLO128" s="1252"/>
      <c r="WLP128" s="1252"/>
      <c r="WLQ128" s="1252"/>
      <c r="WLR128" s="1252"/>
      <c r="WLS128" s="1252"/>
      <c r="WLT128" s="1252"/>
      <c r="WLU128" s="1252"/>
      <c r="WLV128" s="1252"/>
      <c r="WLW128" s="1252"/>
      <c r="WLX128" s="1252"/>
      <c r="WLY128" s="1252"/>
      <c r="WLZ128" s="1252"/>
      <c r="WMA128" s="1252"/>
      <c r="WMB128" s="1252"/>
      <c r="WMC128" s="1252"/>
      <c r="WMD128" s="1252"/>
      <c r="WME128" s="1252"/>
      <c r="WMF128" s="1252"/>
      <c r="WMG128" s="1252"/>
      <c r="WMH128" s="1252"/>
      <c r="WMI128" s="1252"/>
      <c r="WMJ128" s="1252"/>
      <c r="WMK128" s="1252"/>
      <c r="WML128" s="1252"/>
      <c r="WMM128" s="1252"/>
      <c r="WMN128" s="1252"/>
      <c r="WMO128" s="1252"/>
      <c r="WMP128" s="1252"/>
      <c r="WMQ128" s="1252"/>
      <c r="WMR128" s="1252"/>
      <c r="WMS128" s="1252"/>
      <c r="WMT128" s="1252"/>
      <c r="WMU128" s="1252"/>
      <c r="WMV128" s="1252"/>
      <c r="WMW128" s="1252"/>
      <c r="WMX128" s="1252"/>
      <c r="WMY128" s="1252"/>
      <c r="WMZ128" s="1252"/>
      <c r="WNA128" s="1252"/>
      <c r="WNB128" s="1252"/>
      <c r="WNC128" s="1252"/>
      <c r="WND128" s="1252"/>
      <c r="WNE128" s="1252"/>
      <c r="WNF128" s="1252"/>
      <c r="WNG128" s="1252"/>
      <c r="WNH128" s="1252"/>
      <c r="WNI128" s="1252"/>
      <c r="WNJ128" s="1252"/>
      <c r="WNK128" s="1252"/>
      <c r="WNL128" s="1252"/>
      <c r="WNM128" s="1252"/>
      <c r="WNN128" s="1252"/>
      <c r="WNO128" s="1252"/>
      <c r="WNP128" s="1252"/>
      <c r="WNQ128" s="1252"/>
      <c r="WNR128" s="1252"/>
      <c r="WNS128" s="1252"/>
      <c r="WNT128" s="1252"/>
      <c r="WNU128" s="1252"/>
      <c r="WNV128" s="1252"/>
      <c r="WNW128" s="1252"/>
      <c r="WNX128" s="1252"/>
      <c r="WNY128" s="1252"/>
      <c r="WNZ128" s="1252"/>
      <c r="WOA128" s="1252"/>
      <c r="WOB128" s="1252"/>
      <c r="WOC128" s="1252"/>
      <c r="WOD128" s="1252"/>
      <c r="WOE128" s="1252"/>
      <c r="WOF128" s="1252"/>
      <c r="WOG128" s="1252"/>
      <c r="WOH128" s="1252"/>
      <c r="WOI128" s="1252"/>
      <c r="WOJ128" s="1252"/>
      <c r="WOK128" s="1252"/>
      <c r="WOL128" s="1252"/>
      <c r="WOM128" s="1252"/>
      <c r="WON128" s="1252"/>
      <c r="WOO128" s="1252"/>
      <c r="WOP128" s="1252"/>
      <c r="WOQ128" s="1252"/>
      <c r="WOR128" s="1252"/>
      <c r="WOS128" s="1252"/>
      <c r="WOT128" s="1252"/>
      <c r="WOU128" s="1252"/>
      <c r="WOV128" s="1252"/>
      <c r="WOW128" s="1252"/>
      <c r="WOX128" s="1252"/>
      <c r="WOY128" s="1252"/>
      <c r="WOZ128" s="1252"/>
      <c r="WPA128" s="1252"/>
      <c r="WPB128" s="1252"/>
      <c r="WPC128" s="1252"/>
      <c r="WPD128" s="1252"/>
      <c r="WPE128" s="1252"/>
      <c r="WPF128" s="1252"/>
      <c r="WPG128" s="1252"/>
      <c r="WPH128" s="1252"/>
      <c r="WPI128" s="1252"/>
      <c r="WPJ128" s="1252"/>
      <c r="WPK128" s="1252"/>
      <c r="WPL128" s="1252"/>
      <c r="WPM128" s="1252"/>
      <c r="WPN128" s="1252"/>
      <c r="WPO128" s="1252"/>
      <c r="WPP128" s="1252"/>
      <c r="WPQ128" s="1252"/>
      <c r="WPR128" s="1252"/>
      <c r="WPS128" s="1252"/>
      <c r="WPT128" s="1252"/>
      <c r="WPU128" s="1252"/>
      <c r="WPV128" s="1252"/>
      <c r="WPW128" s="1252"/>
      <c r="WPX128" s="1252"/>
      <c r="WPY128" s="1252"/>
      <c r="WPZ128" s="1252"/>
      <c r="WQA128" s="1252"/>
      <c r="WQB128" s="1252"/>
      <c r="WQC128" s="1252"/>
      <c r="WQD128" s="1252"/>
      <c r="WQE128" s="1252"/>
      <c r="WQF128" s="1252"/>
      <c r="WQG128" s="1252"/>
      <c r="WQH128" s="1252"/>
      <c r="WQI128" s="1252"/>
      <c r="WQJ128" s="1252"/>
      <c r="WQK128" s="1252"/>
      <c r="WQL128" s="1252"/>
      <c r="WQM128" s="1252"/>
      <c r="WQN128" s="1252"/>
      <c r="WQO128" s="1252"/>
      <c r="WQP128" s="1252"/>
      <c r="WQQ128" s="1252"/>
      <c r="WQR128" s="1252"/>
      <c r="WQS128" s="1252"/>
      <c r="WQT128" s="1252"/>
      <c r="WQU128" s="1252"/>
      <c r="WQV128" s="1252"/>
      <c r="WQW128" s="1252"/>
      <c r="WQX128" s="1252"/>
      <c r="WQY128" s="1252"/>
      <c r="WQZ128" s="1252"/>
      <c r="WRA128" s="1252"/>
      <c r="WRB128" s="1252"/>
      <c r="WRC128" s="1252"/>
      <c r="WRD128" s="1252"/>
      <c r="WRE128" s="1252"/>
      <c r="WRF128" s="1252"/>
      <c r="WRG128" s="1252"/>
      <c r="WRH128" s="1252"/>
      <c r="WRI128" s="1252"/>
      <c r="WRJ128" s="1252"/>
      <c r="WRK128" s="1252"/>
      <c r="WRL128" s="1252"/>
      <c r="WRM128" s="1252"/>
      <c r="WRN128" s="1252"/>
      <c r="WRO128" s="1252"/>
      <c r="WRP128" s="1252"/>
      <c r="WRQ128" s="1252"/>
      <c r="WRR128" s="1252"/>
      <c r="WRS128" s="1252"/>
      <c r="WRT128" s="1252"/>
      <c r="WRU128" s="1252"/>
      <c r="WRV128" s="1252"/>
      <c r="WRW128" s="1252"/>
      <c r="WRX128" s="1252"/>
      <c r="WRY128" s="1252"/>
      <c r="WRZ128" s="1252"/>
      <c r="WSA128" s="1252"/>
      <c r="WSB128" s="1252"/>
      <c r="WSC128" s="1252"/>
      <c r="WSD128" s="1252"/>
      <c r="WSE128" s="1252"/>
      <c r="WSF128" s="1252"/>
      <c r="WSG128" s="1252"/>
      <c r="WSH128" s="1252"/>
      <c r="WSI128" s="1252"/>
      <c r="WSJ128" s="1252"/>
      <c r="WSK128" s="1252"/>
      <c r="WSL128" s="1252"/>
      <c r="WSM128" s="1252"/>
      <c r="WSN128" s="1252"/>
      <c r="WSO128" s="1252"/>
      <c r="WSP128" s="1252"/>
      <c r="WSQ128" s="1252"/>
      <c r="WSR128" s="1252"/>
      <c r="WSS128" s="1252"/>
      <c r="WST128" s="1252"/>
      <c r="WSU128" s="1252"/>
      <c r="WSV128" s="1252"/>
      <c r="WSW128" s="1252"/>
      <c r="WSX128" s="1252"/>
      <c r="WSY128" s="1252"/>
      <c r="WSZ128" s="1252"/>
      <c r="WTA128" s="1252"/>
      <c r="WTB128" s="1252"/>
      <c r="WTC128" s="1252"/>
      <c r="WTD128" s="1252"/>
      <c r="WTE128" s="1252"/>
      <c r="WTF128" s="1252"/>
      <c r="WTG128" s="1252"/>
      <c r="WTH128" s="1252"/>
      <c r="WTI128" s="1252"/>
      <c r="WTJ128" s="1252"/>
      <c r="WTK128" s="1252"/>
      <c r="WTL128" s="1252"/>
      <c r="WTM128" s="1252"/>
      <c r="WTN128" s="1252"/>
      <c r="WTO128" s="1252"/>
      <c r="WTP128" s="1252"/>
      <c r="WTQ128" s="1252"/>
      <c r="WTR128" s="1252"/>
      <c r="WTS128" s="1252"/>
      <c r="WTT128" s="1252"/>
      <c r="WTU128" s="1252"/>
      <c r="WTV128" s="1252"/>
      <c r="WTW128" s="1252"/>
      <c r="WTX128" s="1252"/>
      <c r="WTY128" s="1252"/>
      <c r="WTZ128" s="1252"/>
      <c r="WUA128" s="1252"/>
      <c r="WUB128" s="1252"/>
      <c r="WUC128" s="1252"/>
      <c r="WUD128" s="1252"/>
      <c r="WUE128" s="1252"/>
      <c r="WUF128" s="1252"/>
      <c r="WUG128" s="1252"/>
      <c r="WUH128" s="1252"/>
      <c r="WUI128" s="1252"/>
      <c r="WUJ128" s="1252"/>
      <c r="WUK128" s="1252"/>
      <c r="WUL128" s="1252"/>
      <c r="WUM128" s="1252"/>
      <c r="WUN128" s="1252"/>
      <c r="WUO128" s="1252"/>
      <c r="WUP128" s="1252"/>
      <c r="WUQ128" s="1252"/>
      <c r="WUR128" s="1252"/>
      <c r="WUS128" s="1252"/>
      <c r="WUT128" s="1252"/>
      <c r="WUU128" s="1252"/>
      <c r="WUV128" s="1252"/>
      <c r="WUW128" s="1252"/>
      <c r="WUX128" s="1252"/>
      <c r="WUY128" s="1252"/>
      <c r="WUZ128" s="1252"/>
      <c r="WVA128" s="1252"/>
      <c r="WVB128" s="1252"/>
      <c r="WVC128" s="1252"/>
      <c r="WVD128" s="1252"/>
      <c r="WVE128" s="1252"/>
      <c r="WVF128" s="1252"/>
      <c r="WVG128" s="1252"/>
      <c r="WVH128" s="1252"/>
      <c r="WVI128" s="1252"/>
      <c r="WVJ128" s="1252"/>
      <c r="WVK128" s="1252"/>
      <c r="WVL128" s="1252"/>
      <c r="WVM128" s="1252"/>
      <c r="WVN128" s="1252"/>
      <c r="WVO128" s="1252"/>
      <c r="WVP128" s="1252"/>
      <c r="WVQ128" s="1252"/>
      <c r="WVR128" s="1252"/>
      <c r="WVS128" s="1252"/>
      <c r="WVT128" s="1252"/>
      <c r="WVU128" s="1252"/>
      <c r="WVV128" s="1252"/>
      <c r="WVW128" s="1252"/>
      <c r="WVX128" s="1252"/>
      <c r="WVY128" s="1252"/>
      <c r="WVZ128" s="1252"/>
      <c r="WWA128" s="1252"/>
      <c r="WWB128" s="1252"/>
      <c r="WWC128" s="1252"/>
      <c r="WWD128" s="1252"/>
      <c r="WWE128" s="1252"/>
      <c r="WWF128" s="1252"/>
      <c r="WWG128" s="1252"/>
      <c r="WWH128" s="1252"/>
      <c r="WWI128" s="1252"/>
      <c r="WWJ128" s="1252"/>
      <c r="WWK128" s="1252"/>
      <c r="WWL128" s="1252"/>
      <c r="WWM128" s="1252"/>
      <c r="WWN128" s="1252"/>
      <c r="WWO128" s="1252"/>
      <c r="WWP128" s="1252"/>
      <c r="WWQ128" s="1252"/>
      <c r="WWR128" s="1252"/>
      <c r="WWS128" s="1252"/>
      <c r="WWT128" s="1252"/>
      <c r="WWU128" s="1252"/>
      <c r="WWV128" s="1252"/>
      <c r="WWW128" s="1252"/>
      <c r="WWX128" s="1252"/>
      <c r="WWY128" s="1252"/>
      <c r="WWZ128" s="1252"/>
      <c r="WXA128" s="1252"/>
      <c r="WXB128" s="1252"/>
      <c r="WXC128" s="1252"/>
      <c r="WXD128" s="1252"/>
      <c r="WXE128" s="1252"/>
      <c r="WXF128" s="1252"/>
      <c r="WXG128" s="1252"/>
      <c r="WXH128" s="1252"/>
      <c r="WXI128" s="1252"/>
      <c r="WXJ128" s="1252"/>
      <c r="WXK128" s="1252"/>
      <c r="WXL128" s="1252"/>
      <c r="WXM128" s="1252"/>
      <c r="WXN128" s="1252"/>
      <c r="WXO128" s="1252"/>
      <c r="WXP128" s="1252"/>
      <c r="WXQ128" s="1252"/>
      <c r="WXR128" s="1252"/>
      <c r="WXS128" s="1252"/>
      <c r="WXT128" s="1252"/>
      <c r="WXU128" s="1252"/>
      <c r="WXV128" s="1252"/>
      <c r="WXW128" s="1252"/>
      <c r="WXX128" s="1252"/>
      <c r="WXY128" s="1252"/>
      <c r="WXZ128" s="1252"/>
      <c r="WYA128" s="1252"/>
      <c r="WYB128" s="1252"/>
      <c r="WYC128" s="1252"/>
      <c r="WYD128" s="1252"/>
      <c r="WYE128" s="1252"/>
      <c r="WYF128" s="1252"/>
      <c r="WYG128" s="1252"/>
      <c r="WYH128" s="1252"/>
      <c r="WYI128" s="1252"/>
      <c r="WYJ128" s="1252"/>
      <c r="WYK128" s="1252"/>
      <c r="WYL128" s="1252"/>
      <c r="WYM128" s="1252"/>
      <c r="WYN128" s="1252"/>
      <c r="WYO128" s="1252"/>
      <c r="WYP128" s="1252"/>
      <c r="WYQ128" s="1252"/>
      <c r="WYR128" s="1252"/>
      <c r="WYS128" s="1252"/>
      <c r="WYT128" s="1252"/>
      <c r="WYU128" s="1252"/>
      <c r="WYV128" s="1252"/>
      <c r="WYW128" s="1252"/>
      <c r="WYX128" s="1252"/>
      <c r="WYY128" s="1252"/>
      <c r="WYZ128" s="1252"/>
      <c r="WZA128" s="1252"/>
      <c r="WZB128" s="1252"/>
      <c r="WZC128" s="1252"/>
      <c r="WZD128" s="1252"/>
      <c r="WZE128" s="1252"/>
      <c r="WZF128" s="1252"/>
      <c r="WZG128" s="1252"/>
      <c r="WZH128" s="1252"/>
      <c r="WZI128" s="1252"/>
      <c r="WZJ128" s="1252"/>
      <c r="WZK128" s="1252"/>
      <c r="WZL128" s="1252"/>
      <c r="WZM128" s="1252"/>
      <c r="WZN128" s="1252"/>
      <c r="WZO128" s="1252"/>
      <c r="WZP128" s="1252"/>
      <c r="WZQ128" s="1252"/>
      <c r="WZR128" s="1252"/>
      <c r="WZS128" s="1252"/>
      <c r="WZT128" s="1252"/>
      <c r="WZU128" s="1252"/>
      <c r="WZV128" s="1252"/>
      <c r="WZW128" s="1252"/>
      <c r="WZX128" s="1252"/>
      <c r="WZY128" s="1252"/>
      <c r="WZZ128" s="1252"/>
      <c r="XAA128" s="1252"/>
      <c r="XAB128" s="1252"/>
      <c r="XAC128" s="1252"/>
      <c r="XAD128" s="1252"/>
      <c r="XAE128" s="1252"/>
      <c r="XAF128" s="1252"/>
      <c r="XAG128" s="1252"/>
      <c r="XAH128" s="1252"/>
      <c r="XAI128" s="1252"/>
      <c r="XAJ128" s="1252"/>
      <c r="XAK128" s="1252"/>
      <c r="XAL128" s="1252"/>
      <c r="XAM128" s="1252"/>
      <c r="XAN128" s="1252"/>
      <c r="XAO128" s="1252"/>
      <c r="XAP128" s="1252"/>
      <c r="XAQ128" s="1252"/>
      <c r="XAR128" s="1252"/>
      <c r="XAS128" s="1252"/>
      <c r="XAT128" s="1252"/>
      <c r="XAU128" s="1252"/>
      <c r="XAV128" s="1252"/>
      <c r="XAW128" s="1252"/>
      <c r="XAX128" s="1252"/>
      <c r="XAY128" s="1252"/>
      <c r="XAZ128" s="1252"/>
      <c r="XBA128" s="1252"/>
      <c r="XBB128" s="1252"/>
      <c r="XBC128" s="1252"/>
      <c r="XBD128" s="1252"/>
      <c r="XBE128" s="1252"/>
      <c r="XBF128" s="1252"/>
      <c r="XBG128" s="1252"/>
      <c r="XBH128" s="1252"/>
      <c r="XBI128" s="1252"/>
      <c r="XBJ128" s="1252"/>
      <c r="XBK128" s="1252"/>
      <c r="XBL128" s="1252"/>
      <c r="XBM128" s="1252"/>
      <c r="XBN128" s="1252"/>
      <c r="XBO128" s="1252"/>
      <c r="XBP128" s="1252"/>
      <c r="XBQ128" s="1252"/>
      <c r="XBR128" s="1252"/>
      <c r="XBS128" s="1252"/>
      <c r="XBT128" s="1252"/>
      <c r="XBU128" s="1252"/>
      <c r="XBV128" s="1252"/>
      <c r="XBW128" s="1252"/>
      <c r="XBX128" s="1252"/>
      <c r="XBY128" s="1252"/>
      <c r="XBZ128" s="1252"/>
      <c r="XCA128" s="1252"/>
      <c r="XCB128" s="1252"/>
      <c r="XCC128" s="1252"/>
      <c r="XCD128" s="1252"/>
      <c r="XCE128" s="1252"/>
      <c r="XCF128" s="1252"/>
      <c r="XCG128" s="1252"/>
      <c r="XCH128" s="1252"/>
      <c r="XCI128" s="1252"/>
      <c r="XCJ128" s="1252"/>
      <c r="XCK128" s="1252"/>
      <c r="XCL128" s="1252"/>
      <c r="XCM128" s="1252"/>
      <c r="XCN128" s="1252"/>
      <c r="XCO128" s="1252"/>
      <c r="XCP128" s="1252"/>
      <c r="XCQ128" s="1252"/>
      <c r="XCR128" s="1252"/>
      <c r="XCS128" s="1252"/>
      <c r="XCT128" s="1252"/>
      <c r="XCU128" s="1252"/>
      <c r="XCV128" s="1252"/>
      <c r="XCW128" s="1252"/>
      <c r="XCX128" s="1252"/>
      <c r="XCY128" s="1252"/>
      <c r="XCZ128" s="1252"/>
      <c r="XDA128" s="1252"/>
      <c r="XDB128" s="1252"/>
      <c r="XDC128" s="1252"/>
      <c r="XDD128" s="1252"/>
      <c r="XDE128" s="1252"/>
      <c r="XDF128" s="1252"/>
      <c r="XDG128" s="1252"/>
      <c r="XDH128" s="1252"/>
      <c r="XDI128" s="1252"/>
      <c r="XDJ128" s="1252"/>
      <c r="XDK128" s="1252"/>
      <c r="XDL128" s="1252"/>
      <c r="XDM128" s="1252"/>
      <c r="XDN128" s="1252"/>
      <c r="XDO128" s="1252"/>
      <c r="XDP128" s="1252"/>
      <c r="XDQ128" s="1252"/>
      <c r="XDR128" s="1252"/>
      <c r="XDS128" s="1252"/>
      <c r="XDT128" s="1252"/>
      <c r="XDU128" s="1252"/>
      <c r="XDV128" s="1252"/>
      <c r="XDW128" s="1252"/>
      <c r="XDX128" s="1252"/>
      <c r="XDY128" s="1252"/>
      <c r="XDZ128" s="1252"/>
      <c r="XEA128" s="1252"/>
      <c r="XEB128" s="1252"/>
      <c r="XEC128" s="1252"/>
      <c r="XED128" s="1252"/>
      <c r="XEE128" s="1252"/>
      <c r="XEF128" s="1252"/>
      <c r="XEG128" s="1252"/>
      <c r="XEH128" s="1252"/>
      <c r="XEI128" s="1252"/>
      <c r="XEJ128" s="1252"/>
      <c r="XEK128" s="1252"/>
      <c r="XEL128" s="1252"/>
      <c r="XEM128" s="1252"/>
      <c r="XEN128" s="1252"/>
      <c r="XEO128" s="1252"/>
      <c r="XEP128" s="1252"/>
      <c r="XEQ128" s="1252"/>
      <c r="XER128" s="1252"/>
      <c r="XES128" s="1252"/>
      <c r="XET128" s="1252"/>
      <c r="XEU128" s="1252"/>
      <c r="XEV128" s="1252"/>
      <c r="XEW128" s="1252"/>
      <c r="XEX128" s="1252"/>
      <c r="XEY128" s="1252"/>
      <c r="XEZ128" s="1252"/>
      <c r="XFA128" s="1252"/>
      <c r="XFB128" s="1252"/>
      <c r="XFC128" s="1252"/>
    </row>
    <row r="129" spans="1:16" ht="63.75">
      <c r="A129" s="177">
        <v>132</v>
      </c>
      <c r="B129" s="1446" t="s">
        <v>857</v>
      </c>
      <c r="C129" s="1303">
        <v>1</v>
      </c>
      <c r="D129" s="1436">
        <v>1</v>
      </c>
      <c r="E129" s="1303"/>
      <c r="F129" s="1435" t="s">
        <v>123</v>
      </c>
      <c r="G129" s="1435" t="s">
        <v>174</v>
      </c>
      <c r="H129" s="1437" t="s">
        <v>995</v>
      </c>
      <c r="I129" s="1437">
        <v>2023</v>
      </c>
      <c r="J129" s="1434" t="s">
        <v>982</v>
      </c>
      <c r="K129" s="1272"/>
      <c r="L129" s="1272"/>
      <c r="M129" s="1272"/>
      <c r="N129" s="1272"/>
      <c r="O129" s="1272"/>
      <c r="P129" s="1252" t="s">
        <v>996</v>
      </c>
    </row>
    <row r="130" spans="1:16" ht="63.75">
      <c r="A130" s="177">
        <v>134</v>
      </c>
      <c r="B130" s="1447" t="s">
        <v>859</v>
      </c>
      <c r="C130" s="1303">
        <v>0.3</v>
      </c>
      <c r="D130" s="1436"/>
      <c r="E130" s="1303">
        <v>0.3</v>
      </c>
      <c r="F130" s="1435" t="s">
        <v>123</v>
      </c>
      <c r="G130" s="1435" t="s">
        <v>54</v>
      </c>
      <c r="H130" s="1437" t="s">
        <v>998</v>
      </c>
      <c r="I130" s="1437">
        <v>2023</v>
      </c>
      <c r="J130" s="1434" t="s">
        <v>982</v>
      </c>
      <c r="K130" s="1272"/>
      <c r="L130" s="1272"/>
      <c r="M130" s="1272"/>
      <c r="N130" s="1272"/>
      <c r="O130" s="1272"/>
      <c r="P130" s="1252" t="s">
        <v>996</v>
      </c>
    </row>
    <row r="131" spans="1:16" ht="76.5">
      <c r="A131" s="177">
        <v>133</v>
      </c>
      <c r="B131" s="1446" t="s">
        <v>997</v>
      </c>
      <c r="C131" s="1303">
        <v>1.5</v>
      </c>
      <c r="D131" s="1436"/>
      <c r="E131" s="1303">
        <v>1.5</v>
      </c>
      <c r="F131" s="1435" t="s">
        <v>152</v>
      </c>
      <c r="G131" s="1435" t="s">
        <v>174</v>
      </c>
      <c r="H131" s="1437" t="s">
        <v>994</v>
      </c>
      <c r="I131" s="1437">
        <v>2023</v>
      </c>
      <c r="J131" s="1434" t="s">
        <v>982</v>
      </c>
      <c r="K131" s="1272"/>
      <c r="L131" s="1272"/>
      <c r="M131" s="1272"/>
      <c r="N131" s="1272"/>
      <c r="O131" s="1272"/>
      <c r="P131" s="1252" t="s">
        <v>996</v>
      </c>
    </row>
    <row r="132" spans="1:16" ht="76.5">
      <c r="B132" s="1447" t="s">
        <v>1001</v>
      </c>
      <c r="C132" s="1303">
        <v>0.2</v>
      </c>
      <c r="D132" s="1303"/>
      <c r="E132" s="1303">
        <v>0.2</v>
      </c>
      <c r="F132" s="1387" t="s">
        <v>152</v>
      </c>
      <c r="G132" s="1435" t="s">
        <v>54</v>
      </c>
      <c r="H132" s="1435" t="s">
        <v>994</v>
      </c>
      <c r="I132" s="1437">
        <v>2023</v>
      </c>
      <c r="J132" s="1434" t="s">
        <v>982</v>
      </c>
    </row>
    <row r="133" spans="1:16" ht="76.5">
      <c r="B133" s="1446" t="s">
        <v>868</v>
      </c>
      <c r="C133" s="1303">
        <v>0.02</v>
      </c>
      <c r="D133" s="1436"/>
      <c r="E133" s="1303">
        <v>0.02</v>
      </c>
      <c r="F133" s="1435" t="s">
        <v>152</v>
      </c>
      <c r="G133" s="1435" t="s">
        <v>175</v>
      </c>
      <c r="H133" s="1435" t="s">
        <v>994</v>
      </c>
      <c r="I133" s="1437">
        <v>2023</v>
      </c>
      <c r="J133" s="1434" t="s">
        <v>982</v>
      </c>
    </row>
    <row r="134" spans="1:16" s="181" customFormat="1" ht="51">
      <c r="A134" s="177"/>
      <c r="B134" s="1449" t="s">
        <v>867</v>
      </c>
      <c r="C134" s="1303">
        <v>2.5</v>
      </c>
      <c r="D134" s="1480">
        <v>1.2</v>
      </c>
      <c r="E134" s="1303">
        <v>1.3</v>
      </c>
      <c r="F134" s="1448" t="s">
        <v>90</v>
      </c>
      <c r="G134" s="1436" t="s">
        <v>55</v>
      </c>
      <c r="H134" s="1387" t="s">
        <v>955</v>
      </c>
      <c r="I134" s="1437">
        <v>2023</v>
      </c>
      <c r="J134" s="1434" t="s">
        <v>982</v>
      </c>
    </row>
    <row r="135" spans="1:16" ht="25.5">
      <c r="A135" s="177">
        <v>110</v>
      </c>
      <c r="B135" s="1434" t="s">
        <v>948</v>
      </c>
      <c r="C135" s="1436" t="s">
        <v>949</v>
      </c>
      <c r="D135" s="1436"/>
      <c r="E135" s="1436">
        <v>0.16</v>
      </c>
      <c r="F135" s="1435" t="s">
        <v>68</v>
      </c>
      <c r="G135" s="1435" t="s">
        <v>364</v>
      </c>
      <c r="H135" s="1437" t="s">
        <v>950</v>
      </c>
      <c r="I135" s="1437">
        <v>2023</v>
      </c>
      <c r="J135" s="177" t="s">
        <v>951</v>
      </c>
      <c r="K135" s="1252"/>
      <c r="M135" s="1265" t="s">
        <v>952</v>
      </c>
      <c r="N135" s="1252" t="s">
        <v>815</v>
      </c>
    </row>
    <row r="136" spans="1:16" ht="51">
      <c r="A136" s="177">
        <v>116</v>
      </c>
      <c r="B136" s="1434" t="s">
        <v>825</v>
      </c>
      <c r="C136" s="1303">
        <v>1.2</v>
      </c>
      <c r="D136" s="1303">
        <v>0.77</v>
      </c>
      <c r="E136" s="1436">
        <v>0.43</v>
      </c>
      <c r="F136" s="1435" t="s">
        <v>68</v>
      </c>
      <c r="G136" s="1435" t="s">
        <v>364</v>
      </c>
      <c r="H136" s="1437" t="s">
        <v>1005</v>
      </c>
      <c r="I136" s="1437">
        <v>2023</v>
      </c>
      <c r="J136" s="177" t="s">
        <v>951</v>
      </c>
      <c r="K136" s="1252"/>
      <c r="M136" s="1265" t="s">
        <v>966</v>
      </c>
      <c r="N136" s="1252" t="s">
        <v>815</v>
      </c>
    </row>
    <row r="137" spans="1:16" s="181" customFormat="1" ht="25.5">
      <c r="A137" s="177"/>
      <c r="B137" s="1445" t="s">
        <v>866</v>
      </c>
      <c r="C137" s="1303">
        <v>2.8</v>
      </c>
      <c r="D137" s="1303"/>
      <c r="E137" s="1436">
        <v>2.8</v>
      </c>
      <c r="F137" s="1387" t="s">
        <v>68</v>
      </c>
      <c r="G137" s="1442" t="s">
        <v>26</v>
      </c>
      <c r="H137" s="1387" t="s">
        <v>955</v>
      </c>
      <c r="I137" s="1437">
        <v>2023</v>
      </c>
      <c r="J137" s="1434" t="s">
        <v>982</v>
      </c>
    </row>
    <row r="138" spans="1:16" ht="51">
      <c r="A138" s="177">
        <v>137</v>
      </c>
      <c r="B138" s="1446" t="s">
        <v>864</v>
      </c>
      <c r="C138" s="1303">
        <v>1.2</v>
      </c>
      <c r="D138" s="1303">
        <v>0.18</v>
      </c>
      <c r="E138" s="1303">
        <v>1.02</v>
      </c>
      <c r="F138" s="1448" t="s">
        <v>122</v>
      </c>
      <c r="G138" s="1448" t="s">
        <v>176</v>
      </c>
      <c r="H138" s="1437" t="s">
        <v>1000</v>
      </c>
      <c r="I138" s="1437">
        <v>2023</v>
      </c>
      <c r="J138" s="1434" t="s">
        <v>982</v>
      </c>
      <c r="K138" s="1272"/>
      <c r="L138" s="1272"/>
      <c r="M138" s="1272"/>
      <c r="N138" s="1272"/>
      <c r="O138" s="1272"/>
    </row>
    <row r="139" spans="1:16" ht="51">
      <c r="A139" s="177">
        <v>138</v>
      </c>
      <c r="B139" s="1446" t="s">
        <v>865</v>
      </c>
      <c r="C139" s="1303">
        <v>0.5</v>
      </c>
      <c r="D139" s="1481"/>
      <c r="E139" s="1303">
        <v>0.5</v>
      </c>
      <c r="F139" s="1448" t="s">
        <v>122</v>
      </c>
      <c r="G139" s="1448" t="s">
        <v>176</v>
      </c>
      <c r="H139" s="1437" t="s">
        <v>1000</v>
      </c>
      <c r="I139" s="1437">
        <v>2023</v>
      </c>
      <c r="J139" s="1434" t="s">
        <v>982</v>
      </c>
      <c r="K139" s="1272"/>
      <c r="L139" s="1272"/>
      <c r="M139" s="1272"/>
      <c r="N139" s="1272"/>
      <c r="O139" s="1272"/>
    </row>
    <row r="140" spans="1:16" ht="63.75">
      <c r="A140" s="177">
        <v>114</v>
      </c>
      <c r="B140" s="1434" t="s">
        <v>962</v>
      </c>
      <c r="C140" s="1303">
        <v>8.4499999999999993</v>
      </c>
      <c r="D140" s="1303"/>
      <c r="E140" s="1436">
        <v>8.4499999999999993</v>
      </c>
      <c r="F140" s="1439" t="s">
        <v>52</v>
      </c>
      <c r="G140" s="1440" t="s">
        <v>57</v>
      </c>
      <c r="H140" s="1437" t="s">
        <v>963</v>
      </c>
      <c r="I140" s="1437">
        <v>2023</v>
      </c>
      <c r="J140" s="177" t="s">
        <v>951</v>
      </c>
      <c r="K140" s="1252"/>
      <c r="M140" s="1265" t="s">
        <v>952</v>
      </c>
      <c r="N140" s="1252" t="s">
        <v>815</v>
      </c>
    </row>
    <row r="141" spans="1:16" s="181" customFormat="1" ht="51">
      <c r="A141" s="177"/>
      <c r="B141" s="1445" t="s">
        <v>983</v>
      </c>
      <c r="C141" s="1303">
        <v>37.5</v>
      </c>
      <c r="D141" s="1303"/>
      <c r="E141" s="1436">
        <v>37.5</v>
      </c>
      <c r="F141" s="1442" t="s">
        <v>984</v>
      </c>
      <c r="G141" s="1442" t="s">
        <v>985</v>
      </c>
      <c r="H141" s="1437" t="s">
        <v>981</v>
      </c>
      <c r="I141" s="1437">
        <v>2023</v>
      </c>
      <c r="J141" s="1434" t="s">
        <v>982</v>
      </c>
      <c r="N141" s="181" t="s">
        <v>815</v>
      </c>
    </row>
    <row r="142" spans="1:16" s="181" customFormat="1" ht="51">
      <c r="A142" s="177"/>
      <c r="B142" s="1445" t="s">
        <v>979</v>
      </c>
      <c r="C142" s="1303">
        <v>3.87</v>
      </c>
      <c r="D142" s="1303"/>
      <c r="E142" s="1436">
        <v>3.87</v>
      </c>
      <c r="F142" s="1442" t="s">
        <v>52</v>
      </c>
      <c r="G142" s="1442" t="s">
        <v>980</v>
      </c>
      <c r="H142" s="1437" t="s">
        <v>981</v>
      </c>
      <c r="I142" s="1437">
        <v>2023</v>
      </c>
      <c r="J142" s="1434" t="s">
        <v>982</v>
      </c>
      <c r="N142" s="181" t="s">
        <v>815</v>
      </c>
    </row>
    <row r="143" spans="1:16" ht="38.25">
      <c r="A143" s="177">
        <v>111</v>
      </c>
      <c r="B143" s="1434" t="s">
        <v>953</v>
      </c>
      <c r="C143" s="1436" t="s">
        <v>954</v>
      </c>
      <c r="D143" s="1436"/>
      <c r="E143" s="1436">
        <v>90</v>
      </c>
      <c r="F143" s="1435" t="s">
        <v>59</v>
      </c>
      <c r="G143" s="1435" t="s">
        <v>175</v>
      </c>
      <c r="H143" s="1437" t="s">
        <v>955</v>
      </c>
      <c r="I143" s="1437">
        <v>2023</v>
      </c>
      <c r="J143" s="177" t="s">
        <v>951</v>
      </c>
      <c r="K143" s="1252"/>
      <c r="M143" s="1265" t="s">
        <v>952</v>
      </c>
      <c r="N143" s="1252" t="s">
        <v>815</v>
      </c>
    </row>
    <row r="144" spans="1:16" ht="63.75">
      <c r="A144" s="177">
        <v>117</v>
      </c>
      <c r="B144" s="1441" t="s">
        <v>967</v>
      </c>
      <c r="C144" s="1303">
        <v>2.6</v>
      </c>
      <c r="D144" s="1303"/>
      <c r="E144" s="1436">
        <v>2.6</v>
      </c>
      <c r="F144" s="1442" t="s">
        <v>59</v>
      </c>
      <c r="G144" s="1440" t="s">
        <v>174</v>
      </c>
      <c r="H144" s="1437" t="s">
        <v>968</v>
      </c>
      <c r="I144" s="1437">
        <v>2023</v>
      </c>
      <c r="J144" s="177" t="s">
        <v>951</v>
      </c>
      <c r="K144" s="1252"/>
      <c r="M144" s="1265" t="s">
        <v>966</v>
      </c>
      <c r="N144" s="1252" t="s">
        <v>815</v>
      </c>
    </row>
    <row r="145" spans="1:15" ht="38.25">
      <c r="A145" s="177">
        <v>119</v>
      </c>
      <c r="B145" s="1441" t="s">
        <v>373</v>
      </c>
      <c r="C145" s="1303">
        <v>2.9</v>
      </c>
      <c r="D145" s="1303"/>
      <c r="E145" s="1436">
        <v>2.9</v>
      </c>
      <c r="F145" s="1442" t="s">
        <v>59</v>
      </c>
      <c r="G145" s="1440" t="s">
        <v>174</v>
      </c>
      <c r="H145" s="1437" t="s">
        <v>971</v>
      </c>
      <c r="I145" s="1437">
        <v>2023</v>
      </c>
      <c r="J145" s="177" t="s">
        <v>951</v>
      </c>
      <c r="K145" s="1252"/>
      <c r="M145" s="1265" t="s">
        <v>952</v>
      </c>
      <c r="N145" s="1252" t="s">
        <v>815</v>
      </c>
    </row>
    <row r="146" spans="1:15" ht="63.75">
      <c r="A146" s="177">
        <v>120</v>
      </c>
      <c r="B146" s="1441" t="s">
        <v>830</v>
      </c>
      <c r="C146" s="1303">
        <v>47.5</v>
      </c>
      <c r="D146" s="1303"/>
      <c r="E146" s="1436">
        <v>47.5</v>
      </c>
      <c r="F146" s="1442" t="s">
        <v>59</v>
      </c>
      <c r="G146" s="1435" t="s">
        <v>972</v>
      </c>
      <c r="H146" s="1437" t="s">
        <v>973</v>
      </c>
      <c r="I146" s="1437">
        <v>2023</v>
      </c>
      <c r="J146" s="177" t="s">
        <v>951</v>
      </c>
      <c r="K146" s="1252"/>
      <c r="M146" s="1265" t="s">
        <v>952</v>
      </c>
      <c r="N146" s="1252" t="s">
        <v>815</v>
      </c>
    </row>
    <row r="147" spans="1:15" ht="63.75">
      <c r="A147" s="177">
        <v>121</v>
      </c>
      <c r="B147" s="1443" t="s">
        <v>974</v>
      </c>
      <c r="C147" s="1303">
        <v>34</v>
      </c>
      <c r="D147" s="1303">
        <v>24</v>
      </c>
      <c r="E147" s="1436">
        <v>10</v>
      </c>
      <c r="F147" s="1442" t="s">
        <v>59</v>
      </c>
      <c r="G147" s="1435" t="s">
        <v>680</v>
      </c>
      <c r="H147" s="1437" t="s">
        <v>975</v>
      </c>
      <c r="I147" s="1437">
        <v>2023</v>
      </c>
      <c r="J147" s="177" t="s">
        <v>951</v>
      </c>
      <c r="K147" s="1252"/>
      <c r="M147" s="1265" t="s">
        <v>965</v>
      </c>
      <c r="N147" s="1252" t="s">
        <v>815</v>
      </c>
    </row>
    <row r="148" spans="1:15" ht="51">
      <c r="A148" s="177">
        <v>118</v>
      </c>
      <c r="B148" s="1441" t="s">
        <v>969</v>
      </c>
      <c r="C148" s="1303">
        <v>1.2</v>
      </c>
      <c r="D148" s="1303"/>
      <c r="E148" s="1482">
        <v>1.2</v>
      </c>
      <c r="F148" s="1442" t="s">
        <v>59</v>
      </c>
      <c r="G148" s="1442" t="s">
        <v>26</v>
      </c>
      <c r="H148" s="1437" t="s">
        <v>970</v>
      </c>
      <c r="I148" s="1437">
        <v>2023</v>
      </c>
      <c r="J148" s="177" t="s">
        <v>951</v>
      </c>
      <c r="K148" s="1252"/>
      <c r="M148" s="1265" t="s">
        <v>952</v>
      </c>
      <c r="N148" s="1252" t="s">
        <v>815</v>
      </c>
    </row>
    <row r="149" spans="1:15" ht="51">
      <c r="A149" s="177">
        <v>122</v>
      </c>
      <c r="B149" s="1443" t="s">
        <v>976</v>
      </c>
      <c r="C149" s="1303">
        <v>20</v>
      </c>
      <c r="D149" s="1303"/>
      <c r="E149" s="1436">
        <v>20</v>
      </c>
      <c r="F149" s="1442" t="s">
        <v>59</v>
      </c>
      <c r="G149" s="1435" t="s">
        <v>176</v>
      </c>
      <c r="H149" s="1437" t="s">
        <v>977</v>
      </c>
      <c r="I149" s="1437">
        <v>2023</v>
      </c>
      <c r="J149" s="177" t="s">
        <v>951</v>
      </c>
      <c r="K149" s="1252"/>
      <c r="M149" s="1265" t="s">
        <v>965</v>
      </c>
      <c r="N149" s="1252" t="s">
        <v>815</v>
      </c>
    </row>
    <row r="150" spans="1:15" ht="63.75">
      <c r="A150" s="177">
        <v>129</v>
      </c>
      <c r="B150" s="1441" t="s">
        <v>855</v>
      </c>
      <c r="C150" s="1303">
        <v>3</v>
      </c>
      <c r="D150" s="1303">
        <v>1</v>
      </c>
      <c r="E150" s="1303">
        <v>2</v>
      </c>
      <c r="F150" s="1440" t="s">
        <v>59</v>
      </c>
      <c r="G150" s="1435" t="s">
        <v>991</v>
      </c>
      <c r="H150" s="1437" t="s">
        <v>992</v>
      </c>
      <c r="I150" s="1437">
        <v>2023</v>
      </c>
      <c r="J150" s="1434" t="s">
        <v>982</v>
      </c>
      <c r="K150" s="1272"/>
      <c r="L150" s="1272"/>
      <c r="M150" s="1272"/>
      <c r="N150" s="1272"/>
      <c r="O150" s="1272"/>
    </row>
    <row r="151" spans="1:15" ht="114.75">
      <c r="A151" s="177">
        <v>130</v>
      </c>
      <c r="B151" s="1441" t="s">
        <v>856</v>
      </c>
      <c r="C151" s="1303">
        <v>12</v>
      </c>
      <c r="D151" s="1303"/>
      <c r="E151" s="1436">
        <v>12</v>
      </c>
      <c r="F151" s="1440" t="s">
        <v>59</v>
      </c>
      <c r="G151" s="1440" t="s">
        <v>176</v>
      </c>
      <c r="H151" s="1437" t="s">
        <v>993</v>
      </c>
      <c r="I151" s="1437">
        <v>2023</v>
      </c>
      <c r="J151" s="1434" t="s">
        <v>982</v>
      </c>
      <c r="K151" s="1272"/>
      <c r="L151" s="1272"/>
      <c r="M151" s="1272"/>
      <c r="N151" s="1272"/>
      <c r="O151" s="1272"/>
    </row>
    <row r="152" spans="1:15" ht="76.5">
      <c r="A152" s="177">
        <v>113</v>
      </c>
      <c r="B152" s="1434" t="s">
        <v>959</v>
      </c>
      <c r="C152" s="1436" t="s">
        <v>960</v>
      </c>
      <c r="D152" s="1436"/>
      <c r="E152" s="1436">
        <v>52.22</v>
      </c>
      <c r="F152" s="1435" t="s">
        <v>88</v>
      </c>
      <c r="G152" s="1435" t="s">
        <v>175</v>
      </c>
      <c r="H152" s="1437" t="s">
        <v>961</v>
      </c>
      <c r="I152" s="1437">
        <v>2023</v>
      </c>
      <c r="J152" s="177" t="s">
        <v>951</v>
      </c>
      <c r="K152" s="1252"/>
      <c r="M152" s="1265" t="s">
        <v>952</v>
      </c>
      <c r="N152" s="1252" t="s">
        <v>815</v>
      </c>
    </row>
    <row r="153" spans="1:15" ht="63.75">
      <c r="A153" s="177">
        <v>115</v>
      </c>
      <c r="B153" s="1434" t="s">
        <v>823</v>
      </c>
      <c r="C153" s="1436">
        <v>5</v>
      </c>
      <c r="D153" s="1436"/>
      <c r="E153" s="1436">
        <v>5</v>
      </c>
      <c r="F153" s="1435" t="s">
        <v>88</v>
      </c>
      <c r="G153" s="1435" t="s">
        <v>365</v>
      </c>
      <c r="H153" s="1437" t="s">
        <v>964</v>
      </c>
      <c r="I153" s="1437">
        <v>2023</v>
      </c>
      <c r="J153" s="177" t="s">
        <v>951</v>
      </c>
      <c r="K153" s="1252"/>
      <c r="M153" s="1265" t="s">
        <v>965</v>
      </c>
      <c r="N153" s="1252" t="s">
        <v>815</v>
      </c>
    </row>
    <row r="154" spans="1:15" ht="38.25">
      <c r="A154" s="177">
        <v>123</v>
      </c>
      <c r="B154" s="1444" t="s">
        <v>833</v>
      </c>
      <c r="C154" s="1303">
        <v>0.91</v>
      </c>
      <c r="D154" s="1303"/>
      <c r="E154" s="1436">
        <v>0.91</v>
      </c>
      <c r="F154" s="1442" t="s">
        <v>144</v>
      </c>
      <c r="G154" s="1442" t="s">
        <v>26</v>
      </c>
      <c r="H154" s="1437" t="s">
        <v>978</v>
      </c>
      <c r="I154" s="1437">
        <v>2023</v>
      </c>
      <c r="J154" s="177" t="s">
        <v>951</v>
      </c>
      <c r="K154" s="1252"/>
      <c r="M154" s="1265" t="s">
        <v>952</v>
      </c>
      <c r="N154" s="1252" t="s">
        <v>815</v>
      </c>
    </row>
    <row r="155" spans="1:15" ht="38.25">
      <c r="A155" s="177">
        <v>124</v>
      </c>
      <c r="B155" s="1445" t="s">
        <v>375</v>
      </c>
      <c r="C155" s="1303">
        <v>1.63</v>
      </c>
      <c r="D155" s="1303"/>
      <c r="E155" s="1436">
        <v>1.63</v>
      </c>
      <c r="F155" s="1442" t="s">
        <v>144</v>
      </c>
      <c r="G155" s="1442" t="s">
        <v>26</v>
      </c>
      <c r="H155" s="1437" t="s">
        <v>978</v>
      </c>
      <c r="I155" s="1437">
        <v>2023</v>
      </c>
      <c r="J155" s="177" t="s">
        <v>951</v>
      </c>
      <c r="K155" s="1252"/>
      <c r="M155" s="1265" t="s">
        <v>952</v>
      </c>
      <c r="N155" s="1252" t="s">
        <v>815</v>
      </c>
    </row>
    <row r="156" spans="1:15" s="181" customFormat="1" ht="89.25">
      <c r="A156" s="177">
        <v>125</v>
      </c>
      <c r="B156" s="1434" t="s">
        <v>986</v>
      </c>
      <c r="C156" s="1303">
        <v>12.5</v>
      </c>
      <c r="D156" s="1481"/>
      <c r="E156" s="1303">
        <v>12.5</v>
      </c>
      <c r="F156" s="1442" t="s">
        <v>49</v>
      </c>
      <c r="G156" s="1435" t="s">
        <v>26</v>
      </c>
      <c r="H156" s="1437" t="s">
        <v>987</v>
      </c>
      <c r="I156" s="1437">
        <v>2023</v>
      </c>
      <c r="J156" s="1434" t="s">
        <v>988</v>
      </c>
      <c r="K156" s="1477"/>
      <c r="L156" s="1477"/>
      <c r="M156" s="1477"/>
      <c r="N156" s="1478" t="s">
        <v>989</v>
      </c>
      <c r="O156" s="1477" t="s">
        <v>847</v>
      </c>
    </row>
    <row r="157" spans="1:15" ht="63.75">
      <c r="A157" s="177">
        <v>128</v>
      </c>
      <c r="B157" s="1434" t="s">
        <v>990</v>
      </c>
      <c r="C157" s="1303">
        <v>35</v>
      </c>
      <c r="D157" s="1441"/>
      <c r="E157" s="1303">
        <v>35</v>
      </c>
      <c r="F157" s="1442" t="s">
        <v>49</v>
      </c>
      <c r="G157" s="1435" t="s">
        <v>26</v>
      </c>
      <c r="H157" s="1437" t="s">
        <v>955</v>
      </c>
      <c r="I157" s="1437">
        <v>2023</v>
      </c>
      <c r="J157" s="1434" t="s">
        <v>982</v>
      </c>
      <c r="K157" s="1272"/>
      <c r="L157" s="1272"/>
      <c r="M157" s="1272"/>
      <c r="N157" s="1272" t="s">
        <v>815</v>
      </c>
      <c r="O157" s="1272"/>
    </row>
    <row r="158" spans="1:15" ht="76.5">
      <c r="A158" s="177">
        <v>131</v>
      </c>
      <c r="B158" s="1446" t="s">
        <v>843</v>
      </c>
      <c r="C158" s="1303">
        <v>2.5</v>
      </c>
      <c r="D158" s="1436"/>
      <c r="E158" s="1303">
        <v>2.5</v>
      </c>
      <c r="F158" s="1435" t="s">
        <v>49</v>
      </c>
      <c r="G158" s="1435" t="s">
        <v>174</v>
      </c>
      <c r="H158" s="1437" t="s">
        <v>994</v>
      </c>
      <c r="I158" s="1437">
        <v>2023</v>
      </c>
      <c r="J158" s="1434" t="s">
        <v>982</v>
      </c>
      <c r="K158" s="1272"/>
      <c r="L158" s="1272"/>
      <c r="M158" s="1272"/>
      <c r="N158" s="1272"/>
      <c r="O158" s="1272"/>
    </row>
    <row r="159" spans="1:15" ht="76.5">
      <c r="A159" s="177">
        <v>136</v>
      </c>
      <c r="B159" s="1447" t="s">
        <v>999</v>
      </c>
      <c r="C159" s="1303">
        <v>1.5</v>
      </c>
      <c r="D159" s="1436">
        <v>1.5</v>
      </c>
      <c r="E159" s="1303"/>
      <c r="F159" s="1435" t="s">
        <v>121</v>
      </c>
      <c r="G159" s="1435" t="s">
        <v>54</v>
      </c>
      <c r="H159" s="1437" t="s">
        <v>994</v>
      </c>
      <c r="I159" s="1437">
        <v>2023</v>
      </c>
      <c r="J159" s="1434" t="s">
        <v>982</v>
      </c>
      <c r="K159" s="1272"/>
      <c r="L159" s="1272"/>
      <c r="M159" s="1272"/>
      <c r="N159" s="1272"/>
      <c r="O159" s="1272"/>
    </row>
    <row r="160" spans="1:15" ht="76.5">
      <c r="B160" s="1446" t="s">
        <v>861</v>
      </c>
      <c r="C160" s="1436">
        <v>0.02</v>
      </c>
      <c r="D160" s="1436">
        <v>0.02</v>
      </c>
      <c r="E160" s="1436"/>
      <c r="F160" s="1435" t="s">
        <v>121</v>
      </c>
      <c r="G160" s="1435" t="s">
        <v>175</v>
      </c>
      <c r="H160" s="1435" t="s">
        <v>994</v>
      </c>
      <c r="I160" s="1437">
        <v>2023</v>
      </c>
      <c r="J160" s="1434" t="s">
        <v>982</v>
      </c>
    </row>
    <row r="161" spans="1:15" ht="25.5">
      <c r="A161" s="1387" t="s">
        <v>227</v>
      </c>
      <c r="B161" s="1367" t="s">
        <v>650</v>
      </c>
      <c r="C161" s="1301"/>
      <c r="D161" s="1303"/>
      <c r="E161" s="1301"/>
      <c r="F161" s="1301"/>
      <c r="G161" s="1301"/>
      <c r="H161" s="1302"/>
      <c r="I161" s="1302"/>
      <c r="J161" s="1265"/>
      <c r="K161" s="1272"/>
      <c r="L161" s="1272"/>
      <c r="M161" s="1272"/>
    </row>
    <row r="162" spans="1:15" ht="51">
      <c r="A162" s="1470">
        <v>106</v>
      </c>
      <c r="B162" s="1372" t="s">
        <v>531</v>
      </c>
      <c r="C162" s="1471">
        <v>0.6</v>
      </c>
      <c r="D162" s="1472"/>
      <c r="E162" s="1472"/>
      <c r="F162" s="1470" t="s">
        <v>49</v>
      </c>
      <c r="G162" s="1470" t="s">
        <v>26</v>
      </c>
      <c r="H162" s="1396" t="s">
        <v>945</v>
      </c>
      <c r="I162" s="1397">
        <v>2019</v>
      </c>
      <c r="J162" s="1265" t="s">
        <v>881</v>
      </c>
      <c r="K162" s="1280">
        <f t="shared" ref="K162:K165" si="8">C162</f>
        <v>0.6</v>
      </c>
      <c r="L162" s="1272" t="s">
        <v>885</v>
      </c>
      <c r="M162" s="1272"/>
      <c r="O162" s="1252" t="s">
        <v>946</v>
      </c>
    </row>
    <row r="163" spans="1:15" ht="127.5">
      <c r="A163" s="1473">
        <v>107</v>
      </c>
      <c r="B163" s="1316" t="s">
        <v>532</v>
      </c>
      <c r="C163" s="1317">
        <v>12.7</v>
      </c>
      <c r="D163" s="1474"/>
      <c r="E163" s="1474"/>
      <c r="F163" s="1473" t="s">
        <v>49</v>
      </c>
      <c r="G163" s="1473" t="s">
        <v>26</v>
      </c>
      <c r="H163" s="840" t="s">
        <v>947</v>
      </c>
      <c r="I163" s="1397">
        <v>2019</v>
      </c>
      <c r="J163" s="1265" t="s">
        <v>881</v>
      </c>
      <c r="K163" s="1280">
        <f t="shared" si="8"/>
        <v>12.7</v>
      </c>
      <c r="L163" s="1272" t="s">
        <v>885</v>
      </c>
      <c r="M163" s="1272"/>
      <c r="O163" s="1252">
        <f>109-67</f>
        <v>42</v>
      </c>
    </row>
    <row r="164" spans="1:15" ht="51">
      <c r="A164" s="1473">
        <v>108</v>
      </c>
      <c r="B164" s="1316" t="s">
        <v>533</v>
      </c>
      <c r="C164" s="1475">
        <v>0.02</v>
      </c>
      <c r="D164" s="1474"/>
      <c r="E164" s="1474"/>
      <c r="F164" s="1473" t="s">
        <v>49</v>
      </c>
      <c r="G164" s="1473" t="s">
        <v>26</v>
      </c>
      <c r="H164" s="840" t="s">
        <v>945</v>
      </c>
      <c r="I164" s="1397">
        <v>2019</v>
      </c>
      <c r="J164" s="1265" t="s">
        <v>881</v>
      </c>
      <c r="K164" s="1280">
        <f t="shared" si="8"/>
        <v>0.02</v>
      </c>
      <c r="L164" s="1272" t="s">
        <v>885</v>
      </c>
      <c r="M164" s="1272"/>
    </row>
    <row r="165" spans="1:15" ht="51">
      <c r="A165" s="1476">
        <v>109</v>
      </c>
      <c r="B165" s="1383" t="s">
        <v>534</v>
      </c>
      <c r="C165" s="1384">
        <v>0.02</v>
      </c>
      <c r="D165" s="1384"/>
      <c r="E165" s="1384"/>
      <c r="F165" s="1476" t="s">
        <v>49</v>
      </c>
      <c r="G165" s="1386" t="s">
        <v>26</v>
      </c>
      <c r="H165" s="850" t="s">
        <v>945</v>
      </c>
      <c r="I165" s="1397">
        <v>2019</v>
      </c>
      <c r="J165" s="1265" t="s">
        <v>881</v>
      </c>
      <c r="K165" s="1280">
        <f t="shared" si="8"/>
        <v>0.02</v>
      </c>
      <c r="L165" s="1272" t="s">
        <v>885</v>
      </c>
      <c r="M165" s="1272"/>
    </row>
    <row r="166" spans="1:15" ht="89.25">
      <c r="A166" s="177">
        <v>112</v>
      </c>
      <c r="B166" s="1438" t="s">
        <v>956</v>
      </c>
      <c r="C166" s="1436">
        <v>9.5</v>
      </c>
      <c r="D166" s="1436"/>
      <c r="E166" s="1436"/>
      <c r="F166" s="1435" t="s">
        <v>957</v>
      </c>
      <c r="G166" s="1435" t="s">
        <v>174</v>
      </c>
      <c r="H166" s="1437" t="s">
        <v>958</v>
      </c>
      <c r="I166" s="1437">
        <v>2023</v>
      </c>
      <c r="J166" s="177" t="s">
        <v>951</v>
      </c>
      <c r="K166" s="1252"/>
      <c r="M166" s="1265" t="s">
        <v>952</v>
      </c>
      <c r="N166" s="1252" t="s">
        <v>815</v>
      </c>
    </row>
  </sheetData>
  <mergeCells count="11">
    <mergeCell ref="J3:J5"/>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B1" sqref="B1:G57"/>
    </sheetView>
  </sheetViews>
  <sheetFormatPr defaultRowHeight="15"/>
  <cols>
    <col min="1" max="1" width="6" customWidth="1"/>
    <col min="2" max="2" width="23" customWidth="1"/>
    <col min="5" max="5" width="12.140625" customWidth="1"/>
    <col min="6" max="6" width="11" customWidth="1"/>
  </cols>
  <sheetData>
    <row r="1" spans="1:6" ht="15.75" customHeight="1">
      <c r="A1" s="1871" t="s">
        <v>4</v>
      </c>
      <c r="B1" s="1871" t="s">
        <v>5</v>
      </c>
      <c r="C1" s="1809" t="s">
        <v>349</v>
      </c>
      <c r="D1" s="1809" t="s">
        <v>355</v>
      </c>
      <c r="E1" s="1809" t="s">
        <v>352</v>
      </c>
      <c r="F1" s="1809" t="s">
        <v>353</v>
      </c>
    </row>
    <row r="2" spans="1:6" ht="27" customHeight="1">
      <c r="A2" s="1871"/>
      <c r="B2" s="1871"/>
      <c r="C2" s="1809"/>
      <c r="D2" s="1809"/>
      <c r="E2" s="1809"/>
      <c r="F2" s="1809"/>
    </row>
    <row r="3" spans="1:6" ht="50.25" customHeight="1">
      <c r="A3" s="545">
        <v>1</v>
      </c>
      <c r="B3" s="1522" t="s">
        <v>531</v>
      </c>
      <c r="C3" s="545">
        <v>0.6</v>
      </c>
      <c r="D3" s="545" t="s">
        <v>49</v>
      </c>
      <c r="E3" s="545" t="s">
        <v>26</v>
      </c>
      <c r="F3" s="1521" t="s">
        <v>1015</v>
      </c>
    </row>
    <row r="4" spans="1:6" ht="50.25" customHeight="1">
      <c r="A4" s="545">
        <v>2</v>
      </c>
      <c r="B4" s="1522" t="s">
        <v>532</v>
      </c>
      <c r="C4" s="1521">
        <v>12.7</v>
      </c>
      <c r="D4" s="545" t="s">
        <v>49</v>
      </c>
      <c r="E4" s="545" t="s">
        <v>26</v>
      </c>
      <c r="F4" s="1521" t="s">
        <v>1015</v>
      </c>
    </row>
    <row r="5" spans="1:6" ht="50.25" customHeight="1">
      <c r="A5" s="545">
        <v>124</v>
      </c>
      <c r="B5" s="1522" t="s">
        <v>533</v>
      </c>
      <c r="C5" s="545">
        <v>0.02</v>
      </c>
      <c r="D5" s="545" t="s">
        <v>49</v>
      </c>
      <c r="E5" s="545" t="s">
        <v>26</v>
      </c>
      <c r="F5" s="1521" t="s">
        <v>1015</v>
      </c>
    </row>
    <row r="6" spans="1:6" ht="50.25" customHeight="1">
      <c r="A6" s="545">
        <v>125</v>
      </c>
      <c r="B6" s="1522" t="s">
        <v>534</v>
      </c>
      <c r="C6" s="1521">
        <v>0.02</v>
      </c>
      <c r="D6" s="545" t="s">
        <v>49</v>
      </c>
      <c r="E6" s="1521" t="s">
        <v>26</v>
      </c>
      <c r="F6" s="1521" t="s">
        <v>1015</v>
      </c>
    </row>
    <row r="7" spans="1:6" ht="50.25" customHeight="1">
      <c r="A7" s="545">
        <v>126</v>
      </c>
      <c r="B7" s="1522" t="s">
        <v>956</v>
      </c>
      <c r="C7" s="1521">
        <v>9.5</v>
      </c>
      <c r="D7" s="1521" t="s">
        <v>957</v>
      </c>
      <c r="E7" s="1521" t="s">
        <v>174</v>
      </c>
      <c r="F7" s="1521" t="s">
        <v>1016</v>
      </c>
    </row>
  </sheetData>
  <mergeCells count="6">
    <mergeCell ref="F1:F2"/>
    <mergeCell ref="A1:A2"/>
    <mergeCell ref="B1:B2"/>
    <mergeCell ref="C1:C2"/>
    <mergeCell ref="D1:D2"/>
    <mergeCell ref="E1:E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tabSelected="1" zoomScale="85" zoomScaleNormal="85" workbookViewId="0">
      <selection activeCell="G15" sqref="G15"/>
    </sheetView>
  </sheetViews>
  <sheetFormatPr defaultRowHeight="12.75"/>
  <cols>
    <col min="1" max="1" width="6.28515625" style="1684" customWidth="1"/>
    <col min="2" max="2" width="29.28515625" style="1725" customWidth="1"/>
    <col min="3" max="3" width="19.5703125" style="1684" customWidth="1"/>
    <col min="4" max="4" width="14.7109375" style="1684" customWidth="1"/>
    <col min="5" max="5" width="15.140625" style="1684" customWidth="1"/>
    <col min="6" max="6" width="13" style="1684" customWidth="1"/>
    <col min="7" max="7" width="43.140625" style="1684" customWidth="1"/>
    <col min="8" max="8" width="45.140625" style="1684" customWidth="1"/>
    <col min="9" max="9" width="47.85546875" style="1719" customWidth="1"/>
    <col min="10" max="254" width="9.140625" style="1677"/>
    <col min="255" max="255" width="11.5703125" style="1677" customWidth="1"/>
    <col min="256" max="256" width="22.7109375" style="1677" customWidth="1"/>
    <col min="257" max="258" width="14.7109375" style="1677" customWidth="1"/>
    <col min="259" max="259" width="15.140625" style="1677" customWidth="1"/>
    <col min="260" max="260" width="12" style="1677" customWidth="1"/>
    <col min="261" max="261" width="21.85546875" style="1677" customWidth="1"/>
    <col min="262" max="262" width="19.42578125" style="1677" customWidth="1"/>
    <col min="263" max="263" width="17.28515625" style="1677" customWidth="1"/>
    <col min="264" max="264" width="31.85546875" style="1677" customWidth="1"/>
    <col min="265" max="510" width="9.140625" style="1677"/>
    <col min="511" max="511" width="11.5703125" style="1677" customWidth="1"/>
    <col min="512" max="512" width="22.7109375" style="1677" customWidth="1"/>
    <col min="513" max="514" width="14.7109375" style="1677" customWidth="1"/>
    <col min="515" max="515" width="15.140625" style="1677" customWidth="1"/>
    <col min="516" max="516" width="12" style="1677" customWidth="1"/>
    <col min="517" max="517" width="21.85546875" style="1677" customWidth="1"/>
    <col min="518" max="518" width="19.42578125" style="1677" customWidth="1"/>
    <col min="519" max="519" width="17.28515625" style="1677" customWidth="1"/>
    <col min="520" max="520" width="31.85546875" style="1677" customWidth="1"/>
    <col min="521" max="766" width="9.140625" style="1677"/>
    <col min="767" max="767" width="11.5703125" style="1677" customWidth="1"/>
    <col min="768" max="768" width="22.7109375" style="1677" customWidth="1"/>
    <col min="769" max="770" width="14.7109375" style="1677" customWidth="1"/>
    <col min="771" max="771" width="15.140625" style="1677" customWidth="1"/>
    <col min="772" max="772" width="12" style="1677" customWidth="1"/>
    <col min="773" max="773" width="21.85546875" style="1677" customWidth="1"/>
    <col min="774" max="774" width="19.42578125" style="1677" customWidth="1"/>
    <col min="775" max="775" width="17.28515625" style="1677" customWidth="1"/>
    <col min="776" max="776" width="31.85546875" style="1677" customWidth="1"/>
    <col min="777" max="1022" width="9.140625" style="1677"/>
    <col min="1023" max="1023" width="11.5703125" style="1677" customWidth="1"/>
    <col min="1024" max="1024" width="22.7109375" style="1677" customWidth="1"/>
    <col min="1025" max="1026" width="14.7109375" style="1677" customWidth="1"/>
    <col min="1027" max="1027" width="15.140625" style="1677" customWidth="1"/>
    <col min="1028" max="1028" width="12" style="1677" customWidth="1"/>
    <col min="1029" max="1029" width="21.85546875" style="1677" customWidth="1"/>
    <col min="1030" max="1030" width="19.42578125" style="1677" customWidth="1"/>
    <col min="1031" max="1031" width="17.28515625" style="1677" customWidth="1"/>
    <col min="1032" max="1032" width="31.85546875" style="1677" customWidth="1"/>
    <col min="1033" max="1278" width="9.140625" style="1677"/>
    <col min="1279" max="1279" width="11.5703125" style="1677" customWidth="1"/>
    <col min="1280" max="1280" width="22.7109375" style="1677" customWidth="1"/>
    <col min="1281" max="1282" width="14.7109375" style="1677" customWidth="1"/>
    <col min="1283" max="1283" width="15.140625" style="1677" customWidth="1"/>
    <col min="1284" max="1284" width="12" style="1677" customWidth="1"/>
    <col min="1285" max="1285" width="21.85546875" style="1677" customWidth="1"/>
    <col min="1286" max="1286" width="19.42578125" style="1677" customWidth="1"/>
    <col min="1287" max="1287" width="17.28515625" style="1677" customWidth="1"/>
    <col min="1288" max="1288" width="31.85546875" style="1677" customWidth="1"/>
    <col min="1289" max="1534" width="9.140625" style="1677"/>
    <col min="1535" max="1535" width="11.5703125" style="1677" customWidth="1"/>
    <col min="1536" max="1536" width="22.7109375" style="1677" customWidth="1"/>
    <col min="1537" max="1538" width="14.7109375" style="1677" customWidth="1"/>
    <col min="1539" max="1539" width="15.140625" style="1677" customWidth="1"/>
    <col min="1540" max="1540" width="12" style="1677" customWidth="1"/>
    <col min="1541" max="1541" width="21.85546875" style="1677" customWidth="1"/>
    <col min="1542" max="1542" width="19.42578125" style="1677" customWidth="1"/>
    <col min="1543" max="1543" width="17.28515625" style="1677" customWidth="1"/>
    <col min="1544" max="1544" width="31.85546875" style="1677" customWidth="1"/>
    <col min="1545" max="1790" width="9.140625" style="1677"/>
    <col min="1791" max="1791" width="11.5703125" style="1677" customWidth="1"/>
    <col min="1792" max="1792" width="22.7109375" style="1677" customWidth="1"/>
    <col min="1793" max="1794" width="14.7109375" style="1677" customWidth="1"/>
    <col min="1795" max="1795" width="15.140625" style="1677" customWidth="1"/>
    <col min="1796" max="1796" width="12" style="1677" customWidth="1"/>
    <col min="1797" max="1797" width="21.85546875" style="1677" customWidth="1"/>
    <col min="1798" max="1798" width="19.42578125" style="1677" customWidth="1"/>
    <col min="1799" max="1799" width="17.28515625" style="1677" customWidth="1"/>
    <col min="1800" max="1800" width="31.85546875" style="1677" customWidth="1"/>
    <col min="1801" max="2046" width="9.140625" style="1677"/>
    <col min="2047" max="2047" width="11.5703125" style="1677" customWidth="1"/>
    <col min="2048" max="2048" width="22.7109375" style="1677" customWidth="1"/>
    <col min="2049" max="2050" width="14.7109375" style="1677" customWidth="1"/>
    <col min="2051" max="2051" width="15.140625" style="1677" customWidth="1"/>
    <col min="2052" max="2052" width="12" style="1677" customWidth="1"/>
    <col min="2053" max="2053" width="21.85546875" style="1677" customWidth="1"/>
    <col min="2054" max="2054" width="19.42578125" style="1677" customWidth="1"/>
    <col min="2055" max="2055" width="17.28515625" style="1677" customWidth="1"/>
    <col min="2056" max="2056" width="31.85546875" style="1677" customWidth="1"/>
    <col min="2057" max="2302" width="9.140625" style="1677"/>
    <col min="2303" max="2303" width="11.5703125" style="1677" customWidth="1"/>
    <col min="2304" max="2304" width="22.7109375" style="1677" customWidth="1"/>
    <col min="2305" max="2306" width="14.7109375" style="1677" customWidth="1"/>
    <col min="2307" max="2307" width="15.140625" style="1677" customWidth="1"/>
    <col min="2308" max="2308" width="12" style="1677" customWidth="1"/>
    <col min="2309" max="2309" width="21.85546875" style="1677" customWidth="1"/>
    <col min="2310" max="2310" width="19.42578125" style="1677" customWidth="1"/>
    <col min="2311" max="2311" width="17.28515625" style="1677" customWidth="1"/>
    <col min="2312" max="2312" width="31.85546875" style="1677" customWidth="1"/>
    <col min="2313" max="2558" width="9.140625" style="1677"/>
    <col min="2559" max="2559" width="11.5703125" style="1677" customWidth="1"/>
    <col min="2560" max="2560" width="22.7109375" style="1677" customWidth="1"/>
    <col min="2561" max="2562" width="14.7109375" style="1677" customWidth="1"/>
    <col min="2563" max="2563" width="15.140625" style="1677" customWidth="1"/>
    <col min="2564" max="2564" width="12" style="1677" customWidth="1"/>
    <col min="2565" max="2565" width="21.85546875" style="1677" customWidth="1"/>
    <col min="2566" max="2566" width="19.42578125" style="1677" customWidth="1"/>
    <col min="2567" max="2567" width="17.28515625" style="1677" customWidth="1"/>
    <col min="2568" max="2568" width="31.85546875" style="1677" customWidth="1"/>
    <col min="2569" max="2814" width="9.140625" style="1677"/>
    <col min="2815" max="2815" width="11.5703125" style="1677" customWidth="1"/>
    <col min="2816" max="2816" width="22.7109375" style="1677" customWidth="1"/>
    <col min="2817" max="2818" width="14.7109375" style="1677" customWidth="1"/>
    <col min="2819" max="2819" width="15.140625" style="1677" customWidth="1"/>
    <col min="2820" max="2820" width="12" style="1677" customWidth="1"/>
    <col min="2821" max="2821" width="21.85546875" style="1677" customWidth="1"/>
    <col min="2822" max="2822" width="19.42578125" style="1677" customWidth="1"/>
    <col min="2823" max="2823" width="17.28515625" style="1677" customWidth="1"/>
    <col min="2824" max="2824" width="31.85546875" style="1677" customWidth="1"/>
    <col min="2825" max="3070" width="9.140625" style="1677"/>
    <col min="3071" max="3071" width="11.5703125" style="1677" customWidth="1"/>
    <col min="3072" max="3072" width="22.7109375" style="1677" customWidth="1"/>
    <col min="3073" max="3074" width="14.7109375" style="1677" customWidth="1"/>
    <col min="3075" max="3075" width="15.140625" style="1677" customWidth="1"/>
    <col min="3076" max="3076" width="12" style="1677" customWidth="1"/>
    <col min="3077" max="3077" width="21.85546875" style="1677" customWidth="1"/>
    <col min="3078" max="3078" width="19.42578125" style="1677" customWidth="1"/>
    <col min="3079" max="3079" width="17.28515625" style="1677" customWidth="1"/>
    <col min="3080" max="3080" width="31.85546875" style="1677" customWidth="1"/>
    <col min="3081" max="3326" width="9.140625" style="1677"/>
    <col min="3327" max="3327" width="11.5703125" style="1677" customWidth="1"/>
    <col min="3328" max="3328" width="22.7109375" style="1677" customWidth="1"/>
    <col min="3329" max="3330" width="14.7109375" style="1677" customWidth="1"/>
    <col min="3331" max="3331" width="15.140625" style="1677" customWidth="1"/>
    <col min="3332" max="3332" width="12" style="1677" customWidth="1"/>
    <col min="3333" max="3333" width="21.85546875" style="1677" customWidth="1"/>
    <col min="3334" max="3334" width="19.42578125" style="1677" customWidth="1"/>
    <col min="3335" max="3335" width="17.28515625" style="1677" customWidth="1"/>
    <col min="3336" max="3336" width="31.85546875" style="1677" customWidth="1"/>
    <col min="3337" max="3582" width="9.140625" style="1677"/>
    <col min="3583" max="3583" width="11.5703125" style="1677" customWidth="1"/>
    <col min="3584" max="3584" width="22.7109375" style="1677" customWidth="1"/>
    <col min="3585" max="3586" width="14.7109375" style="1677" customWidth="1"/>
    <col min="3587" max="3587" width="15.140625" style="1677" customWidth="1"/>
    <col min="3588" max="3588" width="12" style="1677" customWidth="1"/>
    <col min="3589" max="3589" width="21.85546875" style="1677" customWidth="1"/>
    <col min="3590" max="3590" width="19.42578125" style="1677" customWidth="1"/>
    <col min="3591" max="3591" width="17.28515625" style="1677" customWidth="1"/>
    <col min="3592" max="3592" width="31.85546875" style="1677" customWidth="1"/>
    <col min="3593" max="3838" width="9.140625" style="1677"/>
    <col min="3839" max="3839" width="11.5703125" style="1677" customWidth="1"/>
    <col min="3840" max="3840" width="22.7109375" style="1677" customWidth="1"/>
    <col min="3841" max="3842" width="14.7109375" style="1677" customWidth="1"/>
    <col min="3843" max="3843" width="15.140625" style="1677" customWidth="1"/>
    <col min="3844" max="3844" width="12" style="1677" customWidth="1"/>
    <col min="3845" max="3845" width="21.85546875" style="1677" customWidth="1"/>
    <col min="3846" max="3846" width="19.42578125" style="1677" customWidth="1"/>
    <col min="3847" max="3847" width="17.28515625" style="1677" customWidth="1"/>
    <col min="3848" max="3848" width="31.85546875" style="1677" customWidth="1"/>
    <col min="3849" max="4094" width="9.140625" style="1677"/>
    <col min="4095" max="4095" width="11.5703125" style="1677" customWidth="1"/>
    <col min="4096" max="4096" width="22.7109375" style="1677" customWidth="1"/>
    <col min="4097" max="4098" width="14.7109375" style="1677" customWidth="1"/>
    <col min="4099" max="4099" width="15.140625" style="1677" customWidth="1"/>
    <col min="4100" max="4100" width="12" style="1677" customWidth="1"/>
    <col min="4101" max="4101" width="21.85546875" style="1677" customWidth="1"/>
    <col min="4102" max="4102" width="19.42578125" style="1677" customWidth="1"/>
    <col min="4103" max="4103" width="17.28515625" style="1677" customWidth="1"/>
    <col min="4104" max="4104" width="31.85546875" style="1677" customWidth="1"/>
    <col min="4105" max="4350" width="9.140625" style="1677"/>
    <col min="4351" max="4351" width="11.5703125" style="1677" customWidth="1"/>
    <col min="4352" max="4352" width="22.7109375" style="1677" customWidth="1"/>
    <col min="4353" max="4354" width="14.7109375" style="1677" customWidth="1"/>
    <col min="4355" max="4355" width="15.140625" style="1677" customWidth="1"/>
    <col min="4356" max="4356" width="12" style="1677" customWidth="1"/>
    <col min="4357" max="4357" width="21.85546875" style="1677" customWidth="1"/>
    <col min="4358" max="4358" width="19.42578125" style="1677" customWidth="1"/>
    <col min="4359" max="4359" width="17.28515625" style="1677" customWidth="1"/>
    <col min="4360" max="4360" width="31.85546875" style="1677" customWidth="1"/>
    <col min="4361" max="4606" width="9.140625" style="1677"/>
    <col min="4607" max="4607" width="11.5703125" style="1677" customWidth="1"/>
    <col min="4608" max="4608" width="22.7109375" style="1677" customWidth="1"/>
    <col min="4609" max="4610" width="14.7109375" style="1677" customWidth="1"/>
    <col min="4611" max="4611" width="15.140625" style="1677" customWidth="1"/>
    <col min="4612" max="4612" width="12" style="1677" customWidth="1"/>
    <col min="4613" max="4613" width="21.85546875" style="1677" customWidth="1"/>
    <col min="4614" max="4614" width="19.42578125" style="1677" customWidth="1"/>
    <col min="4615" max="4615" width="17.28515625" style="1677" customWidth="1"/>
    <col min="4616" max="4616" width="31.85546875" style="1677" customWidth="1"/>
    <col min="4617" max="4862" width="9.140625" style="1677"/>
    <col min="4863" max="4863" width="11.5703125" style="1677" customWidth="1"/>
    <col min="4864" max="4864" width="22.7109375" style="1677" customWidth="1"/>
    <col min="4865" max="4866" width="14.7109375" style="1677" customWidth="1"/>
    <col min="4867" max="4867" width="15.140625" style="1677" customWidth="1"/>
    <col min="4868" max="4868" width="12" style="1677" customWidth="1"/>
    <col min="4869" max="4869" width="21.85546875" style="1677" customWidth="1"/>
    <col min="4870" max="4870" width="19.42578125" style="1677" customWidth="1"/>
    <col min="4871" max="4871" width="17.28515625" style="1677" customWidth="1"/>
    <col min="4872" max="4872" width="31.85546875" style="1677" customWidth="1"/>
    <col min="4873" max="5118" width="9.140625" style="1677"/>
    <col min="5119" max="5119" width="11.5703125" style="1677" customWidth="1"/>
    <col min="5120" max="5120" width="22.7109375" style="1677" customWidth="1"/>
    <col min="5121" max="5122" width="14.7109375" style="1677" customWidth="1"/>
    <col min="5123" max="5123" width="15.140625" style="1677" customWidth="1"/>
    <col min="5124" max="5124" width="12" style="1677" customWidth="1"/>
    <col min="5125" max="5125" width="21.85546875" style="1677" customWidth="1"/>
    <col min="5126" max="5126" width="19.42578125" style="1677" customWidth="1"/>
    <col min="5127" max="5127" width="17.28515625" style="1677" customWidth="1"/>
    <col min="5128" max="5128" width="31.85546875" style="1677" customWidth="1"/>
    <col min="5129" max="5374" width="9.140625" style="1677"/>
    <col min="5375" max="5375" width="11.5703125" style="1677" customWidth="1"/>
    <col min="5376" max="5376" width="22.7109375" style="1677" customWidth="1"/>
    <col min="5377" max="5378" width="14.7109375" style="1677" customWidth="1"/>
    <col min="5379" max="5379" width="15.140625" style="1677" customWidth="1"/>
    <col min="5380" max="5380" width="12" style="1677" customWidth="1"/>
    <col min="5381" max="5381" width="21.85546875" style="1677" customWidth="1"/>
    <col min="5382" max="5382" width="19.42578125" style="1677" customWidth="1"/>
    <col min="5383" max="5383" width="17.28515625" style="1677" customWidth="1"/>
    <col min="5384" max="5384" width="31.85546875" style="1677" customWidth="1"/>
    <col min="5385" max="5630" width="9.140625" style="1677"/>
    <col min="5631" max="5631" width="11.5703125" style="1677" customWidth="1"/>
    <col min="5632" max="5632" width="22.7109375" style="1677" customWidth="1"/>
    <col min="5633" max="5634" width="14.7109375" style="1677" customWidth="1"/>
    <col min="5635" max="5635" width="15.140625" style="1677" customWidth="1"/>
    <col min="5636" max="5636" width="12" style="1677" customWidth="1"/>
    <col min="5637" max="5637" width="21.85546875" style="1677" customWidth="1"/>
    <col min="5638" max="5638" width="19.42578125" style="1677" customWidth="1"/>
    <col min="5639" max="5639" width="17.28515625" style="1677" customWidth="1"/>
    <col min="5640" max="5640" width="31.85546875" style="1677" customWidth="1"/>
    <col min="5641" max="5886" width="9.140625" style="1677"/>
    <col min="5887" max="5887" width="11.5703125" style="1677" customWidth="1"/>
    <col min="5888" max="5888" width="22.7109375" style="1677" customWidth="1"/>
    <col min="5889" max="5890" width="14.7109375" style="1677" customWidth="1"/>
    <col min="5891" max="5891" width="15.140625" style="1677" customWidth="1"/>
    <col min="5892" max="5892" width="12" style="1677" customWidth="1"/>
    <col min="5893" max="5893" width="21.85546875" style="1677" customWidth="1"/>
    <col min="5894" max="5894" width="19.42578125" style="1677" customWidth="1"/>
    <col min="5895" max="5895" width="17.28515625" style="1677" customWidth="1"/>
    <col min="5896" max="5896" width="31.85546875" style="1677" customWidth="1"/>
    <col min="5897" max="6142" width="9.140625" style="1677"/>
    <col min="6143" max="6143" width="11.5703125" style="1677" customWidth="1"/>
    <col min="6144" max="6144" width="22.7109375" style="1677" customWidth="1"/>
    <col min="6145" max="6146" width="14.7109375" style="1677" customWidth="1"/>
    <col min="6147" max="6147" width="15.140625" style="1677" customWidth="1"/>
    <col min="6148" max="6148" width="12" style="1677" customWidth="1"/>
    <col min="6149" max="6149" width="21.85546875" style="1677" customWidth="1"/>
    <col min="6150" max="6150" width="19.42578125" style="1677" customWidth="1"/>
    <col min="6151" max="6151" width="17.28515625" style="1677" customWidth="1"/>
    <col min="6152" max="6152" width="31.85546875" style="1677" customWidth="1"/>
    <col min="6153" max="6398" width="9.140625" style="1677"/>
    <col min="6399" max="6399" width="11.5703125" style="1677" customWidth="1"/>
    <col min="6400" max="6400" width="22.7109375" style="1677" customWidth="1"/>
    <col min="6401" max="6402" width="14.7109375" style="1677" customWidth="1"/>
    <col min="6403" max="6403" width="15.140625" style="1677" customWidth="1"/>
    <col min="6404" max="6404" width="12" style="1677" customWidth="1"/>
    <col min="6405" max="6405" width="21.85546875" style="1677" customWidth="1"/>
    <col min="6406" max="6406" width="19.42578125" style="1677" customWidth="1"/>
    <col min="6407" max="6407" width="17.28515625" style="1677" customWidth="1"/>
    <col min="6408" max="6408" width="31.85546875" style="1677" customWidth="1"/>
    <col min="6409" max="6654" width="9.140625" style="1677"/>
    <col min="6655" max="6655" width="11.5703125" style="1677" customWidth="1"/>
    <col min="6656" max="6656" width="22.7109375" style="1677" customWidth="1"/>
    <col min="6657" max="6658" width="14.7109375" style="1677" customWidth="1"/>
    <col min="6659" max="6659" width="15.140625" style="1677" customWidth="1"/>
    <col min="6660" max="6660" width="12" style="1677" customWidth="1"/>
    <col min="6661" max="6661" width="21.85546875" style="1677" customWidth="1"/>
    <col min="6662" max="6662" width="19.42578125" style="1677" customWidth="1"/>
    <col min="6663" max="6663" width="17.28515625" style="1677" customWidth="1"/>
    <col min="6664" max="6664" width="31.85546875" style="1677" customWidth="1"/>
    <col min="6665" max="6910" width="9.140625" style="1677"/>
    <col min="6911" max="6911" width="11.5703125" style="1677" customWidth="1"/>
    <col min="6912" max="6912" width="22.7109375" style="1677" customWidth="1"/>
    <col min="6913" max="6914" width="14.7109375" style="1677" customWidth="1"/>
    <col min="6915" max="6915" width="15.140625" style="1677" customWidth="1"/>
    <col min="6916" max="6916" width="12" style="1677" customWidth="1"/>
    <col min="6917" max="6917" width="21.85546875" style="1677" customWidth="1"/>
    <col min="6918" max="6918" width="19.42578125" style="1677" customWidth="1"/>
    <col min="6919" max="6919" width="17.28515625" style="1677" customWidth="1"/>
    <col min="6920" max="6920" width="31.85546875" style="1677" customWidth="1"/>
    <col min="6921" max="7166" width="9.140625" style="1677"/>
    <col min="7167" max="7167" width="11.5703125" style="1677" customWidth="1"/>
    <col min="7168" max="7168" width="22.7109375" style="1677" customWidth="1"/>
    <col min="7169" max="7170" width="14.7109375" style="1677" customWidth="1"/>
    <col min="7171" max="7171" width="15.140625" style="1677" customWidth="1"/>
    <col min="7172" max="7172" width="12" style="1677" customWidth="1"/>
    <col min="7173" max="7173" width="21.85546875" style="1677" customWidth="1"/>
    <col min="7174" max="7174" width="19.42578125" style="1677" customWidth="1"/>
    <col min="7175" max="7175" width="17.28515625" style="1677" customWidth="1"/>
    <col min="7176" max="7176" width="31.85546875" style="1677" customWidth="1"/>
    <col min="7177" max="7422" width="9.140625" style="1677"/>
    <col min="7423" max="7423" width="11.5703125" style="1677" customWidth="1"/>
    <col min="7424" max="7424" width="22.7109375" style="1677" customWidth="1"/>
    <col min="7425" max="7426" width="14.7109375" style="1677" customWidth="1"/>
    <col min="7427" max="7427" width="15.140625" style="1677" customWidth="1"/>
    <col min="7428" max="7428" width="12" style="1677" customWidth="1"/>
    <col min="7429" max="7429" width="21.85546875" style="1677" customWidth="1"/>
    <col min="7430" max="7430" width="19.42578125" style="1677" customWidth="1"/>
    <col min="7431" max="7431" width="17.28515625" style="1677" customWidth="1"/>
    <col min="7432" max="7432" width="31.85546875" style="1677" customWidth="1"/>
    <col min="7433" max="7678" width="9.140625" style="1677"/>
    <col min="7679" max="7679" width="11.5703125" style="1677" customWidth="1"/>
    <col min="7680" max="7680" width="22.7109375" style="1677" customWidth="1"/>
    <col min="7681" max="7682" width="14.7109375" style="1677" customWidth="1"/>
    <col min="7683" max="7683" width="15.140625" style="1677" customWidth="1"/>
    <col min="7684" max="7684" width="12" style="1677" customWidth="1"/>
    <col min="7685" max="7685" width="21.85546875" style="1677" customWidth="1"/>
    <col min="7686" max="7686" width="19.42578125" style="1677" customWidth="1"/>
    <col min="7687" max="7687" width="17.28515625" style="1677" customWidth="1"/>
    <col min="7688" max="7688" width="31.85546875" style="1677" customWidth="1"/>
    <col min="7689" max="7934" width="9.140625" style="1677"/>
    <col min="7935" max="7935" width="11.5703125" style="1677" customWidth="1"/>
    <col min="7936" max="7936" width="22.7109375" style="1677" customWidth="1"/>
    <col min="7937" max="7938" width="14.7109375" style="1677" customWidth="1"/>
    <col min="7939" max="7939" width="15.140625" style="1677" customWidth="1"/>
    <col min="7940" max="7940" width="12" style="1677" customWidth="1"/>
    <col min="7941" max="7941" width="21.85546875" style="1677" customWidth="1"/>
    <col min="7942" max="7942" width="19.42578125" style="1677" customWidth="1"/>
    <col min="7943" max="7943" width="17.28515625" style="1677" customWidth="1"/>
    <col min="7944" max="7944" width="31.85546875" style="1677" customWidth="1"/>
    <col min="7945" max="8190" width="9.140625" style="1677"/>
    <col min="8191" max="8191" width="11.5703125" style="1677" customWidth="1"/>
    <col min="8192" max="8192" width="22.7109375" style="1677" customWidth="1"/>
    <col min="8193" max="8194" width="14.7109375" style="1677" customWidth="1"/>
    <col min="8195" max="8195" width="15.140625" style="1677" customWidth="1"/>
    <col min="8196" max="8196" width="12" style="1677" customWidth="1"/>
    <col min="8197" max="8197" width="21.85546875" style="1677" customWidth="1"/>
    <col min="8198" max="8198" width="19.42578125" style="1677" customWidth="1"/>
    <col min="8199" max="8199" width="17.28515625" style="1677" customWidth="1"/>
    <col min="8200" max="8200" width="31.85546875" style="1677" customWidth="1"/>
    <col min="8201" max="8446" width="9.140625" style="1677"/>
    <col min="8447" max="8447" width="11.5703125" style="1677" customWidth="1"/>
    <col min="8448" max="8448" width="22.7109375" style="1677" customWidth="1"/>
    <col min="8449" max="8450" width="14.7109375" style="1677" customWidth="1"/>
    <col min="8451" max="8451" width="15.140625" style="1677" customWidth="1"/>
    <col min="8452" max="8452" width="12" style="1677" customWidth="1"/>
    <col min="8453" max="8453" width="21.85546875" style="1677" customWidth="1"/>
    <col min="8454" max="8454" width="19.42578125" style="1677" customWidth="1"/>
    <col min="8455" max="8455" width="17.28515625" style="1677" customWidth="1"/>
    <col min="8456" max="8456" width="31.85546875" style="1677" customWidth="1"/>
    <col min="8457" max="8702" width="9.140625" style="1677"/>
    <col min="8703" max="8703" width="11.5703125" style="1677" customWidth="1"/>
    <col min="8704" max="8704" width="22.7109375" style="1677" customWidth="1"/>
    <col min="8705" max="8706" width="14.7109375" style="1677" customWidth="1"/>
    <col min="8707" max="8707" width="15.140625" style="1677" customWidth="1"/>
    <col min="8708" max="8708" width="12" style="1677" customWidth="1"/>
    <col min="8709" max="8709" width="21.85546875" style="1677" customWidth="1"/>
    <col min="8710" max="8710" width="19.42578125" style="1677" customWidth="1"/>
    <col min="8711" max="8711" width="17.28515625" style="1677" customWidth="1"/>
    <col min="8712" max="8712" width="31.85546875" style="1677" customWidth="1"/>
    <col min="8713" max="8958" width="9.140625" style="1677"/>
    <col min="8959" max="8959" width="11.5703125" style="1677" customWidth="1"/>
    <col min="8960" max="8960" width="22.7109375" style="1677" customWidth="1"/>
    <col min="8961" max="8962" width="14.7109375" style="1677" customWidth="1"/>
    <col min="8963" max="8963" width="15.140625" style="1677" customWidth="1"/>
    <col min="8964" max="8964" width="12" style="1677" customWidth="1"/>
    <col min="8965" max="8965" width="21.85546875" style="1677" customWidth="1"/>
    <col min="8966" max="8966" width="19.42578125" style="1677" customWidth="1"/>
    <col min="8967" max="8967" width="17.28515625" style="1677" customWidth="1"/>
    <col min="8968" max="8968" width="31.85546875" style="1677" customWidth="1"/>
    <col min="8969" max="9214" width="9.140625" style="1677"/>
    <col min="9215" max="9215" width="11.5703125" style="1677" customWidth="1"/>
    <col min="9216" max="9216" width="22.7109375" style="1677" customWidth="1"/>
    <col min="9217" max="9218" width="14.7109375" style="1677" customWidth="1"/>
    <col min="9219" max="9219" width="15.140625" style="1677" customWidth="1"/>
    <col min="9220" max="9220" width="12" style="1677" customWidth="1"/>
    <col min="9221" max="9221" width="21.85546875" style="1677" customWidth="1"/>
    <col min="9222" max="9222" width="19.42578125" style="1677" customWidth="1"/>
    <col min="9223" max="9223" width="17.28515625" style="1677" customWidth="1"/>
    <col min="9224" max="9224" width="31.85546875" style="1677" customWidth="1"/>
    <col min="9225" max="9470" width="9.140625" style="1677"/>
    <col min="9471" max="9471" width="11.5703125" style="1677" customWidth="1"/>
    <col min="9472" max="9472" width="22.7109375" style="1677" customWidth="1"/>
    <col min="9473" max="9474" width="14.7109375" style="1677" customWidth="1"/>
    <col min="9475" max="9475" width="15.140625" style="1677" customWidth="1"/>
    <col min="9476" max="9476" width="12" style="1677" customWidth="1"/>
    <col min="9477" max="9477" width="21.85546875" style="1677" customWidth="1"/>
    <col min="9478" max="9478" width="19.42578125" style="1677" customWidth="1"/>
    <col min="9479" max="9479" width="17.28515625" style="1677" customWidth="1"/>
    <col min="9480" max="9480" width="31.85546875" style="1677" customWidth="1"/>
    <col min="9481" max="9726" width="9.140625" style="1677"/>
    <col min="9727" max="9727" width="11.5703125" style="1677" customWidth="1"/>
    <col min="9728" max="9728" width="22.7109375" style="1677" customWidth="1"/>
    <col min="9729" max="9730" width="14.7109375" style="1677" customWidth="1"/>
    <col min="9731" max="9731" width="15.140625" style="1677" customWidth="1"/>
    <col min="9732" max="9732" width="12" style="1677" customWidth="1"/>
    <col min="9733" max="9733" width="21.85546875" style="1677" customWidth="1"/>
    <col min="9734" max="9734" width="19.42578125" style="1677" customWidth="1"/>
    <col min="9735" max="9735" width="17.28515625" style="1677" customWidth="1"/>
    <col min="9736" max="9736" width="31.85546875" style="1677" customWidth="1"/>
    <col min="9737" max="9982" width="9.140625" style="1677"/>
    <col min="9983" max="9983" width="11.5703125" style="1677" customWidth="1"/>
    <col min="9984" max="9984" width="22.7109375" style="1677" customWidth="1"/>
    <col min="9985" max="9986" width="14.7109375" style="1677" customWidth="1"/>
    <col min="9987" max="9987" width="15.140625" style="1677" customWidth="1"/>
    <col min="9988" max="9988" width="12" style="1677" customWidth="1"/>
    <col min="9989" max="9989" width="21.85546875" style="1677" customWidth="1"/>
    <col min="9990" max="9990" width="19.42578125" style="1677" customWidth="1"/>
    <col min="9991" max="9991" width="17.28515625" style="1677" customWidth="1"/>
    <col min="9992" max="9992" width="31.85546875" style="1677" customWidth="1"/>
    <col min="9993" max="10238" width="9.140625" style="1677"/>
    <col min="10239" max="10239" width="11.5703125" style="1677" customWidth="1"/>
    <col min="10240" max="10240" width="22.7109375" style="1677" customWidth="1"/>
    <col min="10241" max="10242" width="14.7109375" style="1677" customWidth="1"/>
    <col min="10243" max="10243" width="15.140625" style="1677" customWidth="1"/>
    <col min="10244" max="10244" width="12" style="1677" customWidth="1"/>
    <col min="10245" max="10245" width="21.85546875" style="1677" customWidth="1"/>
    <col min="10246" max="10246" width="19.42578125" style="1677" customWidth="1"/>
    <col min="10247" max="10247" width="17.28515625" style="1677" customWidth="1"/>
    <col min="10248" max="10248" width="31.85546875" style="1677" customWidth="1"/>
    <col min="10249" max="10494" width="9.140625" style="1677"/>
    <col min="10495" max="10495" width="11.5703125" style="1677" customWidth="1"/>
    <col min="10496" max="10496" width="22.7109375" style="1677" customWidth="1"/>
    <col min="10497" max="10498" width="14.7109375" style="1677" customWidth="1"/>
    <col min="10499" max="10499" width="15.140625" style="1677" customWidth="1"/>
    <col min="10500" max="10500" width="12" style="1677" customWidth="1"/>
    <col min="10501" max="10501" width="21.85546875" style="1677" customWidth="1"/>
    <col min="10502" max="10502" width="19.42578125" style="1677" customWidth="1"/>
    <col min="10503" max="10503" width="17.28515625" style="1677" customWidth="1"/>
    <col min="10504" max="10504" width="31.85546875" style="1677" customWidth="1"/>
    <col min="10505" max="10750" width="9.140625" style="1677"/>
    <col min="10751" max="10751" width="11.5703125" style="1677" customWidth="1"/>
    <col min="10752" max="10752" width="22.7109375" style="1677" customWidth="1"/>
    <col min="10753" max="10754" width="14.7109375" style="1677" customWidth="1"/>
    <col min="10755" max="10755" width="15.140625" style="1677" customWidth="1"/>
    <col min="10756" max="10756" width="12" style="1677" customWidth="1"/>
    <col min="10757" max="10757" width="21.85546875" style="1677" customWidth="1"/>
    <col min="10758" max="10758" width="19.42578125" style="1677" customWidth="1"/>
    <col min="10759" max="10759" width="17.28515625" style="1677" customWidth="1"/>
    <col min="10760" max="10760" width="31.85546875" style="1677" customWidth="1"/>
    <col min="10761" max="11006" width="9.140625" style="1677"/>
    <col min="11007" max="11007" width="11.5703125" style="1677" customWidth="1"/>
    <col min="11008" max="11008" width="22.7109375" style="1677" customWidth="1"/>
    <col min="11009" max="11010" width="14.7109375" style="1677" customWidth="1"/>
    <col min="11011" max="11011" width="15.140625" style="1677" customWidth="1"/>
    <col min="11012" max="11012" width="12" style="1677" customWidth="1"/>
    <col min="11013" max="11013" width="21.85546875" style="1677" customWidth="1"/>
    <col min="11014" max="11014" width="19.42578125" style="1677" customWidth="1"/>
    <col min="11015" max="11015" width="17.28515625" style="1677" customWidth="1"/>
    <col min="11016" max="11016" width="31.85546875" style="1677" customWidth="1"/>
    <col min="11017" max="11262" width="9.140625" style="1677"/>
    <col min="11263" max="11263" width="11.5703125" style="1677" customWidth="1"/>
    <col min="11264" max="11264" width="22.7109375" style="1677" customWidth="1"/>
    <col min="11265" max="11266" width="14.7109375" style="1677" customWidth="1"/>
    <col min="11267" max="11267" width="15.140625" style="1677" customWidth="1"/>
    <col min="11268" max="11268" width="12" style="1677" customWidth="1"/>
    <col min="11269" max="11269" width="21.85546875" style="1677" customWidth="1"/>
    <col min="11270" max="11270" width="19.42578125" style="1677" customWidth="1"/>
    <col min="11271" max="11271" width="17.28515625" style="1677" customWidth="1"/>
    <col min="11272" max="11272" width="31.85546875" style="1677" customWidth="1"/>
    <col min="11273" max="11518" width="9.140625" style="1677"/>
    <col min="11519" max="11519" width="11.5703125" style="1677" customWidth="1"/>
    <col min="11520" max="11520" width="22.7109375" style="1677" customWidth="1"/>
    <col min="11521" max="11522" width="14.7109375" style="1677" customWidth="1"/>
    <col min="11523" max="11523" width="15.140625" style="1677" customWidth="1"/>
    <col min="11524" max="11524" width="12" style="1677" customWidth="1"/>
    <col min="11525" max="11525" width="21.85546875" style="1677" customWidth="1"/>
    <col min="11526" max="11526" width="19.42578125" style="1677" customWidth="1"/>
    <col min="11527" max="11527" width="17.28515625" style="1677" customWidth="1"/>
    <col min="11528" max="11528" width="31.85546875" style="1677" customWidth="1"/>
    <col min="11529" max="11774" width="9.140625" style="1677"/>
    <col min="11775" max="11775" width="11.5703125" style="1677" customWidth="1"/>
    <col min="11776" max="11776" width="22.7109375" style="1677" customWidth="1"/>
    <col min="11777" max="11778" width="14.7109375" style="1677" customWidth="1"/>
    <col min="11779" max="11779" width="15.140625" style="1677" customWidth="1"/>
    <col min="11780" max="11780" width="12" style="1677" customWidth="1"/>
    <col min="11781" max="11781" width="21.85546875" style="1677" customWidth="1"/>
    <col min="11782" max="11782" width="19.42578125" style="1677" customWidth="1"/>
    <col min="11783" max="11783" width="17.28515625" style="1677" customWidth="1"/>
    <col min="11784" max="11784" width="31.85546875" style="1677" customWidth="1"/>
    <col min="11785" max="12030" width="9.140625" style="1677"/>
    <col min="12031" max="12031" width="11.5703125" style="1677" customWidth="1"/>
    <col min="12032" max="12032" width="22.7109375" style="1677" customWidth="1"/>
    <col min="12033" max="12034" width="14.7109375" style="1677" customWidth="1"/>
    <col min="12035" max="12035" width="15.140625" style="1677" customWidth="1"/>
    <col min="12036" max="12036" width="12" style="1677" customWidth="1"/>
    <col min="12037" max="12037" width="21.85546875" style="1677" customWidth="1"/>
    <col min="12038" max="12038" width="19.42578125" style="1677" customWidth="1"/>
    <col min="12039" max="12039" width="17.28515625" style="1677" customWidth="1"/>
    <col min="12040" max="12040" width="31.85546875" style="1677" customWidth="1"/>
    <col min="12041" max="12286" width="9.140625" style="1677"/>
    <col min="12287" max="12287" width="11.5703125" style="1677" customWidth="1"/>
    <col min="12288" max="12288" width="22.7109375" style="1677" customWidth="1"/>
    <col min="12289" max="12290" width="14.7109375" style="1677" customWidth="1"/>
    <col min="12291" max="12291" width="15.140625" style="1677" customWidth="1"/>
    <col min="12292" max="12292" width="12" style="1677" customWidth="1"/>
    <col min="12293" max="12293" width="21.85546875" style="1677" customWidth="1"/>
    <col min="12294" max="12294" width="19.42578125" style="1677" customWidth="1"/>
    <col min="12295" max="12295" width="17.28515625" style="1677" customWidth="1"/>
    <col min="12296" max="12296" width="31.85546875" style="1677" customWidth="1"/>
    <col min="12297" max="12542" width="9.140625" style="1677"/>
    <col min="12543" max="12543" width="11.5703125" style="1677" customWidth="1"/>
    <col min="12544" max="12544" width="22.7109375" style="1677" customWidth="1"/>
    <col min="12545" max="12546" width="14.7109375" style="1677" customWidth="1"/>
    <col min="12547" max="12547" width="15.140625" style="1677" customWidth="1"/>
    <col min="12548" max="12548" width="12" style="1677" customWidth="1"/>
    <col min="12549" max="12549" width="21.85546875" style="1677" customWidth="1"/>
    <col min="12550" max="12550" width="19.42578125" style="1677" customWidth="1"/>
    <col min="12551" max="12551" width="17.28515625" style="1677" customWidth="1"/>
    <col min="12552" max="12552" width="31.85546875" style="1677" customWidth="1"/>
    <col min="12553" max="12798" width="9.140625" style="1677"/>
    <col min="12799" max="12799" width="11.5703125" style="1677" customWidth="1"/>
    <col min="12800" max="12800" width="22.7109375" style="1677" customWidth="1"/>
    <col min="12801" max="12802" width="14.7109375" style="1677" customWidth="1"/>
    <col min="12803" max="12803" width="15.140625" style="1677" customWidth="1"/>
    <col min="12804" max="12804" width="12" style="1677" customWidth="1"/>
    <col min="12805" max="12805" width="21.85546875" style="1677" customWidth="1"/>
    <col min="12806" max="12806" width="19.42578125" style="1677" customWidth="1"/>
    <col min="12807" max="12807" width="17.28515625" style="1677" customWidth="1"/>
    <col min="12808" max="12808" width="31.85546875" style="1677" customWidth="1"/>
    <col min="12809" max="13054" width="9.140625" style="1677"/>
    <col min="13055" max="13055" width="11.5703125" style="1677" customWidth="1"/>
    <col min="13056" max="13056" width="22.7109375" style="1677" customWidth="1"/>
    <col min="13057" max="13058" width="14.7109375" style="1677" customWidth="1"/>
    <col min="13059" max="13059" width="15.140625" style="1677" customWidth="1"/>
    <col min="13060" max="13060" width="12" style="1677" customWidth="1"/>
    <col min="13061" max="13061" width="21.85546875" style="1677" customWidth="1"/>
    <col min="13062" max="13062" width="19.42578125" style="1677" customWidth="1"/>
    <col min="13063" max="13063" width="17.28515625" style="1677" customWidth="1"/>
    <col min="13064" max="13064" width="31.85546875" style="1677" customWidth="1"/>
    <col min="13065" max="13310" width="9.140625" style="1677"/>
    <col min="13311" max="13311" width="11.5703125" style="1677" customWidth="1"/>
    <col min="13312" max="13312" width="22.7109375" style="1677" customWidth="1"/>
    <col min="13313" max="13314" width="14.7109375" style="1677" customWidth="1"/>
    <col min="13315" max="13315" width="15.140625" style="1677" customWidth="1"/>
    <col min="13316" max="13316" width="12" style="1677" customWidth="1"/>
    <col min="13317" max="13317" width="21.85546875" style="1677" customWidth="1"/>
    <col min="13318" max="13318" width="19.42578125" style="1677" customWidth="1"/>
    <col min="13319" max="13319" width="17.28515625" style="1677" customWidth="1"/>
    <col min="13320" max="13320" width="31.85546875" style="1677" customWidth="1"/>
    <col min="13321" max="13566" width="9.140625" style="1677"/>
    <col min="13567" max="13567" width="11.5703125" style="1677" customWidth="1"/>
    <col min="13568" max="13568" width="22.7109375" style="1677" customWidth="1"/>
    <col min="13569" max="13570" width="14.7109375" style="1677" customWidth="1"/>
    <col min="13571" max="13571" width="15.140625" style="1677" customWidth="1"/>
    <col min="13572" max="13572" width="12" style="1677" customWidth="1"/>
    <col min="13573" max="13573" width="21.85546875" style="1677" customWidth="1"/>
    <col min="13574" max="13574" width="19.42578125" style="1677" customWidth="1"/>
    <col min="13575" max="13575" width="17.28515625" style="1677" customWidth="1"/>
    <col min="13576" max="13576" width="31.85546875" style="1677" customWidth="1"/>
    <col min="13577" max="13822" width="9.140625" style="1677"/>
    <col min="13823" max="13823" width="11.5703125" style="1677" customWidth="1"/>
    <col min="13824" max="13824" width="22.7109375" style="1677" customWidth="1"/>
    <col min="13825" max="13826" width="14.7109375" style="1677" customWidth="1"/>
    <col min="13827" max="13827" width="15.140625" style="1677" customWidth="1"/>
    <col min="13828" max="13828" width="12" style="1677" customWidth="1"/>
    <col min="13829" max="13829" width="21.85546875" style="1677" customWidth="1"/>
    <col min="13830" max="13830" width="19.42578125" style="1677" customWidth="1"/>
    <col min="13831" max="13831" width="17.28515625" style="1677" customWidth="1"/>
    <col min="13832" max="13832" width="31.85546875" style="1677" customWidth="1"/>
    <col min="13833" max="14078" width="9.140625" style="1677"/>
    <col min="14079" max="14079" width="11.5703125" style="1677" customWidth="1"/>
    <col min="14080" max="14080" width="22.7109375" style="1677" customWidth="1"/>
    <col min="14081" max="14082" width="14.7109375" style="1677" customWidth="1"/>
    <col min="14083" max="14083" width="15.140625" style="1677" customWidth="1"/>
    <col min="14084" max="14084" width="12" style="1677" customWidth="1"/>
    <col min="14085" max="14085" width="21.85546875" style="1677" customWidth="1"/>
    <col min="14086" max="14086" width="19.42578125" style="1677" customWidth="1"/>
    <col min="14087" max="14087" width="17.28515625" style="1677" customWidth="1"/>
    <col min="14088" max="14088" width="31.85546875" style="1677" customWidth="1"/>
    <col min="14089" max="14334" width="9.140625" style="1677"/>
    <col min="14335" max="14335" width="11.5703125" style="1677" customWidth="1"/>
    <col min="14336" max="14336" width="22.7109375" style="1677" customWidth="1"/>
    <col min="14337" max="14338" width="14.7109375" style="1677" customWidth="1"/>
    <col min="14339" max="14339" width="15.140625" style="1677" customWidth="1"/>
    <col min="14340" max="14340" width="12" style="1677" customWidth="1"/>
    <col min="14341" max="14341" width="21.85546875" style="1677" customWidth="1"/>
    <col min="14342" max="14342" width="19.42578125" style="1677" customWidth="1"/>
    <col min="14343" max="14343" width="17.28515625" style="1677" customWidth="1"/>
    <col min="14344" max="14344" width="31.85546875" style="1677" customWidth="1"/>
    <col min="14345" max="14590" width="9.140625" style="1677"/>
    <col min="14591" max="14591" width="11.5703125" style="1677" customWidth="1"/>
    <col min="14592" max="14592" width="22.7109375" style="1677" customWidth="1"/>
    <col min="14593" max="14594" width="14.7109375" style="1677" customWidth="1"/>
    <col min="14595" max="14595" width="15.140625" style="1677" customWidth="1"/>
    <col min="14596" max="14596" width="12" style="1677" customWidth="1"/>
    <col min="14597" max="14597" width="21.85546875" style="1677" customWidth="1"/>
    <col min="14598" max="14598" width="19.42578125" style="1677" customWidth="1"/>
    <col min="14599" max="14599" width="17.28515625" style="1677" customWidth="1"/>
    <col min="14600" max="14600" width="31.85546875" style="1677" customWidth="1"/>
    <col min="14601" max="14846" width="9.140625" style="1677"/>
    <col min="14847" max="14847" width="11.5703125" style="1677" customWidth="1"/>
    <col min="14848" max="14848" width="22.7109375" style="1677" customWidth="1"/>
    <col min="14849" max="14850" width="14.7109375" style="1677" customWidth="1"/>
    <col min="14851" max="14851" width="15.140625" style="1677" customWidth="1"/>
    <col min="14852" max="14852" width="12" style="1677" customWidth="1"/>
    <col min="14853" max="14853" width="21.85546875" style="1677" customWidth="1"/>
    <col min="14854" max="14854" width="19.42578125" style="1677" customWidth="1"/>
    <col min="14855" max="14855" width="17.28515625" style="1677" customWidth="1"/>
    <col min="14856" max="14856" width="31.85546875" style="1677" customWidth="1"/>
    <col min="14857" max="15102" width="9.140625" style="1677"/>
    <col min="15103" max="15103" width="11.5703125" style="1677" customWidth="1"/>
    <col min="15104" max="15104" width="22.7109375" style="1677" customWidth="1"/>
    <col min="15105" max="15106" width="14.7109375" style="1677" customWidth="1"/>
    <col min="15107" max="15107" width="15.140625" style="1677" customWidth="1"/>
    <col min="15108" max="15108" width="12" style="1677" customWidth="1"/>
    <col min="15109" max="15109" width="21.85546875" style="1677" customWidth="1"/>
    <col min="15110" max="15110" width="19.42578125" style="1677" customWidth="1"/>
    <col min="15111" max="15111" width="17.28515625" style="1677" customWidth="1"/>
    <col min="15112" max="15112" width="31.85546875" style="1677" customWidth="1"/>
    <col min="15113" max="15358" width="9.140625" style="1677"/>
    <col min="15359" max="15359" width="11.5703125" style="1677" customWidth="1"/>
    <col min="15360" max="15360" width="22.7109375" style="1677" customWidth="1"/>
    <col min="15361" max="15362" width="14.7109375" style="1677" customWidth="1"/>
    <col min="15363" max="15363" width="15.140625" style="1677" customWidth="1"/>
    <col min="15364" max="15364" width="12" style="1677" customWidth="1"/>
    <col min="15365" max="15365" width="21.85546875" style="1677" customWidth="1"/>
    <col min="15366" max="15366" width="19.42578125" style="1677" customWidth="1"/>
    <col min="15367" max="15367" width="17.28515625" style="1677" customWidth="1"/>
    <col min="15368" max="15368" width="31.85546875" style="1677" customWidth="1"/>
    <col min="15369" max="15614" width="9.140625" style="1677"/>
    <col min="15615" max="15615" width="11.5703125" style="1677" customWidth="1"/>
    <col min="15616" max="15616" width="22.7109375" style="1677" customWidth="1"/>
    <col min="15617" max="15618" width="14.7109375" style="1677" customWidth="1"/>
    <col min="15619" max="15619" width="15.140625" style="1677" customWidth="1"/>
    <col min="15620" max="15620" width="12" style="1677" customWidth="1"/>
    <col min="15621" max="15621" width="21.85546875" style="1677" customWidth="1"/>
    <col min="15622" max="15622" width="19.42578125" style="1677" customWidth="1"/>
    <col min="15623" max="15623" width="17.28515625" style="1677" customWidth="1"/>
    <col min="15624" max="15624" width="31.85546875" style="1677" customWidth="1"/>
    <col min="15625" max="15870" width="9.140625" style="1677"/>
    <col min="15871" max="15871" width="11.5703125" style="1677" customWidth="1"/>
    <col min="15872" max="15872" width="22.7109375" style="1677" customWidth="1"/>
    <col min="15873" max="15874" width="14.7109375" style="1677" customWidth="1"/>
    <col min="15875" max="15875" width="15.140625" style="1677" customWidth="1"/>
    <col min="15876" max="15876" width="12" style="1677" customWidth="1"/>
    <col min="15877" max="15877" width="21.85546875" style="1677" customWidth="1"/>
    <col min="15878" max="15878" width="19.42578125" style="1677" customWidth="1"/>
    <col min="15879" max="15879" width="17.28515625" style="1677" customWidth="1"/>
    <col min="15880" max="15880" width="31.85546875" style="1677" customWidth="1"/>
    <col min="15881" max="16126" width="9.140625" style="1677"/>
    <col min="16127" max="16127" width="11.5703125" style="1677" customWidth="1"/>
    <col min="16128" max="16128" width="22.7109375" style="1677" customWidth="1"/>
    <col min="16129" max="16130" width="14.7109375" style="1677" customWidth="1"/>
    <col min="16131" max="16131" width="15.140625" style="1677" customWidth="1"/>
    <col min="16132" max="16132" width="12" style="1677" customWidth="1"/>
    <col min="16133" max="16133" width="21.85546875" style="1677" customWidth="1"/>
    <col min="16134" max="16134" width="19.42578125" style="1677" customWidth="1"/>
    <col min="16135" max="16135" width="17.28515625" style="1677" customWidth="1"/>
    <col min="16136" max="16136" width="31.85546875" style="1677" customWidth="1"/>
    <col min="16137" max="16384" width="9.140625" style="1677"/>
  </cols>
  <sheetData>
    <row r="1" spans="1:9" ht="22.5" customHeight="1">
      <c r="A1" s="1873" t="s">
        <v>1090</v>
      </c>
      <c r="B1" s="1873"/>
      <c r="C1" s="1873"/>
      <c r="D1" s="1873"/>
      <c r="E1" s="1873"/>
      <c r="F1" s="1873"/>
      <c r="G1" s="1873"/>
      <c r="H1" s="1873"/>
    </row>
    <row r="2" spans="1:9" ht="51.75" customHeight="1">
      <c r="A2" s="1875" t="s">
        <v>1089</v>
      </c>
      <c r="B2" s="1875"/>
      <c r="C2" s="1875"/>
      <c r="D2" s="1875"/>
      <c r="E2" s="1875"/>
      <c r="F2" s="1875"/>
      <c r="G2" s="1875"/>
      <c r="H2" s="1875"/>
    </row>
    <row r="3" spans="1:9" ht="15.75">
      <c r="A3" s="1874" t="s">
        <v>4</v>
      </c>
      <c r="B3" s="1877" t="s">
        <v>1038</v>
      </c>
      <c r="C3" s="1874" t="s">
        <v>1039</v>
      </c>
      <c r="D3" s="1874" t="s">
        <v>545</v>
      </c>
      <c r="E3" s="1874"/>
      <c r="F3" s="1874"/>
      <c r="G3" s="1874" t="s">
        <v>1040</v>
      </c>
      <c r="H3" s="1874" t="s">
        <v>1087</v>
      </c>
      <c r="I3" s="1872"/>
    </row>
    <row r="4" spans="1:9" ht="60" customHeight="1">
      <c r="A4" s="1874"/>
      <c r="B4" s="1877"/>
      <c r="C4" s="1874"/>
      <c r="D4" s="1695" t="s">
        <v>1042</v>
      </c>
      <c r="E4" s="1695" t="s">
        <v>1043</v>
      </c>
      <c r="F4" s="1695" t="s">
        <v>1044</v>
      </c>
      <c r="G4" s="1874"/>
      <c r="H4" s="1874"/>
      <c r="I4" s="1872"/>
    </row>
    <row r="5" spans="1:9" ht="17.25" customHeight="1">
      <c r="A5" s="1679" t="s">
        <v>182</v>
      </c>
      <c r="B5" s="1722" t="s">
        <v>183</v>
      </c>
      <c r="C5" s="1679" t="s">
        <v>184</v>
      </c>
      <c r="D5" s="1679" t="s">
        <v>409</v>
      </c>
      <c r="E5" s="1679" t="s">
        <v>186</v>
      </c>
      <c r="F5" s="1679" t="s">
        <v>187</v>
      </c>
      <c r="G5" s="1679" t="s">
        <v>188</v>
      </c>
      <c r="H5" s="1679" t="s">
        <v>189</v>
      </c>
    </row>
    <row r="6" spans="1:9" ht="18.75">
      <c r="A6" s="1692">
        <v>1</v>
      </c>
      <c r="B6" s="1721"/>
      <c r="C6" s="1690"/>
      <c r="D6" s="1690"/>
      <c r="E6" s="1690"/>
      <c r="F6" s="1690"/>
      <c r="G6" s="1690"/>
      <c r="H6" s="1727"/>
    </row>
    <row r="7" spans="1:9" s="1252" customFormat="1" ht="18.75">
      <c r="A7" s="1688">
        <v>2</v>
      </c>
      <c r="B7" s="1723"/>
      <c r="C7" s="1687"/>
      <c r="D7" s="1686"/>
      <c r="E7" s="1689"/>
      <c r="F7" s="1689"/>
      <c r="G7" s="1687"/>
      <c r="H7" s="1726"/>
      <c r="I7" s="1719"/>
    </row>
    <row r="8" spans="1:9" s="1252" customFormat="1" ht="18.75">
      <c r="A8" s="1688">
        <v>3</v>
      </c>
      <c r="B8" s="1724"/>
      <c r="C8" s="1717"/>
      <c r="D8" s="1686"/>
      <c r="E8" s="1689"/>
      <c r="F8" s="1689"/>
      <c r="G8" s="1687"/>
      <c r="H8" s="1693"/>
      <c r="I8" s="1720"/>
    </row>
    <row r="9" spans="1:9" ht="18.75">
      <c r="A9" s="1692" t="s">
        <v>1088</v>
      </c>
      <c r="B9" s="1721"/>
      <c r="C9" s="1690"/>
      <c r="D9" s="1690"/>
      <c r="E9" s="1690"/>
      <c r="F9" s="1690"/>
      <c r="G9" s="1690"/>
      <c r="H9" s="1727"/>
    </row>
    <row r="10" spans="1:9" ht="18.75">
      <c r="A10" s="1876" t="s">
        <v>1082</v>
      </c>
      <c r="B10" s="1876"/>
      <c r="C10" s="1876"/>
      <c r="D10" s="1704">
        <f>SUM(D6:D9)</f>
        <v>0</v>
      </c>
      <c r="E10" s="1704">
        <f>SUM(E6:E9)</f>
        <v>0</v>
      </c>
      <c r="F10" s="1704">
        <f>SUM(F6:F9)</f>
        <v>0</v>
      </c>
      <c r="G10" s="1718"/>
      <c r="H10" s="1690"/>
    </row>
  </sheetData>
  <autoFilter ref="A5:H5"/>
  <mergeCells count="10">
    <mergeCell ref="A10:C10"/>
    <mergeCell ref="A3:A4"/>
    <mergeCell ref="B3:B4"/>
    <mergeCell ref="C3:C4"/>
    <mergeCell ref="D3:F3"/>
    <mergeCell ref="I3:I4"/>
    <mergeCell ref="A1:H1"/>
    <mergeCell ref="G3:G4"/>
    <mergeCell ref="H3:H4"/>
    <mergeCell ref="A2:H2"/>
  </mergeCells>
  <printOptions horizontalCentered="1"/>
  <pageMargins left="0.27559055118110237" right="0.11811023622047245" top="0.15748031496062992" bottom="0.15748031496062992" header="0.11811023622047245" footer="0.11811023622047245"/>
  <pageSetup paperSize="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topLeftCell="A4" workbookViewId="0">
      <selection activeCell="D7" sqref="D7:D9"/>
    </sheetView>
  </sheetViews>
  <sheetFormatPr defaultRowHeight="12.75"/>
  <cols>
    <col min="1" max="1" width="8.42578125" style="1251" customWidth="1"/>
    <col min="2" max="2" width="25.140625" style="1251" customWidth="1"/>
    <col min="3" max="3" width="15.7109375" style="1252" customWidth="1"/>
    <col min="4" max="4" width="14.7109375" style="1252" customWidth="1"/>
    <col min="5" max="5" width="15.140625" style="1252" hidden="1" customWidth="1"/>
    <col min="6" max="6" width="13" style="1252" hidden="1" customWidth="1"/>
    <col min="7" max="7" width="34.5703125" style="1252" customWidth="1"/>
    <col min="8" max="8" width="24.5703125" style="1252" customWidth="1"/>
    <col min="9" max="9" width="17.28515625" style="1252" customWidth="1"/>
    <col min="10" max="10" width="31.85546875" style="1252" customWidth="1"/>
    <col min="11" max="256" width="9.140625" style="1252"/>
    <col min="257" max="257" width="11.5703125" style="1252" customWidth="1"/>
    <col min="258" max="258" width="22.7109375" style="1252" customWidth="1"/>
    <col min="259" max="260" width="14.7109375" style="1252" customWidth="1"/>
    <col min="261" max="261" width="15.140625" style="1252" customWidth="1"/>
    <col min="262" max="262" width="12" style="1252" customWidth="1"/>
    <col min="263" max="263" width="21.85546875" style="1252" customWidth="1"/>
    <col min="264" max="264" width="19.42578125" style="1252" customWidth="1"/>
    <col min="265" max="265" width="17.28515625" style="1252" customWidth="1"/>
    <col min="266" max="266" width="31.85546875" style="1252" customWidth="1"/>
    <col min="267" max="512" width="9.140625" style="1252"/>
    <col min="513" max="513" width="11.5703125" style="1252" customWidth="1"/>
    <col min="514" max="514" width="22.7109375" style="1252" customWidth="1"/>
    <col min="515" max="516" width="14.7109375" style="1252" customWidth="1"/>
    <col min="517" max="517" width="15.140625" style="1252" customWidth="1"/>
    <col min="518" max="518" width="12" style="1252" customWidth="1"/>
    <col min="519" max="519" width="21.85546875" style="1252" customWidth="1"/>
    <col min="520" max="520" width="19.42578125" style="1252" customWidth="1"/>
    <col min="521" max="521" width="17.28515625" style="1252" customWidth="1"/>
    <col min="522" max="522" width="31.85546875" style="1252" customWidth="1"/>
    <col min="523" max="768" width="9.140625" style="1252"/>
    <col min="769" max="769" width="11.5703125" style="1252" customWidth="1"/>
    <col min="770" max="770" width="22.7109375" style="1252" customWidth="1"/>
    <col min="771" max="772" width="14.7109375" style="1252" customWidth="1"/>
    <col min="773" max="773" width="15.140625" style="1252" customWidth="1"/>
    <col min="774" max="774" width="12" style="1252" customWidth="1"/>
    <col min="775" max="775" width="21.85546875" style="1252" customWidth="1"/>
    <col min="776" max="776" width="19.42578125" style="1252" customWidth="1"/>
    <col min="777" max="777" width="17.28515625" style="1252" customWidth="1"/>
    <col min="778" max="778" width="31.85546875" style="1252" customWidth="1"/>
    <col min="779" max="1024" width="9.140625" style="1252"/>
    <col min="1025" max="1025" width="11.5703125" style="1252" customWidth="1"/>
    <col min="1026" max="1026" width="22.7109375" style="1252" customWidth="1"/>
    <col min="1027" max="1028" width="14.7109375" style="1252" customWidth="1"/>
    <col min="1029" max="1029" width="15.140625" style="1252" customWidth="1"/>
    <col min="1030" max="1030" width="12" style="1252" customWidth="1"/>
    <col min="1031" max="1031" width="21.85546875" style="1252" customWidth="1"/>
    <col min="1032" max="1032" width="19.42578125" style="1252" customWidth="1"/>
    <col min="1033" max="1033" width="17.28515625" style="1252" customWidth="1"/>
    <col min="1034" max="1034" width="31.85546875" style="1252" customWidth="1"/>
    <col min="1035" max="1280" width="9.140625" style="1252"/>
    <col min="1281" max="1281" width="11.5703125" style="1252" customWidth="1"/>
    <col min="1282" max="1282" width="22.7109375" style="1252" customWidth="1"/>
    <col min="1283" max="1284" width="14.7109375" style="1252" customWidth="1"/>
    <col min="1285" max="1285" width="15.140625" style="1252" customWidth="1"/>
    <col min="1286" max="1286" width="12" style="1252" customWidth="1"/>
    <col min="1287" max="1287" width="21.85546875" style="1252" customWidth="1"/>
    <col min="1288" max="1288" width="19.42578125" style="1252" customWidth="1"/>
    <col min="1289" max="1289" width="17.28515625" style="1252" customWidth="1"/>
    <col min="1290" max="1290" width="31.85546875" style="1252" customWidth="1"/>
    <col min="1291" max="1536" width="9.140625" style="1252"/>
    <col min="1537" max="1537" width="11.5703125" style="1252" customWidth="1"/>
    <col min="1538" max="1538" width="22.7109375" style="1252" customWidth="1"/>
    <col min="1539" max="1540" width="14.7109375" style="1252" customWidth="1"/>
    <col min="1541" max="1541" width="15.140625" style="1252" customWidth="1"/>
    <col min="1542" max="1542" width="12" style="1252" customWidth="1"/>
    <col min="1543" max="1543" width="21.85546875" style="1252" customWidth="1"/>
    <col min="1544" max="1544" width="19.42578125" style="1252" customWidth="1"/>
    <col min="1545" max="1545" width="17.28515625" style="1252" customWidth="1"/>
    <col min="1546" max="1546" width="31.85546875" style="1252" customWidth="1"/>
    <col min="1547" max="1792" width="9.140625" style="1252"/>
    <col min="1793" max="1793" width="11.5703125" style="1252" customWidth="1"/>
    <col min="1794" max="1794" width="22.7109375" style="1252" customWidth="1"/>
    <col min="1795" max="1796" width="14.7109375" style="1252" customWidth="1"/>
    <col min="1797" max="1797" width="15.140625" style="1252" customWidth="1"/>
    <col min="1798" max="1798" width="12" style="1252" customWidth="1"/>
    <col min="1799" max="1799" width="21.85546875" style="1252" customWidth="1"/>
    <col min="1800" max="1800" width="19.42578125" style="1252" customWidth="1"/>
    <col min="1801" max="1801" width="17.28515625" style="1252" customWidth="1"/>
    <col min="1802" max="1802" width="31.85546875" style="1252" customWidth="1"/>
    <col min="1803" max="2048" width="9.140625" style="1252"/>
    <col min="2049" max="2049" width="11.5703125" style="1252" customWidth="1"/>
    <col min="2050" max="2050" width="22.7109375" style="1252" customWidth="1"/>
    <col min="2051" max="2052" width="14.7109375" style="1252" customWidth="1"/>
    <col min="2053" max="2053" width="15.140625" style="1252" customWidth="1"/>
    <col min="2054" max="2054" width="12" style="1252" customWidth="1"/>
    <col min="2055" max="2055" width="21.85546875" style="1252" customWidth="1"/>
    <col min="2056" max="2056" width="19.42578125" style="1252" customWidth="1"/>
    <col min="2057" max="2057" width="17.28515625" style="1252" customWidth="1"/>
    <col min="2058" max="2058" width="31.85546875" style="1252" customWidth="1"/>
    <col min="2059" max="2304" width="9.140625" style="1252"/>
    <col min="2305" max="2305" width="11.5703125" style="1252" customWidth="1"/>
    <col min="2306" max="2306" width="22.7109375" style="1252" customWidth="1"/>
    <col min="2307" max="2308" width="14.7109375" style="1252" customWidth="1"/>
    <col min="2309" max="2309" width="15.140625" style="1252" customWidth="1"/>
    <col min="2310" max="2310" width="12" style="1252" customWidth="1"/>
    <col min="2311" max="2311" width="21.85546875" style="1252" customWidth="1"/>
    <col min="2312" max="2312" width="19.42578125" style="1252" customWidth="1"/>
    <col min="2313" max="2313" width="17.28515625" style="1252" customWidth="1"/>
    <col min="2314" max="2314" width="31.85546875" style="1252" customWidth="1"/>
    <col min="2315" max="2560" width="9.140625" style="1252"/>
    <col min="2561" max="2561" width="11.5703125" style="1252" customWidth="1"/>
    <col min="2562" max="2562" width="22.7109375" style="1252" customWidth="1"/>
    <col min="2563" max="2564" width="14.7109375" style="1252" customWidth="1"/>
    <col min="2565" max="2565" width="15.140625" style="1252" customWidth="1"/>
    <col min="2566" max="2566" width="12" style="1252" customWidth="1"/>
    <col min="2567" max="2567" width="21.85546875" style="1252" customWidth="1"/>
    <col min="2568" max="2568" width="19.42578125" style="1252" customWidth="1"/>
    <col min="2569" max="2569" width="17.28515625" style="1252" customWidth="1"/>
    <col min="2570" max="2570" width="31.85546875" style="1252" customWidth="1"/>
    <col min="2571" max="2816" width="9.140625" style="1252"/>
    <col min="2817" max="2817" width="11.5703125" style="1252" customWidth="1"/>
    <col min="2818" max="2818" width="22.7109375" style="1252" customWidth="1"/>
    <col min="2819" max="2820" width="14.7109375" style="1252" customWidth="1"/>
    <col min="2821" max="2821" width="15.140625" style="1252" customWidth="1"/>
    <col min="2822" max="2822" width="12" style="1252" customWidth="1"/>
    <col min="2823" max="2823" width="21.85546875" style="1252" customWidth="1"/>
    <col min="2824" max="2824" width="19.42578125" style="1252" customWidth="1"/>
    <col min="2825" max="2825" width="17.28515625" style="1252" customWidth="1"/>
    <col min="2826" max="2826" width="31.85546875" style="1252" customWidth="1"/>
    <col min="2827" max="3072" width="9.140625" style="1252"/>
    <col min="3073" max="3073" width="11.5703125" style="1252" customWidth="1"/>
    <col min="3074" max="3074" width="22.7109375" style="1252" customWidth="1"/>
    <col min="3075" max="3076" width="14.7109375" style="1252" customWidth="1"/>
    <col min="3077" max="3077" width="15.140625" style="1252" customWidth="1"/>
    <col min="3078" max="3078" width="12" style="1252" customWidth="1"/>
    <col min="3079" max="3079" width="21.85546875" style="1252" customWidth="1"/>
    <col min="3080" max="3080" width="19.42578125" style="1252" customWidth="1"/>
    <col min="3081" max="3081" width="17.28515625" style="1252" customWidth="1"/>
    <col min="3082" max="3082" width="31.85546875" style="1252" customWidth="1"/>
    <col min="3083" max="3328" width="9.140625" style="1252"/>
    <col min="3329" max="3329" width="11.5703125" style="1252" customWidth="1"/>
    <col min="3330" max="3330" width="22.7109375" style="1252" customWidth="1"/>
    <col min="3331" max="3332" width="14.7109375" style="1252" customWidth="1"/>
    <col min="3333" max="3333" width="15.140625" style="1252" customWidth="1"/>
    <col min="3334" max="3334" width="12" style="1252" customWidth="1"/>
    <col min="3335" max="3335" width="21.85546875" style="1252" customWidth="1"/>
    <col min="3336" max="3336" width="19.42578125" style="1252" customWidth="1"/>
    <col min="3337" max="3337" width="17.28515625" style="1252" customWidth="1"/>
    <col min="3338" max="3338" width="31.85546875" style="1252" customWidth="1"/>
    <col min="3339" max="3584" width="9.140625" style="1252"/>
    <col min="3585" max="3585" width="11.5703125" style="1252" customWidth="1"/>
    <col min="3586" max="3586" width="22.7109375" style="1252" customWidth="1"/>
    <col min="3587" max="3588" width="14.7109375" style="1252" customWidth="1"/>
    <col min="3589" max="3589" width="15.140625" style="1252" customWidth="1"/>
    <col min="3590" max="3590" width="12" style="1252" customWidth="1"/>
    <col min="3591" max="3591" width="21.85546875" style="1252" customWidth="1"/>
    <col min="3592" max="3592" width="19.42578125" style="1252" customWidth="1"/>
    <col min="3593" max="3593" width="17.28515625" style="1252" customWidth="1"/>
    <col min="3594" max="3594" width="31.85546875" style="1252" customWidth="1"/>
    <col min="3595" max="3840" width="9.140625" style="1252"/>
    <col min="3841" max="3841" width="11.5703125" style="1252" customWidth="1"/>
    <col min="3842" max="3842" width="22.7109375" style="1252" customWidth="1"/>
    <col min="3843" max="3844" width="14.7109375" style="1252" customWidth="1"/>
    <col min="3845" max="3845" width="15.140625" style="1252" customWidth="1"/>
    <col min="3846" max="3846" width="12" style="1252" customWidth="1"/>
    <col min="3847" max="3847" width="21.85546875" style="1252" customWidth="1"/>
    <col min="3848" max="3848" width="19.42578125" style="1252" customWidth="1"/>
    <col min="3849" max="3849" width="17.28515625" style="1252" customWidth="1"/>
    <col min="3850" max="3850" width="31.85546875" style="1252" customWidth="1"/>
    <col min="3851" max="4096" width="9.140625" style="1252"/>
    <col min="4097" max="4097" width="11.5703125" style="1252" customWidth="1"/>
    <col min="4098" max="4098" width="22.7109375" style="1252" customWidth="1"/>
    <col min="4099" max="4100" width="14.7109375" style="1252" customWidth="1"/>
    <col min="4101" max="4101" width="15.140625" style="1252" customWidth="1"/>
    <col min="4102" max="4102" width="12" style="1252" customWidth="1"/>
    <col min="4103" max="4103" width="21.85546875" style="1252" customWidth="1"/>
    <col min="4104" max="4104" width="19.42578125" style="1252" customWidth="1"/>
    <col min="4105" max="4105" width="17.28515625" style="1252" customWidth="1"/>
    <col min="4106" max="4106" width="31.85546875" style="1252" customWidth="1"/>
    <col min="4107" max="4352" width="9.140625" style="1252"/>
    <col min="4353" max="4353" width="11.5703125" style="1252" customWidth="1"/>
    <col min="4354" max="4354" width="22.7109375" style="1252" customWidth="1"/>
    <col min="4355" max="4356" width="14.7109375" style="1252" customWidth="1"/>
    <col min="4357" max="4357" width="15.140625" style="1252" customWidth="1"/>
    <col min="4358" max="4358" width="12" style="1252" customWidth="1"/>
    <col min="4359" max="4359" width="21.85546875" style="1252" customWidth="1"/>
    <col min="4360" max="4360" width="19.42578125" style="1252" customWidth="1"/>
    <col min="4361" max="4361" width="17.28515625" style="1252" customWidth="1"/>
    <col min="4362" max="4362" width="31.85546875" style="1252" customWidth="1"/>
    <col min="4363" max="4608" width="9.140625" style="1252"/>
    <col min="4609" max="4609" width="11.5703125" style="1252" customWidth="1"/>
    <col min="4610" max="4610" width="22.7109375" style="1252" customWidth="1"/>
    <col min="4611" max="4612" width="14.7109375" style="1252" customWidth="1"/>
    <col min="4613" max="4613" width="15.140625" style="1252" customWidth="1"/>
    <col min="4614" max="4614" width="12" style="1252" customWidth="1"/>
    <col min="4615" max="4615" width="21.85546875" style="1252" customWidth="1"/>
    <col min="4616" max="4616" width="19.42578125" style="1252" customWidth="1"/>
    <col min="4617" max="4617" width="17.28515625" style="1252" customWidth="1"/>
    <col min="4618" max="4618" width="31.85546875" style="1252" customWidth="1"/>
    <col min="4619" max="4864" width="9.140625" style="1252"/>
    <col min="4865" max="4865" width="11.5703125" style="1252" customWidth="1"/>
    <col min="4866" max="4866" width="22.7109375" style="1252" customWidth="1"/>
    <col min="4867" max="4868" width="14.7109375" style="1252" customWidth="1"/>
    <col min="4869" max="4869" width="15.140625" style="1252" customWidth="1"/>
    <col min="4870" max="4870" width="12" style="1252" customWidth="1"/>
    <col min="4871" max="4871" width="21.85546875" style="1252" customWidth="1"/>
    <col min="4872" max="4872" width="19.42578125" style="1252" customWidth="1"/>
    <col min="4873" max="4873" width="17.28515625" style="1252" customWidth="1"/>
    <col min="4874" max="4874" width="31.85546875" style="1252" customWidth="1"/>
    <col min="4875" max="5120" width="9.140625" style="1252"/>
    <col min="5121" max="5121" width="11.5703125" style="1252" customWidth="1"/>
    <col min="5122" max="5122" width="22.7109375" style="1252" customWidth="1"/>
    <col min="5123" max="5124" width="14.7109375" style="1252" customWidth="1"/>
    <col min="5125" max="5125" width="15.140625" style="1252" customWidth="1"/>
    <col min="5126" max="5126" width="12" style="1252" customWidth="1"/>
    <col min="5127" max="5127" width="21.85546875" style="1252" customWidth="1"/>
    <col min="5128" max="5128" width="19.42578125" style="1252" customWidth="1"/>
    <col min="5129" max="5129" width="17.28515625" style="1252" customWidth="1"/>
    <col min="5130" max="5130" width="31.85546875" style="1252" customWidth="1"/>
    <col min="5131" max="5376" width="9.140625" style="1252"/>
    <col min="5377" max="5377" width="11.5703125" style="1252" customWidth="1"/>
    <col min="5378" max="5378" width="22.7109375" style="1252" customWidth="1"/>
    <col min="5379" max="5380" width="14.7109375" style="1252" customWidth="1"/>
    <col min="5381" max="5381" width="15.140625" style="1252" customWidth="1"/>
    <col min="5382" max="5382" width="12" style="1252" customWidth="1"/>
    <col min="5383" max="5383" width="21.85546875" style="1252" customWidth="1"/>
    <col min="5384" max="5384" width="19.42578125" style="1252" customWidth="1"/>
    <col min="5385" max="5385" width="17.28515625" style="1252" customWidth="1"/>
    <col min="5386" max="5386" width="31.85546875" style="1252" customWidth="1"/>
    <col min="5387" max="5632" width="9.140625" style="1252"/>
    <col min="5633" max="5633" width="11.5703125" style="1252" customWidth="1"/>
    <col min="5634" max="5634" width="22.7109375" style="1252" customWidth="1"/>
    <col min="5635" max="5636" width="14.7109375" style="1252" customWidth="1"/>
    <col min="5637" max="5637" width="15.140625" style="1252" customWidth="1"/>
    <col min="5638" max="5638" width="12" style="1252" customWidth="1"/>
    <col min="5639" max="5639" width="21.85546875" style="1252" customWidth="1"/>
    <col min="5640" max="5640" width="19.42578125" style="1252" customWidth="1"/>
    <col min="5641" max="5641" width="17.28515625" style="1252" customWidth="1"/>
    <col min="5642" max="5642" width="31.85546875" style="1252" customWidth="1"/>
    <col min="5643" max="5888" width="9.140625" style="1252"/>
    <col min="5889" max="5889" width="11.5703125" style="1252" customWidth="1"/>
    <col min="5890" max="5890" width="22.7109375" style="1252" customWidth="1"/>
    <col min="5891" max="5892" width="14.7109375" style="1252" customWidth="1"/>
    <col min="5893" max="5893" width="15.140625" style="1252" customWidth="1"/>
    <col min="5894" max="5894" width="12" style="1252" customWidth="1"/>
    <col min="5895" max="5895" width="21.85546875" style="1252" customWidth="1"/>
    <col min="5896" max="5896" width="19.42578125" style="1252" customWidth="1"/>
    <col min="5897" max="5897" width="17.28515625" style="1252" customWidth="1"/>
    <col min="5898" max="5898" width="31.85546875" style="1252" customWidth="1"/>
    <col min="5899" max="6144" width="9.140625" style="1252"/>
    <col min="6145" max="6145" width="11.5703125" style="1252" customWidth="1"/>
    <col min="6146" max="6146" width="22.7109375" style="1252" customWidth="1"/>
    <col min="6147" max="6148" width="14.7109375" style="1252" customWidth="1"/>
    <col min="6149" max="6149" width="15.140625" style="1252" customWidth="1"/>
    <col min="6150" max="6150" width="12" style="1252" customWidth="1"/>
    <col min="6151" max="6151" width="21.85546875" style="1252" customWidth="1"/>
    <col min="6152" max="6152" width="19.42578125" style="1252" customWidth="1"/>
    <col min="6153" max="6153" width="17.28515625" style="1252" customWidth="1"/>
    <col min="6154" max="6154" width="31.85546875" style="1252" customWidth="1"/>
    <col min="6155" max="6400" width="9.140625" style="1252"/>
    <col min="6401" max="6401" width="11.5703125" style="1252" customWidth="1"/>
    <col min="6402" max="6402" width="22.7109375" style="1252" customWidth="1"/>
    <col min="6403" max="6404" width="14.7109375" style="1252" customWidth="1"/>
    <col min="6405" max="6405" width="15.140625" style="1252" customWidth="1"/>
    <col min="6406" max="6406" width="12" style="1252" customWidth="1"/>
    <col min="6407" max="6407" width="21.85546875" style="1252" customWidth="1"/>
    <col min="6408" max="6408" width="19.42578125" style="1252" customWidth="1"/>
    <col min="6409" max="6409" width="17.28515625" style="1252" customWidth="1"/>
    <col min="6410" max="6410" width="31.85546875" style="1252" customWidth="1"/>
    <col min="6411" max="6656" width="9.140625" style="1252"/>
    <col min="6657" max="6657" width="11.5703125" style="1252" customWidth="1"/>
    <col min="6658" max="6658" width="22.7109375" style="1252" customWidth="1"/>
    <col min="6659" max="6660" width="14.7109375" style="1252" customWidth="1"/>
    <col min="6661" max="6661" width="15.140625" style="1252" customWidth="1"/>
    <col min="6662" max="6662" width="12" style="1252" customWidth="1"/>
    <col min="6663" max="6663" width="21.85546875" style="1252" customWidth="1"/>
    <col min="6664" max="6664" width="19.42578125" style="1252" customWidth="1"/>
    <col min="6665" max="6665" width="17.28515625" style="1252" customWidth="1"/>
    <col min="6666" max="6666" width="31.85546875" style="1252" customWidth="1"/>
    <col min="6667" max="6912" width="9.140625" style="1252"/>
    <col min="6913" max="6913" width="11.5703125" style="1252" customWidth="1"/>
    <col min="6914" max="6914" width="22.7109375" style="1252" customWidth="1"/>
    <col min="6915" max="6916" width="14.7109375" style="1252" customWidth="1"/>
    <col min="6917" max="6917" width="15.140625" style="1252" customWidth="1"/>
    <col min="6918" max="6918" width="12" style="1252" customWidth="1"/>
    <col min="6919" max="6919" width="21.85546875" style="1252" customWidth="1"/>
    <col min="6920" max="6920" width="19.42578125" style="1252" customWidth="1"/>
    <col min="6921" max="6921" width="17.28515625" style="1252" customWidth="1"/>
    <col min="6922" max="6922" width="31.85546875" style="1252" customWidth="1"/>
    <col min="6923" max="7168" width="9.140625" style="1252"/>
    <col min="7169" max="7169" width="11.5703125" style="1252" customWidth="1"/>
    <col min="7170" max="7170" width="22.7109375" style="1252" customWidth="1"/>
    <col min="7171" max="7172" width="14.7109375" style="1252" customWidth="1"/>
    <col min="7173" max="7173" width="15.140625" style="1252" customWidth="1"/>
    <col min="7174" max="7174" width="12" style="1252" customWidth="1"/>
    <col min="7175" max="7175" width="21.85546875" style="1252" customWidth="1"/>
    <col min="7176" max="7176" width="19.42578125" style="1252" customWidth="1"/>
    <col min="7177" max="7177" width="17.28515625" style="1252" customWidth="1"/>
    <col min="7178" max="7178" width="31.85546875" style="1252" customWidth="1"/>
    <col min="7179" max="7424" width="9.140625" style="1252"/>
    <col min="7425" max="7425" width="11.5703125" style="1252" customWidth="1"/>
    <col min="7426" max="7426" width="22.7109375" style="1252" customWidth="1"/>
    <col min="7427" max="7428" width="14.7109375" style="1252" customWidth="1"/>
    <col min="7429" max="7429" width="15.140625" style="1252" customWidth="1"/>
    <col min="7430" max="7430" width="12" style="1252" customWidth="1"/>
    <col min="7431" max="7431" width="21.85546875" style="1252" customWidth="1"/>
    <col min="7432" max="7432" width="19.42578125" style="1252" customWidth="1"/>
    <col min="7433" max="7433" width="17.28515625" style="1252" customWidth="1"/>
    <col min="7434" max="7434" width="31.85546875" style="1252" customWidth="1"/>
    <col min="7435" max="7680" width="9.140625" style="1252"/>
    <col min="7681" max="7681" width="11.5703125" style="1252" customWidth="1"/>
    <col min="7682" max="7682" width="22.7109375" style="1252" customWidth="1"/>
    <col min="7683" max="7684" width="14.7109375" style="1252" customWidth="1"/>
    <col min="7685" max="7685" width="15.140625" style="1252" customWidth="1"/>
    <col min="7686" max="7686" width="12" style="1252" customWidth="1"/>
    <col min="7687" max="7687" width="21.85546875" style="1252" customWidth="1"/>
    <col min="7688" max="7688" width="19.42578125" style="1252" customWidth="1"/>
    <col min="7689" max="7689" width="17.28515625" style="1252" customWidth="1"/>
    <col min="7690" max="7690" width="31.85546875" style="1252" customWidth="1"/>
    <col min="7691" max="7936" width="9.140625" style="1252"/>
    <col min="7937" max="7937" width="11.5703125" style="1252" customWidth="1"/>
    <col min="7938" max="7938" width="22.7109375" style="1252" customWidth="1"/>
    <col min="7939" max="7940" width="14.7109375" style="1252" customWidth="1"/>
    <col min="7941" max="7941" width="15.140625" style="1252" customWidth="1"/>
    <col min="7942" max="7942" width="12" style="1252" customWidth="1"/>
    <col min="7943" max="7943" width="21.85546875" style="1252" customWidth="1"/>
    <col min="7944" max="7944" width="19.42578125" style="1252" customWidth="1"/>
    <col min="7945" max="7945" width="17.28515625" style="1252" customWidth="1"/>
    <col min="7946" max="7946" width="31.85546875" style="1252" customWidth="1"/>
    <col min="7947" max="8192" width="9.140625" style="1252"/>
    <col min="8193" max="8193" width="11.5703125" style="1252" customWidth="1"/>
    <col min="8194" max="8194" width="22.7109375" style="1252" customWidth="1"/>
    <col min="8195" max="8196" width="14.7109375" style="1252" customWidth="1"/>
    <col min="8197" max="8197" width="15.140625" style="1252" customWidth="1"/>
    <col min="8198" max="8198" width="12" style="1252" customWidth="1"/>
    <col min="8199" max="8199" width="21.85546875" style="1252" customWidth="1"/>
    <col min="8200" max="8200" width="19.42578125" style="1252" customWidth="1"/>
    <col min="8201" max="8201" width="17.28515625" style="1252" customWidth="1"/>
    <col min="8202" max="8202" width="31.85546875" style="1252" customWidth="1"/>
    <col min="8203" max="8448" width="9.140625" style="1252"/>
    <col min="8449" max="8449" width="11.5703125" style="1252" customWidth="1"/>
    <col min="8450" max="8450" width="22.7109375" style="1252" customWidth="1"/>
    <col min="8451" max="8452" width="14.7109375" style="1252" customWidth="1"/>
    <col min="8453" max="8453" width="15.140625" style="1252" customWidth="1"/>
    <col min="8454" max="8454" width="12" style="1252" customWidth="1"/>
    <col min="8455" max="8455" width="21.85546875" style="1252" customWidth="1"/>
    <col min="8456" max="8456" width="19.42578125" style="1252" customWidth="1"/>
    <col min="8457" max="8457" width="17.28515625" style="1252" customWidth="1"/>
    <col min="8458" max="8458" width="31.85546875" style="1252" customWidth="1"/>
    <col min="8459" max="8704" width="9.140625" style="1252"/>
    <col min="8705" max="8705" width="11.5703125" style="1252" customWidth="1"/>
    <col min="8706" max="8706" width="22.7109375" style="1252" customWidth="1"/>
    <col min="8707" max="8708" width="14.7109375" style="1252" customWidth="1"/>
    <col min="8709" max="8709" width="15.140625" style="1252" customWidth="1"/>
    <col min="8710" max="8710" width="12" style="1252" customWidth="1"/>
    <col min="8711" max="8711" width="21.85546875" style="1252" customWidth="1"/>
    <col min="8712" max="8712" width="19.42578125" style="1252" customWidth="1"/>
    <col min="8713" max="8713" width="17.28515625" style="1252" customWidth="1"/>
    <col min="8714" max="8714" width="31.85546875" style="1252" customWidth="1"/>
    <col min="8715" max="8960" width="9.140625" style="1252"/>
    <col min="8961" max="8961" width="11.5703125" style="1252" customWidth="1"/>
    <col min="8962" max="8962" width="22.7109375" style="1252" customWidth="1"/>
    <col min="8963" max="8964" width="14.7109375" style="1252" customWidth="1"/>
    <col min="8965" max="8965" width="15.140625" style="1252" customWidth="1"/>
    <col min="8966" max="8966" width="12" style="1252" customWidth="1"/>
    <col min="8967" max="8967" width="21.85546875" style="1252" customWidth="1"/>
    <col min="8968" max="8968" width="19.42578125" style="1252" customWidth="1"/>
    <col min="8969" max="8969" width="17.28515625" style="1252" customWidth="1"/>
    <col min="8970" max="8970" width="31.85546875" style="1252" customWidth="1"/>
    <col min="8971" max="9216" width="9.140625" style="1252"/>
    <col min="9217" max="9217" width="11.5703125" style="1252" customWidth="1"/>
    <col min="9218" max="9218" width="22.7109375" style="1252" customWidth="1"/>
    <col min="9219" max="9220" width="14.7109375" style="1252" customWidth="1"/>
    <col min="9221" max="9221" width="15.140625" style="1252" customWidth="1"/>
    <col min="9222" max="9222" width="12" style="1252" customWidth="1"/>
    <col min="9223" max="9223" width="21.85546875" style="1252" customWidth="1"/>
    <col min="9224" max="9224" width="19.42578125" style="1252" customWidth="1"/>
    <col min="9225" max="9225" width="17.28515625" style="1252" customWidth="1"/>
    <col min="9226" max="9226" width="31.85546875" style="1252" customWidth="1"/>
    <col min="9227" max="9472" width="9.140625" style="1252"/>
    <col min="9473" max="9473" width="11.5703125" style="1252" customWidth="1"/>
    <col min="9474" max="9474" width="22.7109375" style="1252" customWidth="1"/>
    <col min="9475" max="9476" width="14.7109375" style="1252" customWidth="1"/>
    <col min="9477" max="9477" width="15.140625" style="1252" customWidth="1"/>
    <col min="9478" max="9478" width="12" style="1252" customWidth="1"/>
    <col min="9479" max="9479" width="21.85546875" style="1252" customWidth="1"/>
    <col min="9480" max="9480" width="19.42578125" style="1252" customWidth="1"/>
    <col min="9481" max="9481" width="17.28515625" style="1252" customWidth="1"/>
    <col min="9482" max="9482" width="31.85546875" style="1252" customWidth="1"/>
    <col min="9483" max="9728" width="9.140625" style="1252"/>
    <col min="9729" max="9729" width="11.5703125" style="1252" customWidth="1"/>
    <col min="9730" max="9730" width="22.7109375" style="1252" customWidth="1"/>
    <col min="9731" max="9732" width="14.7109375" style="1252" customWidth="1"/>
    <col min="9733" max="9733" width="15.140625" style="1252" customWidth="1"/>
    <col min="9734" max="9734" width="12" style="1252" customWidth="1"/>
    <col min="9735" max="9735" width="21.85546875" style="1252" customWidth="1"/>
    <col min="9736" max="9736" width="19.42578125" style="1252" customWidth="1"/>
    <col min="9737" max="9737" width="17.28515625" style="1252" customWidth="1"/>
    <col min="9738" max="9738" width="31.85546875" style="1252" customWidth="1"/>
    <col min="9739" max="9984" width="9.140625" style="1252"/>
    <col min="9985" max="9985" width="11.5703125" style="1252" customWidth="1"/>
    <col min="9986" max="9986" width="22.7109375" style="1252" customWidth="1"/>
    <col min="9987" max="9988" width="14.7109375" style="1252" customWidth="1"/>
    <col min="9989" max="9989" width="15.140625" style="1252" customWidth="1"/>
    <col min="9990" max="9990" width="12" style="1252" customWidth="1"/>
    <col min="9991" max="9991" width="21.85546875" style="1252" customWidth="1"/>
    <col min="9992" max="9992" width="19.42578125" style="1252" customWidth="1"/>
    <col min="9993" max="9993" width="17.28515625" style="1252" customWidth="1"/>
    <col min="9994" max="9994" width="31.85546875" style="1252" customWidth="1"/>
    <col min="9995" max="10240" width="9.140625" style="1252"/>
    <col min="10241" max="10241" width="11.5703125" style="1252" customWidth="1"/>
    <col min="10242" max="10242" width="22.7109375" style="1252" customWidth="1"/>
    <col min="10243" max="10244" width="14.7109375" style="1252" customWidth="1"/>
    <col min="10245" max="10245" width="15.140625" style="1252" customWidth="1"/>
    <col min="10246" max="10246" width="12" style="1252" customWidth="1"/>
    <col min="10247" max="10247" width="21.85546875" style="1252" customWidth="1"/>
    <col min="10248" max="10248" width="19.42578125" style="1252" customWidth="1"/>
    <col min="10249" max="10249" width="17.28515625" style="1252" customWidth="1"/>
    <col min="10250" max="10250" width="31.85546875" style="1252" customWidth="1"/>
    <col min="10251" max="10496" width="9.140625" style="1252"/>
    <col min="10497" max="10497" width="11.5703125" style="1252" customWidth="1"/>
    <col min="10498" max="10498" width="22.7109375" style="1252" customWidth="1"/>
    <col min="10499" max="10500" width="14.7109375" style="1252" customWidth="1"/>
    <col min="10501" max="10501" width="15.140625" style="1252" customWidth="1"/>
    <col min="10502" max="10502" width="12" style="1252" customWidth="1"/>
    <col min="10503" max="10503" width="21.85546875" style="1252" customWidth="1"/>
    <col min="10504" max="10504" width="19.42578125" style="1252" customWidth="1"/>
    <col min="10505" max="10505" width="17.28515625" style="1252" customWidth="1"/>
    <col min="10506" max="10506" width="31.85546875" style="1252" customWidth="1"/>
    <col min="10507" max="10752" width="9.140625" style="1252"/>
    <col min="10753" max="10753" width="11.5703125" style="1252" customWidth="1"/>
    <col min="10754" max="10754" width="22.7109375" style="1252" customWidth="1"/>
    <col min="10755" max="10756" width="14.7109375" style="1252" customWidth="1"/>
    <col min="10757" max="10757" width="15.140625" style="1252" customWidth="1"/>
    <col min="10758" max="10758" width="12" style="1252" customWidth="1"/>
    <col min="10759" max="10759" width="21.85546875" style="1252" customWidth="1"/>
    <col min="10760" max="10760" width="19.42578125" style="1252" customWidth="1"/>
    <col min="10761" max="10761" width="17.28515625" style="1252" customWidth="1"/>
    <col min="10762" max="10762" width="31.85546875" style="1252" customWidth="1"/>
    <col min="10763" max="11008" width="9.140625" style="1252"/>
    <col min="11009" max="11009" width="11.5703125" style="1252" customWidth="1"/>
    <col min="11010" max="11010" width="22.7109375" style="1252" customWidth="1"/>
    <col min="11011" max="11012" width="14.7109375" style="1252" customWidth="1"/>
    <col min="11013" max="11013" width="15.140625" style="1252" customWidth="1"/>
    <col min="11014" max="11014" width="12" style="1252" customWidth="1"/>
    <col min="11015" max="11015" width="21.85546875" style="1252" customWidth="1"/>
    <col min="11016" max="11016" width="19.42578125" style="1252" customWidth="1"/>
    <col min="11017" max="11017" width="17.28515625" style="1252" customWidth="1"/>
    <col min="11018" max="11018" width="31.85546875" style="1252" customWidth="1"/>
    <col min="11019" max="11264" width="9.140625" style="1252"/>
    <col min="11265" max="11265" width="11.5703125" style="1252" customWidth="1"/>
    <col min="11266" max="11266" width="22.7109375" style="1252" customWidth="1"/>
    <col min="11267" max="11268" width="14.7109375" style="1252" customWidth="1"/>
    <col min="11269" max="11269" width="15.140625" style="1252" customWidth="1"/>
    <col min="11270" max="11270" width="12" style="1252" customWidth="1"/>
    <col min="11271" max="11271" width="21.85546875" style="1252" customWidth="1"/>
    <col min="11272" max="11272" width="19.42578125" style="1252" customWidth="1"/>
    <col min="11273" max="11273" width="17.28515625" style="1252" customWidth="1"/>
    <col min="11274" max="11274" width="31.85546875" style="1252" customWidth="1"/>
    <col min="11275" max="11520" width="9.140625" style="1252"/>
    <col min="11521" max="11521" width="11.5703125" style="1252" customWidth="1"/>
    <col min="11522" max="11522" width="22.7109375" style="1252" customWidth="1"/>
    <col min="11523" max="11524" width="14.7109375" style="1252" customWidth="1"/>
    <col min="11525" max="11525" width="15.140625" style="1252" customWidth="1"/>
    <col min="11526" max="11526" width="12" style="1252" customWidth="1"/>
    <col min="11527" max="11527" width="21.85546875" style="1252" customWidth="1"/>
    <col min="11528" max="11528" width="19.42578125" style="1252" customWidth="1"/>
    <col min="11529" max="11529" width="17.28515625" style="1252" customWidth="1"/>
    <col min="11530" max="11530" width="31.85546875" style="1252" customWidth="1"/>
    <col min="11531" max="11776" width="9.140625" style="1252"/>
    <col min="11777" max="11777" width="11.5703125" style="1252" customWidth="1"/>
    <col min="11778" max="11778" width="22.7109375" style="1252" customWidth="1"/>
    <col min="11779" max="11780" width="14.7109375" style="1252" customWidth="1"/>
    <col min="11781" max="11781" width="15.140625" style="1252" customWidth="1"/>
    <col min="11782" max="11782" width="12" style="1252" customWidth="1"/>
    <col min="11783" max="11783" width="21.85546875" style="1252" customWidth="1"/>
    <col min="11784" max="11784" width="19.42578125" style="1252" customWidth="1"/>
    <col min="11785" max="11785" width="17.28515625" style="1252" customWidth="1"/>
    <col min="11786" max="11786" width="31.85546875" style="1252" customWidth="1"/>
    <col min="11787" max="12032" width="9.140625" style="1252"/>
    <col min="12033" max="12033" width="11.5703125" style="1252" customWidth="1"/>
    <col min="12034" max="12034" width="22.7109375" style="1252" customWidth="1"/>
    <col min="12035" max="12036" width="14.7109375" style="1252" customWidth="1"/>
    <col min="12037" max="12037" width="15.140625" style="1252" customWidth="1"/>
    <col min="12038" max="12038" width="12" style="1252" customWidth="1"/>
    <col min="12039" max="12039" width="21.85546875" style="1252" customWidth="1"/>
    <col min="12040" max="12040" width="19.42578125" style="1252" customWidth="1"/>
    <col min="12041" max="12041" width="17.28515625" style="1252" customWidth="1"/>
    <col min="12042" max="12042" width="31.85546875" style="1252" customWidth="1"/>
    <col min="12043" max="12288" width="9.140625" style="1252"/>
    <col min="12289" max="12289" width="11.5703125" style="1252" customWidth="1"/>
    <col min="12290" max="12290" width="22.7109375" style="1252" customWidth="1"/>
    <col min="12291" max="12292" width="14.7109375" style="1252" customWidth="1"/>
    <col min="12293" max="12293" width="15.140625" style="1252" customWidth="1"/>
    <col min="12294" max="12294" width="12" style="1252" customWidth="1"/>
    <col min="12295" max="12295" width="21.85546875" style="1252" customWidth="1"/>
    <col min="12296" max="12296" width="19.42578125" style="1252" customWidth="1"/>
    <col min="12297" max="12297" width="17.28515625" style="1252" customWidth="1"/>
    <col min="12298" max="12298" width="31.85546875" style="1252" customWidth="1"/>
    <col min="12299" max="12544" width="9.140625" style="1252"/>
    <col min="12545" max="12545" width="11.5703125" style="1252" customWidth="1"/>
    <col min="12546" max="12546" width="22.7109375" style="1252" customWidth="1"/>
    <col min="12547" max="12548" width="14.7109375" style="1252" customWidth="1"/>
    <col min="12549" max="12549" width="15.140625" style="1252" customWidth="1"/>
    <col min="12550" max="12550" width="12" style="1252" customWidth="1"/>
    <col min="12551" max="12551" width="21.85546875" style="1252" customWidth="1"/>
    <col min="12552" max="12552" width="19.42578125" style="1252" customWidth="1"/>
    <col min="12553" max="12553" width="17.28515625" style="1252" customWidth="1"/>
    <col min="12554" max="12554" width="31.85546875" style="1252" customWidth="1"/>
    <col min="12555" max="12800" width="9.140625" style="1252"/>
    <col min="12801" max="12801" width="11.5703125" style="1252" customWidth="1"/>
    <col min="12802" max="12802" width="22.7109375" style="1252" customWidth="1"/>
    <col min="12803" max="12804" width="14.7109375" style="1252" customWidth="1"/>
    <col min="12805" max="12805" width="15.140625" style="1252" customWidth="1"/>
    <col min="12806" max="12806" width="12" style="1252" customWidth="1"/>
    <col min="12807" max="12807" width="21.85546875" style="1252" customWidth="1"/>
    <col min="12808" max="12808" width="19.42578125" style="1252" customWidth="1"/>
    <col min="12809" max="12809" width="17.28515625" style="1252" customWidth="1"/>
    <col min="12810" max="12810" width="31.85546875" style="1252" customWidth="1"/>
    <col min="12811" max="13056" width="9.140625" style="1252"/>
    <col min="13057" max="13057" width="11.5703125" style="1252" customWidth="1"/>
    <col min="13058" max="13058" width="22.7109375" style="1252" customWidth="1"/>
    <col min="13059" max="13060" width="14.7109375" style="1252" customWidth="1"/>
    <col min="13061" max="13061" width="15.140625" style="1252" customWidth="1"/>
    <col min="13062" max="13062" width="12" style="1252" customWidth="1"/>
    <col min="13063" max="13063" width="21.85546875" style="1252" customWidth="1"/>
    <col min="13064" max="13064" width="19.42578125" style="1252" customWidth="1"/>
    <col min="13065" max="13065" width="17.28515625" style="1252" customWidth="1"/>
    <col min="13066" max="13066" width="31.85546875" style="1252" customWidth="1"/>
    <col min="13067" max="13312" width="9.140625" style="1252"/>
    <col min="13313" max="13313" width="11.5703125" style="1252" customWidth="1"/>
    <col min="13314" max="13314" width="22.7109375" style="1252" customWidth="1"/>
    <col min="13315" max="13316" width="14.7109375" style="1252" customWidth="1"/>
    <col min="13317" max="13317" width="15.140625" style="1252" customWidth="1"/>
    <col min="13318" max="13318" width="12" style="1252" customWidth="1"/>
    <col min="13319" max="13319" width="21.85546875" style="1252" customWidth="1"/>
    <col min="13320" max="13320" width="19.42578125" style="1252" customWidth="1"/>
    <col min="13321" max="13321" width="17.28515625" style="1252" customWidth="1"/>
    <col min="13322" max="13322" width="31.85546875" style="1252" customWidth="1"/>
    <col min="13323" max="13568" width="9.140625" style="1252"/>
    <col min="13569" max="13569" width="11.5703125" style="1252" customWidth="1"/>
    <col min="13570" max="13570" width="22.7109375" style="1252" customWidth="1"/>
    <col min="13571" max="13572" width="14.7109375" style="1252" customWidth="1"/>
    <col min="13573" max="13573" width="15.140625" style="1252" customWidth="1"/>
    <col min="13574" max="13574" width="12" style="1252" customWidth="1"/>
    <col min="13575" max="13575" width="21.85546875" style="1252" customWidth="1"/>
    <col min="13576" max="13576" width="19.42578125" style="1252" customWidth="1"/>
    <col min="13577" max="13577" width="17.28515625" style="1252" customWidth="1"/>
    <col min="13578" max="13578" width="31.85546875" style="1252" customWidth="1"/>
    <col min="13579" max="13824" width="9.140625" style="1252"/>
    <col min="13825" max="13825" width="11.5703125" style="1252" customWidth="1"/>
    <col min="13826" max="13826" width="22.7109375" style="1252" customWidth="1"/>
    <col min="13827" max="13828" width="14.7109375" style="1252" customWidth="1"/>
    <col min="13829" max="13829" width="15.140625" style="1252" customWidth="1"/>
    <col min="13830" max="13830" width="12" style="1252" customWidth="1"/>
    <col min="13831" max="13831" width="21.85546875" style="1252" customWidth="1"/>
    <col min="13832" max="13832" width="19.42578125" style="1252" customWidth="1"/>
    <col min="13833" max="13833" width="17.28515625" style="1252" customWidth="1"/>
    <col min="13834" max="13834" width="31.85546875" style="1252" customWidth="1"/>
    <col min="13835" max="14080" width="9.140625" style="1252"/>
    <col min="14081" max="14081" width="11.5703125" style="1252" customWidth="1"/>
    <col min="14082" max="14082" width="22.7109375" style="1252" customWidth="1"/>
    <col min="14083" max="14084" width="14.7109375" style="1252" customWidth="1"/>
    <col min="14085" max="14085" width="15.140625" style="1252" customWidth="1"/>
    <col min="14086" max="14086" width="12" style="1252" customWidth="1"/>
    <col min="14087" max="14087" width="21.85546875" style="1252" customWidth="1"/>
    <col min="14088" max="14088" width="19.42578125" style="1252" customWidth="1"/>
    <col min="14089" max="14089" width="17.28515625" style="1252" customWidth="1"/>
    <col min="14090" max="14090" width="31.85546875" style="1252" customWidth="1"/>
    <col min="14091" max="14336" width="9.140625" style="1252"/>
    <col min="14337" max="14337" width="11.5703125" style="1252" customWidth="1"/>
    <col min="14338" max="14338" width="22.7109375" style="1252" customWidth="1"/>
    <col min="14339" max="14340" width="14.7109375" style="1252" customWidth="1"/>
    <col min="14341" max="14341" width="15.140625" style="1252" customWidth="1"/>
    <col min="14342" max="14342" width="12" style="1252" customWidth="1"/>
    <col min="14343" max="14343" width="21.85546875" style="1252" customWidth="1"/>
    <col min="14344" max="14344" width="19.42578125" style="1252" customWidth="1"/>
    <col min="14345" max="14345" width="17.28515625" style="1252" customWidth="1"/>
    <col min="14346" max="14346" width="31.85546875" style="1252" customWidth="1"/>
    <col min="14347" max="14592" width="9.140625" style="1252"/>
    <col min="14593" max="14593" width="11.5703125" style="1252" customWidth="1"/>
    <col min="14594" max="14594" width="22.7109375" style="1252" customWidth="1"/>
    <col min="14595" max="14596" width="14.7109375" style="1252" customWidth="1"/>
    <col min="14597" max="14597" width="15.140625" style="1252" customWidth="1"/>
    <col min="14598" max="14598" width="12" style="1252" customWidth="1"/>
    <col min="14599" max="14599" width="21.85546875" style="1252" customWidth="1"/>
    <col min="14600" max="14600" width="19.42578125" style="1252" customWidth="1"/>
    <col min="14601" max="14601" width="17.28515625" style="1252" customWidth="1"/>
    <col min="14602" max="14602" width="31.85546875" style="1252" customWidth="1"/>
    <col min="14603" max="14848" width="9.140625" style="1252"/>
    <col min="14849" max="14849" width="11.5703125" style="1252" customWidth="1"/>
    <col min="14850" max="14850" width="22.7109375" style="1252" customWidth="1"/>
    <col min="14851" max="14852" width="14.7109375" style="1252" customWidth="1"/>
    <col min="14853" max="14853" width="15.140625" style="1252" customWidth="1"/>
    <col min="14854" max="14854" width="12" style="1252" customWidth="1"/>
    <col min="14855" max="14855" width="21.85546875" style="1252" customWidth="1"/>
    <col min="14856" max="14856" width="19.42578125" style="1252" customWidth="1"/>
    <col min="14857" max="14857" width="17.28515625" style="1252" customWidth="1"/>
    <col min="14858" max="14858" width="31.85546875" style="1252" customWidth="1"/>
    <col min="14859" max="15104" width="9.140625" style="1252"/>
    <col min="15105" max="15105" width="11.5703125" style="1252" customWidth="1"/>
    <col min="15106" max="15106" width="22.7109375" style="1252" customWidth="1"/>
    <col min="15107" max="15108" width="14.7109375" style="1252" customWidth="1"/>
    <col min="15109" max="15109" width="15.140625" style="1252" customWidth="1"/>
    <col min="15110" max="15110" width="12" style="1252" customWidth="1"/>
    <col min="15111" max="15111" width="21.85546875" style="1252" customWidth="1"/>
    <col min="15112" max="15112" width="19.42578125" style="1252" customWidth="1"/>
    <col min="15113" max="15113" width="17.28515625" style="1252" customWidth="1"/>
    <col min="15114" max="15114" width="31.85546875" style="1252" customWidth="1"/>
    <col min="15115" max="15360" width="9.140625" style="1252"/>
    <col min="15361" max="15361" width="11.5703125" style="1252" customWidth="1"/>
    <col min="15362" max="15362" width="22.7109375" style="1252" customWidth="1"/>
    <col min="15363" max="15364" width="14.7109375" style="1252" customWidth="1"/>
    <col min="15365" max="15365" width="15.140625" style="1252" customWidth="1"/>
    <col min="15366" max="15366" width="12" style="1252" customWidth="1"/>
    <col min="15367" max="15367" width="21.85546875" style="1252" customWidth="1"/>
    <col min="15368" max="15368" width="19.42578125" style="1252" customWidth="1"/>
    <col min="15369" max="15369" width="17.28515625" style="1252" customWidth="1"/>
    <col min="15370" max="15370" width="31.85546875" style="1252" customWidth="1"/>
    <col min="15371" max="15616" width="9.140625" style="1252"/>
    <col min="15617" max="15617" width="11.5703125" style="1252" customWidth="1"/>
    <col min="15618" max="15618" width="22.7109375" style="1252" customWidth="1"/>
    <col min="15619" max="15620" width="14.7109375" style="1252" customWidth="1"/>
    <col min="15621" max="15621" width="15.140625" style="1252" customWidth="1"/>
    <col min="15622" max="15622" width="12" style="1252" customWidth="1"/>
    <col min="15623" max="15623" width="21.85546875" style="1252" customWidth="1"/>
    <col min="15624" max="15624" width="19.42578125" style="1252" customWidth="1"/>
    <col min="15625" max="15625" width="17.28515625" style="1252" customWidth="1"/>
    <col min="15626" max="15626" width="31.85546875" style="1252" customWidth="1"/>
    <col min="15627" max="15872" width="9.140625" style="1252"/>
    <col min="15873" max="15873" width="11.5703125" style="1252" customWidth="1"/>
    <col min="15874" max="15874" width="22.7109375" style="1252" customWidth="1"/>
    <col min="15875" max="15876" width="14.7109375" style="1252" customWidth="1"/>
    <col min="15877" max="15877" width="15.140625" style="1252" customWidth="1"/>
    <col min="15878" max="15878" width="12" style="1252" customWidth="1"/>
    <col min="15879" max="15879" width="21.85546875" style="1252" customWidth="1"/>
    <col min="15880" max="15880" width="19.42578125" style="1252" customWidth="1"/>
    <col min="15881" max="15881" width="17.28515625" style="1252" customWidth="1"/>
    <col min="15882" max="15882" width="31.85546875" style="1252" customWidth="1"/>
    <col min="15883" max="16128" width="9.140625" style="1252"/>
    <col min="16129" max="16129" width="11.5703125" style="1252" customWidth="1"/>
    <col min="16130" max="16130" width="22.7109375" style="1252" customWidth="1"/>
    <col min="16131" max="16132" width="14.7109375" style="1252" customWidth="1"/>
    <col min="16133" max="16133" width="15.140625" style="1252" customWidth="1"/>
    <col min="16134" max="16134" width="12" style="1252" customWidth="1"/>
    <col min="16135" max="16135" width="21.85546875" style="1252" customWidth="1"/>
    <col min="16136" max="16136" width="19.42578125" style="1252" customWidth="1"/>
    <col min="16137" max="16137" width="17.28515625" style="1252" customWidth="1"/>
    <col min="16138" max="16138" width="31.85546875" style="1252" customWidth="1"/>
    <col min="16139" max="16384" width="9.140625" style="1252"/>
  </cols>
  <sheetData>
    <row r="1" spans="1:10" ht="16.5">
      <c r="A1" s="1878" t="s">
        <v>1037</v>
      </c>
      <c r="B1" s="1878"/>
      <c r="C1" s="1878"/>
      <c r="D1" s="1878"/>
      <c r="E1" s="1878"/>
      <c r="F1" s="1878"/>
      <c r="G1" s="1878"/>
      <c r="H1" s="1878"/>
      <c r="I1" s="1878"/>
    </row>
    <row r="2" spans="1:10" ht="16.5">
      <c r="A2" s="1598"/>
      <c r="B2" s="1598"/>
      <c r="C2" s="1598"/>
      <c r="D2" s="1599"/>
      <c r="E2" s="1599"/>
      <c r="F2" s="1599"/>
      <c r="G2" s="1598"/>
      <c r="H2" s="1598"/>
      <c r="I2" s="1598"/>
    </row>
    <row r="3" spans="1:10" ht="15.75">
      <c r="A3" s="1786" t="s">
        <v>4</v>
      </c>
      <c r="B3" s="1786" t="s">
        <v>1038</v>
      </c>
      <c r="C3" s="1786" t="s">
        <v>1039</v>
      </c>
      <c r="D3" s="1786" t="s">
        <v>545</v>
      </c>
      <c r="E3" s="1786"/>
      <c r="F3" s="1786"/>
      <c r="G3" s="1786" t="s">
        <v>1040</v>
      </c>
      <c r="H3" s="1786" t="s">
        <v>1041</v>
      </c>
      <c r="I3" s="1786" t="s">
        <v>353</v>
      </c>
    </row>
    <row r="4" spans="1:10" ht="47.25">
      <c r="A4" s="1786"/>
      <c r="B4" s="1786"/>
      <c r="C4" s="1786"/>
      <c r="D4" s="362" t="s">
        <v>1045</v>
      </c>
      <c r="E4" s="362" t="s">
        <v>1043</v>
      </c>
      <c r="F4" s="362" t="s">
        <v>1044</v>
      </c>
      <c r="G4" s="1786"/>
      <c r="H4" s="1786"/>
      <c r="I4" s="1786"/>
    </row>
    <row r="5" spans="1:10" ht="15.75">
      <c r="A5" s="1600" t="s">
        <v>182</v>
      </c>
      <c r="B5" s="1600" t="s">
        <v>183</v>
      </c>
      <c r="C5" s="1600" t="s">
        <v>184</v>
      </c>
      <c r="D5" s="1600" t="s">
        <v>409</v>
      </c>
      <c r="E5" s="1600" t="s">
        <v>186</v>
      </c>
      <c r="F5" s="1600" t="s">
        <v>187</v>
      </c>
      <c r="G5" s="1600" t="s">
        <v>188</v>
      </c>
      <c r="H5" s="1600" t="s">
        <v>189</v>
      </c>
      <c r="I5" s="1600" t="s">
        <v>190</v>
      </c>
    </row>
    <row r="6" spans="1:10" s="1677" customFormat="1" ht="31.5">
      <c r="A6" s="1679"/>
      <c r="B6" s="1681" t="s">
        <v>368</v>
      </c>
      <c r="C6" s="1680" t="s">
        <v>24</v>
      </c>
      <c r="D6" s="1678">
        <v>0.65</v>
      </c>
      <c r="E6" s="1679"/>
      <c r="F6" s="1679"/>
      <c r="G6" s="1679" t="s">
        <v>932</v>
      </c>
      <c r="H6" s="1679"/>
      <c r="I6" s="1679"/>
      <c r="J6" s="1677" t="s">
        <v>1046</v>
      </c>
    </row>
    <row r="7" spans="1:10" s="1298" customFormat="1" ht="94.5">
      <c r="A7" s="1606"/>
      <c r="B7" s="1607" t="s">
        <v>491</v>
      </c>
      <c r="C7" s="1079" t="s">
        <v>26</v>
      </c>
      <c r="D7" s="1075">
        <v>1.23</v>
      </c>
      <c r="E7" s="1606"/>
      <c r="F7" s="1606"/>
      <c r="G7" s="1606"/>
      <c r="H7" s="1606"/>
      <c r="I7" s="1606"/>
      <c r="J7" s="1298" t="s">
        <v>1047</v>
      </c>
    </row>
    <row r="8" spans="1:10" s="1298" customFormat="1" ht="63">
      <c r="A8" s="1606"/>
      <c r="B8" s="1608" t="s">
        <v>135</v>
      </c>
      <c r="C8" s="1079" t="s">
        <v>176</v>
      </c>
      <c r="D8" s="1075">
        <v>0.09</v>
      </c>
      <c r="E8" s="1606"/>
      <c r="F8" s="1606"/>
      <c r="G8" s="1606"/>
      <c r="H8" s="1606"/>
      <c r="I8" s="1606"/>
      <c r="J8" s="1298" t="s">
        <v>1048</v>
      </c>
    </row>
    <row r="9" spans="1:10" s="1298" customFormat="1" ht="31.5">
      <c r="A9" s="1606"/>
      <c r="B9" s="1609" t="s">
        <v>705</v>
      </c>
      <c r="C9" s="1079" t="s">
        <v>1049</v>
      </c>
      <c r="D9" s="1072">
        <v>1.97</v>
      </c>
      <c r="E9" s="1606"/>
      <c r="F9" s="1606"/>
      <c r="G9" s="1606"/>
      <c r="H9" s="1606"/>
      <c r="I9" s="1606"/>
      <c r="J9" s="1298" t="s">
        <v>1050</v>
      </c>
    </row>
    <row r="10" spans="1:10" ht="15.75">
      <c r="A10" s="1600"/>
      <c r="B10" s="1600"/>
      <c r="C10" s="1600"/>
      <c r="D10" s="1600"/>
      <c r="E10" s="1600"/>
      <c r="F10" s="1600"/>
      <c r="G10" s="1600"/>
      <c r="H10" s="1600"/>
      <c r="I10" s="1600"/>
    </row>
    <row r="11" spans="1:10" ht="15.75">
      <c r="A11" s="1600"/>
      <c r="B11" s="1600"/>
      <c r="C11" s="1600"/>
      <c r="D11" s="1600"/>
      <c r="E11" s="1600"/>
      <c r="F11" s="1600"/>
      <c r="G11" s="1600"/>
      <c r="H11" s="1600"/>
      <c r="I11" s="1600"/>
    </row>
    <row r="12" spans="1:10" ht="15.75">
      <c r="A12" s="1600"/>
      <c r="B12" s="1600"/>
      <c r="C12" s="1600"/>
      <c r="D12" s="1600"/>
      <c r="E12" s="1600"/>
      <c r="F12" s="1600"/>
      <c r="G12" s="1600"/>
      <c r="H12" s="1600"/>
      <c r="I12" s="1600"/>
    </row>
    <row r="13" spans="1:10" ht="15.75">
      <c r="A13" s="1600"/>
      <c r="B13" s="1600"/>
      <c r="C13" s="1600"/>
      <c r="D13" s="1600"/>
      <c r="E13" s="1600"/>
      <c r="F13" s="1600"/>
      <c r="G13" s="1600"/>
      <c r="H13" s="1600"/>
      <c r="I13" s="1600"/>
    </row>
    <row r="14" spans="1:10" ht="15.75">
      <c r="A14" s="1600"/>
      <c r="B14" s="1600"/>
      <c r="C14" s="1600"/>
      <c r="D14" s="1600"/>
      <c r="E14" s="1600"/>
      <c r="F14" s="1600"/>
      <c r="G14" s="1600"/>
      <c r="H14" s="1600"/>
      <c r="I14" s="1600"/>
    </row>
    <row r="15" spans="1:10" ht="15.75">
      <c r="A15" s="1600"/>
      <c r="B15" s="1600"/>
      <c r="C15" s="1600"/>
      <c r="D15" s="1600"/>
      <c r="E15" s="1600"/>
      <c r="F15" s="1600"/>
      <c r="G15" s="1600"/>
      <c r="H15" s="1600"/>
      <c r="I15" s="1600"/>
    </row>
    <row r="16" spans="1:10" ht="15.75">
      <c r="A16" s="1600"/>
      <c r="B16" s="1600"/>
      <c r="C16" s="1600"/>
      <c r="D16" s="1600"/>
      <c r="E16" s="1600"/>
      <c r="F16" s="1600"/>
      <c r="G16" s="1600"/>
      <c r="H16" s="1600"/>
      <c r="I16" s="1600"/>
    </row>
    <row r="17" spans="1:9" ht="15.75">
      <c r="A17" s="1600"/>
      <c r="B17" s="1600"/>
      <c r="C17" s="1600"/>
      <c r="D17" s="1600"/>
      <c r="E17" s="1600"/>
      <c r="F17" s="1600"/>
      <c r="G17" s="1600"/>
      <c r="H17" s="1600"/>
      <c r="I17" s="1600"/>
    </row>
    <row r="18" spans="1:9" ht="15.75">
      <c r="A18" s="1600"/>
      <c r="B18" s="1600"/>
      <c r="C18" s="1600"/>
      <c r="D18" s="1600"/>
      <c r="E18" s="1600"/>
      <c r="F18" s="1600"/>
      <c r="G18" s="1600"/>
      <c r="H18" s="1600"/>
      <c r="I18" s="1600"/>
    </row>
    <row r="19" spans="1:9" ht="15.75">
      <c r="A19" s="1600"/>
      <c r="B19" s="1600"/>
      <c r="C19" s="1600"/>
      <c r="D19" s="1600"/>
      <c r="E19" s="1600"/>
      <c r="F19" s="1600"/>
      <c r="G19" s="1600"/>
      <c r="H19" s="1600"/>
      <c r="I19" s="1600"/>
    </row>
    <row r="20" spans="1:9" ht="15.75">
      <c r="A20" s="1600"/>
      <c r="B20" s="1600"/>
      <c r="C20" s="1600"/>
      <c r="D20" s="1600"/>
      <c r="E20" s="1600"/>
      <c r="F20" s="1600"/>
      <c r="G20" s="1600"/>
      <c r="H20" s="1600"/>
      <c r="I20" s="1600"/>
    </row>
    <row r="21" spans="1:9" ht="15.75">
      <c r="A21" s="1600"/>
      <c r="B21" s="1600"/>
      <c r="C21" s="1600"/>
      <c r="D21" s="1600"/>
      <c r="E21" s="1600"/>
      <c r="F21" s="1600"/>
      <c r="G21" s="1600"/>
      <c r="H21" s="1600"/>
      <c r="I21" s="1600"/>
    </row>
    <row r="22" spans="1:9" ht="15.75">
      <c r="A22" s="1600"/>
      <c r="B22" s="1600"/>
      <c r="C22" s="1600"/>
      <c r="D22" s="1600"/>
      <c r="E22" s="1600"/>
      <c r="F22" s="1600"/>
      <c r="G22" s="1600"/>
      <c r="H22" s="1600"/>
      <c r="I22" s="1600"/>
    </row>
    <row r="23" spans="1:9" ht="15.75">
      <c r="A23" s="1600"/>
      <c r="B23" s="1600"/>
      <c r="C23" s="1600"/>
      <c r="D23" s="1600"/>
      <c r="E23" s="1600"/>
      <c r="F23" s="1600"/>
      <c r="G23" s="1600"/>
      <c r="H23" s="1600"/>
      <c r="I23" s="1600"/>
    </row>
    <row r="24" spans="1:9" ht="15.75">
      <c r="A24" s="1600"/>
      <c r="B24" s="1600"/>
      <c r="C24" s="1600"/>
      <c r="D24" s="1600"/>
      <c r="E24" s="1600"/>
      <c r="F24" s="1600"/>
      <c r="G24" s="1600"/>
      <c r="H24" s="1600"/>
      <c r="I24" s="1600"/>
    </row>
    <row r="25" spans="1:9" ht="15.75">
      <c r="A25" s="1600"/>
      <c r="B25" s="1600"/>
      <c r="C25" s="1600"/>
      <c r="D25" s="1600"/>
      <c r="E25" s="1600"/>
      <c r="F25" s="1600"/>
      <c r="G25" s="1600"/>
      <c r="H25" s="1600"/>
      <c r="I25" s="1600"/>
    </row>
    <row r="26" spans="1:9" ht="15.75">
      <c r="A26" s="1600"/>
      <c r="B26" s="1600"/>
      <c r="C26" s="1600"/>
      <c r="D26" s="1600"/>
      <c r="E26" s="1600"/>
      <c r="F26" s="1600"/>
      <c r="G26" s="1600"/>
      <c r="H26" s="1600"/>
      <c r="I26" s="1600"/>
    </row>
    <row r="27" spans="1:9" ht="15.75">
      <c r="A27" s="1600"/>
      <c r="B27" s="1600"/>
      <c r="C27" s="1600"/>
      <c r="D27" s="1600"/>
      <c r="E27" s="1600"/>
      <c r="F27" s="1600"/>
      <c r="G27" s="1600"/>
      <c r="H27" s="1600"/>
      <c r="I27" s="1600"/>
    </row>
    <row r="28" spans="1:9" ht="15.75">
      <c r="A28" s="1600"/>
      <c r="B28" s="1600"/>
      <c r="C28" s="1600"/>
      <c r="D28" s="1600"/>
      <c r="E28" s="1600"/>
      <c r="F28" s="1600"/>
      <c r="G28" s="1600"/>
      <c r="H28" s="1600"/>
      <c r="I28" s="1600"/>
    </row>
    <row r="29" spans="1:9" ht="15.75">
      <c r="A29" s="1600"/>
      <c r="B29" s="1600"/>
      <c r="C29" s="1600"/>
      <c r="D29" s="1600"/>
      <c r="E29" s="1600"/>
      <c r="F29" s="1600"/>
      <c r="G29" s="1600"/>
      <c r="H29" s="1600"/>
      <c r="I29" s="1600"/>
    </row>
    <row r="30" spans="1:9" ht="15.75">
      <c r="A30" s="1600"/>
      <c r="B30" s="1600"/>
      <c r="C30" s="1600"/>
      <c r="D30" s="1600"/>
      <c r="E30" s="1600"/>
      <c r="F30" s="1600"/>
      <c r="G30" s="1600"/>
      <c r="H30" s="1600"/>
      <c r="I30" s="1600"/>
    </row>
    <row r="31" spans="1:9" ht="15.75">
      <c r="A31" s="1600"/>
      <c r="B31" s="1600"/>
      <c r="C31" s="1600"/>
      <c r="D31" s="1600"/>
      <c r="E31" s="1600"/>
      <c r="F31" s="1600"/>
      <c r="G31" s="1600"/>
      <c r="H31" s="1600"/>
      <c r="I31" s="1600"/>
    </row>
    <row r="32" spans="1:9" ht="15.75">
      <c r="A32" s="1600"/>
      <c r="B32" s="1600"/>
      <c r="C32" s="1600"/>
      <c r="D32" s="1600"/>
      <c r="E32" s="1600"/>
      <c r="F32" s="1600"/>
      <c r="G32" s="1600"/>
      <c r="H32" s="1600"/>
      <c r="I32" s="1600"/>
    </row>
    <row r="33" spans="1:9" ht="15.75">
      <c r="A33" s="1600"/>
      <c r="B33" s="1600"/>
      <c r="C33" s="1600"/>
      <c r="D33" s="1600"/>
      <c r="E33" s="1600"/>
      <c r="F33" s="1600"/>
      <c r="G33" s="1600"/>
      <c r="H33" s="1600"/>
      <c r="I33" s="1600"/>
    </row>
    <row r="34" spans="1:9" ht="15.75">
      <c r="A34" s="1600"/>
      <c r="B34" s="1600"/>
      <c r="C34" s="1600"/>
      <c r="D34" s="1600"/>
      <c r="E34" s="1600"/>
      <c r="F34" s="1600"/>
      <c r="G34" s="1600"/>
      <c r="H34" s="1600"/>
      <c r="I34" s="1600"/>
    </row>
    <row r="35" spans="1:9" ht="15.75">
      <c r="A35" s="1600"/>
      <c r="B35" s="1600"/>
      <c r="C35" s="1600"/>
      <c r="D35" s="1600"/>
      <c r="E35" s="1600"/>
      <c r="F35" s="1600"/>
      <c r="G35" s="1600"/>
      <c r="H35" s="1600"/>
      <c r="I35" s="1600"/>
    </row>
    <row r="36" spans="1:9" ht="15.75">
      <c r="A36" s="1600"/>
      <c r="B36" s="1600"/>
      <c r="C36" s="1600"/>
      <c r="D36" s="1600"/>
      <c r="E36" s="1600"/>
      <c r="F36" s="1600"/>
      <c r="G36" s="1600"/>
      <c r="H36" s="1600"/>
      <c r="I36" s="1600"/>
    </row>
    <row r="37" spans="1:9" ht="15.75">
      <c r="A37" s="1600"/>
      <c r="B37" s="1600"/>
      <c r="C37" s="1600"/>
      <c r="D37" s="1600"/>
      <c r="E37" s="1600"/>
      <c r="F37" s="1600"/>
      <c r="G37" s="1600"/>
      <c r="H37" s="1600"/>
      <c r="I37" s="1600"/>
    </row>
    <row r="38" spans="1:9" ht="15.75">
      <c r="A38" s="1600"/>
      <c r="B38" s="1600"/>
      <c r="C38" s="1600"/>
      <c r="D38" s="1600"/>
      <c r="E38" s="1600"/>
      <c r="F38" s="1600"/>
      <c r="G38" s="1600"/>
      <c r="H38" s="1600"/>
      <c r="I38" s="1600"/>
    </row>
    <row r="39" spans="1:9" ht="15.75">
      <c r="A39" s="1600"/>
      <c r="B39" s="1600"/>
      <c r="C39" s="1600"/>
      <c r="D39" s="1600"/>
      <c r="E39" s="1600"/>
      <c r="F39" s="1600"/>
      <c r="G39" s="1600"/>
      <c r="H39" s="1600"/>
      <c r="I39" s="1600"/>
    </row>
    <row r="40" spans="1:9" ht="15.75">
      <c r="A40" s="1600"/>
      <c r="B40" s="1600"/>
      <c r="C40" s="1600"/>
      <c r="D40" s="1600"/>
      <c r="E40" s="1600"/>
      <c r="F40" s="1600"/>
      <c r="G40" s="1600"/>
      <c r="H40" s="1600"/>
      <c r="I40" s="1600"/>
    </row>
    <row r="41" spans="1:9" ht="15.75">
      <c r="A41" s="1600"/>
      <c r="B41" s="1600"/>
      <c r="C41" s="1600"/>
      <c r="D41" s="1600"/>
      <c r="E41" s="1600"/>
      <c r="F41" s="1600"/>
      <c r="G41" s="1600"/>
      <c r="H41" s="1600"/>
      <c r="I41" s="1600"/>
    </row>
    <row r="42" spans="1:9" ht="15.75">
      <c r="A42" s="1600"/>
      <c r="B42" s="1600"/>
      <c r="C42" s="1600"/>
      <c r="D42" s="1600"/>
      <c r="E42" s="1600"/>
      <c r="F42" s="1600"/>
      <c r="G42" s="1600"/>
      <c r="H42" s="1600"/>
      <c r="I42" s="1600"/>
    </row>
    <row r="43" spans="1:9" ht="15.75">
      <c r="A43" s="1600"/>
      <c r="B43" s="1600"/>
      <c r="C43" s="1600"/>
      <c r="D43" s="1600"/>
      <c r="E43" s="1600"/>
      <c r="F43" s="1600"/>
      <c r="G43" s="1600"/>
      <c r="H43" s="1600"/>
      <c r="I43" s="1600"/>
    </row>
    <row r="44" spans="1:9" ht="15.75">
      <c r="A44" s="1600"/>
      <c r="B44" s="1600"/>
      <c r="C44" s="1600"/>
      <c r="D44" s="1600"/>
      <c r="E44" s="1600"/>
      <c r="F44" s="1600"/>
      <c r="G44" s="1600"/>
      <c r="H44" s="1600"/>
      <c r="I44" s="1600"/>
    </row>
    <row r="45" spans="1:9" ht="15.75">
      <c r="A45" s="1600"/>
      <c r="B45" s="1600"/>
      <c r="C45" s="1600"/>
      <c r="D45" s="1600"/>
      <c r="E45" s="1600"/>
      <c r="F45" s="1600"/>
      <c r="G45" s="1600"/>
      <c r="H45" s="1600"/>
      <c r="I45" s="1600"/>
    </row>
    <row r="46" spans="1:9" ht="15.75">
      <c r="A46" s="1600"/>
      <c r="B46" s="1600"/>
      <c r="C46" s="1600"/>
      <c r="D46" s="1600"/>
      <c r="E46" s="1600"/>
      <c r="F46" s="1600"/>
      <c r="G46" s="1600"/>
      <c r="H46" s="1600"/>
      <c r="I46" s="1600"/>
    </row>
    <row r="47" spans="1:9" ht="15.75">
      <c r="A47" s="1600"/>
      <c r="B47" s="1600"/>
      <c r="C47" s="1600"/>
      <c r="D47" s="1600"/>
      <c r="E47" s="1600"/>
      <c r="F47" s="1600"/>
      <c r="G47" s="1600"/>
      <c r="H47" s="1600"/>
      <c r="I47" s="1600"/>
    </row>
    <row r="48" spans="1:9" ht="15.75">
      <c r="A48" s="1600"/>
      <c r="B48" s="1600"/>
      <c r="C48" s="1600"/>
      <c r="D48" s="1600"/>
      <c r="E48" s="1600"/>
      <c r="F48" s="1600"/>
      <c r="G48" s="1600"/>
      <c r="H48" s="1600"/>
      <c r="I48" s="1600"/>
    </row>
    <row r="49" spans="1:9" ht="15.75">
      <c r="A49" s="1600"/>
      <c r="B49" s="1600"/>
      <c r="C49" s="1600"/>
      <c r="D49" s="1600"/>
      <c r="E49" s="1600"/>
      <c r="F49" s="1600"/>
      <c r="G49" s="1600"/>
      <c r="H49" s="1600"/>
      <c r="I49" s="1600"/>
    </row>
    <row r="50" spans="1:9" ht="15.75">
      <c r="A50" s="1600"/>
      <c r="B50" s="1600"/>
      <c r="C50" s="1600"/>
      <c r="D50" s="1600"/>
      <c r="E50" s="1600"/>
      <c r="F50" s="1600"/>
      <c r="G50" s="1600"/>
      <c r="H50" s="1600"/>
      <c r="I50" s="1600"/>
    </row>
    <row r="51" spans="1:9" ht="15.75">
      <c r="A51" s="1600"/>
      <c r="B51" s="1600"/>
      <c r="C51" s="1600"/>
      <c r="D51" s="1600"/>
      <c r="E51" s="1600"/>
      <c r="F51" s="1600"/>
      <c r="G51" s="1600"/>
      <c r="H51" s="1600"/>
      <c r="I51" s="1600"/>
    </row>
    <row r="52" spans="1:9" ht="15.75">
      <c r="A52" s="1600"/>
      <c r="B52" s="1600"/>
      <c r="C52" s="1600"/>
      <c r="D52" s="1600"/>
      <c r="E52" s="1600"/>
      <c r="F52" s="1600"/>
      <c r="G52" s="1600"/>
      <c r="H52" s="1600"/>
      <c r="I52" s="1600"/>
    </row>
    <row r="53" spans="1:9" ht="15.75">
      <c r="A53" s="1600"/>
      <c r="B53" s="1600"/>
      <c r="C53" s="1600"/>
      <c r="D53" s="1600"/>
      <c r="E53" s="1600"/>
      <c r="F53" s="1600"/>
      <c r="G53" s="1600"/>
      <c r="H53" s="1600"/>
      <c r="I53" s="1600"/>
    </row>
    <row r="54" spans="1:9" ht="15.75">
      <c r="A54" s="1600"/>
      <c r="B54" s="1600"/>
      <c r="C54" s="1600"/>
      <c r="D54" s="1600"/>
      <c r="E54" s="1600"/>
      <c r="F54" s="1600"/>
      <c r="G54" s="1600"/>
      <c r="H54" s="1600"/>
      <c r="I54" s="1600"/>
    </row>
    <row r="55" spans="1:9" ht="15.75">
      <c r="A55" s="1600"/>
      <c r="B55" s="1600"/>
      <c r="C55" s="1600"/>
      <c r="D55" s="1600"/>
      <c r="E55" s="1600"/>
      <c r="F55" s="1600"/>
      <c r="G55" s="1600"/>
      <c r="H55" s="1600"/>
      <c r="I55" s="1600"/>
    </row>
    <row r="56" spans="1:9" ht="15.75">
      <c r="A56" s="1600"/>
      <c r="B56" s="1600"/>
      <c r="C56" s="1600"/>
      <c r="D56" s="1600"/>
      <c r="E56" s="1600"/>
      <c r="F56" s="1600"/>
      <c r="G56" s="1600"/>
      <c r="H56" s="1600"/>
      <c r="I56" s="1600"/>
    </row>
    <row r="57" spans="1:9" ht="15.75">
      <c r="A57" s="1600"/>
      <c r="B57" s="1600"/>
      <c r="C57" s="1600"/>
      <c r="D57" s="1600"/>
      <c r="E57" s="1600"/>
      <c r="F57" s="1600"/>
      <c r="G57" s="1600"/>
      <c r="H57" s="1600"/>
      <c r="I57" s="1600"/>
    </row>
    <row r="58" spans="1:9" ht="15.75">
      <c r="A58" s="1600"/>
      <c r="B58" s="1600"/>
      <c r="C58" s="1600"/>
      <c r="D58" s="1600"/>
      <c r="E58" s="1600"/>
      <c r="F58" s="1600"/>
      <c r="G58" s="1600"/>
      <c r="H58" s="1600"/>
      <c r="I58" s="1600"/>
    </row>
    <row r="59" spans="1:9" ht="15.75">
      <c r="A59" s="1600"/>
      <c r="B59" s="1600"/>
      <c r="C59" s="1600"/>
      <c r="D59" s="1600"/>
      <c r="E59" s="1600"/>
      <c r="F59" s="1600"/>
      <c r="G59" s="1600"/>
      <c r="H59" s="1600"/>
      <c r="I59" s="1600"/>
    </row>
    <row r="60" spans="1:9" ht="15.75">
      <c r="A60" s="1600"/>
      <c r="B60" s="1600"/>
      <c r="C60" s="1600"/>
      <c r="D60" s="1600"/>
      <c r="E60" s="1600"/>
      <c r="F60" s="1600"/>
      <c r="G60" s="1600"/>
      <c r="H60" s="1600"/>
      <c r="I60" s="1600"/>
    </row>
    <row r="61" spans="1:9" ht="15.75">
      <c r="A61" s="1600"/>
      <c r="B61" s="1600"/>
      <c r="C61" s="1600"/>
      <c r="D61" s="1600"/>
      <c r="E61" s="1600"/>
      <c r="F61" s="1600"/>
      <c r="G61" s="1600"/>
      <c r="H61" s="1600"/>
      <c r="I61" s="1600"/>
    </row>
    <row r="62" spans="1:9" ht="15.75">
      <c r="A62" s="1600"/>
      <c r="B62" s="1600"/>
      <c r="C62" s="1600"/>
      <c r="D62" s="1600"/>
      <c r="E62" s="1600"/>
      <c r="F62" s="1600"/>
      <c r="G62" s="1600"/>
      <c r="H62" s="1600"/>
      <c r="I62" s="1600"/>
    </row>
    <row r="63" spans="1:9" ht="15.75">
      <c r="A63" s="1600"/>
      <c r="B63" s="1600"/>
      <c r="C63" s="1600"/>
      <c r="D63" s="1600"/>
      <c r="E63" s="1600"/>
      <c r="F63" s="1600"/>
      <c r="G63" s="1600"/>
      <c r="H63" s="1600"/>
      <c r="I63" s="1600"/>
    </row>
    <row r="64" spans="1:9" ht="15.75">
      <c r="A64" s="1600"/>
      <c r="B64" s="1600"/>
      <c r="C64" s="1600"/>
      <c r="D64" s="1600"/>
      <c r="E64" s="1600"/>
      <c r="F64" s="1600"/>
      <c r="G64" s="1600"/>
      <c r="H64" s="1600"/>
      <c r="I64" s="1600"/>
    </row>
    <row r="65" spans="1:9" ht="126">
      <c r="A65" s="1601">
        <v>1</v>
      </c>
      <c r="B65" s="1601" t="s">
        <v>1051</v>
      </c>
      <c r="C65" s="1601" t="s">
        <v>1052</v>
      </c>
      <c r="D65" s="1610">
        <v>0.8</v>
      </c>
      <c r="E65" s="1610">
        <v>16</v>
      </c>
      <c r="F65" s="1601"/>
      <c r="G65" s="1601" t="s">
        <v>1053</v>
      </c>
      <c r="H65" s="1601" t="s">
        <v>1054</v>
      </c>
      <c r="I65" s="1601"/>
    </row>
    <row r="66" spans="1:9" ht="141.75">
      <c r="A66" s="1601">
        <v>2</v>
      </c>
      <c r="B66" s="1611" t="s">
        <v>1055</v>
      </c>
      <c r="C66" s="1601" t="s">
        <v>1056</v>
      </c>
      <c r="D66" s="1612">
        <v>5</v>
      </c>
      <c r="E66" s="1610"/>
      <c r="F66" s="1610"/>
      <c r="G66" s="1601" t="s">
        <v>1057</v>
      </c>
      <c r="H66" s="1601" t="s">
        <v>1058</v>
      </c>
      <c r="I66" s="1601"/>
    </row>
    <row r="67" spans="1:9" ht="141.75">
      <c r="A67" s="1601">
        <v>3</v>
      </c>
      <c r="B67" s="1611" t="s">
        <v>1059</v>
      </c>
      <c r="C67" s="1601" t="s">
        <v>1060</v>
      </c>
      <c r="D67" s="1612">
        <v>0.5</v>
      </c>
      <c r="E67" s="1610"/>
      <c r="F67" s="1610"/>
      <c r="G67" s="1601" t="s">
        <v>1061</v>
      </c>
      <c r="H67" s="1601" t="s">
        <v>1062</v>
      </c>
      <c r="I67" s="1601"/>
    </row>
    <row r="68" spans="1:9" s="1605" customFormat="1" ht="16.5">
      <c r="A68" s="1602"/>
      <c r="B68" s="1602" t="s">
        <v>150</v>
      </c>
      <c r="C68" s="1603"/>
      <c r="D68" s="1613">
        <f>SUM(D5:D67)</f>
        <v>10.24</v>
      </c>
      <c r="E68" s="1613">
        <f>SUM(E5:E67)</f>
        <v>16</v>
      </c>
      <c r="F68" s="1604">
        <f>SUM(F5:F66)</f>
        <v>0</v>
      </c>
      <c r="G68" s="1603"/>
      <c r="H68" s="1603"/>
      <c r="I68" s="1603"/>
    </row>
  </sheetData>
  <mergeCells count="8">
    <mergeCell ref="A1:I1"/>
    <mergeCell ref="A3:A4"/>
    <mergeCell ref="B3:B4"/>
    <mergeCell ref="C3:C4"/>
    <mergeCell ref="D3:F3"/>
    <mergeCell ref="G3:G4"/>
    <mergeCell ref="H3:H4"/>
    <mergeCell ref="I3:I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145"/>
  <sheetViews>
    <sheetView topLeftCell="A16" workbookViewId="0">
      <selection activeCell="G8" sqref="G8"/>
    </sheetView>
  </sheetViews>
  <sheetFormatPr defaultRowHeight="12.75"/>
  <cols>
    <col min="1" max="1" width="9.140625" style="1252"/>
    <col min="2" max="2" width="7.28515625" style="177" customWidth="1"/>
    <col min="3" max="3" width="26.7109375" style="1450" customWidth="1"/>
    <col min="4" max="4" width="6.7109375" style="669" customWidth="1"/>
    <col min="5" max="5" width="5.85546875" style="177" customWidth="1"/>
    <col min="6" max="6" width="6.5703125" style="1451" customWidth="1"/>
    <col min="7" max="7" width="7.5703125" style="177" customWidth="1"/>
    <col min="8" max="8" width="8.28515625" style="177" customWidth="1"/>
    <col min="9" max="9" width="32" style="177" hidden="1" customWidth="1"/>
    <col min="10" max="226" width="9.140625" style="1252"/>
    <col min="227" max="227" width="5.28515625" style="1252" customWidth="1"/>
    <col min="228" max="228" width="35.28515625" style="1252" customWidth="1"/>
    <col min="229" max="229" width="8.7109375" style="1252" customWidth="1"/>
    <col min="230" max="230" width="10.5703125" style="1252" customWidth="1"/>
    <col min="231" max="231" width="9.85546875" style="1252" customWidth="1"/>
    <col min="232" max="232" width="8.42578125" style="1252" customWidth="1"/>
    <col min="233" max="233" width="8.140625" style="1252" customWidth="1"/>
    <col min="234" max="234" width="9" style="1252" customWidth="1"/>
    <col min="235" max="235" width="8.7109375" style="1252" customWidth="1"/>
    <col min="236" max="237" width="8.85546875" style="1252" customWidth="1"/>
    <col min="238" max="238" width="9" style="1252" customWidth="1"/>
    <col min="239" max="239" width="9.28515625" style="1252" customWidth="1"/>
    <col min="240" max="241" width="8.5703125" style="1252" customWidth="1"/>
    <col min="242" max="242" width="8.42578125" style="1252" customWidth="1"/>
    <col min="243" max="243" width="8.7109375" style="1252" customWidth="1"/>
    <col min="244" max="244" width="8.42578125" style="1252" customWidth="1"/>
    <col min="245" max="245" width="9" style="1252" customWidth="1"/>
    <col min="246" max="249" width="0" style="1252" hidden="1" customWidth="1"/>
    <col min="250" max="250" width="8.7109375" style="1252" customWidth="1"/>
    <col min="251" max="251" width="10" style="1252" bestFit="1" customWidth="1"/>
    <col min="252" max="252" width="11.42578125" style="1252" bestFit="1" customWidth="1"/>
    <col min="253" max="253" width="23.28515625" style="1252" customWidth="1"/>
    <col min="254" max="254" width="11.42578125" style="1252" bestFit="1" customWidth="1"/>
    <col min="255" max="482" width="9.140625" style="1252"/>
    <col min="483" max="483" width="5.28515625" style="1252" customWidth="1"/>
    <col min="484" max="484" width="35.28515625" style="1252" customWidth="1"/>
    <col min="485" max="485" width="8.7109375" style="1252" customWidth="1"/>
    <col min="486" max="486" width="10.5703125" style="1252" customWidth="1"/>
    <col min="487" max="487" width="9.85546875" style="1252" customWidth="1"/>
    <col min="488" max="488" width="8.42578125" style="1252" customWidth="1"/>
    <col min="489" max="489" width="8.140625" style="1252" customWidth="1"/>
    <col min="490" max="490" width="9" style="1252" customWidth="1"/>
    <col min="491" max="491" width="8.7109375" style="1252" customWidth="1"/>
    <col min="492" max="493" width="8.85546875" style="1252" customWidth="1"/>
    <col min="494" max="494" width="9" style="1252" customWidth="1"/>
    <col min="495" max="495" width="9.28515625" style="1252" customWidth="1"/>
    <col min="496" max="497" width="8.5703125" style="1252" customWidth="1"/>
    <col min="498" max="498" width="8.42578125" style="1252" customWidth="1"/>
    <col min="499" max="499" width="8.7109375" style="1252" customWidth="1"/>
    <col min="500" max="500" width="8.42578125" style="1252" customWidth="1"/>
    <col min="501" max="501" width="9" style="1252" customWidth="1"/>
    <col min="502" max="505" width="0" style="1252" hidden="1" customWidth="1"/>
    <col min="506" max="506" width="8.7109375" style="1252" customWidth="1"/>
    <col min="507" max="507" width="10" style="1252" bestFit="1" customWidth="1"/>
    <col min="508" max="508" width="11.42578125" style="1252" bestFit="1" customWidth="1"/>
    <col min="509" max="509" width="23.28515625" style="1252" customWidth="1"/>
    <col min="510" max="510" width="11.42578125" style="1252" bestFit="1" customWidth="1"/>
    <col min="511" max="738" width="9.140625" style="1252"/>
    <col min="739" max="739" width="5.28515625" style="1252" customWidth="1"/>
    <col min="740" max="740" width="35.28515625" style="1252" customWidth="1"/>
    <col min="741" max="741" width="8.7109375" style="1252" customWidth="1"/>
    <col min="742" max="742" width="10.5703125" style="1252" customWidth="1"/>
    <col min="743" max="743" width="9.85546875" style="1252" customWidth="1"/>
    <col min="744" max="744" width="8.42578125" style="1252" customWidth="1"/>
    <col min="745" max="745" width="8.140625" style="1252" customWidth="1"/>
    <col min="746" max="746" width="9" style="1252" customWidth="1"/>
    <col min="747" max="747" width="8.7109375" style="1252" customWidth="1"/>
    <col min="748" max="749" width="8.85546875" style="1252" customWidth="1"/>
    <col min="750" max="750" width="9" style="1252" customWidth="1"/>
    <col min="751" max="751" width="9.28515625" style="1252" customWidth="1"/>
    <col min="752" max="753" width="8.5703125" style="1252" customWidth="1"/>
    <col min="754" max="754" width="8.42578125" style="1252" customWidth="1"/>
    <col min="755" max="755" width="8.7109375" style="1252" customWidth="1"/>
    <col min="756" max="756" width="8.42578125" style="1252" customWidth="1"/>
    <col min="757" max="757" width="9" style="1252" customWidth="1"/>
    <col min="758" max="761" width="0" style="1252" hidden="1" customWidth="1"/>
    <col min="762" max="762" width="8.7109375" style="1252" customWidth="1"/>
    <col min="763" max="763" width="10" style="1252" bestFit="1" customWidth="1"/>
    <col min="764" max="764" width="11.42578125" style="1252" bestFit="1" customWidth="1"/>
    <col min="765" max="765" width="23.28515625" style="1252" customWidth="1"/>
    <col min="766" max="766" width="11.42578125" style="1252" bestFit="1" customWidth="1"/>
    <col min="767" max="994" width="9.140625" style="1252"/>
    <col min="995" max="995" width="5.28515625" style="1252" customWidth="1"/>
    <col min="996" max="996" width="35.28515625" style="1252" customWidth="1"/>
    <col min="997" max="997" width="8.7109375" style="1252" customWidth="1"/>
    <col min="998" max="998" width="10.5703125" style="1252" customWidth="1"/>
    <col min="999" max="999" width="9.85546875" style="1252" customWidth="1"/>
    <col min="1000" max="1000" width="8.42578125" style="1252" customWidth="1"/>
    <col min="1001" max="1001" width="8.140625" style="1252" customWidth="1"/>
    <col min="1002" max="1002" width="9" style="1252" customWidth="1"/>
    <col min="1003" max="1003" width="8.7109375" style="1252" customWidth="1"/>
    <col min="1004" max="1005" width="8.85546875" style="1252" customWidth="1"/>
    <col min="1006" max="1006" width="9" style="1252" customWidth="1"/>
    <col min="1007" max="1007" width="9.28515625" style="1252" customWidth="1"/>
    <col min="1008" max="1009" width="8.5703125" style="1252" customWidth="1"/>
    <col min="1010" max="1010" width="8.42578125" style="1252" customWidth="1"/>
    <col min="1011" max="1011" width="8.7109375" style="1252" customWidth="1"/>
    <col min="1012" max="1012" width="8.42578125" style="1252" customWidth="1"/>
    <col min="1013" max="1013" width="9" style="1252" customWidth="1"/>
    <col min="1014" max="1017" width="0" style="1252" hidden="1" customWidth="1"/>
    <col min="1018" max="1018" width="8.7109375" style="1252" customWidth="1"/>
    <col min="1019" max="1019" width="10" style="1252" bestFit="1" customWidth="1"/>
    <col min="1020" max="1020" width="11.42578125" style="1252" bestFit="1" customWidth="1"/>
    <col min="1021" max="1021" width="23.28515625" style="1252" customWidth="1"/>
    <col min="1022" max="1022" width="11.42578125" style="1252" bestFit="1" customWidth="1"/>
    <col min="1023" max="1250" width="9.140625" style="1252"/>
    <col min="1251" max="1251" width="5.28515625" style="1252" customWidth="1"/>
    <col min="1252" max="1252" width="35.28515625" style="1252" customWidth="1"/>
    <col min="1253" max="1253" width="8.7109375" style="1252" customWidth="1"/>
    <col min="1254" max="1254" width="10.5703125" style="1252" customWidth="1"/>
    <col min="1255" max="1255" width="9.85546875" style="1252" customWidth="1"/>
    <col min="1256" max="1256" width="8.42578125" style="1252" customWidth="1"/>
    <col min="1257" max="1257" width="8.140625" style="1252" customWidth="1"/>
    <col min="1258" max="1258" width="9" style="1252" customWidth="1"/>
    <col min="1259" max="1259" width="8.7109375" style="1252" customWidth="1"/>
    <col min="1260" max="1261" width="8.85546875" style="1252" customWidth="1"/>
    <col min="1262" max="1262" width="9" style="1252" customWidth="1"/>
    <col min="1263" max="1263" width="9.28515625" style="1252" customWidth="1"/>
    <col min="1264" max="1265" width="8.5703125" style="1252" customWidth="1"/>
    <col min="1266" max="1266" width="8.42578125" style="1252" customWidth="1"/>
    <col min="1267" max="1267" width="8.7109375" style="1252" customWidth="1"/>
    <col min="1268" max="1268" width="8.42578125" style="1252" customWidth="1"/>
    <col min="1269" max="1269" width="9" style="1252" customWidth="1"/>
    <col min="1270" max="1273" width="0" style="1252" hidden="1" customWidth="1"/>
    <col min="1274" max="1274" width="8.7109375" style="1252" customWidth="1"/>
    <col min="1275" max="1275" width="10" style="1252" bestFit="1" customWidth="1"/>
    <col min="1276" max="1276" width="11.42578125" style="1252" bestFit="1" customWidth="1"/>
    <col min="1277" max="1277" width="23.28515625" style="1252" customWidth="1"/>
    <col min="1278" max="1278" width="11.42578125" style="1252" bestFit="1" customWidth="1"/>
    <col min="1279" max="1506" width="9.140625" style="1252"/>
    <col min="1507" max="1507" width="5.28515625" style="1252" customWidth="1"/>
    <col min="1508" max="1508" width="35.28515625" style="1252" customWidth="1"/>
    <col min="1509" max="1509" width="8.7109375" style="1252" customWidth="1"/>
    <col min="1510" max="1510" width="10.5703125" style="1252" customWidth="1"/>
    <col min="1511" max="1511" width="9.85546875" style="1252" customWidth="1"/>
    <col min="1512" max="1512" width="8.42578125" style="1252" customWidth="1"/>
    <col min="1513" max="1513" width="8.140625" style="1252" customWidth="1"/>
    <col min="1514" max="1514" width="9" style="1252" customWidth="1"/>
    <col min="1515" max="1515" width="8.7109375" style="1252" customWidth="1"/>
    <col min="1516" max="1517" width="8.85546875" style="1252" customWidth="1"/>
    <col min="1518" max="1518" width="9" style="1252" customWidth="1"/>
    <col min="1519" max="1519" width="9.28515625" style="1252" customWidth="1"/>
    <col min="1520" max="1521" width="8.5703125" style="1252" customWidth="1"/>
    <col min="1522" max="1522" width="8.42578125" style="1252" customWidth="1"/>
    <col min="1523" max="1523" width="8.7109375" style="1252" customWidth="1"/>
    <col min="1524" max="1524" width="8.42578125" style="1252" customWidth="1"/>
    <col min="1525" max="1525" width="9" style="1252" customWidth="1"/>
    <col min="1526" max="1529" width="0" style="1252" hidden="1" customWidth="1"/>
    <col min="1530" max="1530" width="8.7109375" style="1252" customWidth="1"/>
    <col min="1531" max="1531" width="10" style="1252" bestFit="1" customWidth="1"/>
    <col min="1532" max="1532" width="11.42578125" style="1252" bestFit="1" customWidth="1"/>
    <col min="1533" max="1533" width="23.28515625" style="1252" customWidth="1"/>
    <col min="1534" max="1534" width="11.42578125" style="1252" bestFit="1" customWidth="1"/>
    <col min="1535" max="1762" width="9.140625" style="1252"/>
    <col min="1763" max="1763" width="5.28515625" style="1252" customWidth="1"/>
    <col min="1764" max="1764" width="35.28515625" style="1252" customWidth="1"/>
    <col min="1765" max="1765" width="8.7109375" style="1252" customWidth="1"/>
    <col min="1766" max="1766" width="10.5703125" style="1252" customWidth="1"/>
    <col min="1767" max="1767" width="9.85546875" style="1252" customWidth="1"/>
    <col min="1768" max="1768" width="8.42578125" style="1252" customWidth="1"/>
    <col min="1769" max="1769" width="8.140625" style="1252" customWidth="1"/>
    <col min="1770" max="1770" width="9" style="1252" customWidth="1"/>
    <col min="1771" max="1771" width="8.7109375" style="1252" customWidth="1"/>
    <col min="1772" max="1773" width="8.85546875" style="1252" customWidth="1"/>
    <col min="1774" max="1774" width="9" style="1252" customWidth="1"/>
    <col min="1775" max="1775" width="9.28515625" style="1252" customWidth="1"/>
    <col min="1776" max="1777" width="8.5703125" style="1252" customWidth="1"/>
    <col min="1778" max="1778" width="8.42578125" style="1252" customWidth="1"/>
    <col min="1779" max="1779" width="8.7109375" style="1252" customWidth="1"/>
    <col min="1780" max="1780" width="8.42578125" style="1252" customWidth="1"/>
    <col min="1781" max="1781" width="9" style="1252" customWidth="1"/>
    <col min="1782" max="1785" width="0" style="1252" hidden="1" customWidth="1"/>
    <col min="1786" max="1786" width="8.7109375" style="1252" customWidth="1"/>
    <col min="1787" max="1787" width="10" style="1252" bestFit="1" customWidth="1"/>
    <col min="1788" max="1788" width="11.42578125" style="1252" bestFit="1" customWidth="1"/>
    <col min="1789" max="1789" width="23.28515625" style="1252" customWidth="1"/>
    <col min="1790" max="1790" width="11.42578125" style="1252" bestFit="1" customWidth="1"/>
    <col min="1791" max="2018" width="9.140625" style="1252"/>
    <col min="2019" max="2019" width="5.28515625" style="1252" customWidth="1"/>
    <col min="2020" max="2020" width="35.28515625" style="1252" customWidth="1"/>
    <col min="2021" max="2021" width="8.7109375" style="1252" customWidth="1"/>
    <col min="2022" max="2022" width="10.5703125" style="1252" customWidth="1"/>
    <col min="2023" max="2023" width="9.85546875" style="1252" customWidth="1"/>
    <col min="2024" max="2024" width="8.42578125" style="1252" customWidth="1"/>
    <col min="2025" max="2025" width="8.140625" style="1252" customWidth="1"/>
    <col min="2026" max="2026" width="9" style="1252" customWidth="1"/>
    <col min="2027" max="2027" width="8.7109375" style="1252" customWidth="1"/>
    <col min="2028" max="2029" width="8.85546875" style="1252" customWidth="1"/>
    <col min="2030" max="2030" width="9" style="1252" customWidth="1"/>
    <col min="2031" max="2031" width="9.28515625" style="1252" customWidth="1"/>
    <col min="2032" max="2033" width="8.5703125" style="1252" customWidth="1"/>
    <col min="2034" max="2034" width="8.42578125" style="1252" customWidth="1"/>
    <col min="2035" max="2035" width="8.7109375" style="1252" customWidth="1"/>
    <col min="2036" max="2036" width="8.42578125" style="1252" customWidth="1"/>
    <col min="2037" max="2037" width="9" style="1252" customWidth="1"/>
    <col min="2038" max="2041" width="0" style="1252" hidden="1" customWidth="1"/>
    <col min="2042" max="2042" width="8.7109375" style="1252" customWidth="1"/>
    <col min="2043" max="2043" width="10" style="1252" bestFit="1" customWidth="1"/>
    <col min="2044" max="2044" width="11.42578125" style="1252" bestFit="1" customWidth="1"/>
    <col min="2045" max="2045" width="23.28515625" style="1252" customWidth="1"/>
    <col min="2046" max="2046" width="11.42578125" style="1252" bestFit="1" customWidth="1"/>
    <col min="2047" max="2274" width="9.140625" style="1252"/>
    <col min="2275" max="2275" width="5.28515625" style="1252" customWidth="1"/>
    <col min="2276" max="2276" width="35.28515625" style="1252" customWidth="1"/>
    <col min="2277" max="2277" width="8.7109375" style="1252" customWidth="1"/>
    <col min="2278" max="2278" width="10.5703125" style="1252" customWidth="1"/>
    <col min="2279" max="2279" width="9.85546875" style="1252" customWidth="1"/>
    <col min="2280" max="2280" width="8.42578125" style="1252" customWidth="1"/>
    <col min="2281" max="2281" width="8.140625" style="1252" customWidth="1"/>
    <col min="2282" max="2282" width="9" style="1252" customWidth="1"/>
    <col min="2283" max="2283" width="8.7109375" style="1252" customWidth="1"/>
    <col min="2284" max="2285" width="8.85546875" style="1252" customWidth="1"/>
    <col min="2286" max="2286" width="9" style="1252" customWidth="1"/>
    <col min="2287" max="2287" width="9.28515625" style="1252" customWidth="1"/>
    <col min="2288" max="2289" width="8.5703125" style="1252" customWidth="1"/>
    <col min="2290" max="2290" width="8.42578125" style="1252" customWidth="1"/>
    <col min="2291" max="2291" width="8.7109375" style="1252" customWidth="1"/>
    <col min="2292" max="2292" width="8.42578125" style="1252" customWidth="1"/>
    <col min="2293" max="2293" width="9" style="1252" customWidth="1"/>
    <col min="2294" max="2297" width="0" style="1252" hidden="1" customWidth="1"/>
    <col min="2298" max="2298" width="8.7109375" style="1252" customWidth="1"/>
    <col min="2299" max="2299" width="10" style="1252" bestFit="1" customWidth="1"/>
    <col min="2300" max="2300" width="11.42578125" style="1252" bestFit="1" customWidth="1"/>
    <col min="2301" max="2301" width="23.28515625" style="1252" customWidth="1"/>
    <col min="2302" max="2302" width="11.42578125" style="1252" bestFit="1" customWidth="1"/>
    <col min="2303" max="2530" width="9.140625" style="1252"/>
    <col min="2531" max="2531" width="5.28515625" style="1252" customWidth="1"/>
    <col min="2532" max="2532" width="35.28515625" style="1252" customWidth="1"/>
    <col min="2533" max="2533" width="8.7109375" style="1252" customWidth="1"/>
    <col min="2534" max="2534" width="10.5703125" style="1252" customWidth="1"/>
    <col min="2535" max="2535" width="9.85546875" style="1252" customWidth="1"/>
    <col min="2536" max="2536" width="8.42578125" style="1252" customWidth="1"/>
    <col min="2537" max="2537" width="8.140625" style="1252" customWidth="1"/>
    <col min="2538" max="2538" width="9" style="1252" customWidth="1"/>
    <col min="2539" max="2539" width="8.7109375" style="1252" customWidth="1"/>
    <col min="2540" max="2541" width="8.85546875" style="1252" customWidth="1"/>
    <col min="2542" max="2542" width="9" style="1252" customWidth="1"/>
    <col min="2543" max="2543" width="9.28515625" style="1252" customWidth="1"/>
    <col min="2544" max="2545" width="8.5703125" style="1252" customWidth="1"/>
    <col min="2546" max="2546" width="8.42578125" style="1252" customWidth="1"/>
    <col min="2547" max="2547" width="8.7109375" style="1252" customWidth="1"/>
    <col min="2548" max="2548" width="8.42578125" style="1252" customWidth="1"/>
    <col min="2549" max="2549" width="9" style="1252" customWidth="1"/>
    <col min="2550" max="2553" width="0" style="1252" hidden="1" customWidth="1"/>
    <col min="2554" max="2554" width="8.7109375" style="1252" customWidth="1"/>
    <col min="2555" max="2555" width="10" style="1252" bestFit="1" customWidth="1"/>
    <col min="2556" max="2556" width="11.42578125" style="1252" bestFit="1" customWidth="1"/>
    <col min="2557" max="2557" width="23.28515625" style="1252" customWidth="1"/>
    <col min="2558" max="2558" width="11.42578125" style="1252" bestFit="1" customWidth="1"/>
    <col min="2559" max="2786" width="9.140625" style="1252"/>
    <col min="2787" max="2787" width="5.28515625" style="1252" customWidth="1"/>
    <col min="2788" max="2788" width="35.28515625" style="1252" customWidth="1"/>
    <col min="2789" max="2789" width="8.7109375" style="1252" customWidth="1"/>
    <col min="2790" max="2790" width="10.5703125" style="1252" customWidth="1"/>
    <col min="2791" max="2791" width="9.85546875" style="1252" customWidth="1"/>
    <col min="2792" max="2792" width="8.42578125" style="1252" customWidth="1"/>
    <col min="2793" max="2793" width="8.140625" style="1252" customWidth="1"/>
    <col min="2794" max="2794" width="9" style="1252" customWidth="1"/>
    <col min="2795" max="2795" width="8.7109375" style="1252" customWidth="1"/>
    <col min="2796" max="2797" width="8.85546875" style="1252" customWidth="1"/>
    <col min="2798" max="2798" width="9" style="1252" customWidth="1"/>
    <col min="2799" max="2799" width="9.28515625" style="1252" customWidth="1"/>
    <col min="2800" max="2801" width="8.5703125" style="1252" customWidth="1"/>
    <col min="2802" max="2802" width="8.42578125" style="1252" customWidth="1"/>
    <col min="2803" max="2803" width="8.7109375" style="1252" customWidth="1"/>
    <col min="2804" max="2804" width="8.42578125" style="1252" customWidth="1"/>
    <col min="2805" max="2805" width="9" style="1252" customWidth="1"/>
    <col min="2806" max="2809" width="0" style="1252" hidden="1" customWidth="1"/>
    <col min="2810" max="2810" width="8.7109375" style="1252" customWidth="1"/>
    <col min="2811" max="2811" width="10" style="1252" bestFit="1" customWidth="1"/>
    <col min="2812" max="2812" width="11.42578125" style="1252" bestFit="1" customWidth="1"/>
    <col min="2813" max="2813" width="23.28515625" style="1252" customWidth="1"/>
    <col min="2814" max="2814" width="11.42578125" style="1252" bestFit="1" customWidth="1"/>
    <col min="2815" max="3042" width="9.140625" style="1252"/>
    <col min="3043" max="3043" width="5.28515625" style="1252" customWidth="1"/>
    <col min="3044" max="3044" width="35.28515625" style="1252" customWidth="1"/>
    <col min="3045" max="3045" width="8.7109375" style="1252" customWidth="1"/>
    <col min="3046" max="3046" width="10.5703125" style="1252" customWidth="1"/>
    <col min="3047" max="3047" width="9.85546875" style="1252" customWidth="1"/>
    <col min="3048" max="3048" width="8.42578125" style="1252" customWidth="1"/>
    <col min="3049" max="3049" width="8.140625" style="1252" customWidth="1"/>
    <col min="3050" max="3050" width="9" style="1252" customWidth="1"/>
    <col min="3051" max="3051" width="8.7109375" style="1252" customWidth="1"/>
    <col min="3052" max="3053" width="8.85546875" style="1252" customWidth="1"/>
    <col min="3054" max="3054" width="9" style="1252" customWidth="1"/>
    <col min="3055" max="3055" width="9.28515625" style="1252" customWidth="1"/>
    <col min="3056" max="3057" width="8.5703125" style="1252" customWidth="1"/>
    <col min="3058" max="3058" width="8.42578125" style="1252" customWidth="1"/>
    <col min="3059" max="3059" width="8.7109375" style="1252" customWidth="1"/>
    <col min="3060" max="3060" width="8.42578125" style="1252" customWidth="1"/>
    <col min="3061" max="3061" width="9" style="1252" customWidth="1"/>
    <col min="3062" max="3065" width="0" style="1252" hidden="1" customWidth="1"/>
    <col min="3066" max="3066" width="8.7109375" style="1252" customWidth="1"/>
    <col min="3067" max="3067" width="10" style="1252" bestFit="1" customWidth="1"/>
    <col min="3068" max="3068" width="11.42578125" style="1252" bestFit="1" customWidth="1"/>
    <col min="3069" max="3069" width="23.28515625" style="1252" customWidth="1"/>
    <col min="3070" max="3070" width="11.42578125" style="1252" bestFit="1" customWidth="1"/>
    <col min="3071" max="3298" width="9.140625" style="1252"/>
    <col min="3299" max="3299" width="5.28515625" style="1252" customWidth="1"/>
    <col min="3300" max="3300" width="35.28515625" style="1252" customWidth="1"/>
    <col min="3301" max="3301" width="8.7109375" style="1252" customWidth="1"/>
    <col min="3302" max="3302" width="10.5703125" style="1252" customWidth="1"/>
    <col min="3303" max="3303" width="9.85546875" style="1252" customWidth="1"/>
    <col min="3304" max="3304" width="8.42578125" style="1252" customWidth="1"/>
    <col min="3305" max="3305" width="8.140625" style="1252" customWidth="1"/>
    <col min="3306" max="3306" width="9" style="1252" customWidth="1"/>
    <col min="3307" max="3307" width="8.7109375" style="1252" customWidth="1"/>
    <col min="3308" max="3309" width="8.85546875" style="1252" customWidth="1"/>
    <col min="3310" max="3310" width="9" style="1252" customWidth="1"/>
    <col min="3311" max="3311" width="9.28515625" style="1252" customWidth="1"/>
    <col min="3312" max="3313" width="8.5703125" style="1252" customWidth="1"/>
    <col min="3314" max="3314" width="8.42578125" style="1252" customWidth="1"/>
    <col min="3315" max="3315" width="8.7109375" style="1252" customWidth="1"/>
    <col min="3316" max="3316" width="8.42578125" style="1252" customWidth="1"/>
    <col min="3317" max="3317" width="9" style="1252" customWidth="1"/>
    <col min="3318" max="3321" width="0" style="1252" hidden="1" customWidth="1"/>
    <col min="3322" max="3322" width="8.7109375" style="1252" customWidth="1"/>
    <col min="3323" max="3323" width="10" style="1252" bestFit="1" customWidth="1"/>
    <col min="3324" max="3324" width="11.42578125" style="1252" bestFit="1" customWidth="1"/>
    <col min="3325" max="3325" width="23.28515625" style="1252" customWidth="1"/>
    <col min="3326" max="3326" width="11.42578125" style="1252" bestFit="1" customWidth="1"/>
    <col min="3327" max="3554" width="9.140625" style="1252"/>
    <col min="3555" max="3555" width="5.28515625" style="1252" customWidth="1"/>
    <col min="3556" max="3556" width="35.28515625" style="1252" customWidth="1"/>
    <col min="3557" max="3557" width="8.7109375" style="1252" customWidth="1"/>
    <col min="3558" max="3558" width="10.5703125" style="1252" customWidth="1"/>
    <col min="3559" max="3559" width="9.85546875" style="1252" customWidth="1"/>
    <col min="3560" max="3560" width="8.42578125" style="1252" customWidth="1"/>
    <col min="3561" max="3561" width="8.140625" style="1252" customWidth="1"/>
    <col min="3562" max="3562" width="9" style="1252" customWidth="1"/>
    <col min="3563" max="3563" width="8.7109375" style="1252" customWidth="1"/>
    <col min="3564" max="3565" width="8.85546875" style="1252" customWidth="1"/>
    <col min="3566" max="3566" width="9" style="1252" customWidth="1"/>
    <col min="3567" max="3567" width="9.28515625" style="1252" customWidth="1"/>
    <col min="3568" max="3569" width="8.5703125" style="1252" customWidth="1"/>
    <col min="3570" max="3570" width="8.42578125" style="1252" customWidth="1"/>
    <col min="3571" max="3571" width="8.7109375" style="1252" customWidth="1"/>
    <col min="3572" max="3572" width="8.42578125" style="1252" customWidth="1"/>
    <col min="3573" max="3573" width="9" style="1252" customWidth="1"/>
    <col min="3574" max="3577" width="0" style="1252" hidden="1" customWidth="1"/>
    <col min="3578" max="3578" width="8.7109375" style="1252" customWidth="1"/>
    <col min="3579" max="3579" width="10" style="1252" bestFit="1" customWidth="1"/>
    <col min="3580" max="3580" width="11.42578125" style="1252" bestFit="1" customWidth="1"/>
    <col min="3581" max="3581" width="23.28515625" style="1252" customWidth="1"/>
    <col min="3582" max="3582" width="11.42578125" style="1252" bestFit="1" customWidth="1"/>
    <col min="3583" max="3810" width="9.140625" style="1252"/>
    <col min="3811" max="3811" width="5.28515625" style="1252" customWidth="1"/>
    <col min="3812" max="3812" width="35.28515625" style="1252" customWidth="1"/>
    <col min="3813" max="3813" width="8.7109375" style="1252" customWidth="1"/>
    <col min="3814" max="3814" width="10.5703125" style="1252" customWidth="1"/>
    <col min="3815" max="3815" width="9.85546875" style="1252" customWidth="1"/>
    <col min="3816" max="3816" width="8.42578125" style="1252" customWidth="1"/>
    <col min="3817" max="3817" width="8.140625" style="1252" customWidth="1"/>
    <col min="3818" max="3818" width="9" style="1252" customWidth="1"/>
    <col min="3819" max="3819" width="8.7109375" style="1252" customWidth="1"/>
    <col min="3820" max="3821" width="8.85546875" style="1252" customWidth="1"/>
    <col min="3822" max="3822" width="9" style="1252" customWidth="1"/>
    <col min="3823" max="3823" width="9.28515625" style="1252" customWidth="1"/>
    <col min="3824" max="3825" width="8.5703125" style="1252" customWidth="1"/>
    <col min="3826" max="3826" width="8.42578125" style="1252" customWidth="1"/>
    <col min="3827" max="3827" width="8.7109375" style="1252" customWidth="1"/>
    <col min="3828" max="3828" width="8.42578125" style="1252" customWidth="1"/>
    <col min="3829" max="3829" width="9" style="1252" customWidth="1"/>
    <col min="3830" max="3833" width="0" style="1252" hidden="1" customWidth="1"/>
    <col min="3834" max="3834" width="8.7109375" style="1252" customWidth="1"/>
    <col min="3835" max="3835" width="10" style="1252" bestFit="1" customWidth="1"/>
    <col min="3836" max="3836" width="11.42578125" style="1252" bestFit="1" customWidth="1"/>
    <col min="3837" max="3837" width="23.28515625" style="1252" customWidth="1"/>
    <col min="3838" max="3838" width="11.42578125" style="1252" bestFit="1" customWidth="1"/>
    <col min="3839" max="4066" width="9.140625" style="1252"/>
    <col min="4067" max="4067" width="5.28515625" style="1252" customWidth="1"/>
    <col min="4068" max="4068" width="35.28515625" style="1252" customWidth="1"/>
    <col min="4069" max="4069" width="8.7109375" style="1252" customWidth="1"/>
    <col min="4070" max="4070" width="10.5703125" style="1252" customWidth="1"/>
    <col min="4071" max="4071" width="9.85546875" style="1252" customWidth="1"/>
    <col min="4072" max="4072" width="8.42578125" style="1252" customWidth="1"/>
    <col min="4073" max="4073" width="8.140625" style="1252" customWidth="1"/>
    <col min="4074" max="4074" width="9" style="1252" customWidth="1"/>
    <col min="4075" max="4075" width="8.7109375" style="1252" customWidth="1"/>
    <col min="4076" max="4077" width="8.85546875" style="1252" customWidth="1"/>
    <col min="4078" max="4078" width="9" style="1252" customWidth="1"/>
    <col min="4079" max="4079" width="9.28515625" style="1252" customWidth="1"/>
    <col min="4080" max="4081" width="8.5703125" style="1252" customWidth="1"/>
    <col min="4082" max="4082" width="8.42578125" style="1252" customWidth="1"/>
    <col min="4083" max="4083" width="8.7109375" style="1252" customWidth="1"/>
    <col min="4084" max="4084" width="8.42578125" style="1252" customWidth="1"/>
    <col min="4085" max="4085" width="9" style="1252" customWidth="1"/>
    <col min="4086" max="4089" width="0" style="1252" hidden="1" customWidth="1"/>
    <col min="4090" max="4090" width="8.7109375" style="1252" customWidth="1"/>
    <col min="4091" max="4091" width="10" style="1252" bestFit="1" customWidth="1"/>
    <col min="4092" max="4092" width="11.42578125" style="1252" bestFit="1" customWidth="1"/>
    <col min="4093" max="4093" width="23.28515625" style="1252" customWidth="1"/>
    <col min="4094" max="4094" width="11.42578125" style="1252" bestFit="1" customWidth="1"/>
    <col min="4095" max="4322" width="9.140625" style="1252"/>
    <col min="4323" max="4323" width="5.28515625" style="1252" customWidth="1"/>
    <col min="4324" max="4324" width="35.28515625" style="1252" customWidth="1"/>
    <col min="4325" max="4325" width="8.7109375" style="1252" customWidth="1"/>
    <col min="4326" max="4326" width="10.5703125" style="1252" customWidth="1"/>
    <col min="4327" max="4327" width="9.85546875" style="1252" customWidth="1"/>
    <col min="4328" max="4328" width="8.42578125" style="1252" customWidth="1"/>
    <col min="4329" max="4329" width="8.140625" style="1252" customWidth="1"/>
    <col min="4330" max="4330" width="9" style="1252" customWidth="1"/>
    <col min="4331" max="4331" width="8.7109375" style="1252" customWidth="1"/>
    <col min="4332" max="4333" width="8.85546875" style="1252" customWidth="1"/>
    <col min="4334" max="4334" width="9" style="1252" customWidth="1"/>
    <col min="4335" max="4335" width="9.28515625" style="1252" customWidth="1"/>
    <col min="4336" max="4337" width="8.5703125" style="1252" customWidth="1"/>
    <col min="4338" max="4338" width="8.42578125" style="1252" customWidth="1"/>
    <col min="4339" max="4339" width="8.7109375" style="1252" customWidth="1"/>
    <col min="4340" max="4340" width="8.42578125" style="1252" customWidth="1"/>
    <col min="4341" max="4341" width="9" style="1252" customWidth="1"/>
    <col min="4342" max="4345" width="0" style="1252" hidden="1" customWidth="1"/>
    <col min="4346" max="4346" width="8.7109375" style="1252" customWidth="1"/>
    <col min="4347" max="4347" width="10" style="1252" bestFit="1" customWidth="1"/>
    <col min="4348" max="4348" width="11.42578125" style="1252" bestFit="1" customWidth="1"/>
    <col min="4349" max="4349" width="23.28515625" style="1252" customWidth="1"/>
    <col min="4350" max="4350" width="11.42578125" style="1252" bestFit="1" customWidth="1"/>
    <col min="4351" max="4578" width="9.140625" style="1252"/>
    <col min="4579" max="4579" width="5.28515625" style="1252" customWidth="1"/>
    <col min="4580" max="4580" width="35.28515625" style="1252" customWidth="1"/>
    <col min="4581" max="4581" width="8.7109375" style="1252" customWidth="1"/>
    <col min="4582" max="4582" width="10.5703125" style="1252" customWidth="1"/>
    <col min="4583" max="4583" width="9.85546875" style="1252" customWidth="1"/>
    <col min="4584" max="4584" width="8.42578125" style="1252" customWidth="1"/>
    <col min="4585" max="4585" width="8.140625" style="1252" customWidth="1"/>
    <col min="4586" max="4586" width="9" style="1252" customWidth="1"/>
    <col min="4587" max="4587" width="8.7109375" style="1252" customWidth="1"/>
    <col min="4588" max="4589" width="8.85546875" style="1252" customWidth="1"/>
    <col min="4590" max="4590" width="9" style="1252" customWidth="1"/>
    <col min="4591" max="4591" width="9.28515625" style="1252" customWidth="1"/>
    <col min="4592" max="4593" width="8.5703125" style="1252" customWidth="1"/>
    <col min="4594" max="4594" width="8.42578125" style="1252" customWidth="1"/>
    <col min="4595" max="4595" width="8.7109375" style="1252" customWidth="1"/>
    <col min="4596" max="4596" width="8.42578125" style="1252" customWidth="1"/>
    <col min="4597" max="4597" width="9" style="1252" customWidth="1"/>
    <col min="4598" max="4601" width="0" style="1252" hidden="1" customWidth="1"/>
    <col min="4602" max="4602" width="8.7109375" style="1252" customWidth="1"/>
    <col min="4603" max="4603" width="10" style="1252" bestFit="1" customWidth="1"/>
    <col min="4604" max="4604" width="11.42578125" style="1252" bestFit="1" customWidth="1"/>
    <col min="4605" max="4605" width="23.28515625" style="1252" customWidth="1"/>
    <col min="4606" max="4606" width="11.42578125" style="1252" bestFit="1" customWidth="1"/>
    <col min="4607" max="4834" width="9.140625" style="1252"/>
    <col min="4835" max="4835" width="5.28515625" style="1252" customWidth="1"/>
    <col min="4836" max="4836" width="35.28515625" style="1252" customWidth="1"/>
    <col min="4837" max="4837" width="8.7109375" style="1252" customWidth="1"/>
    <col min="4838" max="4838" width="10.5703125" style="1252" customWidth="1"/>
    <col min="4839" max="4839" width="9.85546875" style="1252" customWidth="1"/>
    <col min="4840" max="4840" width="8.42578125" style="1252" customWidth="1"/>
    <col min="4841" max="4841" width="8.140625" style="1252" customWidth="1"/>
    <col min="4842" max="4842" width="9" style="1252" customWidth="1"/>
    <col min="4843" max="4843" width="8.7109375" style="1252" customWidth="1"/>
    <col min="4844" max="4845" width="8.85546875" style="1252" customWidth="1"/>
    <col min="4846" max="4846" width="9" style="1252" customWidth="1"/>
    <col min="4847" max="4847" width="9.28515625" style="1252" customWidth="1"/>
    <col min="4848" max="4849" width="8.5703125" style="1252" customWidth="1"/>
    <col min="4850" max="4850" width="8.42578125" style="1252" customWidth="1"/>
    <col min="4851" max="4851" width="8.7109375" style="1252" customWidth="1"/>
    <col min="4852" max="4852" width="8.42578125" style="1252" customWidth="1"/>
    <col min="4853" max="4853" width="9" style="1252" customWidth="1"/>
    <col min="4854" max="4857" width="0" style="1252" hidden="1" customWidth="1"/>
    <col min="4858" max="4858" width="8.7109375" style="1252" customWidth="1"/>
    <col min="4859" max="4859" width="10" style="1252" bestFit="1" customWidth="1"/>
    <col min="4860" max="4860" width="11.42578125" style="1252" bestFit="1" customWidth="1"/>
    <col min="4861" max="4861" width="23.28515625" style="1252" customWidth="1"/>
    <col min="4862" max="4862" width="11.42578125" style="1252" bestFit="1" customWidth="1"/>
    <col min="4863" max="5090" width="9.140625" style="1252"/>
    <col min="5091" max="5091" width="5.28515625" style="1252" customWidth="1"/>
    <col min="5092" max="5092" width="35.28515625" style="1252" customWidth="1"/>
    <col min="5093" max="5093" width="8.7109375" style="1252" customWidth="1"/>
    <col min="5094" max="5094" width="10.5703125" style="1252" customWidth="1"/>
    <col min="5095" max="5095" width="9.85546875" style="1252" customWidth="1"/>
    <col min="5096" max="5096" width="8.42578125" style="1252" customWidth="1"/>
    <col min="5097" max="5097" width="8.140625" style="1252" customWidth="1"/>
    <col min="5098" max="5098" width="9" style="1252" customWidth="1"/>
    <col min="5099" max="5099" width="8.7109375" style="1252" customWidth="1"/>
    <col min="5100" max="5101" width="8.85546875" style="1252" customWidth="1"/>
    <col min="5102" max="5102" width="9" style="1252" customWidth="1"/>
    <col min="5103" max="5103" width="9.28515625" style="1252" customWidth="1"/>
    <col min="5104" max="5105" width="8.5703125" style="1252" customWidth="1"/>
    <col min="5106" max="5106" width="8.42578125" style="1252" customWidth="1"/>
    <col min="5107" max="5107" width="8.7109375" style="1252" customWidth="1"/>
    <col min="5108" max="5108" width="8.42578125" style="1252" customWidth="1"/>
    <col min="5109" max="5109" width="9" style="1252" customWidth="1"/>
    <col min="5110" max="5113" width="0" style="1252" hidden="1" customWidth="1"/>
    <col min="5114" max="5114" width="8.7109375" style="1252" customWidth="1"/>
    <col min="5115" max="5115" width="10" style="1252" bestFit="1" customWidth="1"/>
    <col min="5116" max="5116" width="11.42578125" style="1252" bestFit="1" customWidth="1"/>
    <col min="5117" max="5117" width="23.28515625" style="1252" customWidth="1"/>
    <col min="5118" max="5118" width="11.42578125" style="1252" bestFit="1" customWidth="1"/>
    <col min="5119" max="5346" width="9.140625" style="1252"/>
    <col min="5347" max="5347" width="5.28515625" style="1252" customWidth="1"/>
    <col min="5348" max="5348" width="35.28515625" style="1252" customWidth="1"/>
    <col min="5349" max="5349" width="8.7109375" style="1252" customWidth="1"/>
    <col min="5350" max="5350" width="10.5703125" style="1252" customWidth="1"/>
    <col min="5351" max="5351" width="9.85546875" style="1252" customWidth="1"/>
    <col min="5352" max="5352" width="8.42578125" style="1252" customWidth="1"/>
    <col min="5353" max="5353" width="8.140625" style="1252" customWidth="1"/>
    <col min="5354" max="5354" width="9" style="1252" customWidth="1"/>
    <col min="5355" max="5355" width="8.7109375" style="1252" customWidth="1"/>
    <col min="5356" max="5357" width="8.85546875" style="1252" customWidth="1"/>
    <col min="5358" max="5358" width="9" style="1252" customWidth="1"/>
    <col min="5359" max="5359" width="9.28515625" style="1252" customWidth="1"/>
    <col min="5360" max="5361" width="8.5703125" style="1252" customWidth="1"/>
    <col min="5362" max="5362" width="8.42578125" style="1252" customWidth="1"/>
    <col min="5363" max="5363" width="8.7109375" style="1252" customWidth="1"/>
    <col min="5364" max="5364" width="8.42578125" style="1252" customWidth="1"/>
    <col min="5365" max="5365" width="9" style="1252" customWidth="1"/>
    <col min="5366" max="5369" width="0" style="1252" hidden="1" customWidth="1"/>
    <col min="5370" max="5370" width="8.7109375" style="1252" customWidth="1"/>
    <col min="5371" max="5371" width="10" style="1252" bestFit="1" customWidth="1"/>
    <col min="5372" max="5372" width="11.42578125" style="1252" bestFit="1" customWidth="1"/>
    <col min="5373" max="5373" width="23.28515625" style="1252" customWidth="1"/>
    <col min="5374" max="5374" width="11.42578125" style="1252" bestFit="1" customWidth="1"/>
    <col min="5375" max="5602" width="9.140625" style="1252"/>
    <col min="5603" max="5603" width="5.28515625" style="1252" customWidth="1"/>
    <col min="5604" max="5604" width="35.28515625" style="1252" customWidth="1"/>
    <col min="5605" max="5605" width="8.7109375" style="1252" customWidth="1"/>
    <col min="5606" max="5606" width="10.5703125" style="1252" customWidth="1"/>
    <col min="5607" max="5607" width="9.85546875" style="1252" customWidth="1"/>
    <col min="5608" max="5608" width="8.42578125" style="1252" customWidth="1"/>
    <col min="5609" max="5609" width="8.140625" style="1252" customWidth="1"/>
    <col min="5610" max="5610" width="9" style="1252" customWidth="1"/>
    <col min="5611" max="5611" width="8.7109375" style="1252" customWidth="1"/>
    <col min="5612" max="5613" width="8.85546875" style="1252" customWidth="1"/>
    <col min="5614" max="5614" width="9" style="1252" customWidth="1"/>
    <col min="5615" max="5615" width="9.28515625" style="1252" customWidth="1"/>
    <col min="5616" max="5617" width="8.5703125" style="1252" customWidth="1"/>
    <col min="5618" max="5618" width="8.42578125" style="1252" customWidth="1"/>
    <col min="5619" max="5619" width="8.7109375" style="1252" customWidth="1"/>
    <col min="5620" max="5620" width="8.42578125" style="1252" customWidth="1"/>
    <col min="5621" max="5621" width="9" style="1252" customWidth="1"/>
    <col min="5622" max="5625" width="0" style="1252" hidden="1" customWidth="1"/>
    <col min="5626" max="5626" width="8.7109375" style="1252" customWidth="1"/>
    <col min="5627" max="5627" width="10" style="1252" bestFit="1" customWidth="1"/>
    <col min="5628" max="5628" width="11.42578125" style="1252" bestFit="1" customWidth="1"/>
    <col min="5629" max="5629" width="23.28515625" style="1252" customWidth="1"/>
    <col min="5630" max="5630" width="11.42578125" style="1252" bestFit="1" customWidth="1"/>
    <col min="5631" max="5858" width="9.140625" style="1252"/>
    <col min="5859" max="5859" width="5.28515625" style="1252" customWidth="1"/>
    <col min="5860" max="5860" width="35.28515625" style="1252" customWidth="1"/>
    <col min="5861" max="5861" width="8.7109375" style="1252" customWidth="1"/>
    <col min="5862" max="5862" width="10.5703125" style="1252" customWidth="1"/>
    <col min="5863" max="5863" width="9.85546875" style="1252" customWidth="1"/>
    <col min="5864" max="5864" width="8.42578125" style="1252" customWidth="1"/>
    <col min="5865" max="5865" width="8.140625" style="1252" customWidth="1"/>
    <col min="5866" max="5866" width="9" style="1252" customWidth="1"/>
    <col min="5867" max="5867" width="8.7109375" style="1252" customWidth="1"/>
    <col min="5868" max="5869" width="8.85546875" style="1252" customWidth="1"/>
    <col min="5870" max="5870" width="9" style="1252" customWidth="1"/>
    <col min="5871" max="5871" width="9.28515625" style="1252" customWidth="1"/>
    <col min="5872" max="5873" width="8.5703125" style="1252" customWidth="1"/>
    <col min="5874" max="5874" width="8.42578125" style="1252" customWidth="1"/>
    <col min="5875" max="5875" width="8.7109375" style="1252" customWidth="1"/>
    <col min="5876" max="5876" width="8.42578125" style="1252" customWidth="1"/>
    <col min="5877" max="5877" width="9" style="1252" customWidth="1"/>
    <col min="5878" max="5881" width="0" style="1252" hidden="1" customWidth="1"/>
    <col min="5882" max="5882" width="8.7109375" style="1252" customWidth="1"/>
    <col min="5883" max="5883" width="10" style="1252" bestFit="1" customWidth="1"/>
    <col min="5884" max="5884" width="11.42578125" style="1252" bestFit="1" customWidth="1"/>
    <col min="5885" max="5885" width="23.28515625" style="1252" customWidth="1"/>
    <col min="5886" max="5886" width="11.42578125" style="1252" bestFit="1" customWidth="1"/>
    <col min="5887" max="6114" width="9.140625" style="1252"/>
    <col min="6115" max="6115" width="5.28515625" style="1252" customWidth="1"/>
    <col min="6116" max="6116" width="35.28515625" style="1252" customWidth="1"/>
    <col min="6117" max="6117" width="8.7109375" style="1252" customWidth="1"/>
    <col min="6118" max="6118" width="10.5703125" style="1252" customWidth="1"/>
    <col min="6119" max="6119" width="9.85546875" style="1252" customWidth="1"/>
    <col min="6120" max="6120" width="8.42578125" style="1252" customWidth="1"/>
    <col min="6121" max="6121" width="8.140625" style="1252" customWidth="1"/>
    <col min="6122" max="6122" width="9" style="1252" customWidth="1"/>
    <col min="6123" max="6123" width="8.7109375" style="1252" customWidth="1"/>
    <col min="6124" max="6125" width="8.85546875" style="1252" customWidth="1"/>
    <col min="6126" max="6126" width="9" style="1252" customWidth="1"/>
    <col min="6127" max="6127" width="9.28515625" style="1252" customWidth="1"/>
    <col min="6128" max="6129" width="8.5703125" style="1252" customWidth="1"/>
    <col min="6130" max="6130" width="8.42578125" style="1252" customWidth="1"/>
    <col min="6131" max="6131" width="8.7109375" style="1252" customWidth="1"/>
    <col min="6132" max="6132" width="8.42578125" style="1252" customWidth="1"/>
    <col min="6133" max="6133" width="9" style="1252" customWidth="1"/>
    <col min="6134" max="6137" width="0" style="1252" hidden="1" customWidth="1"/>
    <col min="6138" max="6138" width="8.7109375" style="1252" customWidth="1"/>
    <col min="6139" max="6139" width="10" style="1252" bestFit="1" customWidth="1"/>
    <col min="6140" max="6140" width="11.42578125" style="1252" bestFit="1" customWidth="1"/>
    <col min="6141" max="6141" width="23.28515625" style="1252" customWidth="1"/>
    <col min="6142" max="6142" width="11.42578125" style="1252" bestFit="1" customWidth="1"/>
    <col min="6143" max="6370" width="9.140625" style="1252"/>
    <col min="6371" max="6371" width="5.28515625" style="1252" customWidth="1"/>
    <col min="6372" max="6372" width="35.28515625" style="1252" customWidth="1"/>
    <col min="6373" max="6373" width="8.7109375" style="1252" customWidth="1"/>
    <col min="6374" max="6374" width="10.5703125" style="1252" customWidth="1"/>
    <col min="6375" max="6375" width="9.85546875" style="1252" customWidth="1"/>
    <col min="6376" max="6376" width="8.42578125" style="1252" customWidth="1"/>
    <col min="6377" max="6377" width="8.140625" style="1252" customWidth="1"/>
    <col min="6378" max="6378" width="9" style="1252" customWidth="1"/>
    <col min="6379" max="6379" width="8.7109375" style="1252" customWidth="1"/>
    <col min="6380" max="6381" width="8.85546875" style="1252" customWidth="1"/>
    <col min="6382" max="6382" width="9" style="1252" customWidth="1"/>
    <col min="6383" max="6383" width="9.28515625" style="1252" customWidth="1"/>
    <col min="6384" max="6385" width="8.5703125" style="1252" customWidth="1"/>
    <col min="6386" max="6386" width="8.42578125" style="1252" customWidth="1"/>
    <col min="6387" max="6387" width="8.7109375" style="1252" customWidth="1"/>
    <col min="6388" max="6388" width="8.42578125" style="1252" customWidth="1"/>
    <col min="6389" max="6389" width="9" style="1252" customWidth="1"/>
    <col min="6390" max="6393" width="0" style="1252" hidden="1" customWidth="1"/>
    <col min="6394" max="6394" width="8.7109375" style="1252" customWidth="1"/>
    <col min="6395" max="6395" width="10" style="1252" bestFit="1" customWidth="1"/>
    <col min="6396" max="6396" width="11.42578125" style="1252" bestFit="1" customWidth="1"/>
    <col min="6397" max="6397" width="23.28515625" style="1252" customWidth="1"/>
    <col min="6398" max="6398" width="11.42578125" style="1252" bestFit="1" customWidth="1"/>
    <col min="6399" max="6626" width="9.140625" style="1252"/>
    <col min="6627" max="6627" width="5.28515625" style="1252" customWidth="1"/>
    <col min="6628" max="6628" width="35.28515625" style="1252" customWidth="1"/>
    <col min="6629" max="6629" width="8.7109375" style="1252" customWidth="1"/>
    <col min="6630" max="6630" width="10.5703125" style="1252" customWidth="1"/>
    <col min="6631" max="6631" width="9.85546875" style="1252" customWidth="1"/>
    <col min="6632" max="6632" width="8.42578125" style="1252" customWidth="1"/>
    <col min="6633" max="6633" width="8.140625" style="1252" customWidth="1"/>
    <col min="6634" max="6634" width="9" style="1252" customWidth="1"/>
    <col min="6635" max="6635" width="8.7109375" style="1252" customWidth="1"/>
    <col min="6636" max="6637" width="8.85546875" style="1252" customWidth="1"/>
    <col min="6638" max="6638" width="9" style="1252" customWidth="1"/>
    <col min="6639" max="6639" width="9.28515625" style="1252" customWidth="1"/>
    <col min="6640" max="6641" width="8.5703125" style="1252" customWidth="1"/>
    <col min="6642" max="6642" width="8.42578125" style="1252" customWidth="1"/>
    <col min="6643" max="6643" width="8.7109375" style="1252" customWidth="1"/>
    <col min="6644" max="6644" width="8.42578125" style="1252" customWidth="1"/>
    <col min="6645" max="6645" width="9" style="1252" customWidth="1"/>
    <col min="6646" max="6649" width="0" style="1252" hidden="1" customWidth="1"/>
    <col min="6650" max="6650" width="8.7109375" style="1252" customWidth="1"/>
    <col min="6651" max="6651" width="10" style="1252" bestFit="1" customWidth="1"/>
    <col min="6652" max="6652" width="11.42578125" style="1252" bestFit="1" customWidth="1"/>
    <col min="6653" max="6653" width="23.28515625" style="1252" customWidth="1"/>
    <col min="6654" max="6654" width="11.42578125" style="1252" bestFit="1" customWidth="1"/>
    <col min="6655" max="6882" width="9.140625" style="1252"/>
    <col min="6883" max="6883" width="5.28515625" style="1252" customWidth="1"/>
    <col min="6884" max="6884" width="35.28515625" style="1252" customWidth="1"/>
    <col min="6885" max="6885" width="8.7109375" style="1252" customWidth="1"/>
    <col min="6886" max="6886" width="10.5703125" style="1252" customWidth="1"/>
    <col min="6887" max="6887" width="9.85546875" style="1252" customWidth="1"/>
    <col min="6888" max="6888" width="8.42578125" style="1252" customWidth="1"/>
    <col min="6889" max="6889" width="8.140625" style="1252" customWidth="1"/>
    <col min="6890" max="6890" width="9" style="1252" customWidth="1"/>
    <col min="6891" max="6891" width="8.7109375" style="1252" customWidth="1"/>
    <col min="6892" max="6893" width="8.85546875" style="1252" customWidth="1"/>
    <col min="6894" max="6894" width="9" style="1252" customWidth="1"/>
    <col min="6895" max="6895" width="9.28515625" style="1252" customWidth="1"/>
    <col min="6896" max="6897" width="8.5703125" style="1252" customWidth="1"/>
    <col min="6898" max="6898" width="8.42578125" style="1252" customWidth="1"/>
    <col min="6899" max="6899" width="8.7109375" style="1252" customWidth="1"/>
    <col min="6900" max="6900" width="8.42578125" style="1252" customWidth="1"/>
    <col min="6901" max="6901" width="9" style="1252" customWidth="1"/>
    <col min="6902" max="6905" width="0" style="1252" hidden="1" customWidth="1"/>
    <col min="6906" max="6906" width="8.7109375" style="1252" customWidth="1"/>
    <col min="6907" max="6907" width="10" style="1252" bestFit="1" customWidth="1"/>
    <col min="6908" max="6908" width="11.42578125" style="1252" bestFit="1" customWidth="1"/>
    <col min="6909" max="6909" width="23.28515625" style="1252" customWidth="1"/>
    <col min="6910" max="6910" width="11.42578125" style="1252" bestFit="1" customWidth="1"/>
    <col min="6911" max="7138" width="9.140625" style="1252"/>
    <col min="7139" max="7139" width="5.28515625" style="1252" customWidth="1"/>
    <col min="7140" max="7140" width="35.28515625" style="1252" customWidth="1"/>
    <col min="7141" max="7141" width="8.7109375" style="1252" customWidth="1"/>
    <col min="7142" max="7142" width="10.5703125" style="1252" customWidth="1"/>
    <col min="7143" max="7143" width="9.85546875" style="1252" customWidth="1"/>
    <col min="7144" max="7144" width="8.42578125" style="1252" customWidth="1"/>
    <col min="7145" max="7145" width="8.140625" style="1252" customWidth="1"/>
    <col min="7146" max="7146" width="9" style="1252" customWidth="1"/>
    <col min="7147" max="7147" width="8.7109375" style="1252" customWidth="1"/>
    <col min="7148" max="7149" width="8.85546875" style="1252" customWidth="1"/>
    <col min="7150" max="7150" width="9" style="1252" customWidth="1"/>
    <col min="7151" max="7151" width="9.28515625" style="1252" customWidth="1"/>
    <col min="7152" max="7153" width="8.5703125" style="1252" customWidth="1"/>
    <col min="7154" max="7154" width="8.42578125" style="1252" customWidth="1"/>
    <col min="7155" max="7155" width="8.7109375" style="1252" customWidth="1"/>
    <col min="7156" max="7156" width="8.42578125" style="1252" customWidth="1"/>
    <col min="7157" max="7157" width="9" style="1252" customWidth="1"/>
    <col min="7158" max="7161" width="0" style="1252" hidden="1" customWidth="1"/>
    <col min="7162" max="7162" width="8.7109375" style="1252" customWidth="1"/>
    <col min="7163" max="7163" width="10" style="1252" bestFit="1" customWidth="1"/>
    <col min="7164" max="7164" width="11.42578125" style="1252" bestFit="1" customWidth="1"/>
    <col min="7165" max="7165" width="23.28515625" style="1252" customWidth="1"/>
    <col min="7166" max="7166" width="11.42578125" style="1252" bestFit="1" customWidth="1"/>
    <col min="7167" max="7394" width="9.140625" style="1252"/>
    <col min="7395" max="7395" width="5.28515625" style="1252" customWidth="1"/>
    <col min="7396" max="7396" width="35.28515625" style="1252" customWidth="1"/>
    <col min="7397" max="7397" width="8.7109375" style="1252" customWidth="1"/>
    <col min="7398" max="7398" width="10.5703125" style="1252" customWidth="1"/>
    <col min="7399" max="7399" width="9.85546875" style="1252" customWidth="1"/>
    <col min="7400" max="7400" width="8.42578125" style="1252" customWidth="1"/>
    <col min="7401" max="7401" width="8.140625" style="1252" customWidth="1"/>
    <col min="7402" max="7402" width="9" style="1252" customWidth="1"/>
    <col min="7403" max="7403" width="8.7109375" style="1252" customWidth="1"/>
    <col min="7404" max="7405" width="8.85546875" style="1252" customWidth="1"/>
    <col min="7406" max="7406" width="9" style="1252" customWidth="1"/>
    <col min="7407" max="7407" width="9.28515625" style="1252" customWidth="1"/>
    <col min="7408" max="7409" width="8.5703125" style="1252" customWidth="1"/>
    <col min="7410" max="7410" width="8.42578125" style="1252" customWidth="1"/>
    <col min="7411" max="7411" width="8.7109375" style="1252" customWidth="1"/>
    <col min="7412" max="7412" width="8.42578125" style="1252" customWidth="1"/>
    <col min="7413" max="7413" width="9" style="1252" customWidth="1"/>
    <col min="7414" max="7417" width="0" style="1252" hidden="1" customWidth="1"/>
    <col min="7418" max="7418" width="8.7109375" style="1252" customWidth="1"/>
    <col min="7419" max="7419" width="10" style="1252" bestFit="1" customWidth="1"/>
    <col min="7420" max="7420" width="11.42578125" style="1252" bestFit="1" customWidth="1"/>
    <col min="7421" max="7421" width="23.28515625" style="1252" customWidth="1"/>
    <col min="7422" max="7422" width="11.42578125" style="1252" bestFit="1" customWidth="1"/>
    <col min="7423" max="7650" width="9.140625" style="1252"/>
    <col min="7651" max="7651" width="5.28515625" style="1252" customWidth="1"/>
    <col min="7652" max="7652" width="35.28515625" style="1252" customWidth="1"/>
    <col min="7653" max="7653" width="8.7109375" style="1252" customWidth="1"/>
    <col min="7654" max="7654" width="10.5703125" style="1252" customWidth="1"/>
    <col min="7655" max="7655" width="9.85546875" style="1252" customWidth="1"/>
    <col min="7656" max="7656" width="8.42578125" style="1252" customWidth="1"/>
    <col min="7657" max="7657" width="8.140625" style="1252" customWidth="1"/>
    <col min="7658" max="7658" width="9" style="1252" customWidth="1"/>
    <col min="7659" max="7659" width="8.7109375" style="1252" customWidth="1"/>
    <col min="7660" max="7661" width="8.85546875" style="1252" customWidth="1"/>
    <col min="7662" max="7662" width="9" style="1252" customWidth="1"/>
    <col min="7663" max="7663" width="9.28515625" style="1252" customWidth="1"/>
    <col min="7664" max="7665" width="8.5703125" style="1252" customWidth="1"/>
    <col min="7666" max="7666" width="8.42578125" style="1252" customWidth="1"/>
    <col min="7667" max="7667" width="8.7109375" style="1252" customWidth="1"/>
    <col min="7668" max="7668" width="8.42578125" style="1252" customWidth="1"/>
    <col min="7669" max="7669" width="9" style="1252" customWidth="1"/>
    <col min="7670" max="7673" width="0" style="1252" hidden="1" customWidth="1"/>
    <col min="7674" max="7674" width="8.7109375" style="1252" customWidth="1"/>
    <col min="7675" max="7675" width="10" style="1252" bestFit="1" customWidth="1"/>
    <col min="7676" max="7676" width="11.42578125" style="1252" bestFit="1" customWidth="1"/>
    <col min="7677" max="7677" width="23.28515625" style="1252" customWidth="1"/>
    <col min="7678" max="7678" width="11.42578125" style="1252" bestFit="1" customWidth="1"/>
    <col min="7679" max="7906" width="9.140625" style="1252"/>
    <col min="7907" max="7907" width="5.28515625" style="1252" customWidth="1"/>
    <col min="7908" max="7908" width="35.28515625" style="1252" customWidth="1"/>
    <col min="7909" max="7909" width="8.7109375" style="1252" customWidth="1"/>
    <col min="7910" max="7910" width="10.5703125" style="1252" customWidth="1"/>
    <col min="7911" max="7911" width="9.85546875" style="1252" customWidth="1"/>
    <col min="7912" max="7912" width="8.42578125" style="1252" customWidth="1"/>
    <col min="7913" max="7913" width="8.140625" style="1252" customWidth="1"/>
    <col min="7914" max="7914" width="9" style="1252" customWidth="1"/>
    <col min="7915" max="7915" width="8.7109375" style="1252" customWidth="1"/>
    <col min="7916" max="7917" width="8.85546875" style="1252" customWidth="1"/>
    <col min="7918" max="7918" width="9" style="1252" customWidth="1"/>
    <col min="7919" max="7919" width="9.28515625" style="1252" customWidth="1"/>
    <col min="7920" max="7921" width="8.5703125" style="1252" customWidth="1"/>
    <col min="7922" max="7922" width="8.42578125" style="1252" customWidth="1"/>
    <col min="7923" max="7923" width="8.7109375" style="1252" customWidth="1"/>
    <col min="7924" max="7924" width="8.42578125" style="1252" customWidth="1"/>
    <col min="7925" max="7925" width="9" style="1252" customWidth="1"/>
    <col min="7926" max="7929" width="0" style="1252" hidden="1" customWidth="1"/>
    <col min="7930" max="7930" width="8.7109375" style="1252" customWidth="1"/>
    <col min="7931" max="7931" width="10" style="1252" bestFit="1" customWidth="1"/>
    <col min="7932" max="7932" width="11.42578125" style="1252" bestFit="1" customWidth="1"/>
    <col min="7933" max="7933" width="23.28515625" style="1252" customWidth="1"/>
    <col min="7934" max="7934" width="11.42578125" style="1252" bestFit="1" customWidth="1"/>
    <col min="7935" max="8162" width="9.140625" style="1252"/>
    <col min="8163" max="8163" width="5.28515625" style="1252" customWidth="1"/>
    <col min="8164" max="8164" width="35.28515625" style="1252" customWidth="1"/>
    <col min="8165" max="8165" width="8.7109375" style="1252" customWidth="1"/>
    <col min="8166" max="8166" width="10.5703125" style="1252" customWidth="1"/>
    <col min="8167" max="8167" width="9.85546875" style="1252" customWidth="1"/>
    <col min="8168" max="8168" width="8.42578125" style="1252" customWidth="1"/>
    <col min="8169" max="8169" width="8.140625" style="1252" customWidth="1"/>
    <col min="8170" max="8170" width="9" style="1252" customWidth="1"/>
    <col min="8171" max="8171" width="8.7109375" style="1252" customWidth="1"/>
    <col min="8172" max="8173" width="8.85546875" style="1252" customWidth="1"/>
    <col min="8174" max="8174" width="9" style="1252" customWidth="1"/>
    <col min="8175" max="8175" width="9.28515625" style="1252" customWidth="1"/>
    <col min="8176" max="8177" width="8.5703125" style="1252" customWidth="1"/>
    <col min="8178" max="8178" width="8.42578125" style="1252" customWidth="1"/>
    <col min="8179" max="8179" width="8.7109375" style="1252" customWidth="1"/>
    <col min="8180" max="8180" width="8.42578125" style="1252" customWidth="1"/>
    <col min="8181" max="8181" width="9" style="1252" customWidth="1"/>
    <col min="8182" max="8185" width="0" style="1252" hidden="1" customWidth="1"/>
    <col min="8186" max="8186" width="8.7109375" style="1252" customWidth="1"/>
    <col min="8187" max="8187" width="10" style="1252" bestFit="1" customWidth="1"/>
    <col min="8188" max="8188" width="11.42578125" style="1252" bestFit="1" customWidth="1"/>
    <col min="8189" max="8189" width="23.28515625" style="1252" customWidth="1"/>
    <col min="8190" max="8190" width="11.42578125" style="1252" bestFit="1" customWidth="1"/>
    <col min="8191" max="8418" width="9.140625" style="1252"/>
    <col min="8419" max="8419" width="5.28515625" style="1252" customWidth="1"/>
    <col min="8420" max="8420" width="35.28515625" style="1252" customWidth="1"/>
    <col min="8421" max="8421" width="8.7109375" style="1252" customWidth="1"/>
    <col min="8422" max="8422" width="10.5703125" style="1252" customWidth="1"/>
    <col min="8423" max="8423" width="9.85546875" style="1252" customWidth="1"/>
    <col min="8424" max="8424" width="8.42578125" style="1252" customWidth="1"/>
    <col min="8425" max="8425" width="8.140625" style="1252" customWidth="1"/>
    <col min="8426" max="8426" width="9" style="1252" customWidth="1"/>
    <col min="8427" max="8427" width="8.7109375" style="1252" customWidth="1"/>
    <col min="8428" max="8429" width="8.85546875" style="1252" customWidth="1"/>
    <col min="8430" max="8430" width="9" style="1252" customWidth="1"/>
    <col min="8431" max="8431" width="9.28515625" style="1252" customWidth="1"/>
    <col min="8432" max="8433" width="8.5703125" style="1252" customWidth="1"/>
    <col min="8434" max="8434" width="8.42578125" style="1252" customWidth="1"/>
    <col min="8435" max="8435" width="8.7109375" style="1252" customWidth="1"/>
    <col min="8436" max="8436" width="8.42578125" style="1252" customWidth="1"/>
    <col min="8437" max="8437" width="9" style="1252" customWidth="1"/>
    <col min="8438" max="8441" width="0" style="1252" hidden="1" customWidth="1"/>
    <col min="8442" max="8442" width="8.7109375" style="1252" customWidth="1"/>
    <col min="8443" max="8443" width="10" style="1252" bestFit="1" customWidth="1"/>
    <col min="8444" max="8444" width="11.42578125" style="1252" bestFit="1" customWidth="1"/>
    <col min="8445" max="8445" width="23.28515625" style="1252" customWidth="1"/>
    <col min="8446" max="8446" width="11.42578125" style="1252" bestFit="1" customWidth="1"/>
    <col min="8447" max="8674" width="9.140625" style="1252"/>
    <col min="8675" max="8675" width="5.28515625" style="1252" customWidth="1"/>
    <col min="8676" max="8676" width="35.28515625" style="1252" customWidth="1"/>
    <col min="8677" max="8677" width="8.7109375" style="1252" customWidth="1"/>
    <col min="8678" max="8678" width="10.5703125" style="1252" customWidth="1"/>
    <col min="8679" max="8679" width="9.85546875" style="1252" customWidth="1"/>
    <col min="8680" max="8680" width="8.42578125" style="1252" customWidth="1"/>
    <col min="8681" max="8681" width="8.140625" style="1252" customWidth="1"/>
    <col min="8682" max="8682" width="9" style="1252" customWidth="1"/>
    <col min="8683" max="8683" width="8.7109375" style="1252" customWidth="1"/>
    <col min="8684" max="8685" width="8.85546875" style="1252" customWidth="1"/>
    <col min="8686" max="8686" width="9" style="1252" customWidth="1"/>
    <col min="8687" max="8687" width="9.28515625" style="1252" customWidth="1"/>
    <col min="8688" max="8689" width="8.5703125" style="1252" customWidth="1"/>
    <col min="8690" max="8690" width="8.42578125" style="1252" customWidth="1"/>
    <col min="8691" max="8691" width="8.7109375" style="1252" customWidth="1"/>
    <col min="8692" max="8692" width="8.42578125" style="1252" customWidth="1"/>
    <col min="8693" max="8693" width="9" style="1252" customWidth="1"/>
    <col min="8694" max="8697" width="0" style="1252" hidden="1" customWidth="1"/>
    <col min="8698" max="8698" width="8.7109375" style="1252" customWidth="1"/>
    <col min="8699" max="8699" width="10" style="1252" bestFit="1" customWidth="1"/>
    <col min="8700" max="8700" width="11.42578125" style="1252" bestFit="1" customWidth="1"/>
    <col min="8701" max="8701" width="23.28515625" style="1252" customWidth="1"/>
    <col min="8702" max="8702" width="11.42578125" style="1252" bestFit="1" customWidth="1"/>
    <col min="8703" max="8930" width="9.140625" style="1252"/>
    <col min="8931" max="8931" width="5.28515625" style="1252" customWidth="1"/>
    <col min="8932" max="8932" width="35.28515625" style="1252" customWidth="1"/>
    <col min="8933" max="8933" width="8.7109375" style="1252" customWidth="1"/>
    <col min="8934" max="8934" width="10.5703125" style="1252" customWidth="1"/>
    <col min="8935" max="8935" width="9.85546875" style="1252" customWidth="1"/>
    <col min="8936" max="8936" width="8.42578125" style="1252" customWidth="1"/>
    <col min="8937" max="8937" width="8.140625" style="1252" customWidth="1"/>
    <col min="8938" max="8938" width="9" style="1252" customWidth="1"/>
    <col min="8939" max="8939" width="8.7109375" style="1252" customWidth="1"/>
    <col min="8940" max="8941" width="8.85546875" style="1252" customWidth="1"/>
    <col min="8942" max="8942" width="9" style="1252" customWidth="1"/>
    <col min="8943" max="8943" width="9.28515625" style="1252" customWidth="1"/>
    <col min="8944" max="8945" width="8.5703125" style="1252" customWidth="1"/>
    <col min="8946" max="8946" width="8.42578125" style="1252" customWidth="1"/>
    <col min="8947" max="8947" width="8.7109375" style="1252" customWidth="1"/>
    <col min="8948" max="8948" width="8.42578125" style="1252" customWidth="1"/>
    <col min="8949" max="8949" width="9" style="1252" customWidth="1"/>
    <col min="8950" max="8953" width="0" style="1252" hidden="1" customWidth="1"/>
    <col min="8954" max="8954" width="8.7109375" style="1252" customWidth="1"/>
    <col min="8955" max="8955" width="10" style="1252" bestFit="1" customWidth="1"/>
    <col min="8956" max="8956" width="11.42578125" style="1252" bestFit="1" customWidth="1"/>
    <col min="8957" max="8957" width="23.28515625" style="1252" customWidth="1"/>
    <col min="8958" max="8958" width="11.42578125" style="1252" bestFit="1" customWidth="1"/>
    <col min="8959" max="9186" width="9.140625" style="1252"/>
    <col min="9187" max="9187" width="5.28515625" style="1252" customWidth="1"/>
    <col min="9188" max="9188" width="35.28515625" style="1252" customWidth="1"/>
    <col min="9189" max="9189" width="8.7109375" style="1252" customWidth="1"/>
    <col min="9190" max="9190" width="10.5703125" style="1252" customWidth="1"/>
    <col min="9191" max="9191" width="9.85546875" style="1252" customWidth="1"/>
    <col min="9192" max="9192" width="8.42578125" style="1252" customWidth="1"/>
    <col min="9193" max="9193" width="8.140625" style="1252" customWidth="1"/>
    <col min="9194" max="9194" width="9" style="1252" customWidth="1"/>
    <col min="9195" max="9195" width="8.7109375" style="1252" customWidth="1"/>
    <col min="9196" max="9197" width="8.85546875" style="1252" customWidth="1"/>
    <col min="9198" max="9198" width="9" style="1252" customWidth="1"/>
    <col min="9199" max="9199" width="9.28515625" style="1252" customWidth="1"/>
    <col min="9200" max="9201" width="8.5703125" style="1252" customWidth="1"/>
    <col min="9202" max="9202" width="8.42578125" style="1252" customWidth="1"/>
    <col min="9203" max="9203" width="8.7109375" style="1252" customWidth="1"/>
    <col min="9204" max="9204" width="8.42578125" style="1252" customWidth="1"/>
    <col min="9205" max="9205" width="9" style="1252" customWidth="1"/>
    <col min="9206" max="9209" width="0" style="1252" hidden="1" customWidth="1"/>
    <col min="9210" max="9210" width="8.7109375" style="1252" customWidth="1"/>
    <col min="9211" max="9211" width="10" style="1252" bestFit="1" customWidth="1"/>
    <col min="9212" max="9212" width="11.42578125" style="1252" bestFit="1" customWidth="1"/>
    <col min="9213" max="9213" width="23.28515625" style="1252" customWidth="1"/>
    <col min="9214" max="9214" width="11.42578125" style="1252" bestFit="1" customWidth="1"/>
    <col min="9215" max="9442" width="9.140625" style="1252"/>
    <col min="9443" max="9443" width="5.28515625" style="1252" customWidth="1"/>
    <col min="9444" max="9444" width="35.28515625" style="1252" customWidth="1"/>
    <col min="9445" max="9445" width="8.7109375" style="1252" customWidth="1"/>
    <col min="9446" max="9446" width="10.5703125" style="1252" customWidth="1"/>
    <col min="9447" max="9447" width="9.85546875" style="1252" customWidth="1"/>
    <col min="9448" max="9448" width="8.42578125" style="1252" customWidth="1"/>
    <col min="9449" max="9449" width="8.140625" style="1252" customWidth="1"/>
    <col min="9450" max="9450" width="9" style="1252" customWidth="1"/>
    <col min="9451" max="9451" width="8.7109375" style="1252" customWidth="1"/>
    <col min="9452" max="9453" width="8.85546875" style="1252" customWidth="1"/>
    <col min="9454" max="9454" width="9" style="1252" customWidth="1"/>
    <col min="9455" max="9455" width="9.28515625" style="1252" customWidth="1"/>
    <col min="9456" max="9457" width="8.5703125" style="1252" customWidth="1"/>
    <col min="9458" max="9458" width="8.42578125" style="1252" customWidth="1"/>
    <col min="9459" max="9459" width="8.7109375" style="1252" customWidth="1"/>
    <col min="9460" max="9460" width="8.42578125" style="1252" customWidth="1"/>
    <col min="9461" max="9461" width="9" style="1252" customWidth="1"/>
    <col min="9462" max="9465" width="0" style="1252" hidden="1" customWidth="1"/>
    <col min="9466" max="9466" width="8.7109375" style="1252" customWidth="1"/>
    <col min="9467" max="9467" width="10" style="1252" bestFit="1" customWidth="1"/>
    <col min="9468" max="9468" width="11.42578125" style="1252" bestFit="1" customWidth="1"/>
    <col min="9469" max="9469" width="23.28515625" style="1252" customWidth="1"/>
    <col min="9470" max="9470" width="11.42578125" style="1252" bestFit="1" customWidth="1"/>
    <col min="9471" max="9698" width="9.140625" style="1252"/>
    <col min="9699" max="9699" width="5.28515625" style="1252" customWidth="1"/>
    <col min="9700" max="9700" width="35.28515625" style="1252" customWidth="1"/>
    <col min="9701" max="9701" width="8.7109375" style="1252" customWidth="1"/>
    <col min="9702" max="9702" width="10.5703125" style="1252" customWidth="1"/>
    <col min="9703" max="9703" width="9.85546875" style="1252" customWidth="1"/>
    <col min="9704" max="9704" width="8.42578125" style="1252" customWidth="1"/>
    <col min="9705" max="9705" width="8.140625" style="1252" customWidth="1"/>
    <col min="9706" max="9706" width="9" style="1252" customWidth="1"/>
    <col min="9707" max="9707" width="8.7109375" style="1252" customWidth="1"/>
    <col min="9708" max="9709" width="8.85546875" style="1252" customWidth="1"/>
    <col min="9710" max="9710" width="9" style="1252" customWidth="1"/>
    <col min="9711" max="9711" width="9.28515625" style="1252" customWidth="1"/>
    <col min="9712" max="9713" width="8.5703125" style="1252" customWidth="1"/>
    <col min="9714" max="9714" width="8.42578125" style="1252" customWidth="1"/>
    <col min="9715" max="9715" width="8.7109375" style="1252" customWidth="1"/>
    <col min="9716" max="9716" width="8.42578125" style="1252" customWidth="1"/>
    <col min="9717" max="9717" width="9" style="1252" customWidth="1"/>
    <col min="9718" max="9721" width="0" style="1252" hidden="1" customWidth="1"/>
    <col min="9722" max="9722" width="8.7109375" style="1252" customWidth="1"/>
    <col min="9723" max="9723" width="10" style="1252" bestFit="1" customWidth="1"/>
    <col min="9724" max="9724" width="11.42578125" style="1252" bestFit="1" customWidth="1"/>
    <col min="9725" max="9725" width="23.28515625" style="1252" customWidth="1"/>
    <col min="9726" max="9726" width="11.42578125" style="1252" bestFit="1" customWidth="1"/>
    <col min="9727" max="9954" width="9.140625" style="1252"/>
    <col min="9955" max="9955" width="5.28515625" style="1252" customWidth="1"/>
    <col min="9956" max="9956" width="35.28515625" style="1252" customWidth="1"/>
    <col min="9957" max="9957" width="8.7109375" style="1252" customWidth="1"/>
    <col min="9958" max="9958" width="10.5703125" style="1252" customWidth="1"/>
    <col min="9959" max="9959" width="9.85546875" style="1252" customWidth="1"/>
    <col min="9960" max="9960" width="8.42578125" style="1252" customWidth="1"/>
    <col min="9961" max="9961" width="8.140625" style="1252" customWidth="1"/>
    <col min="9962" max="9962" width="9" style="1252" customWidth="1"/>
    <col min="9963" max="9963" width="8.7109375" style="1252" customWidth="1"/>
    <col min="9964" max="9965" width="8.85546875" style="1252" customWidth="1"/>
    <col min="9966" max="9966" width="9" style="1252" customWidth="1"/>
    <col min="9967" max="9967" width="9.28515625" style="1252" customWidth="1"/>
    <col min="9968" max="9969" width="8.5703125" style="1252" customWidth="1"/>
    <col min="9970" max="9970" width="8.42578125" style="1252" customWidth="1"/>
    <col min="9971" max="9971" width="8.7109375" style="1252" customWidth="1"/>
    <col min="9972" max="9972" width="8.42578125" style="1252" customWidth="1"/>
    <col min="9973" max="9973" width="9" style="1252" customWidth="1"/>
    <col min="9974" max="9977" width="0" style="1252" hidden="1" customWidth="1"/>
    <col min="9978" max="9978" width="8.7109375" style="1252" customWidth="1"/>
    <col min="9979" max="9979" width="10" style="1252" bestFit="1" customWidth="1"/>
    <col min="9980" max="9980" width="11.42578125" style="1252" bestFit="1" customWidth="1"/>
    <col min="9981" max="9981" width="23.28515625" style="1252" customWidth="1"/>
    <col min="9982" max="9982" width="11.42578125" style="1252" bestFit="1" customWidth="1"/>
    <col min="9983" max="10210" width="9.140625" style="1252"/>
    <col min="10211" max="10211" width="5.28515625" style="1252" customWidth="1"/>
    <col min="10212" max="10212" width="35.28515625" style="1252" customWidth="1"/>
    <col min="10213" max="10213" width="8.7109375" style="1252" customWidth="1"/>
    <col min="10214" max="10214" width="10.5703125" style="1252" customWidth="1"/>
    <col min="10215" max="10215" width="9.85546875" style="1252" customWidth="1"/>
    <col min="10216" max="10216" width="8.42578125" style="1252" customWidth="1"/>
    <col min="10217" max="10217" width="8.140625" style="1252" customWidth="1"/>
    <col min="10218" max="10218" width="9" style="1252" customWidth="1"/>
    <col min="10219" max="10219" width="8.7109375" style="1252" customWidth="1"/>
    <col min="10220" max="10221" width="8.85546875" style="1252" customWidth="1"/>
    <col min="10222" max="10222" width="9" style="1252" customWidth="1"/>
    <col min="10223" max="10223" width="9.28515625" style="1252" customWidth="1"/>
    <col min="10224" max="10225" width="8.5703125" style="1252" customWidth="1"/>
    <col min="10226" max="10226" width="8.42578125" style="1252" customWidth="1"/>
    <col min="10227" max="10227" width="8.7109375" style="1252" customWidth="1"/>
    <col min="10228" max="10228" width="8.42578125" style="1252" customWidth="1"/>
    <col min="10229" max="10229" width="9" style="1252" customWidth="1"/>
    <col min="10230" max="10233" width="0" style="1252" hidden="1" customWidth="1"/>
    <col min="10234" max="10234" width="8.7109375" style="1252" customWidth="1"/>
    <col min="10235" max="10235" width="10" style="1252" bestFit="1" customWidth="1"/>
    <col min="10236" max="10236" width="11.42578125" style="1252" bestFit="1" customWidth="1"/>
    <col min="10237" max="10237" width="23.28515625" style="1252" customWidth="1"/>
    <col min="10238" max="10238" width="11.42578125" style="1252" bestFit="1" customWidth="1"/>
    <col min="10239" max="10466" width="9.140625" style="1252"/>
    <col min="10467" max="10467" width="5.28515625" style="1252" customWidth="1"/>
    <col min="10468" max="10468" width="35.28515625" style="1252" customWidth="1"/>
    <col min="10469" max="10469" width="8.7109375" style="1252" customWidth="1"/>
    <col min="10470" max="10470" width="10.5703125" style="1252" customWidth="1"/>
    <col min="10471" max="10471" width="9.85546875" style="1252" customWidth="1"/>
    <col min="10472" max="10472" width="8.42578125" style="1252" customWidth="1"/>
    <col min="10473" max="10473" width="8.140625" style="1252" customWidth="1"/>
    <col min="10474" max="10474" width="9" style="1252" customWidth="1"/>
    <col min="10475" max="10475" width="8.7109375" style="1252" customWidth="1"/>
    <col min="10476" max="10477" width="8.85546875" style="1252" customWidth="1"/>
    <col min="10478" max="10478" width="9" style="1252" customWidth="1"/>
    <col min="10479" max="10479" width="9.28515625" style="1252" customWidth="1"/>
    <col min="10480" max="10481" width="8.5703125" style="1252" customWidth="1"/>
    <col min="10482" max="10482" width="8.42578125" style="1252" customWidth="1"/>
    <col min="10483" max="10483" width="8.7109375" style="1252" customWidth="1"/>
    <col min="10484" max="10484" width="8.42578125" style="1252" customWidth="1"/>
    <col min="10485" max="10485" width="9" style="1252" customWidth="1"/>
    <col min="10486" max="10489" width="0" style="1252" hidden="1" customWidth="1"/>
    <col min="10490" max="10490" width="8.7109375" style="1252" customWidth="1"/>
    <col min="10491" max="10491" width="10" style="1252" bestFit="1" customWidth="1"/>
    <col min="10492" max="10492" width="11.42578125" style="1252" bestFit="1" customWidth="1"/>
    <col min="10493" max="10493" width="23.28515625" style="1252" customWidth="1"/>
    <col min="10494" max="10494" width="11.42578125" style="1252" bestFit="1" customWidth="1"/>
    <col min="10495" max="10722" width="9.140625" style="1252"/>
    <col min="10723" max="10723" width="5.28515625" style="1252" customWidth="1"/>
    <col min="10724" max="10724" width="35.28515625" style="1252" customWidth="1"/>
    <col min="10725" max="10725" width="8.7109375" style="1252" customWidth="1"/>
    <col min="10726" max="10726" width="10.5703125" style="1252" customWidth="1"/>
    <col min="10727" max="10727" width="9.85546875" style="1252" customWidth="1"/>
    <col min="10728" max="10728" width="8.42578125" style="1252" customWidth="1"/>
    <col min="10729" max="10729" width="8.140625" style="1252" customWidth="1"/>
    <col min="10730" max="10730" width="9" style="1252" customWidth="1"/>
    <col min="10731" max="10731" width="8.7109375" style="1252" customWidth="1"/>
    <col min="10732" max="10733" width="8.85546875" style="1252" customWidth="1"/>
    <col min="10734" max="10734" width="9" style="1252" customWidth="1"/>
    <col min="10735" max="10735" width="9.28515625" style="1252" customWidth="1"/>
    <col min="10736" max="10737" width="8.5703125" style="1252" customWidth="1"/>
    <col min="10738" max="10738" width="8.42578125" style="1252" customWidth="1"/>
    <col min="10739" max="10739" width="8.7109375" style="1252" customWidth="1"/>
    <col min="10740" max="10740" width="8.42578125" style="1252" customWidth="1"/>
    <col min="10741" max="10741" width="9" style="1252" customWidth="1"/>
    <col min="10742" max="10745" width="0" style="1252" hidden="1" customWidth="1"/>
    <col min="10746" max="10746" width="8.7109375" style="1252" customWidth="1"/>
    <col min="10747" max="10747" width="10" style="1252" bestFit="1" customWidth="1"/>
    <col min="10748" max="10748" width="11.42578125" style="1252" bestFit="1" customWidth="1"/>
    <col min="10749" max="10749" width="23.28515625" style="1252" customWidth="1"/>
    <col min="10750" max="10750" width="11.42578125" style="1252" bestFit="1" customWidth="1"/>
    <col min="10751" max="10978" width="9.140625" style="1252"/>
    <col min="10979" max="10979" width="5.28515625" style="1252" customWidth="1"/>
    <col min="10980" max="10980" width="35.28515625" style="1252" customWidth="1"/>
    <col min="10981" max="10981" width="8.7109375" style="1252" customWidth="1"/>
    <col min="10982" max="10982" width="10.5703125" style="1252" customWidth="1"/>
    <col min="10983" max="10983" width="9.85546875" style="1252" customWidth="1"/>
    <col min="10984" max="10984" width="8.42578125" style="1252" customWidth="1"/>
    <col min="10985" max="10985" width="8.140625" style="1252" customWidth="1"/>
    <col min="10986" max="10986" width="9" style="1252" customWidth="1"/>
    <col min="10987" max="10987" width="8.7109375" style="1252" customWidth="1"/>
    <col min="10988" max="10989" width="8.85546875" style="1252" customWidth="1"/>
    <col min="10990" max="10990" width="9" style="1252" customWidth="1"/>
    <col min="10991" max="10991" width="9.28515625" style="1252" customWidth="1"/>
    <col min="10992" max="10993" width="8.5703125" style="1252" customWidth="1"/>
    <col min="10994" max="10994" width="8.42578125" style="1252" customWidth="1"/>
    <col min="10995" max="10995" width="8.7109375" style="1252" customWidth="1"/>
    <col min="10996" max="10996" width="8.42578125" style="1252" customWidth="1"/>
    <col min="10997" max="10997" width="9" style="1252" customWidth="1"/>
    <col min="10998" max="11001" width="0" style="1252" hidden="1" customWidth="1"/>
    <col min="11002" max="11002" width="8.7109375" style="1252" customWidth="1"/>
    <col min="11003" max="11003" width="10" style="1252" bestFit="1" customWidth="1"/>
    <col min="11004" max="11004" width="11.42578125" style="1252" bestFit="1" customWidth="1"/>
    <col min="11005" max="11005" width="23.28515625" style="1252" customWidth="1"/>
    <col min="11006" max="11006" width="11.42578125" style="1252" bestFit="1" customWidth="1"/>
    <col min="11007" max="11234" width="9.140625" style="1252"/>
    <col min="11235" max="11235" width="5.28515625" style="1252" customWidth="1"/>
    <col min="11236" max="11236" width="35.28515625" style="1252" customWidth="1"/>
    <col min="11237" max="11237" width="8.7109375" style="1252" customWidth="1"/>
    <col min="11238" max="11238" width="10.5703125" style="1252" customWidth="1"/>
    <col min="11239" max="11239" width="9.85546875" style="1252" customWidth="1"/>
    <col min="11240" max="11240" width="8.42578125" style="1252" customWidth="1"/>
    <col min="11241" max="11241" width="8.140625" style="1252" customWidth="1"/>
    <col min="11242" max="11242" width="9" style="1252" customWidth="1"/>
    <col min="11243" max="11243" width="8.7109375" style="1252" customWidth="1"/>
    <col min="11244" max="11245" width="8.85546875" style="1252" customWidth="1"/>
    <col min="11246" max="11246" width="9" style="1252" customWidth="1"/>
    <col min="11247" max="11247" width="9.28515625" style="1252" customWidth="1"/>
    <col min="11248" max="11249" width="8.5703125" style="1252" customWidth="1"/>
    <col min="11250" max="11250" width="8.42578125" style="1252" customWidth="1"/>
    <col min="11251" max="11251" width="8.7109375" style="1252" customWidth="1"/>
    <col min="11252" max="11252" width="8.42578125" style="1252" customWidth="1"/>
    <col min="11253" max="11253" width="9" style="1252" customWidth="1"/>
    <col min="11254" max="11257" width="0" style="1252" hidden="1" customWidth="1"/>
    <col min="11258" max="11258" width="8.7109375" style="1252" customWidth="1"/>
    <col min="11259" max="11259" width="10" style="1252" bestFit="1" customWidth="1"/>
    <col min="11260" max="11260" width="11.42578125" style="1252" bestFit="1" customWidth="1"/>
    <col min="11261" max="11261" width="23.28515625" style="1252" customWidth="1"/>
    <col min="11262" max="11262" width="11.42578125" style="1252" bestFit="1" customWidth="1"/>
    <col min="11263" max="11490" width="9.140625" style="1252"/>
    <col min="11491" max="11491" width="5.28515625" style="1252" customWidth="1"/>
    <col min="11492" max="11492" width="35.28515625" style="1252" customWidth="1"/>
    <col min="11493" max="11493" width="8.7109375" style="1252" customWidth="1"/>
    <col min="11494" max="11494" width="10.5703125" style="1252" customWidth="1"/>
    <col min="11495" max="11495" width="9.85546875" style="1252" customWidth="1"/>
    <col min="11496" max="11496" width="8.42578125" style="1252" customWidth="1"/>
    <col min="11497" max="11497" width="8.140625" style="1252" customWidth="1"/>
    <col min="11498" max="11498" width="9" style="1252" customWidth="1"/>
    <col min="11499" max="11499" width="8.7109375" style="1252" customWidth="1"/>
    <col min="11500" max="11501" width="8.85546875" style="1252" customWidth="1"/>
    <col min="11502" max="11502" width="9" style="1252" customWidth="1"/>
    <col min="11503" max="11503" width="9.28515625" style="1252" customWidth="1"/>
    <col min="11504" max="11505" width="8.5703125" style="1252" customWidth="1"/>
    <col min="11506" max="11506" width="8.42578125" style="1252" customWidth="1"/>
    <col min="11507" max="11507" width="8.7109375" style="1252" customWidth="1"/>
    <col min="11508" max="11508" width="8.42578125" style="1252" customWidth="1"/>
    <col min="11509" max="11509" width="9" style="1252" customWidth="1"/>
    <col min="11510" max="11513" width="0" style="1252" hidden="1" customWidth="1"/>
    <col min="11514" max="11514" width="8.7109375" style="1252" customWidth="1"/>
    <col min="11515" max="11515" width="10" style="1252" bestFit="1" customWidth="1"/>
    <col min="11516" max="11516" width="11.42578125" style="1252" bestFit="1" customWidth="1"/>
    <col min="11517" max="11517" width="23.28515625" style="1252" customWidth="1"/>
    <col min="11518" max="11518" width="11.42578125" style="1252" bestFit="1" customWidth="1"/>
    <col min="11519" max="11746" width="9.140625" style="1252"/>
    <col min="11747" max="11747" width="5.28515625" style="1252" customWidth="1"/>
    <col min="11748" max="11748" width="35.28515625" style="1252" customWidth="1"/>
    <col min="11749" max="11749" width="8.7109375" style="1252" customWidth="1"/>
    <col min="11750" max="11750" width="10.5703125" style="1252" customWidth="1"/>
    <col min="11751" max="11751" width="9.85546875" style="1252" customWidth="1"/>
    <col min="11752" max="11752" width="8.42578125" style="1252" customWidth="1"/>
    <col min="11753" max="11753" width="8.140625" style="1252" customWidth="1"/>
    <col min="11754" max="11754" width="9" style="1252" customWidth="1"/>
    <col min="11755" max="11755" width="8.7109375" style="1252" customWidth="1"/>
    <col min="11756" max="11757" width="8.85546875" style="1252" customWidth="1"/>
    <col min="11758" max="11758" width="9" style="1252" customWidth="1"/>
    <col min="11759" max="11759" width="9.28515625" style="1252" customWidth="1"/>
    <col min="11760" max="11761" width="8.5703125" style="1252" customWidth="1"/>
    <col min="11762" max="11762" width="8.42578125" style="1252" customWidth="1"/>
    <col min="11763" max="11763" width="8.7109375" style="1252" customWidth="1"/>
    <col min="11764" max="11764" width="8.42578125" style="1252" customWidth="1"/>
    <col min="11765" max="11765" width="9" style="1252" customWidth="1"/>
    <col min="11766" max="11769" width="0" style="1252" hidden="1" customWidth="1"/>
    <col min="11770" max="11770" width="8.7109375" style="1252" customWidth="1"/>
    <col min="11771" max="11771" width="10" style="1252" bestFit="1" customWidth="1"/>
    <col min="11772" max="11772" width="11.42578125" style="1252" bestFit="1" customWidth="1"/>
    <col min="11773" max="11773" width="23.28515625" style="1252" customWidth="1"/>
    <col min="11774" max="11774" width="11.42578125" style="1252" bestFit="1" customWidth="1"/>
    <col min="11775" max="12002" width="9.140625" style="1252"/>
    <col min="12003" max="12003" width="5.28515625" style="1252" customWidth="1"/>
    <col min="12004" max="12004" width="35.28515625" style="1252" customWidth="1"/>
    <col min="12005" max="12005" width="8.7109375" style="1252" customWidth="1"/>
    <col min="12006" max="12006" width="10.5703125" style="1252" customWidth="1"/>
    <col min="12007" max="12007" width="9.85546875" style="1252" customWidth="1"/>
    <col min="12008" max="12008" width="8.42578125" style="1252" customWidth="1"/>
    <col min="12009" max="12009" width="8.140625" style="1252" customWidth="1"/>
    <col min="12010" max="12010" width="9" style="1252" customWidth="1"/>
    <col min="12011" max="12011" width="8.7109375" style="1252" customWidth="1"/>
    <col min="12012" max="12013" width="8.85546875" style="1252" customWidth="1"/>
    <col min="12014" max="12014" width="9" style="1252" customWidth="1"/>
    <col min="12015" max="12015" width="9.28515625" style="1252" customWidth="1"/>
    <col min="12016" max="12017" width="8.5703125" style="1252" customWidth="1"/>
    <col min="12018" max="12018" width="8.42578125" style="1252" customWidth="1"/>
    <col min="12019" max="12019" width="8.7109375" style="1252" customWidth="1"/>
    <col min="12020" max="12020" width="8.42578125" style="1252" customWidth="1"/>
    <col min="12021" max="12021" width="9" style="1252" customWidth="1"/>
    <col min="12022" max="12025" width="0" style="1252" hidden="1" customWidth="1"/>
    <col min="12026" max="12026" width="8.7109375" style="1252" customWidth="1"/>
    <col min="12027" max="12027" width="10" style="1252" bestFit="1" customWidth="1"/>
    <col min="12028" max="12028" width="11.42578125" style="1252" bestFit="1" customWidth="1"/>
    <col min="12029" max="12029" width="23.28515625" style="1252" customWidth="1"/>
    <col min="12030" max="12030" width="11.42578125" style="1252" bestFit="1" customWidth="1"/>
    <col min="12031" max="12258" width="9.140625" style="1252"/>
    <col min="12259" max="12259" width="5.28515625" style="1252" customWidth="1"/>
    <col min="12260" max="12260" width="35.28515625" style="1252" customWidth="1"/>
    <col min="12261" max="12261" width="8.7109375" style="1252" customWidth="1"/>
    <col min="12262" max="12262" width="10.5703125" style="1252" customWidth="1"/>
    <col min="12263" max="12263" width="9.85546875" style="1252" customWidth="1"/>
    <col min="12264" max="12264" width="8.42578125" style="1252" customWidth="1"/>
    <col min="12265" max="12265" width="8.140625" style="1252" customWidth="1"/>
    <col min="12266" max="12266" width="9" style="1252" customWidth="1"/>
    <col min="12267" max="12267" width="8.7109375" style="1252" customWidth="1"/>
    <col min="12268" max="12269" width="8.85546875" style="1252" customWidth="1"/>
    <col min="12270" max="12270" width="9" style="1252" customWidth="1"/>
    <col min="12271" max="12271" width="9.28515625" style="1252" customWidth="1"/>
    <col min="12272" max="12273" width="8.5703125" style="1252" customWidth="1"/>
    <col min="12274" max="12274" width="8.42578125" style="1252" customWidth="1"/>
    <col min="12275" max="12275" width="8.7109375" style="1252" customWidth="1"/>
    <col min="12276" max="12276" width="8.42578125" style="1252" customWidth="1"/>
    <col min="12277" max="12277" width="9" style="1252" customWidth="1"/>
    <col min="12278" max="12281" width="0" style="1252" hidden="1" customWidth="1"/>
    <col min="12282" max="12282" width="8.7109375" style="1252" customWidth="1"/>
    <col min="12283" max="12283" width="10" style="1252" bestFit="1" customWidth="1"/>
    <col min="12284" max="12284" width="11.42578125" style="1252" bestFit="1" customWidth="1"/>
    <col min="12285" max="12285" width="23.28515625" style="1252" customWidth="1"/>
    <col min="12286" max="12286" width="11.42578125" style="1252" bestFit="1" customWidth="1"/>
    <col min="12287" max="12514" width="9.140625" style="1252"/>
    <col min="12515" max="12515" width="5.28515625" style="1252" customWidth="1"/>
    <col min="12516" max="12516" width="35.28515625" style="1252" customWidth="1"/>
    <col min="12517" max="12517" width="8.7109375" style="1252" customWidth="1"/>
    <col min="12518" max="12518" width="10.5703125" style="1252" customWidth="1"/>
    <col min="12519" max="12519" width="9.85546875" style="1252" customWidth="1"/>
    <col min="12520" max="12520" width="8.42578125" style="1252" customWidth="1"/>
    <col min="12521" max="12521" width="8.140625" style="1252" customWidth="1"/>
    <col min="12522" max="12522" width="9" style="1252" customWidth="1"/>
    <col min="12523" max="12523" width="8.7109375" style="1252" customWidth="1"/>
    <col min="12524" max="12525" width="8.85546875" style="1252" customWidth="1"/>
    <col min="12526" max="12526" width="9" style="1252" customWidth="1"/>
    <col min="12527" max="12527" width="9.28515625" style="1252" customWidth="1"/>
    <col min="12528" max="12529" width="8.5703125" style="1252" customWidth="1"/>
    <col min="12530" max="12530" width="8.42578125" style="1252" customWidth="1"/>
    <col min="12531" max="12531" width="8.7109375" style="1252" customWidth="1"/>
    <col min="12532" max="12532" width="8.42578125" style="1252" customWidth="1"/>
    <col min="12533" max="12533" width="9" style="1252" customWidth="1"/>
    <col min="12534" max="12537" width="0" style="1252" hidden="1" customWidth="1"/>
    <col min="12538" max="12538" width="8.7109375" style="1252" customWidth="1"/>
    <col min="12539" max="12539" width="10" style="1252" bestFit="1" customWidth="1"/>
    <col min="12540" max="12540" width="11.42578125" style="1252" bestFit="1" customWidth="1"/>
    <col min="12541" max="12541" width="23.28515625" style="1252" customWidth="1"/>
    <col min="12542" max="12542" width="11.42578125" style="1252" bestFit="1" customWidth="1"/>
    <col min="12543" max="12770" width="9.140625" style="1252"/>
    <col min="12771" max="12771" width="5.28515625" style="1252" customWidth="1"/>
    <col min="12772" max="12772" width="35.28515625" style="1252" customWidth="1"/>
    <col min="12773" max="12773" width="8.7109375" style="1252" customWidth="1"/>
    <col min="12774" max="12774" width="10.5703125" style="1252" customWidth="1"/>
    <col min="12775" max="12775" width="9.85546875" style="1252" customWidth="1"/>
    <col min="12776" max="12776" width="8.42578125" style="1252" customWidth="1"/>
    <col min="12777" max="12777" width="8.140625" style="1252" customWidth="1"/>
    <col min="12778" max="12778" width="9" style="1252" customWidth="1"/>
    <col min="12779" max="12779" width="8.7109375" style="1252" customWidth="1"/>
    <col min="12780" max="12781" width="8.85546875" style="1252" customWidth="1"/>
    <col min="12782" max="12782" width="9" style="1252" customWidth="1"/>
    <col min="12783" max="12783" width="9.28515625" style="1252" customWidth="1"/>
    <col min="12784" max="12785" width="8.5703125" style="1252" customWidth="1"/>
    <col min="12786" max="12786" width="8.42578125" style="1252" customWidth="1"/>
    <col min="12787" max="12787" width="8.7109375" style="1252" customWidth="1"/>
    <col min="12788" max="12788" width="8.42578125" style="1252" customWidth="1"/>
    <col min="12789" max="12789" width="9" style="1252" customWidth="1"/>
    <col min="12790" max="12793" width="0" style="1252" hidden="1" customWidth="1"/>
    <col min="12794" max="12794" width="8.7109375" style="1252" customWidth="1"/>
    <col min="12795" max="12795" width="10" style="1252" bestFit="1" customWidth="1"/>
    <col min="12796" max="12796" width="11.42578125" style="1252" bestFit="1" customWidth="1"/>
    <col min="12797" max="12797" width="23.28515625" style="1252" customWidth="1"/>
    <col min="12798" max="12798" width="11.42578125" style="1252" bestFit="1" customWidth="1"/>
    <col min="12799" max="13026" width="9.140625" style="1252"/>
    <col min="13027" max="13027" width="5.28515625" style="1252" customWidth="1"/>
    <col min="13028" max="13028" width="35.28515625" style="1252" customWidth="1"/>
    <col min="13029" max="13029" width="8.7109375" style="1252" customWidth="1"/>
    <col min="13030" max="13030" width="10.5703125" style="1252" customWidth="1"/>
    <col min="13031" max="13031" width="9.85546875" style="1252" customWidth="1"/>
    <col min="13032" max="13032" width="8.42578125" style="1252" customWidth="1"/>
    <col min="13033" max="13033" width="8.140625" style="1252" customWidth="1"/>
    <col min="13034" max="13034" width="9" style="1252" customWidth="1"/>
    <col min="13035" max="13035" width="8.7109375" style="1252" customWidth="1"/>
    <col min="13036" max="13037" width="8.85546875" style="1252" customWidth="1"/>
    <col min="13038" max="13038" width="9" style="1252" customWidth="1"/>
    <col min="13039" max="13039" width="9.28515625" style="1252" customWidth="1"/>
    <col min="13040" max="13041" width="8.5703125" style="1252" customWidth="1"/>
    <col min="13042" max="13042" width="8.42578125" style="1252" customWidth="1"/>
    <col min="13043" max="13043" width="8.7109375" style="1252" customWidth="1"/>
    <col min="13044" max="13044" width="8.42578125" style="1252" customWidth="1"/>
    <col min="13045" max="13045" width="9" style="1252" customWidth="1"/>
    <col min="13046" max="13049" width="0" style="1252" hidden="1" customWidth="1"/>
    <col min="13050" max="13050" width="8.7109375" style="1252" customWidth="1"/>
    <col min="13051" max="13051" width="10" style="1252" bestFit="1" customWidth="1"/>
    <col min="13052" max="13052" width="11.42578125" style="1252" bestFit="1" customWidth="1"/>
    <col min="13053" max="13053" width="23.28515625" style="1252" customWidth="1"/>
    <col min="13054" max="13054" width="11.42578125" style="1252" bestFit="1" customWidth="1"/>
    <col min="13055" max="13282" width="9.140625" style="1252"/>
    <col min="13283" max="13283" width="5.28515625" style="1252" customWidth="1"/>
    <col min="13284" max="13284" width="35.28515625" style="1252" customWidth="1"/>
    <col min="13285" max="13285" width="8.7109375" style="1252" customWidth="1"/>
    <col min="13286" max="13286" width="10.5703125" style="1252" customWidth="1"/>
    <col min="13287" max="13287" width="9.85546875" style="1252" customWidth="1"/>
    <col min="13288" max="13288" width="8.42578125" style="1252" customWidth="1"/>
    <col min="13289" max="13289" width="8.140625" style="1252" customWidth="1"/>
    <col min="13290" max="13290" width="9" style="1252" customWidth="1"/>
    <col min="13291" max="13291" width="8.7109375" style="1252" customWidth="1"/>
    <col min="13292" max="13293" width="8.85546875" style="1252" customWidth="1"/>
    <col min="13294" max="13294" width="9" style="1252" customWidth="1"/>
    <col min="13295" max="13295" width="9.28515625" style="1252" customWidth="1"/>
    <col min="13296" max="13297" width="8.5703125" style="1252" customWidth="1"/>
    <col min="13298" max="13298" width="8.42578125" style="1252" customWidth="1"/>
    <col min="13299" max="13299" width="8.7109375" style="1252" customWidth="1"/>
    <col min="13300" max="13300" width="8.42578125" style="1252" customWidth="1"/>
    <col min="13301" max="13301" width="9" style="1252" customWidth="1"/>
    <col min="13302" max="13305" width="0" style="1252" hidden="1" customWidth="1"/>
    <col min="13306" max="13306" width="8.7109375" style="1252" customWidth="1"/>
    <col min="13307" max="13307" width="10" style="1252" bestFit="1" customWidth="1"/>
    <col min="13308" max="13308" width="11.42578125" style="1252" bestFit="1" customWidth="1"/>
    <col min="13309" max="13309" width="23.28515625" style="1252" customWidth="1"/>
    <col min="13310" max="13310" width="11.42578125" style="1252" bestFit="1" customWidth="1"/>
    <col min="13311" max="13538" width="9.140625" style="1252"/>
    <col min="13539" max="13539" width="5.28515625" style="1252" customWidth="1"/>
    <col min="13540" max="13540" width="35.28515625" style="1252" customWidth="1"/>
    <col min="13541" max="13541" width="8.7109375" style="1252" customWidth="1"/>
    <col min="13542" max="13542" width="10.5703125" style="1252" customWidth="1"/>
    <col min="13543" max="13543" width="9.85546875" style="1252" customWidth="1"/>
    <col min="13544" max="13544" width="8.42578125" style="1252" customWidth="1"/>
    <col min="13545" max="13545" width="8.140625" style="1252" customWidth="1"/>
    <col min="13546" max="13546" width="9" style="1252" customWidth="1"/>
    <col min="13547" max="13547" width="8.7109375" style="1252" customWidth="1"/>
    <col min="13548" max="13549" width="8.85546875" style="1252" customWidth="1"/>
    <col min="13550" max="13550" width="9" style="1252" customWidth="1"/>
    <col min="13551" max="13551" width="9.28515625" style="1252" customWidth="1"/>
    <col min="13552" max="13553" width="8.5703125" style="1252" customWidth="1"/>
    <col min="13554" max="13554" width="8.42578125" style="1252" customWidth="1"/>
    <col min="13555" max="13555" width="8.7109375" style="1252" customWidth="1"/>
    <col min="13556" max="13556" width="8.42578125" style="1252" customWidth="1"/>
    <col min="13557" max="13557" width="9" style="1252" customWidth="1"/>
    <col min="13558" max="13561" width="0" style="1252" hidden="1" customWidth="1"/>
    <col min="13562" max="13562" width="8.7109375" style="1252" customWidth="1"/>
    <col min="13563" max="13563" width="10" style="1252" bestFit="1" customWidth="1"/>
    <col min="13564" max="13564" width="11.42578125" style="1252" bestFit="1" customWidth="1"/>
    <col min="13565" max="13565" width="23.28515625" style="1252" customWidth="1"/>
    <col min="13566" max="13566" width="11.42578125" style="1252" bestFit="1" customWidth="1"/>
    <col min="13567" max="13794" width="9.140625" style="1252"/>
    <col min="13795" max="13795" width="5.28515625" style="1252" customWidth="1"/>
    <col min="13796" max="13796" width="35.28515625" style="1252" customWidth="1"/>
    <col min="13797" max="13797" width="8.7109375" style="1252" customWidth="1"/>
    <col min="13798" max="13798" width="10.5703125" style="1252" customWidth="1"/>
    <col min="13799" max="13799" width="9.85546875" style="1252" customWidth="1"/>
    <col min="13800" max="13800" width="8.42578125" style="1252" customWidth="1"/>
    <col min="13801" max="13801" width="8.140625" style="1252" customWidth="1"/>
    <col min="13802" max="13802" width="9" style="1252" customWidth="1"/>
    <col min="13803" max="13803" width="8.7109375" style="1252" customWidth="1"/>
    <col min="13804" max="13805" width="8.85546875" style="1252" customWidth="1"/>
    <col min="13806" max="13806" width="9" style="1252" customWidth="1"/>
    <col min="13807" max="13807" width="9.28515625" style="1252" customWidth="1"/>
    <col min="13808" max="13809" width="8.5703125" style="1252" customWidth="1"/>
    <col min="13810" max="13810" width="8.42578125" style="1252" customWidth="1"/>
    <col min="13811" max="13811" width="8.7109375" style="1252" customWidth="1"/>
    <col min="13812" max="13812" width="8.42578125" style="1252" customWidth="1"/>
    <col min="13813" max="13813" width="9" style="1252" customWidth="1"/>
    <col min="13814" max="13817" width="0" style="1252" hidden="1" customWidth="1"/>
    <col min="13818" max="13818" width="8.7109375" style="1252" customWidth="1"/>
    <col min="13819" max="13819" width="10" style="1252" bestFit="1" customWidth="1"/>
    <col min="13820" max="13820" width="11.42578125" style="1252" bestFit="1" customWidth="1"/>
    <col min="13821" max="13821" width="23.28515625" style="1252" customWidth="1"/>
    <col min="13822" max="13822" width="11.42578125" style="1252" bestFit="1" customWidth="1"/>
    <col min="13823" max="14050" width="9.140625" style="1252"/>
    <col min="14051" max="14051" width="5.28515625" style="1252" customWidth="1"/>
    <col min="14052" max="14052" width="35.28515625" style="1252" customWidth="1"/>
    <col min="14053" max="14053" width="8.7109375" style="1252" customWidth="1"/>
    <col min="14054" max="14054" width="10.5703125" style="1252" customWidth="1"/>
    <col min="14055" max="14055" width="9.85546875" style="1252" customWidth="1"/>
    <col min="14056" max="14056" width="8.42578125" style="1252" customWidth="1"/>
    <col min="14057" max="14057" width="8.140625" style="1252" customWidth="1"/>
    <col min="14058" max="14058" width="9" style="1252" customWidth="1"/>
    <col min="14059" max="14059" width="8.7109375" style="1252" customWidth="1"/>
    <col min="14060" max="14061" width="8.85546875" style="1252" customWidth="1"/>
    <col min="14062" max="14062" width="9" style="1252" customWidth="1"/>
    <col min="14063" max="14063" width="9.28515625" style="1252" customWidth="1"/>
    <col min="14064" max="14065" width="8.5703125" style="1252" customWidth="1"/>
    <col min="14066" max="14066" width="8.42578125" style="1252" customWidth="1"/>
    <col min="14067" max="14067" width="8.7109375" style="1252" customWidth="1"/>
    <col min="14068" max="14068" width="8.42578125" style="1252" customWidth="1"/>
    <col min="14069" max="14069" width="9" style="1252" customWidth="1"/>
    <col min="14070" max="14073" width="0" style="1252" hidden="1" customWidth="1"/>
    <col min="14074" max="14074" width="8.7109375" style="1252" customWidth="1"/>
    <col min="14075" max="14075" width="10" style="1252" bestFit="1" customWidth="1"/>
    <col min="14076" max="14076" width="11.42578125" style="1252" bestFit="1" customWidth="1"/>
    <col min="14077" max="14077" width="23.28515625" style="1252" customWidth="1"/>
    <col min="14078" max="14078" width="11.42578125" style="1252" bestFit="1" customWidth="1"/>
    <col min="14079" max="14306" width="9.140625" style="1252"/>
    <col min="14307" max="14307" width="5.28515625" style="1252" customWidth="1"/>
    <col min="14308" max="14308" width="35.28515625" style="1252" customWidth="1"/>
    <col min="14309" max="14309" width="8.7109375" style="1252" customWidth="1"/>
    <col min="14310" max="14310" width="10.5703125" style="1252" customWidth="1"/>
    <col min="14311" max="14311" width="9.85546875" style="1252" customWidth="1"/>
    <col min="14312" max="14312" width="8.42578125" style="1252" customWidth="1"/>
    <col min="14313" max="14313" width="8.140625" style="1252" customWidth="1"/>
    <col min="14314" max="14314" width="9" style="1252" customWidth="1"/>
    <col min="14315" max="14315" width="8.7109375" style="1252" customWidth="1"/>
    <col min="14316" max="14317" width="8.85546875" style="1252" customWidth="1"/>
    <col min="14318" max="14318" width="9" style="1252" customWidth="1"/>
    <col min="14319" max="14319" width="9.28515625" style="1252" customWidth="1"/>
    <col min="14320" max="14321" width="8.5703125" style="1252" customWidth="1"/>
    <col min="14322" max="14322" width="8.42578125" style="1252" customWidth="1"/>
    <col min="14323" max="14323" width="8.7109375" style="1252" customWidth="1"/>
    <col min="14324" max="14324" width="8.42578125" style="1252" customWidth="1"/>
    <col min="14325" max="14325" width="9" style="1252" customWidth="1"/>
    <col min="14326" max="14329" width="0" style="1252" hidden="1" customWidth="1"/>
    <col min="14330" max="14330" width="8.7109375" style="1252" customWidth="1"/>
    <col min="14331" max="14331" width="10" style="1252" bestFit="1" customWidth="1"/>
    <col min="14332" max="14332" width="11.42578125" style="1252" bestFit="1" customWidth="1"/>
    <col min="14333" max="14333" width="23.28515625" style="1252" customWidth="1"/>
    <col min="14334" max="14334" width="11.42578125" style="1252" bestFit="1" customWidth="1"/>
    <col min="14335" max="14562" width="9.140625" style="1252"/>
    <col min="14563" max="14563" width="5.28515625" style="1252" customWidth="1"/>
    <col min="14564" max="14564" width="35.28515625" style="1252" customWidth="1"/>
    <col min="14565" max="14565" width="8.7109375" style="1252" customWidth="1"/>
    <col min="14566" max="14566" width="10.5703125" style="1252" customWidth="1"/>
    <col min="14567" max="14567" width="9.85546875" style="1252" customWidth="1"/>
    <col min="14568" max="14568" width="8.42578125" style="1252" customWidth="1"/>
    <col min="14569" max="14569" width="8.140625" style="1252" customWidth="1"/>
    <col min="14570" max="14570" width="9" style="1252" customWidth="1"/>
    <col min="14571" max="14571" width="8.7109375" style="1252" customWidth="1"/>
    <col min="14572" max="14573" width="8.85546875" style="1252" customWidth="1"/>
    <col min="14574" max="14574" width="9" style="1252" customWidth="1"/>
    <col min="14575" max="14575" width="9.28515625" style="1252" customWidth="1"/>
    <col min="14576" max="14577" width="8.5703125" style="1252" customWidth="1"/>
    <col min="14578" max="14578" width="8.42578125" style="1252" customWidth="1"/>
    <col min="14579" max="14579" width="8.7109375" style="1252" customWidth="1"/>
    <col min="14580" max="14580" width="8.42578125" style="1252" customWidth="1"/>
    <col min="14581" max="14581" width="9" style="1252" customWidth="1"/>
    <col min="14582" max="14585" width="0" style="1252" hidden="1" customWidth="1"/>
    <col min="14586" max="14586" width="8.7109375" style="1252" customWidth="1"/>
    <col min="14587" max="14587" width="10" style="1252" bestFit="1" customWidth="1"/>
    <col min="14588" max="14588" width="11.42578125" style="1252" bestFit="1" customWidth="1"/>
    <col min="14589" max="14589" width="23.28515625" style="1252" customWidth="1"/>
    <col min="14590" max="14590" width="11.42578125" style="1252" bestFit="1" customWidth="1"/>
    <col min="14591" max="14818" width="9.140625" style="1252"/>
    <col min="14819" max="14819" width="5.28515625" style="1252" customWidth="1"/>
    <col min="14820" max="14820" width="35.28515625" style="1252" customWidth="1"/>
    <col min="14821" max="14821" width="8.7109375" style="1252" customWidth="1"/>
    <col min="14822" max="14822" width="10.5703125" style="1252" customWidth="1"/>
    <col min="14823" max="14823" width="9.85546875" style="1252" customWidth="1"/>
    <col min="14824" max="14824" width="8.42578125" style="1252" customWidth="1"/>
    <col min="14825" max="14825" width="8.140625" style="1252" customWidth="1"/>
    <col min="14826" max="14826" width="9" style="1252" customWidth="1"/>
    <col min="14827" max="14827" width="8.7109375" style="1252" customWidth="1"/>
    <col min="14828" max="14829" width="8.85546875" style="1252" customWidth="1"/>
    <col min="14830" max="14830" width="9" style="1252" customWidth="1"/>
    <col min="14831" max="14831" width="9.28515625" style="1252" customWidth="1"/>
    <col min="14832" max="14833" width="8.5703125" style="1252" customWidth="1"/>
    <col min="14834" max="14834" width="8.42578125" style="1252" customWidth="1"/>
    <col min="14835" max="14835" width="8.7109375" style="1252" customWidth="1"/>
    <col min="14836" max="14836" width="8.42578125" style="1252" customWidth="1"/>
    <col min="14837" max="14837" width="9" style="1252" customWidth="1"/>
    <col min="14838" max="14841" width="0" style="1252" hidden="1" customWidth="1"/>
    <col min="14842" max="14842" width="8.7109375" style="1252" customWidth="1"/>
    <col min="14843" max="14843" width="10" style="1252" bestFit="1" customWidth="1"/>
    <col min="14844" max="14844" width="11.42578125" style="1252" bestFit="1" customWidth="1"/>
    <col min="14845" max="14845" width="23.28515625" style="1252" customWidth="1"/>
    <col min="14846" max="14846" width="11.42578125" style="1252" bestFit="1" customWidth="1"/>
    <col min="14847" max="15074" width="9.140625" style="1252"/>
    <col min="15075" max="15075" width="5.28515625" style="1252" customWidth="1"/>
    <col min="15076" max="15076" width="35.28515625" style="1252" customWidth="1"/>
    <col min="15077" max="15077" width="8.7109375" style="1252" customWidth="1"/>
    <col min="15078" max="15078" width="10.5703125" style="1252" customWidth="1"/>
    <col min="15079" max="15079" width="9.85546875" style="1252" customWidth="1"/>
    <col min="15080" max="15080" width="8.42578125" style="1252" customWidth="1"/>
    <col min="15081" max="15081" width="8.140625" style="1252" customWidth="1"/>
    <col min="15082" max="15082" width="9" style="1252" customWidth="1"/>
    <col min="15083" max="15083" width="8.7109375" style="1252" customWidth="1"/>
    <col min="15084" max="15085" width="8.85546875" style="1252" customWidth="1"/>
    <col min="15086" max="15086" width="9" style="1252" customWidth="1"/>
    <col min="15087" max="15087" width="9.28515625" style="1252" customWidth="1"/>
    <col min="15088" max="15089" width="8.5703125" style="1252" customWidth="1"/>
    <col min="15090" max="15090" width="8.42578125" style="1252" customWidth="1"/>
    <col min="15091" max="15091" width="8.7109375" style="1252" customWidth="1"/>
    <col min="15092" max="15092" width="8.42578125" style="1252" customWidth="1"/>
    <col min="15093" max="15093" width="9" style="1252" customWidth="1"/>
    <col min="15094" max="15097" width="0" style="1252" hidden="1" customWidth="1"/>
    <col min="15098" max="15098" width="8.7109375" style="1252" customWidth="1"/>
    <col min="15099" max="15099" width="10" style="1252" bestFit="1" customWidth="1"/>
    <col min="15100" max="15100" width="11.42578125" style="1252" bestFit="1" customWidth="1"/>
    <col min="15101" max="15101" width="23.28515625" style="1252" customWidth="1"/>
    <col min="15102" max="15102" width="11.42578125" style="1252" bestFit="1" customWidth="1"/>
    <col min="15103" max="15330" width="9.140625" style="1252"/>
    <col min="15331" max="15331" width="5.28515625" style="1252" customWidth="1"/>
    <col min="15332" max="15332" width="35.28515625" style="1252" customWidth="1"/>
    <col min="15333" max="15333" width="8.7109375" style="1252" customWidth="1"/>
    <col min="15334" max="15334" width="10.5703125" style="1252" customWidth="1"/>
    <col min="15335" max="15335" width="9.85546875" style="1252" customWidth="1"/>
    <col min="15336" max="15336" width="8.42578125" style="1252" customWidth="1"/>
    <col min="15337" max="15337" width="8.140625" style="1252" customWidth="1"/>
    <col min="15338" max="15338" width="9" style="1252" customWidth="1"/>
    <col min="15339" max="15339" width="8.7109375" style="1252" customWidth="1"/>
    <col min="15340" max="15341" width="8.85546875" style="1252" customWidth="1"/>
    <col min="15342" max="15342" width="9" style="1252" customWidth="1"/>
    <col min="15343" max="15343" width="9.28515625" style="1252" customWidth="1"/>
    <col min="15344" max="15345" width="8.5703125" style="1252" customWidth="1"/>
    <col min="15346" max="15346" width="8.42578125" style="1252" customWidth="1"/>
    <col min="15347" max="15347" width="8.7109375" style="1252" customWidth="1"/>
    <col min="15348" max="15348" width="8.42578125" style="1252" customWidth="1"/>
    <col min="15349" max="15349" width="9" style="1252" customWidth="1"/>
    <col min="15350" max="15353" width="0" style="1252" hidden="1" customWidth="1"/>
    <col min="15354" max="15354" width="8.7109375" style="1252" customWidth="1"/>
    <col min="15355" max="15355" width="10" style="1252" bestFit="1" customWidth="1"/>
    <col min="15356" max="15356" width="11.42578125" style="1252" bestFit="1" customWidth="1"/>
    <col min="15357" max="15357" width="23.28515625" style="1252" customWidth="1"/>
    <col min="15358" max="15358" width="11.42578125" style="1252" bestFit="1" customWidth="1"/>
    <col min="15359" max="15586" width="9.140625" style="1252"/>
    <col min="15587" max="15587" width="5.28515625" style="1252" customWidth="1"/>
    <col min="15588" max="15588" width="35.28515625" style="1252" customWidth="1"/>
    <col min="15589" max="15589" width="8.7109375" style="1252" customWidth="1"/>
    <col min="15590" max="15590" width="10.5703125" style="1252" customWidth="1"/>
    <col min="15591" max="15591" width="9.85546875" style="1252" customWidth="1"/>
    <col min="15592" max="15592" width="8.42578125" style="1252" customWidth="1"/>
    <col min="15593" max="15593" width="8.140625" style="1252" customWidth="1"/>
    <col min="15594" max="15594" width="9" style="1252" customWidth="1"/>
    <col min="15595" max="15595" width="8.7109375" style="1252" customWidth="1"/>
    <col min="15596" max="15597" width="8.85546875" style="1252" customWidth="1"/>
    <col min="15598" max="15598" width="9" style="1252" customWidth="1"/>
    <col min="15599" max="15599" width="9.28515625" style="1252" customWidth="1"/>
    <col min="15600" max="15601" width="8.5703125" style="1252" customWidth="1"/>
    <col min="15602" max="15602" width="8.42578125" style="1252" customWidth="1"/>
    <col min="15603" max="15603" width="8.7109375" style="1252" customWidth="1"/>
    <col min="15604" max="15604" width="8.42578125" style="1252" customWidth="1"/>
    <col min="15605" max="15605" width="9" style="1252" customWidth="1"/>
    <col min="15606" max="15609" width="0" style="1252" hidden="1" customWidth="1"/>
    <col min="15610" max="15610" width="8.7109375" style="1252" customWidth="1"/>
    <col min="15611" max="15611" width="10" style="1252" bestFit="1" customWidth="1"/>
    <col min="15612" max="15612" width="11.42578125" style="1252" bestFit="1" customWidth="1"/>
    <col min="15613" max="15613" width="23.28515625" style="1252" customWidth="1"/>
    <col min="15614" max="15614" width="11.42578125" style="1252" bestFit="1" customWidth="1"/>
    <col min="15615" max="15842" width="9.140625" style="1252"/>
    <col min="15843" max="15843" width="5.28515625" style="1252" customWidth="1"/>
    <col min="15844" max="15844" width="35.28515625" style="1252" customWidth="1"/>
    <col min="15845" max="15845" width="8.7109375" style="1252" customWidth="1"/>
    <col min="15846" max="15846" width="10.5703125" style="1252" customWidth="1"/>
    <col min="15847" max="15847" width="9.85546875" style="1252" customWidth="1"/>
    <col min="15848" max="15848" width="8.42578125" style="1252" customWidth="1"/>
    <col min="15849" max="15849" width="8.140625" style="1252" customWidth="1"/>
    <col min="15850" max="15850" width="9" style="1252" customWidth="1"/>
    <col min="15851" max="15851" width="8.7109375" style="1252" customWidth="1"/>
    <col min="15852" max="15853" width="8.85546875" style="1252" customWidth="1"/>
    <col min="15854" max="15854" width="9" style="1252" customWidth="1"/>
    <col min="15855" max="15855" width="9.28515625" style="1252" customWidth="1"/>
    <col min="15856" max="15857" width="8.5703125" style="1252" customWidth="1"/>
    <col min="15858" max="15858" width="8.42578125" style="1252" customWidth="1"/>
    <col min="15859" max="15859" width="8.7109375" style="1252" customWidth="1"/>
    <col min="15860" max="15860" width="8.42578125" style="1252" customWidth="1"/>
    <col min="15861" max="15861" width="9" style="1252" customWidth="1"/>
    <col min="15862" max="15865" width="0" style="1252" hidden="1" customWidth="1"/>
    <col min="15866" max="15866" width="8.7109375" style="1252" customWidth="1"/>
    <col min="15867" max="15867" width="10" style="1252" bestFit="1" customWidth="1"/>
    <col min="15868" max="15868" width="11.42578125" style="1252" bestFit="1" customWidth="1"/>
    <col min="15869" max="15869" width="23.28515625" style="1252" customWidth="1"/>
    <col min="15870" max="15870" width="11.42578125" style="1252" bestFit="1" customWidth="1"/>
    <col min="15871" max="16098" width="9.140625" style="1252"/>
    <col min="16099" max="16099" width="5.28515625" style="1252" customWidth="1"/>
    <col min="16100" max="16100" width="35.28515625" style="1252" customWidth="1"/>
    <col min="16101" max="16101" width="8.7109375" style="1252" customWidth="1"/>
    <col min="16102" max="16102" width="10.5703125" style="1252" customWidth="1"/>
    <col min="16103" max="16103" width="9.85546875" style="1252" customWidth="1"/>
    <col min="16104" max="16104" width="8.42578125" style="1252" customWidth="1"/>
    <col min="16105" max="16105" width="8.140625" style="1252" customWidth="1"/>
    <col min="16106" max="16106" width="9" style="1252" customWidth="1"/>
    <col min="16107" max="16107" width="8.7109375" style="1252" customWidth="1"/>
    <col min="16108" max="16109" width="8.85546875" style="1252" customWidth="1"/>
    <col min="16110" max="16110" width="9" style="1252" customWidth="1"/>
    <col min="16111" max="16111" width="9.28515625" style="1252" customWidth="1"/>
    <col min="16112" max="16113" width="8.5703125" style="1252" customWidth="1"/>
    <col min="16114" max="16114" width="8.42578125" style="1252" customWidth="1"/>
    <col min="16115" max="16115" width="8.7109375" style="1252" customWidth="1"/>
    <col min="16116" max="16116" width="8.42578125" style="1252" customWidth="1"/>
    <col min="16117" max="16117" width="9" style="1252" customWidth="1"/>
    <col min="16118" max="16121" width="0" style="1252" hidden="1" customWidth="1"/>
    <col min="16122" max="16122" width="8.7109375" style="1252" customWidth="1"/>
    <col min="16123" max="16123" width="10" style="1252" bestFit="1" customWidth="1"/>
    <col min="16124" max="16124" width="11.42578125" style="1252" bestFit="1" customWidth="1"/>
    <col min="16125" max="16125" width="23.28515625" style="1252" customWidth="1"/>
    <col min="16126" max="16126" width="11.42578125" style="1252" bestFit="1" customWidth="1"/>
    <col min="16127" max="16373" width="9.140625" style="1252"/>
    <col min="16374" max="16377" width="9.140625" style="1252" customWidth="1"/>
    <col min="16378" max="16384" width="9.140625" style="1252"/>
  </cols>
  <sheetData>
    <row r="1" spans="1:16377" ht="15" customHeight="1">
      <c r="B1" s="1794" t="s">
        <v>0</v>
      </c>
      <c r="C1" s="1794"/>
      <c r="D1" s="1248"/>
      <c r="E1" s="1249"/>
      <c r="F1" s="1250"/>
      <c r="G1" s="1249"/>
      <c r="H1" s="1249"/>
      <c r="I1" s="1249"/>
    </row>
    <row r="2" spans="1:16377" ht="27" customHeight="1">
      <c r="B2" s="1249"/>
      <c r="C2" s="1881" t="s">
        <v>1020</v>
      </c>
      <c r="D2" s="1881"/>
      <c r="E2" s="1881"/>
      <c r="F2" s="1881"/>
      <c r="G2" s="1881"/>
      <c r="H2" s="1881"/>
      <c r="I2" s="1881"/>
    </row>
    <row r="3" spans="1:16377" ht="19.5" customHeight="1">
      <c r="B3" s="1832" t="s">
        <v>4</v>
      </c>
      <c r="C3" s="1832" t="s">
        <v>5</v>
      </c>
      <c r="D3" s="1800" t="s">
        <v>349</v>
      </c>
      <c r="E3" s="1800" t="s">
        <v>350</v>
      </c>
      <c r="F3" s="1800" t="s">
        <v>351</v>
      </c>
      <c r="G3" s="1800"/>
      <c r="H3" s="1800" t="s">
        <v>352</v>
      </c>
      <c r="I3" s="1800" t="s">
        <v>353</v>
      </c>
      <c r="J3" s="1879" t="s">
        <v>355</v>
      </c>
      <c r="K3" s="1879"/>
      <c r="L3" s="1879"/>
      <c r="M3" s="1879"/>
      <c r="N3" s="1879"/>
      <c r="O3" s="1879"/>
      <c r="P3" s="1879"/>
      <c r="Q3" s="1879"/>
      <c r="R3" s="1879"/>
      <c r="S3" s="1879"/>
      <c r="T3" s="1879"/>
      <c r="U3" s="1879"/>
      <c r="V3" s="1879"/>
      <c r="W3" s="1879"/>
      <c r="X3" s="1879"/>
      <c r="Y3" s="1879"/>
      <c r="Z3" s="1879"/>
      <c r="AA3" s="1879"/>
      <c r="AB3" s="1879"/>
      <c r="AC3" s="1879"/>
      <c r="AD3" s="1879"/>
      <c r="AE3" s="1879"/>
      <c r="AF3" s="1879"/>
      <c r="AG3" s="1879"/>
      <c r="AH3" s="1879"/>
      <c r="AI3" s="1879"/>
      <c r="AJ3" s="1879"/>
      <c r="AK3" s="1879"/>
      <c r="AL3" s="1879"/>
      <c r="AM3" s="1879"/>
      <c r="AN3" s="1879"/>
      <c r="AO3" s="1879"/>
      <c r="AP3" s="1879"/>
      <c r="AQ3" s="1879"/>
      <c r="AR3" s="1879"/>
      <c r="AS3" s="1879"/>
    </row>
    <row r="4" spans="1:16377" ht="50.25" customHeight="1">
      <c r="B4" s="1832"/>
      <c r="C4" s="1832"/>
      <c r="D4" s="1800"/>
      <c r="E4" s="1800"/>
      <c r="F4" s="1256" t="s">
        <v>354</v>
      </c>
      <c r="G4" s="1257" t="s">
        <v>355</v>
      </c>
      <c r="H4" s="1800"/>
      <c r="I4" s="1800"/>
      <c r="J4" s="1586" t="s">
        <v>447</v>
      </c>
      <c r="K4" s="1586" t="s">
        <v>152</v>
      </c>
      <c r="L4" s="1586" t="s">
        <v>123</v>
      </c>
      <c r="M4" s="1586" t="s">
        <v>153</v>
      </c>
      <c r="N4" s="1586" t="s">
        <v>209</v>
      </c>
      <c r="O4" s="1586" t="s">
        <v>206</v>
      </c>
      <c r="P4" s="1586" t="s">
        <v>154</v>
      </c>
      <c r="Q4" s="1587" t="s">
        <v>450</v>
      </c>
      <c r="R4" s="1587" t="s">
        <v>90</v>
      </c>
      <c r="S4" s="1587" t="s">
        <v>48</v>
      </c>
      <c r="T4" s="1588" t="s">
        <v>88</v>
      </c>
      <c r="U4" s="1588" t="s">
        <v>87</v>
      </c>
      <c r="V4" s="1589" t="s">
        <v>82</v>
      </c>
      <c r="W4" s="1588" t="s">
        <v>59</v>
      </c>
      <c r="X4" s="1588" t="s">
        <v>72</v>
      </c>
      <c r="Y4" s="1588" t="s">
        <v>122</v>
      </c>
      <c r="Z4" s="1588" t="s">
        <v>247</v>
      </c>
      <c r="AA4" s="1588" t="s">
        <v>68</v>
      </c>
      <c r="AB4" s="1588" t="s">
        <v>130</v>
      </c>
      <c r="AC4" s="1588" t="s">
        <v>52</v>
      </c>
      <c r="AD4" s="1589" t="s">
        <v>77</v>
      </c>
      <c r="AE4" s="1589" t="s">
        <v>259</v>
      </c>
      <c r="AF4" s="1588" t="s">
        <v>78</v>
      </c>
      <c r="AG4" s="1588" t="s">
        <v>142</v>
      </c>
      <c r="AH4" s="1588" t="s">
        <v>271</v>
      </c>
      <c r="AI4" s="1588" t="s">
        <v>49</v>
      </c>
      <c r="AJ4" s="1588" t="s">
        <v>121</v>
      </c>
      <c r="AK4" s="1588" t="s">
        <v>44</v>
      </c>
      <c r="AL4" s="1589" t="s">
        <v>287</v>
      </c>
      <c r="AM4" s="1588" t="s">
        <v>155</v>
      </c>
      <c r="AN4" s="1588" t="s">
        <v>292</v>
      </c>
      <c r="AO4" s="1586" t="s">
        <v>156</v>
      </c>
      <c r="AP4" s="1588" t="s">
        <v>144</v>
      </c>
      <c r="AQ4" s="1589" t="s">
        <v>29</v>
      </c>
      <c r="AR4" s="1588" t="s">
        <v>76</v>
      </c>
      <c r="AS4" s="1588" t="s">
        <v>18</v>
      </c>
    </row>
    <row r="5" spans="1:16377" s="1262" customFormat="1" ht="18.75" customHeight="1">
      <c r="B5" s="1258" t="s">
        <v>182</v>
      </c>
      <c r="C5" s="1258" t="s">
        <v>183</v>
      </c>
      <c r="D5" s="1258" t="s">
        <v>184</v>
      </c>
      <c r="E5" s="1259" t="s">
        <v>409</v>
      </c>
      <c r="F5" s="1260" t="s">
        <v>186</v>
      </c>
      <c r="G5" s="1258" t="s">
        <v>187</v>
      </c>
      <c r="H5" s="1258" t="s">
        <v>188</v>
      </c>
      <c r="I5" s="1259" t="s">
        <v>189</v>
      </c>
      <c r="J5" s="1252"/>
      <c r="K5" s="1252"/>
      <c r="L5" s="1252"/>
      <c r="M5" s="1252"/>
      <c r="N5" s="1252"/>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row>
    <row r="6" spans="1:16377" s="1590" customFormat="1" ht="59.25" customHeight="1">
      <c r="A6" s="1627"/>
      <c r="B6" s="1628" t="s">
        <v>157</v>
      </c>
      <c r="C6" s="1629" t="s">
        <v>1032</v>
      </c>
      <c r="E6" s="1630"/>
      <c r="F6" s="1631"/>
      <c r="G6" s="1632"/>
      <c r="H6" s="1632"/>
      <c r="I6" s="1632"/>
      <c r="J6" s="1633"/>
      <c r="K6" s="1633"/>
      <c r="L6" s="1633"/>
      <c r="M6" s="1633"/>
      <c r="N6" s="1633"/>
      <c r="O6" s="1633"/>
      <c r="P6" s="1633"/>
      <c r="Q6" s="1633"/>
      <c r="R6" s="1633"/>
      <c r="S6" s="1633"/>
      <c r="T6" s="1633"/>
      <c r="U6" s="1633"/>
      <c r="V6" s="1633"/>
      <c r="W6" s="1634"/>
      <c r="X6" s="1635"/>
      <c r="Y6" s="1636"/>
    </row>
    <row r="7" spans="1:16377" s="1614" customFormat="1" ht="43.5" customHeight="1">
      <c r="A7" s="1614" t="s">
        <v>1035</v>
      </c>
      <c r="B7" s="1619">
        <v>1</v>
      </c>
      <c r="C7" s="1616" t="s">
        <v>1006</v>
      </c>
      <c r="D7" s="1617">
        <v>50</v>
      </c>
      <c r="E7" s="1617"/>
      <c r="F7" s="1617">
        <v>50</v>
      </c>
      <c r="G7" s="1618" t="s">
        <v>18</v>
      </c>
      <c r="H7" s="1619" t="s">
        <v>19</v>
      </c>
      <c r="I7" s="1619" t="s">
        <v>880</v>
      </c>
      <c r="J7" s="1620">
        <f t="shared" ref="J7:AS7" si="0">SUM(J8:J9)</f>
        <v>0</v>
      </c>
      <c r="K7" s="1620">
        <f>SUM(K8:K9)</f>
        <v>0.54</v>
      </c>
      <c r="L7" s="1620">
        <f t="shared" si="0"/>
        <v>9.01</v>
      </c>
      <c r="M7" s="1620">
        <f t="shared" si="0"/>
        <v>39.119999999999997</v>
      </c>
      <c r="N7" s="1620">
        <f>SUM(N8:N9)</f>
        <v>0</v>
      </c>
      <c r="O7" s="1620">
        <f t="shared" si="0"/>
        <v>0</v>
      </c>
      <c r="P7" s="1620">
        <f t="shared" si="0"/>
        <v>0.33</v>
      </c>
      <c r="Q7" s="1620"/>
      <c r="R7" s="1620"/>
      <c r="S7" s="1620"/>
      <c r="T7" s="1620">
        <f>SUM(T8:T9)</f>
        <v>0</v>
      </c>
      <c r="U7" s="1620">
        <f>SUM(U8:U9)</f>
        <v>0</v>
      </c>
      <c r="V7" s="1620"/>
      <c r="W7" s="1620">
        <f t="shared" ref="W7:AC7" si="1">SUM(W8:W9)</f>
        <v>0.5</v>
      </c>
      <c r="X7" s="1620">
        <f t="shared" si="1"/>
        <v>0</v>
      </c>
      <c r="Y7" s="1620">
        <f t="shared" si="1"/>
        <v>0</v>
      </c>
      <c r="Z7" s="1620">
        <f t="shared" si="1"/>
        <v>0</v>
      </c>
      <c r="AA7" s="1620">
        <f t="shared" si="1"/>
        <v>0</v>
      </c>
      <c r="AB7" s="1620">
        <f t="shared" si="1"/>
        <v>0</v>
      </c>
      <c r="AC7" s="1620">
        <f t="shared" si="1"/>
        <v>0</v>
      </c>
      <c r="AD7" s="1620"/>
      <c r="AE7" s="1620"/>
      <c r="AF7" s="1620">
        <f t="shared" ref="AF7:AK7" si="2">SUM(AF8:AF9)</f>
        <v>0</v>
      </c>
      <c r="AG7" s="1620">
        <f t="shared" si="2"/>
        <v>0</v>
      </c>
      <c r="AH7" s="1620">
        <f t="shared" si="2"/>
        <v>0</v>
      </c>
      <c r="AI7" s="1620">
        <f t="shared" si="2"/>
        <v>0</v>
      </c>
      <c r="AJ7" s="1620">
        <f t="shared" si="2"/>
        <v>0</v>
      </c>
      <c r="AK7" s="1620">
        <f t="shared" si="2"/>
        <v>0.52</v>
      </c>
      <c r="AL7" s="1620"/>
      <c r="AM7" s="1620">
        <f>SUM(AM8:AM9)</f>
        <v>0</v>
      </c>
      <c r="AN7" s="1620">
        <f>SUM(AN8:AN9)</f>
        <v>0</v>
      </c>
      <c r="AO7" s="1620">
        <f>SUM(AO8:AO9)</f>
        <v>0.5</v>
      </c>
      <c r="AP7" s="1620">
        <f>SUM(AP8:AP9)</f>
        <v>0</v>
      </c>
      <c r="AQ7" s="1620"/>
      <c r="AR7" s="1620">
        <f>SUM(AR8:AR9)</f>
        <v>0</v>
      </c>
      <c r="AS7" s="1620">
        <f t="shared" si="0"/>
        <v>0</v>
      </c>
    </row>
    <row r="8" spans="1:16377" s="1614" customFormat="1" ht="43.5" customHeight="1">
      <c r="A8" s="1614" t="s">
        <v>1035</v>
      </c>
      <c r="B8" s="1619">
        <v>2</v>
      </c>
      <c r="C8" s="1616" t="s">
        <v>728</v>
      </c>
      <c r="D8" s="1617">
        <v>3</v>
      </c>
      <c r="E8" s="1617"/>
      <c r="F8" s="1617">
        <v>3</v>
      </c>
      <c r="G8" s="1618" t="s">
        <v>18</v>
      </c>
      <c r="H8" s="1619" t="s">
        <v>756</v>
      </c>
      <c r="I8" s="1619" t="s">
        <v>882</v>
      </c>
      <c r="J8" s="1622"/>
      <c r="K8" s="1623">
        <v>0.54</v>
      </c>
      <c r="L8" s="1622">
        <v>9.01</v>
      </c>
      <c r="M8" s="1622">
        <v>39.119999999999997</v>
      </c>
      <c r="N8" s="1622"/>
      <c r="O8" s="1622"/>
      <c r="P8" s="1622">
        <v>0.33</v>
      </c>
      <c r="Q8" s="1622"/>
      <c r="R8" s="1622"/>
      <c r="S8" s="1622"/>
      <c r="T8" s="1622"/>
      <c r="U8" s="1622"/>
      <c r="V8" s="1622"/>
      <c r="W8" s="1623">
        <v>0.5</v>
      </c>
      <c r="X8" s="1622"/>
      <c r="Y8" s="1622"/>
      <c r="Z8" s="1622"/>
      <c r="AA8" s="1622"/>
      <c r="AB8" s="1622"/>
      <c r="AC8" s="1622"/>
      <c r="AD8" s="1622"/>
      <c r="AE8" s="1622"/>
      <c r="AF8" s="1622"/>
      <c r="AG8" s="1622"/>
      <c r="AH8" s="1622"/>
      <c r="AI8" s="1622"/>
      <c r="AJ8" s="1622"/>
      <c r="AK8" s="1622"/>
      <c r="AL8" s="1622"/>
      <c r="AM8" s="1622"/>
      <c r="AN8" s="1622"/>
      <c r="AO8" s="1622">
        <v>0.5</v>
      </c>
      <c r="AP8" s="1622"/>
      <c r="AQ8" s="1622"/>
      <c r="AR8" s="1622"/>
      <c r="AS8" s="1622"/>
    </row>
    <row r="9" spans="1:16377" s="1614" customFormat="1" ht="43.5" customHeight="1">
      <c r="A9" s="1614" t="s">
        <v>1035</v>
      </c>
      <c r="B9" s="1619">
        <v>3</v>
      </c>
      <c r="C9" s="1616" t="s">
        <v>757</v>
      </c>
      <c r="D9" s="1617">
        <v>0.52</v>
      </c>
      <c r="E9" s="1617"/>
      <c r="F9" s="1617">
        <v>0.52</v>
      </c>
      <c r="G9" s="1618" t="s">
        <v>29</v>
      </c>
      <c r="H9" s="1619" t="s">
        <v>365</v>
      </c>
      <c r="I9" s="1619" t="s">
        <v>883</v>
      </c>
      <c r="J9" s="1622"/>
      <c r="K9" s="1622"/>
      <c r="L9" s="1622"/>
      <c r="M9" s="1622"/>
      <c r="N9" s="1622"/>
      <c r="O9" s="1622"/>
      <c r="P9" s="1622"/>
      <c r="Q9" s="1622"/>
      <c r="R9" s="1622"/>
      <c r="S9" s="1622"/>
      <c r="T9" s="1622"/>
      <c r="U9" s="1622"/>
      <c r="V9" s="1622"/>
      <c r="W9" s="1622"/>
      <c r="X9" s="1622"/>
      <c r="Y9" s="1622"/>
      <c r="Z9" s="1622"/>
      <c r="AA9" s="1622"/>
      <c r="AB9" s="1622"/>
      <c r="AC9" s="1622"/>
      <c r="AD9" s="1622"/>
      <c r="AE9" s="1622"/>
      <c r="AF9" s="1622"/>
      <c r="AG9" s="1622"/>
      <c r="AH9" s="1622"/>
      <c r="AI9" s="1622"/>
      <c r="AJ9" s="1622"/>
      <c r="AK9" s="1624">
        <v>0.52</v>
      </c>
      <c r="AL9" s="1624"/>
      <c r="AM9" s="1624"/>
      <c r="AN9" s="1624"/>
      <c r="AO9" s="1624"/>
      <c r="AP9" s="1622"/>
      <c r="AQ9" s="1622"/>
      <c r="AR9" s="1622"/>
      <c r="AS9" s="1622"/>
    </row>
    <row r="10" spans="1:16377" s="1614" customFormat="1" ht="43.5" customHeight="1">
      <c r="A10" s="1614" t="s">
        <v>1035</v>
      </c>
      <c r="B10" s="1619">
        <v>4</v>
      </c>
      <c r="C10" s="1616" t="s">
        <v>685</v>
      </c>
      <c r="D10" s="1617">
        <v>0.2</v>
      </c>
      <c r="E10" s="1617"/>
      <c r="F10" s="1617">
        <v>0.2</v>
      </c>
      <c r="G10" s="1618" t="s">
        <v>29</v>
      </c>
      <c r="H10" s="1619" t="s">
        <v>57</v>
      </c>
      <c r="I10" s="1619" t="s">
        <v>883</v>
      </c>
      <c r="J10" s="1622"/>
      <c r="K10" s="1622"/>
      <c r="L10" s="1622"/>
      <c r="M10" s="1622"/>
      <c r="N10" s="1622"/>
      <c r="O10" s="1622"/>
      <c r="P10" s="1622"/>
      <c r="Q10" s="1622"/>
      <c r="R10" s="1622"/>
      <c r="S10" s="1622"/>
      <c r="T10" s="1622"/>
      <c r="U10" s="1622"/>
      <c r="V10" s="1622"/>
      <c r="W10" s="1622"/>
      <c r="X10" s="1622"/>
      <c r="Y10" s="1622"/>
      <c r="Z10" s="1622"/>
      <c r="AA10" s="1622">
        <v>0.2</v>
      </c>
      <c r="AB10" s="1622"/>
      <c r="AC10" s="1622"/>
      <c r="AD10" s="1622"/>
      <c r="AE10" s="1622"/>
      <c r="AF10" s="1622"/>
      <c r="AG10" s="1622"/>
      <c r="AH10" s="1622"/>
      <c r="AI10" s="1622"/>
      <c r="AJ10" s="1622"/>
      <c r="AK10" s="1624"/>
      <c r="AL10" s="1624"/>
      <c r="AM10" s="1624"/>
      <c r="AN10" s="1624"/>
      <c r="AO10" s="1624"/>
      <c r="AP10" s="1622"/>
      <c r="AQ10" s="1622"/>
      <c r="AR10" s="1622"/>
      <c r="AS10" s="1622"/>
    </row>
    <row r="11" spans="1:16377" s="1614" customFormat="1" ht="43.5" customHeight="1">
      <c r="A11" s="1614" t="s">
        <v>1035</v>
      </c>
      <c r="B11" s="1619">
        <v>5</v>
      </c>
      <c r="C11" s="1625" t="s">
        <v>684</v>
      </c>
      <c r="D11" s="1617">
        <v>0.1</v>
      </c>
      <c r="E11" s="1617"/>
      <c r="F11" s="1617">
        <v>0.1</v>
      </c>
      <c r="G11" s="1626" t="s">
        <v>29</v>
      </c>
      <c r="H11" s="1619" t="s">
        <v>73</v>
      </c>
      <c r="I11" s="1619" t="s">
        <v>883</v>
      </c>
      <c r="J11" s="1622"/>
      <c r="K11" s="1622">
        <v>0.1</v>
      </c>
    </row>
    <row r="12" spans="1:16377" s="1614" customFormat="1" ht="43.5" customHeight="1">
      <c r="A12" s="1614" t="s">
        <v>1035</v>
      </c>
      <c r="B12" s="1619">
        <v>6</v>
      </c>
      <c r="C12" s="1625" t="s">
        <v>723</v>
      </c>
      <c r="D12" s="1617">
        <v>0.1</v>
      </c>
      <c r="E12" s="1617"/>
      <c r="F12" s="1617">
        <v>0.1</v>
      </c>
      <c r="G12" s="1626" t="s">
        <v>29</v>
      </c>
      <c r="H12" s="1619" t="s">
        <v>461</v>
      </c>
      <c r="I12" s="1619" t="s">
        <v>883</v>
      </c>
      <c r="T12" s="333">
        <v>0.1</v>
      </c>
    </row>
    <row r="13" spans="1:16377" s="1614" customFormat="1" ht="43.5" customHeight="1">
      <c r="A13" s="1614" t="s">
        <v>1035</v>
      </c>
      <c r="B13" s="1619">
        <v>7</v>
      </c>
      <c r="C13" s="1625" t="s">
        <v>28</v>
      </c>
      <c r="D13" s="1617">
        <v>0.3</v>
      </c>
      <c r="E13" s="1617">
        <v>0.3</v>
      </c>
      <c r="F13" s="1617">
        <v>0</v>
      </c>
      <c r="G13" s="1626" t="s">
        <v>29</v>
      </c>
      <c r="H13" s="1619" t="s">
        <v>26</v>
      </c>
      <c r="I13" s="1619" t="s">
        <v>884</v>
      </c>
    </row>
    <row r="14" spans="1:16377" s="1597" customFormat="1" ht="43.5" hidden="1" customHeight="1">
      <c r="A14" s="1637"/>
      <c r="B14" s="1638" t="s">
        <v>1030</v>
      </c>
      <c r="C14" s="1639" t="s">
        <v>1028</v>
      </c>
      <c r="D14" s="1640"/>
      <c r="E14" s="1640"/>
      <c r="F14" s="1640"/>
      <c r="G14" s="1640"/>
      <c r="H14" s="1640"/>
      <c r="I14" s="1641"/>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c r="BJ14" s="1483"/>
      <c r="BK14" s="1483"/>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1483"/>
      <c r="CH14" s="1483"/>
      <c r="CI14" s="1483"/>
      <c r="CJ14" s="1483"/>
      <c r="CK14" s="1483"/>
      <c r="CL14" s="1483"/>
      <c r="CM14" s="1483"/>
      <c r="CN14" s="1483"/>
      <c r="CO14" s="1483"/>
      <c r="CP14" s="1483"/>
      <c r="CQ14" s="1483"/>
      <c r="CR14" s="1483"/>
      <c r="CS14" s="1483"/>
      <c r="CT14" s="1483"/>
      <c r="CU14" s="1483"/>
      <c r="CV14" s="1483"/>
      <c r="CW14" s="1483"/>
      <c r="CX14" s="1483"/>
      <c r="CY14" s="1483"/>
      <c r="CZ14" s="1483"/>
      <c r="DA14" s="1483"/>
      <c r="DB14" s="1483"/>
      <c r="DC14" s="1483"/>
      <c r="DD14" s="1483"/>
      <c r="DE14" s="1483"/>
      <c r="DF14" s="1483"/>
      <c r="DG14" s="1483"/>
      <c r="DH14" s="1483"/>
      <c r="DI14" s="1483"/>
      <c r="DJ14" s="1483"/>
      <c r="DK14" s="1483"/>
      <c r="DL14" s="1483"/>
      <c r="DM14" s="1483"/>
      <c r="DN14" s="1483"/>
      <c r="DO14" s="1483"/>
      <c r="DP14" s="1483"/>
      <c r="DQ14" s="1483"/>
      <c r="DR14" s="1483"/>
      <c r="DS14" s="1483"/>
      <c r="DT14" s="1483"/>
      <c r="DU14" s="1483"/>
      <c r="DV14" s="1483"/>
      <c r="DW14" s="1483"/>
      <c r="DX14" s="1483"/>
      <c r="DY14" s="1483"/>
      <c r="DZ14" s="1483"/>
      <c r="EA14" s="1483"/>
      <c r="EB14" s="1483"/>
      <c r="EC14" s="1483"/>
      <c r="ED14" s="1483"/>
      <c r="EE14" s="1483"/>
      <c r="EF14" s="1483"/>
      <c r="EG14" s="1483"/>
      <c r="EH14" s="1483"/>
      <c r="EI14" s="1483"/>
      <c r="EJ14" s="1483"/>
      <c r="EK14" s="1483"/>
      <c r="EL14" s="1483"/>
      <c r="EM14" s="1483"/>
      <c r="EN14" s="1483"/>
      <c r="EO14" s="1483"/>
      <c r="EP14" s="1483"/>
      <c r="EQ14" s="1483"/>
      <c r="ER14" s="1483"/>
      <c r="ES14" s="1483"/>
      <c r="ET14" s="1483"/>
      <c r="EU14" s="1483"/>
      <c r="EV14" s="1483"/>
      <c r="EW14" s="1483"/>
      <c r="EX14" s="1483"/>
      <c r="EY14" s="1483"/>
      <c r="EZ14" s="1483"/>
      <c r="FA14" s="1483"/>
      <c r="FB14" s="1483"/>
      <c r="FC14" s="1483"/>
      <c r="FD14" s="1483"/>
      <c r="FE14" s="1483"/>
      <c r="FF14" s="1483"/>
      <c r="FG14" s="1483"/>
      <c r="FH14" s="1483"/>
      <c r="FI14" s="1483"/>
      <c r="FJ14" s="1483"/>
      <c r="FK14" s="1483"/>
      <c r="FL14" s="1483"/>
      <c r="FM14" s="1483"/>
      <c r="FN14" s="1483"/>
      <c r="FO14" s="1483"/>
      <c r="FP14" s="1483"/>
      <c r="FQ14" s="1483"/>
      <c r="FR14" s="1483"/>
      <c r="FS14" s="1483"/>
      <c r="FT14" s="1483"/>
      <c r="FU14" s="1483"/>
      <c r="FV14" s="1483"/>
      <c r="FW14" s="1483"/>
      <c r="FX14" s="1483"/>
      <c r="FY14" s="1483"/>
      <c r="FZ14" s="1483"/>
      <c r="GA14" s="1483"/>
      <c r="GB14" s="1483"/>
      <c r="GC14" s="1483"/>
      <c r="GD14" s="1483"/>
      <c r="GE14" s="1483"/>
      <c r="GF14" s="1483"/>
      <c r="GG14" s="1483"/>
      <c r="GH14" s="1483"/>
      <c r="GI14" s="1483"/>
      <c r="GJ14" s="1483"/>
      <c r="GK14" s="1483"/>
      <c r="GL14" s="1483"/>
      <c r="GM14" s="1483"/>
      <c r="GN14" s="1483"/>
      <c r="GO14" s="1483"/>
      <c r="GP14" s="1483"/>
      <c r="GQ14" s="1483"/>
      <c r="GR14" s="1483"/>
      <c r="GS14" s="1483"/>
      <c r="GT14" s="1483"/>
      <c r="GU14" s="1483"/>
      <c r="GV14" s="1483"/>
      <c r="GW14" s="1483"/>
      <c r="GX14" s="1483"/>
      <c r="GY14" s="1483"/>
      <c r="GZ14" s="1483"/>
      <c r="HA14" s="1483"/>
      <c r="HB14" s="1483"/>
      <c r="HC14" s="1483"/>
      <c r="HD14" s="1483"/>
      <c r="HE14" s="1483"/>
      <c r="HF14" s="1483"/>
      <c r="HG14" s="1483"/>
      <c r="HH14" s="1483"/>
      <c r="HI14" s="1483"/>
      <c r="HJ14" s="1483"/>
      <c r="HK14" s="1483"/>
      <c r="HL14" s="1483"/>
      <c r="HM14" s="1483"/>
      <c r="HN14" s="1483"/>
      <c r="HO14" s="1483"/>
      <c r="HP14" s="1483"/>
      <c r="HQ14" s="1483"/>
      <c r="HR14" s="1483"/>
      <c r="HS14" s="1483"/>
      <c r="HT14" s="1483"/>
      <c r="HU14" s="1483"/>
      <c r="HV14" s="1483"/>
      <c r="HW14" s="1483"/>
      <c r="HX14" s="1483"/>
      <c r="HY14" s="1483"/>
      <c r="HZ14" s="1483"/>
      <c r="IA14" s="1483"/>
      <c r="IB14" s="1483"/>
      <c r="IC14" s="1483"/>
      <c r="ID14" s="1483"/>
      <c r="IE14" s="1483"/>
      <c r="IF14" s="1483"/>
      <c r="IG14" s="1483"/>
      <c r="IH14" s="1483"/>
      <c r="II14" s="1483"/>
      <c r="IJ14" s="1483"/>
      <c r="IK14" s="1483"/>
      <c r="IL14" s="1483"/>
      <c r="IM14" s="1483"/>
      <c r="IN14" s="1483"/>
      <c r="IO14" s="1483"/>
      <c r="IP14" s="1483"/>
      <c r="IQ14" s="1483"/>
      <c r="IR14" s="1483"/>
      <c r="IS14" s="1483"/>
      <c r="IT14" s="1483"/>
      <c r="IU14" s="1483"/>
      <c r="IV14" s="1483"/>
      <c r="IW14" s="1483"/>
      <c r="IX14" s="1483"/>
      <c r="IY14" s="1483"/>
      <c r="IZ14" s="1483"/>
      <c r="JA14" s="1483"/>
      <c r="JB14" s="1483"/>
      <c r="JC14" s="1483"/>
      <c r="JD14" s="1483"/>
      <c r="JE14" s="1483"/>
      <c r="JF14" s="1483"/>
      <c r="JG14" s="1483"/>
      <c r="JH14" s="1483"/>
      <c r="JI14" s="1483"/>
      <c r="JJ14" s="1483"/>
      <c r="JK14" s="1483"/>
      <c r="JL14" s="1483"/>
      <c r="JM14" s="1483"/>
      <c r="JN14" s="1483"/>
      <c r="JO14" s="1483"/>
      <c r="JP14" s="1483"/>
      <c r="JQ14" s="1483"/>
      <c r="JR14" s="1483"/>
      <c r="JS14" s="1483"/>
      <c r="JT14" s="1483"/>
      <c r="JU14" s="1483"/>
      <c r="JV14" s="1483"/>
      <c r="JW14" s="1483"/>
      <c r="JX14" s="1483"/>
      <c r="JY14" s="1483"/>
      <c r="JZ14" s="1483"/>
      <c r="KA14" s="1483"/>
      <c r="KB14" s="1483"/>
      <c r="KC14" s="1483"/>
      <c r="KD14" s="1483"/>
      <c r="KE14" s="1483"/>
      <c r="KF14" s="1483"/>
      <c r="KG14" s="1483"/>
      <c r="KH14" s="1483"/>
      <c r="KI14" s="1483"/>
      <c r="KJ14" s="1483"/>
      <c r="KK14" s="1483"/>
      <c r="KL14" s="1483"/>
      <c r="KM14" s="1483"/>
      <c r="KN14" s="1483"/>
      <c r="KO14" s="1483"/>
      <c r="KP14" s="1483"/>
      <c r="KQ14" s="1483"/>
      <c r="KR14" s="1483"/>
      <c r="KS14" s="1483"/>
      <c r="KT14" s="1483"/>
      <c r="KU14" s="1483"/>
      <c r="KV14" s="1483"/>
      <c r="KW14" s="1483"/>
      <c r="KX14" s="1483"/>
      <c r="KY14" s="1483"/>
      <c r="KZ14" s="1483"/>
      <c r="LA14" s="1483"/>
      <c r="LB14" s="1483"/>
      <c r="LC14" s="1483"/>
      <c r="LD14" s="1483"/>
      <c r="LE14" s="1483"/>
      <c r="LF14" s="1483"/>
      <c r="LG14" s="1483"/>
      <c r="LH14" s="1483"/>
      <c r="LI14" s="1483"/>
      <c r="LJ14" s="1483"/>
      <c r="LK14" s="1483"/>
      <c r="LL14" s="1483"/>
      <c r="LM14" s="1483"/>
      <c r="LN14" s="1483"/>
      <c r="LO14" s="1483"/>
      <c r="LP14" s="1483"/>
      <c r="LQ14" s="1483"/>
      <c r="LR14" s="1483"/>
      <c r="LS14" s="1483"/>
      <c r="LT14" s="1483"/>
      <c r="LU14" s="1483"/>
      <c r="LV14" s="1483"/>
      <c r="LW14" s="1483"/>
      <c r="LX14" s="1483"/>
      <c r="LY14" s="1483"/>
      <c r="LZ14" s="1483"/>
      <c r="MA14" s="1483"/>
      <c r="MB14" s="1483"/>
      <c r="MC14" s="1483"/>
      <c r="MD14" s="1483"/>
      <c r="ME14" s="1483"/>
      <c r="MF14" s="1483"/>
      <c r="MG14" s="1483"/>
      <c r="MH14" s="1483"/>
      <c r="MI14" s="1483"/>
      <c r="MJ14" s="1483"/>
      <c r="MK14" s="1483"/>
      <c r="ML14" s="1483"/>
      <c r="MM14" s="1483"/>
      <c r="MN14" s="1483"/>
      <c r="MO14" s="1483"/>
      <c r="MP14" s="1483"/>
      <c r="MQ14" s="1483"/>
      <c r="MR14" s="1483"/>
      <c r="MS14" s="1483"/>
      <c r="MT14" s="1483"/>
      <c r="MU14" s="1483"/>
      <c r="MV14" s="1483"/>
      <c r="MW14" s="1483"/>
      <c r="MX14" s="1483"/>
      <c r="MY14" s="1483"/>
      <c r="MZ14" s="1483"/>
      <c r="NA14" s="1483"/>
      <c r="NB14" s="1483"/>
      <c r="NC14" s="1483"/>
      <c r="ND14" s="1483"/>
      <c r="NE14" s="1483"/>
      <c r="NF14" s="1483"/>
      <c r="NG14" s="1483"/>
      <c r="NH14" s="1483"/>
      <c r="NI14" s="1483"/>
      <c r="NJ14" s="1483"/>
      <c r="NK14" s="1483"/>
      <c r="NL14" s="1483"/>
      <c r="NM14" s="1483"/>
      <c r="NN14" s="1483"/>
      <c r="NO14" s="1483"/>
      <c r="NP14" s="1483"/>
      <c r="NQ14" s="1483"/>
      <c r="NR14" s="1483"/>
      <c r="NS14" s="1483"/>
      <c r="NT14" s="1483"/>
      <c r="NU14" s="1483"/>
      <c r="NV14" s="1483"/>
      <c r="NW14" s="1483"/>
      <c r="NX14" s="1483"/>
      <c r="NY14" s="1483"/>
      <c r="NZ14" s="1483"/>
      <c r="OA14" s="1483"/>
      <c r="OB14" s="1483"/>
      <c r="OC14" s="1483"/>
      <c r="OD14" s="1483"/>
      <c r="OE14" s="1483"/>
      <c r="OF14" s="1483"/>
      <c r="OG14" s="1483"/>
      <c r="OH14" s="1483"/>
      <c r="OI14" s="1483"/>
      <c r="OJ14" s="1483"/>
      <c r="OK14" s="1483"/>
      <c r="OL14" s="1483"/>
      <c r="OM14" s="1483"/>
      <c r="ON14" s="1483"/>
      <c r="OO14" s="1483"/>
      <c r="OP14" s="1483"/>
      <c r="OQ14" s="1483"/>
      <c r="OR14" s="1483"/>
      <c r="OS14" s="1483"/>
      <c r="OT14" s="1483"/>
      <c r="OU14" s="1483"/>
      <c r="OV14" s="1483"/>
      <c r="OW14" s="1483"/>
      <c r="OX14" s="1483"/>
      <c r="OY14" s="1483"/>
      <c r="OZ14" s="1483"/>
      <c r="PA14" s="1483"/>
      <c r="PB14" s="1483"/>
      <c r="PC14" s="1483"/>
      <c r="PD14" s="1483"/>
      <c r="PE14" s="1483"/>
      <c r="PF14" s="1483"/>
      <c r="PG14" s="1483"/>
      <c r="PH14" s="1483"/>
      <c r="PI14" s="1483"/>
      <c r="PJ14" s="1483"/>
      <c r="PK14" s="1483"/>
      <c r="PL14" s="1483"/>
      <c r="PM14" s="1483"/>
      <c r="PN14" s="1483"/>
      <c r="PO14" s="1483"/>
      <c r="PP14" s="1483"/>
      <c r="PQ14" s="1483"/>
      <c r="PR14" s="1483"/>
      <c r="PS14" s="1483"/>
      <c r="PT14" s="1483"/>
      <c r="PU14" s="1483"/>
      <c r="PV14" s="1483"/>
      <c r="PW14" s="1483"/>
      <c r="PX14" s="1483"/>
      <c r="PY14" s="1483"/>
      <c r="PZ14" s="1483"/>
      <c r="QA14" s="1483"/>
      <c r="QB14" s="1483"/>
      <c r="QC14" s="1483"/>
      <c r="QD14" s="1483"/>
      <c r="QE14" s="1483"/>
      <c r="QF14" s="1483"/>
      <c r="QG14" s="1483"/>
      <c r="QH14" s="1483"/>
      <c r="QI14" s="1483"/>
      <c r="QJ14" s="1483"/>
      <c r="QK14" s="1483"/>
      <c r="QL14" s="1483"/>
      <c r="QM14" s="1483"/>
      <c r="QN14" s="1483"/>
      <c r="QO14" s="1483"/>
      <c r="QP14" s="1483"/>
      <c r="QQ14" s="1483"/>
      <c r="QR14" s="1483"/>
      <c r="QS14" s="1483"/>
      <c r="QT14" s="1483"/>
      <c r="QU14" s="1483"/>
      <c r="QV14" s="1483"/>
      <c r="QW14" s="1483"/>
      <c r="QX14" s="1483"/>
      <c r="QY14" s="1483"/>
      <c r="QZ14" s="1483"/>
      <c r="RA14" s="1483"/>
      <c r="RB14" s="1483"/>
      <c r="RC14" s="1483"/>
      <c r="RD14" s="1483"/>
      <c r="RE14" s="1483"/>
      <c r="RF14" s="1483"/>
      <c r="RG14" s="1483"/>
      <c r="RH14" s="1483"/>
      <c r="RI14" s="1483"/>
      <c r="RJ14" s="1483"/>
      <c r="RK14" s="1483"/>
      <c r="RL14" s="1483"/>
      <c r="RM14" s="1483"/>
      <c r="RN14" s="1483"/>
      <c r="RO14" s="1483"/>
      <c r="RP14" s="1483"/>
      <c r="RQ14" s="1483"/>
      <c r="RR14" s="1483"/>
      <c r="RS14" s="1483"/>
      <c r="RT14" s="1483"/>
      <c r="RU14" s="1483"/>
      <c r="RV14" s="1483"/>
      <c r="RW14" s="1483"/>
      <c r="RX14" s="1483"/>
      <c r="RY14" s="1483"/>
      <c r="RZ14" s="1483"/>
      <c r="SA14" s="1483"/>
      <c r="SB14" s="1483"/>
      <c r="SC14" s="1483"/>
      <c r="SD14" s="1483"/>
      <c r="SE14" s="1483"/>
      <c r="SF14" s="1483"/>
      <c r="SG14" s="1483"/>
      <c r="SH14" s="1483"/>
      <c r="SI14" s="1483"/>
      <c r="SJ14" s="1483"/>
      <c r="SK14" s="1483"/>
      <c r="SL14" s="1483"/>
      <c r="SM14" s="1483"/>
      <c r="SN14" s="1483"/>
      <c r="SO14" s="1483"/>
      <c r="SP14" s="1483"/>
      <c r="SQ14" s="1483"/>
      <c r="SR14" s="1483"/>
      <c r="SS14" s="1483"/>
      <c r="ST14" s="1483"/>
      <c r="SU14" s="1483"/>
      <c r="SV14" s="1483"/>
      <c r="SW14" s="1483"/>
      <c r="SX14" s="1483"/>
      <c r="SY14" s="1483"/>
      <c r="SZ14" s="1483"/>
      <c r="TA14" s="1483"/>
      <c r="TB14" s="1483"/>
      <c r="TC14" s="1483"/>
      <c r="TD14" s="1483"/>
      <c r="TE14" s="1483"/>
      <c r="TF14" s="1483"/>
      <c r="TG14" s="1483"/>
      <c r="TH14" s="1483"/>
      <c r="TI14" s="1483"/>
      <c r="TJ14" s="1483"/>
      <c r="TK14" s="1483"/>
      <c r="TL14" s="1483"/>
      <c r="TM14" s="1483"/>
      <c r="TN14" s="1483"/>
      <c r="TO14" s="1483"/>
      <c r="TP14" s="1483"/>
      <c r="TQ14" s="1483"/>
      <c r="TR14" s="1483"/>
      <c r="TS14" s="1483"/>
      <c r="TT14" s="1483"/>
      <c r="TU14" s="1483"/>
      <c r="TV14" s="1483"/>
      <c r="TW14" s="1483"/>
      <c r="TX14" s="1483"/>
      <c r="TY14" s="1483"/>
      <c r="TZ14" s="1483"/>
      <c r="UA14" s="1483"/>
      <c r="UB14" s="1483"/>
      <c r="UC14" s="1483"/>
      <c r="UD14" s="1483"/>
      <c r="UE14" s="1483"/>
      <c r="UF14" s="1483"/>
      <c r="UG14" s="1483"/>
      <c r="UH14" s="1483"/>
      <c r="UI14" s="1483"/>
      <c r="UJ14" s="1483"/>
      <c r="UK14" s="1483"/>
      <c r="UL14" s="1483"/>
      <c r="UM14" s="1483"/>
      <c r="UN14" s="1483"/>
      <c r="UO14" s="1483"/>
      <c r="UP14" s="1483"/>
      <c r="UQ14" s="1483"/>
      <c r="UR14" s="1483"/>
      <c r="US14" s="1483"/>
      <c r="UT14" s="1483"/>
      <c r="UU14" s="1483"/>
      <c r="UV14" s="1483"/>
      <c r="UW14" s="1483"/>
      <c r="UX14" s="1483"/>
      <c r="UY14" s="1483"/>
      <c r="UZ14" s="1483"/>
      <c r="VA14" s="1483"/>
      <c r="VB14" s="1483"/>
      <c r="VC14" s="1483"/>
      <c r="VD14" s="1483"/>
      <c r="VE14" s="1483"/>
      <c r="VF14" s="1483"/>
      <c r="VG14" s="1483"/>
      <c r="VH14" s="1483"/>
      <c r="VI14" s="1483"/>
      <c r="VJ14" s="1483"/>
      <c r="VK14" s="1483"/>
      <c r="VL14" s="1483"/>
      <c r="VM14" s="1483"/>
      <c r="VN14" s="1483"/>
      <c r="VO14" s="1483"/>
      <c r="VP14" s="1483"/>
      <c r="VQ14" s="1483"/>
      <c r="VR14" s="1483"/>
      <c r="VS14" s="1483"/>
      <c r="VT14" s="1483"/>
      <c r="VU14" s="1483"/>
      <c r="VV14" s="1483"/>
      <c r="VW14" s="1483"/>
      <c r="VX14" s="1483"/>
      <c r="VY14" s="1483"/>
      <c r="VZ14" s="1483"/>
      <c r="WA14" s="1483"/>
      <c r="WB14" s="1483"/>
      <c r="WC14" s="1483"/>
      <c r="WD14" s="1483"/>
      <c r="WE14" s="1483"/>
      <c r="WF14" s="1483"/>
      <c r="WG14" s="1483"/>
      <c r="WH14" s="1483"/>
      <c r="WI14" s="1483"/>
      <c r="WJ14" s="1483"/>
      <c r="WK14" s="1483"/>
      <c r="WL14" s="1483"/>
      <c r="WM14" s="1483"/>
      <c r="WN14" s="1483"/>
      <c r="WO14" s="1483"/>
      <c r="WP14" s="1483"/>
      <c r="WQ14" s="1483"/>
      <c r="WR14" s="1483"/>
      <c r="WS14" s="1483"/>
      <c r="WT14" s="1483"/>
      <c r="WU14" s="1483"/>
      <c r="WV14" s="1483"/>
      <c r="WW14" s="1483"/>
      <c r="WX14" s="1483"/>
      <c r="WY14" s="1483"/>
      <c r="WZ14" s="1483"/>
      <c r="XA14" s="1483"/>
      <c r="XB14" s="1483"/>
      <c r="XC14" s="1483"/>
      <c r="XD14" s="1483"/>
      <c r="XE14" s="1483"/>
      <c r="XF14" s="1483"/>
      <c r="XG14" s="1483"/>
      <c r="XH14" s="1483"/>
      <c r="XI14" s="1483"/>
      <c r="XJ14" s="1483"/>
      <c r="XK14" s="1483"/>
      <c r="XL14" s="1483"/>
      <c r="XM14" s="1483"/>
      <c r="XN14" s="1483"/>
      <c r="XO14" s="1483"/>
      <c r="XP14" s="1483"/>
      <c r="XQ14" s="1483"/>
      <c r="XR14" s="1483"/>
      <c r="XS14" s="1483"/>
      <c r="XT14" s="1483"/>
      <c r="XU14" s="1483"/>
      <c r="XV14" s="1483"/>
      <c r="XW14" s="1483"/>
      <c r="XX14" s="1483"/>
      <c r="XY14" s="1483"/>
      <c r="XZ14" s="1483"/>
      <c r="YA14" s="1483"/>
      <c r="YB14" s="1483"/>
      <c r="YC14" s="1483"/>
      <c r="YD14" s="1483"/>
      <c r="YE14" s="1483"/>
      <c r="YF14" s="1483"/>
      <c r="YG14" s="1483"/>
      <c r="YH14" s="1483"/>
      <c r="YI14" s="1483"/>
      <c r="YJ14" s="1483"/>
      <c r="YK14" s="1483"/>
      <c r="YL14" s="1483"/>
      <c r="YM14" s="1483"/>
      <c r="YN14" s="1483"/>
      <c r="YO14" s="1483"/>
      <c r="YP14" s="1483"/>
      <c r="YQ14" s="1483"/>
      <c r="YR14" s="1483"/>
      <c r="YS14" s="1483"/>
      <c r="YT14" s="1483"/>
      <c r="YU14" s="1483"/>
      <c r="YV14" s="1483"/>
      <c r="YW14" s="1483"/>
      <c r="YX14" s="1483"/>
      <c r="YY14" s="1483"/>
      <c r="YZ14" s="1483"/>
      <c r="ZA14" s="1483"/>
      <c r="ZB14" s="1483"/>
      <c r="ZC14" s="1483"/>
      <c r="ZD14" s="1483"/>
      <c r="ZE14" s="1483"/>
      <c r="ZF14" s="1483"/>
      <c r="ZG14" s="1483"/>
      <c r="ZH14" s="1483"/>
      <c r="ZI14" s="1483"/>
      <c r="ZJ14" s="1483"/>
      <c r="ZK14" s="1483"/>
      <c r="ZL14" s="1483"/>
      <c r="ZM14" s="1483"/>
      <c r="ZN14" s="1483"/>
      <c r="ZO14" s="1483"/>
      <c r="ZP14" s="1483"/>
      <c r="ZQ14" s="1483"/>
      <c r="ZR14" s="1483"/>
      <c r="ZS14" s="1483"/>
      <c r="ZT14" s="1483"/>
      <c r="ZU14" s="1483"/>
      <c r="ZV14" s="1483"/>
      <c r="ZW14" s="1483"/>
      <c r="ZX14" s="1483"/>
      <c r="ZY14" s="1483"/>
      <c r="ZZ14" s="1483"/>
      <c r="AAA14" s="1483"/>
      <c r="AAB14" s="1483"/>
      <c r="AAC14" s="1483"/>
      <c r="AAD14" s="1483"/>
      <c r="AAE14" s="1483"/>
      <c r="AAF14" s="1483"/>
      <c r="AAG14" s="1483"/>
      <c r="AAH14" s="1483"/>
      <c r="AAI14" s="1483"/>
      <c r="AAJ14" s="1483"/>
      <c r="AAK14" s="1483"/>
      <c r="AAL14" s="1483"/>
      <c r="AAM14" s="1483"/>
      <c r="AAN14" s="1483"/>
      <c r="AAO14" s="1483"/>
      <c r="AAP14" s="1483"/>
      <c r="AAQ14" s="1483"/>
      <c r="AAR14" s="1483"/>
      <c r="AAS14" s="1483"/>
      <c r="AAT14" s="1483"/>
      <c r="AAU14" s="1483"/>
      <c r="AAV14" s="1483"/>
      <c r="AAW14" s="1483"/>
      <c r="AAX14" s="1483"/>
      <c r="AAY14" s="1483"/>
      <c r="AAZ14" s="1483"/>
      <c r="ABA14" s="1483"/>
      <c r="ABB14" s="1483"/>
      <c r="ABC14" s="1483"/>
      <c r="ABD14" s="1483"/>
      <c r="ABE14" s="1483"/>
      <c r="ABF14" s="1483"/>
      <c r="ABG14" s="1483"/>
      <c r="ABH14" s="1483"/>
      <c r="ABI14" s="1483"/>
      <c r="ABJ14" s="1483"/>
      <c r="ABK14" s="1483"/>
      <c r="ABL14" s="1483"/>
      <c r="ABM14" s="1483"/>
      <c r="ABN14" s="1483"/>
      <c r="ABO14" s="1483"/>
      <c r="ABP14" s="1483"/>
      <c r="ABQ14" s="1483"/>
      <c r="ABR14" s="1483"/>
      <c r="ABS14" s="1483"/>
      <c r="ABT14" s="1483"/>
      <c r="ABU14" s="1483"/>
      <c r="ABV14" s="1483"/>
      <c r="ABW14" s="1483"/>
      <c r="ABX14" s="1483"/>
      <c r="ABY14" s="1483"/>
      <c r="ABZ14" s="1483"/>
      <c r="ACA14" s="1483"/>
      <c r="ACB14" s="1483"/>
      <c r="ACC14" s="1483"/>
      <c r="ACD14" s="1483"/>
      <c r="ACE14" s="1483"/>
      <c r="ACF14" s="1483"/>
      <c r="ACG14" s="1483"/>
      <c r="ACH14" s="1483"/>
      <c r="ACI14" s="1483"/>
      <c r="ACJ14" s="1483"/>
      <c r="ACK14" s="1483"/>
      <c r="ACL14" s="1483"/>
      <c r="ACM14" s="1483"/>
      <c r="ACN14" s="1483"/>
      <c r="ACO14" s="1483"/>
      <c r="ACP14" s="1483"/>
      <c r="ACQ14" s="1483"/>
      <c r="ACR14" s="1483"/>
      <c r="ACS14" s="1483"/>
      <c r="ACT14" s="1483"/>
      <c r="ACU14" s="1483"/>
      <c r="ACV14" s="1483"/>
      <c r="ACW14" s="1483"/>
      <c r="ACX14" s="1483"/>
      <c r="ACY14" s="1483"/>
      <c r="ACZ14" s="1483"/>
      <c r="ADA14" s="1483"/>
      <c r="ADB14" s="1483"/>
      <c r="ADC14" s="1483"/>
      <c r="ADD14" s="1483"/>
      <c r="ADE14" s="1483"/>
      <c r="ADF14" s="1483"/>
      <c r="ADG14" s="1483"/>
      <c r="ADH14" s="1483"/>
      <c r="ADI14" s="1483"/>
      <c r="ADJ14" s="1483"/>
      <c r="ADK14" s="1483"/>
      <c r="ADL14" s="1483"/>
      <c r="ADM14" s="1483"/>
      <c r="ADN14" s="1483"/>
      <c r="ADO14" s="1483"/>
      <c r="ADP14" s="1483"/>
      <c r="ADQ14" s="1483"/>
      <c r="ADR14" s="1483"/>
      <c r="ADS14" s="1483"/>
      <c r="ADT14" s="1483"/>
      <c r="ADU14" s="1483"/>
      <c r="ADV14" s="1483"/>
      <c r="ADW14" s="1483"/>
      <c r="ADX14" s="1483"/>
      <c r="ADY14" s="1483"/>
      <c r="ADZ14" s="1483"/>
      <c r="AEA14" s="1483"/>
      <c r="AEB14" s="1483"/>
      <c r="AEC14" s="1483"/>
      <c r="AED14" s="1483"/>
      <c r="AEE14" s="1483"/>
      <c r="AEF14" s="1483"/>
      <c r="AEG14" s="1483"/>
      <c r="AEH14" s="1483"/>
      <c r="AEI14" s="1483"/>
      <c r="AEJ14" s="1483"/>
      <c r="AEK14" s="1483"/>
      <c r="AEL14" s="1483"/>
      <c r="AEM14" s="1483"/>
      <c r="AEN14" s="1483"/>
      <c r="AEO14" s="1483"/>
      <c r="AEP14" s="1483"/>
      <c r="AEQ14" s="1483"/>
      <c r="AER14" s="1483"/>
      <c r="AES14" s="1483"/>
      <c r="AET14" s="1483"/>
      <c r="AEU14" s="1483"/>
      <c r="AEV14" s="1483"/>
      <c r="AEW14" s="1483"/>
      <c r="AEX14" s="1483"/>
      <c r="AEY14" s="1483"/>
      <c r="AEZ14" s="1483"/>
      <c r="AFA14" s="1483"/>
      <c r="AFB14" s="1483"/>
      <c r="AFC14" s="1483"/>
      <c r="AFD14" s="1483"/>
      <c r="AFE14" s="1483"/>
      <c r="AFF14" s="1483"/>
      <c r="AFG14" s="1483"/>
      <c r="AFH14" s="1483"/>
      <c r="AFI14" s="1483"/>
      <c r="AFJ14" s="1483"/>
      <c r="AFK14" s="1483"/>
      <c r="AFL14" s="1483"/>
      <c r="AFM14" s="1483"/>
      <c r="AFN14" s="1483"/>
      <c r="AFO14" s="1483"/>
      <c r="AFP14" s="1483"/>
      <c r="AFQ14" s="1483"/>
      <c r="AFR14" s="1483"/>
      <c r="AFS14" s="1483"/>
      <c r="AFT14" s="1483"/>
      <c r="AFU14" s="1483"/>
      <c r="AFV14" s="1483"/>
      <c r="AFW14" s="1483"/>
      <c r="AFX14" s="1483"/>
      <c r="AFY14" s="1483"/>
      <c r="AFZ14" s="1483"/>
      <c r="AGA14" s="1483"/>
      <c r="AGB14" s="1483"/>
      <c r="AGC14" s="1483"/>
      <c r="AGD14" s="1483"/>
      <c r="AGE14" s="1483"/>
      <c r="AGF14" s="1483"/>
      <c r="AGG14" s="1483"/>
      <c r="AGH14" s="1483"/>
      <c r="AGI14" s="1483"/>
      <c r="AGJ14" s="1483"/>
      <c r="AGK14" s="1483"/>
      <c r="AGL14" s="1483"/>
      <c r="AGM14" s="1483"/>
      <c r="AGN14" s="1483"/>
      <c r="AGO14" s="1483"/>
      <c r="AGP14" s="1483"/>
      <c r="AGQ14" s="1483"/>
      <c r="AGR14" s="1483"/>
      <c r="AGS14" s="1483"/>
      <c r="AGT14" s="1483"/>
      <c r="AGU14" s="1483"/>
      <c r="AGV14" s="1483"/>
      <c r="AGW14" s="1483"/>
      <c r="AGX14" s="1483"/>
      <c r="AGY14" s="1483"/>
      <c r="AGZ14" s="1483"/>
      <c r="AHA14" s="1483"/>
      <c r="AHB14" s="1483"/>
      <c r="AHC14" s="1483"/>
      <c r="AHD14" s="1483"/>
      <c r="AHE14" s="1483"/>
      <c r="AHF14" s="1483"/>
      <c r="AHG14" s="1483"/>
      <c r="AHH14" s="1483"/>
      <c r="AHI14" s="1483"/>
      <c r="AHJ14" s="1483"/>
      <c r="AHK14" s="1483"/>
      <c r="AHL14" s="1483"/>
      <c r="AHM14" s="1483"/>
      <c r="AHN14" s="1483"/>
      <c r="AHO14" s="1483"/>
      <c r="AHP14" s="1483"/>
      <c r="AHQ14" s="1483"/>
      <c r="AHR14" s="1483"/>
      <c r="AHS14" s="1483"/>
      <c r="AHT14" s="1483"/>
      <c r="AHU14" s="1483"/>
      <c r="AHV14" s="1483"/>
      <c r="AHW14" s="1483"/>
      <c r="AHX14" s="1483"/>
      <c r="AHY14" s="1483"/>
      <c r="AHZ14" s="1483"/>
      <c r="AIA14" s="1483"/>
      <c r="AIB14" s="1483"/>
      <c r="AIC14" s="1483"/>
      <c r="AID14" s="1483"/>
      <c r="AIE14" s="1483"/>
      <c r="AIF14" s="1483"/>
      <c r="AIG14" s="1483"/>
      <c r="AIH14" s="1483"/>
      <c r="AII14" s="1483"/>
      <c r="AIJ14" s="1483"/>
      <c r="AIK14" s="1483"/>
      <c r="AIL14" s="1483"/>
      <c r="AIM14" s="1483"/>
      <c r="AIN14" s="1483"/>
      <c r="AIO14" s="1483"/>
      <c r="AIP14" s="1483"/>
      <c r="AIQ14" s="1483"/>
      <c r="AIR14" s="1483"/>
      <c r="AIS14" s="1483"/>
      <c r="AIT14" s="1483"/>
      <c r="AIU14" s="1483"/>
      <c r="AIV14" s="1483"/>
      <c r="AIW14" s="1483"/>
      <c r="AIX14" s="1483"/>
      <c r="AIY14" s="1483"/>
      <c r="AIZ14" s="1483"/>
      <c r="AJA14" s="1483"/>
      <c r="AJB14" s="1483"/>
      <c r="AJC14" s="1483"/>
      <c r="AJD14" s="1483"/>
      <c r="AJE14" s="1483"/>
      <c r="AJF14" s="1483"/>
      <c r="AJG14" s="1483"/>
      <c r="AJH14" s="1483"/>
      <c r="AJI14" s="1483"/>
      <c r="AJJ14" s="1483"/>
      <c r="AJK14" s="1483"/>
      <c r="AJL14" s="1483"/>
      <c r="AJM14" s="1483"/>
      <c r="AJN14" s="1483"/>
      <c r="AJO14" s="1483"/>
      <c r="AJP14" s="1483"/>
      <c r="AJQ14" s="1483"/>
      <c r="AJR14" s="1483"/>
      <c r="AJS14" s="1483"/>
      <c r="AJT14" s="1483"/>
      <c r="AJU14" s="1483"/>
      <c r="AJV14" s="1483"/>
      <c r="AJW14" s="1483"/>
      <c r="AJX14" s="1483"/>
      <c r="AJY14" s="1483"/>
      <c r="AJZ14" s="1483"/>
      <c r="AKA14" s="1483"/>
      <c r="AKB14" s="1483"/>
      <c r="AKC14" s="1483"/>
      <c r="AKD14" s="1483"/>
      <c r="AKE14" s="1483"/>
      <c r="AKF14" s="1483"/>
      <c r="AKG14" s="1483"/>
      <c r="AKH14" s="1483"/>
      <c r="AKI14" s="1483"/>
      <c r="AKJ14" s="1483"/>
      <c r="AKK14" s="1483"/>
      <c r="AKL14" s="1483"/>
      <c r="AKM14" s="1483"/>
      <c r="AKN14" s="1483"/>
      <c r="AKO14" s="1483"/>
      <c r="AKP14" s="1483"/>
      <c r="AKQ14" s="1483"/>
      <c r="AKR14" s="1483"/>
      <c r="AKS14" s="1483"/>
      <c r="AKT14" s="1483"/>
      <c r="AKU14" s="1483"/>
      <c r="AKV14" s="1483"/>
      <c r="AKW14" s="1483"/>
      <c r="AKX14" s="1483"/>
      <c r="AKY14" s="1483"/>
      <c r="AKZ14" s="1483"/>
      <c r="ALA14" s="1483"/>
      <c r="ALB14" s="1483"/>
      <c r="ALC14" s="1483"/>
      <c r="ALD14" s="1483"/>
      <c r="ALE14" s="1483"/>
      <c r="ALF14" s="1483"/>
      <c r="ALG14" s="1483"/>
      <c r="ALH14" s="1483"/>
      <c r="ALI14" s="1483"/>
      <c r="ALJ14" s="1483"/>
      <c r="ALK14" s="1483"/>
      <c r="ALL14" s="1483"/>
      <c r="ALM14" s="1483"/>
      <c r="ALN14" s="1483"/>
      <c r="ALO14" s="1483"/>
      <c r="ALP14" s="1483"/>
      <c r="ALQ14" s="1483"/>
      <c r="ALR14" s="1483"/>
      <c r="ALS14" s="1483"/>
      <c r="ALT14" s="1483"/>
      <c r="ALU14" s="1483"/>
      <c r="ALV14" s="1483"/>
      <c r="ALW14" s="1483"/>
      <c r="ALX14" s="1483"/>
      <c r="ALY14" s="1483"/>
      <c r="ALZ14" s="1483"/>
      <c r="AMA14" s="1483"/>
      <c r="AMB14" s="1483"/>
      <c r="AMC14" s="1483"/>
      <c r="AMD14" s="1483"/>
      <c r="AME14" s="1483"/>
      <c r="AMF14" s="1483"/>
      <c r="AMG14" s="1483"/>
      <c r="AMH14" s="1483"/>
      <c r="AMI14" s="1483"/>
      <c r="AMJ14" s="1483"/>
      <c r="AMK14" s="1483"/>
      <c r="AML14" s="1483"/>
      <c r="AMM14" s="1483"/>
      <c r="AMN14" s="1483"/>
      <c r="AMO14" s="1483"/>
      <c r="AMP14" s="1483"/>
      <c r="AMQ14" s="1483"/>
      <c r="AMR14" s="1483"/>
      <c r="AMS14" s="1483"/>
      <c r="AMT14" s="1483"/>
      <c r="AMU14" s="1483"/>
      <c r="AMV14" s="1483"/>
      <c r="AMW14" s="1483"/>
      <c r="AMX14" s="1483"/>
      <c r="AMY14" s="1483"/>
      <c r="AMZ14" s="1483"/>
      <c r="ANA14" s="1483"/>
      <c r="ANB14" s="1483"/>
      <c r="ANC14" s="1483"/>
      <c r="AND14" s="1483"/>
      <c r="ANE14" s="1483"/>
      <c r="ANF14" s="1483"/>
      <c r="ANG14" s="1483"/>
      <c r="ANH14" s="1483"/>
      <c r="ANI14" s="1483"/>
      <c r="ANJ14" s="1483"/>
      <c r="ANK14" s="1483"/>
      <c r="ANL14" s="1483"/>
      <c r="ANM14" s="1483"/>
      <c r="ANN14" s="1483"/>
      <c r="ANO14" s="1483"/>
      <c r="ANP14" s="1483"/>
      <c r="ANQ14" s="1483"/>
      <c r="ANR14" s="1483"/>
      <c r="ANS14" s="1483"/>
      <c r="ANT14" s="1483"/>
      <c r="ANU14" s="1483"/>
      <c r="ANV14" s="1483"/>
      <c r="ANW14" s="1483"/>
      <c r="ANX14" s="1483"/>
      <c r="ANY14" s="1483"/>
      <c r="ANZ14" s="1483"/>
      <c r="AOA14" s="1483"/>
      <c r="AOB14" s="1483"/>
      <c r="AOC14" s="1483"/>
      <c r="AOD14" s="1483"/>
      <c r="AOE14" s="1483"/>
      <c r="AOF14" s="1483"/>
      <c r="AOG14" s="1483"/>
      <c r="AOH14" s="1483"/>
      <c r="AOI14" s="1483"/>
      <c r="AOJ14" s="1483"/>
      <c r="AOK14" s="1483"/>
      <c r="AOL14" s="1483"/>
      <c r="AOM14" s="1483"/>
      <c r="AON14" s="1483"/>
      <c r="AOO14" s="1483"/>
      <c r="AOP14" s="1483"/>
      <c r="AOQ14" s="1483"/>
      <c r="AOR14" s="1483"/>
      <c r="AOS14" s="1483"/>
      <c r="AOT14" s="1483"/>
      <c r="AOU14" s="1483"/>
      <c r="AOV14" s="1483"/>
      <c r="AOW14" s="1483"/>
      <c r="AOX14" s="1483"/>
      <c r="AOY14" s="1483"/>
      <c r="AOZ14" s="1483"/>
      <c r="APA14" s="1483"/>
      <c r="APB14" s="1483"/>
      <c r="APC14" s="1483"/>
      <c r="APD14" s="1483"/>
      <c r="APE14" s="1483"/>
      <c r="APF14" s="1483"/>
      <c r="APG14" s="1483"/>
      <c r="APH14" s="1483"/>
      <c r="API14" s="1483"/>
      <c r="APJ14" s="1483"/>
      <c r="APK14" s="1483"/>
      <c r="APL14" s="1483"/>
      <c r="APM14" s="1483"/>
      <c r="APN14" s="1483"/>
      <c r="APO14" s="1483"/>
      <c r="APP14" s="1483"/>
      <c r="APQ14" s="1483"/>
      <c r="APR14" s="1483"/>
      <c r="APS14" s="1483"/>
      <c r="APT14" s="1483"/>
      <c r="APU14" s="1483"/>
      <c r="APV14" s="1483"/>
      <c r="APW14" s="1483"/>
      <c r="APX14" s="1483"/>
      <c r="APY14" s="1483"/>
      <c r="APZ14" s="1483"/>
      <c r="AQA14" s="1483"/>
      <c r="AQB14" s="1483"/>
      <c r="AQC14" s="1483"/>
      <c r="AQD14" s="1483"/>
      <c r="AQE14" s="1483"/>
      <c r="AQF14" s="1483"/>
      <c r="AQG14" s="1483"/>
      <c r="AQH14" s="1483"/>
      <c r="AQI14" s="1483"/>
      <c r="AQJ14" s="1483"/>
      <c r="AQK14" s="1483"/>
      <c r="AQL14" s="1483"/>
      <c r="AQM14" s="1483"/>
      <c r="AQN14" s="1483"/>
      <c r="AQO14" s="1483"/>
      <c r="AQP14" s="1483"/>
      <c r="AQQ14" s="1483"/>
      <c r="AQR14" s="1483"/>
      <c r="AQS14" s="1483"/>
      <c r="AQT14" s="1483"/>
      <c r="AQU14" s="1483"/>
      <c r="AQV14" s="1483"/>
      <c r="AQW14" s="1483"/>
      <c r="AQX14" s="1483"/>
      <c r="AQY14" s="1483"/>
      <c r="AQZ14" s="1483"/>
      <c r="ARA14" s="1483"/>
      <c r="ARB14" s="1483"/>
      <c r="ARC14" s="1483"/>
      <c r="ARD14" s="1483"/>
      <c r="ARE14" s="1483"/>
      <c r="ARF14" s="1483"/>
      <c r="ARG14" s="1483"/>
      <c r="ARH14" s="1483"/>
      <c r="ARI14" s="1483"/>
      <c r="ARJ14" s="1483"/>
      <c r="ARK14" s="1483"/>
      <c r="ARL14" s="1483"/>
      <c r="ARM14" s="1483"/>
      <c r="ARN14" s="1483"/>
      <c r="ARO14" s="1483"/>
      <c r="ARP14" s="1483"/>
      <c r="ARQ14" s="1483"/>
      <c r="ARR14" s="1483"/>
      <c r="ARS14" s="1483"/>
      <c r="ART14" s="1483"/>
      <c r="ARU14" s="1483"/>
      <c r="ARV14" s="1483"/>
      <c r="ARW14" s="1483"/>
      <c r="ARX14" s="1483"/>
      <c r="ARY14" s="1483"/>
      <c r="ARZ14" s="1483"/>
      <c r="ASA14" s="1483"/>
      <c r="ASB14" s="1483"/>
      <c r="ASC14" s="1483"/>
      <c r="ASD14" s="1483"/>
      <c r="ASE14" s="1483"/>
      <c r="ASF14" s="1483"/>
      <c r="ASG14" s="1483"/>
      <c r="ASH14" s="1483"/>
      <c r="ASI14" s="1483"/>
      <c r="ASJ14" s="1483"/>
      <c r="ASK14" s="1483"/>
      <c r="ASL14" s="1483"/>
      <c r="ASM14" s="1483"/>
      <c r="ASN14" s="1483"/>
      <c r="ASO14" s="1483"/>
      <c r="ASP14" s="1483"/>
      <c r="ASQ14" s="1483"/>
      <c r="ASR14" s="1483"/>
      <c r="ASS14" s="1483"/>
      <c r="AST14" s="1483"/>
      <c r="ASU14" s="1483"/>
      <c r="ASV14" s="1483"/>
      <c r="ASW14" s="1483"/>
      <c r="ASX14" s="1483"/>
      <c r="ASY14" s="1483"/>
      <c r="ASZ14" s="1483"/>
      <c r="ATA14" s="1483"/>
      <c r="ATB14" s="1483"/>
      <c r="ATC14" s="1483"/>
      <c r="ATD14" s="1483"/>
      <c r="ATE14" s="1483"/>
      <c r="ATF14" s="1483"/>
      <c r="ATG14" s="1483"/>
      <c r="ATH14" s="1483"/>
      <c r="ATI14" s="1483"/>
      <c r="ATJ14" s="1483"/>
      <c r="ATK14" s="1483"/>
      <c r="ATL14" s="1483"/>
      <c r="ATM14" s="1483"/>
      <c r="ATN14" s="1483"/>
      <c r="ATO14" s="1483"/>
      <c r="ATP14" s="1483"/>
      <c r="ATQ14" s="1483"/>
      <c r="ATR14" s="1483"/>
      <c r="ATS14" s="1483"/>
      <c r="ATT14" s="1483"/>
      <c r="ATU14" s="1483"/>
      <c r="ATV14" s="1483"/>
      <c r="ATW14" s="1483"/>
      <c r="ATX14" s="1483"/>
      <c r="ATY14" s="1483"/>
      <c r="ATZ14" s="1483"/>
      <c r="AUA14" s="1483"/>
      <c r="AUB14" s="1483"/>
      <c r="AUC14" s="1483"/>
      <c r="AUD14" s="1483"/>
      <c r="AUE14" s="1483"/>
      <c r="AUF14" s="1483"/>
      <c r="AUG14" s="1483"/>
      <c r="AUH14" s="1483"/>
      <c r="AUI14" s="1483"/>
      <c r="AUJ14" s="1483"/>
      <c r="AUK14" s="1483"/>
      <c r="AUL14" s="1483"/>
      <c r="AUM14" s="1483"/>
      <c r="AUN14" s="1483"/>
      <c r="AUO14" s="1483"/>
      <c r="AUP14" s="1483"/>
      <c r="AUQ14" s="1483"/>
      <c r="AUR14" s="1483"/>
      <c r="AUS14" s="1483"/>
      <c r="AUT14" s="1483"/>
      <c r="AUU14" s="1483"/>
      <c r="AUV14" s="1483"/>
      <c r="AUW14" s="1483"/>
      <c r="AUX14" s="1483"/>
      <c r="AUY14" s="1483"/>
      <c r="AUZ14" s="1483"/>
      <c r="AVA14" s="1483"/>
      <c r="AVB14" s="1483"/>
      <c r="AVC14" s="1483"/>
      <c r="AVD14" s="1483"/>
      <c r="AVE14" s="1483"/>
      <c r="AVF14" s="1483"/>
      <c r="AVG14" s="1483"/>
      <c r="AVH14" s="1483"/>
      <c r="AVI14" s="1483"/>
      <c r="AVJ14" s="1483"/>
      <c r="AVK14" s="1483"/>
      <c r="AVL14" s="1483"/>
      <c r="AVM14" s="1483"/>
      <c r="AVN14" s="1483"/>
      <c r="AVO14" s="1483"/>
      <c r="AVP14" s="1483"/>
      <c r="AVQ14" s="1483"/>
      <c r="AVR14" s="1483"/>
      <c r="AVS14" s="1483"/>
      <c r="AVT14" s="1483"/>
      <c r="AVU14" s="1483"/>
      <c r="AVV14" s="1483"/>
      <c r="AVW14" s="1483"/>
      <c r="AVX14" s="1483"/>
      <c r="AVY14" s="1483"/>
      <c r="AVZ14" s="1483"/>
      <c r="AWA14" s="1483"/>
      <c r="AWB14" s="1483"/>
      <c r="AWC14" s="1483"/>
      <c r="AWD14" s="1483"/>
      <c r="AWE14" s="1483"/>
      <c r="AWF14" s="1483"/>
      <c r="AWG14" s="1483"/>
      <c r="AWH14" s="1483"/>
      <c r="AWI14" s="1483"/>
      <c r="AWJ14" s="1483"/>
      <c r="AWK14" s="1483"/>
      <c r="AWL14" s="1483"/>
      <c r="AWM14" s="1483"/>
      <c r="AWN14" s="1483"/>
      <c r="AWO14" s="1483"/>
      <c r="AWP14" s="1483"/>
      <c r="AWQ14" s="1483"/>
      <c r="AWR14" s="1483"/>
      <c r="AWS14" s="1483"/>
      <c r="AWT14" s="1483"/>
      <c r="AWU14" s="1483"/>
      <c r="AWV14" s="1483"/>
      <c r="AWW14" s="1483"/>
      <c r="AWX14" s="1483"/>
      <c r="AWY14" s="1483"/>
      <c r="AWZ14" s="1483"/>
      <c r="AXA14" s="1483"/>
      <c r="AXB14" s="1483"/>
      <c r="AXC14" s="1483"/>
      <c r="AXD14" s="1483"/>
      <c r="AXE14" s="1483"/>
      <c r="AXF14" s="1483"/>
      <c r="AXG14" s="1483"/>
      <c r="AXH14" s="1483"/>
      <c r="AXI14" s="1483"/>
      <c r="AXJ14" s="1483"/>
      <c r="AXK14" s="1483"/>
      <c r="AXL14" s="1483"/>
      <c r="AXM14" s="1483"/>
      <c r="AXN14" s="1483"/>
      <c r="AXO14" s="1483"/>
      <c r="AXP14" s="1483"/>
      <c r="AXQ14" s="1483"/>
      <c r="AXR14" s="1483"/>
      <c r="AXS14" s="1483"/>
      <c r="AXT14" s="1483"/>
      <c r="AXU14" s="1483"/>
      <c r="AXV14" s="1483"/>
      <c r="AXW14" s="1483"/>
      <c r="AXX14" s="1483"/>
      <c r="AXY14" s="1483"/>
      <c r="AXZ14" s="1483"/>
      <c r="AYA14" s="1483"/>
      <c r="AYB14" s="1483"/>
      <c r="AYC14" s="1483"/>
      <c r="AYD14" s="1483"/>
      <c r="AYE14" s="1483"/>
      <c r="AYF14" s="1483"/>
      <c r="AYG14" s="1483"/>
      <c r="AYH14" s="1483"/>
      <c r="AYI14" s="1483"/>
      <c r="AYJ14" s="1483"/>
      <c r="AYK14" s="1483"/>
      <c r="AYL14" s="1483"/>
      <c r="AYM14" s="1483"/>
      <c r="AYN14" s="1483"/>
      <c r="AYO14" s="1483"/>
      <c r="AYP14" s="1483"/>
      <c r="AYQ14" s="1483"/>
      <c r="AYR14" s="1483"/>
      <c r="AYS14" s="1483"/>
      <c r="AYT14" s="1483"/>
      <c r="AYU14" s="1483"/>
      <c r="AYV14" s="1483"/>
      <c r="AYW14" s="1483"/>
      <c r="AYX14" s="1483"/>
      <c r="AYY14" s="1483"/>
      <c r="AYZ14" s="1483"/>
      <c r="AZA14" s="1483"/>
      <c r="AZB14" s="1483"/>
      <c r="AZC14" s="1483"/>
      <c r="AZD14" s="1483"/>
      <c r="AZE14" s="1483"/>
      <c r="AZF14" s="1483"/>
      <c r="AZG14" s="1483"/>
      <c r="AZH14" s="1483"/>
      <c r="AZI14" s="1483"/>
      <c r="AZJ14" s="1483"/>
      <c r="AZK14" s="1483"/>
      <c r="AZL14" s="1483"/>
      <c r="AZM14" s="1483"/>
      <c r="AZN14" s="1483"/>
      <c r="AZO14" s="1483"/>
      <c r="AZP14" s="1483"/>
      <c r="AZQ14" s="1483"/>
      <c r="AZR14" s="1483"/>
      <c r="AZS14" s="1483"/>
      <c r="AZT14" s="1483"/>
      <c r="AZU14" s="1483"/>
      <c r="AZV14" s="1483"/>
      <c r="AZW14" s="1483"/>
      <c r="AZX14" s="1483"/>
      <c r="AZY14" s="1483"/>
      <c r="AZZ14" s="1483"/>
      <c r="BAA14" s="1483"/>
      <c r="BAB14" s="1483"/>
      <c r="BAC14" s="1483"/>
      <c r="BAD14" s="1483"/>
      <c r="BAE14" s="1483"/>
      <c r="BAF14" s="1483"/>
      <c r="BAG14" s="1483"/>
      <c r="BAH14" s="1483"/>
      <c r="BAI14" s="1483"/>
      <c r="BAJ14" s="1483"/>
      <c r="BAK14" s="1483"/>
      <c r="BAL14" s="1483"/>
      <c r="BAM14" s="1483"/>
      <c r="BAN14" s="1483"/>
      <c r="BAO14" s="1483"/>
      <c r="BAP14" s="1483"/>
      <c r="BAQ14" s="1483"/>
      <c r="BAR14" s="1483"/>
      <c r="BAS14" s="1483"/>
      <c r="BAT14" s="1483"/>
      <c r="BAU14" s="1483"/>
      <c r="BAV14" s="1483"/>
      <c r="BAW14" s="1483"/>
      <c r="BAX14" s="1483"/>
      <c r="BAY14" s="1483"/>
      <c r="BAZ14" s="1483"/>
      <c r="BBA14" s="1483"/>
      <c r="BBB14" s="1483"/>
      <c r="BBC14" s="1483"/>
      <c r="BBD14" s="1483"/>
      <c r="BBE14" s="1483"/>
      <c r="BBF14" s="1483"/>
      <c r="BBG14" s="1483"/>
      <c r="BBH14" s="1483"/>
      <c r="BBI14" s="1483"/>
      <c r="BBJ14" s="1483"/>
      <c r="BBK14" s="1483"/>
      <c r="BBL14" s="1483"/>
      <c r="BBM14" s="1483"/>
      <c r="BBN14" s="1483"/>
      <c r="BBO14" s="1483"/>
      <c r="BBP14" s="1483"/>
      <c r="BBQ14" s="1483"/>
      <c r="BBR14" s="1483"/>
      <c r="BBS14" s="1483"/>
      <c r="BBT14" s="1483"/>
      <c r="BBU14" s="1483"/>
      <c r="BBV14" s="1483"/>
      <c r="BBW14" s="1483"/>
      <c r="BBX14" s="1483"/>
      <c r="BBY14" s="1483"/>
      <c r="BBZ14" s="1483"/>
      <c r="BCA14" s="1483"/>
      <c r="BCB14" s="1483"/>
      <c r="BCC14" s="1483"/>
      <c r="BCD14" s="1483"/>
      <c r="BCE14" s="1483"/>
      <c r="BCF14" s="1483"/>
      <c r="BCG14" s="1483"/>
      <c r="BCH14" s="1483"/>
      <c r="BCI14" s="1483"/>
      <c r="BCJ14" s="1483"/>
      <c r="BCK14" s="1483"/>
      <c r="BCL14" s="1483"/>
      <c r="BCM14" s="1483"/>
      <c r="BCN14" s="1483"/>
      <c r="BCO14" s="1483"/>
      <c r="BCP14" s="1483"/>
      <c r="BCQ14" s="1483"/>
      <c r="BCR14" s="1483"/>
      <c r="BCS14" s="1483"/>
      <c r="BCT14" s="1483"/>
      <c r="BCU14" s="1483"/>
      <c r="BCV14" s="1483"/>
      <c r="BCW14" s="1483"/>
      <c r="BCX14" s="1483"/>
      <c r="BCY14" s="1483"/>
      <c r="BCZ14" s="1483"/>
      <c r="BDA14" s="1483"/>
      <c r="BDB14" s="1483"/>
      <c r="BDC14" s="1483"/>
      <c r="BDD14" s="1483"/>
      <c r="BDE14" s="1483"/>
      <c r="BDF14" s="1483"/>
      <c r="BDG14" s="1483"/>
      <c r="BDH14" s="1483"/>
      <c r="BDI14" s="1483"/>
      <c r="BDJ14" s="1483"/>
      <c r="BDK14" s="1483"/>
      <c r="BDL14" s="1483"/>
      <c r="BDM14" s="1483"/>
      <c r="BDN14" s="1483"/>
      <c r="BDO14" s="1483"/>
      <c r="BDP14" s="1483"/>
      <c r="BDQ14" s="1483"/>
      <c r="BDR14" s="1483"/>
      <c r="BDS14" s="1483"/>
      <c r="BDT14" s="1483"/>
      <c r="BDU14" s="1483"/>
      <c r="BDV14" s="1483"/>
      <c r="BDW14" s="1483"/>
      <c r="BDX14" s="1483"/>
      <c r="BDY14" s="1483"/>
      <c r="BDZ14" s="1483"/>
      <c r="BEA14" s="1483"/>
      <c r="BEB14" s="1483"/>
      <c r="BEC14" s="1483"/>
      <c r="BED14" s="1483"/>
      <c r="BEE14" s="1483"/>
      <c r="BEF14" s="1483"/>
      <c r="BEG14" s="1483"/>
      <c r="BEH14" s="1483"/>
      <c r="BEI14" s="1483"/>
      <c r="BEJ14" s="1483"/>
      <c r="BEK14" s="1483"/>
      <c r="BEL14" s="1483"/>
      <c r="BEM14" s="1483"/>
      <c r="BEN14" s="1483"/>
      <c r="BEO14" s="1483"/>
      <c r="BEP14" s="1483"/>
      <c r="BEQ14" s="1483"/>
      <c r="BER14" s="1483"/>
      <c r="BES14" s="1483"/>
      <c r="BET14" s="1483"/>
      <c r="BEU14" s="1483"/>
      <c r="BEV14" s="1483"/>
      <c r="BEW14" s="1483"/>
      <c r="BEX14" s="1483"/>
      <c r="BEY14" s="1483"/>
      <c r="BEZ14" s="1483"/>
      <c r="BFA14" s="1483"/>
      <c r="BFB14" s="1483"/>
      <c r="BFC14" s="1483"/>
      <c r="BFD14" s="1483"/>
      <c r="BFE14" s="1483"/>
      <c r="BFF14" s="1483"/>
      <c r="BFG14" s="1483"/>
      <c r="BFH14" s="1483"/>
      <c r="BFI14" s="1483"/>
      <c r="BFJ14" s="1483"/>
      <c r="BFK14" s="1483"/>
      <c r="BFL14" s="1483"/>
      <c r="BFM14" s="1483"/>
      <c r="BFN14" s="1483"/>
      <c r="BFO14" s="1483"/>
      <c r="BFP14" s="1483"/>
      <c r="BFQ14" s="1483"/>
      <c r="BFR14" s="1483"/>
      <c r="BFS14" s="1483"/>
      <c r="BFT14" s="1483"/>
      <c r="BFU14" s="1483"/>
      <c r="BFV14" s="1483"/>
      <c r="BFW14" s="1483"/>
      <c r="BFX14" s="1483"/>
      <c r="BFY14" s="1483"/>
      <c r="BFZ14" s="1483"/>
      <c r="BGA14" s="1483"/>
      <c r="BGB14" s="1483"/>
      <c r="BGC14" s="1483"/>
      <c r="BGD14" s="1483"/>
      <c r="BGE14" s="1483"/>
      <c r="BGF14" s="1483"/>
      <c r="BGG14" s="1483"/>
      <c r="BGH14" s="1483"/>
      <c r="BGI14" s="1483"/>
      <c r="BGJ14" s="1483"/>
      <c r="BGK14" s="1483"/>
      <c r="BGL14" s="1483"/>
      <c r="BGM14" s="1483"/>
      <c r="BGN14" s="1483"/>
      <c r="BGO14" s="1483"/>
      <c r="BGP14" s="1483"/>
      <c r="BGQ14" s="1483"/>
      <c r="BGR14" s="1483"/>
      <c r="BGS14" s="1483"/>
      <c r="BGT14" s="1483"/>
      <c r="BGU14" s="1483"/>
      <c r="BGV14" s="1483"/>
      <c r="BGW14" s="1483"/>
      <c r="BGX14" s="1483"/>
      <c r="BGY14" s="1483"/>
      <c r="BGZ14" s="1483"/>
      <c r="BHA14" s="1483"/>
      <c r="BHB14" s="1483"/>
      <c r="BHC14" s="1483"/>
      <c r="BHD14" s="1483"/>
      <c r="BHE14" s="1483"/>
      <c r="BHF14" s="1483"/>
      <c r="BHG14" s="1483"/>
      <c r="BHH14" s="1483"/>
      <c r="BHI14" s="1483"/>
      <c r="BHJ14" s="1483"/>
      <c r="BHK14" s="1483"/>
      <c r="BHL14" s="1483"/>
      <c r="BHM14" s="1483"/>
      <c r="BHN14" s="1483"/>
      <c r="BHO14" s="1483"/>
      <c r="BHP14" s="1483"/>
      <c r="BHQ14" s="1483"/>
      <c r="BHR14" s="1483"/>
      <c r="BHS14" s="1483"/>
      <c r="BHT14" s="1483"/>
      <c r="BHU14" s="1483"/>
      <c r="BHV14" s="1483"/>
      <c r="BHW14" s="1483"/>
      <c r="BHX14" s="1483"/>
      <c r="BHY14" s="1483"/>
      <c r="BHZ14" s="1483"/>
      <c r="BIA14" s="1483"/>
      <c r="BIB14" s="1483"/>
      <c r="BIC14" s="1483"/>
      <c r="BID14" s="1483"/>
      <c r="BIE14" s="1483"/>
      <c r="BIF14" s="1483"/>
      <c r="BIG14" s="1483"/>
      <c r="BIH14" s="1483"/>
      <c r="BII14" s="1483"/>
      <c r="BIJ14" s="1483"/>
      <c r="BIK14" s="1483"/>
      <c r="BIL14" s="1483"/>
      <c r="BIM14" s="1483"/>
      <c r="BIN14" s="1483"/>
      <c r="BIO14" s="1483"/>
      <c r="BIP14" s="1483"/>
      <c r="BIQ14" s="1483"/>
      <c r="BIR14" s="1483"/>
      <c r="BIS14" s="1483"/>
      <c r="BIT14" s="1483"/>
      <c r="BIU14" s="1483"/>
      <c r="BIV14" s="1483"/>
      <c r="BIW14" s="1483"/>
      <c r="BIX14" s="1483"/>
      <c r="BIY14" s="1483"/>
      <c r="BIZ14" s="1483"/>
      <c r="BJA14" s="1483"/>
      <c r="BJB14" s="1483"/>
      <c r="BJC14" s="1483"/>
      <c r="BJD14" s="1483"/>
      <c r="BJE14" s="1483"/>
      <c r="BJF14" s="1483"/>
      <c r="BJG14" s="1483"/>
      <c r="BJH14" s="1483"/>
      <c r="BJI14" s="1483"/>
      <c r="BJJ14" s="1483"/>
      <c r="BJK14" s="1483"/>
      <c r="BJL14" s="1483"/>
      <c r="BJM14" s="1483"/>
      <c r="BJN14" s="1483"/>
      <c r="BJO14" s="1483"/>
      <c r="BJP14" s="1483"/>
      <c r="BJQ14" s="1483"/>
      <c r="BJR14" s="1483"/>
      <c r="BJS14" s="1483"/>
      <c r="BJT14" s="1483"/>
      <c r="BJU14" s="1483"/>
      <c r="BJV14" s="1483"/>
      <c r="BJW14" s="1483"/>
      <c r="BJX14" s="1483"/>
      <c r="BJY14" s="1483"/>
      <c r="BJZ14" s="1483"/>
      <c r="BKA14" s="1483"/>
      <c r="BKB14" s="1483"/>
      <c r="BKC14" s="1483"/>
      <c r="BKD14" s="1483"/>
      <c r="BKE14" s="1483"/>
      <c r="BKF14" s="1483"/>
      <c r="BKG14" s="1483"/>
      <c r="BKH14" s="1483"/>
      <c r="BKI14" s="1483"/>
      <c r="BKJ14" s="1483"/>
      <c r="BKK14" s="1483"/>
      <c r="BKL14" s="1483"/>
      <c r="BKM14" s="1483"/>
      <c r="BKN14" s="1483"/>
      <c r="BKO14" s="1483"/>
      <c r="BKP14" s="1483"/>
      <c r="BKQ14" s="1483"/>
      <c r="BKR14" s="1483"/>
      <c r="BKS14" s="1483"/>
      <c r="BKT14" s="1483"/>
      <c r="BKU14" s="1483"/>
      <c r="BKV14" s="1483"/>
      <c r="BKW14" s="1483"/>
      <c r="BKX14" s="1483"/>
      <c r="BKY14" s="1483"/>
      <c r="BKZ14" s="1483"/>
      <c r="BLA14" s="1483"/>
      <c r="BLB14" s="1483"/>
      <c r="BLC14" s="1483"/>
      <c r="BLD14" s="1483"/>
      <c r="BLE14" s="1483"/>
      <c r="BLF14" s="1483"/>
      <c r="BLG14" s="1483"/>
      <c r="BLH14" s="1483"/>
      <c r="BLI14" s="1483"/>
      <c r="BLJ14" s="1483"/>
      <c r="BLK14" s="1483"/>
      <c r="BLL14" s="1483"/>
      <c r="BLM14" s="1483"/>
      <c r="BLN14" s="1483"/>
      <c r="BLO14" s="1483"/>
      <c r="BLP14" s="1483"/>
      <c r="BLQ14" s="1483"/>
      <c r="BLR14" s="1483"/>
      <c r="BLS14" s="1483"/>
      <c r="BLT14" s="1483"/>
      <c r="BLU14" s="1483"/>
      <c r="BLV14" s="1483"/>
      <c r="BLW14" s="1483"/>
      <c r="BLX14" s="1483"/>
      <c r="BLY14" s="1483"/>
      <c r="BLZ14" s="1483"/>
      <c r="BMA14" s="1483"/>
      <c r="BMB14" s="1483"/>
      <c r="BMC14" s="1483"/>
      <c r="BMD14" s="1483"/>
      <c r="BME14" s="1483"/>
      <c r="BMF14" s="1483"/>
      <c r="BMG14" s="1483"/>
      <c r="BMH14" s="1483"/>
      <c r="BMI14" s="1483"/>
      <c r="BMJ14" s="1483"/>
      <c r="BMK14" s="1483"/>
      <c r="BML14" s="1483"/>
      <c r="BMM14" s="1483"/>
      <c r="BMN14" s="1483"/>
      <c r="BMO14" s="1483"/>
      <c r="BMP14" s="1483"/>
      <c r="BMQ14" s="1483"/>
      <c r="BMR14" s="1483"/>
      <c r="BMS14" s="1483"/>
      <c r="BMT14" s="1483"/>
      <c r="BMU14" s="1483"/>
      <c r="BMV14" s="1483"/>
      <c r="BMW14" s="1483"/>
      <c r="BMX14" s="1483"/>
      <c r="BMY14" s="1483"/>
      <c r="BMZ14" s="1483"/>
      <c r="BNA14" s="1483"/>
      <c r="BNB14" s="1483"/>
      <c r="BNC14" s="1483"/>
      <c r="BND14" s="1483"/>
      <c r="BNE14" s="1483"/>
      <c r="BNF14" s="1483"/>
      <c r="BNG14" s="1483"/>
      <c r="BNH14" s="1483"/>
      <c r="BNI14" s="1483"/>
      <c r="BNJ14" s="1483"/>
      <c r="BNK14" s="1483"/>
      <c r="BNL14" s="1483"/>
      <c r="BNM14" s="1483"/>
      <c r="BNN14" s="1483"/>
      <c r="BNO14" s="1483"/>
      <c r="BNP14" s="1483"/>
      <c r="BNQ14" s="1483"/>
      <c r="BNR14" s="1483"/>
      <c r="BNS14" s="1483"/>
      <c r="BNT14" s="1483"/>
      <c r="BNU14" s="1483"/>
      <c r="BNV14" s="1483"/>
      <c r="BNW14" s="1483"/>
      <c r="BNX14" s="1483"/>
      <c r="BNY14" s="1483"/>
      <c r="BNZ14" s="1483"/>
      <c r="BOA14" s="1483"/>
      <c r="BOB14" s="1483"/>
      <c r="BOC14" s="1483"/>
      <c r="BOD14" s="1483"/>
      <c r="BOE14" s="1483"/>
      <c r="BOF14" s="1483"/>
      <c r="BOG14" s="1483"/>
      <c r="BOH14" s="1483"/>
      <c r="BOI14" s="1483"/>
      <c r="BOJ14" s="1483"/>
      <c r="BOK14" s="1483"/>
      <c r="BOL14" s="1483"/>
      <c r="BOM14" s="1483"/>
      <c r="BON14" s="1483"/>
      <c r="BOO14" s="1483"/>
      <c r="BOP14" s="1483"/>
      <c r="BOQ14" s="1483"/>
      <c r="BOR14" s="1483"/>
      <c r="BOS14" s="1483"/>
      <c r="BOT14" s="1483"/>
      <c r="BOU14" s="1483"/>
      <c r="BOV14" s="1483"/>
      <c r="BOW14" s="1483"/>
      <c r="BOX14" s="1483"/>
      <c r="BOY14" s="1483"/>
      <c r="BOZ14" s="1483"/>
      <c r="BPA14" s="1483"/>
      <c r="BPB14" s="1483"/>
      <c r="BPC14" s="1483"/>
      <c r="BPD14" s="1483"/>
      <c r="BPE14" s="1483"/>
      <c r="BPF14" s="1483"/>
      <c r="BPG14" s="1483"/>
      <c r="BPH14" s="1483"/>
      <c r="BPI14" s="1483"/>
      <c r="BPJ14" s="1483"/>
      <c r="BPK14" s="1483"/>
      <c r="BPL14" s="1483"/>
      <c r="BPM14" s="1483"/>
      <c r="BPN14" s="1483"/>
      <c r="BPO14" s="1483"/>
      <c r="BPP14" s="1483"/>
      <c r="BPQ14" s="1483"/>
      <c r="BPR14" s="1483"/>
      <c r="BPS14" s="1483"/>
      <c r="BPT14" s="1483"/>
      <c r="BPU14" s="1483"/>
      <c r="BPV14" s="1483"/>
      <c r="BPW14" s="1483"/>
      <c r="BPX14" s="1483"/>
      <c r="BPY14" s="1483"/>
      <c r="BPZ14" s="1483"/>
      <c r="BQA14" s="1483"/>
      <c r="BQB14" s="1483"/>
      <c r="BQC14" s="1483"/>
      <c r="BQD14" s="1483"/>
      <c r="BQE14" s="1483"/>
      <c r="BQF14" s="1483"/>
      <c r="BQG14" s="1483"/>
      <c r="BQH14" s="1483"/>
      <c r="BQI14" s="1483"/>
      <c r="BQJ14" s="1483"/>
      <c r="BQK14" s="1483"/>
      <c r="BQL14" s="1483"/>
      <c r="BQM14" s="1483"/>
      <c r="BQN14" s="1483"/>
      <c r="BQO14" s="1483"/>
      <c r="BQP14" s="1483"/>
      <c r="BQQ14" s="1483"/>
      <c r="BQR14" s="1483"/>
      <c r="BQS14" s="1483"/>
      <c r="BQT14" s="1483"/>
      <c r="BQU14" s="1483"/>
      <c r="BQV14" s="1483"/>
      <c r="BQW14" s="1483"/>
      <c r="BQX14" s="1483"/>
      <c r="BQY14" s="1483"/>
      <c r="BQZ14" s="1483"/>
      <c r="BRA14" s="1483"/>
      <c r="BRB14" s="1483"/>
      <c r="BRC14" s="1483"/>
      <c r="BRD14" s="1483"/>
      <c r="BRE14" s="1483"/>
      <c r="BRF14" s="1483"/>
      <c r="BRG14" s="1483"/>
      <c r="BRH14" s="1483"/>
      <c r="BRI14" s="1483"/>
      <c r="BRJ14" s="1483"/>
      <c r="BRK14" s="1483"/>
      <c r="BRL14" s="1483"/>
      <c r="BRM14" s="1483"/>
      <c r="BRN14" s="1483"/>
      <c r="BRO14" s="1483"/>
      <c r="BRP14" s="1483"/>
      <c r="BRQ14" s="1483"/>
      <c r="BRR14" s="1483"/>
      <c r="BRS14" s="1483"/>
      <c r="BRT14" s="1483"/>
      <c r="BRU14" s="1483"/>
      <c r="BRV14" s="1483"/>
      <c r="BRW14" s="1483"/>
      <c r="BRX14" s="1483"/>
      <c r="BRY14" s="1483"/>
      <c r="BRZ14" s="1483"/>
      <c r="BSA14" s="1483"/>
      <c r="BSB14" s="1483"/>
      <c r="BSC14" s="1483"/>
      <c r="BSD14" s="1483"/>
      <c r="BSE14" s="1483"/>
      <c r="BSF14" s="1483"/>
      <c r="BSG14" s="1483"/>
      <c r="BSH14" s="1483"/>
      <c r="BSI14" s="1483"/>
      <c r="BSJ14" s="1483"/>
      <c r="BSK14" s="1483"/>
      <c r="BSL14" s="1483"/>
      <c r="BSM14" s="1483"/>
      <c r="BSN14" s="1483"/>
      <c r="BSO14" s="1483"/>
      <c r="BSP14" s="1483"/>
      <c r="BSQ14" s="1483"/>
      <c r="BSR14" s="1483"/>
      <c r="BSS14" s="1483"/>
      <c r="BST14" s="1483"/>
      <c r="BSU14" s="1483"/>
      <c r="BSV14" s="1483"/>
      <c r="BSW14" s="1483"/>
      <c r="BSX14" s="1483"/>
      <c r="BSY14" s="1483"/>
      <c r="BSZ14" s="1483"/>
      <c r="BTA14" s="1483"/>
      <c r="BTB14" s="1483"/>
      <c r="BTC14" s="1483"/>
      <c r="BTD14" s="1483"/>
      <c r="BTE14" s="1483"/>
      <c r="BTF14" s="1483"/>
      <c r="BTG14" s="1483"/>
      <c r="BTH14" s="1483"/>
      <c r="BTI14" s="1483"/>
      <c r="BTJ14" s="1483"/>
      <c r="BTK14" s="1483"/>
      <c r="BTL14" s="1483"/>
      <c r="BTM14" s="1483"/>
      <c r="BTN14" s="1483"/>
      <c r="BTO14" s="1483"/>
      <c r="BTP14" s="1483"/>
      <c r="BTQ14" s="1483"/>
      <c r="BTR14" s="1483"/>
      <c r="BTS14" s="1483"/>
      <c r="BTT14" s="1483"/>
      <c r="BTU14" s="1483"/>
      <c r="BTV14" s="1483"/>
      <c r="BTW14" s="1483"/>
      <c r="BTX14" s="1483"/>
      <c r="BTY14" s="1483"/>
      <c r="BTZ14" s="1483"/>
      <c r="BUA14" s="1483"/>
      <c r="BUB14" s="1483"/>
      <c r="BUC14" s="1483"/>
      <c r="BUD14" s="1483"/>
      <c r="BUE14" s="1483"/>
      <c r="BUF14" s="1483"/>
      <c r="BUG14" s="1483"/>
      <c r="BUH14" s="1483"/>
      <c r="BUI14" s="1483"/>
      <c r="BUJ14" s="1483"/>
      <c r="BUK14" s="1483"/>
      <c r="BUL14" s="1483"/>
      <c r="BUM14" s="1483"/>
      <c r="BUN14" s="1483"/>
      <c r="BUO14" s="1483"/>
      <c r="BUP14" s="1483"/>
      <c r="BUQ14" s="1483"/>
      <c r="BUR14" s="1483"/>
      <c r="BUS14" s="1483"/>
      <c r="BUT14" s="1483"/>
      <c r="BUU14" s="1483"/>
      <c r="BUV14" s="1483"/>
      <c r="BUW14" s="1483"/>
      <c r="BUX14" s="1483"/>
      <c r="BUY14" s="1483"/>
      <c r="BUZ14" s="1483"/>
      <c r="BVA14" s="1483"/>
      <c r="BVB14" s="1483"/>
      <c r="BVC14" s="1483"/>
      <c r="BVD14" s="1483"/>
      <c r="BVE14" s="1483"/>
      <c r="BVF14" s="1483"/>
      <c r="BVG14" s="1483"/>
      <c r="BVH14" s="1483"/>
      <c r="BVI14" s="1483"/>
      <c r="BVJ14" s="1483"/>
      <c r="BVK14" s="1483"/>
      <c r="BVL14" s="1483"/>
      <c r="BVM14" s="1483"/>
      <c r="BVN14" s="1483"/>
      <c r="BVO14" s="1483"/>
      <c r="BVP14" s="1483"/>
      <c r="BVQ14" s="1483"/>
      <c r="BVR14" s="1483"/>
      <c r="BVS14" s="1483"/>
      <c r="BVT14" s="1483"/>
      <c r="BVU14" s="1483"/>
      <c r="BVV14" s="1483"/>
      <c r="BVW14" s="1483"/>
      <c r="BVX14" s="1483"/>
      <c r="BVY14" s="1483"/>
      <c r="BVZ14" s="1483"/>
      <c r="BWA14" s="1483"/>
      <c r="BWB14" s="1483"/>
      <c r="BWC14" s="1483"/>
      <c r="BWD14" s="1483"/>
      <c r="BWE14" s="1483"/>
      <c r="BWF14" s="1483"/>
      <c r="BWG14" s="1483"/>
      <c r="BWH14" s="1483"/>
      <c r="BWI14" s="1483"/>
      <c r="BWJ14" s="1483"/>
      <c r="BWK14" s="1483"/>
      <c r="BWL14" s="1483"/>
      <c r="BWM14" s="1483"/>
      <c r="BWN14" s="1483"/>
      <c r="BWO14" s="1483"/>
      <c r="BWP14" s="1483"/>
      <c r="BWQ14" s="1483"/>
      <c r="BWR14" s="1483"/>
      <c r="BWS14" s="1483"/>
      <c r="BWT14" s="1483"/>
      <c r="BWU14" s="1483"/>
      <c r="BWV14" s="1483"/>
      <c r="BWW14" s="1483"/>
      <c r="BWX14" s="1483"/>
      <c r="BWY14" s="1483"/>
      <c r="BWZ14" s="1483"/>
      <c r="BXA14" s="1483"/>
      <c r="BXB14" s="1483"/>
      <c r="BXC14" s="1483"/>
      <c r="BXD14" s="1483"/>
      <c r="BXE14" s="1483"/>
      <c r="BXF14" s="1483"/>
      <c r="BXG14" s="1483"/>
      <c r="BXH14" s="1483"/>
      <c r="BXI14" s="1483"/>
      <c r="BXJ14" s="1483"/>
      <c r="BXK14" s="1483"/>
      <c r="BXL14" s="1483"/>
      <c r="BXM14" s="1483"/>
      <c r="BXN14" s="1483"/>
      <c r="BXO14" s="1483"/>
      <c r="BXP14" s="1483"/>
      <c r="BXQ14" s="1483"/>
      <c r="BXR14" s="1483"/>
      <c r="BXS14" s="1483"/>
      <c r="BXT14" s="1483"/>
      <c r="BXU14" s="1483"/>
      <c r="BXV14" s="1483"/>
      <c r="BXW14" s="1483"/>
      <c r="BXX14" s="1483"/>
      <c r="BXY14" s="1483"/>
      <c r="BXZ14" s="1483"/>
      <c r="BYA14" s="1483"/>
      <c r="BYB14" s="1483"/>
      <c r="BYC14" s="1483"/>
      <c r="BYD14" s="1483"/>
      <c r="BYE14" s="1483"/>
      <c r="BYF14" s="1483"/>
      <c r="BYG14" s="1483"/>
      <c r="BYH14" s="1483"/>
      <c r="BYI14" s="1483"/>
      <c r="BYJ14" s="1483"/>
      <c r="BYK14" s="1483"/>
      <c r="BYL14" s="1483"/>
      <c r="BYM14" s="1483"/>
      <c r="BYN14" s="1483"/>
      <c r="BYO14" s="1483"/>
      <c r="BYP14" s="1483"/>
      <c r="BYQ14" s="1483"/>
      <c r="BYR14" s="1483"/>
      <c r="BYS14" s="1483"/>
      <c r="BYT14" s="1483"/>
      <c r="BYU14" s="1483"/>
      <c r="BYV14" s="1483"/>
      <c r="BYW14" s="1483"/>
      <c r="BYX14" s="1483"/>
      <c r="BYY14" s="1483"/>
      <c r="BYZ14" s="1483"/>
      <c r="BZA14" s="1483"/>
      <c r="BZB14" s="1483"/>
      <c r="BZC14" s="1483"/>
      <c r="BZD14" s="1483"/>
      <c r="BZE14" s="1483"/>
      <c r="BZF14" s="1483"/>
      <c r="BZG14" s="1483"/>
      <c r="BZH14" s="1483"/>
      <c r="BZI14" s="1483"/>
      <c r="BZJ14" s="1483"/>
      <c r="BZK14" s="1483"/>
      <c r="BZL14" s="1483"/>
      <c r="BZM14" s="1483"/>
      <c r="BZN14" s="1483"/>
      <c r="BZO14" s="1483"/>
      <c r="BZP14" s="1483"/>
      <c r="BZQ14" s="1483"/>
      <c r="BZR14" s="1483"/>
      <c r="BZS14" s="1483"/>
      <c r="BZT14" s="1483"/>
      <c r="BZU14" s="1483"/>
      <c r="BZV14" s="1483"/>
      <c r="BZW14" s="1483"/>
      <c r="BZX14" s="1483"/>
      <c r="BZY14" s="1483"/>
      <c r="BZZ14" s="1483"/>
      <c r="CAA14" s="1483"/>
      <c r="CAB14" s="1483"/>
      <c r="CAC14" s="1483"/>
      <c r="CAD14" s="1483"/>
      <c r="CAE14" s="1483"/>
      <c r="CAF14" s="1483"/>
      <c r="CAG14" s="1483"/>
      <c r="CAH14" s="1483"/>
      <c r="CAI14" s="1483"/>
      <c r="CAJ14" s="1483"/>
      <c r="CAK14" s="1483"/>
      <c r="CAL14" s="1483"/>
      <c r="CAM14" s="1483"/>
      <c r="CAN14" s="1483"/>
      <c r="CAO14" s="1483"/>
      <c r="CAP14" s="1483"/>
      <c r="CAQ14" s="1483"/>
      <c r="CAR14" s="1483"/>
      <c r="CAS14" s="1483"/>
      <c r="CAT14" s="1483"/>
      <c r="CAU14" s="1483"/>
      <c r="CAV14" s="1483"/>
      <c r="CAW14" s="1483"/>
      <c r="CAX14" s="1483"/>
      <c r="CAY14" s="1483"/>
      <c r="CAZ14" s="1483"/>
      <c r="CBA14" s="1483"/>
      <c r="CBB14" s="1483"/>
      <c r="CBC14" s="1483"/>
      <c r="CBD14" s="1483"/>
      <c r="CBE14" s="1483"/>
      <c r="CBF14" s="1483"/>
      <c r="CBG14" s="1483"/>
      <c r="CBH14" s="1483"/>
      <c r="CBI14" s="1483"/>
      <c r="CBJ14" s="1483"/>
      <c r="CBK14" s="1483"/>
      <c r="CBL14" s="1483"/>
      <c r="CBM14" s="1483"/>
      <c r="CBN14" s="1483"/>
      <c r="CBO14" s="1483"/>
      <c r="CBP14" s="1483"/>
      <c r="CBQ14" s="1483"/>
      <c r="CBR14" s="1483"/>
      <c r="CBS14" s="1483"/>
      <c r="CBT14" s="1483"/>
      <c r="CBU14" s="1483"/>
      <c r="CBV14" s="1483"/>
      <c r="CBW14" s="1483"/>
      <c r="CBX14" s="1483"/>
      <c r="CBY14" s="1483"/>
      <c r="CBZ14" s="1483"/>
      <c r="CCA14" s="1483"/>
      <c r="CCB14" s="1483"/>
      <c r="CCC14" s="1483"/>
      <c r="CCD14" s="1483"/>
      <c r="CCE14" s="1483"/>
      <c r="CCF14" s="1483"/>
      <c r="CCG14" s="1483"/>
      <c r="CCH14" s="1483"/>
      <c r="CCI14" s="1483"/>
      <c r="CCJ14" s="1483"/>
      <c r="CCK14" s="1483"/>
      <c r="CCL14" s="1483"/>
      <c r="CCM14" s="1483"/>
      <c r="CCN14" s="1483"/>
      <c r="CCO14" s="1483"/>
      <c r="CCP14" s="1483"/>
      <c r="CCQ14" s="1483"/>
      <c r="CCR14" s="1483"/>
      <c r="CCS14" s="1483"/>
      <c r="CCT14" s="1483"/>
      <c r="CCU14" s="1483"/>
      <c r="CCV14" s="1483"/>
      <c r="CCW14" s="1483"/>
      <c r="CCX14" s="1483"/>
      <c r="CCY14" s="1483"/>
      <c r="CCZ14" s="1483"/>
      <c r="CDA14" s="1483"/>
      <c r="CDB14" s="1483"/>
      <c r="CDC14" s="1483"/>
      <c r="CDD14" s="1483"/>
      <c r="CDE14" s="1483"/>
      <c r="CDF14" s="1483"/>
      <c r="CDG14" s="1483"/>
      <c r="CDH14" s="1483"/>
      <c r="CDI14" s="1483"/>
      <c r="CDJ14" s="1483"/>
      <c r="CDK14" s="1483"/>
      <c r="CDL14" s="1483"/>
      <c r="CDM14" s="1483"/>
      <c r="CDN14" s="1483"/>
      <c r="CDO14" s="1483"/>
      <c r="CDP14" s="1483"/>
      <c r="CDQ14" s="1483"/>
      <c r="CDR14" s="1483"/>
      <c r="CDS14" s="1483"/>
      <c r="CDT14" s="1483"/>
      <c r="CDU14" s="1483"/>
      <c r="CDV14" s="1483"/>
      <c r="CDW14" s="1483"/>
      <c r="CDX14" s="1483"/>
      <c r="CDY14" s="1483"/>
      <c r="CDZ14" s="1483"/>
      <c r="CEA14" s="1483"/>
      <c r="CEB14" s="1483"/>
      <c r="CEC14" s="1483"/>
      <c r="CED14" s="1483"/>
      <c r="CEE14" s="1483"/>
      <c r="CEF14" s="1483"/>
      <c r="CEG14" s="1483"/>
      <c r="CEH14" s="1483"/>
      <c r="CEI14" s="1483"/>
      <c r="CEJ14" s="1483"/>
      <c r="CEK14" s="1483"/>
      <c r="CEL14" s="1483"/>
      <c r="CEM14" s="1483"/>
      <c r="CEN14" s="1483"/>
      <c r="CEO14" s="1483"/>
      <c r="CEP14" s="1483"/>
      <c r="CEQ14" s="1483"/>
      <c r="CER14" s="1483"/>
      <c r="CES14" s="1483"/>
      <c r="CET14" s="1483"/>
      <c r="CEU14" s="1483"/>
      <c r="CEV14" s="1483"/>
      <c r="CEW14" s="1483"/>
      <c r="CEX14" s="1483"/>
      <c r="CEY14" s="1483"/>
      <c r="CEZ14" s="1483"/>
      <c r="CFA14" s="1483"/>
      <c r="CFB14" s="1483"/>
      <c r="CFC14" s="1483"/>
      <c r="CFD14" s="1483"/>
      <c r="CFE14" s="1483"/>
      <c r="CFF14" s="1483"/>
      <c r="CFG14" s="1483"/>
      <c r="CFH14" s="1483"/>
      <c r="CFI14" s="1483"/>
      <c r="CFJ14" s="1483"/>
      <c r="CFK14" s="1483"/>
      <c r="CFL14" s="1483"/>
      <c r="CFM14" s="1483"/>
      <c r="CFN14" s="1483"/>
      <c r="CFO14" s="1483"/>
      <c r="CFP14" s="1483"/>
      <c r="CFQ14" s="1483"/>
      <c r="CFR14" s="1483"/>
      <c r="CFS14" s="1483"/>
      <c r="CFT14" s="1483"/>
      <c r="CFU14" s="1483"/>
      <c r="CFV14" s="1483"/>
      <c r="CFW14" s="1483"/>
      <c r="CFX14" s="1483"/>
      <c r="CFY14" s="1483"/>
      <c r="CFZ14" s="1483"/>
      <c r="CGA14" s="1483"/>
      <c r="CGB14" s="1483"/>
      <c r="CGC14" s="1483"/>
      <c r="CGD14" s="1483"/>
      <c r="CGE14" s="1483"/>
      <c r="CGF14" s="1483"/>
      <c r="CGG14" s="1483"/>
      <c r="CGH14" s="1483"/>
      <c r="CGI14" s="1483"/>
      <c r="CGJ14" s="1483"/>
      <c r="CGK14" s="1483"/>
      <c r="CGL14" s="1483"/>
      <c r="CGM14" s="1483"/>
      <c r="CGN14" s="1483"/>
      <c r="CGO14" s="1483"/>
      <c r="CGP14" s="1483"/>
      <c r="CGQ14" s="1483"/>
      <c r="CGR14" s="1483"/>
      <c r="CGS14" s="1483"/>
      <c r="CGT14" s="1483"/>
      <c r="CGU14" s="1483"/>
      <c r="CGV14" s="1483"/>
      <c r="CGW14" s="1483"/>
      <c r="CGX14" s="1483"/>
      <c r="CGY14" s="1483"/>
      <c r="CGZ14" s="1483"/>
      <c r="CHA14" s="1483"/>
      <c r="CHB14" s="1483"/>
      <c r="CHC14" s="1483"/>
      <c r="CHD14" s="1483"/>
      <c r="CHE14" s="1483"/>
      <c r="CHF14" s="1483"/>
      <c r="CHG14" s="1483"/>
      <c r="CHH14" s="1483"/>
      <c r="CHI14" s="1483"/>
      <c r="CHJ14" s="1483"/>
      <c r="CHK14" s="1483"/>
      <c r="CHL14" s="1483"/>
      <c r="CHM14" s="1483"/>
      <c r="CHN14" s="1483"/>
      <c r="CHO14" s="1483"/>
      <c r="CHP14" s="1483"/>
      <c r="CHQ14" s="1483"/>
      <c r="CHR14" s="1483"/>
      <c r="CHS14" s="1483"/>
      <c r="CHT14" s="1483"/>
      <c r="CHU14" s="1483"/>
      <c r="CHV14" s="1483"/>
      <c r="CHW14" s="1483"/>
      <c r="CHX14" s="1483"/>
      <c r="CHY14" s="1483"/>
      <c r="CHZ14" s="1483"/>
      <c r="CIA14" s="1483"/>
      <c r="CIB14" s="1483"/>
      <c r="CIC14" s="1483"/>
      <c r="CID14" s="1483"/>
      <c r="CIE14" s="1483"/>
      <c r="CIF14" s="1483"/>
      <c r="CIG14" s="1483"/>
      <c r="CIH14" s="1483"/>
      <c r="CII14" s="1483"/>
      <c r="CIJ14" s="1483"/>
      <c r="CIK14" s="1483"/>
      <c r="CIL14" s="1483"/>
      <c r="CIM14" s="1483"/>
      <c r="CIN14" s="1483"/>
      <c r="CIO14" s="1483"/>
      <c r="CIP14" s="1483"/>
      <c r="CIQ14" s="1483"/>
      <c r="CIR14" s="1483"/>
      <c r="CIS14" s="1483"/>
      <c r="CIT14" s="1483"/>
      <c r="CIU14" s="1483"/>
      <c r="CIV14" s="1483"/>
      <c r="CIW14" s="1483"/>
      <c r="CIX14" s="1483"/>
      <c r="CIY14" s="1483"/>
      <c r="CIZ14" s="1483"/>
      <c r="CJA14" s="1483"/>
      <c r="CJB14" s="1483"/>
      <c r="CJC14" s="1483"/>
      <c r="CJD14" s="1483"/>
      <c r="CJE14" s="1483"/>
      <c r="CJF14" s="1483"/>
      <c r="CJG14" s="1483"/>
      <c r="CJH14" s="1483"/>
      <c r="CJI14" s="1483"/>
      <c r="CJJ14" s="1483"/>
      <c r="CJK14" s="1483"/>
      <c r="CJL14" s="1483"/>
      <c r="CJM14" s="1483"/>
      <c r="CJN14" s="1483"/>
      <c r="CJO14" s="1483"/>
      <c r="CJP14" s="1483"/>
      <c r="CJQ14" s="1483"/>
      <c r="CJR14" s="1483"/>
      <c r="CJS14" s="1483"/>
      <c r="CJT14" s="1483"/>
      <c r="CJU14" s="1483"/>
      <c r="CJV14" s="1483"/>
      <c r="CJW14" s="1483"/>
      <c r="CJX14" s="1483"/>
      <c r="CJY14" s="1483"/>
      <c r="CJZ14" s="1483"/>
      <c r="CKA14" s="1483"/>
      <c r="CKB14" s="1483"/>
      <c r="CKC14" s="1483"/>
      <c r="CKD14" s="1483"/>
      <c r="CKE14" s="1483"/>
      <c r="CKF14" s="1483"/>
      <c r="CKG14" s="1483"/>
      <c r="CKH14" s="1483"/>
      <c r="CKI14" s="1483"/>
      <c r="CKJ14" s="1483"/>
      <c r="CKK14" s="1483"/>
      <c r="CKL14" s="1483"/>
      <c r="CKM14" s="1483"/>
      <c r="CKN14" s="1483"/>
      <c r="CKO14" s="1483"/>
      <c r="CKP14" s="1483"/>
      <c r="CKQ14" s="1483"/>
      <c r="CKR14" s="1483"/>
      <c r="CKS14" s="1483"/>
      <c r="CKT14" s="1483"/>
      <c r="CKU14" s="1483"/>
      <c r="CKV14" s="1483"/>
      <c r="CKW14" s="1483"/>
      <c r="CKX14" s="1483"/>
      <c r="CKY14" s="1483"/>
      <c r="CKZ14" s="1483"/>
      <c r="CLA14" s="1483"/>
      <c r="CLB14" s="1483"/>
      <c r="CLC14" s="1483"/>
      <c r="CLD14" s="1483"/>
      <c r="CLE14" s="1483"/>
      <c r="CLF14" s="1483"/>
      <c r="CLG14" s="1483"/>
      <c r="CLH14" s="1483"/>
      <c r="CLI14" s="1483"/>
      <c r="CLJ14" s="1483"/>
      <c r="CLK14" s="1483"/>
      <c r="CLL14" s="1483"/>
      <c r="CLM14" s="1483"/>
      <c r="CLN14" s="1483"/>
      <c r="CLO14" s="1483"/>
      <c r="CLP14" s="1483"/>
      <c r="CLQ14" s="1483"/>
      <c r="CLR14" s="1483"/>
      <c r="CLS14" s="1483"/>
      <c r="CLT14" s="1483"/>
      <c r="CLU14" s="1483"/>
      <c r="CLV14" s="1483"/>
      <c r="CLW14" s="1483"/>
      <c r="CLX14" s="1483"/>
      <c r="CLY14" s="1483"/>
      <c r="CLZ14" s="1483"/>
      <c r="CMA14" s="1483"/>
      <c r="CMB14" s="1483"/>
      <c r="CMC14" s="1483"/>
      <c r="CMD14" s="1483"/>
      <c r="CME14" s="1483"/>
      <c r="CMF14" s="1483"/>
      <c r="CMG14" s="1483"/>
      <c r="CMH14" s="1483"/>
      <c r="CMI14" s="1483"/>
      <c r="CMJ14" s="1483"/>
      <c r="CMK14" s="1483"/>
      <c r="CML14" s="1483"/>
      <c r="CMM14" s="1483"/>
      <c r="CMN14" s="1483"/>
      <c r="CMO14" s="1483"/>
      <c r="CMP14" s="1483"/>
      <c r="CMQ14" s="1483"/>
      <c r="CMR14" s="1483"/>
      <c r="CMS14" s="1483"/>
      <c r="CMT14" s="1483"/>
      <c r="CMU14" s="1483"/>
      <c r="CMV14" s="1483"/>
      <c r="CMW14" s="1483"/>
      <c r="CMX14" s="1483"/>
      <c r="CMY14" s="1483"/>
      <c r="CMZ14" s="1483"/>
      <c r="CNA14" s="1483"/>
      <c r="CNB14" s="1483"/>
      <c r="CNC14" s="1483"/>
      <c r="CND14" s="1483"/>
      <c r="CNE14" s="1483"/>
      <c r="CNF14" s="1483"/>
      <c r="CNG14" s="1483"/>
      <c r="CNH14" s="1483"/>
      <c r="CNI14" s="1483"/>
      <c r="CNJ14" s="1483"/>
      <c r="CNK14" s="1483"/>
      <c r="CNL14" s="1483"/>
      <c r="CNM14" s="1483"/>
      <c r="CNN14" s="1483"/>
      <c r="CNO14" s="1483"/>
      <c r="CNP14" s="1483"/>
      <c r="CNQ14" s="1483"/>
      <c r="CNR14" s="1483"/>
      <c r="CNS14" s="1483"/>
      <c r="CNT14" s="1483"/>
      <c r="CNU14" s="1483"/>
      <c r="CNV14" s="1483"/>
      <c r="CNW14" s="1483"/>
      <c r="CNX14" s="1483"/>
      <c r="CNY14" s="1483"/>
      <c r="CNZ14" s="1483"/>
      <c r="COA14" s="1483"/>
      <c r="COB14" s="1483"/>
      <c r="COC14" s="1483"/>
      <c r="COD14" s="1483"/>
      <c r="COE14" s="1483"/>
      <c r="COF14" s="1483"/>
      <c r="COG14" s="1483"/>
      <c r="COH14" s="1483"/>
      <c r="COI14" s="1483"/>
      <c r="COJ14" s="1483"/>
      <c r="COK14" s="1483"/>
      <c r="COL14" s="1483"/>
      <c r="COM14" s="1483"/>
      <c r="CON14" s="1483"/>
      <c r="COO14" s="1483"/>
      <c r="COP14" s="1483"/>
      <c r="COQ14" s="1483"/>
      <c r="COR14" s="1483"/>
      <c r="COS14" s="1483"/>
      <c r="COT14" s="1483"/>
      <c r="COU14" s="1483"/>
      <c r="COV14" s="1483"/>
      <c r="COW14" s="1483"/>
      <c r="COX14" s="1483"/>
      <c r="COY14" s="1483"/>
      <c r="COZ14" s="1483"/>
      <c r="CPA14" s="1483"/>
      <c r="CPB14" s="1483"/>
      <c r="CPC14" s="1483"/>
      <c r="CPD14" s="1483"/>
      <c r="CPE14" s="1483"/>
      <c r="CPF14" s="1483"/>
      <c r="CPG14" s="1483"/>
      <c r="CPH14" s="1483"/>
      <c r="CPI14" s="1483"/>
      <c r="CPJ14" s="1483"/>
      <c r="CPK14" s="1483"/>
      <c r="CPL14" s="1483"/>
      <c r="CPM14" s="1483"/>
      <c r="CPN14" s="1483"/>
      <c r="CPO14" s="1483"/>
      <c r="CPP14" s="1483"/>
      <c r="CPQ14" s="1483"/>
      <c r="CPR14" s="1483"/>
      <c r="CPS14" s="1483"/>
      <c r="CPT14" s="1483"/>
      <c r="CPU14" s="1483"/>
      <c r="CPV14" s="1483"/>
      <c r="CPW14" s="1483"/>
      <c r="CPX14" s="1483"/>
      <c r="CPY14" s="1483"/>
      <c r="CPZ14" s="1483"/>
      <c r="CQA14" s="1483"/>
      <c r="CQB14" s="1483"/>
      <c r="CQC14" s="1483"/>
      <c r="CQD14" s="1483"/>
      <c r="CQE14" s="1483"/>
      <c r="CQF14" s="1483"/>
      <c r="CQG14" s="1483"/>
      <c r="CQH14" s="1483"/>
      <c r="CQI14" s="1483"/>
      <c r="CQJ14" s="1483"/>
      <c r="CQK14" s="1483"/>
      <c r="CQL14" s="1483"/>
      <c r="CQM14" s="1483"/>
      <c r="CQN14" s="1483"/>
      <c r="CQO14" s="1483"/>
      <c r="CQP14" s="1483"/>
      <c r="CQQ14" s="1483"/>
      <c r="CQR14" s="1483"/>
      <c r="CQS14" s="1483"/>
      <c r="CQT14" s="1483"/>
      <c r="CQU14" s="1483"/>
      <c r="CQV14" s="1483"/>
      <c r="CQW14" s="1483"/>
      <c r="CQX14" s="1483"/>
      <c r="CQY14" s="1483"/>
      <c r="CQZ14" s="1483"/>
      <c r="CRA14" s="1483"/>
      <c r="CRB14" s="1483"/>
      <c r="CRC14" s="1483"/>
      <c r="CRD14" s="1483"/>
      <c r="CRE14" s="1483"/>
      <c r="CRF14" s="1483"/>
      <c r="CRG14" s="1483"/>
      <c r="CRH14" s="1483"/>
      <c r="CRI14" s="1483"/>
      <c r="CRJ14" s="1483"/>
      <c r="CRK14" s="1483"/>
      <c r="CRL14" s="1483"/>
      <c r="CRM14" s="1483"/>
      <c r="CRN14" s="1483"/>
      <c r="CRO14" s="1483"/>
      <c r="CRP14" s="1483"/>
      <c r="CRQ14" s="1483"/>
      <c r="CRR14" s="1483"/>
      <c r="CRS14" s="1483"/>
      <c r="CRT14" s="1483"/>
      <c r="CRU14" s="1483"/>
      <c r="CRV14" s="1483"/>
      <c r="CRW14" s="1483"/>
      <c r="CRX14" s="1483"/>
      <c r="CRY14" s="1483"/>
      <c r="CRZ14" s="1483"/>
      <c r="CSA14" s="1483"/>
      <c r="CSB14" s="1483"/>
      <c r="CSC14" s="1483"/>
      <c r="CSD14" s="1483"/>
      <c r="CSE14" s="1483"/>
      <c r="CSF14" s="1483"/>
      <c r="CSG14" s="1483"/>
      <c r="CSH14" s="1483"/>
      <c r="CSI14" s="1483"/>
      <c r="CSJ14" s="1483"/>
      <c r="CSK14" s="1483"/>
      <c r="CSL14" s="1483"/>
      <c r="CSM14" s="1483"/>
      <c r="CSN14" s="1483"/>
      <c r="CSO14" s="1483"/>
      <c r="CSP14" s="1483"/>
      <c r="CSQ14" s="1483"/>
      <c r="CSR14" s="1483"/>
      <c r="CSS14" s="1483"/>
      <c r="CST14" s="1483"/>
      <c r="CSU14" s="1483"/>
      <c r="CSV14" s="1483"/>
      <c r="CSW14" s="1483"/>
      <c r="CSX14" s="1483"/>
      <c r="CSY14" s="1483"/>
      <c r="CSZ14" s="1483"/>
      <c r="CTA14" s="1483"/>
      <c r="CTB14" s="1483"/>
      <c r="CTC14" s="1483"/>
      <c r="CTD14" s="1483"/>
      <c r="CTE14" s="1483"/>
      <c r="CTF14" s="1483"/>
      <c r="CTG14" s="1483"/>
      <c r="CTH14" s="1483"/>
      <c r="CTI14" s="1483"/>
      <c r="CTJ14" s="1483"/>
      <c r="CTK14" s="1483"/>
      <c r="CTL14" s="1483"/>
      <c r="CTM14" s="1483"/>
      <c r="CTN14" s="1483"/>
      <c r="CTO14" s="1483"/>
      <c r="CTP14" s="1483"/>
      <c r="CTQ14" s="1483"/>
      <c r="CTR14" s="1483"/>
      <c r="CTS14" s="1483"/>
      <c r="CTT14" s="1483"/>
      <c r="CTU14" s="1483"/>
      <c r="CTV14" s="1483"/>
      <c r="CTW14" s="1483"/>
      <c r="CTX14" s="1483"/>
      <c r="CTY14" s="1483"/>
      <c r="CTZ14" s="1483"/>
      <c r="CUA14" s="1483"/>
      <c r="CUB14" s="1483"/>
      <c r="CUC14" s="1483"/>
      <c r="CUD14" s="1483"/>
      <c r="CUE14" s="1483"/>
      <c r="CUF14" s="1483"/>
      <c r="CUG14" s="1483"/>
      <c r="CUH14" s="1483"/>
      <c r="CUI14" s="1483"/>
      <c r="CUJ14" s="1483"/>
      <c r="CUK14" s="1483"/>
      <c r="CUL14" s="1483"/>
      <c r="CUM14" s="1483"/>
      <c r="CUN14" s="1483"/>
      <c r="CUO14" s="1483"/>
      <c r="CUP14" s="1483"/>
      <c r="CUQ14" s="1483"/>
      <c r="CUR14" s="1483"/>
      <c r="CUS14" s="1483"/>
      <c r="CUT14" s="1483"/>
      <c r="CUU14" s="1483"/>
      <c r="CUV14" s="1483"/>
      <c r="CUW14" s="1483"/>
      <c r="CUX14" s="1483"/>
      <c r="CUY14" s="1483"/>
      <c r="CUZ14" s="1483"/>
      <c r="CVA14" s="1483"/>
      <c r="CVB14" s="1483"/>
      <c r="CVC14" s="1483"/>
      <c r="CVD14" s="1483"/>
      <c r="CVE14" s="1483"/>
      <c r="CVF14" s="1483"/>
      <c r="CVG14" s="1483"/>
      <c r="CVH14" s="1483"/>
      <c r="CVI14" s="1483"/>
      <c r="CVJ14" s="1483"/>
      <c r="CVK14" s="1483"/>
      <c r="CVL14" s="1483"/>
      <c r="CVM14" s="1483"/>
      <c r="CVN14" s="1483"/>
      <c r="CVO14" s="1483"/>
      <c r="CVP14" s="1483"/>
      <c r="CVQ14" s="1483"/>
      <c r="CVR14" s="1483"/>
      <c r="CVS14" s="1483"/>
      <c r="CVT14" s="1483"/>
      <c r="CVU14" s="1483"/>
      <c r="CVV14" s="1483"/>
      <c r="CVW14" s="1483"/>
      <c r="CVX14" s="1483"/>
      <c r="CVY14" s="1483"/>
      <c r="CVZ14" s="1483"/>
      <c r="CWA14" s="1483"/>
      <c r="CWB14" s="1483"/>
      <c r="CWC14" s="1483"/>
      <c r="CWD14" s="1483"/>
      <c r="CWE14" s="1483"/>
      <c r="CWF14" s="1483"/>
      <c r="CWG14" s="1483"/>
      <c r="CWH14" s="1483"/>
      <c r="CWI14" s="1483"/>
      <c r="CWJ14" s="1483"/>
      <c r="CWK14" s="1483"/>
      <c r="CWL14" s="1483"/>
      <c r="CWM14" s="1483"/>
      <c r="CWN14" s="1483"/>
      <c r="CWO14" s="1483"/>
      <c r="CWP14" s="1483"/>
      <c r="CWQ14" s="1483"/>
      <c r="CWR14" s="1483"/>
      <c r="CWS14" s="1483"/>
      <c r="CWT14" s="1483"/>
      <c r="CWU14" s="1483"/>
      <c r="CWV14" s="1483"/>
      <c r="CWW14" s="1483"/>
      <c r="CWX14" s="1483"/>
      <c r="CWY14" s="1483"/>
      <c r="CWZ14" s="1483"/>
      <c r="CXA14" s="1483"/>
      <c r="CXB14" s="1483"/>
      <c r="CXC14" s="1483"/>
      <c r="CXD14" s="1483"/>
      <c r="CXE14" s="1483"/>
      <c r="CXF14" s="1483"/>
      <c r="CXG14" s="1483"/>
      <c r="CXH14" s="1483"/>
      <c r="CXI14" s="1483"/>
      <c r="CXJ14" s="1483"/>
      <c r="CXK14" s="1483"/>
      <c r="CXL14" s="1483"/>
      <c r="CXM14" s="1483"/>
      <c r="CXN14" s="1483"/>
      <c r="CXO14" s="1483"/>
      <c r="CXP14" s="1483"/>
      <c r="CXQ14" s="1483"/>
      <c r="CXR14" s="1483"/>
      <c r="CXS14" s="1483"/>
      <c r="CXT14" s="1483"/>
      <c r="CXU14" s="1483"/>
      <c r="CXV14" s="1483"/>
      <c r="CXW14" s="1483"/>
      <c r="CXX14" s="1483"/>
      <c r="CXY14" s="1483"/>
      <c r="CXZ14" s="1483"/>
      <c r="CYA14" s="1483"/>
      <c r="CYB14" s="1483"/>
      <c r="CYC14" s="1483"/>
      <c r="CYD14" s="1483"/>
      <c r="CYE14" s="1483"/>
      <c r="CYF14" s="1483"/>
      <c r="CYG14" s="1483"/>
      <c r="CYH14" s="1483"/>
      <c r="CYI14" s="1483"/>
      <c r="CYJ14" s="1483"/>
      <c r="CYK14" s="1483"/>
      <c r="CYL14" s="1483"/>
      <c r="CYM14" s="1483"/>
      <c r="CYN14" s="1483"/>
      <c r="CYO14" s="1483"/>
      <c r="CYP14" s="1483"/>
      <c r="CYQ14" s="1483"/>
      <c r="CYR14" s="1483"/>
      <c r="CYS14" s="1483"/>
      <c r="CYT14" s="1483"/>
      <c r="CYU14" s="1483"/>
      <c r="CYV14" s="1483"/>
      <c r="CYW14" s="1483"/>
      <c r="CYX14" s="1483"/>
      <c r="CYY14" s="1483"/>
      <c r="CYZ14" s="1483"/>
      <c r="CZA14" s="1483"/>
      <c r="CZB14" s="1483"/>
      <c r="CZC14" s="1483"/>
      <c r="CZD14" s="1483"/>
      <c r="CZE14" s="1483"/>
      <c r="CZF14" s="1483"/>
      <c r="CZG14" s="1483"/>
      <c r="CZH14" s="1483"/>
      <c r="CZI14" s="1483"/>
      <c r="CZJ14" s="1483"/>
      <c r="CZK14" s="1483"/>
      <c r="CZL14" s="1483"/>
      <c r="CZM14" s="1483"/>
      <c r="CZN14" s="1483"/>
      <c r="CZO14" s="1483"/>
      <c r="CZP14" s="1483"/>
      <c r="CZQ14" s="1483"/>
      <c r="CZR14" s="1483"/>
      <c r="CZS14" s="1483"/>
      <c r="CZT14" s="1483"/>
      <c r="CZU14" s="1483"/>
      <c r="CZV14" s="1483"/>
      <c r="CZW14" s="1483"/>
      <c r="CZX14" s="1483"/>
      <c r="CZY14" s="1483"/>
      <c r="CZZ14" s="1483"/>
      <c r="DAA14" s="1483"/>
      <c r="DAB14" s="1483"/>
      <c r="DAC14" s="1483"/>
      <c r="DAD14" s="1483"/>
      <c r="DAE14" s="1483"/>
      <c r="DAF14" s="1483"/>
      <c r="DAG14" s="1483"/>
      <c r="DAH14" s="1483"/>
      <c r="DAI14" s="1483"/>
      <c r="DAJ14" s="1483"/>
      <c r="DAK14" s="1483"/>
      <c r="DAL14" s="1483"/>
      <c r="DAM14" s="1483"/>
      <c r="DAN14" s="1483"/>
      <c r="DAO14" s="1483"/>
      <c r="DAP14" s="1483"/>
      <c r="DAQ14" s="1483"/>
      <c r="DAR14" s="1483"/>
      <c r="DAS14" s="1483"/>
      <c r="DAT14" s="1483"/>
      <c r="DAU14" s="1483"/>
      <c r="DAV14" s="1483"/>
      <c r="DAW14" s="1483"/>
      <c r="DAX14" s="1483"/>
      <c r="DAY14" s="1483"/>
      <c r="DAZ14" s="1483"/>
      <c r="DBA14" s="1483"/>
      <c r="DBB14" s="1483"/>
      <c r="DBC14" s="1483"/>
      <c r="DBD14" s="1483"/>
      <c r="DBE14" s="1483"/>
      <c r="DBF14" s="1483"/>
      <c r="DBG14" s="1483"/>
      <c r="DBH14" s="1483"/>
      <c r="DBI14" s="1483"/>
      <c r="DBJ14" s="1483"/>
      <c r="DBK14" s="1483"/>
      <c r="DBL14" s="1483"/>
      <c r="DBM14" s="1483"/>
      <c r="DBN14" s="1483"/>
      <c r="DBO14" s="1483"/>
      <c r="DBP14" s="1483"/>
      <c r="DBQ14" s="1483"/>
      <c r="DBR14" s="1483"/>
      <c r="DBS14" s="1483"/>
      <c r="DBT14" s="1483"/>
      <c r="DBU14" s="1483"/>
      <c r="DBV14" s="1483"/>
      <c r="DBW14" s="1483"/>
      <c r="DBX14" s="1483"/>
      <c r="DBY14" s="1483"/>
      <c r="DBZ14" s="1483"/>
      <c r="DCA14" s="1483"/>
      <c r="DCB14" s="1483"/>
      <c r="DCC14" s="1483"/>
      <c r="DCD14" s="1483"/>
      <c r="DCE14" s="1483"/>
      <c r="DCF14" s="1483"/>
      <c r="DCG14" s="1483"/>
      <c r="DCH14" s="1483"/>
      <c r="DCI14" s="1483"/>
      <c r="DCJ14" s="1483"/>
      <c r="DCK14" s="1483"/>
      <c r="DCL14" s="1483"/>
      <c r="DCM14" s="1483"/>
      <c r="DCN14" s="1483"/>
      <c r="DCO14" s="1483"/>
      <c r="DCP14" s="1483"/>
      <c r="DCQ14" s="1483"/>
      <c r="DCR14" s="1483"/>
      <c r="DCS14" s="1483"/>
      <c r="DCT14" s="1483"/>
      <c r="DCU14" s="1483"/>
      <c r="DCV14" s="1483"/>
      <c r="DCW14" s="1483"/>
      <c r="DCX14" s="1483"/>
      <c r="DCY14" s="1483"/>
      <c r="DCZ14" s="1483"/>
      <c r="DDA14" s="1483"/>
      <c r="DDB14" s="1483"/>
      <c r="DDC14" s="1483"/>
      <c r="DDD14" s="1483"/>
      <c r="DDE14" s="1483"/>
      <c r="DDF14" s="1483"/>
      <c r="DDG14" s="1483"/>
      <c r="DDH14" s="1483"/>
      <c r="DDI14" s="1483"/>
      <c r="DDJ14" s="1483"/>
      <c r="DDK14" s="1483"/>
      <c r="DDL14" s="1483"/>
      <c r="DDM14" s="1483"/>
      <c r="DDN14" s="1483"/>
      <c r="DDO14" s="1483"/>
      <c r="DDP14" s="1483"/>
      <c r="DDQ14" s="1483"/>
      <c r="DDR14" s="1483"/>
      <c r="DDS14" s="1483"/>
      <c r="DDT14" s="1483"/>
      <c r="DDU14" s="1483"/>
      <c r="DDV14" s="1483"/>
      <c r="DDW14" s="1483"/>
      <c r="DDX14" s="1483"/>
      <c r="DDY14" s="1483"/>
      <c r="DDZ14" s="1483"/>
      <c r="DEA14" s="1483"/>
      <c r="DEB14" s="1483"/>
      <c r="DEC14" s="1483"/>
      <c r="DED14" s="1483"/>
      <c r="DEE14" s="1483"/>
      <c r="DEF14" s="1483"/>
      <c r="DEG14" s="1483"/>
      <c r="DEH14" s="1483"/>
      <c r="DEI14" s="1483"/>
      <c r="DEJ14" s="1483"/>
      <c r="DEK14" s="1483"/>
      <c r="DEL14" s="1483"/>
      <c r="DEM14" s="1483"/>
      <c r="DEN14" s="1483"/>
      <c r="DEO14" s="1483"/>
      <c r="DEP14" s="1483"/>
      <c r="DEQ14" s="1483"/>
      <c r="DER14" s="1483"/>
      <c r="DES14" s="1483"/>
      <c r="DET14" s="1483"/>
      <c r="DEU14" s="1483"/>
      <c r="DEV14" s="1483"/>
      <c r="DEW14" s="1483"/>
      <c r="DEX14" s="1483"/>
      <c r="DEY14" s="1483"/>
      <c r="DEZ14" s="1483"/>
      <c r="DFA14" s="1483"/>
      <c r="DFB14" s="1483"/>
      <c r="DFC14" s="1483"/>
      <c r="DFD14" s="1483"/>
      <c r="DFE14" s="1483"/>
      <c r="DFF14" s="1483"/>
      <c r="DFG14" s="1483"/>
      <c r="DFH14" s="1483"/>
      <c r="DFI14" s="1483"/>
      <c r="DFJ14" s="1483"/>
      <c r="DFK14" s="1483"/>
      <c r="DFL14" s="1483"/>
      <c r="DFM14" s="1483"/>
      <c r="DFN14" s="1483"/>
      <c r="DFO14" s="1483"/>
      <c r="DFP14" s="1483"/>
      <c r="DFQ14" s="1483"/>
      <c r="DFR14" s="1483"/>
      <c r="DFS14" s="1483"/>
      <c r="DFT14" s="1483"/>
      <c r="DFU14" s="1483"/>
      <c r="DFV14" s="1483"/>
      <c r="DFW14" s="1483"/>
      <c r="DFX14" s="1483"/>
      <c r="DFY14" s="1483"/>
      <c r="DFZ14" s="1483"/>
      <c r="DGA14" s="1483"/>
      <c r="DGB14" s="1483"/>
      <c r="DGC14" s="1483"/>
      <c r="DGD14" s="1483"/>
      <c r="DGE14" s="1483"/>
      <c r="DGF14" s="1483"/>
      <c r="DGG14" s="1483"/>
      <c r="DGH14" s="1483"/>
      <c r="DGI14" s="1483"/>
      <c r="DGJ14" s="1483"/>
      <c r="DGK14" s="1483"/>
      <c r="DGL14" s="1483"/>
      <c r="DGM14" s="1483"/>
      <c r="DGN14" s="1483"/>
      <c r="DGO14" s="1483"/>
      <c r="DGP14" s="1483"/>
      <c r="DGQ14" s="1483"/>
      <c r="DGR14" s="1483"/>
      <c r="DGS14" s="1483"/>
      <c r="DGT14" s="1483"/>
      <c r="DGU14" s="1483"/>
      <c r="DGV14" s="1483"/>
      <c r="DGW14" s="1483"/>
      <c r="DGX14" s="1483"/>
      <c r="DGY14" s="1483"/>
      <c r="DGZ14" s="1483"/>
      <c r="DHA14" s="1483"/>
      <c r="DHB14" s="1483"/>
      <c r="DHC14" s="1483"/>
      <c r="DHD14" s="1483"/>
      <c r="DHE14" s="1483"/>
      <c r="DHF14" s="1483"/>
      <c r="DHG14" s="1483"/>
      <c r="DHH14" s="1483"/>
      <c r="DHI14" s="1483"/>
      <c r="DHJ14" s="1483"/>
      <c r="DHK14" s="1483"/>
      <c r="DHL14" s="1483"/>
      <c r="DHM14" s="1483"/>
      <c r="DHN14" s="1483"/>
      <c r="DHO14" s="1483"/>
      <c r="DHP14" s="1483"/>
      <c r="DHQ14" s="1483"/>
      <c r="DHR14" s="1483"/>
      <c r="DHS14" s="1483"/>
      <c r="DHT14" s="1483"/>
      <c r="DHU14" s="1483"/>
      <c r="DHV14" s="1483"/>
      <c r="DHW14" s="1483"/>
      <c r="DHX14" s="1483"/>
      <c r="DHY14" s="1483"/>
      <c r="DHZ14" s="1483"/>
      <c r="DIA14" s="1483"/>
      <c r="DIB14" s="1483"/>
      <c r="DIC14" s="1483"/>
      <c r="DID14" s="1483"/>
      <c r="DIE14" s="1483"/>
      <c r="DIF14" s="1483"/>
      <c r="DIG14" s="1483"/>
      <c r="DIH14" s="1483"/>
      <c r="DII14" s="1483"/>
      <c r="DIJ14" s="1483"/>
      <c r="DIK14" s="1483"/>
      <c r="DIL14" s="1483"/>
      <c r="DIM14" s="1483"/>
      <c r="DIN14" s="1483"/>
      <c r="DIO14" s="1483"/>
      <c r="DIP14" s="1483"/>
      <c r="DIQ14" s="1483"/>
      <c r="DIR14" s="1483"/>
      <c r="DIS14" s="1483"/>
      <c r="DIT14" s="1483"/>
      <c r="DIU14" s="1483"/>
      <c r="DIV14" s="1483"/>
      <c r="DIW14" s="1483"/>
      <c r="DIX14" s="1483"/>
      <c r="DIY14" s="1483"/>
      <c r="DIZ14" s="1483"/>
      <c r="DJA14" s="1483"/>
      <c r="DJB14" s="1483"/>
      <c r="DJC14" s="1483"/>
      <c r="DJD14" s="1483"/>
      <c r="DJE14" s="1483"/>
      <c r="DJF14" s="1483"/>
      <c r="DJG14" s="1483"/>
      <c r="DJH14" s="1483"/>
      <c r="DJI14" s="1483"/>
      <c r="DJJ14" s="1483"/>
      <c r="DJK14" s="1483"/>
      <c r="DJL14" s="1483"/>
      <c r="DJM14" s="1483"/>
      <c r="DJN14" s="1483"/>
      <c r="DJO14" s="1483"/>
      <c r="DJP14" s="1483"/>
      <c r="DJQ14" s="1483"/>
      <c r="DJR14" s="1483"/>
      <c r="DJS14" s="1483"/>
      <c r="DJT14" s="1483"/>
      <c r="DJU14" s="1483"/>
      <c r="DJV14" s="1483"/>
      <c r="DJW14" s="1483"/>
      <c r="DJX14" s="1483"/>
      <c r="DJY14" s="1483"/>
      <c r="DJZ14" s="1483"/>
      <c r="DKA14" s="1483"/>
      <c r="DKB14" s="1483"/>
      <c r="DKC14" s="1483"/>
      <c r="DKD14" s="1483"/>
      <c r="DKE14" s="1483"/>
      <c r="DKF14" s="1483"/>
      <c r="DKG14" s="1483"/>
      <c r="DKH14" s="1483"/>
      <c r="DKI14" s="1483"/>
      <c r="DKJ14" s="1483"/>
      <c r="DKK14" s="1483"/>
      <c r="DKL14" s="1483"/>
      <c r="DKM14" s="1483"/>
      <c r="DKN14" s="1483"/>
      <c r="DKO14" s="1483"/>
      <c r="DKP14" s="1483"/>
      <c r="DKQ14" s="1483"/>
      <c r="DKR14" s="1483"/>
      <c r="DKS14" s="1483"/>
      <c r="DKT14" s="1483"/>
      <c r="DKU14" s="1483"/>
      <c r="DKV14" s="1483"/>
      <c r="DKW14" s="1483"/>
      <c r="DKX14" s="1483"/>
      <c r="DKY14" s="1483"/>
      <c r="DKZ14" s="1483"/>
      <c r="DLA14" s="1483"/>
      <c r="DLB14" s="1483"/>
      <c r="DLC14" s="1483"/>
      <c r="DLD14" s="1483"/>
      <c r="DLE14" s="1483"/>
      <c r="DLF14" s="1483"/>
      <c r="DLG14" s="1483"/>
      <c r="DLH14" s="1483"/>
      <c r="DLI14" s="1483"/>
      <c r="DLJ14" s="1483"/>
      <c r="DLK14" s="1483"/>
      <c r="DLL14" s="1483"/>
      <c r="DLM14" s="1483"/>
      <c r="DLN14" s="1483"/>
      <c r="DLO14" s="1483"/>
      <c r="DLP14" s="1483"/>
      <c r="DLQ14" s="1483"/>
      <c r="DLR14" s="1483"/>
      <c r="DLS14" s="1483"/>
      <c r="DLT14" s="1483"/>
      <c r="DLU14" s="1483"/>
      <c r="DLV14" s="1483"/>
      <c r="DLW14" s="1483"/>
      <c r="DLX14" s="1483"/>
      <c r="DLY14" s="1483"/>
      <c r="DLZ14" s="1483"/>
      <c r="DMA14" s="1483"/>
      <c r="DMB14" s="1483"/>
      <c r="DMC14" s="1483"/>
      <c r="DMD14" s="1483"/>
      <c r="DME14" s="1483"/>
      <c r="DMF14" s="1483"/>
      <c r="DMG14" s="1483"/>
      <c r="DMH14" s="1483"/>
      <c r="DMI14" s="1483"/>
      <c r="DMJ14" s="1483"/>
      <c r="DMK14" s="1483"/>
      <c r="DML14" s="1483"/>
      <c r="DMM14" s="1483"/>
      <c r="DMN14" s="1483"/>
      <c r="DMO14" s="1483"/>
      <c r="DMP14" s="1483"/>
      <c r="DMQ14" s="1483"/>
      <c r="DMR14" s="1483"/>
      <c r="DMS14" s="1483"/>
      <c r="DMT14" s="1483"/>
      <c r="DMU14" s="1483"/>
      <c r="DMV14" s="1483"/>
      <c r="DMW14" s="1483"/>
      <c r="DMX14" s="1483"/>
      <c r="DMY14" s="1483"/>
      <c r="DMZ14" s="1483"/>
      <c r="DNA14" s="1483"/>
      <c r="DNB14" s="1483"/>
      <c r="DNC14" s="1483"/>
      <c r="DND14" s="1483"/>
      <c r="DNE14" s="1483"/>
      <c r="DNF14" s="1483"/>
      <c r="DNG14" s="1483"/>
      <c r="DNH14" s="1483"/>
      <c r="DNI14" s="1483"/>
      <c r="DNJ14" s="1483"/>
      <c r="DNK14" s="1483"/>
      <c r="DNL14" s="1483"/>
      <c r="DNM14" s="1483"/>
      <c r="DNN14" s="1483"/>
      <c r="DNO14" s="1483"/>
      <c r="DNP14" s="1483"/>
      <c r="DNQ14" s="1483"/>
      <c r="DNR14" s="1483"/>
      <c r="DNS14" s="1483"/>
      <c r="DNT14" s="1483"/>
      <c r="DNU14" s="1483"/>
      <c r="DNV14" s="1483"/>
      <c r="DNW14" s="1483"/>
      <c r="DNX14" s="1483"/>
      <c r="DNY14" s="1483"/>
      <c r="DNZ14" s="1483"/>
      <c r="DOA14" s="1483"/>
      <c r="DOB14" s="1483"/>
      <c r="DOC14" s="1483"/>
      <c r="DOD14" s="1483"/>
      <c r="DOE14" s="1483"/>
      <c r="DOF14" s="1483"/>
      <c r="DOG14" s="1483"/>
      <c r="DOH14" s="1483"/>
      <c r="DOI14" s="1483"/>
      <c r="DOJ14" s="1483"/>
      <c r="DOK14" s="1483"/>
      <c r="DOL14" s="1483"/>
      <c r="DOM14" s="1483"/>
      <c r="DON14" s="1483"/>
      <c r="DOO14" s="1483"/>
      <c r="DOP14" s="1483"/>
      <c r="DOQ14" s="1483"/>
      <c r="DOR14" s="1483"/>
      <c r="DOS14" s="1483"/>
      <c r="DOT14" s="1483"/>
      <c r="DOU14" s="1483"/>
      <c r="DOV14" s="1483"/>
      <c r="DOW14" s="1483"/>
      <c r="DOX14" s="1483"/>
      <c r="DOY14" s="1483"/>
      <c r="DOZ14" s="1483"/>
      <c r="DPA14" s="1483"/>
      <c r="DPB14" s="1483"/>
      <c r="DPC14" s="1483"/>
      <c r="DPD14" s="1483"/>
      <c r="DPE14" s="1483"/>
      <c r="DPF14" s="1483"/>
      <c r="DPG14" s="1483"/>
      <c r="DPH14" s="1483"/>
      <c r="DPI14" s="1483"/>
      <c r="DPJ14" s="1483"/>
      <c r="DPK14" s="1483"/>
      <c r="DPL14" s="1483"/>
      <c r="DPM14" s="1483"/>
      <c r="DPN14" s="1483"/>
      <c r="DPO14" s="1483"/>
      <c r="DPP14" s="1483"/>
      <c r="DPQ14" s="1483"/>
      <c r="DPR14" s="1483"/>
      <c r="DPS14" s="1483"/>
      <c r="DPT14" s="1483"/>
      <c r="DPU14" s="1483"/>
      <c r="DPV14" s="1483"/>
      <c r="DPW14" s="1483"/>
      <c r="DPX14" s="1483"/>
      <c r="DPY14" s="1483"/>
      <c r="DPZ14" s="1483"/>
      <c r="DQA14" s="1483"/>
      <c r="DQB14" s="1483"/>
      <c r="DQC14" s="1483"/>
      <c r="DQD14" s="1483"/>
      <c r="DQE14" s="1483"/>
      <c r="DQF14" s="1483"/>
      <c r="DQG14" s="1483"/>
      <c r="DQH14" s="1483"/>
      <c r="DQI14" s="1483"/>
      <c r="DQJ14" s="1483"/>
      <c r="DQK14" s="1483"/>
      <c r="DQL14" s="1483"/>
      <c r="DQM14" s="1483"/>
      <c r="DQN14" s="1483"/>
      <c r="DQO14" s="1483"/>
      <c r="DQP14" s="1483"/>
      <c r="DQQ14" s="1483"/>
      <c r="DQR14" s="1483"/>
      <c r="DQS14" s="1483"/>
      <c r="DQT14" s="1483"/>
      <c r="DQU14" s="1483"/>
      <c r="DQV14" s="1483"/>
      <c r="DQW14" s="1483"/>
      <c r="DQX14" s="1483"/>
      <c r="DQY14" s="1483"/>
      <c r="DQZ14" s="1483"/>
      <c r="DRA14" s="1483"/>
      <c r="DRB14" s="1483"/>
      <c r="DRC14" s="1483"/>
      <c r="DRD14" s="1483"/>
      <c r="DRE14" s="1483"/>
      <c r="DRF14" s="1483"/>
      <c r="DRG14" s="1483"/>
      <c r="DRH14" s="1483"/>
      <c r="DRI14" s="1483"/>
      <c r="DRJ14" s="1483"/>
      <c r="DRK14" s="1483"/>
      <c r="DRL14" s="1483"/>
      <c r="DRM14" s="1483"/>
      <c r="DRN14" s="1483"/>
      <c r="DRO14" s="1483"/>
      <c r="DRP14" s="1483"/>
      <c r="DRQ14" s="1483"/>
      <c r="DRR14" s="1483"/>
      <c r="DRS14" s="1483"/>
      <c r="DRT14" s="1483"/>
      <c r="DRU14" s="1483"/>
      <c r="DRV14" s="1483"/>
      <c r="DRW14" s="1483"/>
      <c r="DRX14" s="1483"/>
      <c r="DRY14" s="1483"/>
      <c r="DRZ14" s="1483"/>
      <c r="DSA14" s="1483"/>
      <c r="DSB14" s="1483"/>
      <c r="DSC14" s="1483"/>
      <c r="DSD14" s="1483"/>
      <c r="DSE14" s="1483"/>
      <c r="DSF14" s="1483"/>
      <c r="DSG14" s="1483"/>
      <c r="DSH14" s="1483"/>
      <c r="DSI14" s="1483"/>
      <c r="DSJ14" s="1483"/>
      <c r="DSK14" s="1483"/>
      <c r="DSL14" s="1483"/>
      <c r="DSM14" s="1483"/>
      <c r="DSN14" s="1483"/>
      <c r="DSO14" s="1483"/>
      <c r="DSP14" s="1483"/>
      <c r="DSQ14" s="1483"/>
      <c r="DSR14" s="1483"/>
      <c r="DSS14" s="1483"/>
      <c r="DST14" s="1483"/>
      <c r="DSU14" s="1483"/>
      <c r="DSV14" s="1483"/>
      <c r="DSW14" s="1483"/>
      <c r="DSX14" s="1483"/>
      <c r="DSY14" s="1483"/>
      <c r="DSZ14" s="1483"/>
      <c r="DTA14" s="1483"/>
      <c r="DTB14" s="1483"/>
      <c r="DTC14" s="1483"/>
      <c r="DTD14" s="1483"/>
      <c r="DTE14" s="1483"/>
      <c r="DTF14" s="1483"/>
      <c r="DTG14" s="1483"/>
      <c r="DTH14" s="1483"/>
      <c r="DTI14" s="1483"/>
      <c r="DTJ14" s="1483"/>
      <c r="DTK14" s="1483"/>
      <c r="DTL14" s="1483"/>
      <c r="DTM14" s="1483"/>
      <c r="DTN14" s="1483"/>
      <c r="DTO14" s="1483"/>
      <c r="DTP14" s="1483"/>
      <c r="DTQ14" s="1483"/>
      <c r="DTR14" s="1483"/>
      <c r="DTS14" s="1483"/>
      <c r="DTT14" s="1483"/>
      <c r="DTU14" s="1483"/>
      <c r="DTV14" s="1483"/>
      <c r="DTW14" s="1483"/>
      <c r="DTX14" s="1483"/>
      <c r="DTY14" s="1483"/>
      <c r="DTZ14" s="1483"/>
      <c r="DUA14" s="1483"/>
      <c r="DUB14" s="1483"/>
      <c r="DUC14" s="1483"/>
      <c r="DUD14" s="1483"/>
      <c r="DUE14" s="1483"/>
      <c r="DUF14" s="1483"/>
      <c r="DUG14" s="1483"/>
      <c r="DUH14" s="1483"/>
      <c r="DUI14" s="1483"/>
      <c r="DUJ14" s="1483"/>
      <c r="DUK14" s="1483"/>
      <c r="DUL14" s="1483"/>
      <c r="DUM14" s="1483"/>
      <c r="DUN14" s="1483"/>
      <c r="DUO14" s="1483"/>
      <c r="DUP14" s="1483"/>
      <c r="DUQ14" s="1483"/>
      <c r="DUR14" s="1483"/>
      <c r="DUS14" s="1483"/>
      <c r="DUT14" s="1483"/>
      <c r="DUU14" s="1483"/>
      <c r="DUV14" s="1483"/>
      <c r="DUW14" s="1483"/>
      <c r="DUX14" s="1483"/>
      <c r="DUY14" s="1483"/>
      <c r="DUZ14" s="1483"/>
      <c r="DVA14" s="1483"/>
      <c r="DVB14" s="1483"/>
      <c r="DVC14" s="1483"/>
      <c r="DVD14" s="1483"/>
      <c r="DVE14" s="1483"/>
      <c r="DVF14" s="1483"/>
      <c r="DVG14" s="1483"/>
      <c r="DVH14" s="1483"/>
      <c r="DVI14" s="1483"/>
      <c r="DVJ14" s="1483"/>
      <c r="DVK14" s="1483"/>
      <c r="DVL14" s="1483"/>
      <c r="DVM14" s="1483"/>
      <c r="DVN14" s="1483"/>
      <c r="DVO14" s="1483"/>
      <c r="DVP14" s="1483"/>
      <c r="DVQ14" s="1483"/>
      <c r="DVR14" s="1483"/>
      <c r="DVS14" s="1483"/>
      <c r="DVT14" s="1483"/>
      <c r="DVU14" s="1483"/>
      <c r="DVV14" s="1483"/>
      <c r="DVW14" s="1483"/>
      <c r="DVX14" s="1483"/>
      <c r="DVY14" s="1483"/>
      <c r="DVZ14" s="1483"/>
      <c r="DWA14" s="1483"/>
      <c r="DWB14" s="1483"/>
      <c r="DWC14" s="1483"/>
      <c r="DWD14" s="1483"/>
      <c r="DWE14" s="1483"/>
      <c r="DWF14" s="1483"/>
      <c r="DWG14" s="1483"/>
      <c r="DWH14" s="1483"/>
      <c r="DWI14" s="1483"/>
      <c r="DWJ14" s="1483"/>
      <c r="DWK14" s="1483"/>
      <c r="DWL14" s="1483"/>
      <c r="DWM14" s="1483"/>
      <c r="DWN14" s="1483"/>
      <c r="DWO14" s="1483"/>
      <c r="DWP14" s="1483"/>
      <c r="DWQ14" s="1483"/>
      <c r="DWR14" s="1483"/>
      <c r="DWS14" s="1483"/>
      <c r="DWT14" s="1483"/>
      <c r="DWU14" s="1483"/>
      <c r="DWV14" s="1483"/>
      <c r="DWW14" s="1483"/>
      <c r="DWX14" s="1483"/>
      <c r="DWY14" s="1483"/>
      <c r="DWZ14" s="1483"/>
      <c r="DXA14" s="1483"/>
      <c r="DXB14" s="1483"/>
      <c r="DXC14" s="1483"/>
      <c r="DXD14" s="1483"/>
      <c r="DXE14" s="1483"/>
      <c r="DXF14" s="1483"/>
      <c r="DXG14" s="1483"/>
      <c r="DXH14" s="1483"/>
      <c r="DXI14" s="1483"/>
      <c r="DXJ14" s="1483"/>
      <c r="DXK14" s="1483"/>
      <c r="DXL14" s="1483"/>
      <c r="DXM14" s="1483"/>
      <c r="DXN14" s="1483"/>
      <c r="DXO14" s="1483"/>
      <c r="DXP14" s="1483"/>
      <c r="DXQ14" s="1483"/>
      <c r="DXR14" s="1483"/>
      <c r="DXS14" s="1483"/>
      <c r="DXT14" s="1483"/>
      <c r="DXU14" s="1483"/>
      <c r="DXV14" s="1483"/>
      <c r="DXW14" s="1483"/>
      <c r="DXX14" s="1483"/>
      <c r="DXY14" s="1483"/>
      <c r="DXZ14" s="1483"/>
      <c r="DYA14" s="1483"/>
      <c r="DYB14" s="1483"/>
      <c r="DYC14" s="1483"/>
      <c r="DYD14" s="1483"/>
      <c r="DYE14" s="1483"/>
      <c r="DYF14" s="1483"/>
      <c r="DYG14" s="1483"/>
      <c r="DYH14" s="1483"/>
      <c r="DYI14" s="1483"/>
      <c r="DYJ14" s="1483"/>
      <c r="DYK14" s="1483"/>
      <c r="DYL14" s="1483"/>
      <c r="DYM14" s="1483"/>
      <c r="DYN14" s="1483"/>
      <c r="DYO14" s="1483"/>
      <c r="DYP14" s="1483"/>
      <c r="DYQ14" s="1483"/>
      <c r="DYR14" s="1483"/>
      <c r="DYS14" s="1483"/>
      <c r="DYT14" s="1483"/>
      <c r="DYU14" s="1483"/>
      <c r="DYV14" s="1483"/>
      <c r="DYW14" s="1483"/>
      <c r="DYX14" s="1483"/>
      <c r="DYY14" s="1483"/>
      <c r="DYZ14" s="1483"/>
      <c r="DZA14" s="1483"/>
      <c r="DZB14" s="1483"/>
      <c r="DZC14" s="1483"/>
      <c r="DZD14" s="1483"/>
      <c r="DZE14" s="1483"/>
      <c r="DZF14" s="1483"/>
      <c r="DZG14" s="1483"/>
      <c r="DZH14" s="1483"/>
      <c r="DZI14" s="1483"/>
      <c r="DZJ14" s="1483"/>
      <c r="DZK14" s="1483"/>
      <c r="DZL14" s="1483"/>
      <c r="DZM14" s="1483"/>
      <c r="DZN14" s="1483"/>
      <c r="DZO14" s="1483"/>
      <c r="DZP14" s="1483"/>
      <c r="DZQ14" s="1483"/>
      <c r="DZR14" s="1483"/>
      <c r="DZS14" s="1483"/>
      <c r="DZT14" s="1483"/>
      <c r="DZU14" s="1483"/>
      <c r="DZV14" s="1483"/>
      <c r="DZW14" s="1483"/>
      <c r="DZX14" s="1483"/>
      <c r="DZY14" s="1483"/>
      <c r="DZZ14" s="1483"/>
      <c r="EAA14" s="1483"/>
      <c r="EAB14" s="1483"/>
      <c r="EAC14" s="1483"/>
      <c r="EAD14" s="1483"/>
      <c r="EAE14" s="1483"/>
      <c r="EAF14" s="1483"/>
      <c r="EAG14" s="1483"/>
      <c r="EAH14" s="1483"/>
      <c r="EAI14" s="1483"/>
      <c r="EAJ14" s="1483"/>
      <c r="EAK14" s="1483"/>
      <c r="EAL14" s="1483"/>
      <c r="EAM14" s="1483"/>
      <c r="EAN14" s="1483"/>
      <c r="EAO14" s="1483"/>
      <c r="EAP14" s="1483"/>
      <c r="EAQ14" s="1483"/>
      <c r="EAR14" s="1483"/>
      <c r="EAS14" s="1483"/>
      <c r="EAT14" s="1483"/>
      <c r="EAU14" s="1483"/>
      <c r="EAV14" s="1483"/>
      <c r="EAW14" s="1483"/>
      <c r="EAX14" s="1483"/>
      <c r="EAY14" s="1483"/>
      <c r="EAZ14" s="1483"/>
      <c r="EBA14" s="1483"/>
      <c r="EBB14" s="1483"/>
      <c r="EBC14" s="1483"/>
      <c r="EBD14" s="1483"/>
      <c r="EBE14" s="1483"/>
      <c r="EBF14" s="1483"/>
      <c r="EBG14" s="1483"/>
      <c r="EBH14" s="1483"/>
      <c r="EBI14" s="1483"/>
      <c r="EBJ14" s="1483"/>
      <c r="EBK14" s="1483"/>
      <c r="EBL14" s="1483"/>
      <c r="EBM14" s="1483"/>
      <c r="EBN14" s="1483"/>
      <c r="EBO14" s="1483"/>
      <c r="EBP14" s="1483"/>
      <c r="EBQ14" s="1483"/>
      <c r="EBR14" s="1483"/>
      <c r="EBS14" s="1483"/>
      <c r="EBT14" s="1483"/>
      <c r="EBU14" s="1483"/>
      <c r="EBV14" s="1483"/>
      <c r="EBW14" s="1483"/>
      <c r="EBX14" s="1483"/>
      <c r="EBY14" s="1483"/>
      <c r="EBZ14" s="1483"/>
      <c r="ECA14" s="1483"/>
      <c r="ECB14" s="1483"/>
      <c r="ECC14" s="1483"/>
      <c r="ECD14" s="1483"/>
      <c r="ECE14" s="1483"/>
      <c r="ECF14" s="1483"/>
      <c r="ECG14" s="1483"/>
      <c r="ECH14" s="1483"/>
      <c r="ECI14" s="1483"/>
      <c r="ECJ14" s="1483"/>
      <c r="ECK14" s="1483"/>
      <c r="ECL14" s="1483"/>
      <c r="ECM14" s="1483"/>
      <c r="ECN14" s="1483"/>
      <c r="ECO14" s="1483"/>
      <c r="ECP14" s="1483"/>
      <c r="ECQ14" s="1483"/>
      <c r="ECR14" s="1483"/>
      <c r="ECS14" s="1483"/>
      <c r="ECT14" s="1483"/>
      <c r="ECU14" s="1483"/>
      <c r="ECV14" s="1483"/>
      <c r="ECW14" s="1483"/>
      <c r="ECX14" s="1483"/>
      <c r="ECY14" s="1483"/>
      <c r="ECZ14" s="1483"/>
      <c r="EDA14" s="1483"/>
      <c r="EDB14" s="1483"/>
      <c r="EDC14" s="1483"/>
      <c r="EDD14" s="1483"/>
      <c r="EDE14" s="1483"/>
      <c r="EDF14" s="1483"/>
      <c r="EDG14" s="1483"/>
      <c r="EDH14" s="1483"/>
      <c r="EDI14" s="1483"/>
      <c r="EDJ14" s="1483"/>
      <c r="EDK14" s="1483"/>
      <c r="EDL14" s="1483"/>
      <c r="EDM14" s="1483"/>
      <c r="EDN14" s="1483"/>
      <c r="EDO14" s="1483"/>
      <c r="EDP14" s="1483"/>
      <c r="EDQ14" s="1483"/>
      <c r="EDR14" s="1483"/>
      <c r="EDS14" s="1483"/>
      <c r="EDT14" s="1483"/>
      <c r="EDU14" s="1483"/>
      <c r="EDV14" s="1483"/>
      <c r="EDW14" s="1483"/>
      <c r="EDX14" s="1483"/>
      <c r="EDY14" s="1483"/>
      <c r="EDZ14" s="1483"/>
      <c r="EEA14" s="1483"/>
      <c r="EEB14" s="1483"/>
      <c r="EEC14" s="1483"/>
      <c r="EED14" s="1483"/>
      <c r="EEE14" s="1483"/>
      <c r="EEF14" s="1483"/>
      <c r="EEG14" s="1483"/>
      <c r="EEH14" s="1483"/>
      <c r="EEI14" s="1483"/>
      <c r="EEJ14" s="1483"/>
      <c r="EEK14" s="1483"/>
      <c r="EEL14" s="1483"/>
      <c r="EEM14" s="1483"/>
      <c r="EEN14" s="1483"/>
      <c r="EEO14" s="1483"/>
      <c r="EEP14" s="1483"/>
      <c r="EEQ14" s="1483"/>
      <c r="EER14" s="1483"/>
      <c r="EES14" s="1483"/>
      <c r="EET14" s="1483"/>
      <c r="EEU14" s="1483"/>
      <c r="EEV14" s="1483"/>
      <c r="EEW14" s="1483"/>
      <c r="EEX14" s="1483"/>
      <c r="EEY14" s="1483"/>
      <c r="EEZ14" s="1483"/>
      <c r="EFA14" s="1483"/>
      <c r="EFB14" s="1483"/>
      <c r="EFC14" s="1483"/>
      <c r="EFD14" s="1483"/>
      <c r="EFE14" s="1483"/>
      <c r="EFF14" s="1483"/>
      <c r="EFG14" s="1483"/>
      <c r="EFH14" s="1483"/>
      <c r="EFI14" s="1483"/>
      <c r="EFJ14" s="1483"/>
      <c r="EFK14" s="1483"/>
      <c r="EFL14" s="1483"/>
      <c r="EFM14" s="1483"/>
      <c r="EFN14" s="1483"/>
      <c r="EFO14" s="1483"/>
      <c r="EFP14" s="1483"/>
      <c r="EFQ14" s="1483"/>
      <c r="EFR14" s="1483"/>
      <c r="EFS14" s="1483"/>
      <c r="EFT14" s="1483"/>
      <c r="EFU14" s="1483"/>
      <c r="EFV14" s="1483"/>
      <c r="EFW14" s="1483"/>
      <c r="EFX14" s="1483"/>
      <c r="EFY14" s="1483"/>
      <c r="EFZ14" s="1483"/>
      <c r="EGA14" s="1483"/>
      <c r="EGB14" s="1483"/>
      <c r="EGC14" s="1483"/>
      <c r="EGD14" s="1483"/>
      <c r="EGE14" s="1483"/>
      <c r="EGF14" s="1483"/>
      <c r="EGG14" s="1483"/>
      <c r="EGH14" s="1483"/>
      <c r="EGI14" s="1483"/>
      <c r="EGJ14" s="1483"/>
      <c r="EGK14" s="1483"/>
      <c r="EGL14" s="1483"/>
      <c r="EGM14" s="1483"/>
      <c r="EGN14" s="1483"/>
      <c r="EGO14" s="1483"/>
      <c r="EGP14" s="1483"/>
      <c r="EGQ14" s="1483"/>
      <c r="EGR14" s="1483"/>
      <c r="EGS14" s="1483"/>
      <c r="EGT14" s="1483"/>
      <c r="EGU14" s="1483"/>
      <c r="EGV14" s="1483"/>
      <c r="EGW14" s="1483"/>
      <c r="EGX14" s="1483"/>
      <c r="EGY14" s="1483"/>
      <c r="EGZ14" s="1483"/>
      <c r="EHA14" s="1483"/>
      <c r="EHB14" s="1483"/>
      <c r="EHC14" s="1483"/>
      <c r="EHD14" s="1483"/>
      <c r="EHE14" s="1483"/>
      <c r="EHF14" s="1483"/>
      <c r="EHG14" s="1483"/>
      <c r="EHH14" s="1483"/>
      <c r="EHI14" s="1483"/>
      <c r="EHJ14" s="1483"/>
      <c r="EHK14" s="1483"/>
      <c r="EHL14" s="1483"/>
      <c r="EHM14" s="1483"/>
      <c r="EHN14" s="1483"/>
      <c r="EHO14" s="1483"/>
      <c r="EHP14" s="1483"/>
      <c r="EHQ14" s="1483"/>
      <c r="EHR14" s="1483"/>
      <c r="EHS14" s="1483"/>
      <c r="EHT14" s="1483"/>
      <c r="EHU14" s="1483"/>
      <c r="EHV14" s="1483"/>
      <c r="EHW14" s="1483"/>
      <c r="EHX14" s="1483"/>
      <c r="EHY14" s="1483"/>
      <c r="EHZ14" s="1483"/>
      <c r="EIA14" s="1483"/>
      <c r="EIB14" s="1483"/>
      <c r="EIC14" s="1483"/>
      <c r="EID14" s="1483"/>
      <c r="EIE14" s="1483"/>
      <c r="EIF14" s="1483"/>
      <c r="EIG14" s="1483"/>
      <c r="EIH14" s="1483"/>
      <c r="EII14" s="1483"/>
      <c r="EIJ14" s="1483"/>
      <c r="EIK14" s="1483"/>
      <c r="EIL14" s="1483"/>
      <c r="EIM14" s="1483"/>
      <c r="EIN14" s="1483"/>
      <c r="EIO14" s="1483"/>
      <c r="EIP14" s="1483"/>
      <c r="EIQ14" s="1483"/>
      <c r="EIR14" s="1483"/>
      <c r="EIS14" s="1483"/>
      <c r="EIT14" s="1483"/>
      <c r="EIU14" s="1483"/>
      <c r="EIV14" s="1483"/>
      <c r="EIW14" s="1483"/>
      <c r="EIX14" s="1483"/>
      <c r="EIY14" s="1483"/>
      <c r="EIZ14" s="1483"/>
      <c r="EJA14" s="1483"/>
      <c r="EJB14" s="1483"/>
      <c r="EJC14" s="1483"/>
      <c r="EJD14" s="1483"/>
      <c r="EJE14" s="1483"/>
      <c r="EJF14" s="1483"/>
      <c r="EJG14" s="1483"/>
      <c r="EJH14" s="1483"/>
      <c r="EJI14" s="1483"/>
      <c r="EJJ14" s="1483"/>
      <c r="EJK14" s="1483"/>
      <c r="EJL14" s="1483"/>
      <c r="EJM14" s="1483"/>
      <c r="EJN14" s="1483"/>
      <c r="EJO14" s="1483"/>
      <c r="EJP14" s="1483"/>
      <c r="EJQ14" s="1483"/>
      <c r="EJR14" s="1483"/>
      <c r="EJS14" s="1483"/>
      <c r="EJT14" s="1483"/>
      <c r="EJU14" s="1483"/>
      <c r="EJV14" s="1483"/>
      <c r="EJW14" s="1483"/>
      <c r="EJX14" s="1483"/>
      <c r="EJY14" s="1483"/>
      <c r="EJZ14" s="1483"/>
      <c r="EKA14" s="1483"/>
      <c r="EKB14" s="1483"/>
      <c r="EKC14" s="1483"/>
      <c r="EKD14" s="1483"/>
      <c r="EKE14" s="1483"/>
      <c r="EKF14" s="1483"/>
      <c r="EKG14" s="1483"/>
      <c r="EKH14" s="1483"/>
      <c r="EKI14" s="1483"/>
      <c r="EKJ14" s="1483"/>
      <c r="EKK14" s="1483"/>
      <c r="EKL14" s="1483"/>
      <c r="EKM14" s="1483"/>
      <c r="EKN14" s="1483"/>
      <c r="EKO14" s="1483"/>
      <c r="EKP14" s="1483"/>
      <c r="EKQ14" s="1483"/>
      <c r="EKR14" s="1483"/>
      <c r="EKS14" s="1483"/>
      <c r="EKT14" s="1483"/>
      <c r="EKU14" s="1483"/>
      <c r="EKV14" s="1483"/>
      <c r="EKW14" s="1483"/>
      <c r="EKX14" s="1483"/>
      <c r="EKY14" s="1483"/>
      <c r="EKZ14" s="1483"/>
      <c r="ELA14" s="1483"/>
      <c r="ELB14" s="1483"/>
      <c r="ELC14" s="1483"/>
      <c r="ELD14" s="1483"/>
      <c r="ELE14" s="1483"/>
      <c r="ELF14" s="1483"/>
      <c r="ELG14" s="1483"/>
      <c r="ELH14" s="1483"/>
      <c r="ELI14" s="1483"/>
      <c r="ELJ14" s="1483"/>
      <c r="ELK14" s="1483"/>
      <c r="ELL14" s="1483"/>
      <c r="ELM14" s="1483"/>
      <c r="ELN14" s="1483"/>
      <c r="ELO14" s="1483"/>
      <c r="ELP14" s="1483"/>
      <c r="ELQ14" s="1483"/>
      <c r="ELR14" s="1483"/>
      <c r="ELS14" s="1483"/>
      <c r="ELT14" s="1483"/>
      <c r="ELU14" s="1483"/>
      <c r="ELV14" s="1483"/>
      <c r="ELW14" s="1483"/>
      <c r="ELX14" s="1483"/>
      <c r="ELY14" s="1483"/>
      <c r="ELZ14" s="1483"/>
      <c r="EMA14" s="1483"/>
      <c r="EMB14" s="1483"/>
      <c r="EMC14" s="1483"/>
      <c r="EMD14" s="1483"/>
      <c r="EME14" s="1483"/>
      <c r="EMF14" s="1483"/>
      <c r="EMG14" s="1483"/>
      <c r="EMH14" s="1483"/>
      <c r="EMI14" s="1483"/>
      <c r="EMJ14" s="1483"/>
      <c r="EMK14" s="1483"/>
      <c r="EML14" s="1483"/>
      <c r="EMM14" s="1483"/>
      <c r="EMN14" s="1483"/>
      <c r="EMO14" s="1483"/>
      <c r="EMP14" s="1483"/>
      <c r="EMQ14" s="1483"/>
      <c r="EMR14" s="1483"/>
      <c r="EMS14" s="1483"/>
      <c r="EMT14" s="1483"/>
      <c r="EMU14" s="1483"/>
      <c r="EMV14" s="1483"/>
      <c r="EMW14" s="1483"/>
      <c r="EMX14" s="1483"/>
      <c r="EMY14" s="1483"/>
      <c r="EMZ14" s="1483"/>
      <c r="ENA14" s="1483"/>
      <c r="ENB14" s="1483"/>
      <c r="ENC14" s="1483"/>
      <c r="END14" s="1483"/>
      <c r="ENE14" s="1483"/>
      <c r="ENF14" s="1483"/>
      <c r="ENG14" s="1483"/>
      <c r="ENH14" s="1483"/>
      <c r="ENI14" s="1483"/>
      <c r="ENJ14" s="1483"/>
      <c r="ENK14" s="1483"/>
      <c r="ENL14" s="1483"/>
      <c r="ENM14" s="1483"/>
      <c r="ENN14" s="1483"/>
      <c r="ENO14" s="1483"/>
      <c r="ENP14" s="1483"/>
      <c r="ENQ14" s="1483"/>
      <c r="ENR14" s="1483"/>
      <c r="ENS14" s="1483"/>
      <c r="ENT14" s="1483"/>
      <c r="ENU14" s="1483"/>
      <c r="ENV14" s="1483"/>
      <c r="ENW14" s="1483"/>
      <c r="ENX14" s="1483"/>
      <c r="ENY14" s="1483"/>
      <c r="ENZ14" s="1483"/>
      <c r="EOA14" s="1483"/>
      <c r="EOB14" s="1483"/>
      <c r="EOC14" s="1483"/>
      <c r="EOD14" s="1483"/>
      <c r="EOE14" s="1483"/>
      <c r="EOF14" s="1483"/>
      <c r="EOG14" s="1483"/>
      <c r="EOH14" s="1483"/>
      <c r="EOI14" s="1483"/>
      <c r="EOJ14" s="1483"/>
      <c r="EOK14" s="1483"/>
      <c r="EOL14" s="1483"/>
      <c r="EOM14" s="1483"/>
      <c r="EON14" s="1483"/>
      <c r="EOO14" s="1483"/>
      <c r="EOP14" s="1483"/>
      <c r="EOQ14" s="1483"/>
      <c r="EOR14" s="1483"/>
      <c r="EOS14" s="1483"/>
      <c r="EOT14" s="1483"/>
      <c r="EOU14" s="1483"/>
      <c r="EOV14" s="1483"/>
      <c r="EOW14" s="1483"/>
      <c r="EOX14" s="1483"/>
      <c r="EOY14" s="1483"/>
      <c r="EOZ14" s="1483"/>
      <c r="EPA14" s="1483"/>
      <c r="EPB14" s="1483"/>
      <c r="EPC14" s="1483"/>
      <c r="EPD14" s="1483"/>
      <c r="EPE14" s="1483"/>
      <c r="EPF14" s="1483"/>
      <c r="EPG14" s="1483"/>
      <c r="EPH14" s="1483"/>
      <c r="EPI14" s="1483"/>
      <c r="EPJ14" s="1483"/>
      <c r="EPK14" s="1483"/>
      <c r="EPL14" s="1483"/>
      <c r="EPM14" s="1483"/>
      <c r="EPN14" s="1483"/>
      <c r="EPO14" s="1483"/>
      <c r="EPP14" s="1483"/>
      <c r="EPQ14" s="1483"/>
      <c r="EPR14" s="1483"/>
      <c r="EPS14" s="1483"/>
      <c r="EPT14" s="1483"/>
      <c r="EPU14" s="1483"/>
      <c r="EPV14" s="1483"/>
      <c r="EPW14" s="1483"/>
      <c r="EPX14" s="1483"/>
      <c r="EPY14" s="1483"/>
      <c r="EPZ14" s="1483"/>
      <c r="EQA14" s="1483"/>
      <c r="EQB14" s="1483"/>
      <c r="EQC14" s="1483"/>
      <c r="EQD14" s="1483"/>
      <c r="EQE14" s="1483"/>
      <c r="EQF14" s="1483"/>
      <c r="EQG14" s="1483"/>
      <c r="EQH14" s="1483"/>
      <c r="EQI14" s="1483"/>
      <c r="EQJ14" s="1483"/>
      <c r="EQK14" s="1483"/>
      <c r="EQL14" s="1483"/>
      <c r="EQM14" s="1483"/>
      <c r="EQN14" s="1483"/>
      <c r="EQO14" s="1483"/>
      <c r="EQP14" s="1483"/>
      <c r="EQQ14" s="1483"/>
      <c r="EQR14" s="1483"/>
      <c r="EQS14" s="1483"/>
      <c r="EQT14" s="1483"/>
      <c r="EQU14" s="1483"/>
      <c r="EQV14" s="1483"/>
      <c r="EQW14" s="1483"/>
      <c r="EQX14" s="1483"/>
      <c r="EQY14" s="1483"/>
      <c r="EQZ14" s="1483"/>
      <c r="ERA14" s="1483"/>
      <c r="ERB14" s="1483"/>
      <c r="ERC14" s="1483"/>
      <c r="ERD14" s="1483"/>
      <c r="ERE14" s="1483"/>
      <c r="ERF14" s="1483"/>
      <c r="ERG14" s="1483"/>
      <c r="ERH14" s="1483"/>
      <c r="ERI14" s="1483"/>
      <c r="ERJ14" s="1483"/>
      <c r="ERK14" s="1483"/>
      <c r="ERL14" s="1483"/>
      <c r="ERM14" s="1483"/>
      <c r="ERN14" s="1483"/>
      <c r="ERO14" s="1483"/>
      <c r="ERP14" s="1483"/>
      <c r="ERQ14" s="1483"/>
      <c r="ERR14" s="1483"/>
      <c r="ERS14" s="1483"/>
      <c r="ERT14" s="1483"/>
      <c r="ERU14" s="1483"/>
      <c r="ERV14" s="1483"/>
      <c r="ERW14" s="1483"/>
      <c r="ERX14" s="1483"/>
      <c r="ERY14" s="1483"/>
      <c r="ERZ14" s="1483"/>
      <c r="ESA14" s="1483"/>
      <c r="ESB14" s="1483"/>
      <c r="ESC14" s="1483"/>
      <c r="ESD14" s="1483"/>
      <c r="ESE14" s="1483"/>
      <c r="ESF14" s="1483"/>
      <c r="ESG14" s="1483"/>
      <c r="ESH14" s="1483"/>
      <c r="ESI14" s="1483"/>
      <c r="ESJ14" s="1483"/>
      <c r="ESK14" s="1483"/>
      <c r="ESL14" s="1483"/>
      <c r="ESM14" s="1483"/>
      <c r="ESN14" s="1483"/>
      <c r="ESO14" s="1483"/>
      <c r="ESP14" s="1483"/>
      <c r="ESQ14" s="1483"/>
      <c r="ESR14" s="1483"/>
      <c r="ESS14" s="1483"/>
      <c r="EST14" s="1483"/>
      <c r="ESU14" s="1483"/>
      <c r="ESV14" s="1483"/>
      <c r="ESW14" s="1483"/>
      <c r="ESX14" s="1483"/>
      <c r="ESY14" s="1483"/>
      <c r="ESZ14" s="1483"/>
      <c r="ETA14" s="1483"/>
      <c r="ETB14" s="1483"/>
      <c r="ETC14" s="1483"/>
      <c r="ETD14" s="1483"/>
      <c r="ETE14" s="1483"/>
      <c r="ETF14" s="1483"/>
      <c r="ETG14" s="1483"/>
      <c r="ETH14" s="1483"/>
      <c r="ETI14" s="1483"/>
      <c r="ETJ14" s="1483"/>
      <c r="ETK14" s="1483"/>
      <c r="ETL14" s="1483"/>
      <c r="ETM14" s="1483"/>
      <c r="ETN14" s="1483"/>
      <c r="ETO14" s="1483"/>
      <c r="ETP14" s="1483"/>
      <c r="ETQ14" s="1483"/>
      <c r="ETR14" s="1483"/>
      <c r="ETS14" s="1483"/>
      <c r="ETT14" s="1483"/>
      <c r="ETU14" s="1483"/>
      <c r="ETV14" s="1483"/>
      <c r="ETW14" s="1483"/>
      <c r="ETX14" s="1483"/>
      <c r="ETY14" s="1483"/>
      <c r="ETZ14" s="1483"/>
      <c r="EUA14" s="1483"/>
      <c r="EUB14" s="1483"/>
      <c r="EUC14" s="1483"/>
      <c r="EUD14" s="1483"/>
      <c r="EUE14" s="1483"/>
      <c r="EUF14" s="1483"/>
      <c r="EUG14" s="1483"/>
      <c r="EUH14" s="1483"/>
      <c r="EUI14" s="1483"/>
      <c r="EUJ14" s="1483"/>
      <c r="EUK14" s="1483"/>
      <c r="EUL14" s="1483"/>
      <c r="EUM14" s="1483"/>
      <c r="EUN14" s="1483"/>
      <c r="EUO14" s="1483"/>
      <c r="EUP14" s="1483"/>
      <c r="EUQ14" s="1483"/>
      <c r="EUR14" s="1483"/>
      <c r="EUS14" s="1483"/>
      <c r="EUT14" s="1483"/>
      <c r="EUU14" s="1483"/>
      <c r="EUV14" s="1483"/>
      <c r="EUW14" s="1483"/>
      <c r="EUX14" s="1483"/>
      <c r="EUY14" s="1483"/>
      <c r="EUZ14" s="1483"/>
      <c r="EVA14" s="1483"/>
      <c r="EVB14" s="1483"/>
      <c r="EVC14" s="1483"/>
      <c r="EVD14" s="1483"/>
      <c r="EVE14" s="1483"/>
      <c r="EVF14" s="1483"/>
      <c r="EVG14" s="1483"/>
      <c r="EVH14" s="1483"/>
      <c r="EVI14" s="1483"/>
      <c r="EVJ14" s="1483"/>
      <c r="EVK14" s="1483"/>
      <c r="EVL14" s="1483"/>
      <c r="EVM14" s="1483"/>
      <c r="EVN14" s="1483"/>
      <c r="EVO14" s="1483"/>
      <c r="EVP14" s="1483"/>
      <c r="EVQ14" s="1483"/>
      <c r="EVR14" s="1483"/>
      <c r="EVS14" s="1483"/>
      <c r="EVT14" s="1483"/>
      <c r="EVU14" s="1483"/>
      <c r="EVV14" s="1483"/>
      <c r="EVW14" s="1483"/>
      <c r="EVX14" s="1483"/>
      <c r="EVY14" s="1483"/>
      <c r="EVZ14" s="1483"/>
      <c r="EWA14" s="1483"/>
      <c r="EWB14" s="1483"/>
      <c r="EWC14" s="1483"/>
      <c r="EWD14" s="1483"/>
      <c r="EWE14" s="1483"/>
      <c r="EWF14" s="1483"/>
      <c r="EWG14" s="1483"/>
      <c r="EWH14" s="1483"/>
      <c r="EWI14" s="1483"/>
      <c r="EWJ14" s="1483"/>
      <c r="EWK14" s="1483"/>
      <c r="EWL14" s="1483"/>
      <c r="EWM14" s="1483"/>
      <c r="EWN14" s="1483"/>
      <c r="EWO14" s="1483"/>
      <c r="EWP14" s="1483"/>
      <c r="EWQ14" s="1483"/>
      <c r="EWR14" s="1483"/>
      <c r="EWS14" s="1483"/>
      <c r="EWT14" s="1483"/>
      <c r="EWU14" s="1483"/>
      <c r="EWV14" s="1483"/>
      <c r="EWW14" s="1483"/>
      <c r="EWX14" s="1483"/>
      <c r="EWY14" s="1483"/>
      <c r="EWZ14" s="1483"/>
      <c r="EXA14" s="1483"/>
      <c r="EXB14" s="1483"/>
      <c r="EXC14" s="1483"/>
      <c r="EXD14" s="1483"/>
      <c r="EXE14" s="1483"/>
      <c r="EXF14" s="1483"/>
      <c r="EXG14" s="1483"/>
      <c r="EXH14" s="1483"/>
      <c r="EXI14" s="1483"/>
      <c r="EXJ14" s="1483"/>
      <c r="EXK14" s="1483"/>
      <c r="EXL14" s="1483"/>
      <c r="EXM14" s="1483"/>
      <c r="EXN14" s="1483"/>
      <c r="EXO14" s="1483"/>
      <c r="EXP14" s="1483"/>
      <c r="EXQ14" s="1483"/>
      <c r="EXR14" s="1483"/>
      <c r="EXS14" s="1483"/>
      <c r="EXT14" s="1483"/>
      <c r="EXU14" s="1483"/>
      <c r="EXV14" s="1483"/>
      <c r="EXW14" s="1483"/>
      <c r="EXX14" s="1483"/>
      <c r="EXY14" s="1483"/>
      <c r="EXZ14" s="1483"/>
      <c r="EYA14" s="1483"/>
      <c r="EYB14" s="1483"/>
      <c r="EYC14" s="1483"/>
      <c r="EYD14" s="1483"/>
      <c r="EYE14" s="1483"/>
      <c r="EYF14" s="1483"/>
      <c r="EYG14" s="1483"/>
      <c r="EYH14" s="1483"/>
      <c r="EYI14" s="1483"/>
      <c r="EYJ14" s="1483"/>
      <c r="EYK14" s="1483"/>
      <c r="EYL14" s="1483"/>
      <c r="EYM14" s="1483"/>
      <c r="EYN14" s="1483"/>
      <c r="EYO14" s="1483"/>
      <c r="EYP14" s="1483"/>
      <c r="EYQ14" s="1483"/>
      <c r="EYR14" s="1483"/>
      <c r="EYS14" s="1483"/>
      <c r="EYT14" s="1483"/>
      <c r="EYU14" s="1483"/>
      <c r="EYV14" s="1483"/>
      <c r="EYW14" s="1483"/>
      <c r="EYX14" s="1483"/>
      <c r="EYY14" s="1483"/>
      <c r="EYZ14" s="1483"/>
      <c r="EZA14" s="1483"/>
      <c r="EZB14" s="1483"/>
      <c r="EZC14" s="1483"/>
      <c r="EZD14" s="1483"/>
      <c r="EZE14" s="1483"/>
      <c r="EZF14" s="1483"/>
      <c r="EZG14" s="1483"/>
      <c r="EZH14" s="1483"/>
      <c r="EZI14" s="1483"/>
      <c r="EZJ14" s="1483"/>
      <c r="EZK14" s="1483"/>
      <c r="EZL14" s="1483"/>
      <c r="EZM14" s="1483"/>
      <c r="EZN14" s="1483"/>
      <c r="EZO14" s="1483"/>
      <c r="EZP14" s="1483"/>
      <c r="EZQ14" s="1483"/>
      <c r="EZR14" s="1483"/>
      <c r="EZS14" s="1483"/>
      <c r="EZT14" s="1483"/>
      <c r="EZU14" s="1483"/>
      <c r="EZV14" s="1483"/>
      <c r="EZW14" s="1483"/>
      <c r="EZX14" s="1483"/>
      <c r="EZY14" s="1483"/>
      <c r="EZZ14" s="1483"/>
      <c r="FAA14" s="1483"/>
      <c r="FAB14" s="1483"/>
      <c r="FAC14" s="1483"/>
      <c r="FAD14" s="1483"/>
      <c r="FAE14" s="1483"/>
      <c r="FAF14" s="1483"/>
      <c r="FAG14" s="1483"/>
      <c r="FAH14" s="1483"/>
      <c r="FAI14" s="1483"/>
      <c r="FAJ14" s="1483"/>
      <c r="FAK14" s="1483"/>
      <c r="FAL14" s="1483"/>
      <c r="FAM14" s="1483"/>
      <c r="FAN14" s="1483"/>
      <c r="FAO14" s="1483"/>
      <c r="FAP14" s="1483"/>
      <c r="FAQ14" s="1483"/>
      <c r="FAR14" s="1483"/>
      <c r="FAS14" s="1483"/>
      <c r="FAT14" s="1483"/>
      <c r="FAU14" s="1483"/>
      <c r="FAV14" s="1483"/>
      <c r="FAW14" s="1483"/>
      <c r="FAX14" s="1483"/>
      <c r="FAY14" s="1483"/>
      <c r="FAZ14" s="1483"/>
      <c r="FBA14" s="1483"/>
      <c r="FBB14" s="1483"/>
      <c r="FBC14" s="1483"/>
      <c r="FBD14" s="1483"/>
      <c r="FBE14" s="1483"/>
      <c r="FBF14" s="1483"/>
      <c r="FBG14" s="1483"/>
      <c r="FBH14" s="1483"/>
      <c r="FBI14" s="1483"/>
      <c r="FBJ14" s="1483"/>
      <c r="FBK14" s="1483"/>
      <c r="FBL14" s="1483"/>
      <c r="FBM14" s="1483"/>
      <c r="FBN14" s="1483"/>
      <c r="FBO14" s="1483"/>
      <c r="FBP14" s="1483"/>
      <c r="FBQ14" s="1483"/>
      <c r="FBR14" s="1483"/>
      <c r="FBS14" s="1483"/>
      <c r="FBT14" s="1483"/>
      <c r="FBU14" s="1483"/>
      <c r="FBV14" s="1483"/>
      <c r="FBW14" s="1483"/>
      <c r="FBX14" s="1483"/>
      <c r="FBY14" s="1483"/>
      <c r="FBZ14" s="1483"/>
      <c r="FCA14" s="1483"/>
      <c r="FCB14" s="1483"/>
      <c r="FCC14" s="1483"/>
      <c r="FCD14" s="1483"/>
      <c r="FCE14" s="1483"/>
      <c r="FCF14" s="1483"/>
      <c r="FCG14" s="1483"/>
      <c r="FCH14" s="1483"/>
      <c r="FCI14" s="1483"/>
      <c r="FCJ14" s="1483"/>
      <c r="FCK14" s="1483"/>
      <c r="FCL14" s="1483"/>
      <c r="FCM14" s="1483"/>
      <c r="FCN14" s="1483"/>
      <c r="FCO14" s="1483"/>
      <c r="FCP14" s="1483"/>
      <c r="FCQ14" s="1483"/>
      <c r="FCR14" s="1483"/>
      <c r="FCS14" s="1483"/>
      <c r="FCT14" s="1483"/>
      <c r="FCU14" s="1483"/>
      <c r="FCV14" s="1483"/>
      <c r="FCW14" s="1483"/>
      <c r="FCX14" s="1483"/>
      <c r="FCY14" s="1483"/>
      <c r="FCZ14" s="1483"/>
      <c r="FDA14" s="1483"/>
      <c r="FDB14" s="1483"/>
      <c r="FDC14" s="1483"/>
      <c r="FDD14" s="1483"/>
      <c r="FDE14" s="1483"/>
      <c r="FDF14" s="1483"/>
      <c r="FDG14" s="1483"/>
      <c r="FDH14" s="1483"/>
      <c r="FDI14" s="1483"/>
      <c r="FDJ14" s="1483"/>
      <c r="FDK14" s="1483"/>
      <c r="FDL14" s="1483"/>
      <c r="FDM14" s="1483"/>
      <c r="FDN14" s="1483"/>
      <c r="FDO14" s="1483"/>
      <c r="FDP14" s="1483"/>
      <c r="FDQ14" s="1483"/>
      <c r="FDR14" s="1483"/>
      <c r="FDS14" s="1483"/>
      <c r="FDT14" s="1483"/>
      <c r="FDU14" s="1483"/>
      <c r="FDV14" s="1483"/>
      <c r="FDW14" s="1483"/>
      <c r="FDX14" s="1483"/>
      <c r="FDY14" s="1483"/>
      <c r="FDZ14" s="1483"/>
      <c r="FEA14" s="1483"/>
      <c r="FEB14" s="1483"/>
      <c r="FEC14" s="1483"/>
      <c r="FED14" s="1483"/>
      <c r="FEE14" s="1483"/>
      <c r="FEF14" s="1483"/>
      <c r="FEG14" s="1483"/>
      <c r="FEH14" s="1483"/>
      <c r="FEI14" s="1483"/>
      <c r="FEJ14" s="1483"/>
      <c r="FEK14" s="1483"/>
      <c r="FEL14" s="1483"/>
      <c r="FEM14" s="1483"/>
      <c r="FEN14" s="1483"/>
      <c r="FEO14" s="1483"/>
      <c r="FEP14" s="1483"/>
      <c r="FEQ14" s="1483"/>
      <c r="FER14" s="1483"/>
      <c r="FES14" s="1483"/>
      <c r="FET14" s="1483"/>
      <c r="FEU14" s="1483"/>
      <c r="FEV14" s="1483"/>
      <c r="FEW14" s="1483"/>
      <c r="FEX14" s="1483"/>
      <c r="FEY14" s="1483"/>
      <c r="FEZ14" s="1483"/>
      <c r="FFA14" s="1483"/>
      <c r="FFB14" s="1483"/>
      <c r="FFC14" s="1483"/>
      <c r="FFD14" s="1483"/>
      <c r="FFE14" s="1483"/>
      <c r="FFF14" s="1483"/>
      <c r="FFG14" s="1483"/>
      <c r="FFH14" s="1483"/>
      <c r="FFI14" s="1483"/>
      <c r="FFJ14" s="1483"/>
      <c r="FFK14" s="1483"/>
      <c r="FFL14" s="1483"/>
      <c r="FFM14" s="1483"/>
      <c r="FFN14" s="1483"/>
      <c r="FFO14" s="1483"/>
      <c r="FFP14" s="1483"/>
      <c r="FFQ14" s="1483"/>
      <c r="FFR14" s="1483"/>
      <c r="FFS14" s="1483"/>
      <c r="FFT14" s="1483"/>
      <c r="FFU14" s="1483"/>
      <c r="FFV14" s="1483"/>
      <c r="FFW14" s="1483"/>
      <c r="FFX14" s="1483"/>
      <c r="FFY14" s="1483"/>
      <c r="FFZ14" s="1483"/>
      <c r="FGA14" s="1483"/>
      <c r="FGB14" s="1483"/>
      <c r="FGC14" s="1483"/>
      <c r="FGD14" s="1483"/>
      <c r="FGE14" s="1483"/>
      <c r="FGF14" s="1483"/>
      <c r="FGG14" s="1483"/>
      <c r="FGH14" s="1483"/>
      <c r="FGI14" s="1483"/>
      <c r="FGJ14" s="1483"/>
      <c r="FGK14" s="1483"/>
      <c r="FGL14" s="1483"/>
      <c r="FGM14" s="1483"/>
      <c r="FGN14" s="1483"/>
      <c r="FGO14" s="1483"/>
      <c r="FGP14" s="1483"/>
      <c r="FGQ14" s="1483"/>
      <c r="FGR14" s="1483"/>
      <c r="FGS14" s="1483"/>
      <c r="FGT14" s="1483"/>
      <c r="FGU14" s="1483"/>
      <c r="FGV14" s="1483"/>
      <c r="FGW14" s="1483"/>
      <c r="FGX14" s="1483"/>
      <c r="FGY14" s="1483"/>
      <c r="FGZ14" s="1483"/>
      <c r="FHA14" s="1483"/>
      <c r="FHB14" s="1483"/>
      <c r="FHC14" s="1483"/>
      <c r="FHD14" s="1483"/>
      <c r="FHE14" s="1483"/>
      <c r="FHF14" s="1483"/>
      <c r="FHG14" s="1483"/>
      <c r="FHH14" s="1483"/>
      <c r="FHI14" s="1483"/>
      <c r="FHJ14" s="1483"/>
      <c r="FHK14" s="1483"/>
      <c r="FHL14" s="1483"/>
      <c r="FHM14" s="1483"/>
      <c r="FHN14" s="1483"/>
      <c r="FHO14" s="1483"/>
      <c r="FHP14" s="1483"/>
      <c r="FHQ14" s="1483"/>
      <c r="FHR14" s="1483"/>
      <c r="FHS14" s="1483"/>
      <c r="FHT14" s="1483"/>
      <c r="FHU14" s="1483"/>
      <c r="FHV14" s="1483"/>
      <c r="FHW14" s="1483"/>
      <c r="FHX14" s="1483"/>
      <c r="FHY14" s="1483"/>
      <c r="FHZ14" s="1483"/>
      <c r="FIA14" s="1483"/>
      <c r="FIB14" s="1483"/>
      <c r="FIC14" s="1483"/>
      <c r="FID14" s="1483"/>
      <c r="FIE14" s="1483"/>
      <c r="FIF14" s="1483"/>
      <c r="FIG14" s="1483"/>
      <c r="FIH14" s="1483"/>
      <c r="FII14" s="1483"/>
      <c r="FIJ14" s="1483"/>
      <c r="FIK14" s="1483"/>
      <c r="FIL14" s="1483"/>
      <c r="FIM14" s="1483"/>
      <c r="FIN14" s="1483"/>
      <c r="FIO14" s="1483"/>
      <c r="FIP14" s="1483"/>
      <c r="FIQ14" s="1483"/>
      <c r="FIR14" s="1483"/>
      <c r="FIS14" s="1483"/>
      <c r="FIT14" s="1483"/>
      <c r="FIU14" s="1483"/>
      <c r="FIV14" s="1483"/>
      <c r="FIW14" s="1483"/>
      <c r="FIX14" s="1483"/>
      <c r="FIY14" s="1483"/>
      <c r="FIZ14" s="1483"/>
      <c r="FJA14" s="1483"/>
      <c r="FJB14" s="1483"/>
      <c r="FJC14" s="1483"/>
      <c r="FJD14" s="1483"/>
      <c r="FJE14" s="1483"/>
      <c r="FJF14" s="1483"/>
      <c r="FJG14" s="1483"/>
      <c r="FJH14" s="1483"/>
      <c r="FJI14" s="1483"/>
      <c r="FJJ14" s="1483"/>
      <c r="FJK14" s="1483"/>
      <c r="FJL14" s="1483"/>
      <c r="FJM14" s="1483"/>
      <c r="FJN14" s="1483"/>
      <c r="FJO14" s="1483"/>
      <c r="FJP14" s="1483"/>
      <c r="FJQ14" s="1483"/>
      <c r="FJR14" s="1483"/>
      <c r="FJS14" s="1483"/>
      <c r="FJT14" s="1483"/>
      <c r="FJU14" s="1483"/>
      <c r="FJV14" s="1483"/>
      <c r="FJW14" s="1483"/>
      <c r="FJX14" s="1483"/>
      <c r="FJY14" s="1483"/>
      <c r="FJZ14" s="1483"/>
      <c r="FKA14" s="1483"/>
      <c r="FKB14" s="1483"/>
      <c r="FKC14" s="1483"/>
      <c r="FKD14" s="1483"/>
      <c r="FKE14" s="1483"/>
      <c r="FKF14" s="1483"/>
      <c r="FKG14" s="1483"/>
      <c r="FKH14" s="1483"/>
      <c r="FKI14" s="1483"/>
      <c r="FKJ14" s="1483"/>
      <c r="FKK14" s="1483"/>
      <c r="FKL14" s="1483"/>
      <c r="FKM14" s="1483"/>
      <c r="FKN14" s="1483"/>
      <c r="FKO14" s="1483"/>
      <c r="FKP14" s="1483"/>
      <c r="FKQ14" s="1483"/>
      <c r="FKR14" s="1483"/>
      <c r="FKS14" s="1483"/>
      <c r="FKT14" s="1483"/>
      <c r="FKU14" s="1483"/>
      <c r="FKV14" s="1483"/>
      <c r="FKW14" s="1483"/>
      <c r="FKX14" s="1483"/>
      <c r="FKY14" s="1483"/>
      <c r="FKZ14" s="1483"/>
      <c r="FLA14" s="1483"/>
      <c r="FLB14" s="1483"/>
      <c r="FLC14" s="1483"/>
      <c r="FLD14" s="1483"/>
      <c r="FLE14" s="1483"/>
      <c r="FLF14" s="1483"/>
      <c r="FLG14" s="1483"/>
      <c r="FLH14" s="1483"/>
      <c r="FLI14" s="1483"/>
      <c r="FLJ14" s="1483"/>
      <c r="FLK14" s="1483"/>
      <c r="FLL14" s="1483"/>
      <c r="FLM14" s="1483"/>
      <c r="FLN14" s="1483"/>
      <c r="FLO14" s="1483"/>
      <c r="FLP14" s="1483"/>
      <c r="FLQ14" s="1483"/>
      <c r="FLR14" s="1483"/>
      <c r="FLS14" s="1483"/>
      <c r="FLT14" s="1483"/>
      <c r="FLU14" s="1483"/>
      <c r="FLV14" s="1483"/>
      <c r="FLW14" s="1483"/>
      <c r="FLX14" s="1483"/>
      <c r="FLY14" s="1483"/>
      <c r="FLZ14" s="1483"/>
      <c r="FMA14" s="1483"/>
      <c r="FMB14" s="1483"/>
      <c r="FMC14" s="1483"/>
      <c r="FMD14" s="1483"/>
      <c r="FME14" s="1483"/>
      <c r="FMF14" s="1483"/>
      <c r="FMG14" s="1483"/>
      <c r="FMH14" s="1483"/>
      <c r="FMI14" s="1483"/>
      <c r="FMJ14" s="1483"/>
      <c r="FMK14" s="1483"/>
      <c r="FML14" s="1483"/>
      <c r="FMM14" s="1483"/>
      <c r="FMN14" s="1483"/>
      <c r="FMO14" s="1483"/>
      <c r="FMP14" s="1483"/>
      <c r="FMQ14" s="1483"/>
      <c r="FMR14" s="1483"/>
      <c r="FMS14" s="1483"/>
      <c r="FMT14" s="1483"/>
      <c r="FMU14" s="1483"/>
      <c r="FMV14" s="1483"/>
      <c r="FMW14" s="1483"/>
      <c r="FMX14" s="1483"/>
      <c r="FMY14" s="1483"/>
      <c r="FMZ14" s="1483"/>
      <c r="FNA14" s="1483"/>
      <c r="FNB14" s="1483"/>
      <c r="FNC14" s="1483"/>
      <c r="FND14" s="1483"/>
      <c r="FNE14" s="1483"/>
      <c r="FNF14" s="1483"/>
      <c r="FNG14" s="1483"/>
      <c r="FNH14" s="1483"/>
      <c r="FNI14" s="1483"/>
      <c r="FNJ14" s="1483"/>
      <c r="FNK14" s="1483"/>
      <c r="FNL14" s="1483"/>
      <c r="FNM14" s="1483"/>
      <c r="FNN14" s="1483"/>
      <c r="FNO14" s="1483"/>
      <c r="FNP14" s="1483"/>
      <c r="FNQ14" s="1483"/>
      <c r="FNR14" s="1483"/>
      <c r="FNS14" s="1483"/>
      <c r="FNT14" s="1483"/>
      <c r="FNU14" s="1483"/>
      <c r="FNV14" s="1483"/>
      <c r="FNW14" s="1483"/>
      <c r="FNX14" s="1483"/>
      <c r="FNY14" s="1483"/>
      <c r="FNZ14" s="1483"/>
      <c r="FOA14" s="1483"/>
      <c r="FOB14" s="1483"/>
      <c r="FOC14" s="1483"/>
      <c r="FOD14" s="1483"/>
      <c r="FOE14" s="1483"/>
      <c r="FOF14" s="1483"/>
      <c r="FOG14" s="1483"/>
      <c r="FOH14" s="1483"/>
      <c r="FOI14" s="1483"/>
      <c r="FOJ14" s="1483"/>
      <c r="FOK14" s="1483"/>
      <c r="FOL14" s="1483"/>
      <c r="FOM14" s="1483"/>
      <c r="FON14" s="1483"/>
      <c r="FOO14" s="1483"/>
      <c r="FOP14" s="1483"/>
      <c r="FOQ14" s="1483"/>
      <c r="FOR14" s="1483"/>
      <c r="FOS14" s="1483"/>
      <c r="FOT14" s="1483"/>
      <c r="FOU14" s="1483"/>
      <c r="FOV14" s="1483"/>
      <c r="FOW14" s="1483"/>
      <c r="FOX14" s="1483"/>
      <c r="FOY14" s="1483"/>
      <c r="FOZ14" s="1483"/>
      <c r="FPA14" s="1483"/>
      <c r="FPB14" s="1483"/>
      <c r="FPC14" s="1483"/>
      <c r="FPD14" s="1483"/>
      <c r="FPE14" s="1483"/>
      <c r="FPF14" s="1483"/>
      <c r="FPG14" s="1483"/>
      <c r="FPH14" s="1483"/>
      <c r="FPI14" s="1483"/>
      <c r="FPJ14" s="1483"/>
      <c r="FPK14" s="1483"/>
      <c r="FPL14" s="1483"/>
      <c r="FPM14" s="1483"/>
      <c r="FPN14" s="1483"/>
      <c r="FPO14" s="1483"/>
      <c r="FPP14" s="1483"/>
      <c r="FPQ14" s="1483"/>
      <c r="FPR14" s="1483"/>
      <c r="FPS14" s="1483"/>
      <c r="FPT14" s="1483"/>
      <c r="FPU14" s="1483"/>
      <c r="FPV14" s="1483"/>
      <c r="FPW14" s="1483"/>
      <c r="FPX14" s="1483"/>
      <c r="FPY14" s="1483"/>
      <c r="FPZ14" s="1483"/>
      <c r="FQA14" s="1483"/>
      <c r="FQB14" s="1483"/>
      <c r="FQC14" s="1483"/>
      <c r="FQD14" s="1483"/>
      <c r="FQE14" s="1483"/>
      <c r="FQF14" s="1483"/>
      <c r="FQG14" s="1483"/>
      <c r="FQH14" s="1483"/>
      <c r="FQI14" s="1483"/>
      <c r="FQJ14" s="1483"/>
      <c r="FQK14" s="1483"/>
      <c r="FQL14" s="1483"/>
      <c r="FQM14" s="1483"/>
      <c r="FQN14" s="1483"/>
      <c r="FQO14" s="1483"/>
      <c r="FQP14" s="1483"/>
      <c r="FQQ14" s="1483"/>
      <c r="FQR14" s="1483"/>
      <c r="FQS14" s="1483"/>
      <c r="FQT14" s="1483"/>
      <c r="FQU14" s="1483"/>
      <c r="FQV14" s="1483"/>
      <c r="FQW14" s="1483"/>
      <c r="FQX14" s="1483"/>
      <c r="FQY14" s="1483"/>
      <c r="FQZ14" s="1483"/>
      <c r="FRA14" s="1483"/>
      <c r="FRB14" s="1483"/>
      <c r="FRC14" s="1483"/>
      <c r="FRD14" s="1483"/>
      <c r="FRE14" s="1483"/>
      <c r="FRF14" s="1483"/>
      <c r="FRG14" s="1483"/>
      <c r="FRH14" s="1483"/>
      <c r="FRI14" s="1483"/>
      <c r="FRJ14" s="1483"/>
      <c r="FRK14" s="1483"/>
      <c r="FRL14" s="1483"/>
      <c r="FRM14" s="1483"/>
      <c r="FRN14" s="1483"/>
      <c r="FRO14" s="1483"/>
      <c r="FRP14" s="1483"/>
      <c r="FRQ14" s="1483"/>
      <c r="FRR14" s="1483"/>
      <c r="FRS14" s="1483"/>
      <c r="FRT14" s="1483"/>
      <c r="FRU14" s="1483"/>
      <c r="FRV14" s="1483"/>
      <c r="FRW14" s="1483"/>
      <c r="FRX14" s="1483"/>
      <c r="FRY14" s="1483"/>
      <c r="FRZ14" s="1483"/>
      <c r="FSA14" s="1483"/>
      <c r="FSB14" s="1483"/>
      <c r="FSC14" s="1483"/>
      <c r="FSD14" s="1483"/>
      <c r="FSE14" s="1483"/>
      <c r="FSF14" s="1483"/>
      <c r="FSG14" s="1483"/>
      <c r="FSH14" s="1483"/>
      <c r="FSI14" s="1483"/>
      <c r="FSJ14" s="1483"/>
      <c r="FSK14" s="1483"/>
      <c r="FSL14" s="1483"/>
      <c r="FSM14" s="1483"/>
      <c r="FSN14" s="1483"/>
      <c r="FSO14" s="1483"/>
      <c r="FSP14" s="1483"/>
      <c r="FSQ14" s="1483"/>
      <c r="FSR14" s="1483"/>
      <c r="FSS14" s="1483"/>
      <c r="FST14" s="1483"/>
      <c r="FSU14" s="1483"/>
      <c r="FSV14" s="1483"/>
      <c r="FSW14" s="1483"/>
      <c r="FSX14" s="1483"/>
      <c r="FSY14" s="1483"/>
      <c r="FSZ14" s="1483"/>
      <c r="FTA14" s="1483"/>
      <c r="FTB14" s="1483"/>
      <c r="FTC14" s="1483"/>
      <c r="FTD14" s="1483"/>
      <c r="FTE14" s="1483"/>
      <c r="FTF14" s="1483"/>
      <c r="FTG14" s="1483"/>
      <c r="FTH14" s="1483"/>
      <c r="FTI14" s="1483"/>
      <c r="FTJ14" s="1483"/>
      <c r="FTK14" s="1483"/>
      <c r="FTL14" s="1483"/>
      <c r="FTM14" s="1483"/>
      <c r="FTN14" s="1483"/>
      <c r="FTO14" s="1483"/>
      <c r="FTP14" s="1483"/>
      <c r="FTQ14" s="1483"/>
      <c r="FTR14" s="1483"/>
      <c r="FTS14" s="1483"/>
      <c r="FTT14" s="1483"/>
      <c r="FTU14" s="1483"/>
      <c r="FTV14" s="1483"/>
      <c r="FTW14" s="1483"/>
      <c r="FTX14" s="1483"/>
      <c r="FTY14" s="1483"/>
      <c r="FTZ14" s="1483"/>
      <c r="FUA14" s="1483"/>
      <c r="FUB14" s="1483"/>
      <c r="FUC14" s="1483"/>
      <c r="FUD14" s="1483"/>
      <c r="FUE14" s="1483"/>
      <c r="FUF14" s="1483"/>
      <c r="FUG14" s="1483"/>
      <c r="FUH14" s="1483"/>
      <c r="FUI14" s="1483"/>
      <c r="FUJ14" s="1483"/>
      <c r="FUK14" s="1483"/>
      <c r="FUL14" s="1483"/>
      <c r="FUM14" s="1483"/>
      <c r="FUN14" s="1483"/>
      <c r="FUO14" s="1483"/>
      <c r="FUP14" s="1483"/>
      <c r="FUQ14" s="1483"/>
      <c r="FUR14" s="1483"/>
      <c r="FUS14" s="1483"/>
      <c r="FUT14" s="1483"/>
      <c r="FUU14" s="1483"/>
      <c r="FUV14" s="1483"/>
      <c r="FUW14" s="1483"/>
      <c r="FUX14" s="1483"/>
      <c r="FUY14" s="1483"/>
      <c r="FUZ14" s="1483"/>
      <c r="FVA14" s="1483"/>
      <c r="FVB14" s="1483"/>
      <c r="FVC14" s="1483"/>
      <c r="FVD14" s="1483"/>
      <c r="FVE14" s="1483"/>
      <c r="FVF14" s="1483"/>
      <c r="FVG14" s="1483"/>
      <c r="FVH14" s="1483"/>
      <c r="FVI14" s="1483"/>
      <c r="FVJ14" s="1483"/>
      <c r="FVK14" s="1483"/>
      <c r="FVL14" s="1483"/>
      <c r="FVM14" s="1483"/>
      <c r="FVN14" s="1483"/>
      <c r="FVO14" s="1483"/>
      <c r="FVP14" s="1483"/>
      <c r="FVQ14" s="1483"/>
      <c r="FVR14" s="1483"/>
      <c r="FVS14" s="1483"/>
      <c r="FVT14" s="1483"/>
      <c r="FVU14" s="1483"/>
      <c r="FVV14" s="1483"/>
      <c r="FVW14" s="1483"/>
      <c r="FVX14" s="1483"/>
      <c r="FVY14" s="1483"/>
      <c r="FVZ14" s="1483"/>
      <c r="FWA14" s="1483"/>
      <c r="FWB14" s="1483"/>
      <c r="FWC14" s="1483"/>
      <c r="FWD14" s="1483"/>
      <c r="FWE14" s="1483"/>
      <c r="FWF14" s="1483"/>
      <c r="FWG14" s="1483"/>
      <c r="FWH14" s="1483"/>
      <c r="FWI14" s="1483"/>
      <c r="FWJ14" s="1483"/>
      <c r="FWK14" s="1483"/>
      <c r="FWL14" s="1483"/>
      <c r="FWM14" s="1483"/>
      <c r="FWN14" s="1483"/>
      <c r="FWO14" s="1483"/>
      <c r="FWP14" s="1483"/>
      <c r="FWQ14" s="1483"/>
      <c r="FWR14" s="1483"/>
      <c r="FWS14" s="1483"/>
      <c r="FWT14" s="1483"/>
      <c r="FWU14" s="1483"/>
      <c r="FWV14" s="1483"/>
      <c r="FWW14" s="1483"/>
      <c r="FWX14" s="1483"/>
      <c r="FWY14" s="1483"/>
      <c r="FWZ14" s="1483"/>
      <c r="FXA14" s="1483"/>
      <c r="FXB14" s="1483"/>
      <c r="FXC14" s="1483"/>
      <c r="FXD14" s="1483"/>
      <c r="FXE14" s="1483"/>
      <c r="FXF14" s="1483"/>
      <c r="FXG14" s="1483"/>
      <c r="FXH14" s="1483"/>
      <c r="FXI14" s="1483"/>
      <c r="FXJ14" s="1483"/>
      <c r="FXK14" s="1483"/>
      <c r="FXL14" s="1483"/>
      <c r="FXM14" s="1483"/>
      <c r="FXN14" s="1483"/>
      <c r="FXO14" s="1483"/>
      <c r="FXP14" s="1483"/>
      <c r="FXQ14" s="1483"/>
      <c r="FXR14" s="1483"/>
      <c r="FXS14" s="1483"/>
      <c r="FXT14" s="1483"/>
      <c r="FXU14" s="1483"/>
      <c r="FXV14" s="1483"/>
      <c r="FXW14" s="1483"/>
      <c r="FXX14" s="1483"/>
      <c r="FXY14" s="1483"/>
      <c r="FXZ14" s="1483"/>
      <c r="FYA14" s="1483"/>
      <c r="FYB14" s="1483"/>
      <c r="FYC14" s="1483"/>
      <c r="FYD14" s="1483"/>
      <c r="FYE14" s="1483"/>
      <c r="FYF14" s="1483"/>
      <c r="FYG14" s="1483"/>
      <c r="FYH14" s="1483"/>
      <c r="FYI14" s="1483"/>
      <c r="FYJ14" s="1483"/>
      <c r="FYK14" s="1483"/>
      <c r="FYL14" s="1483"/>
      <c r="FYM14" s="1483"/>
      <c r="FYN14" s="1483"/>
      <c r="FYO14" s="1483"/>
      <c r="FYP14" s="1483"/>
      <c r="FYQ14" s="1483"/>
      <c r="FYR14" s="1483"/>
      <c r="FYS14" s="1483"/>
      <c r="FYT14" s="1483"/>
      <c r="FYU14" s="1483"/>
      <c r="FYV14" s="1483"/>
      <c r="FYW14" s="1483"/>
      <c r="FYX14" s="1483"/>
      <c r="FYY14" s="1483"/>
      <c r="FYZ14" s="1483"/>
      <c r="FZA14" s="1483"/>
      <c r="FZB14" s="1483"/>
      <c r="FZC14" s="1483"/>
      <c r="FZD14" s="1483"/>
      <c r="FZE14" s="1483"/>
      <c r="FZF14" s="1483"/>
      <c r="FZG14" s="1483"/>
      <c r="FZH14" s="1483"/>
      <c r="FZI14" s="1483"/>
      <c r="FZJ14" s="1483"/>
      <c r="FZK14" s="1483"/>
      <c r="FZL14" s="1483"/>
      <c r="FZM14" s="1483"/>
      <c r="FZN14" s="1483"/>
      <c r="FZO14" s="1483"/>
      <c r="FZP14" s="1483"/>
      <c r="FZQ14" s="1483"/>
      <c r="FZR14" s="1483"/>
      <c r="FZS14" s="1483"/>
      <c r="FZT14" s="1483"/>
      <c r="FZU14" s="1483"/>
      <c r="FZV14" s="1483"/>
      <c r="FZW14" s="1483"/>
      <c r="FZX14" s="1483"/>
      <c r="FZY14" s="1483"/>
      <c r="FZZ14" s="1483"/>
      <c r="GAA14" s="1483"/>
      <c r="GAB14" s="1483"/>
      <c r="GAC14" s="1483"/>
      <c r="GAD14" s="1483"/>
      <c r="GAE14" s="1483"/>
      <c r="GAF14" s="1483"/>
      <c r="GAG14" s="1483"/>
      <c r="GAH14" s="1483"/>
      <c r="GAI14" s="1483"/>
      <c r="GAJ14" s="1483"/>
      <c r="GAK14" s="1483"/>
      <c r="GAL14" s="1483"/>
      <c r="GAM14" s="1483"/>
      <c r="GAN14" s="1483"/>
      <c r="GAO14" s="1483"/>
      <c r="GAP14" s="1483"/>
      <c r="GAQ14" s="1483"/>
      <c r="GAR14" s="1483"/>
      <c r="GAS14" s="1483"/>
      <c r="GAT14" s="1483"/>
      <c r="GAU14" s="1483"/>
      <c r="GAV14" s="1483"/>
      <c r="GAW14" s="1483"/>
      <c r="GAX14" s="1483"/>
      <c r="GAY14" s="1483"/>
      <c r="GAZ14" s="1483"/>
      <c r="GBA14" s="1483"/>
      <c r="GBB14" s="1483"/>
      <c r="GBC14" s="1483"/>
      <c r="GBD14" s="1483"/>
      <c r="GBE14" s="1483"/>
      <c r="GBF14" s="1483"/>
      <c r="GBG14" s="1483"/>
      <c r="GBH14" s="1483"/>
      <c r="GBI14" s="1483"/>
      <c r="GBJ14" s="1483"/>
      <c r="GBK14" s="1483"/>
      <c r="GBL14" s="1483"/>
      <c r="GBM14" s="1483"/>
      <c r="GBN14" s="1483"/>
      <c r="GBO14" s="1483"/>
      <c r="GBP14" s="1483"/>
      <c r="GBQ14" s="1483"/>
      <c r="GBR14" s="1483"/>
      <c r="GBS14" s="1483"/>
      <c r="GBT14" s="1483"/>
      <c r="GBU14" s="1483"/>
      <c r="GBV14" s="1483"/>
      <c r="GBW14" s="1483"/>
      <c r="GBX14" s="1483"/>
      <c r="GBY14" s="1483"/>
      <c r="GBZ14" s="1483"/>
      <c r="GCA14" s="1483"/>
      <c r="GCB14" s="1483"/>
      <c r="GCC14" s="1483"/>
      <c r="GCD14" s="1483"/>
      <c r="GCE14" s="1483"/>
      <c r="GCF14" s="1483"/>
      <c r="GCG14" s="1483"/>
      <c r="GCH14" s="1483"/>
      <c r="GCI14" s="1483"/>
      <c r="GCJ14" s="1483"/>
      <c r="GCK14" s="1483"/>
      <c r="GCL14" s="1483"/>
      <c r="GCM14" s="1483"/>
      <c r="GCN14" s="1483"/>
      <c r="GCO14" s="1483"/>
      <c r="GCP14" s="1483"/>
      <c r="GCQ14" s="1483"/>
      <c r="GCR14" s="1483"/>
      <c r="GCS14" s="1483"/>
      <c r="GCT14" s="1483"/>
      <c r="GCU14" s="1483"/>
      <c r="GCV14" s="1483"/>
      <c r="GCW14" s="1483"/>
      <c r="GCX14" s="1483"/>
      <c r="GCY14" s="1483"/>
      <c r="GCZ14" s="1483"/>
      <c r="GDA14" s="1483"/>
      <c r="GDB14" s="1483"/>
      <c r="GDC14" s="1483"/>
      <c r="GDD14" s="1483"/>
      <c r="GDE14" s="1483"/>
      <c r="GDF14" s="1483"/>
      <c r="GDG14" s="1483"/>
      <c r="GDH14" s="1483"/>
      <c r="GDI14" s="1483"/>
      <c r="GDJ14" s="1483"/>
      <c r="GDK14" s="1483"/>
      <c r="GDL14" s="1483"/>
      <c r="GDM14" s="1483"/>
      <c r="GDN14" s="1483"/>
      <c r="GDO14" s="1483"/>
      <c r="GDP14" s="1483"/>
      <c r="GDQ14" s="1483"/>
      <c r="GDR14" s="1483"/>
      <c r="GDS14" s="1483"/>
      <c r="GDT14" s="1483"/>
      <c r="GDU14" s="1483"/>
      <c r="GDV14" s="1483"/>
      <c r="GDW14" s="1483"/>
      <c r="GDX14" s="1483"/>
      <c r="GDY14" s="1483"/>
      <c r="GDZ14" s="1483"/>
      <c r="GEA14" s="1483"/>
      <c r="GEB14" s="1483"/>
      <c r="GEC14" s="1483"/>
      <c r="GED14" s="1483"/>
      <c r="GEE14" s="1483"/>
      <c r="GEF14" s="1483"/>
      <c r="GEG14" s="1483"/>
      <c r="GEH14" s="1483"/>
      <c r="GEI14" s="1483"/>
      <c r="GEJ14" s="1483"/>
      <c r="GEK14" s="1483"/>
      <c r="GEL14" s="1483"/>
      <c r="GEM14" s="1483"/>
      <c r="GEN14" s="1483"/>
      <c r="GEO14" s="1483"/>
      <c r="GEP14" s="1483"/>
      <c r="GEQ14" s="1483"/>
      <c r="GER14" s="1483"/>
      <c r="GES14" s="1483"/>
      <c r="GET14" s="1483"/>
      <c r="GEU14" s="1483"/>
      <c r="GEV14" s="1483"/>
      <c r="GEW14" s="1483"/>
      <c r="GEX14" s="1483"/>
      <c r="GEY14" s="1483"/>
      <c r="GEZ14" s="1483"/>
      <c r="GFA14" s="1483"/>
      <c r="GFB14" s="1483"/>
      <c r="GFC14" s="1483"/>
      <c r="GFD14" s="1483"/>
      <c r="GFE14" s="1483"/>
      <c r="GFF14" s="1483"/>
      <c r="GFG14" s="1483"/>
      <c r="GFH14" s="1483"/>
      <c r="GFI14" s="1483"/>
      <c r="GFJ14" s="1483"/>
      <c r="GFK14" s="1483"/>
      <c r="GFL14" s="1483"/>
      <c r="GFM14" s="1483"/>
      <c r="GFN14" s="1483"/>
      <c r="GFO14" s="1483"/>
      <c r="GFP14" s="1483"/>
      <c r="GFQ14" s="1483"/>
      <c r="GFR14" s="1483"/>
      <c r="GFS14" s="1483"/>
      <c r="GFT14" s="1483"/>
      <c r="GFU14" s="1483"/>
      <c r="GFV14" s="1483"/>
      <c r="GFW14" s="1483"/>
      <c r="GFX14" s="1483"/>
      <c r="GFY14" s="1483"/>
      <c r="GFZ14" s="1483"/>
      <c r="GGA14" s="1483"/>
      <c r="GGB14" s="1483"/>
      <c r="GGC14" s="1483"/>
      <c r="GGD14" s="1483"/>
      <c r="GGE14" s="1483"/>
      <c r="GGF14" s="1483"/>
      <c r="GGG14" s="1483"/>
      <c r="GGH14" s="1483"/>
      <c r="GGI14" s="1483"/>
      <c r="GGJ14" s="1483"/>
      <c r="GGK14" s="1483"/>
      <c r="GGL14" s="1483"/>
      <c r="GGM14" s="1483"/>
      <c r="GGN14" s="1483"/>
      <c r="GGO14" s="1483"/>
      <c r="GGP14" s="1483"/>
      <c r="GGQ14" s="1483"/>
      <c r="GGR14" s="1483"/>
      <c r="GGS14" s="1483"/>
      <c r="GGT14" s="1483"/>
      <c r="GGU14" s="1483"/>
      <c r="GGV14" s="1483"/>
      <c r="GGW14" s="1483"/>
      <c r="GGX14" s="1483"/>
      <c r="GGY14" s="1483"/>
      <c r="GGZ14" s="1483"/>
      <c r="GHA14" s="1483"/>
      <c r="GHB14" s="1483"/>
      <c r="GHC14" s="1483"/>
      <c r="GHD14" s="1483"/>
      <c r="GHE14" s="1483"/>
      <c r="GHF14" s="1483"/>
      <c r="GHG14" s="1483"/>
      <c r="GHH14" s="1483"/>
      <c r="GHI14" s="1483"/>
      <c r="GHJ14" s="1483"/>
      <c r="GHK14" s="1483"/>
      <c r="GHL14" s="1483"/>
      <c r="GHM14" s="1483"/>
      <c r="GHN14" s="1483"/>
      <c r="GHO14" s="1483"/>
      <c r="GHP14" s="1483"/>
      <c r="GHQ14" s="1483"/>
      <c r="GHR14" s="1483"/>
      <c r="GHS14" s="1483"/>
      <c r="GHT14" s="1483"/>
      <c r="GHU14" s="1483"/>
      <c r="GHV14" s="1483"/>
      <c r="GHW14" s="1483"/>
      <c r="GHX14" s="1483"/>
      <c r="GHY14" s="1483"/>
      <c r="GHZ14" s="1483"/>
      <c r="GIA14" s="1483"/>
      <c r="GIB14" s="1483"/>
      <c r="GIC14" s="1483"/>
      <c r="GID14" s="1483"/>
      <c r="GIE14" s="1483"/>
      <c r="GIF14" s="1483"/>
      <c r="GIG14" s="1483"/>
      <c r="GIH14" s="1483"/>
      <c r="GII14" s="1483"/>
      <c r="GIJ14" s="1483"/>
      <c r="GIK14" s="1483"/>
      <c r="GIL14" s="1483"/>
      <c r="GIM14" s="1483"/>
      <c r="GIN14" s="1483"/>
      <c r="GIO14" s="1483"/>
      <c r="GIP14" s="1483"/>
      <c r="GIQ14" s="1483"/>
      <c r="GIR14" s="1483"/>
      <c r="GIS14" s="1483"/>
      <c r="GIT14" s="1483"/>
      <c r="GIU14" s="1483"/>
      <c r="GIV14" s="1483"/>
      <c r="GIW14" s="1483"/>
      <c r="GIX14" s="1483"/>
      <c r="GIY14" s="1483"/>
      <c r="GIZ14" s="1483"/>
      <c r="GJA14" s="1483"/>
      <c r="GJB14" s="1483"/>
      <c r="GJC14" s="1483"/>
      <c r="GJD14" s="1483"/>
      <c r="GJE14" s="1483"/>
      <c r="GJF14" s="1483"/>
      <c r="GJG14" s="1483"/>
      <c r="GJH14" s="1483"/>
      <c r="GJI14" s="1483"/>
      <c r="GJJ14" s="1483"/>
      <c r="GJK14" s="1483"/>
      <c r="GJL14" s="1483"/>
      <c r="GJM14" s="1483"/>
      <c r="GJN14" s="1483"/>
      <c r="GJO14" s="1483"/>
      <c r="GJP14" s="1483"/>
      <c r="GJQ14" s="1483"/>
      <c r="GJR14" s="1483"/>
      <c r="GJS14" s="1483"/>
      <c r="GJT14" s="1483"/>
      <c r="GJU14" s="1483"/>
      <c r="GJV14" s="1483"/>
      <c r="GJW14" s="1483"/>
      <c r="GJX14" s="1483"/>
      <c r="GJY14" s="1483"/>
      <c r="GJZ14" s="1483"/>
      <c r="GKA14" s="1483"/>
      <c r="GKB14" s="1483"/>
      <c r="GKC14" s="1483"/>
      <c r="GKD14" s="1483"/>
      <c r="GKE14" s="1483"/>
      <c r="GKF14" s="1483"/>
      <c r="GKG14" s="1483"/>
      <c r="GKH14" s="1483"/>
      <c r="GKI14" s="1483"/>
      <c r="GKJ14" s="1483"/>
      <c r="GKK14" s="1483"/>
      <c r="GKL14" s="1483"/>
      <c r="GKM14" s="1483"/>
      <c r="GKN14" s="1483"/>
      <c r="GKO14" s="1483"/>
      <c r="GKP14" s="1483"/>
      <c r="GKQ14" s="1483"/>
      <c r="GKR14" s="1483"/>
      <c r="GKS14" s="1483"/>
      <c r="GKT14" s="1483"/>
      <c r="GKU14" s="1483"/>
      <c r="GKV14" s="1483"/>
      <c r="GKW14" s="1483"/>
      <c r="GKX14" s="1483"/>
      <c r="GKY14" s="1483"/>
      <c r="GKZ14" s="1483"/>
      <c r="GLA14" s="1483"/>
      <c r="GLB14" s="1483"/>
      <c r="GLC14" s="1483"/>
      <c r="GLD14" s="1483"/>
      <c r="GLE14" s="1483"/>
      <c r="GLF14" s="1483"/>
      <c r="GLG14" s="1483"/>
      <c r="GLH14" s="1483"/>
      <c r="GLI14" s="1483"/>
      <c r="GLJ14" s="1483"/>
      <c r="GLK14" s="1483"/>
      <c r="GLL14" s="1483"/>
      <c r="GLM14" s="1483"/>
      <c r="GLN14" s="1483"/>
      <c r="GLO14" s="1483"/>
      <c r="GLP14" s="1483"/>
      <c r="GLQ14" s="1483"/>
      <c r="GLR14" s="1483"/>
      <c r="GLS14" s="1483"/>
      <c r="GLT14" s="1483"/>
      <c r="GLU14" s="1483"/>
      <c r="GLV14" s="1483"/>
      <c r="GLW14" s="1483"/>
      <c r="GLX14" s="1483"/>
      <c r="GLY14" s="1483"/>
      <c r="GLZ14" s="1483"/>
      <c r="GMA14" s="1483"/>
      <c r="GMB14" s="1483"/>
      <c r="GMC14" s="1483"/>
      <c r="GMD14" s="1483"/>
      <c r="GME14" s="1483"/>
      <c r="GMF14" s="1483"/>
      <c r="GMG14" s="1483"/>
      <c r="GMH14" s="1483"/>
      <c r="GMI14" s="1483"/>
      <c r="GMJ14" s="1483"/>
      <c r="GMK14" s="1483"/>
      <c r="GML14" s="1483"/>
      <c r="GMM14" s="1483"/>
      <c r="GMN14" s="1483"/>
      <c r="GMO14" s="1483"/>
      <c r="GMP14" s="1483"/>
      <c r="GMQ14" s="1483"/>
      <c r="GMR14" s="1483"/>
      <c r="GMS14" s="1483"/>
      <c r="GMT14" s="1483"/>
      <c r="GMU14" s="1483"/>
      <c r="GMV14" s="1483"/>
      <c r="GMW14" s="1483"/>
      <c r="GMX14" s="1483"/>
      <c r="GMY14" s="1483"/>
      <c r="GMZ14" s="1483"/>
      <c r="GNA14" s="1483"/>
      <c r="GNB14" s="1483"/>
      <c r="GNC14" s="1483"/>
      <c r="GND14" s="1483"/>
      <c r="GNE14" s="1483"/>
      <c r="GNF14" s="1483"/>
      <c r="GNG14" s="1483"/>
      <c r="GNH14" s="1483"/>
      <c r="GNI14" s="1483"/>
      <c r="GNJ14" s="1483"/>
      <c r="GNK14" s="1483"/>
      <c r="GNL14" s="1483"/>
      <c r="GNM14" s="1483"/>
      <c r="GNN14" s="1483"/>
      <c r="GNO14" s="1483"/>
      <c r="GNP14" s="1483"/>
      <c r="GNQ14" s="1483"/>
      <c r="GNR14" s="1483"/>
      <c r="GNS14" s="1483"/>
      <c r="GNT14" s="1483"/>
      <c r="GNU14" s="1483"/>
      <c r="GNV14" s="1483"/>
      <c r="GNW14" s="1483"/>
      <c r="GNX14" s="1483"/>
      <c r="GNY14" s="1483"/>
      <c r="GNZ14" s="1483"/>
      <c r="GOA14" s="1483"/>
      <c r="GOB14" s="1483"/>
      <c r="GOC14" s="1483"/>
      <c r="GOD14" s="1483"/>
      <c r="GOE14" s="1483"/>
      <c r="GOF14" s="1483"/>
      <c r="GOG14" s="1483"/>
      <c r="GOH14" s="1483"/>
      <c r="GOI14" s="1483"/>
      <c r="GOJ14" s="1483"/>
      <c r="GOK14" s="1483"/>
      <c r="GOL14" s="1483"/>
      <c r="GOM14" s="1483"/>
      <c r="GON14" s="1483"/>
      <c r="GOO14" s="1483"/>
      <c r="GOP14" s="1483"/>
      <c r="GOQ14" s="1483"/>
      <c r="GOR14" s="1483"/>
      <c r="GOS14" s="1483"/>
      <c r="GOT14" s="1483"/>
      <c r="GOU14" s="1483"/>
      <c r="GOV14" s="1483"/>
      <c r="GOW14" s="1483"/>
      <c r="GOX14" s="1483"/>
      <c r="GOY14" s="1483"/>
      <c r="GOZ14" s="1483"/>
      <c r="GPA14" s="1483"/>
      <c r="GPB14" s="1483"/>
      <c r="GPC14" s="1483"/>
      <c r="GPD14" s="1483"/>
      <c r="GPE14" s="1483"/>
      <c r="GPF14" s="1483"/>
      <c r="GPG14" s="1483"/>
      <c r="GPH14" s="1483"/>
      <c r="GPI14" s="1483"/>
      <c r="GPJ14" s="1483"/>
      <c r="GPK14" s="1483"/>
      <c r="GPL14" s="1483"/>
      <c r="GPM14" s="1483"/>
      <c r="GPN14" s="1483"/>
      <c r="GPO14" s="1483"/>
      <c r="GPP14" s="1483"/>
      <c r="GPQ14" s="1483"/>
      <c r="GPR14" s="1483"/>
      <c r="GPS14" s="1483"/>
      <c r="GPT14" s="1483"/>
      <c r="GPU14" s="1483"/>
      <c r="GPV14" s="1483"/>
      <c r="GPW14" s="1483"/>
      <c r="GPX14" s="1483"/>
      <c r="GPY14" s="1483"/>
      <c r="GPZ14" s="1483"/>
      <c r="GQA14" s="1483"/>
      <c r="GQB14" s="1483"/>
      <c r="GQC14" s="1483"/>
      <c r="GQD14" s="1483"/>
      <c r="GQE14" s="1483"/>
      <c r="GQF14" s="1483"/>
      <c r="GQG14" s="1483"/>
      <c r="GQH14" s="1483"/>
      <c r="GQI14" s="1483"/>
      <c r="GQJ14" s="1483"/>
      <c r="GQK14" s="1483"/>
      <c r="GQL14" s="1483"/>
      <c r="GQM14" s="1483"/>
      <c r="GQN14" s="1483"/>
      <c r="GQO14" s="1483"/>
      <c r="GQP14" s="1483"/>
      <c r="GQQ14" s="1483"/>
      <c r="GQR14" s="1483"/>
      <c r="GQS14" s="1483"/>
      <c r="GQT14" s="1483"/>
      <c r="GQU14" s="1483"/>
      <c r="GQV14" s="1483"/>
      <c r="GQW14" s="1483"/>
      <c r="GQX14" s="1483"/>
      <c r="GQY14" s="1483"/>
      <c r="GQZ14" s="1483"/>
      <c r="GRA14" s="1483"/>
      <c r="GRB14" s="1483"/>
      <c r="GRC14" s="1483"/>
      <c r="GRD14" s="1483"/>
      <c r="GRE14" s="1483"/>
      <c r="GRF14" s="1483"/>
      <c r="GRG14" s="1483"/>
      <c r="GRH14" s="1483"/>
      <c r="GRI14" s="1483"/>
      <c r="GRJ14" s="1483"/>
      <c r="GRK14" s="1483"/>
      <c r="GRL14" s="1483"/>
      <c r="GRM14" s="1483"/>
      <c r="GRN14" s="1483"/>
      <c r="GRO14" s="1483"/>
      <c r="GRP14" s="1483"/>
      <c r="GRQ14" s="1483"/>
      <c r="GRR14" s="1483"/>
      <c r="GRS14" s="1483"/>
      <c r="GRT14" s="1483"/>
      <c r="GRU14" s="1483"/>
      <c r="GRV14" s="1483"/>
      <c r="GRW14" s="1483"/>
      <c r="GRX14" s="1483"/>
      <c r="GRY14" s="1483"/>
      <c r="GRZ14" s="1483"/>
      <c r="GSA14" s="1483"/>
      <c r="GSB14" s="1483"/>
      <c r="GSC14" s="1483"/>
      <c r="GSD14" s="1483"/>
      <c r="GSE14" s="1483"/>
      <c r="GSF14" s="1483"/>
      <c r="GSG14" s="1483"/>
      <c r="GSH14" s="1483"/>
      <c r="GSI14" s="1483"/>
      <c r="GSJ14" s="1483"/>
      <c r="GSK14" s="1483"/>
      <c r="GSL14" s="1483"/>
      <c r="GSM14" s="1483"/>
      <c r="GSN14" s="1483"/>
      <c r="GSO14" s="1483"/>
      <c r="GSP14" s="1483"/>
      <c r="GSQ14" s="1483"/>
      <c r="GSR14" s="1483"/>
      <c r="GSS14" s="1483"/>
      <c r="GST14" s="1483"/>
      <c r="GSU14" s="1483"/>
      <c r="GSV14" s="1483"/>
      <c r="GSW14" s="1483"/>
      <c r="GSX14" s="1483"/>
      <c r="GSY14" s="1483"/>
      <c r="GSZ14" s="1483"/>
      <c r="GTA14" s="1483"/>
      <c r="GTB14" s="1483"/>
      <c r="GTC14" s="1483"/>
      <c r="GTD14" s="1483"/>
      <c r="GTE14" s="1483"/>
      <c r="GTF14" s="1483"/>
      <c r="GTG14" s="1483"/>
      <c r="GTH14" s="1483"/>
      <c r="GTI14" s="1483"/>
      <c r="GTJ14" s="1483"/>
      <c r="GTK14" s="1483"/>
      <c r="GTL14" s="1483"/>
      <c r="GTM14" s="1483"/>
      <c r="GTN14" s="1483"/>
      <c r="GTO14" s="1483"/>
      <c r="GTP14" s="1483"/>
      <c r="GTQ14" s="1483"/>
      <c r="GTR14" s="1483"/>
      <c r="GTS14" s="1483"/>
      <c r="GTT14" s="1483"/>
      <c r="GTU14" s="1483"/>
      <c r="GTV14" s="1483"/>
      <c r="GTW14" s="1483"/>
      <c r="GTX14" s="1483"/>
      <c r="GTY14" s="1483"/>
      <c r="GTZ14" s="1483"/>
      <c r="GUA14" s="1483"/>
      <c r="GUB14" s="1483"/>
      <c r="GUC14" s="1483"/>
      <c r="GUD14" s="1483"/>
      <c r="GUE14" s="1483"/>
      <c r="GUF14" s="1483"/>
      <c r="GUG14" s="1483"/>
      <c r="GUH14" s="1483"/>
      <c r="GUI14" s="1483"/>
      <c r="GUJ14" s="1483"/>
      <c r="GUK14" s="1483"/>
      <c r="GUL14" s="1483"/>
      <c r="GUM14" s="1483"/>
      <c r="GUN14" s="1483"/>
      <c r="GUO14" s="1483"/>
      <c r="GUP14" s="1483"/>
      <c r="GUQ14" s="1483"/>
      <c r="GUR14" s="1483"/>
      <c r="GUS14" s="1483"/>
      <c r="GUT14" s="1483"/>
      <c r="GUU14" s="1483"/>
      <c r="GUV14" s="1483"/>
      <c r="GUW14" s="1483"/>
      <c r="GUX14" s="1483"/>
      <c r="GUY14" s="1483"/>
      <c r="GUZ14" s="1483"/>
      <c r="GVA14" s="1483"/>
      <c r="GVB14" s="1483"/>
      <c r="GVC14" s="1483"/>
      <c r="GVD14" s="1483"/>
      <c r="GVE14" s="1483"/>
      <c r="GVF14" s="1483"/>
      <c r="GVG14" s="1483"/>
      <c r="GVH14" s="1483"/>
      <c r="GVI14" s="1483"/>
      <c r="GVJ14" s="1483"/>
      <c r="GVK14" s="1483"/>
      <c r="GVL14" s="1483"/>
      <c r="GVM14" s="1483"/>
      <c r="GVN14" s="1483"/>
      <c r="GVO14" s="1483"/>
      <c r="GVP14" s="1483"/>
      <c r="GVQ14" s="1483"/>
      <c r="GVR14" s="1483"/>
      <c r="GVS14" s="1483"/>
      <c r="GVT14" s="1483"/>
      <c r="GVU14" s="1483"/>
      <c r="GVV14" s="1483"/>
      <c r="GVW14" s="1483"/>
      <c r="GVX14" s="1483"/>
      <c r="GVY14" s="1483"/>
      <c r="GVZ14" s="1483"/>
      <c r="GWA14" s="1483"/>
      <c r="GWB14" s="1483"/>
      <c r="GWC14" s="1483"/>
      <c r="GWD14" s="1483"/>
      <c r="GWE14" s="1483"/>
      <c r="GWF14" s="1483"/>
      <c r="GWG14" s="1483"/>
      <c r="GWH14" s="1483"/>
      <c r="GWI14" s="1483"/>
      <c r="GWJ14" s="1483"/>
      <c r="GWK14" s="1483"/>
      <c r="GWL14" s="1483"/>
      <c r="GWM14" s="1483"/>
      <c r="GWN14" s="1483"/>
      <c r="GWO14" s="1483"/>
      <c r="GWP14" s="1483"/>
      <c r="GWQ14" s="1483"/>
      <c r="GWR14" s="1483"/>
      <c r="GWS14" s="1483"/>
      <c r="GWT14" s="1483"/>
      <c r="GWU14" s="1483"/>
      <c r="GWV14" s="1483"/>
      <c r="GWW14" s="1483"/>
      <c r="GWX14" s="1483"/>
      <c r="GWY14" s="1483"/>
      <c r="GWZ14" s="1483"/>
      <c r="GXA14" s="1483"/>
      <c r="GXB14" s="1483"/>
      <c r="GXC14" s="1483"/>
      <c r="GXD14" s="1483"/>
      <c r="GXE14" s="1483"/>
      <c r="GXF14" s="1483"/>
      <c r="GXG14" s="1483"/>
      <c r="GXH14" s="1483"/>
      <c r="GXI14" s="1483"/>
      <c r="GXJ14" s="1483"/>
      <c r="GXK14" s="1483"/>
      <c r="GXL14" s="1483"/>
      <c r="GXM14" s="1483"/>
      <c r="GXN14" s="1483"/>
      <c r="GXO14" s="1483"/>
      <c r="GXP14" s="1483"/>
      <c r="GXQ14" s="1483"/>
      <c r="GXR14" s="1483"/>
      <c r="GXS14" s="1483"/>
      <c r="GXT14" s="1483"/>
      <c r="GXU14" s="1483"/>
      <c r="GXV14" s="1483"/>
      <c r="GXW14" s="1483"/>
      <c r="GXX14" s="1483"/>
      <c r="GXY14" s="1483"/>
      <c r="GXZ14" s="1483"/>
      <c r="GYA14" s="1483"/>
      <c r="GYB14" s="1483"/>
      <c r="GYC14" s="1483"/>
      <c r="GYD14" s="1483"/>
      <c r="GYE14" s="1483"/>
      <c r="GYF14" s="1483"/>
      <c r="GYG14" s="1483"/>
      <c r="GYH14" s="1483"/>
      <c r="GYI14" s="1483"/>
      <c r="GYJ14" s="1483"/>
      <c r="GYK14" s="1483"/>
      <c r="GYL14" s="1483"/>
      <c r="GYM14" s="1483"/>
      <c r="GYN14" s="1483"/>
      <c r="GYO14" s="1483"/>
      <c r="GYP14" s="1483"/>
      <c r="GYQ14" s="1483"/>
      <c r="GYR14" s="1483"/>
      <c r="GYS14" s="1483"/>
      <c r="GYT14" s="1483"/>
      <c r="GYU14" s="1483"/>
      <c r="GYV14" s="1483"/>
      <c r="GYW14" s="1483"/>
      <c r="GYX14" s="1483"/>
      <c r="GYY14" s="1483"/>
      <c r="GYZ14" s="1483"/>
      <c r="GZA14" s="1483"/>
      <c r="GZB14" s="1483"/>
      <c r="GZC14" s="1483"/>
      <c r="GZD14" s="1483"/>
      <c r="GZE14" s="1483"/>
      <c r="GZF14" s="1483"/>
      <c r="GZG14" s="1483"/>
      <c r="GZH14" s="1483"/>
      <c r="GZI14" s="1483"/>
      <c r="GZJ14" s="1483"/>
      <c r="GZK14" s="1483"/>
      <c r="GZL14" s="1483"/>
      <c r="GZM14" s="1483"/>
      <c r="GZN14" s="1483"/>
      <c r="GZO14" s="1483"/>
      <c r="GZP14" s="1483"/>
      <c r="GZQ14" s="1483"/>
      <c r="GZR14" s="1483"/>
      <c r="GZS14" s="1483"/>
      <c r="GZT14" s="1483"/>
      <c r="GZU14" s="1483"/>
      <c r="GZV14" s="1483"/>
      <c r="GZW14" s="1483"/>
      <c r="GZX14" s="1483"/>
      <c r="GZY14" s="1483"/>
      <c r="GZZ14" s="1483"/>
      <c r="HAA14" s="1483"/>
      <c r="HAB14" s="1483"/>
      <c r="HAC14" s="1483"/>
      <c r="HAD14" s="1483"/>
      <c r="HAE14" s="1483"/>
      <c r="HAF14" s="1483"/>
      <c r="HAG14" s="1483"/>
      <c r="HAH14" s="1483"/>
      <c r="HAI14" s="1483"/>
      <c r="HAJ14" s="1483"/>
      <c r="HAK14" s="1483"/>
      <c r="HAL14" s="1483"/>
      <c r="HAM14" s="1483"/>
      <c r="HAN14" s="1483"/>
      <c r="HAO14" s="1483"/>
      <c r="HAP14" s="1483"/>
      <c r="HAQ14" s="1483"/>
      <c r="HAR14" s="1483"/>
      <c r="HAS14" s="1483"/>
      <c r="HAT14" s="1483"/>
      <c r="HAU14" s="1483"/>
      <c r="HAV14" s="1483"/>
      <c r="HAW14" s="1483"/>
      <c r="HAX14" s="1483"/>
      <c r="HAY14" s="1483"/>
      <c r="HAZ14" s="1483"/>
      <c r="HBA14" s="1483"/>
      <c r="HBB14" s="1483"/>
      <c r="HBC14" s="1483"/>
      <c r="HBD14" s="1483"/>
      <c r="HBE14" s="1483"/>
      <c r="HBF14" s="1483"/>
      <c r="HBG14" s="1483"/>
      <c r="HBH14" s="1483"/>
      <c r="HBI14" s="1483"/>
      <c r="HBJ14" s="1483"/>
      <c r="HBK14" s="1483"/>
      <c r="HBL14" s="1483"/>
      <c r="HBM14" s="1483"/>
      <c r="HBN14" s="1483"/>
      <c r="HBO14" s="1483"/>
      <c r="HBP14" s="1483"/>
      <c r="HBQ14" s="1483"/>
      <c r="HBR14" s="1483"/>
      <c r="HBS14" s="1483"/>
      <c r="HBT14" s="1483"/>
      <c r="HBU14" s="1483"/>
      <c r="HBV14" s="1483"/>
      <c r="HBW14" s="1483"/>
      <c r="HBX14" s="1483"/>
      <c r="HBY14" s="1483"/>
      <c r="HBZ14" s="1483"/>
      <c r="HCA14" s="1483"/>
      <c r="HCB14" s="1483"/>
      <c r="HCC14" s="1483"/>
      <c r="HCD14" s="1483"/>
      <c r="HCE14" s="1483"/>
      <c r="HCF14" s="1483"/>
      <c r="HCG14" s="1483"/>
      <c r="HCH14" s="1483"/>
      <c r="HCI14" s="1483"/>
      <c r="HCJ14" s="1483"/>
      <c r="HCK14" s="1483"/>
      <c r="HCL14" s="1483"/>
      <c r="HCM14" s="1483"/>
      <c r="HCN14" s="1483"/>
      <c r="HCO14" s="1483"/>
      <c r="HCP14" s="1483"/>
      <c r="HCQ14" s="1483"/>
      <c r="HCR14" s="1483"/>
      <c r="HCS14" s="1483"/>
      <c r="HCT14" s="1483"/>
      <c r="HCU14" s="1483"/>
      <c r="HCV14" s="1483"/>
      <c r="HCW14" s="1483"/>
      <c r="HCX14" s="1483"/>
      <c r="HCY14" s="1483"/>
      <c r="HCZ14" s="1483"/>
      <c r="HDA14" s="1483"/>
      <c r="HDB14" s="1483"/>
      <c r="HDC14" s="1483"/>
      <c r="HDD14" s="1483"/>
      <c r="HDE14" s="1483"/>
      <c r="HDF14" s="1483"/>
      <c r="HDG14" s="1483"/>
      <c r="HDH14" s="1483"/>
      <c r="HDI14" s="1483"/>
      <c r="HDJ14" s="1483"/>
      <c r="HDK14" s="1483"/>
      <c r="HDL14" s="1483"/>
      <c r="HDM14" s="1483"/>
      <c r="HDN14" s="1483"/>
      <c r="HDO14" s="1483"/>
      <c r="HDP14" s="1483"/>
      <c r="HDQ14" s="1483"/>
      <c r="HDR14" s="1483"/>
      <c r="HDS14" s="1483"/>
      <c r="HDT14" s="1483"/>
      <c r="HDU14" s="1483"/>
      <c r="HDV14" s="1483"/>
      <c r="HDW14" s="1483"/>
      <c r="HDX14" s="1483"/>
      <c r="HDY14" s="1483"/>
      <c r="HDZ14" s="1483"/>
      <c r="HEA14" s="1483"/>
      <c r="HEB14" s="1483"/>
      <c r="HEC14" s="1483"/>
      <c r="HED14" s="1483"/>
      <c r="HEE14" s="1483"/>
      <c r="HEF14" s="1483"/>
      <c r="HEG14" s="1483"/>
      <c r="HEH14" s="1483"/>
      <c r="HEI14" s="1483"/>
      <c r="HEJ14" s="1483"/>
      <c r="HEK14" s="1483"/>
      <c r="HEL14" s="1483"/>
      <c r="HEM14" s="1483"/>
      <c r="HEN14" s="1483"/>
      <c r="HEO14" s="1483"/>
      <c r="HEP14" s="1483"/>
      <c r="HEQ14" s="1483"/>
      <c r="HER14" s="1483"/>
      <c r="HES14" s="1483"/>
      <c r="HET14" s="1483"/>
      <c r="HEU14" s="1483"/>
      <c r="HEV14" s="1483"/>
      <c r="HEW14" s="1483"/>
      <c r="HEX14" s="1483"/>
      <c r="HEY14" s="1483"/>
      <c r="HEZ14" s="1483"/>
      <c r="HFA14" s="1483"/>
      <c r="HFB14" s="1483"/>
      <c r="HFC14" s="1483"/>
      <c r="HFD14" s="1483"/>
      <c r="HFE14" s="1483"/>
      <c r="HFF14" s="1483"/>
      <c r="HFG14" s="1483"/>
      <c r="HFH14" s="1483"/>
      <c r="HFI14" s="1483"/>
      <c r="HFJ14" s="1483"/>
      <c r="HFK14" s="1483"/>
      <c r="HFL14" s="1483"/>
      <c r="HFM14" s="1483"/>
      <c r="HFN14" s="1483"/>
      <c r="HFO14" s="1483"/>
      <c r="HFP14" s="1483"/>
      <c r="HFQ14" s="1483"/>
      <c r="HFR14" s="1483"/>
      <c r="HFS14" s="1483"/>
      <c r="HFT14" s="1483"/>
      <c r="HFU14" s="1483"/>
      <c r="HFV14" s="1483"/>
      <c r="HFW14" s="1483"/>
      <c r="HFX14" s="1483"/>
      <c r="HFY14" s="1483"/>
      <c r="HFZ14" s="1483"/>
      <c r="HGA14" s="1483"/>
      <c r="HGB14" s="1483"/>
      <c r="HGC14" s="1483"/>
      <c r="HGD14" s="1483"/>
      <c r="HGE14" s="1483"/>
      <c r="HGF14" s="1483"/>
      <c r="HGG14" s="1483"/>
      <c r="HGH14" s="1483"/>
      <c r="HGI14" s="1483"/>
      <c r="HGJ14" s="1483"/>
      <c r="HGK14" s="1483"/>
      <c r="HGL14" s="1483"/>
      <c r="HGM14" s="1483"/>
      <c r="HGN14" s="1483"/>
      <c r="HGO14" s="1483"/>
      <c r="HGP14" s="1483"/>
      <c r="HGQ14" s="1483"/>
      <c r="HGR14" s="1483"/>
      <c r="HGS14" s="1483"/>
      <c r="HGT14" s="1483"/>
      <c r="HGU14" s="1483"/>
      <c r="HGV14" s="1483"/>
      <c r="HGW14" s="1483"/>
      <c r="HGX14" s="1483"/>
      <c r="HGY14" s="1483"/>
      <c r="HGZ14" s="1483"/>
      <c r="HHA14" s="1483"/>
      <c r="HHB14" s="1483"/>
      <c r="HHC14" s="1483"/>
      <c r="HHD14" s="1483"/>
      <c r="HHE14" s="1483"/>
      <c r="HHF14" s="1483"/>
      <c r="HHG14" s="1483"/>
      <c r="HHH14" s="1483"/>
      <c r="HHI14" s="1483"/>
      <c r="HHJ14" s="1483"/>
      <c r="HHK14" s="1483"/>
      <c r="HHL14" s="1483"/>
      <c r="HHM14" s="1483"/>
      <c r="HHN14" s="1483"/>
      <c r="HHO14" s="1483"/>
      <c r="HHP14" s="1483"/>
      <c r="HHQ14" s="1483"/>
      <c r="HHR14" s="1483"/>
      <c r="HHS14" s="1483"/>
      <c r="HHT14" s="1483"/>
      <c r="HHU14" s="1483"/>
      <c r="HHV14" s="1483"/>
      <c r="HHW14" s="1483"/>
      <c r="HHX14" s="1483"/>
      <c r="HHY14" s="1483"/>
      <c r="HHZ14" s="1483"/>
      <c r="HIA14" s="1483"/>
      <c r="HIB14" s="1483"/>
      <c r="HIC14" s="1483"/>
      <c r="HID14" s="1483"/>
      <c r="HIE14" s="1483"/>
      <c r="HIF14" s="1483"/>
      <c r="HIG14" s="1483"/>
      <c r="HIH14" s="1483"/>
      <c r="HII14" s="1483"/>
      <c r="HIJ14" s="1483"/>
      <c r="HIK14" s="1483"/>
      <c r="HIL14" s="1483"/>
      <c r="HIM14" s="1483"/>
      <c r="HIN14" s="1483"/>
      <c r="HIO14" s="1483"/>
      <c r="HIP14" s="1483"/>
      <c r="HIQ14" s="1483"/>
      <c r="HIR14" s="1483"/>
      <c r="HIS14" s="1483"/>
      <c r="HIT14" s="1483"/>
      <c r="HIU14" s="1483"/>
      <c r="HIV14" s="1483"/>
      <c r="HIW14" s="1483"/>
      <c r="HIX14" s="1483"/>
      <c r="HIY14" s="1483"/>
      <c r="HIZ14" s="1483"/>
      <c r="HJA14" s="1483"/>
      <c r="HJB14" s="1483"/>
      <c r="HJC14" s="1483"/>
      <c r="HJD14" s="1483"/>
      <c r="HJE14" s="1483"/>
      <c r="HJF14" s="1483"/>
      <c r="HJG14" s="1483"/>
      <c r="HJH14" s="1483"/>
      <c r="HJI14" s="1483"/>
      <c r="HJJ14" s="1483"/>
      <c r="HJK14" s="1483"/>
      <c r="HJL14" s="1483"/>
      <c r="HJM14" s="1483"/>
      <c r="HJN14" s="1483"/>
      <c r="HJO14" s="1483"/>
      <c r="HJP14" s="1483"/>
      <c r="HJQ14" s="1483"/>
      <c r="HJR14" s="1483"/>
      <c r="HJS14" s="1483"/>
      <c r="HJT14" s="1483"/>
      <c r="HJU14" s="1483"/>
      <c r="HJV14" s="1483"/>
      <c r="HJW14" s="1483"/>
      <c r="HJX14" s="1483"/>
      <c r="HJY14" s="1483"/>
      <c r="HJZ14" s="1483"/>
      <c r="HKA14" s="1483"/>
      <c r="HKB14" s="1483"/>
      <c r="HKC14" s="1483"/>
      <c r="HKD14" s="1483"/>
      <c r="HKE14" s="1483"/>
      <c r="HKF14" s="1483"/>
      <c r="HKG14" s="1483"/>
      <c r="HKH14" s="1483"/>
      <c r="HKI14" s="1483"/>
      <c r="HKJ14" s="1483"/>
      <c r="HKK14" s="1483"/>
      <c r="HKL14" s="1483"/>
      <c r="HKM14" s="1483"/>
      <c r="HKN14" s="1483"/>
      <c r="HKO14" s="1483"/>
      <c r="HKP14" s="1483"/>
      <c r="HKQ14" s="1483"/>
      <c r="HKR14" s="1483"/>
      <c r="HKS14" s="1483"/>
      <c r="HKT14" s="1483"/>
      <c r="HKU14" s="1483"/>
      <c r="HKV14" s="1483"/>
      <c r="HKW14" s="1483"/>
      <c r="HKX14" s="1483"/>
      <c r="HKY14" s="1483"/>
      <c r="HKZ14" s="1483"/>
      <c r="HLA14" s="1483"/>
      <c r="HLB14" s="1483"/>
      <c r="HLC14" s="1483"/>
      <c r="HLD14" s="1483"/>
      <c r="HLE14" s="1483"/>
      <c r="HLF14" s="1483"/>
      <c r="HLG14" s="1483"/>
      <c r="HLH14" s="1483"/>
      <c r="HLI14" s="1483"/>
      <c r="HLJ14" s="1483"/>
      <c r="HLK14" s="1483"/>
      <c r="HLL14" s="1483"/>
      <c r="HLM14" s="1483"/>
      <c r="HLN14" s="1483"/>
      <c r="HLO14" s="1483"/>
      <c r="HLP14" s="1483"/>
      <c r="HLQ14" s="1483"/>
      <c r="HLR14" s="1483"/>
      <c r="HLS14" s="1483"/>
      <c r="HLT14" s="1483"/>
      <c r="HLU14" s="1483"/>
      <c r="HLV14" s="1483"/>
      <c r="HLW14" s="1483"/>
      <c r="HLX14" s="1483"/>
      <c r="HLY14" s="1483"/>
      <c r="HLZ14" s="1483"/>
      <c r="HMA14" s="1483"/>
      <c r="HMB14" s="1483"/>
      <c r="HMC14" s="1483"/>
      <c r="HMD14" s="1483"/>
      <c r="HME14" s="1483"/>
      <c r="HMF14" s="1483"/>
      <c r="HMG14" s="1483"/>
      <c r="HMH14" s="1483"/>
      <c r="HMI14" s="1483"/>
      <c r="HMJ14" s="1483"/>
      <c r="HMK14" s="1483"/>
      <c r="HML14" s="1483"/>
      <c r="HMM14" s="1483"/>
      <c r="HMN14" s="1483"/>
      <c r="HMO14" s="1483"/>
      <c r="HMP14" s="1483"/>
      <c r="HMQ14" s="1483"/>
      <c r="HMR14" s="1483"/>
      <c r="HMS14" s="1483"/>
      <c r="HMT14" s="1483"/>
      <c r="HMU14" s="1483"/>
      <c r="HMV14" s="1483"/>
      <c r="HMW14" s="1483"/>
      <c r="HMX14" s="1483"/>
      <c r="HMY14" s="1483"/>
      <c r="HMZ14" s="1483"/>
      <c r="HNA14" s="1483"/>
      <c r="HNB14" s="1483"/>
      <c r="HNC14" s="1483"/>
      <c r="HND14" s="1483"/>
      <c r="HNE14" s="1483"/>
      <c r="HNF14" s="1483"/>
      <c r="HNG14" s="1483"/>
      <c r="HNH14" s="1483"/>
      <c r="HNI14" s="1483"/>
      <c r="HNJ14" s="1483"/>
      <c r="HNK14" s="1483"/>
      <c r="HNL14" s="1483"/>
      <c r="HNM14" s="1483"/>
      <c r="HNN14" s="1483"/>
      <c r="HNO14" s="1483"/>
      <c r="HNP14" s="1483"/>
      <c r="HNQ14" s="1483"/>
      <c r="HNR14" s="1483"/>
      <c r="HNS14" s="1483"/>
      <c r="HNT14" s="1483"/>
      <c r="HNU14" s="1483"/>
      <c r="HNV14" s="1483"/>
      <c r="HNW14" s="1483"/>
      <c r="HNX14" s="1483"/>
      <c r="HNY14" s="1483"/>
      <c r="HNZ14" s="1483"/>
      <c r="HOA14" s="1483"/>
      <c r="HOB14" s="1483"/>
      <c r="HOC14" s="1483"/>
      <c r="HOD14" s="1483"/>
      <c r="HOE14" s="1483"/>
      <c r="HOF14" s="1483"/>
      <c r="HOG14" s="1483"/>
      <c r="HOH14" s="1483"/>
      <c r="HOI14" s="1483"/>
      <c r="HOJ14" s="1483"/>
      <c r="HOK14" s="1483"/>
      <c r="HOL14" s="1483"/>
      <c r="HOM14" s="1483"/>
      <c r="HON14" s="1483"/>
      <c r="HOO14" s="1483"/>
      <c r="HOP14" s="1483"/>
      <c r="HOQ14" s="1483"/>
      <c r="HOR14" s="1483"/>
      <c r="HOS14" s="1483"/>
      <c r="HOT14" s="1483"/>
      <c r="HOU14" s="1483"/>
      <c r="HOV14" s="1483"/>
      <c r="HOW14" s="1483"/>
      <c r="HOX14" s="1483"/>
      <c r="HOY14" s="1483"/>
      <c r="HOZ14" s="1483"/>
      <c r="HPA14" s="1483"/>
      <c r="HPB14" s="1483"/>
      <c r="HPC14" s="1483"/>
      <c r="HPD14" s="1483"/>
      <c r="HPE14" s="1483"/>
      <c r="HPF14" s="1483"/>
      <c r="HPG14" s="1483"/>
      <c r="HPH14" s="1483"/>
      <c r="HPI14" s="1483"/>
      <c r="HPJ14" s="1483"/>
      <c r="HPK14" s="1483"/>
      <c r="HPL14" s="1483"/>
      <c r="HPM14" s="1483"/>
      <c r="HPN14" s="1483"/>
      <c r="HPO14" s="1483"/>
      <c r="HPP14" s="1483"/>
      <c r="HPQ14" s="1483"/>
      <c r="HPR14" s="1483"/>
      <c r="HPS14" s="1483"/>
      <c r="HPT14" s="1483"/>
      <c r="HPU14" s="1483"/>
      <c r="HPV14" s="1483"/>
      <c r="HPW14" s="1483"/>
      <c r="HPX14" s="1483"/>
      <c r="HPY14" s="1483"/>
      <c r="HPZ14" s="1483"/>
      <c r="HQA14" s="1483"/>
      <c r="HQB14" s="1483"/>
      <c r="HQC14" s="1483"/>
      <c r="HQD14" s="1483"/>
      <c r="HQE14" s="1483"/>
      <c r="HQF14" s="1483"/>
      <c r="HQG14" s="1483"/>
      <c r="HQH14" s="1483"/>
      <c r="HQI14" s="1483"/>
      <c r="HQJ14" s="1483"/>
      <c r="HQK14" s="1483"/>
      <c r="HQL14" s="1483"/>
      <c r="HQM14" s="1483"/>
      <c r="HQN14" s="1483"/>
      <c r="HQO14" s="1483"/>
      <c r="HQP14" s="1483"/>
      <c r="HQQ14" s="1483"/>
      <c r="HQR14" s="1483"/>
      <c r="HQS14" s="1483"/>
      <c r="HQT14" s="1483"/>
      <c r="HQU14" s="1483"/>
      <c r="HQV14" s="1483"/>
      <c r="HQW14" s="1483"/>
      <c r="HQX14" s="1483"/>
      <c r="HQY14" s="1483"/>
      <c r="HQZ14" s="1483"/>
      <c r="HRA14" s="1483"/>
      <c r="HRB14" s="1483"/>
      <c r="HRC14" s="1483"/>
      <c r="HRD14" s="1483"/>
      <c r="HRE14" s="1483"/>
      <c r="HRF14" s="1483"/>
      <c r="HRG14" s="1483"/>
      <c r="HRH14" s="1483"/>
      <c r="HRI14" s="1483"/>
      <c r="HRJ14" s="1483"/>
      <c r="HRK14" s="1483"/>
      <c r="HRL14" s="1483"/>
      <c r="HRM14" s="1483"/>
      <c r="HRN14" s="1483"/>
      <c r="HRO14" s="1483"/>
      <c r="HRP14" s="1483"/>
      <c r="HRQ14" s="1483"/>
      <c r="HRR14" s="1483"/>
      <c r="HRS14" s="1483"/>
      <c r="HRT14" s="1483"/>
      <c r="HRU14" s="1483"/>
      <c r="HRV14" s="1483"/>
      <c r="HRW14" s="1483"/>
      <c r="HRX14" s="1483"/>
      <c r="HRY14" s="1483"/>
      <c r="HRZ14" s="1483"/>
      <c r="HSA14" s="1483"/>
      <c r="HSB14" s="1483"/>
      <c r="HSC14" s="1483"/>
      <c r="HSD14" s="1483"/>
      <c r="HSE14" s="1483"/>
      <c r="HSF14" s="1483"/>
      <c r="HSG14" s="1483"/>
      <c r="HSH14" s="1483"/>
      <c r="HSI14" s="1483"/>
      <c r="HSJ14" s="1483"/>
      <c r="HSK14" s="1483"/>
      <c r="HSL14" s="1483"/>
      <c r="HSM14" s="1483"/>
      <c r="HSN14" s="1483"/>
      <c r="HSO14" s="1483"/>
      <c r="HSP14" s="1483"/>
      <c r="HSQ14" s="1483"/>
      <c r="HSR14" s="1483"/>
      <c r="HSS14" s="1483"/>
      <c r="HST14" s="1483"/>
      <c r="HSU14" s="1483"/>
      <c r="HSV14" s="1483"/>
      <c r="HSW14" s="1483"/>
      <c r="HSX14" s="1483"/>
      <c r="HSY14" s="1483"/>
      <c r="HSZ14" s="1483"/>
      <c r="HTA14" s="1483"/>
      <c r="HTB14" s="1483"/>
      <c r="HTC14" s="1483"/>
      <c r="HTD14" s="1483"/>
      <c r="HTE14" s="1483"/>
      <c r="HTF14" s="1483"/>
      <c r="HTG14" s="1483"/>
      <c r="HTH14" s="1483"/>
      <c r="HTI14" s="1483"/>
      <c r="HTJ14" s="1483"/>
      <c r="HTK14" s="1483"/>
      <c r="HTL14" s="1483"/>
      <c r="HTM14" s="1483"/>
      <c r="HTN14" s="1483"/>
      <c r="HTO14" s="1483"/>
      <c r="HTP14" s="1483"/>
      <c r="HTQ14" s="1483"/>
      <c r="HTR14" s="1483"/>
      <c r="HTS14" s="1483"/>
      <c r="HTT14" s="1483"/>
      <c r="HTU14" s="1483"/>
      <c r="HTV14" s="1483"/>
      <c r="HTW14" s="1483"/>
      <c r="HTX14" s="1483"/>
      <c r="HTY14" s="1483"/>
      <c r="HTZ14" s="1483"/>
      <c r="HUA14" s="1483"/>
      <c r="HUB14" s="1483"/>
      <c r="HUC14" s="1483"/>
      <c r="HUD14" s="1483"/>
      <c r="HUE14" s="1483"/>
      <c r="HUF14" s="1483"/>
      <c r="HUG14" s="1483"/>
      <c r="HUH14" s="1483"/>
      <c r="HUI14" s="1483"/>
      <c r="HUJ14" s="1483"/>
      <c r="HUK14" s="1483"/>
      <c r="HUL14" s="1483"/>
      <c r="HUM14" s="1483"/>
      <c r="HUN14" s="1483"/>
      <c r="HUO14" s="1483"/>
      <c r="HUP14" s="1483"/>
      <c r="HUQ14" s="1483"/>
      <c r="HUR14" s="1483"/>
      <c r="HUS14" s="1483"/>
      <c r="HUT14" s="1483"/>
      <c r="HUU14" s="1483"/>
      <c r="HUV14" s="1483"/>
      <c r="HUW14" s="1483"/>
      <c r="HUX14" s="1483"/>
      <c r="HUY14" s="1483"/>
      <c r="HUZ14" s="1483"/>
      <c r="HVA14" s="1483"/>
      <c r="HVB14" s="1483"/>
      <c r="HVC14" s="1483"/>
      <c r="HVD14" s="1483"/>
      <c r="HVE14" s="1483"/>
      <c r="HVF14" s="1483"/>
      <c r="HVG14" s="1483"/>
      <c r="HVH14" s="1483"/>
      <c r="HVI14" s="1483"/>
      <c r="HVJ14" s="1483"/>
      <c r="HVK14" s="1483"/>
      <c r="HVL14" s="1483"/>
      <c r="HVM14" s="1483"/>
      <c r="HVN14" s="1483"/>
      <c r="HVO14" s="1483"/>
      <c r="HVP14" s="1483"/>
      <c r="HVQ14" s="1483"/>
      <c r="HVR14" s="1483"/>
      <c r="HVS14" s="1483"/>
      <c r="HVT14" s="1483"/>
      <c r="HVU14" s="1483"/>
      <c r="HVV14" s="1483"/>
      <c r="HVW14" s="1483"/>
      <c r="HVX14" s="1483"/>
      <c r="HVY14" s="1483"/>
      <c r="HVZ14" s="1483"/>
      <c r="HWA14" s="1483"/>
      <c r="HWB14" s="1483"/>
      <c r="HWC14" s="1483"/>
      <c r="HWD14" s="1483"/>
      <c r="HWE14" s="1483"/>
      <c r="HWF14" s="1483"/>
      <c r="HWG14" s="1483"/>
      <c r="HWH14" s="1483"/>
      <c r="HWI14" s="1483"/>
      <c r="HWJ14" s="1483"/>
      <c r="HWK14" s="1483"/>
      <c r="HWL14" s="1483"/>
      <c r="HWM14" s="1483"/>
      <c r="HWN14" s="1483"/>
      <c r="HWO14" s="1483"/>
      <c r="HWP14" s="1483"/>
      <c r="HWQ14" s="1483"/>
      <c r="HWR14" s="1483"/>
      <c r="HWS14" s="1483"/>
      <c r="HWT14" s="1483"/>
      <c r="HWU14" s="1483"/>
      <c r="HWV14" s="1483"/>
      <c r="HWW14" s="1483"/>
      <c r="HWX14" s="1483"/>
      <c r="HWY14" s="1483"/>
      <c r="HWZ14" s="1483"/>
      <c r="HXA14" s="1483"/>
      <c r="HXB14" s="1483"/>
      <c r="HXC14" s="1483"/>
      <c r="HXD14" s="1483"/>
      <c r="HXE14" s="1483"/>
      <c r="HXF14" s="1483"/>
      <c r="HXG14" s="1483"/>
      <c r="HXH14" s="1483"/>
      <c r="HXI14" s="1483"/>
      <c r="HXJ14" s="1483"/>
      <c r="HXK14" s="1483"/>
      <c r="HXL14" s="1483"/>
      <c r="HXM14" s="1483"/>
      <c r="HXN14" s="1483"/>
      <c r="HXO14" s="1483"/>
      <c r="HXP14" s="1483"/>
      <c r="HXQ14" s="1483"/>
      <c r="HXR14" s="1483"/>
      <c r="HXS14" s="1483"/>
      <c r="HXT14" s="1483"/>
      <c r="HXU14" s="1483"/>
      <c r="HXV14" s="1483"/>
      <c r="HXW14" s="1483"/>
      <c r="HXX14" s="1483"/>
      <c r="HXY14" s="1483"/>
      <c r="HXZ14" s="1483"/>
      <c r="HYA14" s="1483"/>
      <c r="HYB14" s="1483"/>
      <c r="HYC14" s="1483"/>
      <c r="HYD14" s="1483"/>
      <c r="HYE14" s="1483"/>
      <c r="HYF14" s="1483"/>
      <c r="HYG14" s="1483"/>
      <c r="HYH14" s="1483"/>
      <c r="HYI14" s="1483"/>
      <c r="HYJ14" s="1483"/>
      <c r="HYK14" s="1483"/>
      <c r="HYL14" s="1483"/>
      <c r="HYM14" s="1483"/>
      <c r="HYN14" s="1483"/>
      <c r="HYO14" s="1483"/>
      <c r="HYP14" s="1483"/>
      <c r="HYQ14" s="1483"/>
      <c r="HYR14" s="1483"/>
      <c r="HYS14" s="1483"/>
      <c r="HYT14" s="1483"/>
      <c r="HYU14" s="1483"/>
      <c r="HYV14" s="1483"/>
      <c r="HYW14" s="1483"/>
      <c r="HYX14" s="1483"/>
      <c r="HYY14" s="1483"/>
      <c r="HYZ14" s="1483"/>
      <c r="HZA14" s="1483"/>
      <c r="HZB14" s="1483"/>
      <c r="HZC14" s="1483"/>
      <c r="HZD14" s="1483"/>
      <c r="HZE14" s="1483"/>
      <c r="HZF14" s="1483"/>
      <c r="HZG14" s="1483"/>
      <c r="HZH14" s="1483"/>
      <c r="HZI14" s="1483"/>
      <c r="HZJ14" s="1483"/>
      <c r="HZK14" s="1483"/>
      <c r="HZL14" s="1483"/>
      <c r="HZM14" s="1483"/>
      <c r="HZN14" s="1483"/>
      <c r="HZO14" s="1483"/>
      <c r="HZP14" s="1483"/>
      <c r="HZQ14" s="1483"/>
      <c r="HZR14" s="1483"/>
      <c r="HZS14" s="1483"/>
      <c r="HZT14" s="1483"/>
      <c r="HZU14" s="1483"/>
      <c r="HZV14" s="1483"/>
      <c r="HZW14" s="1483"/>
      <c r="HZX14" s="1483"/>
      <c r="HZY14" s="1483"/>
      <c r="HZZ14" s="1483"/>
      <c r="IAA14" s="1483"/>
      <c r="IAB14" s="1483"/>
      <c r="IAC14" s="1483"/>
      <c r="IAD14" s="1483"/>
      <c r="IAE14" s="1483"/>
      <c r="IAF14" s="1483"/>
      <c r="IAG14" s="1483"/>
      <c r="IAH14" s="1483"/>
      <c r="IAI14" s="1483"/>
      <c r="IAJ14" s="1483"/>
      <c r="IAK14" s="1483"/>
      <c r="IAL14" s="1483"/>
      <c r="IAM14" s="1483"/>
      <c r="IAN14" s="1483"/>
      <c r="IAO14" s="1483"/>
      <c r="IAP14" s="1483"/>
      <c r="IAQ14" s="1483"/>
      <c r="IAR14" s="1483"/>
      <c r="IAS14" s="1483"/>
      <c r="IAT14" s="1483"/>
      <c r="IAU14" s="1483"/>
      <c r="IAV14" s="1483"/>
      <c r="IAW14" s="1483"/>
      <c r="IAX14" s="1483"/>
      <c r="IAY14" s="1483"/>
      <c r="IAZ14" s="1483"/>
      <c r="IBA14" s="1483"/>
      <c r="IBB14" s="1483"/>
      <c r="IBC14" s="1483"/>
      <c r="IBD14" s="1483"/>
      <c r="IBE14" s="1483"/>
      <c r="IBF14" s="1483"/>
      <c r="IBG14" s="1483"/>
      <c r="IBH14" s="1483"/>
      <c r="IBI14" s="1483"/>
      <c r="IBJ14" s="1483"/>
      <c r="IBK14" s="1483"/>
      <c r="IBL14" s="1483"/>
      <c r="IBM14" s="1483"/>
      <c r="IBN14" s="1483"/>
      <c r="IBO14" s="1483"/>
      <c r="IBP14" s="1483"/>
      <c r="IBQ14" s="1483"/>
      <c r="IBR14" s="1483"/>
      <c r="IBS14" s="1483"/>
      <c r="IBT14" s="1483"/>
      <c r="IBU14" s="1483"/>
      <c r="IBV14" s="1483"/>
      <c r="IBW14" s="1483"/>
      <c r="IBX14" s="1483"/>
      <c r="IBY14" s="1483"/>
      <c r="IBZ14" s="1483"/>
      <c r="ICA14" s="1483"/>
      <c r="ICB14" s="1483"/>
      <c r="ICC14" s="1483"/>
      <c r="ICD14" s="1483"/>
      <c r="ICE14" s="1483"/>
      <c r="ICF14" s="1483"/>
      <c r="ICG14" s="1483"/>
      <c r="ICH14" s="1483"/>
      <c r="ICI14" s="1483"/>
      <c r="ICJ14" s="1483"/>
      <c r="ICK14" s="1483"/>
      <c r="ICL14" s="1483"/>
      <c r="ICM14" s="1483"/>
      <c r="ICN14" s="1483"/>
      <c r="ICO14" s="1483"/>
      <c r="ICP14" s="1483"/>
      <c r="ICQ14" s="1483"/>
      <c r="ICR14" s="1483"/>
      <c r="ICS14" s="1483"/>
      <c r="ICT14" s="1483"/>
      <c r="ICU14" s="1483"/>
      <c r="ICV14" s="1483"/>
      <c r="ICW14" s="1483"/>
      <c r="ICX14" s="1483"/>
      <c r="ICY14" s="1483"/>
      <c r="ICZ14" s="1483"/>
      <c r="IDA14" s="1483"/>
      <c r="IDB14" s="1483"/>
      <c r="IDC14" s="1483"/>
      <c r="IDD14" s="1483"/>
      <c r="IDE14" s="1483"/>
      <c r="IDF14" s="1483"/>
      <c r="IDG14" s="1483"/>
      <c r="IDH14" s="1483"/>
      <c r="IDI14" s="1483"/>
      <c r="IDJ14" s="1483"/>
      <c r="IDK14" s="1483"/>
      <c r="IDL14" s="1483"/>
      <c r="IDM14" s="1483"/>
      <c r="IDN14" s="1483"/>
      <c r="IDO14" s="1483"/>
      <c r="IDP14" s="1483"/>
      <c r="IDQ14" s="1483"/>
      <c r="IDR14" s="1483"/>
      <c r="IDS14" s="1483"/>
      <c r="IDT14" s="1483"/>
      <c r="IDU14" s="1483"/>
      <c r="IDV14" s="1483"/>
      <c r="IDW14" s="1483"/>
      <c r="IDX14" s="1483"/>
      <c r="IDY14" s="1483"/>
      <c r="IDZ14" s="1483"/>
      <c r="IEA14" s="1483"/>
      <c r="IEB14" s="1483"/>
      <c r="IEC14" s="1483"/>
      <c r="IED14" s="1483"/>
      <c r="IEE14" s="1483"/>
      <c r="IEF14" s="1483"/>
      <c r="IEG14" s="1483"/>
      <c r="IEH14" s="1483"/>
      <c r="IEI14" s="1483"/>
      <c r="IEJ14" s="1483"/>
      <c r="IEK14" s="1483"/>
      <c r="IEL14" s="1483"/>
      <c r="IEM14" s="1483"/>
      <c r="IEN14" s="1483"/>
      <c r="IEO14" s="1483"/>
      <c r="IEP14" s="1483"/>
      <c r="IEQ14" s="1483"/>
      <c r="IER14" s="1483"/>
      <c r="IES14" s="1483"/>
      <c r="IET14" s="1483"/>
      <c r="IEU14" s="1483"/>
      <c r="IEV14" s="1483"/>
      <c r="IEW14" s="1483"/>
      <c r="IEX14" s="1483"/>
      <c r="IEY14" s="1483"/>
      <c r="IEZ14" s="1483"/>
      <c r="IFA14" s="1483"/>
      <c r="IFB14" s="1483"/>
      <c r="IFC14" s="1483"/>
      <c r="IFD14" s="1483"/>
      <c r="IFE14" s="1483"/>
      <c r="IFF14" s="1483"/>
      <c r="IFG14" s="1483"/>
      <c r="IFH14" s="1483"/>
      <c r="IFI14" s="1483"/>
      <c r="IFJ14" s="1483"/>
      <c r="IFK14" s="1483"/>
      <c r="IFL14" s="1483"/>
      <c r="IFM14" s="1483"/>
      <c r="IFN14" s="1483"/>
      <c r="IFO14" s="1483"/>
      <c r="IFP14" s="1483"/>
      <c r="IFQ14" s="1483"/>
      <c r="IFR14" s="1483"/>
      <c r="IFS14" s="1483"/>
      <c r="IFT14" s="1483"/>
      <c r="IFU14" s="1483"/>
      <c r="IFV14" s="1483"/>
      <c r="IFW14" s="1483"/>
      <c r="IFX14" s="1483"/>
      <c r="IFY14" s="1483"/>
      <c r="IFZ14" s="1483"/>
      <c r="IGA14" s="1483"/>
      <c r="IGB14" s="1483"/>
      <c r="IGC14" s="1483"/>
      <c r="IGD14" s="1483"/>
      <c r="IGE14" s="1483"/>
      <c r="IGF14" s="1483"/>
      <c r="IGG14" s="1483"/>
      <c r="IGH14" s="1483"/>
      <c r="IGI14" s="1483"/>
      <c r="IGJ14" s="1483"/>
      <c r="IGK14" s="1483"/>
      <c r="IGL14" s="1483"/>
      <c r="IGM14" s="1483"/>
      <c r="IGN14" s="1483"/>
      <c r="IGO14" s="1483"/>
      <c r="IGP14" s="1483"/>
      <c r="IGQ14" s="1483"/>
      <c r="IGR14" s="1483"/>
      <c r="IGS14" s="1483"/>
      <c r="IGT14" s="1483"/>
      <c r="IGU14" s="1483"/>
      <c r="IGV14" s="1483"/>
      <c r="IGW14" s="1483"/>
      <c r="IGX14" s="1483"/>
      <c r="IGY14" s="1483"/>
      <c r="IGZ14" s="1483"/>
      <c r="IHA14" s="1483"/>
      <c r="IHB14" s="1483"/>
      <c r="IHC14" s="1483"/>
      <c r="IHD14" s="1483"/>
      <c r="IHE14" s="1483"/>
      <c r="IHF14" s="1483"/>
      <c r="IHG14" s="1483"/>
      <c r="IHH14" s="1483"/>
      <c r="IHI14" s="1483"/>
      <c r="IHJ14" s="1483"/>
      <c r="IHK14" s="1483"/>
      <c r="IHL14" s="1483"/>
      <c r="IHM14" s="1483"/>
      <c r="IHN14" s="1483"/>
      <c r="IHO14" s="1483"/>
      <c r="IHP14" s="1483"/>
      <c r="IHQ14" s="1483"/>
      <c r="IHR14" s="1483"/>
      <c r="IHS14" s="1483"/>
      <c r="IHT14" s="1483"/>
      <c r="IHU14" s="1483"/>
      <c r="IHV14" s="1483"/>
      <c r="IHW14" s="1483"/>
      <c r="IHX14" s="1483"/>
      <c r="IHY14" s="1483"/>
      <c r="IHZ14" s="1483"/>
      <c r="IIA14" s="1483"/>
      <c r="IIB14" s="1483"/>
      <c r="IIC14" s="1483"/>
      <c r="IID14" s="1483"/>
      <c r="IIE14" s="1483"/>
      <c r="IIF14" s="1483"/>
      <c r="IIG14" s="1483"/>
      <c r="IIH14" s="1483"/>
      <c r="III14" s="1483"/>
      <c r="IIJ14" s="1483"/>
      <c r="IIK14" s="1483"/>
      <c r="IIL14" s="1483"/>
      <c r="IIM14" s="1483"/>
      <c r="IIN14" s="1483"/>
      <c r="IIO14" s="1483"/>
      <c r="IIP14" s="1483"/>
      <c r="IIQ14" s="1483"/>
      <c r="IIR14" s="1483"/>
      <c r="IIS14" s="1483"/>
      <c r="IIT14" s="1483"/>
      <c r="IIU14" s="1483"/>
      <c r="IIV14" s="1483"/>
      <c r="IIW14" s="1483"/>
      <c r="IIX14" s="1483"/>
      <c r="IIY14" s="1483"/>
      <c r="IIZ14" s="1483"/>
      <c r="IJA14" s="1483"/>
      <c r="IJB14" s="1483"/>
      <c r="IJC14" s="1483"/>
      <c r="IJD14" s="1483"/>
      <c r="IJE14" s="1483"/>
      <c r="IJF14" s="1483"/>
      <c r="IJG14" s="1483"/>
      <c r="IJH14" s="1483"/>
      <c r="IJI14" s="1483"/>
      <c r="IJJ14" s="1483"/>
      <c r="IJK14" s="1483"/>
      <c r="IJL14" s="1483"/>
      <c r="IJM14" s="1483"/>
      <c r="IJN14" s="1483"/>
      <c r="IJO14" s="1483"/>
      <c r="IJP14" s="1483"/>
      <c r="IJQ14" s="1483"/>
      <c r="IJR14" s="1483"/>
      <c r="IJS14" s="1483"/>
      <c r="IJT14" s="1483"/>
      <c r="IJU14" s="1483"/>
      <c r="IJV14" s="1483"/>
      <c r="IJW14" s="1483"/>
      <c r="IJX14" s="1483"/>
      <c r="IJY14" s="1483"/>
      <c r="IJZ14" s="1483"/>
      <c r="IKA14" s="1483"/>
      <c r="IKB14" s="1483"/>
      <c r="IKC14" s="1483"/>
      <c r="IKD14" s="1483"/>
      <c r="IKE14" s="1483"/>
      <c r="IKF14" s="1483"/>
      <c r="IKG14" s="1483"/>
      <c r="IKH14" s="1483"/>
      <c r="IKI14" s="1483"/>
      <c r="IKJ14" s="1483"/>
      <c r="IKK14" s="1483"/>
      <c r="IKL14" s="1483"/>
      <c r="IKM14" s="1483"/>
      <c r="IKN14" s="1483"/>
      <c r="IKO14" s="1483"/>
      <c r="IKP14" s="1483"/>
      <c r="IKQ14" s="1483"/>
      <c r="IKR14" s="1483"/>
      <c r="IKS14" s="1483"/>
      <c r="IKT14" s="1483"/>
      <c r="IKU14" s="1483"/>
      <c r="IKV14" s="1483"/>
      <c r="IKW14" s="1483"/>
      <c r="IKX14" s="1483"/>
      <c r="IKY14" s="1483"/>
      <c r="IKZ14" s="1483"/>
      <c r="ILA14" s="1483"/>
      <c r="ILB14" s="1483"/>
      <c r="ILC14" s="1483"/>
      <c r="ILD14" s="1483"/>
      <c r="ILE14" s="1483"/>
      <c r="ILF14" s="1483"/>
      <c r="ILG14" s="1483"/>
      <c r="ILH14" s="1483"/>
      <c r="ILI14" s="1483"/>
      <c r="ILJ14" s="1483"/>
      <c r="ILK14" s="1483"/>
      <c r="ILL14" s="1483"/>
      <c r="ILM14" s="1483"/>
      <c r="ILN14" s="1483"/>
      <c r="ILO14" s="1483"/>
      <c r="ILP14" s="1483"/>
      <c r="ILQ14" s="1483"/>
      <c r="ILR14" s="1483"/>
      <c r="ILS14" s="1483"/>
      <c r="ILT14" s="1483"/>
      <c r="ILU14" s="1483"/>
      <c r="ILV14" s="1483"/>
      <c r="ILW14" s="1483"/>
      <c r="ILX14" s="1483"/>
      <c r="ILY14" s="1483"/>
      <c r="ILZ14" s="1483"/>
      <c r="IMA14" s="1483"/>
      <c r="IMB14" s="1483"/>
      <c r="IMC14" s="1483"/>
      <c r="IMD14" s="1483"/>
      <c r="IME14" s="1483"/>
      <c r="IMF14" s="1483"/>
      <c r="IMG14" s="1483"/>
      <c r="IMH14" s="1483"/>
      <c r="IMI14" s="1483"/>
      <c r="IMJ14" s="1483"/>
      <c r="IMK14" s="1483"/>
      <c r="IML14" s="1483"/>
      <c r="IMM14" s="1483"/>
      <c r="IMN14" s="1483"/>
      <c r="IMO14" s="1483"/>
      <c r="IMP14" s="1483"/>
      <c r="IMQ14" s="1483"/>
      <c r="IMR14" s="1483"/>
      <c r="IMS14" s="1483"/>
      <c r="IMT14" s="1483"/>
      <c r="IMU14" s="1483"/>
      <c r="IMV14" s="1483"/>
      <c r="IMW14" s="1483"/>
      <c r="IMX14" s="1483"/>
      <c r="IMY14" s="1483"/>
      <c r="IMZ14" s="1483"/>
      <c r="INA14" s="1483"/>
      <c r="INB14" s="1483"/>
      <c r="INC14" s="1483"/>
      <c r="IND14" s="1483"/>
      <c r="INE14" s="1483"/>
      <c r="INF14" s="1483"/>
      <c r="ING14" s="1483"/>
      <c r="INH14" s="1483"/>
      <c r="INI14" s="1483"/>
      <c r="INJ14" s="1483"/>
      <c r="INK14" s="1483"/>
      <c r="INL14" s="1483"/>
      <c r="INM14" s="1483"/>
      <c r="INN14" s="1483"/>
      <c r="INO14" s="1483"/>
      <c r="INP14" s="1483"/>
      <c r="INQ14" s="1483"/>
      <c r="INR14" s="1483"/>
      <c r="INS14" s="1483"/>
      <c r="INT14" s="1483"/>
      <c r="INU14" s="1483"/>
      <c r="INV14" s="1483"/>
      <c r="INW14" s="1483"/>
      <c r="INX14" s="1483"/>
      <c r="INY14" s="1483"/>
      <c r="INZ14" s="1483"/>
      <c r="IOA14" s="1483"/>
      <c r="IOB14" s="1483"/>
      <c r="IOC14" s="1483"/>
      <c r="IOD14" s="1483"/>
      <c r="IOE14" s="1483"/>
      <c r="IOF14" s="1483"/>
      <c r="IOG14" s="1483"/>
      <c r="IOH14" s="1483"/>
      <c r="IOI14" s="1483"/>
      <c r="IOJ14" s="1483"/>
      <c r="IOK14" s="1483"/>
      <c r="IOL14" s="1483"/>
      <c r="IOM14" s="1483"/>
      <c r="ION14" s="1483"/>
      <c r="IOO14" s="1483"/>
      <c r="IOP14" s="1483"/>
      <c r="IOQ14" s="1483"/>
      <c r="IOR14" s="1483"/>
      <c r="IOS14" s="1483"/>
      <c r="IOT14" s="1483"/>
      <c r="IOU14" s="1483"/>
      <c r="IOV14" s="1483"/>
      <c r="IOW14" s="1483"/>
      <c r="IOX14" s="1483"/>
      <c r="IOY14" s="1483"/>
      <c r="IOZ14" s="1483"/>
      <c r="IPA14" s="1483"/>
      <c r="IPB14" s="1483"/>
      <c r="IPC14" s="1483"/>
      <c r="IPD14" s="1483"/>
      <c r="IPE14" s="1483"/>
      <c r="IPF14" s="1483"/>
      <c r="IPG14" s="1483"/>
      <c r="IPH14" s="1483"/>
      <c r="IPI14" s="1483"/>
      <c r="IPJ14" s="1483"/>
      <c r="IPK14" s="1483"/>
      <c r="IPL14" s="1483"/>
      <c r="IPM14" s="1483"/>
      <c r="IPN14" s="1483"/>
      <c r="IPO14" s="1483"/>
      <c r="IPP14" s="1483"/>
      <c r="IPQ14" s="1483"/>
      <c r="IPR14" s="1483"/>
      <c r="IPS14" s="1483"/>
      <c r="IPT14" s="1483"/>
      <c r="IPU14" s="1483"/>
      <c r="IPV14" s="1483"/>
      <c r="IPW14" s="1483"/>
      <c r="IPX14" s="1483"/>
      <c r="IPY14" s="1483"/>
      <c r="IPZ14" s="1483"/>
      <c r="IQA14" s="1483"/>
      <c r="IQB14" s="1483"/>
      <c r="IQC14" s="1483"/>
      <c r="IQD14" s="1483"/>
      <c r="IQE14" s="1483"/>
      <c r="IQF14" s="1483"/>
      <c r="IQG14" s="1483"/>
      <c r="IQH14" s="1483"/>
      <c r="IQI14" s="1483"/>
      <c r="IQJ14" s="1483"/>
      <c r="IQK14" s="1483"/>
      <c r="IQL14" s="1483"/>
      <c r="IQM14" s="1483"/>
      <c r="IQN14" s="1483"/>
      <c r="IQO14" s="1483"/>
      <c r="IQP14" s="1483"/>
      <c r="IQQ14" s="1483"/>
      <c r="IQR14" s="1483"/>
      <c r="IQS14" s="1483"/>
      <c r="IQT14" s="1483"/>
      <c r="IQU14" s="1483"/>
      <c r="IQV14" s="1483"/>
      <c r="IQW14" s="1483"/>
      <c r="IQX14" s="1483"/>
      <c r="IQY14" s="1483"/>
      <c r="IQZ14" s="1483"/>
      <c r="IRA14" s="1483"/>
      <c r="IRB14" s="1483"/>
      <c r="IRC14" s="1483"/>
      <c r="IRD14" s="1483"/>
      <c r="IRE14" s="1483"/>
      <c r="IRF14" s="1483"/>
      <c r="IRG14" s="1483"/>
      <c r="IRH14" s="1483"/>
      <c r="IRI14" s="1483"/>
      <c r="IRJ14" s="1483"/>
      <c r="IRK14" s="1483"/>
      <c r="IRL14" s="1483"/>
      <c r="IRM14" s="1483"/>
      <c r="IRN14" s="1483"/>
      <c r="IRO14" s="1483"/>
      <c r="IRP14" s="1483"/>
      <c r="IRQ14" s="1483"/>
      <c r="IRR14" s="1483"/>
      <c r="IRS14" s="1483"/>
      <c r="IRT14" s="1483"/>
      <c r="IRU14" s="1483"/>
      <c r="IRV14" s="1483"/>
      <c r="IRW14" s="1483"/>
      <c r="IRX14" s="1483"/>
      <c r="IRY14" s="1483"/>
      <c r="IRZ14" s="1483"/>
      <c r="ISA14" s="1483"/>
      <c r="ISB14" s="1483"/>
      <c r="ISC14" s="1483"/>
      <c r="ISD14" s="1483"/>
      <c r="ISE14" s="1483"/>
      <c r="ISF14" s="1483"/>
      <c r="ISG14" s="1483"/>
      <c r="ISH14" s="1483"/>
      <c r="ISI14" s="1483"/>
      <c r="ISJ14" s="1483"/>
      <c r="ISK14" s="1483"/>
      <c r="ISL14" s="1483"/>
      <c r="ISM14" s="1483"/>
      <c r="ISN14" s="1483"/>
      <c r="ISO14" s="1483"/>
      <c r="ISP14" s="1483"/>
      <c r="ISQ14" s="1483"/>
      <c r="ISR14" s="1483"/>
      <c r="ISS14" s="1483"/>
      <c r="IST14" s="1483"/>
      <c r="ISU14" s="1483"/>
      <c r="ISV14" s="1483"/>
      <c r="ISW14" s="1483"/>
      <c r="ISX14" s="1483"/>
      <c r="ISY14" s="1483"/>
      <c r="ISZ14" s="1483"/>
      <c r="ITA14" s="1483"/>
      <c r="ITB14" s="1483"/>
      <c r="ITC14" s="1483"/>
      <c r="ITD14" s="1483"/>
      <c r="ITE14" s="1483"/>
      <c r="ITF14" s="1483"/>
      <c r="ITG14" s="1483"/>
      <c r="ITH14" s="1483"/>
      <c r="ITI14" s="1483"/>
      <c r="ITJ14" s="1483"/>
      <c r="ITK14" s="1483"/>
      <c r="ITL14" s="1483"/>
      <c r="ITM14" s="1483"/>
      <c r="ITN14" s="1483"/>
      <c r="ITO14" s="1483"/>
      <c r="ITP14" s="1483"/>
      <c r="ITQ14" s="1483"/>
      <c r="ITR14" s="1483"/>
      <c r="ITS14" s="1483"/>
      <c r="ITT14" s="1483"/>
      <c r="ITU14" s="1483"/>
      <c r="ITV14" s="1483"/>
      <c r="ITW14" s="1483"/>
      <c r="ITX14" s="1483"/>
      <c r="ITY14" s="1483"/>
      <c r="ITZ14" s="1483"/>
      <c r="IUA14" s="1483"/>
      <c r="IUB14" s="1483"/>
      <c r="IUC14" s="1483"/>
      <c r="IUD14" s="1483"/>
      <c r="IUE14" s="1483"/>
      <c r="IUF14" s="1483"/>
      <c r="IUG14" s="1483"/>
      <c r="IUH14" s="1483"/>
      <c r="IUI14" s="1483"/>
      <c r="IUJ14" s="1483"/>
      <c r="IUK14" s="1483"/>
      <c r="IUL14" s="1483"/>
      <c r="IUM14" s="1483"/>
      <c r="IUN14" s="1483"/>
      <c r="IUO14" s="1483"/>
      <c r="IUP14" s="1483"/>
      <c r="IUQ14" s="1483"/>
      <c r="IUR14" s="1483"/>
      <c r="IUS14" s="1483"/>
      <c r="IUT14" s="1483"/>
      <c r="IUU14" s="1483"/>
      <c r="IUV14" s="1483"/>
      <c r="IUW14" s="1483"/>
      <c r="IUX14" s="1483"/>
      <c r="IUY14" s="1483"/>
      <c r="IUZ14" s="1483"/>
      <c r="IVA14" s="1483"/>
      <c r="IVB14" s="1483"/>
      <c r="IVC14" s="1483"/>
      <c r="IVD14" s="1483"/>
      <c r="IVE14" s="1483"/>
      <c r="IVF14" s="1483"/>
      <c r="IVG14" s="1483"/>
      <c r="IVH14" s="1483"/>
      <c r="IVI14" s="1483"/>
      <c r="IVJ14" s="1483"/>
      <c r="IVK14" s="1483"/>
      <c r="IVL14" s="1483"/>
      <c r="IVM14" s="1483"/>
      <c r="IVN14" s="1483"/>
      <c r="IVO14" s="1483"/>
      <c r="IVP14" s="1483"/>
      <c r="IVQ14" s="1483"/>
      <c r="IVR14" s="1483"/>
      <c r="IVS14" s="1483"/>
      <c r="IVT14" s="1483"/>
      <c r="IVU14" s="1483"/>
      <c r="IVV14" s="1483"/>
      <c r="IVW14" s="1483"/>
      <c r="IVX14" s="1483"/>
      <c r="IVY14" s="1483"/>
      <c r="IVZ14" s="1483"/>
      <c r="IWA14" s="1483"/>
      <c r="IWB14" s="1483"/>
      <c r="IWC14" s="1483"/>
      <c r="IWD14" s="1483"/>
      <c r="IWE14" s="1483"/>
      <c r="IWF14" s="1483"/>
      <c r="IWG14" s="1483"/>
      <c r="IWH14" s="1483"/>
      <c r="IWI14" s="1483"/>
      <c r="IWJ14" s="1483"/>
      <c r="IWK14" s="1483"/>
      <c r="IWL14" s="1483"/>
      <c r="IWM14" s="1483"/>
      <c r="IWN14" s="1483"/>
      <c r="IWO14" s="1483"/>
      <c r="IWP14" s="1483"/>
      <c r="IWQ14" s="1483"/>
      <c r="IWR14" s="1483"/>
      <c r="IWS14" s="1483"/>
      <c r="IWT14" s="1483"/>
      <c r="IWU14" s="1483"/>
      <c r="IWV14" s="1483"/>
      <c r="IWW14" s="1483"/>
      <c r="IWX14" s="1483"/>
      <c r="IWY14" s="1483"/>
      <c r="IWZ14" s="1483"/>
      <c r="IXA14" s="1483"/>
      <c r="IXB14" s="1483"/>
      <c r="IXC14" s="1483"/>
      <c r="IXD14" s="1483"/>
      <c r="IXE14" s="1483"/>
      <c r="IXF14" s="1483"/>
      <c r="IXG14" s="1483"/>
      <c r="IXH14" s="1483"/>
      <c r="IXI14" s="1483"/>
      <c r="IXJ14" s="1483"/>
      <c r="IXK14" s="1483"/>
      <c r="IXL14" s="1483"/>
      <c r="IXM14" s="1483"/>
      <c r="IXN14" s="1483"/>
      <c r="IXO14" s="1483"/>
      <c r="IXP14" s="1483"/>
      <c r="IXQ14" s="1483"/>
      <c r="IXR14" s="1483"/>
      <c r="IXS14" s="1483"/>
      <c r="IXT14" s="1483"/>
      <c r="IXU14" s="1483"/>
      <c r="IXV14" s="1483"/>
      <c r="IXW14" s="1483"/>
      <c r="IXX14" s="1483"/>
      <c r="IXY14" s="1483"/>
      <c r="IXZ14" s="1483"/>
      <c r="IYA14" s="1483"/>
      <c r="IYB14" s="1483"/>
      <c r="IYC14" s="1483"/>
      <c r="IYD14" s="1483"/>
      <c r="IYE14" s="1483"/>
      <c r="IYF14" s="1483"/>
      <c r="IYG14" s="1483"/>
      <c r="IYH14" s="1483"/>
      <c r="IYI14" s="1483"/>
      <c r="IYJ14" s="1483"/>
      <c r="IYK14" s="1483"/>
      <c r="IYL14" s="1483"/>
      <c r="IYM14" s="1483"/>
      <c r="IYN14" s="1483"/>
      <c r="IYO14" s="1483"/>
      <c r="IYP14" s="1483"/>
      <c r="IYQ14" s="1483"/>
      <c r="IYR14" s="1483"/>
      <c r="IYS14" s="1483"/>
      <c r="IYT14" s="1483"/>
      <c r="IYU14" s="1483"/>
      <c r="IYV14" s="1483"/>
      <c r="IYW14" s="1483"/>
      <c r="IYX14" s="1483"/>
      <c r="IYY14" s="1483"/>
      <c r="IYZ14" s="1483"/>
      <c r="IZA14" s="1483"/>
      <c r="IZB14" s="1483"/>
      <c r="IZC14" s="1483"/>
      <c r="IZD14" s="1483"/>
      <c r="IZE14" s="1483"/>
      <c r="IZF14" s="1483"/>
      <c r="IZG14" s="1483"/>
      <c r="IZH14" s="1483"/>
      <c r="IZI14" s="1483"/>
      <c r="IZJ14" s="1483"/>
      <c r="IZK14" s="1483"/>
      <c r="IZL14" s="1483"/>
      <c r="IZM14" s="1483"/>
      <c r="IZN14" s="1483"/>
      <c r="IZO14" s="1483"/>
      <c r="IZP14" s="1483"/>
      <c r="IZQ14" s="1483"/>
      <c r="IZR14" s="1483"/>
      <c r="IZS14" s="1483"/>
      <c r="IZT14" s="1483"/>
      <c r="IZU14" s="1483"/>
      <c r="IZV14" s="1483"/>
      <c r="IZW14" s="1483"/>
      <c r="IZX14" s="1483"/>
      <c r="IZY14" s="1483"/>
      <c r="IZZ14" s="1483"/>
      <c r="JAA14" s="1483"/>
      <c r="JAB14" s="1483"/>
      <c r="JAC14" s="1483"/>
      <c r="JAD14" s="1483"/>
      <c r="JAE14" s="1483"/>
      <c r="JAF14" s="1483"/>
      <c r="JAG14" s="1483"/>
      <c r="JAH14" s="1483"/>
      <c r="JAI14" s="1483"/>
      <c r="JAJ14" s="1483"/>
      <c r="JAK14" s="1483"/>
      <c r="JAL14" s="1483"/>
      <c r="JAM14" s="1483"/>
      <c r="JAN14" s="1483"/>
      <c r="JAO14" s="1483"/>
      <c r="JAP14" s="1483"/>
      <c r="JAQ14" s="1483"/>
      <c r="JAR14" s="1483"/>
      <c r="JAS14" s="1483"/>
      <c r="JAT14" s="1483"/>
      <c r="JAU14" s="1483"/>
      <c r="JAV14" s="1483"/>
      <c r="JAW14" s="1483"/>
      <c r="JAX14" s="1483"/>
      <c r="JAY14" s="1483"/>
      <c r="JAZ14" s="1483"/>
      <c r="JBA14" s="1483"/>
      <c r="JBB14" s="1483"/>
      <c r="JBC14" s="1483"/>
      <c r="JBD14" s="1483"/>
      <c r="JBE14" s="1483"/>
      <c r="JBF14" s="1483"/>
      <c r="JBG14" s="1483"/>
      <c r="JBH14" s="1483"/>
      <c r="JBI14" s="1483"/>
      <c r="JBJ14" s="1483"/>
      <c r="JBK14" s="1483"/>
      <c r="JBL14" s="1483"/>
      <c r="JBM14" s="1483"/>
      <c r="JBN14" s="1483"/>
      <c r="JBO14" s="1483"/>
      <c r="JBP14" s="1483"/>
      <c r="JBQ14" s="1483"/>
      <c r="JBR14" s="1483"/>
      <c r="JBS14" s="1483"/>
      <c r="JBT14" s="1483"/>
      <c r="JBU14" s="1483"/>
      <c r="JBV14" s="1483"/>
      <c r="JBW14" s="1483"/>
      <c r="JBX14" s="1483"/>
      <c r="JBY14" s="1483"/>
      <c r="JBZ14" s="1483"/>
      <c r="JCA14" s="1483"/>
      <c r="JCB14" s="1483"/>
      <c r="JCC14" s="1483"/>
      <c r="JCD14" s="1483"/>
      <c r="JCE14" s="1483"/>
      <c r="JCF14" s="1483"/>
      <c r="JCG14" s="1483"/>
      <c r="JCH14" s="1483"/>
      <c r="JCI14" s="1483"/>
      <c r="JCJ14" s="1483"/>
      <c r="JCK14" s="1483"/>
      <c r="JCL14" s="1483"/>
      <c r="JCM14" s="1483"/>
      <c r="JCN14" s="1483"/>
      <c r="JCO14" s="1483"/>
      <c r="JCP14" s="1483"/>
      <c r="JCQ14" s="1483"/>
      <c r="JCR14" s="1483"/>
      <c r="JCS14" s="1483"/>
      <c r="JCT14" s="1483"/>
      <c r="JCU14" s="1483"/>
      <c r="JCV14" s="1483"/>
      <c r="JCW14" s="1483"/>
      <c r="JCX14" s="1483"/>
      <c r="JCY14" s="1483"/>
      <c r="JCZ14" s="1483"/>
      <c r="JDA14" s="1483"/>
      <c r="JDB14" s="1483"/>
      <c r="JDC14" s="1483"/>
      <c r="JDD14" s="1483"/>
      <c r="JDE14" s="1483"/>
      <c r="JDF14" s="1483"/>
      <c r="JDG14" s="1483"/>
      <c r="JDH14" s="1483"/>
      <c r="JDI14" s="1483"/>
      <c r="JDJ14" s="1483"/>
      <c r="JDK14" s="1483"/>
      <c r="JDL14" s="1483"/>
      <c r="JDM14" s="1483"/>
      <c r="JDN14" s="1483"/>
      <c r="JDO14" s="1483"/>
      <c r="JDP14" s="1483"/>
      <c r="JDQ14" s="1483"/>
      <c r="JDR14" s="1483"/>
      <c r="JDS14" s="1483"/>
      <c r="JDT14" s="1483"/>
      <c r="JDU14" s="1483"/>
      <c r="JDV14" s="1483"/>
      <c r="JDW14" s="1483"/>
      <c r="JDX14" s="1483"/>
      <c r="JDY14" s="1483"/>
      <c r="JDZ14" s="1483"/>
      <c r="JEA14" s="1483"/>
      <c r="JEB14" s="1483"/>
      <c r="JEC14" s="1483"/>
      <c r="JED14" s="1483"/>
      <c r="JEE14" s="1483"/>
      <c r="JEF14" s="1483"/>
      <c r="JEG14" s="1483"/>
      <c r="JEH14" s="1483"/>
      <c r="JEI14" s="1483"/>
      <c r="JEJ14" s="1483"/>
      <c r="JEK14" s="1483"/>
      <c r="JEL14" s="1483"/>
      <c r="JEM14" s="1483"/>
      <c r="JEN14" s="1483"/>
      <c r="JEO14" s="1483"/>
      <c r="JEP14" s="1483"/>
      <c r="JEQ14" s="1483"/>
      <c r="JER14" s="1483"/>
      <c r="JES14" s="1483"/>
      <c r="JET14" s="1483"/>
      <c r="JEU14" s="1483"/>
      <c r="JEV14" s="1483"/>
      <c r="JEW14" s="1483"/>
      <c r="JEX14" s="1483"/>
      <c r="JEY14" s="1483"/>
      <c r="JEZ14" s="1483"/>
      <c r="JFA14" s="1483"/>
      <c r="JFB14" s="1483"/>
      <c r="JFC14" s="1483"/>
      <c r="JFD14" s="1483"/>
      <c r="JFE14" s="1483"/>
      <c r="JFF14" s="1483"/>
      <c r="JFG14" s="1483"/>
      <c r="JFH14" s="1483"/>
      <c r="JFI14" s="1483"/>
      <c r="JFJ14" s="1483"/>
      <c r="JFK14" s="1483"/>
      <c r="JFL14" s="1483"/>
      <c r="JFM14" s="1483"/>
      <c r="JFN14" s="1483"/>
      <c r="JFO14" s="1483"/>
      <c r="JFP14" s="1483"/>
      <c r="JFQ14" s="1483"/>
      <c r="JFR14" s="1483"/>
      <c r="JFS14" s="1483"/>
      <c r="JFT14" s="1483"/>
      <c r="JFU14" s="1483"/>
      <c r="JFV14" s="1483"/>
      <c r="JFW14" s="1483"/>
      <c r="JFX14" s="1483"/>
      <c r="JFY14" s="1483"/>
      <c r="JFZ14" s="1483"/>
      <c r="JGA14" s="1483"/>
      <c r="JGB14" s="1483"/>
      <c r="JGC14" s="1483"/>
      <c r="JGD14" s="1483"/>
      <c r="JGE14" s="1483"/>
      <c r="JGF14" s="1483"/>
      <c r="JGG14" s="1483"/>
      <c r="JGH14" s="1483"/>
      <c r="JGI14" s="1483"/>
      <c r="JGJ14" s="1483"/>
      <c r="JGK14" s="1483"/>
      <c r="JGL14" s="1483"/>
      <c r="JGM14" s="1483"/>
      <c r="JGN14" s="1483"/>
      <c r="JGO14" s="1483"/>
      <c r="JGP14" s="1483"/>
      <c r="JGQ14" s="1483"/>
      <c r="JGR14" s="1483"/>
      <c r="JGS14" s="1483"/>
      <c r="JGT14" s="1483"/>
      <c r="JGU14" s="1483"/>
      <c r="JGV14" s="1483"/>
      <c r="JGW14" s="1483"/>
      <c r="JGX14" s="1483"/>
      <c r="JGY14" s="1483"/>
      <c r="JGZ14" s="1483"/>
      <c r="JHA14" s="1483"/>
      <c r="JHB14" s="1483"/>
      <c r="JHC14" s="1483"/>
      <c r="JHD14" s="1483"/>
      <c r="JHE14" s="1483"/>
      <c r="JHF14" s="1483"/>
      <c r="JHG14" s="1483"/>
      <c r="JHH14" s="1483"/>
      <c r="JHI14" s="1483"/>
      <c r="JHJ14" s="1483"/>
      <c r="JHK14" s="1483"/>
      <c r="JHL14" s="1483"/>
      <c r="JHM14" s="1483"/>
      <c r="JHN14" s="1483"/>
      <c r="JHO14" s="1483"/>
      <c r="JHP14" s="1483"/>
      <c r="JHQ14" s="1483"/>
      <c r="JHR14" s="1483"/>
      <c r="JHS14" s="1483"/>
      <c r="JHT14" s="1483"/>
      <c r="JHU14" s="1483"/>
      <c r="JHV14" s="1483"/>
      <c r="JHW14" s="1483"/>
      <c r="JHX14" s="1483"/>
      <c r="JHY14" s="1483"/>
      <c r="JHZ14" s="1483"/>
      <c r="JIA14" s="1483"/>
      <c r="JIB14" s="1483"/>
      <c r="JIC14" s="1483"/>
      <c r="JID14" s="1483"/>
      <c r="JIE14" s="1483"/>
      <c r="JIF14" s="1483"/>
      <c r="JIG14" s="1483"/>
      <c r="JIH14" s="1483"/>
      <c r="JII14" s="1483"/>
      <c r="JIJ14" s="1483"/>
      <c r="JIK14" s="1483"/>
      <c r="JIL14" s="1483"/>
      <c r="JIM14" s="1483"/>
      <c r="JIN14" s="1483"/>
      <c r="JIO14" s="1483"/>
      <c r="JIP14" s="1483"/>
      <c r="JIQ14" s="1483"/>
      <c r="JIR14" s="1483"/>
      <c r="JIS14" s="1483"/>
      <c r="JIT14" s="1483"/>
      <c r="JIU14" s="1483"/>
      <c r="JIV14" s="1483"/>
      <c r="JIW14" s="1483"/>
      <c r="JIX14" s="1483"/>
      <c r="JIY14" s="1483"/>
      <c r="JIZ14" s="1483"/>
      <c r="JJA14" s="1483"/>
      <c r="JJB14" s="1483"/>
      <c r="JJC14" s="1483"/>
      <c r="JJD14" s="1483"/>
      <c r="JJE14" s="1483"/>
      <c r="JJF14" s="1483"/>
      <c r="JJG14" s="1483"/>
      <c r="JJH14" s="1483"/>
      <c r="JJI14" s="1483"/>
      <c r="JJJ14" s="1483"/>
      <c r="JJK14" s="1483"/>
      <c r="JJL14" s="1483"/>
      <c r="JJM14" s="1483"/>
      <c r="JJN14" s="1483"/>
      <c r="JJO14" s="1483"/>
      <c r="JJP14" s="1483"/>
      <c r="JJQ14" s="1483"/>
      <c r="JJR14" s="1483"/>
      <c r="JJS14" s="1483"/>
      <c r="JJT14" s="1483"/>
      <c r="JJU14" s="1483"/>
      <c r="JJV14" s="1483"/>
      <c r="JJW14" s="1483"/>
      <c r="JJX14" s="1483"/>
      <c r="JJY14" s="1483"/>
      <c r="JJZ14" s="1483"/>
      <c r="JKA14" s="1483"/>
      <c r="JKB14" s="1483"/>
      <c r="JKC14" s="1483"/>
      <c r="JKD14" s="1483"/>
      <c r="JKE14" s="1483"/>
      <c r="JKF14" s="1483"/>
      <c r="JKG14" s="1483"/>
      <c r="JKH14" s="1483"/>
      <c r="JKI14" s="1483"/>
      <c r="JKJ14" s="1483"/>
      <c r="JKK14" s="1483"/>
      <c r="JKL14" s="1483"/>
      <c r="JKM14" s="1483"/>
      <c r="JKN14" s="1483"/>
      <c r="JKO14" s="1483"/>
      <c r="JKP14" s="1483"/>
      <c r="JKQ14" s="1483"/>
      <c r="JKR14" s="1483"/>
      <c r="JKS14" s="1483"/>
      <c r="JKT14" s="1483"/>
      <c r="JKU14" s="1483"/>
      <c r="JKV14" s="1483"/>
      <c r="JKW14" s="1483"/>
      <c r="JKX14" s="1483"/>
      <c r="JKY14" s="1483"/>
      <c r="JKZ14" s="1483"/>
      <c r="JLA14" s="1483"/>
      <c r="JLB14" s="1483"/>
      <c r="JLC14" s="1483"/>
      <c r="JLD14" s="1483"/>
      <c r="JLE14" s="1483"/>
      <c r="JLF14" s="1483"/>
      <c r="JLG14" s="1483"/>
      <c r="JLH14" s="1483"/>
      <c r="JLI14" s="1483"/>
      <c r="JLJ14" s="1483"/>
      <c r="JLK14" s="1483"/>
      <c r="JLL14" s="1483"/>
      <c r="JLM14" s="1483"/>
      <c r="JLN14" s="1483"/>
      <c r="JLO14" s="1483"/>
      <c r="JLP14" s="1483"/>
      <c r="JLQ14" s="1483"/>
      <c r="JLR14" s="1483"/>
      <c r="JLS14" s="1483"/>
      <c r="JLT14" s="1483"/>
      <c r="JLU14" s="1483"/>
      <c r="JLV14" s="1483"/>
      <c r="JLW14" s="1483"/>
      <c r="JLX14" s="1483"/>
      <c r="JLY14" s="1483"/>
      <c r="JLZ14" s="1483"/>
      <c r="JMA14" s="1483"/>
      <c r="JMB14" s="1483"/>
      <c r="JMC14" s="1483"/>
      <c r="JMD14" s="1483"/>
      <c r="JME14" s="1483"/>
      <c r="JMF14" s="1483"/>
      <c r="JMG14" s="1483"/>
      <c r="JMH14" s="1483"/>
      <c r="JMI14" s="1483"/>
      <c r="JMJ14" s="1483"/>
      <c r="JMK14" s="1483"/>
      <c r="JML14" s="1483"/>
      <c r="JMM14" s="1483"/>
      <c r="JMN14" s="1483"/>
      <c r="JMO14" s="1483"/>
      <c r="JMP14" s="1483"/>
      <c r="JMQ14" s="1483"/>
      <c r="JMR14" s="1483"/>
      <c r="JMS14" s="1483"/>
      <c r="JMT14" s="1483"/>
      <c r="JMU14" s="1483"/>
      <c r="JMV14" s="1483"/>
      <c r="JMW14" s="1483"/>
      <c r="JMX14" s="1483"/>
      <c r="JMY14" s="1483"/>
      <c r="JMZ14" s="1483"/>
      <c r="JNA14" s="1483"/>
      <c r="JNB14" s="1483"/>
      <c r="JNC14" s="1483"/>
      <c r="JND14" s="1483"/>
      <c r="JNE14" s="1483"/>
      <c r="JNF14" s="1483"/>
      <c r="JNG14" s="1483"/>
      <c r="JNH14" s="1483"/>
      <c r="JNI14" s="1483"/>
      <c r="JNJ14" s="1483"/>
      <c r="JNK14" s="1483"/>
      <c r="JNL14" s="1483"/>
      <c r="JNM14" s="1483"/>
      <c r="JNN14" s="1483"/>
      <c r="JNO14" s="1483"/>
      <c r="JNP14" s="1483"/>
      <c r="JNQ14" s="1483"/>
      <c r="JNR14" s="1483"/>
      <c r="JNS14" s="1483"/>
      <c r="JNT14" s="1483"/>
      <c r="JNU14" s="1483"/>
      <c r="JNV14" s="1483"/>
      <c r="JNW14" s="1483"/>
      <c r="JNX14" s="1483"/>
      <c r="JNY14" s="1483"/>
      <c r="JNZ14" s="1483"/>
      <c r="JOA14" s="1483"/>
      <c r="JOB14" s="1483"/>
      <c r="JOC14" s="1483"/>
      <c r="JOD14" s="1483"/>
      <c r="JOE14" s="1483"/>
      <c r="JOF14" s="1483"/>
      <c r="JOG14" s="1483"/>
      <c r="JOH14" s="1483"/>
      <c r="JOI14" s="1483"/>
      <c r="JOJ14" s="1483"/>
      <c r="JOK14" s="1483"/>
      <c r="JOL14" s="1483"/>
      <c r="JOM14" s="1483"/>
      <c r="JON14" s="1483"/>
      <c r="JOO14" s="1483"/>
      <c r="JOP14" s="1483"/>
      <c r="JOQ14" s="1483"/>
      <c r="JOR14" s="1483"/>
      <c r="JOS14" s="1483"/>
      <c r="JOT14" s="1483"/>
      <c r="JOU14" s="1483"/>
      <c r="JOV14" s="1483"/>
      <c r="JOW14" s="1483"/>
      <c r="JOX14" s="1483"/>
      <c r="JOY14" s="1483"/>
      <c r="JOZ14" s="1483"/>
      <c r="JPA14" s="1483"/>
      <c r="JPB14" s="1483"/>
      <c r="JPC14" s="1483"/>
      <c r="JPD14" s="1483"/>
      <c r="JPE14" s="1483"/>
      <c r="JPF14" s="1483"/>
      <c r="JPG14" s="1483"/>
      <c r="JPH14" s="1483"/>
      <c r="JPI14" s="1483"/>
      <c r="JPJ14" s="1483"/>
      <c r="JPK14" s="1483"/>
      <c r="JPL14" s="1483"/>
      <c r="JPM14" s="1483"/>
      <c r="JPN14" s="1483"/>
      <c r="JPO14" s="1483"/>
      <c r="JPP14" s="1483"/>
      <c r="JPQ14" s="1483"/>
      <c r="JPR14" s="1483"/>
      <c r="JPS14" s="1483"/>
      <c r="JPT14" s="1483"/>
      <c r="JPU14" s="1483"/>
      <c r="JPV14" s="1483"/>
      <c r="JPW14" s="1483"/>
      <c r="JPX14" s="1483"/>
      <c r="JPY14" s="1483"/>
      <c r="JPZ14" s="1483"/>
      <c r="JQA14" s="1483"/>
      <c r="JQB14" s="1483"/>
      <c r="JQC14" s="1483"/>
      <c r="JQD14" s="1483"/>
      <c r="JQE14" s="1483"/>
      <c r="JQF14" s="1483"/>
      <c r="JQG14" s="1483"/>
      <c r="JQH14" s="1483"/>
      <c r="JQI14" s="1483"/>
      <c r="JQJ14" s="1483"/>
      <c r="JQK14" s="1483"/>
      <c r="JQL14" s="1483"/>
      <c r="JQM14" s="1483"/>
      <c r="JQN14" s="1483"/>
      <c r="JQO14" s="1483"/>
      <c r="JQP14" s="1483"/>
      <c r="JQQ14" s="1483"/>
      <c r="JQR14" s="1483"/>
      <c r="JQS14" s="1483"/>
      <c r="JQT14" s="1483"/>
      <c r="JQU14" s="1483"/>
      <c r="JQV14" s="1483"/>
      <c r="JQW14" s="1483"/>
      <c r="JQX14" s="1483"/>
      <c r="JQY14" s="1483"/>
      <c r="JQZ14" s="1483"/>
      <c r="JRA14" s="1483"/>
      <c r="JRB14" s="1483"/>
      <c r="JRC14" s="1483"/>
      <c r="JRD14" s="1483"/>
      <c r="JRE14" s="1483"/>
      <c r="JRF14" s="1483"/>
      <c r="JRG14" s="1483"/>
      <c r="JRH14" s="1483"/>
      <c r="JRI14" s="1483"/>
      <c r="JRJ14" s="1483"/>
      <c r="JRK14" s="1483"/>
      <c r="JRL14" s="1483"/>
      <c r="JRM14" s="1483"/>
      <c r="JRN14" s="1483"/>
      <c r="JRO14" s="1483"/>
      <c r="JRP14" s="1483"/>
      <c r="JRQ14" s="1483"/>
      <c r="JRR14" s="1483"/>
      <c r="JRS14" s="1483"/>
      <c r="JRT14" s="1483"/>
      <c r="JRU14" s="1483"/>
      <c r="JRV14" s="1483"/>
      <c r="JRW14" s="1483"/>
      <c r="JRX14" s="1483"/>
      <c r="JRY14" s="1483"/>
      <c r="JRZ14" s="1483"/>
      <c r="JSA14" s="1483"/>
      <c r="JSB14" s="1483"/>
      <c r="JSC14" s="1483"/>
      <c r="JSD14" s="1483"/>
      <c r="JSE14" s="1483"/>
      <c r="JSF14" s="1483"/>
      <c r="JSG14" s="1483"/>
      <c r="JSH14" s="1483"/>
      <c r="JSI14" s="1483"/>
      <c r="JSJ14" s="1483"/>
      <c r="JSK14" s="1483"/>
      <c r="JSL14" s="1483"/>
      <c r="JSM14" s="1483"/>
      <c r="JSN14" s="1483"/>
      <c r="JSO14" s="1483"/>
      <c r="JSP14" s="1483"/>
      <c r="JSQ14" s="1483"/>
      <c r="JSR14" s="1483"/>
      <c r="JSS14" s="1483"/>
      <c r="JST14" s="1483"/>
      <c r="JSU14" s="1483"/>
      <c r="JSV14" s="1483"/>
      <c r="JSW14" s="1483"/>
      <c r="JSX14" s="1483"/>
      <c r="JSY14" s="1483"/>
      <c r="JSZ14" s="1483"/>
      <c r="JTA14" s="1483"/>
      <c r="JTB14" s="1483"/>
      <c r="JTC14" s="1483"/>
      <c r="JTD14" s="1483"/>
      <c r="JTE14" s="1483"/>
      <c r="JTF14" s="1483"/>
      <c r="JTG14" s="1483"/>
      <c r="JTH14" s="1483"/>
      <c r="JTI14" s="1483"/>
      <c r="JTJ14" s="1483"/>
      <c r="JTK14" s="1483"/>
      <c r="JTL14" s="1483"/>
      <c r="JTM14" s="1483"/>
      <c r="JTN14" s="1483"/>
      <c r="JTO14" s="1483"/>
      <c r="JTP14" s="1483"/>
      <c r="JTQ14" s="1483"/>
      <c r="JTR14" s="1483"/>
      <c r="JTS14" s="1483"/>
      <c r="JTT14" s="1483"/>
      <c r="JTU14" s="1483"/>
      <c r="JTV14" s="1483"/>
      <c r="JTW14" s="1483"/>
      <c r="JTX14" s="1483"/>
      <c r="JTY14" s="1483"/>
      <c r="JTZ14" s="1483"/>
      <c r="JUA14" s="1483"/>
      <c r="JUB14" s="1483"/>
      <c r="JUC14" s="1483"/>
      <c r="JUD14" s="1483"/>
      <c r="JUE14" s="1483"/>
      <c r="JUF14" s="1483"/>
      <c r="JUG14" s="1483"/>
      <c r="JUH14" s="1483"/>
      <c r="JUI14" s="1483"/>
      <c r="JUJ14" s="1483"/>
      <c r="JUK14" s="1483"/>
      <c r="JUL14" s="1483"/>
      <c r="JUM14" s="1483"/>
      <c r="JUN14" s="1483"/>
      <c r="JUO14" s="1483"/>
      <c r="JUP14" s="1483"/>
      <c r="JUQ14" s="1483"/>
      <c r="JUR14" s="1483"/>
      <c r="JUS14" s="1483"/>
      <c r="JUT14" s="1483"/>
      <c r="JUU14" s="1483"/>
      <c r="JUV14" s="1483"/>
      <c r="JUW14" s="1483"/>
      <c r="JUX14" s="1483"/>
      <c r="JUY14" s="1483"/>
      <c r="JUZ14" s="1483"/>
      <c r="JVA14" s="1483"/>
      <c r="JVB14" s="1483"/>
      <c r="JVC14" s="1483"/>
      <c r="JVD14" s="1483"/>
      <c r="JVE14" s="1483"/>
      <c r="JVF14" s="1483"/>
      <c r="JVG14" s="1483"/>
      <c r="JVH14" s="1483"/>
      <c r="JVI14" s="1483"/>
      <c r="JVJ14" s="1483"/>
      <c r="JVK14" s="1483"/>
      <c r="JVL14" s="1483"/>
      <c r="JVM14" s="1483"/>
      <c r="JVN14" s="1483"/>
      <c r="JVO14" s="1483"/>
      <c r="JVP14" s="1483"/>
      <c r="JVQ14" s="1483"/>
      <c r="JVR14" s="1483"/>
      <c r="JVS14" s="1483"/>
      <c r="JVT14" s="1483"/>
      <c r="JVU14" s="1483"/>
      <c r="JVV14" s="1483"/>
      <c r="JVW14" s="1483"/>
      <c r="JVX14" s="1483"/>
      <c r="JVY14" s="1483"/>
      <c r="JVZ14" s="1483"/>
      <c r="JWA14" s="1483"/>
      <c r="JWB14" s="1483"/>
      <c r="JWC14" s="1483"/>
      <c r="JWD14" s="1483"/>
      <c r="JWE14" s="1483"/>
      <c r="JWF14" s="1483"/>
      <c r="JWG14" s="1483"/>
      <c r="JWH14" s="1483"/>
      <c r="JWI14" s="1483"/>
      <c r="JWJ14" s="1483"/>
      <c r="JWK14" s="1483"/>
      <c r="JWL14" s="1483"/>
      <c r="JWM14" s="1483"/>
      <c r="JWN14" s="1483"/>
      <c r="JWO14" s="1483"/>
      <c r="JWP14" s="1483"/>
      <c r="JWQ14" s="1483"/>
      <c r="JWR14" s="1483"/>
      <c r="JWS14" s="1483"/>
      <c r="JWT14" s="1483"/>
      <c r="JWU14" s="1483"/>
      <c r="JWV14" s="1483"/>
      <c r="JWW14" s="1483"/>
      <c r="JWX14" s="1483"/>
      <c r="JWY14" s="1483"/>
      <c r="JWZ14" s="1483"/>
      <c r="JXA14" s="1483"/>
      <c r="JXB14" s="1483"/>
      <c r="JXC14" s="1483"/>
      <c r="JXD14" s="1483"/>
      <c r="JXE14" s="1483"/>
      <c r="JXF14" s="1483"/>
      <c r="JXG14" s="1483"/>
      <c r="JXH14" s="1483"/>
      <c r="JXI14" s="1483"/>
      <c r="JXJ14" s="1483"/>
      <c r="JXK14" s="1483"/>
      <c r="JXL14" s="1483"/>
      <c r="JXM14" s="1483"/>
      <c r="JXN14" s="1483"/>
      <c r="JXO14" s="1483"/>
      <c r="JXP14" s="1483"/>
      <c r="JXQ14" s="1483"/>
      <c r="JXR14" s="1483"/>
      <c r="JXS14" s="1483"/>
      <c r="JXT14" s="1483"/>
      <c r="JXU14" s="1483"/>
      <c r="JXV14" s="1483"/>
      <c r="JXW14" s="1483"/>
      <c r="JXX14" s="1483"/>
      <c r="JXY14" s="1483"/>
      <c r="JXZ14" s="1483"/>
      <c r="JYA14" s="1483"/>
      <c r="JYB14" s="1483"/>
      <c r="JYC14" s="1483"/>
      <c r="JYD14" s="1483"/>
      <c r="JYE14" s="1483"/>
      <c r="JYF14" s="1483"/>
      <c r="JYG14" s="1483"/>
      <c r="JYH14" s="1483"/>
      <c r="JYI14" s="1483"/>
      <c r="JYJ14" s="1483"/>
      <c r="JYK14" s="1483"/>
      <c r="JYL14" s="1483"/>
      <c r="JYM14" s="1483"/>
      <c r="JYN14" s="1483"/>
      <c r="JYO14" s="1483"/>
      <c r="JYP14" s="1483"/>
      <c r="JYQ14" s="1483"/>
      <c r="JYR14" s="1483"/>
      <c r="JYS14" s="1483"/>
      <c r="JYT14" s="1483"/>
      <c r="JYU14" s="1483"/>
      <c r="JYV14" s="1483"/>
      <c r="JYW14" s="1483"/>
      <c r="JYX14" s="1483"/>
      <c r="JYY14" s="1483"/>
      <c r="JYZ14" s="1483"/>
      <c r="JZA14" s="1483"/>
      <c r="JZB14" s="1483"/>
      <c r="JZC14" s="1483"/>
      <c r="JZD14" s="1483"/>
      <c r="JZE14" s="1483"/>
      <c r="JZF14" s="1483"/>
      <c r="JZG14" s="1483"/>
      <c r="JZH14" s="1483"/>
      <c r="JZI14" s="1483"/>
      <c r="JZJ14" s="1483"/>
      <c r="JZK14" s="1483"/>
      <c r="JZL14" s="1483"/>
      <c r="JZM14" s="1483"/>
      <c r="JZN14" s="1483"/>
      <c r="JZO14" s="1483"/>
      <c r="JZP14" s="1483"/>
      <c r="JZQ14" s="1483"/>
      <c r="JZR14" s="1483"/>
      <c r="JZS14" s="1483"/>
      <c r="JZT14" s="1483"/>
      <c r="JZU14" s="1483"/>
      <c r="JZV14" s="1483"/>
      <c r="JZW14" s="1483"/>
      <c r="JZX14" s="1483"/>
      <c r="JZY14" s="1483"/>
      <c r="JZZ14" s="1483"/>
      <c r="KAA14" s="1483"/>
      <c r="KAB14" s="1483"/>
      <c r="KAC14" s="1483"/>
      <c r="KAD14" s="1483"/>
      <c r="KAE14" s="1483"/>
      <c r="KAF14" s="1483"/>
      <c r="KAG14" s="1483"/>
      <c r="KAH14" s="1483"/>
      <c r="KAI14" s="1483"/>
      <c r="KAJ14" s="1483"/>
      <c r="KAK14" s="1483"/>
      <c r="KAL14" s="1483"/>
      <c r="KAM14" s="1483"/>
      <c r="KAN14" s="1483"/>
      <c r="KAO14" s="1483"/>
      <c r="KAP14" s="1483"/>
      <c r="KAQ14" s="1483"/>
      <c r="KAR14" s="1483"/>
      <c r="KAS14" s="1483"/>
      <c r="KAT14" s="1483"/>
      <c r="KAU14" s="1483"/>
      <c r="KAV14" s="1483"/>
      <c r="KAW14" s="1483"/>
      <c r="KAX14" s="1483"/>
      <c r="KAY14" s="1483"/>
      <c r="KAZ14" s="1483"/>
      <c r="KBA14" s="1483"/>
      <c r="KBB14" s="1483"/>
      <c r="KBC14" s="1483"/>
      <c r="KBD14" s="1483"/>
      <c r="KBE14" s="1483"/>
      <c r="KBF14" s="1483"/>
      <c r="KBG14" s="1483"/>
      <c r="KBH14" s="1483"/>
      <c r="KBI14" s="1483"/>
      <c r="KBJ14" s="1483"/>
      <c r="KBK14" s="1483"/>
      <c r="KBL14" s="1483"/>
      <c r="KBM14" s="1483"/>
      <c r="KBN14" s="1483"/>
      <c r="KBO14" s="1483"/>
      <c r="KBP14" s="1483"/>
      <c r="KBQ14" s="1483"/>
      <c r="KBR14" s="1483"/>
      <c r="KBS14" s="1483"/>
      <c r="KBT14" s="1483"/>
      <c r="KBU14" s="1483"/>
      <c r="KBV14" s="1483"/>
      <c r="KBW14" s="1483"/>
      <c r="KBX14" s="1483"/>
      <c r="KBY14" s="1483"/>
      <c r="KBZ14" s="1483"/>
      <c r="KCA14" s="1483"/>
      <c r="KCB14" s="1483"/>
      <c r="KCC14" s="1483"/>
      <c r="KCD14" s="1483"/>
      <c r="KCE14" s="1483"/>
      <c r="KCF14" s="1483"/>
      <c r="KCG14" s="1483"/>
      <c r="KCH14" s="1483"/>
      <c r="KCI14" s="1483"/>
      <c r="KCJ14" s="1483"/>
      <c r="KCK14" s="1483"/>
      <c r="KCL14" s="1483"/>
      <c r="KCM14" s="1483"/>
      <c r="KCN14" s="1483"/>
      <c r="KCO14" s="1483"/>
      <c r="KCP14" s="1483"/>
      <c r="KCQ14" s="1483"/>
      <c r="KCR14" s="1483"/>
      <c r="KCS14" s="1483"/>
      <c r="KCT14" s="1483"/>
      <c r="KCU14" s="1483"/>
      <c r="KCV14" s="1483"/>
      <c r="KCW14" s="1483"/>
      <c r="KCX14" s="1483"/>
      <c r="KCY14" s="1483"/>
      <c r="KCZ14" s="1483"/>
      <c r="KDA14" s="1483"/>
      <c r="KDB14" s="1483"/>
      <c r="KDC14" s="1483"/>
      <c r="KDD14" s="1483"/>
      <c r="KDE14" s="1483"/>
      <c r="KDF14" s="1483"/>
      <c r="KDG14" s="1483"/>
      <c r="KDH14" s="1483"/>
      <c r="KDI14" s="1483"/>
      <c r="KDJ14" s="1483"/>
      <c r="KDK14" s="1483"/>
      <c r="KDL14" s="1483"/>
      <c r="KDM14" s="1483"/>
      <c r="KDN14" s="1483"/>
      <c r="KDO14" s="1483"/>
      <c r="KDP14" s="1483"/>
      <c r="KDQ14" s="1483"/>
      <c r="KDR14" s="1483"/>
      <c r="KDS14" s="1483"/>
      <c r="KDT14" s="1483"/>
      <c r="KDU14" s="1483"/>
      <c r="KDV14" s="1483"/>
      <c r="KDW14" s="1483"/>
      <c r="KDX14" s="1483"/>
      <c r="KDY14" s="1483"/>
      <c r="KDZ14" s="1483"/>
      <c r="KEA14" s="1483"/>
      <c r="KEB14" s="1483"/>
      <c r="KEC14" s="1483"/>
      <c r="KED14" s="1483"/>
      <c r="KEE14" s="1483"/>
      <c r="KEF14" s="1483"/>
      <c r="KEG14" s="1483"/>
      <c r="KEH14" s="1483"/>
      <c r="KEI14" s="1483"/>
      <c r="KEJ14" s="1483"/>
      <c r="KEK14" s="1483"/>
      <c r="KEL14" s="1483"/>
      <c r="KEM14" s="1483"/>
      <c r="KEN14" s="1483"/>
      <c r="KEO14" s="1483"/>
      <c r="KEP14" s="1483"/>
      <c r="KEQ14" s="1483"/>
      <c r="KER14" s="1483"/>
      <c r="KES14" s="1483"/>
      <c r="KET14" s="1483"/>
      <c r="KEU14" s="1483"/>
      <c r="KEV14" s="1483"/>
      <c r="KEW14" s="1483"/>
      <c r="KEX14" s="1483"/>
      <c r="KEY14" s="1483"/>
      <c r="KEZ14" s="1483"/>
      <c r="KFA14" s="1483"/>
      <c r="KFB14" s="1483"/>
      <c r="KFC14" s="1483"/>
      <c r="KFD14" s="1483"/>
      <c r="KFE14" s="1483"/>
      <c r="KFF14" s="1483"/>
      <c r="KFG14" s="1483"/>
      <c r="KFH14" s="1483"/>
      <c r="KFI14" s="1483"/>
      <c r="KFJ14" s="1483"/>
      <c r="KFK14" s="1483"/>
      <c r="KFL14" s="1483"/>
      <c r="KFM14" s="1483"/>
      <c r="KFN14" s="1483"/>
      <c r="KFO14" s="1483"/>
      <c r="KFP14" s="1483"/>
      <c r="KFQ14" s="1483"/>
      <c r="KFR14" s="1483"/>
      <c r="KFS14" s="1483"/>
      <c r="KFT14" s="1483"/>
      <c r="KFU14" s="1483"/>
      <c r="KFV14" s="1483"/>
      <c r="KFW14" s="1483"/>
      <c r="KFX14" s="1483"/>
      <c r="KFY14" s="1483"/>
      <c r="KFZ14" s="1483"/>
      <c r="KGA14" s="1483"/>
      <c r="KGB14" s="1483"/>
      <c r="KGC14" s="1483"/>
      <c r="KGD14" s="1483"/>
      <c r="KGE14" s="1483"/>
      <c r="KGF14" s="1483"/>
      <c r="KGG14" s="1483"/>
      <c r="KGH14" s="1483"/>
      <c r="KGI14" s="1483"/>
      <c r="KGJ14" s="1483"/>
      <c r="KGK14" s="1483"/>
      <c r="KGL14" s="1483"/>
      <c r="KGM14" s="1483"/>
      <c r="KGN14" s="1483"/>
      <c r="KGO14" s="1483"/>
      <c r="KGP14" s="1483"/>
      <c r="KGQ14" s="1483"/>
      <c r="KGR14" s="1483"/>
      <c r="KGS14" s="1483"/>
      <c r="KGT14" s="1483"/>
      <c r="KGU14" s="1483"/>
      <c r="KGV14" s="1483"/>
      <c r="KGW14" s="1483"/>
      <c r="KGX14" s="1483"/>
      <c r="KGY14" s="1483"/>
      <c r="KGZ14" s="1483"/>
      <c r="KHA14" s="1483"/>
      <c r="KHB14" s="1483"/>
      <c r="KHC14" s="1483"/>
      <c r="KHD14" s="1483"/>
      <c r="KHE14" s="1483"/>
      <c r="KHF14" s="1483"/>
      <c r="KHG14" s="1483"/>
      <c r="KHH14" s="1483"/>
      <c r="KHI14" s="1483"/>
      <c r="KHJ14" s="1483"/>
      <c r="KHK14" s="1483"/>
      <c r="KHL14" s="1483"/>
      <c r="KHM14" s="1483"/>
      <c r="KHN14" s="1483"/>
      <c r="KHO14" s="1483"/>
      <c r="KHP14" s="1483"/>
      <c r="KHQ14" s="1483"/>
      <c r="KHR14" s="1483"/>
      <c r="KHS14" s="1483"/>
      <c r="KHT14" s="1483"/>
      <c r="KHU14" s="1483"/>
      <c r="KHV14" s="1483"/>
      <c r="KHW14" s="1483"/>
      <c r="KHX14" s="1483"/>
      <c r="KHY14" s="1483"/>
      <c r="KHZ14" s="1483"/>
      <c r="KIA14" s="1483"/>
      <c r="KIB14" s="1483"/>
      <c r="KIC14" s="1483"/>
      <c r="KID14" s="1483"/>
      <c r="KIE14" s="1483"/>
      <c r="KIF14" s="1483"/>
      <c r="KIG14" s="1483"/>
      <c r="KIH14" s="1483"/>
      <c r="KII14" s="1483"/>
      <c r="KIJ14" s="1483"/>
      <c r="KIK14" s="1483"/>
      <c r="KIL14" s="1483"/>
      <c r="KIM14" s="1483"/>
      <c r="KIN14" s="1483"/>
      <c r="KIO14" s="1483"/>
      <c r="KIP14" s="1483"/>
      <c r="KIQ14" s="1483"/>
      <c r="KIR14" s="1483"/>
      <c r="KIS14" s="1483"/>
      <c r="KIT14" s="1483"/>
      <c r="KIU14" s="1483"/>
      <c r="KIV14" s="1483"/>
      <c r="KIW14" s="1483"/>
      <c r="KIX14" s="1483"/>
      <c r="KIY14" s="1483"/>
      <c r="KIZ14" s="1483"/>
      <c r="KJA14" s="1483"/>
      <c r="KJB14" s="1483"/>
      <c r="KJC14" s="1483"/>
      <c r="KJD14" s="1483"/>
      <c r="KJE14" s="1483"/>
      <c r="KJF14" s="1483"/>
      <c r="KJG14" s="1483"/>
      <c r="KJH14" s="1483"/>
      <c r="KJI14" s="1483"/>
      <c r="KJJ14" s="1483"/>
      <c r="KJK14" s="1483"/>
      <c r="KJL14" s="1483"/>
      <c r="KJM14" s="1483"/>
      <c r="KJN14" s="1483"/>
      <c r="KJO14" s="1483"/>
      <c r="KJP14" s="1483"/>
      <c r="KJQ14" s="1483"/>
      <c r="KJR14" s="1483"/>
      <c r="KJS14" s="1483"/>
      <c r="KJT14" s="1483"/>
      <c r="KJU14" s="1483"/>
      <c r="KJV14" s="1483"/>
      <c r="KJW14" s="1483"/>
      <c r="KJX14" s="1483"/>
      <c r="KJY14" s="1483"/>
      <c r="KJZ14" s="1483"/>
      <c r="KKA14" s="1483"/>
      <c r="KKB14" s="1483"/>
      <c r="KKC14" s="1483"/>
      <c r="KKD14" s="1483"/>
      <c r="KKE14" s="1483"/>
      <c r="KKF14" s="1483"/>
      <c r="KKG14" s="1483"/>
      <c r="KKH14" s="1483"/>
      <c r="KKI14" s="1483"/>
      <c r="KKJ14" s="1483"/>
      <c r="KKK14" s="1483"/>
      <c r="KKL14" s="1483"/>
      <c r="KKM14" s="1483"/>
      <c r="KKN14" s="1483"/>
      <c r="KKO14" s="1483"/>
      <c r="KKP14" s="1483"/>
      <c r="KKQ14" s="1483"/>
      <c r="KKR14" s="1483"/>
      <c r="KKS14" s="1483"/>
      <c r="KKT14" s="1483"/>
      <c r="KKU14" s="1483"/>
      <c r="KKV14" s="1483"/>
      <c r="KKW14" s="1483"/>
      <c r="KKX14" s="1483"/>
      <c r="KKY14" s="1483"/>
      <c r="KKZ14" s="1483"/>
      <c r="KLA14" s="1483"/>
      <c r="KLB14" s="1483"/>
      <c r="KLC14" s="1483"/>
      <c r="KLD14" s="1483"/>
      <c r="KLE14" s="1483"/>
      <c r="KLF14" s="1483"/>
      <c r="KLG14" s="1483"/>
      <c r="KLH14" s="1483"/>
      <c r="KLI14" s="1483"/>
      <c r="KLJ14" s="1483"/>
      <c r="KLK14" s="1483"/>
      <c r="KLL14" s="1483"/>
      <c r="KLM14" s="1483"/>
      <c r="KLN14" s="1483"/>
      <c r="KLO14" s="1483"/>
      <c r="KLP14" s="1483"/>
      <c r="KLQ14" s="1483"/>
      <c r="KLR14" s="1483"/>
      <c r="KLS14" s="1483"/>
      <c r="KLT14" s="1483"/>
      <c r="KLU14" s="1483"/>
      <c r="KLV14" s="1483"/>
      <c r="KLW14" s="1483"/>
      <c r="KLX14" s="1483"/>
      <c r="KLY14" s="1483"/>
      <c r="KLZ14" s="1483"/>
      <c r="KMA14" s="1483"/>
      <c r="KMB14" s="1483"/>
      <c r="KMC14" s="1483"/>
      <c r="KMD14" s="1483"/>
      <c r="KME14" s="1483"/>
      <c r="KMF14" s="1483"/>
      <c r="KMG14" s="1483"/>
      <c r="KMH14" s="1483"/>
      <c r="KMI14" s="1483"/>
      <c r="KMJ14" s="1483"/>
      <c r="KMK14" s="1483"/>
      <c r="KML14" s="1483"/>
      <c r="KMM14" s="1483"/>
      <c r="KMN14" s="1483"/>
      <c r="KMO14" s="1483"/>
      <c r="KMP14" s="1483"/>
      <c r="KMQ14" s="1483"/>
      <c r="KMR14" s="1483"/>
      <c r="KMS14" s="1483"/>
      <c r="KMT14" s="1483"/>
      <c r="KMU14" s="1483"/>
      <c r="KMV14" s="1483"/>
      <c r="KMW14" s="1483"/>
      <c r="KMX14" s="1483"/>
      <c r="KMY14" s="1483"/>
      <c r="KMZ14" s="1483"/>
      <c r="KNA14" s="1483"/>
      <c r="KNB14" s="1483"/>
      <c r="KNC14" s="1483"/>
      <c r="KND14" s="1483"/>
      <c r="KNE14" s="1483"/>
      <c r="KNF14" s="1483"/>
      <c r="KNG14" s="1483"/>
      <c r="KNH14" s="1483"/>
      <c r="KNI14" s="1483"/>
      <c r="KNJ14" s="1483"/>
      <c r="KNK14" s="1483"/>
      <c r="KNL14" s="1483"/>
      <c r="KNM14" s="1483"/>
      <c r="KNN14" s="1483"/>
      <c r="KNO14" s="1483"/>
      <c r="KNP14" s="1483"/>
      <c r="KNQ14" s="1483"/>
      <c r="KNR14" s="1483"/>
      <c r="KNS14" s="1483"/>
      <c r="KNT14" s="1483"/>
      <c r="KNU14" s="1483"/>
      <c r="KNV14" s="1483"/>
      <c r="KNW14" s="1483"/>
      <c r="KNX14" s="1483"/>
      <c r="KNY14" s="1483"/>
      <c r="KNZ14" s="1483"/>
      <c r="KOA14" s="1483"/>
      <c r="KOB14" s="1483"/>
      <c r="KOC14" s="1483"/>
      <c r="KOD14" s="1483"/>
      <c r="KOE14" s="1483"/>
      <c r="KOF14" s="1483"/>
      <c r="KOG14" s="1483"/>
      <c r="KOH14" s="1483"/>
      <c r="KOI14" s="1483"/>
      <c r="KOJ14" s="1483"/>
      <c r="KOK14" s="1483"/>
      <c r="KOL14" s="1483"/>
      <c r="KOM14" s="1483"/>
      <c r="KON14" s="1483"/>
      <c r="KOO14" s="1483"/>
      <c r="KOP14" s="1483"/>
      <c r="KOQ14" s="1483"/>
      <c r="KOR14" s="1483"/>
      <c r="KOS14" s="1483"/>
      <c r="KOT14" s="1483"/>
      <c r="KOU14" s="1483"/>
      <c r="KOV14" s="1483"/>
      <c r="KOW14" s="1483"/>
      <c r="KOX14" s="1483"/>
      <c r="KOY14" s="1483"/>
      <c r="KOZ14" s="1483"/>
      <c r="KPA14" s="1483"/>
      <c r="KPB14" s="1483"/>
      <c r="KPC14" s="1483"/>
      <c r="KPD14" s="1483"/>
      <c r="KPE14" s="1483"/>
      <c r="KPF14" s="1483"/>
      <c r="KPG14" s="1483"/>
      <c r="KPH14" s="1483"/>
      <c r="KPI14" s="1483"/>
      <c r="KPJ14" s="1483"/>
      <c r="KPK14" s="1483"/>
      <c r="KPL14" s="1483"/>
      <c r="KPM14" s="1483"/>
      <c r="KPN14" s="1483"/>
      <c r="KPO14" s="1483"/>
      <c r="KPP14" s="1483"/>
      <c r="KPQ14" s="1483"/>
      <c r="KPR14" s="1483"/>
      <c r="KPS14" s="1483"/>
      <c r="KPT14" s="1483"/>
      <c r="KPU14" s="1483"/>
      <c r="KPV14" s="1483"/>
      <c r="KPW14" s="1483"/>
      <c r="KPX14" s="1483"/>
      <c r="KPY14" s="1483"/>
      <c r="KPZ14" s="1483"/>
      <c r="KQA14" s="1483"/>
      <c r="KQB14" s="1483"/>
      <c r="KQC14" s="1483"/>
      <c r="KQD14" s="1483"/>
      <c r="KQE14" s="1483"/>
      <c r="KQF14" s="1483"/>
      <c r="KQG14" s="1483"/>
      <c r="KQH14" s="1483"/>
      <c r="KQI14" s="1483"/>
      <c r="KQJ14" s="1483"/>
      <c r="KQK14" s="1483"/>
      <c r="KQL14" s="1483"/>
      <c r="KQM14" s="1483"/>
      <c r="KQN14" s="1483"/>
      <c r="KQO14" s="1483"/>
      <c r="KQP14" s="1483"/>
      <c r="KQQ14" s="1483"/>
      <c r="KQR14" s="1483"/>
      <c r="KQS14" s="1483"/>
      <c r="KQT14" s="1483"/>
      <c r="KQU14" s="1483"/>
      <c r="KQV14" s="1483"/>
      <c r="KQW14" s="1483"/>
      <c r="KQX14" s="1483"/>
      <c r="KQY14" s="1483"/>
      <c r="KQZ14" s="1483"/>
      <c r="KRA14" s="1483"/>
      <c r="KRB14" s="1483"/>
      <c r="KRC14" s="1483"/>
      <c r="KRD14" s="1483"/>
      <c r="KRE14" s="1483"/>
      <c r="KRF14" s="1483"/>
      <c r="KRG14" s="1483"/>
      <c r="KRH14" s="1483"/>
      <c r="KRI14" s="1483"/>
      <c r="KRJ14" s="1483"/>
      <c r="KRK14" s="1483"/>
      <c r="KRL14" s="1483"/>
      <c r="KRM14" s="1483"/>
      <c r="KRN14" s="1483"/>
      <c r="KRO14" s="1483"/>
      <c r="KRP14" s="1483"/>
      <c r="KRQ14" s="1483"/>
      <c r="KRR14" s="1483"/>
      <c r="KRS14" s="1483"/>
      <c r="KRT14" s="1483"/>
      <c r="KRU14" s="1483"/>
      <c r="KRV14" s="1483"/>
      <c r="KRW14" s="1483"/>
      <c r="KRX14" s="1483"/>
      <c r="KRY14" s="1483"/>
      <c r="KRZ14" s="1483"/>
      <c r="KSA14" s="1483"/>
      <c r="KSB14" s="1483"/>
      <c r="KSC14" s="1483"/>
      <c r="KSD14" s="1483"/>
      <c r="KSE14" s="1483"/>
      <c r="KSF14" s="1483"/>
      <c r="KSG14" s="1483"/>
      <c r="KSH14" s="1483"/>
      <c r="KSI14" s="1483"/>
      <c r="KSJ14" s="1483"/>
      <c r="KSK14" s="1483"/>
      <c r="KSL14" s="1483"/>
      <c r="KSM14" s="1483"/>
      <c r="KSN14" s="1483"/>
      <c r="KSO14" s="1483"/>
      <c r="KSP14" s="1483"/>
      <c r="KSQ14" s="1483"/>
      <c r="KSR14" s="1483"/>
      <c r="KSS14" s="1483"/>
      <c r="KST14" s="1483"/>
      <c r="KSU14" s="1483"/>
      <c r="KSV14" s="1483"/>
      <c r="KSW14" s="1483"/>
      <c r="KSX14" s="1483"/>
      <c r="KSY14" s="1483"/>
      <c r="KSZ14" s="1483"/>
      <c r="KTA14" s="1483"/>
      <c r="KTB14" s="1483"/>
      <c r="KTC14" s="1483"/>
      <c r="KTD14" s="1483"/>
      <c r="KTE14" s="1483"/>
      <c r="KTF14" s="1483"/>
      <c r="KTG14" s="1483"/>
      <c r="KTH14" s="1483"/>
      <c r="KTI14" s="1483"/>
      <c r="KTJ14" s="1483"/>
      <c r="KTK14" s="1483"/>
      <c r="KTL14" s="1483"/>
      <c r="KTM14" s="1483"/>
      <c r="KTN14" s="1483"/>
      <c r="KTO14" s="1483"/>
      <c r="KTP14" s="1483"/>
      <c r="KTQ14" s="1483"/>
      <c r="KTR14" s="1483"/>
      <c r="KTS14" s="1483"/>
      <c r="KTT14" s="1483"/>
      <c r="KTU14" s="1483"/>
      <c r="KTV14" s="1483"/>
      <c r="KTW14" s="1483"/>
      <c r="KTX14" s="1483"/>
      <c r="KTY14" s="1483"/>
      <c r="KTZ14" s="1483"/>
      <c r="KUA14" s="1483"/>
      <c r="KUB14" s="1483"/>
      <c r="KUC14" s="1483"/>
      <c r="KUD14" s="1483"/>
      <c r="KUE14" s="1483"/>
      <c r="KUF14" s="1483"/>
      <c r="KUG14" s="1483"/>
      <c r="KUH14" s="1483"/>
      <c r="KUI14" s="1483"/>
      <c r="KUJ14" s="1483"/>
      <c r="KUK14" s="1483"/>
      <c r="KUL14" s="1483"/>
      <c r="KUM14" s="1483"/>
      <c r="KUN14" s="1483"/>
      <c r="KUO14" s="1483"/>
      <c r="KUP14" s="1483"/>
      <c r="KUQ14" s="1483"/>
      <c r="KUR14" s="1483"/>
      <c r="KUS14" s="1483"/>
      <c r="KUT14" s="1483"/>
      <c r="KUU14" s="1483"/>
      <c r="KUV14" s="1483"/>
      <c r="KUW14" s="1483"/>
      <c r="KUX14" s="1483"/>
      <c r="KUY14" s="1483"/>
      <c r="KUZ14" s="1483"/>
      <c r="KVA14" s="1483"/>
      <c r="KVB14" s="1483"/>
      <c r="KVC14" s="1483"/>
      <c r="KVD14" s="1483"/>
      <c r="KVE14" s="1483"/>
      <c r="KVF14" s="1483"/>
      <c r="KVG14" s="1483"/>
      <c r="KVH14" s="1483"/>
      <c r="KVI14" s="1483"/>
      <c r="KVJ14" s="1483"/>
      <c r="KVK14" s="1483"/>
      <c r="KVL14" s="1483"/>
      <c r="KVM14" s="1483"/>
      <c r="KVN14" s="1483"/>
      <c r="KVO14" s="1483"/>
      <c r="KVP14" s="1483"/>
      <c r="KVQ14" s="1483"/>
      <c r="KVR14" s="1483"/>
      <c r="KVS14" s="1483"/>
      <c r="KVT14" s="1483"/>
      <c r="KVU14" s="1483"/>
      <c r="KVV14" s="1483"/>
      <c r="KVW14" s="1483"/>
      <c r="KVX14" s="1483"/>
      <c r="KVY14" s="1483"/>
      <c r="KVZ14" s="1483"/>
      <c r="KWA14" s="1483"/>
      <c r="KWB14" s="1483"/>
      <c r="KWC14" s="1483"/>
      <c r="KWD14" s="1483"/>
      <c r="KWE14" s="1483"/>
      <c r="KWF14" s="1483"/>
      <c r="KWG14" s="1483"/>
      <c r="KWH14" s="1483"/>
      <c r="KWI14" s="1483"/>
      <c r="KWJ14" s="1483"/>
      <c r="KWK14" s="1483"/>
      <c r="KWL14" s="1483"/>
      <c r="KWM14" s="1483"/>
      <c r="KWN14" s="1483"/>
      <c r="KWO14" s="1483"/>
      <c r="KWP14" s="1483"/>
      <c r="KWQ14" s="1483"/>
      <c r="KWR14" s="1483"/>
      <c r="KWS14" s="1483"/>
      <c r="KWT14" s="1483"/>
      <c r="KWU14" s="1483"/>
      <c r="KWV14" s="1483"/>
      <c r="KWW14" s="1483"/>
      <c r="KWX14" s="1483"/>
      <c r="KWY14" s="1483"/>
      <c r="KWZ14" s="1483"/>
      <c r="KXA14" s="1483"/>
      <c r="KXB14" s="1483"/>
      <c r="KXC14" s="1483"/>
      <c r="KXD14" s="1483"/>
      <c r="KXE14" s="1483"/>
      <c r="KXF14" s="1483"/>
      <c r="KXG14" s="1483"/>
      <c r="KXH14" s="1483"/>
      <c r="KXI14" s="1483"/>
      <c r="KXJ14" s="1483"/>
      <c r="KXK14" s="1483"/>
      <c r="KXL14" s="1483"/>
      <c r="KXM14" s="1483"/>
      <c r="KXN14" s="1483"/>
      <c r="KXO14" s="1483"/>
      <c r="KXP14" s="1483"/>
      <c r="KXQ14" s="1483"/>
      <c r="KXR14" s="1483"/>
      <c r="KXS14" s="1483"/>
      <c r="KXT14" s="1483"/>
      <c r="KXU14" s="1483"/>
      <c r="KXV14" s="1483"/>
      <c r="KXW14" s="1483"/>
      <c r="KXX14" s="1483"/>
      <c r="KXY14" s="1483"/>
      <c r="KXZ14" s="1483"/>
      <c r="KYA14" s="1483"/>
      <c r="KYB14" s="1483"/>
      <c r="KYC14" s="1483"/>
      <c r="KYD14" s="1483"/>
      <c r="KYE14" s="1483"/>
      <c r="KYF14" s="1483"/>
      <c r="KYG14" s="1483"/>
      <c r="KYH14" s="1483"/>
      <c r="KYI14" s="1483"/>
      <c r="KYJ14" s="1483"/>
      <c r="KYK14" s="1483"/>
      <c r="KYL14" s="1483"/>
      <c r="KYM14" s="1483"/>
      <c r="KYN14" s="1483"/>
      <c r="KYO14" s="1483"/>
      <c r="KYP14" s="1483"/>
      <c r="KYQ14" s="1483"/>
      <c r="KYR14" s="1483"/>
      <c r="KYS14" s="1483"/>
      <c r="KYT14" s="1483"/>
      <c r="KYU14" s="1483"/>
      <c r="KYV14" s="1483"/>
      <c r="KYW14" s="1483"/>
      <c r="KYX14" s="1483"/>
      <c r="KYY14" s="1483"/>
      <c r="KYZ14" s="1483"/>
      <c r="KZA14" s="1483"/>
      <c r="KZB14" s="1483"/>
      <c r="KZC14" s="1483"/>
      <c r="KZD14" s="1483"/>
      <c r="KZE14" s="1483"/>
      <c r="KZF14" s="1483"/>
      <c r="KZG14" s="1483"/>
      <c r="KZH14" s="1483"/>
      <c r="KZI14" s="1483"/>
      <c r="KZJ14" s="1483"/>
      <c r="KZK14" s="1483"/>
      <c r="KZL14" s="1483"/>
      <c r="KZM14" s="1483"/>
      <c r="KZN14" s="1483"/>
      <c r="KZO14" s="1483"/>
      <c r="KZP14" s="1483"/>
      <c r="KZQ14" s="1483"/>
      <c r="KZR14" s="1483"/>
      <c r="KZS14" s="1483"/>
      <c r="KZT14" s="1483"/>
      <c r="KZU14" s="1483"/>
      <c r="KZV14" s="1483"/>
      <c r="KZW14" s="1483"/>
      <c r="KZX14" s="1483"/>
      <c r="KZY14" s="1483"/>
      <c r="KZZ14" s="1483"/>
      <c r="LAA14" s="1483"/>
      <c r="LAB14" s="1483"/>
      <c r="LAC14" s="1483"/>
      <c r="LAD14" s="1483"/>
      <c r="LAE14" s="1483"/>
      <c r="LAF14" s="1483"/>
      <c r="LAG14" s="1483"/>
      <c r="LAH14" s="1483"/>
      <c r="LAI14" s="1483"/>
      <c r="LAJ14" s="1483"/>
      <c r="LAK14" s="1483"/>
      <c r="LAL14" s="1483"/>
      <c r="LAM14" s="1483"/>
      <c r="LAN14" s="1483"/>
      <c r="LAO14" s="1483"/>
      <c r="LAP14" s="1483"/>
      <c r="LAQ14" s="1483"/>
      <c r="LAR14" s="1483"/>
      <c r="LAS14" s="1483"/>
      <c r="LAT14" s="1483"/>
      <c r="LAU14" s="1483"/>
      <c r="LAV14" s="1483"/>
      <c r="LAW14" s="1483"/>
      <c r="LAX14" s="1483"/>
      <c r="LAY14" s="1483"/>
      <c r="LAZ14" s="1483"/>
      <c r="LBA14" s="1483"/>
      <c r="LBB14" s="1483"/>
      <c r="LBC14" s="1483"/>
      <c r="LBD14" s="1483"/>
      <c r="LBE14" s="1483"/>
      <c r="LBF14" s="1483"/>
      <c r="LBG14" s="1483"/>
      <c r="LBH14" s="1483"/>
      <c r="LBI14" s="1483"/>
      <c r="LBJ14" s="1483"/>
      <c r="LBK14" s="1483"/>
      <c r="LBL14" s="1483"/>
      <c r="LBM14" s="1483"/>
      <c r="LBN14" s="1483"/>
      <c r="LBO14" s="1483"/>
      <c r="LBP14" s="1483"/>
      <c r="LBQ14" s="1483"/>
      <c r="LBR14" s="1483"/>
      <c r="LBS14" s="1483"/>
      <c r="LBT14" s="1483"/>
      <c r="LBU14" s="1483"/>
      <c r="LBV14" s="1483"/>
      <c r="LBW14" s="1483"/>
      <c r="LBX14" s="1483"/>
      <c r="LBY14" s="1483"/>
      <c r="LBZ14" s="1483"/>
      <c r="LCA14" s="1483"/>
      <c r="LCB14" s="1483"/>
      <c r="LCC14" s="1483"/>
      <c r="LCD14" s="1483"/>
      <c r="LCE14" s="1483"/>
      <c r="LCF14" s="1483"/>
      <c r="LCG14" s="1483"/>
      <c r="LCH14" s="1483"/>
      <c r="LCI14" s="1483"/>
      <c r="LCJ14" s="1483"/>
      <c r="LCK14" s="1483"/>
      <c r="LCL14" s="1483"/>
      <c r="LCM14" s="1483"/>
      <c r="LCN14" s="1483"/>
      <c r="LCO14" s="1483"/>
      <c r="LCP14" s="1483"/>
      <c r="LCQ14" s="1483"/>
      <c r="LCR14" s="1483"/>
      <c r="LCS14" s="1483"/>
      <c r="LCT14" s="1483"/>
      <c r="LCU14" s="1483"/>
      <c r="LCV14" s="1483"/>
      <c r="LCW14" s="1483"/>
      <c r="LCX14" s="1483"/>
      <c r="LCY14" s="1483"/>
      <c r="LCZ14" s="1483"/>
      <c r="LDA14" s="1483"/>
      <c r="LDB14" s="1483"/>
      <c r="LDC14" s="1483"/>
      <c r="LDD14" s="1483"/>
      <c r="LDE14" s="1483"/>
      <c r="LDF14" s="1483"/>
      <c r="LDG14" s="1483"/>
      <c r="LDH14" s="1483"/>
      <c r="LDI14" s="1483"/>
      <c r="LDJ14" s="1483"/>
      <c r="LDK14" s="1483"/>
      <c r="LDL14" s="1483"/>
      <c r="LDM14" s="1483"/>
      <c r="LDN14" s="1483"/>
      <c r="LDO14" s="1483"/>
      <c r="LDP14" s="1483"/>
      <c r="LDQ14" s="1483"/>
      <c r="LDR14" s="1483"/>
      <c r="LDS14" s="1483"/>
      <c r="LDT14" s="1483"/>
      <c r="LDU14" s="1483"/>
      <c r="LDV14" s="1483"/>
      <c r="LDW14" s="1483"/>
      <c r="LDX14" s="1483"/>
      <c r="LDY14" s="1483"/>
      <c r="LDZ14" s="1483"/>
      <c r="LEA14" s="1483"/>
      <c r="LEB14" s="1483"/>
      <c r="LEC14" s="1483"/>
      <c r="LED14" s="1483"/>
      <c r="LEE14" s="1483"/>
      <c r="LEF14" s="1483"/>
      <c r="LEG14" s="1483"/>
      <c r="LEH14" s="1483"/>
      <c r="LEI14" s="1483"/>
      <c r="LEJ14" s="1483"/>
      <c r="LEK14" s="1483"/>
      <c r="LEL14" s="1483"/>
      <c r="LEM14" s="1483"/>
      <c r="LEN14" s="1483"/>
      <c r="LEO14" s="1483"/>
      <c r="LEP14" s="1483"/>
      <c r="LEQ14" s="1483"/>
      <c r="LER14" s="1483"/>
      <c r="LES14" s="1483"/>
      <c r="LET14" s="1483"/>
      <c r="LEU14" s="1483"/>
      <c r="LEV14" s="1483"/>
      <c r="LEW14" s="1483"/>
      <c r="LEX14" s="1483"/>
      <c r="LEY14" s="1483"/>
      <c r="LEZ14" s="1483"/>
      <c r="LFA14" s="1483"/>
      <c r="LFB14" s="1483"/>
      <c r="LFC14" s="1483"/>
      <c r="LFD14" s="1483"/>
      <c r="LFE14" s="1483"/>
      <c r="LFF14" s="1483"/>
      <c r="LFG14" s="1483"/>
      <c r="LFH14" s="1483"/>
      <c r="LFI14" s="1483"/>
      <c r="LFJ14" s="1483"/>
      <c r="LFK14" s="1483"/>
      <c r="LFL14" s="1483"/>
      <c r="LFM14" s="1483"/>
      <c r="LFN14" s="1483"/>
      <c r="LFO14" s="1483"/>
      <c r="LFP14" s="1483"/>
      <c r="LFQ14" s="1483"/>
      <c r="LFR14" s="1483"/>
      <c r="LFS14" s="1483"/>
      <c r="LFT14" s="1483"/>
      <c r="LFU14" s="1483"/>
      <c r="LFV14" s="1483"/>
      <c r="LFW14" s="1483"/>
      <c r="LFX14" s="1483"/>
      <c r="LFY14" s="1483"/>
      <c r="LFZ14" s="1483"/>
      <c r="LGA14" s="1483"/>
      <c r="LGB14" s="1483"/>
      <c r="LGC14" s="1483"/>
      <c r="LGD14" s="1483"/>
      <c r="LGE14" s="1483"/>
      <c r="LGF14" s="1483"/>
      <c r="LGG14" s="1483"/>
      <c r="LGH14" s="1483"/>
      <c r="LGI14" s="1483"/>
      <c r="LGJ14" s="1483"/>
      <c r="LGK14" s="1483"/>
      <c r="LGL14" s="1483"/>
      <c r="LGM14" s="1483"/>
      <c r="LGN14" s="1483"/>
      <c r="LGO14" s="1483"/>
      <c r="LGP14" s="1483"/>
      <c r="LGQ14" s="1483"/>
      <c r="LGR14" s="1483"/>
      <c r="LGS14" s="1483"/>
      <c r="LGT14" s="1483"/>
      <c r="LGU14" s="1483"/>
      <c r="LGV14" s="1483"/>
      <c r="LGW14" s="1483"/>
      <c r="LGX14" s="1483"/>
      <c r="LGY14" s="1483"/>
      <c r="LGZ14" s="1483"/>
      <c r="LHA14" s="1483"/>
      <c r="LHB14" s="1483"/>
      <c r="LHC14" s="1483"/>
      <c r="LHD14" s="1483"/>
      <c r="LHE14" s="1483"/>
      <c r="LHF14" s="1483"/>
      <c r="LHG14" s="1483"/>
      <c r="LHH14" s="1483"/>
      <c r="LHI14" s="1483"/>
      <c r="LHJ14" s="1483"/>
      <c r="LHK14" s="1483"/>
      <c r="LHL14" s="1483"/>
      <c r="LHM14" s="1483"/>
      <c r="LHN14" s="1483"/>
      <c r="LHO14" s="1483"/>
      <c r="LHP14" s="1483"/>
      <c r="LHQ14" s="1483"/>
      <c r="LHR14" s="1483"/>
      <c r="LHS14" s="1483"/>
      <c r="LHT14" s="1483"/>
      <c r="LHU14" s="1483"/>
      <c r="LHV14" s="1483"/>
      <c r="LHW14" s="1483"/>
      <c r="LHX14" s="1483"/>
      <c r="LHY14" s="1483"/>
      <c r="LHZ14" s="1483"/>
      <c r="LIA14" s="1483"/>
      <c r="LIB14" s="1483"/>
      <c r="LIC14" s="1483"/>
      <c r="LID14" s="1483"/>
      <c r="LIE14" s="1483"/>
      <c r="LIF14" s="1483"/>
      <c r="LIG14" s="1483"/>
      <c r="LIH14" s="1483"/>
      <c r="LII14" s="1483"/>
      <c r="LIJ14" s="1483"/>
      <c r="LIK14" s="1483"/>
      <c r="LIL14" s="1483"/>
      <c r="LIM14" s="1483"/>
      <c r="LIN14" s="1483"/>
      <c r="LIO14" s="1483"/>
      <c r="LIP14" s="1483"/>
      <c r="LIQ14" s="1483"/>
      <c r="LIR14" s="1483"/>
      <c r="LIS14" s="1483"/>
      <c r="LIT14" s="1483"/>
      <c r="LIU14" s="1483"/>
      <c r="LIV14" s="1483"/>
      <c r="LIW14" s="1483"/>
      <c r="LIX14" s="1483"/>
      <c r="LIY14" s="1483"/>
      <c r="LIZ14" s="1483"/>
      <c r="LJA14" s="1483"/>
      <c r="LJB14" s="1483"/>
      <c r="LJC14" s="1483"/>
      <c r="LJD14" s="1483"/>
      <c r="LJE14" s="1483"/>
      <c r="LJF14" s="1483"/>
      <c r="LJG14" s="1483"/>
      <c r="LJH14" s="1483"/>
      <c r="LJI14" s="1483"/>
      <c r="LJJ14" s="1483"/>
      <c r="LJK14" s="1483"/>
      <c r="LJL14" s="1483"/>
      <c r="LJM14" s="1483"/>
      <c r="LJN14" s="1483"/>
      <c r="LJO14" s="1483"/>
      <c r="LJP14" s="1483"/>
      <c r="LJQ14" s="1483"/>
      <c r="LJR14" s="1483"/>
      <c r="LJS14" s="1483"/>
      <c r="LJT14" s="1483"/>
      <c r="LJU14" s="1483"/>
      <c r="LJV14" s="1483"/>
      <c r="LJW14" s="1483"/>
      <c r="LJX14" s="1483"/>
      <c r="LJY14" s="1483"/>
      <c r="LJZ14" s="1483"/>
      <c r="LKA14" s="1483"/>
      <c r="LKB14" s="1483"/>
      <c r="LKC14" s="1483"/>
      <c r="LKD14" s="1483"/>
      <c r="LKE14" s="1483"/>
      <c r="LKF14" s="1483"/>
      <c r="LKG14" s="1483"/>
      <c r="LKH14" s="1483"/>
      <c r="LKI14" s="1483"/>
      <c r="LKJ14" s="1483"/>
      <c r="LKK14" s="1483"/>
      <c r="LKL14" s="1483"/>
      <c r="LKM14" s="1483"/>
      <c r="LKN14" s="1483"/>
      <c r="LKO14" s="1483"/>
      <c r="LKP14" s="1483"/>
      <c r="LKQ14" s="1483"/>
      <c r="LKR14" s="1483"/>
      <c r="LKS14" s="1483"/>
      <c r="LKT14" s="1483"/>
      <c r="LKU14" s="1483"/>
      <c r="LKV14" s="1483"/>
      <c r="LKW14" s="1483"/>
      <c r="LKX14" s="1483"/>
      <c r="LKY14" s="1483"/>
      <c r="LKZ14" s="1483"/>
      <c r="LLA14" s="1483"/>
      <c r="LLB14" s="1483"/>
      <c r="LLC14" s="1483"/>
      <c r="LLD14" s="1483"/>
      <c r="LLE14" s="1483"/>
      <c r="LLF14" s="1483"/>
      <c r="LLG14" s="1483"/>
      <c r="LLH14" s="1483"/>
      <c r="LLI14" s="1483"/>
      <c r="LLJ14" s="1483"/>
      <c r="LLK14" s="1483"/>
      <c r="LLL14" s="1483"/>
      <c r="LLM14" s="1483"/>
      <c r="LLN14" s="1483"/>
      <c r="LLO14" s="1483"/>
      <c r="LLP14" s="1483"/>
      <c r="LLQ14" s="1483"/>
      <c r="LLR14" s="1483"/>
      <c r="LLS14" s="1483"/>
      <c r="LLT14" s="1483"/>
      <c r="LLU14" s="1483"/>
      <c r="LLV14" s="1483"/>
      <c r="LLW14" s="1483"/>
      <c r="LLX14" s="1483"/>
      <c r="LLY14" s="1483"/>
      <c r="LLZ14" s="1483"/>
      <c r="LMA14" s="1483"/>
      <c r="LMB14" s="1483"/>
      <c r="LMC14" s="1483"/>
      <c r="LMD14" s="1483"/>
      <c r="LME14" s="1483"/>
      <c r="LMF14" s="1483"/>
      <c r="LMG14" s="1483"/>
      <c r="LMH14" s="1483"/>
      <c r="LMI14" s="1483"/>
      <c r="LMJ14" s="1483"/>
      <c r="LMK14" s="1483"/>
      <c r="LML14" s="1483"/>
      <c r="LMM14" s="1483"/>
      <c r="LMN14" s="1483"/>
      <c r="LMO14" s="1483"/>
      <c r="LMP14" s="1483"/>
      <c r="LMQ14" s="1483"/>
      <c r="LMR14" s="1483"/>
      <c r="LMS14" s="1483"/>
      <c r="LMT14" s="1483"/>
      <c r="LMU14" s="1483"/>
      <c r="LMV14" s="1483"/>
      <c r="LMW14" s="1483"/>
      <c r="LMX14" s="1483"/>
      <c r="LMY14" s="1483"/>
      <c r="LMZ14" s="1483"/>
      <c r="LNA14" s="1483"/>
      <c r="LNB14" s="1483"/>
      <c r="LNC14" s="1483"/>
      <c r="LND14" s="1483"/>
      <c r="LNE14" s="1483"/>
      <c r="LNF14" s="1483"/>
      <c r="LNG14" s="1483"/>
      <c r="LNH14" s="1483"/>
      <c r="LNI14" s="1483"/>
      <c r="LNJ14" s="1483"/>
      <c r="LNK14" s="1483"/>
      <c r="LNL14" s="1483"/>
      <c r="LNM14" s="1483"/>
      <c r="LNN14" s="1483"/>
      <c r="LNO14" s="1483"/>
      <c r="LNP14" s="1483"/>
      <c r="LNQ14" s="1483"/>
      <c r="LNR14" s="1483"/>
      <c r="LNS14" s="1483"/>
      <c r="LNT14" s="1483"/>
      <c r="LNU14" s="1483"/>
      <c r="LNV14" s="1483"/>
      <c r="LNW14" s="1483"/>
      <c r="LNX14" s="1483"/>
      <c r="LNY14" s="1483"/>
      <c r="LNZ14" s="1483"/>
      <c r="LOA14" s="1483"/>
      <c r="LOB14" s="1483"/>
      <c r="LOC14" s="1483"/>
      <c r="LOD14" s="1483"/>
      <c r="LOE14" s="1483"/>
      <c r="LOF14" s="1483"/>
      <c r="LOG14" s="1483"/>
      <c r="LOH14" s="1483"/>
      <c r="LOI14" s="1483"/>
      <c r="LOJ14" s="1483"/>
      <c r="LOK14" s="1483"/>
      <c r="LOL14" s="1483"/>
      <c r="LOM14" s="1483"/>
      <c r="LON14" s="1483"/>
      <c r="LOO14" s="1483"/>
      <c r="LOP14" s="1483"/>
      <c r="LOQ14" s="1483"/>
      <c r="LOR14" s="1483"/>
      <c r="LOS14" s="1483"/>
      <c r="LOT14" s="1483"/>
      <c r="LOU14" s="1483"/>
      <c r="LOV14" s="1483"/>
      <c r="LOW14" s="1483"/>
      <c r="LOX14" s="1483"/>
      <c r="LOY14" s="1483"/>
      <c r="LOZ14" s="1483"/>
      <c r="LPA14" s="1483"/>
      <c r="LPB14" s="1483"/>
      <c r="LPC14" s="1483"/>
      <c r="LPD14" s="1483"/>
      <c r="LPE14" s="1483"/>
      <c r="LPF14" s="1483"/>
      <c r="LPG14" s="1483"/>
      <c r="LPH14" s="1483"/>
      <c r="LPI14" s="1483"/>
      <c r="LPJ14" s="1483"/>
      <c r="LPK14" s="1483"/>
      <c r="LPL14" s="1483"/>
      <c r="LPM14" s="1483"/>
      <c r="LPN14" s="1483"/>
      <c r="LPO14" s="1483"/>
      <c r="LPP14" s="1483"/>
      <c r="LPQ14" s="1483"/>
      <c r="LPR14" s="1483"/>
      <c r="LPS14" s="1483"/>
      <c r="LPT14" s="1483"/>
      <c r="LPU14" s="1483"/>
      <c r="LPV14" s="1483"/>
      <c r="LPW14" s="1483"/>
      <c r="LPX14" s="1483"/>
      <c r="LPY14" s="1483"/>
      <c r="LPZ14" s="1483"/>
      <c r="LQA14" s="1483"/>
      <c r="LQB14" s="1483"/>
      <c r="LQC14" s="1483"/>
      <c r="LQD14" s="1483"/>
      <c r="LQE14" s="1483"/>
      <c r="LQF14" s="1483"/>
      <c r="LQG14" s="1483"/>
      <c r="LQH14" s="1483"/>
      <c r="LQI14" s="1483"/>
      <c r="LQJ14" s="1483"/>
      <c r="LQK14" s="1483"/>
      <c r="LQL14" s="1483"/>
      <c r="LQM14" s="1483"/>
      <c r="LQN14" s="1483"/>
      <c r="LQO14" s="1483"/>
      <c r="LQP14" s="1483"/>
      <c r="LQQ14" s="1483"/>
      <c r="LQR14" s="1483"/>
      <c r="LQS14" s="1483"/>
      <c r="LQT14" s="1483"/>
      <c r="LQU14" s="1483"/>
      <c r="LQV14" s="1483"/>
      <c r="LQW14" s="1483"/>
      <c r="LQX14" s="1483"/>
      <c r="LQY14" s="1483"/>
      <c r="LQZ14" s="1483"/>
      <c r="LRA14" s="1483"/>
      <c r="LRB14" s="1483"/>
      <c r="LRC14" s="1483"/>
      <c r="LRD14" s="1483"/>
      <c r="LRE14" s="1483"/>
      <c r="LRF14" s="1483"/>
      <c r="LRG14" s="1483"/>
      <c r="LRH14" s="1483"/>
      <c r="LRI14" s="1483"/>
      <c r="LRJ14" s="1483"/>
      <c r="LRK14" s="1483"/>
      <c r="LRL14" s="1483"/>
      <c r="LRM14" s="1483"/>
      <c r="LRN14" s="1483"/>
      <c r="LRO14" s="1483"/>
      <c r="LRP14" s="1483"/>
      <c r="LRQ14" s="1483"/>
      <c r="LRR14" s="1483"/>
      <c r="LRS14" s="1483"/>
      <c r="LRT14" s="1483"/>
      <c r="LRU14" s="1483"/>
      <c r="LRV14" s="1483"/>
      <c r="LRW14" s="1483"/>
      <c r="LRX14" s="1483"/>
      <c r="LRY14" s="1483"/>
      <c r="LRZ14" s="1483"/>
      <c r="LSA14" s="1483"/>
      <c r="LSB14" s="1483"/>
      <c r="LSC14" s="1483"/>
      <c r="LSD14" s="1483"/>
      <c r="LSE14" s="1483"/>
      <c r="LSF14" s="1483"/>
      <c r="LSG14" s="1483"/>
      <c r="LSH14" s="1483"/>
      <c r="LSI14" s="1483"/>
      <c r="LSJ14" s="1483"/>
      <c r="LSK14" s="1483"/>
      <c r="LSL14" s="1483"/>
      <c r="LSM14" s="1483"/>
      <c r="LSN14" s="1483"/>
      <c r="LSO14" s="1483"/>
      <c r="LSP14" s="1483"/>
      <c r="LSQ14" s="1483"/>
      <c r="LSR14" s="1483"/>
      <c r="LSS14" s="1483"/>
      <c r="LST14" s="1483"/>
      <c r="LSU14" s="1483"/>
      <c r="LSV14" s="1483"/>
      <c r="LSW14" s="1483"/>
      <c r="LSX14" s="1483"/>
      <c r="LSY14" s="1483"/>
      <c r="LSZ14" s="1483"/>
      <c r="LTA14" s="1483"/>
      <c r="LTB14" s="1483"/>
      <c r="LTC14" s="1483"/>
      <c r="LTD14" s="1483"/>
      <c r="LTE14" s="1483"/>
      <c r="LTF14" s="1483"/>
      <c r="LTG14" s="1483"/>
      <c r="LTH14" s="1483"/>
      <c r="LTI14" s="1483"/>
      <c r="LTJ14" s="1483"/>
      <c r="LTK14" s="1483"/>
      <c r="LTL14" s="1483"/>
      <c r="LTM14" s="1483"/>
      <c r="LTN14" s="1483"/>
      <c r="LTO14" s="1483"/>
      <c r="LTP14" s="1483"/>
      <c r="LTQ14" s="1483"/>
      <c r="LTR14" s="1483"/>
      <c r="LTS14" s="1483"/>
      <c r="LTT14" s="1483"/>
      <c r="LTU14" s="1483"/>
      <c r="LTV14" s="1483"/>
      <c r="LTW14" s="1483"/>
      <c r="LTX14" s="1483"/>
      <c r="LTY14" s="1483"/>
      <c r="LTZ14" s="1483"/>
      <c r="LUA14" s="1483"/>
      <c r="LUB14" s="1483"/>
      <c r="LUC14" s="1483"/>
      <c r="LUD14" s="1483"/>
      <c r="LUE14" s="1483"/>
      <c r="LUF14" s="1483"/>
      <c r="LUG14" s="1483"/>
      <c r="LUH14" s="1483"/>
      <c r="LUI14" s="1483"/>
      <c r="LUJ14" s="1483"/>
      <c r="LUK14" s="1483"/>
      <c r="LUL14" s="1483"/>
      <c r="LUM14" s="1483"/>
      <c r="LUN14" s="1483"/>
      <c r="LUO14" s="1483"/>
      <c r="LUP14" s="1483"/>
      <c r="LUQ14" s="1483"/>
      <c r="LUR14" s="1483"/>
      <c r="LUS14" s="1483"/>
      <c r="LUT14" s="1483"/>
      <c r="LUU14" s="1483"/>
      <c r="LUV14" s="1483"/>
      <c r="LUW14" s="1483"/>
      <c r="LUX14" s="1483"/>
      <c r="LUY14" s="1483"/>
      <c r="LUZ14" s="1483"/>
      <c r="LVA14" s="1483"/>
      <c r="LVB14" s="1483"/>
      <c r="LVC14" s="1483"/>
      <c r="LVD14" s="1483"/>
      <c r="LVE14" s="1483"/>
      <c r="LVF14" s="1483"/>
      <c r="LVG14" s="1483"/>
      <c r="LVH14" s="1483"/>
      <c r="LVI14" s="1483"/>
      <c r="LVJ14" s="1483"/>
      <c r="LVK14" s="1483"/>
      <c r="LVL14" s="1483"/>
      <c r="LVM14" s="1483"/>
      <c r="LVN14" s="1483"/>
      <c r="LVO14" s="1483"/>
      <c r="LVP14" s="1483"/>
      <c r="LVQ14" s="1483"/>
      <c r="LVR14" s="1483"/>
      <c r="LVS14" s="1483"/>
      <c r="LVT14" s="1483"/>
      <c r="LVU14" s="1483"/>
      <c r="LVV14" s="1483"/>
      <c r="LVW14" s="1483"/>
      <c r="LVX14" s="1483"/>
      <c r="LVY14" s="1483"/>
      <c r="LVZ14" s="1483"/>
      <c r="LWA14" s="1483"/>
      <c r="LWB14" s="1483"/>
      <c r="LWC14" s="1483"/>
      <c r="LWD14" s="1483"/>
      <c r="LWE14" s="1483"/>
      <c r="LWF14" s="1483"/>
      <c r="LWG14" s="1483"/>
      <c r="LWH14" s="1483"/>
      <c r="LWI14" s="1483"/>
      <c r="LWJ14" s="1483"/>
      <c r="LWK14" s="1483"/>
      <c r="LWL14" s="1483"/>
      <c r="LWM14" s="1483"/>
      <c r="LWN14" s="1483"/>
      <c r="LWO14" s="1483"/>
      <c r="LWP14" s="1483"/>
      <c r="LWQ14" s="1483"/>
      <c r="LWR14" s="1483"/>
      <c r="LWS14" s="1483"/>
      <c r="LWT14" s="1483"/>
      <c r="LWU14" s="1483"/>
      <c r="LWV14" s="1483"/>
      <c r="LWW14" s="1483"/>
      <c r="LWX14" s="1483"/>
      <c r="LWY14" s="1483"/>
      <c r="LWZ14" s="1483"/>
      <c r="LXA14" s="1483"/>
      <c r="LXB14" s="1483"/>
      <c r="LXC14" s="1483"/>
      <c r="LXD14" s="1483"/>
      <c r="LXE14" s="1483"/>
      <c r="LXF14" s="1483"/>
      <c r="LXG14" s="1483"/>
      <c r="LXH14" s="1483"/>
      <c r="LXI14" s="1483"/>
      <c r="LXJ14" s="1483"/>
      <c r="LXK14" s="1483"/>
      <c r="LXL14" s="1483"/>
      <c r="LXM14" s="1483"/>
      <c r="LXN14" s="1483"/>
      <c r="LXO14" s="1483"/>
      <c r="LXP14" s="1483"/>
      <c r="LXQ14" s="1483"/>
      <c r="LXR14" s="1483"/>
      <c r="LXS14" s="1483"/>
      <c r="LXT14" s="1483"/>
      <c r="LXU14" s="1483"/>
      <c r="LXV14" s="1483"/>
      <c r="LXW14" s="1483"/>
      <c r="LXX14" s="1483"/>
      <c r="LXY14" s="1483"/>
      <c r="LXZ14" s="1483"/>
      <c r="LYA14" s="1483"/>
      <c r="LYB14" s="1483"/>
      <c r="LYC14" s="1483"/>
      <c r="LYD14" s="1483"/>
      <c r="LYE14" s="1483"/>
      <c r="LYF14" s="1483"/>
      <c r="LYG14" s="1483"/>
      <c r="LYH14" s="1483"/>
      <c r="LYI14" s="1483"/>
      <c r="LYJ14" s="1483"/>
      <c r="LYK14" s="1483"/>
      <c r="LYL14" s="1483"/>
      <c r="LYM14" s="1483"/>
      <c r="LYN14" s="1483"/>
      <c r="LYO14" s="1483"/>
      <c r="LYP14" s="1483"/>
      <c r="LYQ14" s="1483"/>
      <c r="LYR14" s="1483"/>
      <c r="LYS14" s="1483"/>
      <c r="LYT14" s="1483"/>
      <c r="LYU14" s="1483"/>
      <c r="LYV14" s="1483"/>
      <c r="LYW14" s="1483"/>
      <c r="LYX14" s="1483"/>
      <c r="LYY14" s="1483"/>
      <c r="LYZ14" s="1483"/>
      <c r="LZA14" s="1483"/>
      <c r="LZB14" s="1483"/>
      <c r="LZC14" s="1483"/>
      <c r="LZD14" s="1483"/>
      <c r="LZE14" s="1483"/>
      <c r="LZF14" s="1483"/>
      <c r="LZG14" s="1483"/>
      <c r="LZH14" s="1483"/>
      <c r="LZI14" s="1483"/>
      <c r="LZJ14" s="1483"/>
      <c r="LZK14" s="1483"/>
      <c r="LZL14" s="1483"/>
      <c r="LZM14" s="1483"/>
      <c r="LZN14" s="1483"/>
      <c r="LZO14" s="1483"/>
      <c r="LZP14" s="1483"/>
      <c r="LZQ14" s="1483"/>
      <c r="LZR14" s="1483"/>
      <c r="LZS14" s="1483"/>
      <c r="LZT14" s="1483"/>
      <c r="LZU14" s="1483"/>
      <c r="LZV14" s="1483"/>
      <c r="LZW14" s="1483"/>
      <c r="LZX14" s="1483"/>
      <c r="LZY14" s="1483"/>
      <c r="LZZ14" s="1483"/>
      <c r="MAA14" s="1483"/>
      <c r="MAB14" s="1483"/>
      <c r="MAC14" s="1483"/>
      <c r="MAD14" s="1483"/>
      <c r="MAE14" s="1483"/>
      <c r="MAF14" s="1483"/>
      <c r="MAG14" s="1483"/>
      <c r="MAH14" s="1483"/>
      <c r="MAI14" s="1483"/>
      <c r="MAJ14" s="1483"/>
      <c r="MAK14" s="1483"/>
      <c r="MAL14" s="1483"/>
      <c r="MAM14" s="1483"/>
      <c r="MAN14" s="1483"/>
      <c r="MAO14" s="1483"/>
      <c r="MAP14" s="1483"/>
      <c r="MAQ14" s="1483"/>
      <c r="MAR14" s="1483"/>
      <c r="MAS14" s="1483"/>
      <c r="MAT14" s="1483"/>
      <c r="MAU14" s="1483"/>
      <c r="MAV14" s="1483"/>
      <c r="MAW14" s="1483"/>
      <c r="MAX14" s="1483"/>
      <c r="MAY14" s="1483"/>
      <c r="MAZ14" s="1483"/>
      <c r="MBA14" s="1483"/>
      <c r="MBB14" s="1483"/>
      <c r="MBC14" s="1483"/>
      <c r="MBD14" s="1483"/>
      <c r="MBE14" s="1483"/>
      <c r="MBF14" s="1483"/>
      <c r="MBG14" s="1483"/>
      <c r="MBH14" s="1483"/>
      <c r="MBI14" s="1483"/>
      <c r="MBJ14" s="1483"/>
      <c r="MBK14" s="1483"/>
      <c r="MBL14" s="1483"/>
      <c r="MBM14" s="1483"/>
      <c r="MBN14" s="1483"/>
      <c r="MBO14" s="1483"/>
      <c r="MBP14" s="1483"/>
      <c r="MBQ14" s="1483"/>
      <c r="MBR14" s="1483"/>
      <c r="MBS14" s="1483"/>
      <c r="MBT14" s="1483"/>
      <c r="MBU14" s="1483"/>
      <c r="MBV14" s="1483"/>
      <c r="MBW14" s="1483"/>
      <c r="MBX14" s="1483"/>
      <c r="MBY14" s="1483"/>
      <c r="MBZ14" s="1483"/>
      <c r="MCA14" s="1483"/>
      <c r="MCB14" s="1483"/>
      <c r="MCC14" s="1483"/>
      <c r="MCD14" s="1483"/>
      <c r="MCE14" s="1483"/>
      <c r="MCF14" s="1483"/>
      <c r="MCG14" s="1483"/>
      <c r="MCH14" s="1483"/>
      <c r="MCI14" s="1483"/>
      <c r="MCJ14" s="1483"/>
      <c r="MCK14" s="1483"/>
      <c r="MCL14" s="1483"/>
      <c r="MCM14" s="1483"/>
      <c r="MCN14" s="1483"/>
      <c r="MCO14" s="1483"/>
      <c r="MCP14" s="1483"/>
      <c r="MCQ14" s="1483"/>
      <c r="MCR14" s="1483"/>
      <c r="MCS14" s="1483"/>
      <c r="MCT14" s="1483"/>
      <c r="MCU14" s="1483"/>
      <c r="MCV14" s="1483"/>
      <c r="MCW14" s="1483"/>
      <c r="MCX14" s="1483"/>
      <c r="MCY14" s="1483"/>
      <c r="MCZ14" s="1483"/>
      <c r="MDA14" s="1483"/>
      <c r="MDB14" s="1483"/>
      <c r="MDC14" s="1483"/>
      <c r="MDD14" s="1483"/>
      <c r="MDE14" s="1483"/>
      <c r="MDF14" s="1483"/>
      <c r="MDG14" s="1483"/>
      <c r="MDH14" s="1483"/>
      <c r="MDI14" s="1483"/>
      <c r="MDJ14" s="1483"/>
      <c r="MDK14" s="1483"/>
      <c r="MDL14" s="1483"/>
      <c r="MDM14" s="1483"/>
      <c r="MDN14" s="1483"/>
      <c r="MDO14" s="1483"/>
      <c r="MDP14" s="1483"/>
      <c r="MDQ14" s="1483"/>
      <c r="MDR14" s="1483"/>
      <c r="MDS14" s="1483"/>
      <c r="MDT14" s="1483"/>
      <c r="MDU14" s="1483"/>
      <c r="MDV14" s="1483"/>
      <c r="MDW14" s="1483"/>
      <c r="MDX14" s="1483"/>
      <c r="MDY14" s="1483"/>
      <c r="MDZ14" s="1483"/>
      <c r="MEA14" s="1483"/>
      <c r="MEB14" s="1483"/>
      <c r="MEC14" s="1483"/>
      <c r="MED14" s="1483"/>
      <c r="MEE14" s="1483"/>
      <c r="MEF14" s="1483"/>
      <c r="MEG14" s="1483"/>
      <c r="MEH14" s="1483"/>
      <c r="MEI14" s="1483"/>
      <c r="MEJ14" s="1483"/>
      <c r="MEK14" s="1483"/>
      <c r="MEL14" s="1483"/>
      <c r="MEM14" s="1483"/>
      <c r="MEN14" s="1483"/>
      <c r="MEO14" s="1483"/>
      <c r="MEP14" s="1483"/>
      <c r="MEQ14" s="1483"/>
      <c r="MER14" s="1483"/>
      <c r="MES14" s="1483"/>
      <c r="MET14" s="1483"/>
      <c r="MEU14" s="1483"/>
      <c r="MEV14" s="1483"/>
      <c r="MEW14" s="1483"/>
      <c r="MEX14" s="1483"/>
      <c r="MEY14" s="1483"/>
      <c r="MEZ14" s="1483"/>
      <c r="MFA14" s="1483"/>
      <c r="MFB14" s="1483"/>
      <c r="MFC14" s="1483"/>
      <c r="MFD14" s="1483"/>
      <c r="MFE14" s="1483"/>
      <c r="MFF14" s="1483"/>
      <c r="MFG14" s="1483"/>
      <c r="MFH14" s="1483"/>
      <c r="MFI14" s="1483"/>
      <c r="MFJ14" s="1483"/>
      <c r="MFK14" s="1483"/>
      <c r="MFL14" s="1483"/>
      <c r="MFM14" s="1483"/>
      <c r="MFN14" s="1483"/>
      <c r="MFO14" s="1483"/>
      <c r="MFP14" s="1483"/>
      <c r="MFQ14" s="1483"/>
      <c r="MFR14" s="1483"/>
      <c r="MFS14" s="1483"/>
      <c r="MFT14" s="1483"/>
      <c r="MFU14" s="1483"/>
      <c r="MFV14" s="1483"/>
      <c r="MFW14" s="1483"/>
      <c r="MFX14" s="1483"/>
      <c r="MFY14" s="1483"/>
      <c r="MFZ14" s="1483"/>
      <c r="MGA14" s="1483"/>
      <c r="MGB14" s="1483"/>
      <c r="MGC14" s="1483"/>
      <c r="MGD14" s="1483"/>
      <c r="MGE14" s="1483"/>
      <c r="MGF14" s="1483"/>
      <c r="MGG14" s="1483"/>
      <c r="MGH14" s="1483"/>
      <c r="MGI14" s="1483"/>
      <c r="MGJ14" s="1483"/>
      <c r="MGK14" s="1483"/>
      <c r="MGL14" s="1483"/>
      <c r="MGM14" s="1483"/>
      <c r="MGN14" s="1483"/>
      <c r="MGO14" s="1483"/>
      <c r="MGP14" s="1483"/>
      <c r="MGQ14" s="1483"/>
      <c r="MGR14" s="1483"/>
      <c r="MGS14" s="1483"/>
      <c r="MGT14" s="1483"/>
      <c r="MGU14" s="1483"/>
      <c r="MGV14" s="1483"/>
      <c r="MGW14" s="1483"/>
      <c r="MGX14" s="1483"/>
      <c r="MGY14" s="1483"/>
      <c r="MGZ14" s="1483"/>
      <c r="MHA14" s="1483"/>
      <c r="MHB14" s="1483"/>
      <c r="MHC14" s="1483"/>
      <c r="MHD14" s="1483"/>
      <c r="MHE14" s="1483"/>
      <c r="MHF14" s="1483"/>
      <c r="MHG14" s="1483"/>
      <c r="MHH14" s="1483"/>
      <c r="MHI14" s="1483"/>
      <c r="MHJ14" s="1483"/>
      <c r="MHK14" s="1483"/>
      <c r="MHL14" s="1483"/>
      <c r="MHM14" s="1483"/>
      <c r="MHN14" s="1483"/>
      <c r="MHO14" s="1483"/>
      <c r="MHP14" s="1483"/>
      <c r="MHQ14" s="1483"/>
      <c r="MHR14" s="1483"/>
      <c r="MHS14" s="1483"/>
      <c r="MHT14" s="1483"/>
      <c r="MHU14" s="1483"/>
      <c r="MHV14" s="1483"/>
      <c r="MHW14" s="1483"/>
      <c r="MHX14" s="1483"/>
      <c r="MHY14" s="1483"/>
      <c r="MHZ14" s="1483"/>
      <c r="MIA14" s="1483"/>
      <c r="MIB14" s="1483"/>
      <c r="MIC14" s="1483"/>
      <c r="MID14" s="1483"/>
      <c r="MIE14" s="1483"/>
      <c r="MIF14" s="1483"/>
      <c r="MIG14" s="1483"/>
      <c r="MIH14" s="1483"/>
      <c r="MII14" s="1483"/>
      <c r="MIJ14" s="1483"/>
      <c r="MIK14" s="1483"/>
      <c r="MIL14" s="1483"/>
      <c r="MIM14" s="1483"/>
      <c r="MIN14" s="1483"/>
      <c r="MIO14" s="1483"/>
      <c r="MIP14" s="1483"/>
      <c r="MIQ14" s="1483"/>
      <c r="MIR14" s="1483"/>
      <c r="MIS14" s="1483"/>
      <c r="MIT14" s="1483"/>
      <c r="MIU14" s="1483"/>
      <c r="MIV14" s="1483"/>
      <c r="MIW14" s="1483"/>
      <c r="MIX14" s="1483"/>
      <c r="MIY14" s="1483"/>
      <c r="MIZ14" s="1483"/>
      <c r="MJA14" s="1483"/>
      <c r="MJB14" s="1483"/>
      <c r="MJC14" s="1483"/>
      <c r="MJD14" s="1483"/>
      <c r="MJE14" s="1483"/>
      <c r="MJF14" s="1483"/>
      <c r="MJG14" s="1483"/>
      <c r="MJH14" s="1483"/>
      <c r="MJI14" s="1483"/>
      <c r="MJJ14" s="1483"/>
      <c r="MJK14" s="1483"/>
      <c r="MJL14" s="1483"/>
      <c r="MJM14" s="1483"/>
      <c r="MJN14" s="1483"/>
      <c r="MJO14" s="1483"/>
      <c r="MJP14" s="1483"/>
      <c r="MJQ14" s="1483"/>
      <c r="MJR14" s="1483"/>
      <c r="MJS14" s="1483"/>
      <c r="MJT14" s="1483"/>
      <c r="MJU14" s="1483"/>
      <c r="MJV14" s="1483"/>
      <c r="MJW14" s="1483"/>
      <c r="MJX14" s="1483"/>
      <c r="MJY14" s="1483"/>
      <c r="MJZ14" s="1483"/>
      <c r="MKA14" s="1483"/>
      <c r="MKB14" s="1483"/>
      <c r="MKC14" s="1483"/>
      <c r="MKD14" s="1483"/>
      <c r="MKE14" s="1483"/>
      <c r="MKF14" s="1483"/>
      <c r="MKG14" s="1483"/>
      <c r="MKH14" s="1483"/>
      <c r="MKI14" s="1483"/>
      <c r="MKJ14" s="1483"/>
      <c r="MKK14" s="1483"/>
      <c r="MKL14" s="1483"/>
      <c r="MKM14" s="1483"/>
      <c r="MKN14" s="1483"/>
      <c r="MKO14" s="1483"/>
      <c r="MKP14" s="1483"/>
      <c r="MKQ14" s="1483"/>
      <c r="MKR14" s="1483"/>
      <c r="MKS14" s="1483"/>
      <c r="MKT14" s="1483"/>
      <c r="MKU14" s="1483"/>
      <c r="MKV14" s="1483"/>
      <c r="MKW14" s="1483"/>
      <c r="MKX14" s="1483"/>
      <c r="MKY14" s="1483"/>
      <c r="MKZ14" s="1483"/>
      <c r="MLA14" s="1483"/>
      <c r="MLB14" s="1483"/>
      <c r="MLC14" s="1483"/>
      <c r="MLD14" s="1483"/>
      <c r="MLE14" s="1483"/>
      <c r="MLF14" s="1483"/>
      <c r="MLG14" s="1483"/>
      <c r="MLH14" s="1483"/>
      <c r="MLI14" s="1483"/>
      <c r="MLJ14" s="1483"/>
      <c r="MLK14" s="1483"/>
      <c r="MLL14" s="1483"/>
      <c r="MLM14" s="1483"/>
      <c r="MLN14" s="1483"/>
      <c r="MLO14" s="1483"/>
      <c r="MLP14" s="1483"/>
      <c r="MLQ14" s="1483"/>
      <c r="MLR14" s="1483"/>
      <c r="MLS14" s="1483"/>
      <c r="MLT14" s="1483"/>
      <c r="MLU14" s="1483"/>
      <c r="MLV14" s="1483"/>
      <c r="MLW14" s="1483"/>
      <c r="MLX14" s="1483"/>
      <c r="MLY14" s="1483"/>
      <c r="MLZ14" s="1483"/>
      <c r="MMA14" s="1483"/>
      <c r="MMB14" s="1483"/>
      <c r="MMC14" s="1483"/>
      <c r="MMD14" s="1483"/>
      <c r="MME14" s="1483"/>
      <c r="MMF14" s="1483"/>
      <c r="MMG14" s="1483"/>
      <c r="MMH14" s="1483"/>
      <c r="MMI14" s="1483"/>
      <c r="MMJ14" s="1483"/>
      <c r="MMK14" s="1483"/>
      <c r="MML14" s="1483"/>
      <c r="MMM14" s="1483"/>
      <c r="MMN14" s="1483"/>
      <c r="MMO14" s="1483"/>
      <c r="MMP14" s="1483"/>
      <c r="MMQ14" s="1483"/>
      <c r="MMR14" s="1483"/>
      <c r="MMS14" s="1483"/>
      <c r="MMT14" s="1483"/>
      <c r="MMU14" s="1483"/>
      <c r="MMV14" s="1483"/>
      <c r="MMW14" s="1483"/>
      <c r="MMX14" s="1483"/>
      <c r="MMY14" s="1483"/>
      <c r="MMZ14" s="1483"/>
      <c r="MNA14" s="1483"/>
      <c r="MNB14" s="1483"/>
      <c r="MNC14" s="1483"/>
      <c r="MND14" s="1483"/>
      <c r="MNE14" s="1483"/>
      <c r="MNF14" s="1483"/>
      <c r="MNG14" s="1483"/>
      <c r="MNH14" s="1483"/>
      <c r="MNI14" s="1483"/>
      <c r="MNJ14" s="1483"/>
      <c r="MNK14" s="1483"/>
      <c r="MNL14" s="1483"/>
      <c r="MNM14" s="1483"/>
      <c r="MNN14" s="1483"/>
      <c r="MNO14" s="1483"/>
      <c r="MNP14" s="1483"/>
      <c r="MNQ14" s="1483"/>
      <c r="MNR14" s="1483"/>
      <c r="MNS14" s="1483"/>
      <c r="MNT14" s="1483"/>
      <c r="MNU14" s="1483"/>
      <c r="MNV14" s="1483"/>
      <c r="MNW14" s="1483"/>
      <c r="MNX14" s="1483"/>
      <c r="MNY14" s="1483"/>
      <c r="MNZ14" s="1483"/>
      <c r="MOA14" s="1483"/>
      <c r="MOB14" s="1483"/>
      <c r="MOC14" s="1483"/>
      <c r="MOD14" s="1483"/>
      <c r="MOE14" s="1483"/>
      <c r="MOF14" s="1483"/>
      <c r="MOG14" s="1483"/>
      <c r="MOH14" s="1483"/>
      <c r="MOI14" s="1483"/>
      <c r="MOJ14" s="1483"/>
      <c r="MOK14" s="1483"/>
      <c r="MOL14" s="1483"/>
      <c r="MOM14" s="1483"/>
      <c r="MON14" s="1483"/>
      <c r="MOO14" s="1483"/>
      <c r="MOP14" s="1483"/>
      <c r="MOQ14" s="1483"/>
      <c r="MOR14" s="1483"/>
      <c r="MOS14" s="1483"/>
      <c r="MOT14" s="1483"/>
      <c r="MOU14" s="1483"/>
      <c r="MOV14" s="1483"/>
      <c r="MOW14" s="1483"/>
      <c r="MOX14" s="1483"/>
      <c r="MOY14" s="1483"/>
      <c r="MOZ14" s="1483"/>
      <c r="MPA14" s="1483"/>
      <c r="MPB14" s="1483"/>
      <c r="MPC14" s="1483"/>
      <c r="MPD14" s="1483"/>
      <c r="MPE14" s="1483"/>
      <c r="MPF14" s="1483"/>
      <c r="MPG14" s="1483"/>
      <c r="MPH14" s="1483"/>
      <c r="MPI14" s="1483"/>
      <c r="MPJ14" s="1483"/>
      <c r="MPK14" s="1483"/>
      <c r="MPL14" s="1483"/>
      <c r="MPM14" s="1483"/>
      <c r="MPN14" s="1483"/>
      <c r="MPO14" s="1483"/>
      <c r="MPP14" s="1483"/>
      <c r="MPQ14" s="1483"/>
      <c r="MPR14" s="1483"/>
      <c r="MPS14" s="1483"/>
      <c r="MPT14" s="1483"/>
      <c r="MPU14" s="1483"/>
      <c r="MPV14" s="1483"/>
      <c r="MPW14" s="1483"/>
      <c r="MPX14" s="1483"/>
      <c r="MPY14" s="1483"/>
      <c r="MPZ14" s="1483"/>
      <c r="MQA14" s="1483"/>
      <c r="MQB14" s="1483"/>
      <c r="MQC14" s="1483"/>
      <c r="MQD14" s="1483"/>
      <c r="MQE14" s="1483"/>
      <c r="MQF14" s="1483"/>
      <c r="MQG14" s="1483"/>
      <c r="MQH14" s="1483"/>
      <c r="MQI14" s="1483"/>
      <c r="MQJ14" s="1483"/>
      <c r="MQK14" s="1483"/>
      <c r="MQL14" s="1483"/>
      <c r="MQM14" s="1483"/>
      <c r="MQN14" s="1483"/>
      <c r="MQO14" s="1483"/>
      <c r="MQP14" s="1483"/>
      <c r="MQQ14" s="1483"/>
      <c r="MQR14" s="1483"/>
      <c r="MQS14" s="1483"/>
      <c r="MQT14" s="1483"/>
      <c r="MQU14" s="1483"/>
      <c r="MQV14" s="1483"/>
      <c r="MQW14" s="1483"/>
      <c r="MQX14" s="1483"/>
      <c r="MQY14" s="1483"/>
      <c r="MQZ14" s="1483"/>
      <c r="MRA14" s="1483"/>
      <c r="MRB14" s="1483"/>
      <c r="MRC14" s="1483"/>
      <c r="MRD14" s="1483"/>
      <c r="MRE14" s="1483"/>
      <c r="MRF14" s="1483"/>
      <c r="MRG14" s="1483"/>
      <c r="MRH14" s="1483"/>
      <c r="MRI14" s="1483"/>
      <c r="MRJ14" s="1483"/>
      <c r="MRK14" s="1483"/>
      <c r="MRL14" s="1483"/>
      <c r="MRM14" s="1483"/>
      <c r="MRN14" s="1483"/>
      <c r="MRO14" s="1483"/>
      <c r="MRP14" s="1483"/>
      <c r="MRQ14" s="1483"/>
      <c r="MRR14" s="1483"/>
      <c r="MRS14" s="1483"/>
      <c r="MRT14" s="1483"/>
      <c r="MRU14" s="1483"/>
      <c r="MRV14" s="1483"/>
      <c r="MRW14" s="1483"/>
      <c r="MRX14" s="1483"/>
      <c r="MRY14" s="1483"/>
      <c r="MRZ14" s="1483"/>
      <c r="MSA14" s="1483"/>
      <c r="MSB14" s="1483"/>
      <c r="MSC14" s="1483"/>
      <c r="MSD14" s="1483"/>
      <c r="MSE14" s="1483"/>
      <c r="MSF14" s="1483"/>
      <c r="MSG14" s="1483"/>
      <c r="MSH14" s="1483"/>
      <c r="MSI14" s="1483"/>
      <c r="MSJ14" s="1483"/>
      <c r="MSK14" s="1483"/>
      <c r="MSL14" s="1483"/>
      <c r="MSM14" s="1483"/>
      <c r="MSN14" s="1483"/>
      <c r="MSO14" s="1483"/>
      <c r="MSP14" s="1483"/>
      <c r="MSQ14" s="1483"/>
      <c r="MSR14" s="1483"/>
      <c r="MSS14" s="1483"/>
      <c r="MST14" s="1483"/>
      <c r="MSU14" s="1483"/>
      <c r="MSV14" s="1483"/>
      <c r="MSW14" s="1483"/>
      <c r="MSX14" s="1483"/>
      <c r="MSY14" s="1483"/>
      <c r="MSZ14" s="1483"/>
      <c r="MTA14" s="1483"/>
      <c r="MTB14" s="1483"/>
      <c r="MTC14" s="1483"/>
      <c r="MTD14" s="1483"/>
      <c r="MTE14" s="1483"/>
      <c r="MTF14" s="1483"/>
      <c r="MTG14" s="1483"/>
      <c r="MTH14" s="1483"/>
      <c r="MTI14" s="1483"/>
      <c r="MTJ14" s="1483"/>
      <c r="MTK14" s="1483"/>
      <c r="MTL14" s="1483"/>
      <c r="MTM14" s="1483"/>
      <c r="MTN14" s="1483"/>
      <c r="MTO14" s="1483"/>
      <c r="MTP14" s="1483"/>
      <c r="MTQ14" s="1483"/>
      <c r="MTR14" s="1483"/>
      <c r="MTS14" s="1483"/>
      <c r="MTT14" s="1483"/>
      <c r="MTU14" s="1483"/>
      <c r="MTV14" s="1483"/>
      <c r="MTW14" s="1483"/>
      <c r="MTX14" s="1483"/>
      <c r="MTY14" s="1483"/>
      <c r="MTZ14" s="1483"/>
      <c r="MUA14" s="1483"/>
      <c r="MUB14" s="1483"/>
      <c r="MUC14" s="1483"/>
      <c r="MUD14" s="1483"/>
      <c r="MUE14" s="1483"/>
      <c r="MUF14" s="1483"/>
      <c r="MUG14" s="1483"/>
      <c r="MUH14" s="1483"/>
      <c r="MUI14" s="1483"/>
      <c r="MUJ14" s="1483"/>
      <c r="MUK14" s="1483"/>
      <c r="MUL14" s="1483"/>
      <c r="MUM14" s="1483"/>
      <c r="MUN14" s="1483"/>
      <c r="MUO14" s="1483"/>
      <c r="MUP14" s="1483"/>
      <c r="MUQ14" s="1483"/>
      <c r="MUR14" s="1483"/>
      <c r="MUS14" s="1483"/>
      <c r="MUT14" s="1483"/>
      <c r="MUU14" s="1483"/>
      <c r="MUV14" s="1483"/>
      <c r="MUW14" s="1483"/>
      <c r="MUX14" s="1483"/>
      <c r="MUY14" s="1483"/>
      <c r="MUZ14" s="1483"/>
      <c r="MVA14" s="1483"/>
      <c r="MVB14" s="1483"/>
      <c r="MVC14" s="1483"/>
      <c r="MVD14" s="1483"/>
      <c r="MVE14" s="1483"/>
      <c r="MVF14" s="1483"/>
      <c r="MVG14" s="1483"/>
      <c r="MVH14" s="1483"/>
      <c r="MVI14" s="1483"/>
      <c r="MVJ14" s="1483"/>
      <c r="MVK14" s="1483"/>
      <c r="MVL14" s="1483"/>
      <c r="MVM14" s="1483"/>
      <c r="MVN14" s="1483"/>
      <c r="MVO14" s="1483"/>
      <c r="MVP14" s="1483"/>
      <c r="MVQ14" s="1483"/>
      <c r="MVR14" s="1483"/>
      <c r="MVS14" s="1483"/>
      <c r="MVT14" s="1483"/>
      <c r="MVU14" s="1483"/>
      <c r="MVV14" s="1483"/>
      <c r="MVW14" s="1483"/>
      <c r="MVX14" s="1483"/>
      <c r="MVY14" s="1483"/>
      <c r="MVZ14" s="1483"/>
      <c r="MWA14" s="1483"/>
      <c r="MWB14" s="1483"/>
      <c r="MWC14" s="1483"/>
      <c r="MWD14" s="1483"/>
      <c r="MWE14" s="1483"/>
      <c r="MWF14" s="1483"/>
      <c r="MWG14" s="1483"/>
      <c r="MWH14" s="1483"/>
      <c r="MWI14" s="1483"/>
      <c r="MWJ14" s="1483"/>
      <c r="MWK14" s="1483"/>
      <c r="MWL14" s="1483"/>
      <c r="MWM14" s="1483"/>
      <c r="MWN14" s="1483"/>
      <c r="MWO14" s="1483"/>
      <c r="MWP14" s="1483"/>
      <c r="MWQ14" s="1483"/>
      <c r="MWR14" s="1483"/>
      <c r="MWS14" s="1483"/>
      <c r="MWT14" s="1483"/>
      <c r="MWU14" s="1483"/>
      <c r="MWV14" s="1483"/>
      <c r="MWW14" s="1483"/>
      <c r="MWX14" s="1483"/>
      <c r="MWY14" s="1483"/>
      <c r="MWZ14" s="1483"/>
      <c r="MXA14" s="1483"/>
      <c r="MXB14" s="1483"/>
      <c r="MXC14" s="1483"/>
      <c r="MXD14" s="1483"/>
      <c r="MXE14" s="1483"/>
      <c r="MXF14" s="1483"/>
      <c r="MXG14" s="1483"/>
      <c r="MXH14" s="1483"/>
      <c r="MXI14" s="1483"/>
      <c r="MXJ14" s="1483"/>
      <c r="MXK14" s="1483"/>
      <c r="MXL14" s="1483"/>
      <c r="MXM14" s="1483"/>
      <c r="MXN14" s="1483"/>
      <c r="MXO14" s="1483"/>
      <c r="MXP14" s="1483"/>
      <c r="MXQ14" s="1483"/>
      <c r="MXR14" s="1483"/>
      <c r="MXS14" s="1483"/>
      <c r="MXT14" s="1483"/>
      <c r="MXU14" s="1483"/>
      <c r="MXV14" s="1483"/>
      <c r="MXW14" s="1483"/>
      <c r="MXX14" s="1483"/>
      <c r="MXY14" s="1483"/>
      <c r="MXZ14" s="1483"/>
      <c r="MYA14" s="1483"/>
      <c r="MYB14" s="1483"/>
      <c r="MYC14" s="1483"/>
      <c r="MYD14" s="1483"/>
      <c r="MYE14" s="1483"/>
      <c r="MYF14" s="1483"/>
      <c r="MYG14" s="1483"/>
      <c r="MYH14" s="1483"/>
      <c r="MYI14" s="1483"/>
      <c r="MYJ14" s="1483"/>
      <c r="MYK14" s="1483"/>
      <c r="MYL14" s="1483"/>
      <c r="MYM14" s="1483"/>
      <c r="MYN14" s="1483"/>
      <c r="MYO14" s="1483"/>
      <c r="MYP14" s="1483"/>
      <c r="MYQ14" s="1483"/>
      <c r="MYR14" s="1483"/>
      <c r="MYS14" s="1483"/>
      <c r="MYT14" s="1483"/>
      <c r="MYU14" s="1483"/>
      <c r="MYV14" s="1483"/>
      <c r="MYW14" s="1483"/>
      <c r="MYX14" s="1483"/>
      <c r="MYY14" s="1483"/>
      <c r="MYZ14" s="1483"/>
      <c r="MZA14" s="1483"/>
      <c r="MZB14" s="1483"/>
      <c r="MZC14" s="1483"/>
      <c r="MZD14" s="1483"/>
      <c r="MZE14" s="1483"/>
      <c r="MZF14" s="1483"/>
      <c r="MZG14" s="1483"/>
      <c r="MZH14" s="1483"/>
      <c r="MZI14" s="1483"/>
      <c r="MZJ14" s="1483"/>
      <c r="MZK14" s="1483"/>
      <c r="MZL14" s="1483"/>
      <c r="MZM14" s="1483"/>
      <c r="MZN14" s="1483"/>
      <c r="MZO14" s="1483"/>
      <c r="MZP14" s="1483"/>
      <c r="MZQ14" s="1483"/>
      <c r="MZR14" s="1483"/>
      <c r="MZS14" s="1483"/>
      <c r="MZT14" s="1483"/>
      <c r="MZU14" s="1483"/>
      <c r="MZV14" s="1483"/>
      <c r="MZW14" s="1483"/>
      <c r="MZX14" s="1483"/>
      <c r="MZY14" s="1483"/>
      <c r="MZZ14" s="1483"/>
      <c r="NAA14" s="1483"/>
      <c r="NAB14" s="1483"/>
      <c r="NAC14" s="1483"/>
      <c r="NAD14" s="1483"/>
      <c r="NAE14" s="1483"/>
      <c r="NAF14" s="1483"/>
      <c r="NAG14" s="1483"/>
      <c r="NAH14" s="1483"/>
      <c r="NAI14" s="1483"/>
      <c r="NAJ14" s="1483"/>
      <c r="NAK14" s="1483"/>
      <c r="NAL14" s="1483"/>
      <c r="NAM14" s="1483"/>
      <c r="NAN14" s="1483"/>
      <c r="NAO14" s="1483"/>
      <c r="NAP14" s="1483"/>
      <c r="NAQ14" s="1483"/>
      <c r="NAR14" s="1483"/>
      <c r="NAS14" s="1483"/>
      <c r="NAT14" s="1483"/>
      <c r="NAU14" s="1483"/>
      <c r="NAV14" s="1483"/>
      <c r="NAW14" s="1483"/>
      <c r="NAX14" s="1483"/>
      <c r="NAY14" s="1483"/>
      <c r="NAZ14" s="1483"/>
      <c r="NBA14" s="1483"/>
      <c r="NBB14" s="1483"/>
      <c r="NBC14" s="1483"/>
      <c r="NBD14" s="1483"/>
      <c r="NBE14" s="1483"/>
      <c r="NBF14" s="1483"/>
      <c r="NBG14" s="1483"/>
      <c r="NBH14" s="1483"/>
      <c r="NBI14" s="1483"/>
      <c r="NBJ14" s="1483"/>
      <c r="NBK14" s="1483"/>
      <c r="NBL14" s="1483"/>
      <c r="NBM14" s="1483"/>
      <c r="NBN14" s="1483"/>
      <c r="NBO14" s="1483"/>
      <c r="NBP14" s="1483"/>
      <c r="NBQ14" s="1483"/>
      <c r="NBR14" s="1483"/>
      <c r="NBS14" s="1483"/>
      <c r="NBT14" s="1483"/>
      <c r="NBU14" s="1483"/>
      <c r="NBV14" s="1483"/>
      <c r="NBW14" s="1483"/>
      <c r="NBX14" s="1483"/>
      <c r="NBY14" s="1483"/>
      <c r="NBZ14" s="1483"/>
      <c r="NCA14" s="1483"/>
      <c r="NCB14" s="1483"/>
      <c r="NCC14" s="1483"/>
      <c r="NCD14" s="1483"/>
      <c r="NCE14" s="1483"/>
      <c r="NCF14" s="1483"/>
      <c r="NCG14" s="1483"/>
      <c r="NCH14" s="1483"/>
      <c r="NCI14" s="1483"/>
      <c r="NCJ14" s="1483"/>
      <c r="NCK14" s="1483"/>
      <c r="NCL14" s="1483"/>
      <c r="NCM14" s="1483"/>
      <c r="NCN14" s="1483"/>
      <c r="NCO14" s="1483"/>
      <c r="NCP14" s="1483"/>
      <c r="NCQ14" s="1483"/>
      <c r="NCR14" s="1483"/>
      <c r="NCS14" s="1483"/>
      <c r="NCT14" s="1483"/>
      <c r="NCU14" s="1483"/>
      <c r="NCV14" s="1483"/>
      <c r="NCW14" s="1483"/>
      <c r="NCX14" s="1483"/>
      <c r="NCY14" s="1483"/>
      <c r="NCZ14" s="1483"/>
      <c r="NDA14" s="1483"/>
      <c r="NDB14" s="1483"/>
      <c r="NDC14" s="1483"/>
      <c r="NDD14" s="1483"/>
      <c r="NDE14" s="1483"/>
      <c r="NDF14" s="1483"/>
      <c r="NDG14" s="1483"/>
      <c r="NDH14" s="1483"/>
      <c r="NDI14" s="1483"/>
      <c r="NDJ14" s="1483"/>
      <c r="NDK14" s="1483"/>
      <c r="NDL14" s="1483"/>
      <c r="NDM14" s="1483"/>
      <c r="NDN14" s="1483"/>
      <c r="NDO14" s="1483"/>
      <c r="NDP14" s="1483"/>
      <c r="NDQ14" s="1483"/>
      <c r="NDR14" s="1483"/>
      <c r="NDS14" s="1483"/>
      <c r="NDT14" s="1483"/>
      <c r="NDU14" s="1483"/>
      <c r="NDV14" s="1483"/>
      <c r="NDW14" s="1483"/>
      <c r="NDX14" s="1483"/>
      <c r="NDY14" s="1483"/>
      <c r="NDZ14" s="1483"/>
      <c r="NEA14" s="1483"/>
      <c r="NEB14" s="1483"/>
      <c r="NEC14" s="1483"/>
      <c r="NED14" s="1483"/>
      <c r="NEE14" s="1483"/>
      <c r="NEF14" s="1483"/>
      <c r="NEG14" s="1483"/>
      <c r="NEH14" s="1483"/>
      <c r="NEI14" s="1483"/>
      <c r="NEJ14" s="1483"/>
      <c r="NEK14" s="1483"/>
      <c r="NEL14" s="1483"/>
      <c r="NEM14" s="1483"/>
      <c r="NEN14" s="1483"/>
      <c r="NEO14" s="1483"/>
      <c r="NEP14" s="1483"/>
      <c r="NEQ14" s="1483"/>
      <c r="NER14" s="1483"/>
      <c r="NES14" s="1483"/>
      <c r="NET14" s="1483"/>
      <c r="NEU14" s="1483"/>
      <c r="NEV14" s="1483"/>
      <c r="NEW14" s="1483"/>
      <c r="NEX14" s="1483"/>
      <c r="NEY14" s="1483"/>
      <c r="NEZ14" s="1483"/>
      <c r="NFA14" s="1483"/>
      <c r="NFB14" s="1483"/>
      <c r="NFC14" s="1483"/>
      <c r="NFD14" s="1483"/>
      <c r="NFE14" s="1483"/>
      <c r="NFF14" s="1483"/>
      <c r="NFG14" s="1483"/>
      <c r="NFH14" s="1483"/>
      <c r="NFI14" s="1483"/>
      <c r="NFJ14" s="1483"/>
      <c r="NFK14" s="1483"/>
      <c r="NFL14" s="1483"/>
      <c r="NFM14" s="1483"/>
      <c r="NFN14" s="1483"/>
      <c r="NFO14" s="1483"/>
      <c r="NFP14" s="1483"/>
      <c r="NFQ14" s="1483"/>
      <c r="NFR14" s="1483"/>
      <c r="NFS14" s="1483"/>
      <c r="NFT14" s="1483"/>
      <c r="NFU14" s="1483"/>
      <c r="NFV14" s="1483"/>
      <c r="NFW14" s="1483"/>
      <c r="NFX14" s="1483"/>
      <c r="NFY14" s="1483"/>
      <c r="NFZ14" s="1483"/>
      <c r="NGA14" s="1483"/>
      <c r="NGB14" s="1483"/>
      <c r="NGC14" s="1483"/>
      <c r="NGD14" s="1483"/>
      <c r="NGE14" s="1483"/>
      <c r="NGF14" s="1483"/>
      <c r="NGG14" s="1483"/>
      <c r="NGH14" s="1483"/>
      <c r="NGI14" s="1483"/>
      <c r="NGJ14" s="1483"/>
      <c r="NGK14" s="1483"/>
      <c r="NGL14" s="1483"/>
      <c r="NGM14" s="1483"/>
      <c r="NGN14" s="1483"/>
      <c r="NGO14" s="1483"/>
      <c r="NGP14" s="1483"/>
      <c r="NGQ14" s="1483"/>
      <c r="NGR14" s="1483"/>
      <c r="NGS14" s="1483"/>
      <c r="NGT14" s="1483"/>
      <c r="NGU14" s="1483"/>
      <c r="NGV14" s="1483"/>
      <c r="NGW14" s="1483"/>
      <c r="NGX14" s="1483"/>
      <c r="NGY14" s="1483"/>
      <c r="NGZ14" s="1483"/>
      <c r="NHA14" s="1483"/>
      <c r="NHB14" s="1483"/>
      <c r="NHC14" s="1483"/>
      <c r="NHD14" s="1483"/>
      <c r="NHE14" s="1483"/>
      <c r="NHF14" s="1483"/>
      <c r="NHG14" s="1483"/>
      <c r="NHH14" s="1483"/>
      <c r="NHI14" s="1483"/>
      <c r="NHJ14" s="1483"/>
      <c r="NHK14" s="1483"/>
      <c r="NHL14" s="1483"/>
      <c r="NHM14" s="1483"/>
      <c r="NHN14" s="1483"/>
      <c r="NHO14" s="1483"/>
      <c r="NHP14" s="1483"/>
      <c r="NHQ14" s="1483"/>
      <c r="NHR14" s="1483"/>
      <c r="NHS14" s="1483"/>
      <c r="NHT14" s="1483"/>
      <c r="NHU14" s="1483"/>
      <c r="NHV14" s="1483"/>
      <c r="NHW14" s="1483"/>
      <c r="NHX14" s="1483"/>
      <c r="NHY14" s="1483"/>
      <c r="NHZ14" s="1483"/>
      <c r="NIA14" s="1483"/>
      <c r="NIB14" s="1483"/>
      <c r="NIC14" s="1483"/>
      <c r="NID14" s="1483"/>
      <c r="NIE14" s="1483"/>
      <c r="NIF14" s="1483"/>
      <c r="NIG14" s="1483"/>
      <c r="NIH14" s="1483"/>
      <c r="NII14" s="1483"/>
      <c r="NIJ14" s="1483"/>
      <c r="NIK14" s="1483"/>
      <c r="NIL14" s="1483"/>
      <c r="NIM14" s="1483"/>
      <c r="NIN14" s="1483"/>
      <c r="NIO14" s="1483"/>
      <c r="NIP14" s="1483"/>
      <c r="NIQ14" s="1483"/>
      <c r="NIR14" s="1483"/>
      <c r="NIS14" s="1483"/>
      <c r="NIT14" s="1483"/>
      <c r="NIU14" s="1483"/>
      <c r="NIV14" s="1483"/>
      <c r="NIW14" s="1483"/>
      <c r="NIX14" s="1483"/>
      <c r="NIY14" s="1483"/>
      <c r="NIZ14" s="1483"/>
      <c r="NJA14" s="1483"/>
      <c r="NJB14" s="1483"/>
      <c r="NJC14" s="1483"/>
      <c r="NJD14" s="1483"/>
      <c r="NJE14" s="1483"/>
      <c r="NJF14" s="1483"/>
      <c r="NJG14" s="1483"/>
      <c r="NJH14" s="1483"/>
      <c r="NJI14" s="1483"/>
      <c r="NJJ14" s="1483"/>
      <c r="NJK14" s="1483"/>
      <c r="NJL14" s="1483"/>
      <c r="NJM14" s="1483"/>
      <c r="NJN14" s="1483"/>
      <c r="NJO14" s="1483"/>
      <c r="NJP14" s="1483"/>
      <c r="NJQ14" s="1483"/>
      <c r="NJR14" s="1483"/>
      <c r="NJS14" s="1483"/>
      <c r="NJT14" s="1483"/>
      <c r="NJU14" s="1483"/>
      <c r="NJV14" s="1483"/>
      <c r="NJW14" s="1483"/>
      <c r="NJX14" s="1483"/>
      <c r="NJY14" s="1483"/>
      <c r="NJZ14" s="1483"/>
      <c r="NKA14" s="1483"/>
      <c r="NKB14" s="1483"/>
      <c r="NKC14" s="1483"/>
      <c r="NKD14" s="1483"/>
      <c r="NKE14" s="1483"/>
      <c r="NKF14" s="1483"/>
      <c r="NKG14" s="1483"/>
      <c r="NKH14" s="1483"/>
      <c r="NKI14" s="1483"/>
      <c r="NKJ14" s="1483"/>
      <c r="NKK14" s="1483"/>
      <c r="NKL14" s="1483"/>
      <c r="NKM14" s="1483"/>
      <c r="NKN14" s="1483"/>
      <c r="NKO14" s="1483"/>
      <c r="NKP14" s="1483"/>
      <c r="NKQ14" s="1483"/>
      <c r="NKR14" s="1483"/>
      <c r="NKS14" s="1483"/>
      <c r="NKT14" s="1483"/>
      <c r="NKU14" s="1483"/>
      <c r="NKV14" s="1483"/>
      <c r="NKW14" s="1483"/>
      <c r="NKX14" s="1483"/>
      <c r="NKY14" s="1483"/>
      <c r="NKZ14" s="1483"/>
      <c r="NLA14" s="1483"/>
      <c r="NLB14" s="1483"/>
      <c r="NLC14" s="1483"/>
      <c r="NLD14" s="1483"/>
      <c r="NLE14" s="1483"/>
      <c r="NLF14" s="1483"/>
      <c r="NLG14" s="1483"/>
      <c r="NLH14" s="1483"/>
      <c r="NLI14" s="1483"/>
      <c r="NLJ14" s="1483"/>
      <c r="NLK14" s="1483"/>
      <c r="NLL14" s="1483"/>
      <c r="NLM14" s="1483"/>
      <c r="NLN14" s="1483"/>
      <c r="NLO14" s="1483"/>
      <c r="NLP14" s="1483"/>
      <c r="NLQ14" s="1483"/>
      <c r="NLR14" s="1483"/>
      <c r="NLS14" s="1483"/>
      <c r="NLT14" s="1483"/>
      <c r="NLU14" s="1483"/>
      <c r="NLV14" s="1483"/>
      <c r="NLW14" s="1483"/>
      <c r="NLX14" s="1483"/>
      <c r="NLY14" s="1483"/>
      <c r="NLZ14" s="1483"/>
      <c r="NMA14" s="1483"/>
      <c r="NMB14" s="1483"/>
      <c r="NMC14" s="1483"/>
      <c r="NMD14" s="1483"/>
      <c r="NME14" s="1483"/>
      <c r="NMF14" s="1483"/>
      <c r="NMG14" s="1483"/>
      <c r="NMH14" s="1483"/>
      <c r="NMI14" s="1483"/>
      <c r="NMJ14" s="1483"/>
      <c r="NMK14" s="1483"/>
      <c r="NML14" s="1483"/>
      <c r="NMM14" s="1483"/>
      <c r="NMN14" s="1483"/>
      <c r="NMO14" s="1483"/>
      <c r="NMP14" s="1483"/>
      <c r="NMQ14" s="1483"/>
      <c r="NMR14" s="1483"/>
      <c r="NMS14" s="1483"/>
      <c r="NMT14" s="1483"/>
      <c r="NMU14" s="1483"/>
      <c r="NMV14" s="1483"/>
      <c r="NMW14" s="1483"/>
      <c r="NMX14" s="1483"/>
      <c r="NMY14" s="1483"/>
      <c r="NMZ14" s="1483"/>
      <c r="NNA14" s="1483"/>
      <c r="NNB14" s="1483"/>
      <c r="NNC14" s="1483"/>
      <c r="NND14" s="1483"/>
      <c r="NNE14" s="1483"/>
      <c r="NNF14" s="1483"/>
      <c r="NNG14" s="1483"/>
      <c r="NNH14" s="1483"/>
      <c r="NNI14" s="1483"/>
      <c r="NNJ14" s="1483"/>
      <c r="NNK14" s="1483"/>
      <c r="NNL14" s="1483"/>
      <c r="NNM14" s="1483"/>
      <c r="NNN14" s="1483"/>
      <c r="NNO14" s="1483"/>
      <c r="NNP14" s="1483"/>
      <c r="NNQ14" s="1483"/>
      <c r="NNR14" s="1483"/>
      <c r="NNS14" s="1483"/>
      <c r="NNT14" s="1483"/>
      <c r="NNU14" s="1483"/>
      <c r="NNV14" s="1483"/>
      <c r="NNW14" s="1483"/>
      <c r="NNX14" s="1483"/>
      <c r="NNY14" s="1483"/>
      <c r="NNZ14" s="1483"/>
      <c r="NOA14" s="1483"/>
      <c r="NOB14" s="1483"/>
      <c r="NOC14" s="1483"/>
      <c r="NOD14" s="1483"/>
      <c r="NOE14" s="1483"/>
      <c r="NOF14" s="1483"/>
      <c r="NOG14" s="1483"/>
      <c r="NOH14" s="1483"/>
      <c r="NOI14" s="1483"/>
      <c r="NOJ14" s="1483"/>
      <c r="NOK14" s="1483"/>
      <c r="NOL14" s="1483"/>
      <c r="NOM14" s="1483"/>
      <c r="NON14" s="1483"/>
      <c r="NOO14" s="1483"/>
      <c r="NOP14" s="1483"/>
      <c r="NOQ14" s="1483"/>
      <c r="NOR14" s="1483"/>
      <c r="NOS14" s="1483"/>
      <c r="NOT14" s="1483"/>
      <c r="NOU14" s="1483"/>
      <c r="NOV14" s="1483"/>
      <c r="NOW14" s="1483"/>
      <c r="NOX14" s="1483"/>
      <c r="NOY14" s="1483"/>
      <c r="NOZ14" s="1483"/>
      <c r="NPA14" s="1483"/>
      <c r="NPB14" s="1483"/>
      <c r="NPC14" s="1483"/>
      <c r="NPD14" s="1483"/>
      <c r="NPE14" s="1483"/>
      <c r="NPF14" s="1483"/>
      <c r="NPG14" s="1483"/>
      <c r="NPH14" s="1483"/>
      <c r="NPI14" s="1483"/>
      <c r="NPJ14" s="1483"/>
      <c r="NPK14" s="1483"/>
      <c r="NPL14" s="1483"/>
      <c r="NPM14" s="1483"/>
      <c r="NPN14" s="1483"/>
      <c r="NPO14" s="1483"/>
      <c r="NPP14" s="1483"/>
      <c r="NPQ14" s="1483"/>
      <c r="NPR14" s="1483"/>
      <c r="NPS14" s="1483"/>
      <c r="NPT14" s="1483"/>
      <c r="NPU14" s="1483"/>
      <c r="NPV14" s="1483"/>
      <c r="NPW14" s="1483"/>
      <c r="NPX14" s="1483"/>
      <c r="NPY14" s="1483"/>
      <c r="NPZ14" s="1483"/>
      <c r="NQA14" s="1483"/>
      <c r="NQB14" s="1483"/>
      <c r="NQC14" s="1483"/>
      <c r="NQD14" s="1483"/>
      <c r="NQE14" s="1483"/>
      <c r="NQF14" s="1483"/>
      <c r="NQG14" s="1483"/>
      <c r="NQH14" s="1483"/>
      <c r="NQI14" s="1483"/>
      <c r="NQJ14" s="1483"/>
      <c r="NQK14" s="1483"/>
      <c r="NQL14" s="1483"/>
      <c r="NQM14" s="1483"/>
      <c r="NQN14" s="1483"/>
      <c r="NQO14" s="1483"/>
      <c r="NQP14" s="1483"/>
      <c r="NQQ14" s="1483"/>
      <c r="NQR14" s="1483"/>
      <c r="NQS14" s="1483"/>
      <c r="NQT14" s="1483"/>
      <c r="NQU14" s="1483"/>
      <c r="NQV14" s="1483"/>
      <c r="NQW14" s="1483"/>
      <c r="NQX14" s="1483"/>
      <c r="NQY14" s="1483"/>
      <c r="NQZ14" s="1483"/>
      <c r="NRA14" s="1483"/>
      <c r="NRB14" s="1483"/>
      <c r="NRC14" s="1483"/>
      <c r="NRD14" s="1483"/>
      <c r="NRE14" s="1483"/>
      <c r="NRF14" s="1483"/>
      <c r="NRG14" s="1483"/>
      <c r="NRH14" s="1483"/>
      <c r="NRI14" s="1483"/>
      <c r="NRJ14" s="1483"/>
      <c r="NRK14" s="1483"/>
      <c r="NRL14" s="1483"/>
      <c r="NRM14" s="1483"/>
      <c r="NRN14" s="1483"/>
      <c r="NRO14" s="1483"/>
      <c r="NRP14" s="1483"/>
      <c r="NRQ14" s="1483"/>
      <c r="NRR14" s="1483"/>
      <c r="NRS14" s="1483"/>
      <c r="NRT14" s="1483"/>
      <c r="NRU14" s="1483"/>
      <c r="NRV14" s="1483"/>
      <c r="NRW14" s="1483"/>
      <c r="NRX14" s="1483"/>
      <c r="NRY14" s="1483"/>
      <c r="NRZ14" s="1483"/>
      <c r="NSA14" s="1483"/>
      <c r="NSB14" s="1483"/>
      <c r="NSC14" s="1483"/>
      <c r="NSD14" s="1483"/>
      <c r="NSE14" s="1483"/>
      <c r="NSF14" s="1483"/>
      <c r="NSG14" s="1483"/>
      <c r="NSH14" s="1483"/>
      <c r="NSI14" s="1483"/>
      <c r="NSJ14" s="1483"/>
      <c r="NSK14" s="1483"/>
      <c r="NSL14" s="1483"/>
      <c r="NSM14" s="1483"/>
      <c r="NSN14" s="1483"/>
      <c r="NSO14" s="1483"/>
      <c r="NSP14" s="1483"/>
      <c r="NSQ14" s="1483"/>
      <c r="NSR14" s="1483"/>
      <c r="NSS14" s="1483"/>
      <c r="NST14" s="1483"/>
      <c r="NSU14" s="1483"/>
      <c r="NSV14" s="1483"/>
      <c r="NSW14" s="1483"/>
      <c r="NSX14" s="1483"/>
      <c r="NSY14" s="1483"/>
      <c r="NSZ14" s="1483"/>
      <c r="NTA14" s="1483"/>
      <c r="NTB14" s="1483"/>
      <c r="NTC14" s="1483"/>
      <c r="NTD14" s="1483"/>
      <c r="NTE14" s="1483"/>
      <c r="NTF14" s="1483"/>
      <c r="NTG14" s="1483"/>
      <c r="NTH14" s="1483"/>
      <c r="NTI14" s="1483"/>
      <c r="NTJ14" s="1483"/>
      <c r="NTK14" s="1483"/>
      <c r="NTL14" s="1483"/>
      <c r="NTM14" s="1483"/>
      <c r="NTN14" s="1483"/>
      <c r="NTO14" s="1483"/>
      <c r="NTP14" s="1483"/>
      <c r="NTQ14" s="1483"/>
      <c r="NTR14" s="1483"/>
      <c r="NTS14" s="1483"/>
      <c r="NTT14" s="1483"/>
      <c r="NTU14" s="1483"/>
      <c r="NTV14" s="1483"/>
      <c r="NTW14" s="1483"/>
      <c r="NTX14" s="1483"/>
      <c r="NTY14" s="1483"/>
      <c r="NTZ14" s="1483"/>
      <c r="NUA14" s="1483"/>
      <c r="NUB14" s="1483"/>
      <c r="NUC14" s="1483"/>
      <c r="NUD14" s="1483"/>
      <c r="NUE14" s="1483"/>
      <c r="NUF14" s="1483"/>
      <c r="NUG14" s="1483"/>
      <c r="NUH14" s="1483"/>
      <c r="NUI14" s="1483"/>
      <c r="NUJ14" s="1483"/>
      <c r="NUK14" s="1483"/>
      <c r="NUL14" s="1483"/>
      <c r="NUM14" s="1483"/>
      <c r="NUN14" s="1483"/>
      <c r="NUO14" s="1483"/>
      <c r="NUP14" s="1483"/>
      <c r="NUQ14" s="1483"/>
      <c r="NUR14" s="1483"/>
      <c r="NUS14" s="1483"/>
      <c r="NUT14" s="1483"/>
      <c r="NUU14" s="1483"/>
      <c r="NUV14" s="1483"/>
      <c r="NUW14" s="1483"/>
      <c r="NUX14" s="1483"/>
      <c r="NUY14" s="1483"/>
      <c r="NUZ14" s="1483"/>
      <c r="NVA14" s="1483"/>
      <c r="NVB14" s="1483"/>
      <c r="NVC14" s="1483"/>
      <c r="NVD14" s="1483"/>
      <c r="NVE14" s="1483"/>
      <c r="NVF14" s="1483"/>
      <c r="NVG14" s="1483"/>
      <c r="NVH14" s="1483"/>
      <c r="NVI14" s="1483"/>
      <c r="NVJ14" s="1483"/>
      <c r="NVK14" s="1483"/>
      <c r="NVL14" s="1483"/>
      <c r="NVM14" s="1483"/>
      <c r="NVN14" s="1483"/>
      <c r="NVO14" s="1483"/>
      <c r="NVP14" s="1483"/>
      <c r="NVQ14" s="1483"/>
      <c r="NVR14" s="1483"/>
      <c r="NVS14" s="1483"/>
      <c r="NVT14" s="1483"/>
      <c r="NVU14" s="1483"/>
      <c r="NVV14" s="1483"/>
      <c r="NVW14" s="1483"/>
      <c r="NVX14" s="1483"/>
      <c r="NVY14" s="1483"/>
      <c r="NVZ14" s="1483"/>
      <c r="NWA14" s="1483"/>
      <c r="NWB14" s="1483"/>
      <c r="NWC14" s="1483"/>
      <c r="NWD14" s="1483"/>
      <c r="NWE14" s="1483"/>
      <c r="NWF14" s="1483"/>
      <c r="NWG14" s="1483"/>
      <c r="NWH14" s="1483"/>
      <c r="NWI14" s="1483"/>
      <c r="NWJ14" s="1483"/>
      <c r="NWK14" s="1483"/>
      <c r="NWL14" s="1483"/>
      <c r="NWM14" s="1483"/>
      <c r="NWN14" s="1483"/>
      <c r="NWO14" s="1483"/>
      <c r="NWP14" s="1483"/>
      <c r="NWQ14" s="1483"/>
      <c r="NWR14" s="1483"/>
      <c r="NWS14" s="1483"/>
      <c r="NWT14" s="1483"/>
      <c r="NWU14" s="1483"/>
      <c r="NWV14" s="1483"/>
      <c r="NWW14" s="1483"/>
      <c r="NWX14" s="1483"/>
      <c r="NWY14" s="1483"/>
      <c r="NWZ14" s="1483"/>
      <c r="NXA14" s="1483"/>
      <c r="NXB14" s="1483"/>
      <c r="NXC14" s="1483"/>
      <c r="NXD14" s="1483"/>
      <c r="NXE14" s="1483"/>
      <c r="NXF14" s="1483"/>
      <c r="NXG14" s="1483"/>
      <c r="NXH14" s="1483"/>
      <c r="NXI14" s="1483"/>
      <c r="NXJ14" s="1483"/>
      <c r="NXK14" s="1483"/>
      <c r="NXL14" s="1483"/>
      <c r="NXM14" s="1483"/>
      <c r="NXN14" s="1483"/>
      <c r="NXO14" s="1483"/>
      <c r="NXP14" s="1483"/>
      <c r="NXQ14" s="1483"/>
      <c r="NXR14" s="1483"/>
      <c r="NXS14" s="1483"/>
      <c r="NXT14" s="1483"/>
      <c r="NXU14" s="1483"/>
      <c r="NXV14" s="1483"/>
      <c r="NXW14" s="1483"/>
      <c r="NXX14" s="1483"/>
      <c r="NXY14" s="1483"/>
      <c r="NXZ14" s="1483"/>
      <c r="NYA14" s="1483"/>
      <c r="NYB14" s="1483"/>
      <c r="NYC14" s="1483"/>
      <c r="NYD14" s="1483"/>
      <c r="NYE14" s="1483"/>
      <c r="NYF14" s="1483"/>
      <c r="NYG14" s="1483"/>
      <c r="NYH14" s="1483"/>
      <c r="NYI14" s="1483"/>
      <c r="NYJ14" s="1483"/>
      <c r="NYK14" s="1483"/>
      <c r="NYL14" s="1483"/>
      <c r="NYM14" s="1483"/>
      <c r="NYN14" s="1483"/>
      <c r="NYO14" s="1483"/>
      <c r="NYP14" s="1483"/>
      <c r="NYQ14" s="1483"/>
      <c r="NYR14" s="1483"/>
      <c r="NYS14" s="1483"/>
      <c r="NYT14" s="1483"/>
      <c r="NYU14" s="1483"/>
      <c r="NYV14" s="1483"/>
      <c r="NYW14" s="1483"/>
      <c r="NYX14" s="1483"/>
      <c r="NYY14" s="1483"/>
      <c r="NYZ14" s="1483"/>
      <c r="NZA14" s="1483"/>
      <c r="NZB14" s="1483"/>
      <c r="NZC14" s="1483"/>
      <c r="NZD14" s="1483"/>
      <c r="NZE14" s="1483"/>
      <c r="NZF14" s="1483"/>
      <c r="NZG14" s="1483"/>
      <c r="NZH14" s="1483"/>
      <c r="NZI14" s="1483"/>
      <c r="NZJ14" s="1483"/>
      <c r="NZK14" s="1483"/>
      <c r="NZL14" s="1483"/>
      <c r="NZM14" s="1483"/>
      <c r="NZN14" s="1483"/>
      <c r="NZO14" s="1483"/>
      <c r="NZP14" s="1483"/>
      <c r="NZQ14" s="1483"/>
      <c r="NZR14" s="1483"/>
      <c r="NZS14" s="1483"/>
      <c r="NZT14" s="1483"/>
      <c r="NZU14" s="1483"/>
      <c r="NZV14" s="1483"/>
      <c r="NZW14" s="1483"/>
      <c r="NZX14" s="1483"/>
      <c r="NZY14" s="1483"/>
      <c r="NZZ14" s="1483"/>
      <c r="OAA14" s="1483"/>
      <c r="OAB14" s="1483"/>
      <c r="OAC14" s="1483"/>
      <c r="OAD14" s="1483"/>
      <c r="OAE14" s="1483"/>
      <c r="OAF14" s="1483"/>
      <c r="OAG14" s="1483"/>
      <c r="OAH14" s="1483"/>
      <c r="OAI14" s="1483"/>
      <c r="OAJ14" s="1483"/>
      <c r="OAK14" s="1483"/>
      <c r="OAL14" s="1483"/>
      <c r="OAM14" s="1483"/>
      <c r="OAN14" s="1483"/>
      <c r="OAO14" s="1483"/>
      <c r="OAP14" s="1483"/>
      <c r="OAQ14" s="1483"/>
      <c r="OAR14" s="1483"/>
      <c r="OAS14" s="1483"/>
      <c r="OAT14" s="1483"/>
      <c r="OAU14" s="1483"/>
      <c r="OAV14" s="1483"/>
      <c r="OAW14" s="1483"/>
      <c r="OAX14" s="1483"/>
      <c r="OAY14" s="1483"/>
      <c r="OAZ14" s="1483"/>
      <c r="OBA14" s="1483"/>
      <c r="OBB14" s="1483"/>
      <c r="OBC14" s="1483"/>
      <c r="OBD14" s="1483"/>
      <c r="OBE14" s="1483"/>
      <c r="OBF14" s="1483"/>
      <c r="OBG14" s="1483"/>
      <c r="OBH14" s="1483"/>
      <c r="OBI14" s="1483"/>
      <c r="OBJ14" s="1483"/>
      <c r="OBK14" s="1483"/>
      <c r="OBL14" s="1483"/>
      <c r="OBM14" s="1483"/>
      <c r="OBN14" s="1483"/>
      <c r="OBO14" s="1483"/>
      <c r="OBP14" s="1483"/>
      <c r="OBQ14" s="1483"/>
      <c r="OBR14" s="1483"/>
      <c r="OBS14" s="1483"/>
      <c r="OBT14" s="1483"/>
      <c r="OBU14" s="1483"/>
      <c r="OBV14" s="1483"/>
      <c r="OBW14" s="1483"/>
      <c r="OBX14" s="1483"/>
      <c r="OBY14" s="1483"/>
      <c r="OBZ14" s="1483"/>
      <c r="OCA14" s="1483"/>
      <c r="OCB14" s="1483"/>
      <c r="OCC14" s="1483"/>
      <c r="OCD14" s="1483"/>
      <c r="OCE14" s="1483"/>
      <c r="OCF14" s="1483"/>
      <c r="OCG14" s="1483"/>
      <c r="OCH14" s="1483"/>
      <c r="OCI14" s="1483"/>
      <c r="OCJ14" s="1483"/>
      <c r="OCK14" s="1483"/>
      <c r="OCL14" s="1483"/>
      <c r="OCM14" s="1483"/>
      <c r="OCN14" s="1483"/>
      <c r="OCO14" s="1483"/>
      <c r="OCP14" s="1483"/>
      <c r="OCQ14" s="1483"/>
      <c r="OCR14" s="1483"/>
      <c r="OCS14" s="1483"/>
      <c r="OCT14" s="1483"/>
      <c r="OCU14" s="1483"/>
      <c r="OCV14" s="1483"/>
      <c r="OCW14" s="1483"/>
      <c r="OCX14" s="1483"/>
      <c r="OCY14" s="1483"/>
      <c r="OCZ14" s="1483"/>
      <c r="ODA14" s="1483"/>
      <c r="ODB14" s="1483"/>
      <c r="ODC14" s="1483"/>
      <c r="ODD14" s="1483"/>
      <c r="ODE14" s="1483"/>
      <c r="ODF14" s="1483"/>
      <c r="ODG14" s="1483"/>
      <c r="ODH14" s="1483"/>
      <c r="ODI14" s="1483"/>
      <c r="ODJ14" s="1483"/>
      <c r="ODK14" s="1483"/>
      <c r="ODL14" s="1483"/>
      <c r="ODM14" s="1483"/>
      <c r="ODN14" s="1483"/>
      <c r="ODO14" s="1483"/>
      <c r="ODP14" s="1483"/>
      <c r="ODQ14" s="1483"/>
      <c r="ODR14" s="1483"/>
      <c r="ODS14" s="1483"/>
      <c r="ODT14" s="1483"/>
      <c r="ODU14" s="1483"/>
      <c r="ODV14" s="1483"/>
      <c r="ODW14" s="1483"/>
      <c r="ODX14" s="1483"/>
      <c r="ODY14" s="1483"/>
      <c r="ODZ14" s="1483"/>
      <c r="OEA14" s="1483"/>
      <c r="OEB14" s="1483"/>
      <c r="OEC14" s="1483"/>
      <c r="OED14" s="1483"/>
      <c r="OEE14" s="1483"/>
      <c r="OEF14" s="1483"/>
      <c r="OEG14" s="1483"/>
      <c r="OEH14" s="1483"/>
      <c r="OEI14" s="1483"/>
      <c r="OEJ14" s="1483"/>
      <c r="OEK14" s="1483"/>
      <c r="OEL14" s="1483"/>
      <c r="OEM14" s="1483"/>
      <c r="OEN14" s="1483"/>
      <c r="OEO14" s="1483"/>
      <c r="OEP14" s="1483"/>
      <c r="OEQ14" s="1483"/>
      <c r="OER14" s="1483"/>
      <c r="OES14" s="1483"/>
      <c r="OET14" s="1483"/>
      <c r="OEU14" s="1483"/>
      <c r="OEV14" s="1483"/>
      <c r="OEW14" s="1483"/>
      <c r="OEX14" s="1483"/>
      <c r="OEY14" s="1483"/>
      <c r="OEZ14" s="1483"/>
      <c r="OFA14" s="1483"/>
      <c r="OFB14" s="1483"/>
      <c r="OFC14" s="1483"/>
      <c r="OFD14" s="1483"/>
      <c r="OFE14" s="1483"/>
      <c r="OFF14" s="1483"/>
      <c r="OFG14" s="1483"/>
      <c r="OFH14" s="1483"/>
      <c r="OFI14" s="1483"/>
      <c r="OFJ14" s="1483"/>
      <c r="OFK14" s="1483"/>
      <c r="OFL14" s="1483"/>
      <c r="OFM14" s="1483"/>
      <c r="OFN14" s="1483"/>
      <c r="OFO14" s="1483"/>
      <c r="OFP14" s="1483"/>
      <c r="OFQ14" s="1483"/>
      <c r="OFR14" s="1483"/>
      <c r="OFS14" s="1483"/>
      <c r="OFT14" s="1483"/>
      <c r="OFU14" s="1483"/>
      <c r="OFV14" s="1483"/>
      <c r="OFW14" s="1483"/>
      <c r="OFX14" s="1483"/>
      <c r="OFY14" s="1483"/>
      <c r="OFZ14" s="1483"/>
      <c r="OGA14" s="1483"/>
      <c r="OGB14" s="1483"/>
      <c r="OGC14" s="1483"/>
      <c r="OGD14" s="1483"/>
      <c r="OGE14" s="1483"/>
      <c r="OGF14" s="1483"/>
      <c r="OGG14" s="1483"/>
      <c r="OGH14" s="1483"/>
      <c r="OGI14" s="1483"/>
      <c r="OGJ14" s="1483"/>
      <c r="OGK14" s="1483"/>
      <c r="OGL14" s="1483"/>
      <c r="OGM14" s="1483"/>
      <c r="OGN14" s="1483"/>
      <c r="OGO14" s="1483"/>
      <c r="OGP14" s="1483"/>
      <c r="OGQ14" s="1483"/>
      <c r="OGR14" s="1483"/>
      <c r="OGS14" s="1483"/>
      <c r="OGT14" s="1483"/>
      <c r="OGU14" s="1483"/>
      <c r="OGV14" s="1483"/>
      <c r="OGW14" s="1483"/>
      <c r="OGX14" s="1483"/>
      <c r="OGY14" s="1483"/>
      <c r="OGZ14" s="1483"/>
      <c r="OHA14" s="1483"/>
      <c r="OHB14" s="1483"/>
      <c r="OHC14" s="1483"/>
      <c r="OHD14" s="1483"/>
      <c r="OHE14" s="1483"/>
      <c r="OHF14" s="1483"/>
      <c r="OHG14" s="1483"/>
      <c r="OHH14" s="1483"/>
      <c r="OHI14" s="1483"/>
      <c r="OHJ14" s="1483"/>
      <c r="OHK14" s="1483"/>
      <c r="OHL14" s="1483"/>
      <c r="OHM14" s="1483"/>
      <c r="OHN14" s="1483"/>
      <c r="OHO14" s="1483"/>
      <c r="OHP14" s="1483"/>
      <c r="OHQ14" s="1483"/>
      <c r="OHR14" s="1483"/>
      <c r="OHS14" s="1483"/>
      <c r="OHT14" s="1483"/>
      <c r="OHU14" s="1483"/>
      <c r="OHV14" s="1483"/>
      <c r="OHW14" s="1483"/>
      <c r="OHX14" s="1483"/>
      <c r="OHY14" s="1483"/>
      <c r="OHZ14" s="1483"/>
      <c r="OIA14" s="1483"/>
      <c r="OIB14" s="1483"/>
      <c r="OIC14" s="1483"/>
      <c r="OID14" s="1483"/>
      <c r="OIE14" s="1483"/>
      <c r="OIF14" s="1483"/>
      <c r="OIG14" s="1483"/>
      <c r="OIH14" s="1483"/>
      <c r="OII14" s="1483"/>
      <c r="OIJ14" s="1483"/>
      <c r="OIK14" s="1483"/>
      <c r="OIL14" s="1483"/>
      <c r="OIM14" s="1483"/>
      <c r="OIN14" s="1483"/>
      <c r="OIO14" s="1483"/>
      <c r="OIP14" s="1483"/>
      <c r="OIQ14" s="1483"/>
      <c r="OIR14" s="1483"/>
      <c r="OIS14" s="1483"/>
      <c r="OIT14" s="1483"/>
      <c r="OIU14" s="1483"/>
      <c r="OIV14" s="1483"/>
      <c r="OIW14" s="1483"/>
      <c r="OIX14" s="1483"/>
      <c r="OIY14" s="1483"/>
      <c r="OIZ14" s="1483"/>
      <c r="OJA14" s="1483"/>
      <c r="OJB14" s="1483"/>
      <c r="OJC14" s="1483"/>
      <c r="OJD14" s="1483"/>
      <c r="OJE14" s="1483"/>
      <c r="OJF14" s="1483"/>
      <c r="OJG14" s="1483"/>
      <c r="OJH14" s="1483"/>
      <c r="OJI14" s="1483"/>
      <c r="OJJ14" s="1483"/>
      <c r="OJK14" s="1483"/>
      <c r="OJL14" s="1483"/>
      <c r="OJM14" s="1483"/>
      <c r="OJN14" s="1483"/>
      <c r="OJO14" s="1483"/>
      <c r="OJP14" s="1483"/>
      <c r="OJQ14" s="1483"/>
      <c r="OJR14" s="1483"/>
      <c r="OJS14" s="1483"/>
      <c r="OJT14" s="1483"/>
      <c r="OJU14" s="1483"/>
      <c r="OJV14" s="1483"/>
      <c r="OJW14" s="1483"/>
      <c r="OJX14" s="1483"/>
      <c r="OJY14" s="1483"/>
      <c r="OJZ14" s="1483"/>
      <c r="OKA14" s="1483"/>
      <c r="OKB14" s="1483"/>
      <c r="OKC14" s="1483"/>
      <c r="OKD14" s="1483"/>
      <c r="OKE14" s="1483"/>
      <c r="OKF14" s="1483"/>
      <c r="OKG14" s="1483"/>
      <c r="OKH14" s="1483"/>
      <c r="OKI14" s="1483"/>
      <c r="OKJ14" s="1483"/>
      <c r="OKK14" s="1483"/>
      <c r="OKL14" s="1483"/>
      <c r="OKM14" s="1483"/>
      <c r="OKN14" s="1483"/>
      <c r="OKO14" s="1483"/>
      <c r="OKP14" s="1483"/>
      <c r="OKQ14" s="1483"/>
      <c r="OKR14" s="1483"/>
      <c r="OKS14" s="1483"/>
      <c r="OKT14" s="1483"/>
      <c r="OKU14" s="1483"/>
      <c r="OKV14" s="1483"/>
      <c r="OKW14" s="1483"/>
      <c r="OKX14" s="1483"/>
      <c r="OKY14" s="1483"/>
      <c r="OKZ14" s="1483"/>
      <c r="OLA14" s="1483"/>
      <c r="OLB14" s="1483"/>
      <c r="OLC14" s="1483"/>
      <c r="OLD14" s="1483"/>
      <c r="OLE14" s="1483"/>
      <c r="OLF14" s="1483"/>
      <c r="OLG14" s="1483"/>
      <c r="OLH14" s="1483"/>
      <c r="OLI14" s="1483"/>
      <c r="OLJ14" s="1483"/>
      <c r="OLK14" s="1483"/>
      <c r="OLL14" s="1483"/>
      <c r="OLM14" s="1483"/>
      <c r="OLN14" s="1483"/>
      <c r="OLO14" s="1483"/>
      <c r="OLP14" s="1483"/>
      <c r="OLQ14" s="1483"/>
      <c r="OLR14" s="1483"/>
      <c r="OLS14" s="1483"/>
      <c r="OLT14" s="1483"/>
      <c r="OLU14" s="1483"/>
      <c r="OLV14" s="1483"/>
      <c r="OLW14" s="1483"/>
      <c r="OLX14" s="1483"/>
      <c r="OLY14" s="1483"/>
      <c r="OLZ14" s="1483"/>
      <c r="OMA14" s="1483"/>
      <c r="OMB14" s="1483"/>
      <c r="OMC14" s="1483"/>
      <c r="OMD14" s="1483"/>
      <c r="OME14" s="1483"/>
      <c r="OMF14" s="1483"/>
      <c r="OMG14" s="1483"/>
      <c r="OMH14" s="1483"/>
      <c r="OMI14" s="1483"/>
      <c r="OMJ14" s="1483"/>
      <c r="OMK14" s="1483"/>
      <c r="OML14" s="1483"/>
      <c r="OMM14" s="1483"/>
      <c r="OMN14" s="1483"/>
      <c r="OMO14" s="1483"/>
      <c r="OMP14" s="1483"/>
      <c r="OMQ14" s="1483"/>
      <c r="OMR14" s="1483"/>
      <c r="OMS14" s="1483"/>
      <c r="OMT14" s="1483"/>
      <c r="OMU14" s="1483"/>
      <c r="OMV14" s="1483"/>
      <c r="OMW14" s="1483"/>
      <c r="OMX14" s="1483"/>
      <c r="OMY14" s="1483"/>
      <c r="OMZ14" s="1483"/>
      <c r="ONA14" s="1483"/>
      <c r="ONB14" s="1483"/>
      <c r="ONC14" s="1483"/>
      <c r="OND14" s="1483"/>
      <c r="ONE14" s="1483"/>
      <c r="ONF14" s="1483"/>
      <c r="ONG14" s="1483"/>
      <c r="ONH14" s="1483"/>
      <c r="ONI14" s="1483"/>
      <c r="ONJ14" s="1483"/>
      <c r="ONK14" s="1483"/>
      <c r="ONL14" s="1483"/>
      <c r="ONM14" s="1483"/>
      <c r="ONN14" s="1483"/>
      <c r="ONO14" s="1483"/>
      <c r="ONP14" s="1483"/>
      <c r="ONQ14" s="1483"/>
      <c r="ONR14" s="1483"/>
      <c r="ONS14" s="1483"/>
      <c r="ONT14" s="1483"/>
      <c r="ONU14" s="1483"/>
      <c r="ONV14" s="1483"/>
      <c r="ONW14" s="1483"/>
      <c r="ONX14" s="1483"/>
      <c r="ONY14" s="1483"/>
      <c r="ONZ14" s="1483"/>
      <c r="OOA14" s="1483"/>
      <c r="OOB14" s="1483"/>
      <c r="OOC14" s="1483"/>
      <c r="OOD14" s="1483"/>
      <c r="OOE14" s="1483"/>
      <c r="OOF14" s="1483"/>
      <c r="OOG14" s="1483"/>
      <c r="OOH14" s="1483"/>
      <c r="OOI14" s="1483"/>
      <c r="OOJ14" s="1483"/>
      <c r="OOK14" s="1483"/>
      <c r="OOL14" s="1483"/>
      <c r="OOM14" s="1483"/>
      <c r="OON14" s="1483"/>
      <c r="OOO14" s="1483"/>
      <c r="OOP14" s="1483"/>
      <c r="OOQ14" s="1483"/>
      <c r="OOR14" s="1483"/>
      <c r="OOS14" s="1483"/>
      <c r="OOT14" s="1483"/>
      <c r="OOU14" s="1483"/>
      <c r="OOV14" s="1483"/>
      <c r="OOW14" s="1483"/>
      <c r="OOX14" s="1483"/>
      <c r="OOY14" s="1483"/>
      <c r="OOZ14" s="1483"/>
      <c r="OPA14" s="1483"/>
      <c r="OPB14" s="1483"/>
      <c r="OPC14" s="1483"/>
      <c r="OPD14" s="1483"/>
      <c r="OPE14" s="1483"/>
      <c r="OPF14" s="1483"/>
      <c r="OPG14" s="1483"/>
      <c r="OPH14" s="1483"/>
      <c r="OPI14" s="1483"/>
      <c r="OPJ14" s="1483"/>
      <c r="OPK14" s="1483"/>
      <c r="OPL14" s="1483"/>
      <c r="OPM14" s="1483"/>
      <c r="OPN14" s="1483"/>
      <c r="OPO14" s="1483"/>
      <c r="OPP14" s="1483"/>
      <c r="OPQ14" s="1483"/>
      <c r="OPR14" s="1483"/>
      <c r="OPS14" s="1483"/>
      <c r="OPT14" s="1483"/>
      <c r="OPU14" s="1483"/>
      <c r="OPV14" s="1483"/>
      <c r="OPW14" s="1483"/>
      <c r="OPX14" s="1483"/>
      <c r="OPY14" s="1483"/>
      <c r="OPZ14" s="1483"/>
      <c r="OQA14" s="1483"/>
      <c r="OQB14" s="1483"/>
      <c r="OQC14" s="1483"/>
      <c r="OQD14" s="1483"/>
      <c r="OQE14" s="1483"/>
      <c r="OQF14" s="1483"/>
      <c r="OQG14" s="1483"/>
      <c r="OQH14" s="1483"/>
      <c r="OQI14" s="1483"/>
      <c r="OQJ14" s="1483"/>
      <c r="OQK14" s="1483"/>
      <c r="OQL14" s="1483"/>
      <c r="OQM14" s="1483"/>
      <c r="OQN14" s="1483"/>
      <c r="OQO14" s="1483"/>
      <c r="OQP14" s="1483"/>
      <c r="OQQ14" s="1483"/>
      <c r="OQR14" s="1483"/>
      <c r="OQS14" s="1483"/>
      <c r="OQT14" s="1483"/>
      <c r="OQU14" s="1483"/>
      <c r="OQV14" s="1483"/>
      <c r="OQW14" s="1483"/>
      <c r="OQX14" s="1483"/>
      <c r="OQY14" s="1483"/>
      <c r="OQZ14" s="1483"/>
      <c r="ORA14" s="1483"/>
      <c r="ORB14" s="1483"/>
      <c r="ORC14" s="1483"/>
      <c r="ORD14" s="1483"/>
      <c r="ORE14" s="1483"/>
      <c r="ORF14" s="1483"/>
      <c r="ORG14" s="1483"/>
      <c r="ORH14" s="1483"/>
      <c r="ORI14" s="1483"/>
      <c r="ORJ14" s="1483"/>
      <c r="ORK14" s="1483"/>
      <c r="ORL14" s="1483"/>
      <c r="ORM14" s="1483"/>
      <c r="ORN14" s="1483"/>
      <c r="ORO14" s="1483"/>
      <c r="ORP14" s="1483"/>
      <c r="ORQ14" s="1483"/>
      <c r="ORR14" s="1483"/>
      <c r="ORS14" s="1483"/>
      <c r="ORT14" s="1483"/>
      <c r="ORU14" s="1483"/>
      <c r="ORV14" s="1483"/>
      <c r="ORW14" s="1483"/>
      <c r="ORX14" s="1483"/>
      <c r="ORY14" s="1483"/>
      <c r="ORZ14" s="1483"/>
      <c r="OSA14" s="1483"/>
      <c r="OSB14" s="1483"/>
      <c r="OSC14" s="1483"/>
      <c r="OSD14" s="1483"/>
      <c r="OSE14" s="1483"/>
      <c r="OSF14" s="1483"/>
      <c r="OSG14" s="1483"/>
      <c r="OSH14" s="1483"/>
      <c r="OSI14" s="1483"/>
      <c r="OSJ14" s="1483"/>
      <c r="OSK14" s="1483"/>
      <c r="OSL14" s="1483"/>
      <c r="OSM14" s="1483"/>
      <c r="OSN14" s="1483"/>
      <c r="OSO14" s="1483"/>
      <c r="OSP14" s="1483"/>
      <c r="OSQ14" s="1483"/>
      <c r="OSR14" s="1483"/>
      <c r="OSS14" s="1483"/>
      <c r="OST14" s="1483"/>
      <c r="OSU14" s="1483"/>
      <c r="OSV14" s="1483"/>
      <c r="OSW14" s="1483"/>
      <c r="OSX14" s="1483"/>
      <c r="OSY14" s="1483"/>
      <c r="OSZ14" s="1483"/>
      <c r="OTA14" s="1483"/>
      <c r="OTB14" s="1483"/>
      <c r="OTC14" s="1483"/>
      <c r="OTD14" s="1483"/>
      <c r="OTE14" s="1483"/>
      <c r="OTF14" s="1483"/>
      <c r="OTG14" s="1483"/>
      <c r="OTH14" s="1483"/>
      <c r="OTI14" s="1483"/>
      <c r="OTJ14" s="1483"/>
      <c r="OTK14" s="1483"/>
      <c r="OTL14" s="1483"/>
      <c r="OTM14" s="1483"/>
      <c r="OTN14" s="1483"/>
      <c r="OTO14" s="1483"/>
      <c r="OTP14" s="1483"/>
      <c r="OTQ14" s="1483"/>
      <c r="OTR14" s="1483"/>
      <c r="OTS14" s="1483"/>
      <c r="OTT14" s="1483"/>
      <c r="OTU14" s="1483"/>
      <c r="OTV14" s="1483"/>
      <c r="OTW14" s="1483"/>
      <c r="OTX14" s="1483"/>
      <c r="OTY14" s="1483"/>
      <c r="OTZ14" s="1483"/>
      <c r="OUA14" s="1483"/>
      <c r="OUB14" s="1483"/>
      <c r="OUC14" s="1483"/>
      <c r="OUD14" s="1483"/>
      <c r="OUE14" s="1483"/>
      <c r="OUF14" s="1483"/>
      <c r="OUG14" s="1483"/>
      <c r="OUH14" s="1483"/>
      <c r="OUI14" s="1483"/>
      <c r="OUJ14" s="1483"/>
      <c r="OUK14" s="1483"/>
      <c r="OUL14" s="1483"/>
      <c r="OUM14" s="1483"/>
      <c r="OUN14" s="1483"/>
      <c r="OUO14" s="1483"/>
      <c r="OUP14" s="1483"/>
      <c r="OUQ14" s="1483"/>
      <c r="OUR14" s="1483"/>
      <c r="OUS14" s="1483"/>
      <c r="OUT14" s="1483"/>
      <c r="OUU14" s="1483"/>
      <c r="OUV14" s="1483"/>
      <c r="OUW14" s="1483"/>
      <c r="OUX14" s="1483"/>
      <c r="OUY14" s="1483"/>
      <c r="OUZ14" s="1483"/>
      <c r="OVA14" s="1483"/>
      <c r="OVB14" s="1483"/>
      <c r="OVC14" s="1483"/>
      <c r="OVD14" s="1483"/>
      <c r="OVE14" s="1483"/>
      <c r="OVF14" s="1483"/>
      <c r="OVG14" s="1483"/>
      <c r="OVH14" s="1483"/>
      <c r="OVI14" s="1483"/>
      <c r="OVJ14" s="1483"/>
      <c r="OVK14" s="1483"/>
      <c r="OVL14" s="1483"/>
      <c r="OVM14" s="1483"/>
      <c r="OVN14" s="1483"/>
      <c r="OVO14" s="1483"/>
      <c r="OVP14" s="1483"/>
      <c r="OVQ14" s="1483"/>
      <c r="OVR14" s="1483"/>
      <c r="OVS14" s="1483"/>
      <c r="OVT14" s="1483"/>
      <c r="OVU14" s="1483"/>
      <c r="OVV14" s="1483"/>
      <c r="OVW14" s="1483"/>
      <c r="OVX14" s="1483"/>
      <c r="OVY14" s="1483"/>
      <c r="OVZ14" s="1483"/>
      <c r="OWA14" s="1483"/>
      <c r="OWB14" s="1483"/>
      <c r="OWC14" s="1483"/>
      <c r="OWD14" s="1483"/>
      <c r="OWE14" s="1483"/>
      <c r="OWF14" s="1483"/>
      <c r="OWG14" s="1483"/>
      <c r="OWH14" s="1483"/>
      <c r="OWI14" s="1483"/>
      <c r="OWJ14" s="1483"/>
      <c r="OWK14" s="1483"/>
      <c r="OWL14" s="1483"/>
      <c r="OWM14" s="1483"/>
      <c r="OWN14" s="1483"/>
      <c r="OWO14" s="1483"/>
      <c r="OWP14" s="1483"/>
      <c r="OWQ14" s="1483"/>
      <c r="OWR14" s="1483"/>
      <c r="OWS14" s="1483"/>
      <c r="OWT14" s="1483"/>
      <c r="OWU14" s="1483"/>
      <c r="OWV14" s="1483"/>
      <c r="OWW14" s="1483"/>
      <c r="OWX14" s="1483"/>
      <c r="OWY14" s="1483"/>
      <c r="OWZ14" s="1483"/>
      <c r="OXA14" s="1483"/>
      <c r="OXB14" s="1483"/>
      <c r="OXC14" s="1483"/>
      <c r="OXD14" s="1483"/>
      <c r="OXE14" s="1483"/>
      <c r="OXF14" s="1483"/>
      <c r="OXG14" s="1483"/>
      <c r="OXH14" s="1483"/>
      <c r="OXI14" s="1483"/>
      <c r="OXJ14" s="1483"/>
      <c r="OXK14" s="1483"/>
      <c r="OXL14" s="1483"/>
      <c r="OXM14" s="1483"/>
      <c r="OXN14" s="1483"/>
      <c r="OXO14" s="1483"/>
      <c r="OXP14" s="1483"/>
      <c r="OXQ14" s="1483"/>
      <c r="OXR14" s="1483"/>
      <c r="OXS14" s="1483"/>
      <c r="OXT14" s="1483"/>
      <c r="OXU14" s="1483"/>
      <c r="OXV14" s="1483"/>
      <c r="OXW14" s="1483"/>
      <c r="OXX14" s="1483"/>
      <c r="OXY14" s="1483"/>
      <c r="OXZ14" s="1483"/>
      <c r="OYA14" s="1483"/>
      <c r="OYB14" s="1483"/>
      <c r="OYC14" s="1483"/>
      <c r="OYD14" s="1483"/>
      <c r="OYE14" s="1483"/>
      <c r="OYF14" s="1483"/>
      <c r="OYG14" s="1483"/>
      <c r="OYH14" s="1483"/>
      <c r="OYI14" s="1483"/>
      <c r="OYJ14" s="1483"/>
      <c r="OYK14" s="1483"/>
      <c r="OYL14" s="1483"/>
      <c r="OYM14" s="1483"/>
      <c r="OYN14" s="1483"/>
      <c r="OYO14" s="1483"/>
      <c r="OYP14" s="1483"/>
      <c r="OYQ14" s="1483"/>
      <c r="OYR14" s="1483"/>
      <c r="OYS14" s="1483"/>
      <c r="OYT14" s="1483"/>
      <c r="OYU14" s="1483"/>
      <c r="OYV14" s="1483"/>
      <c r="OYW14" s="1483"/>
      <c r="OYX14" s="1483"/>
      <c r="OYY14" s="1483"/>
      <c r="OYZ14" s="1483"/>
      <c r="OZA14" s="1483"/>
      <c r="OZB14" s="1483"/>
      <c r="OZC14" s="1483"/>
      <c r="OZD14" s="1483"/>
      <c r="OZE14" s="1483"/>
      <c r="OZF14" s="1483"/>
      <c r="OZG14" s="1483"/>
      <c r="OZH14" s="1483"/>
      <c r="OZI14" s="1483"/>
      <c r="OZJ14" s="1483"/>
      <c r="OZK14" s="1483"/>
      <c r="OZL14" s="1483"/>
      <c r="OZM14" s="1483"/>
      <c r="OZN14" s="1483"/>
      <c r="OZO14" s="1483"/>
      <c r="OZP14" s="1483"/>
      <c r="OZQ14" s="1483"/>
      <c r="OZR14" s="1483"/>
      <c r="OZS14" s="1483"/>
      <c r="OZT14" s="1483"/>
      <c r="OZU14" s="1483"/>
      <c r="OZV14" s="1483"/>
      <c r="OZW14" s="1483"/>
      <c r="OZX14" s="1483"/>
      <c r="OZY14" s="1483"/>
      <c r="OZZ14" s="1483"/>
      <c r="PAA14" s="1483"/>
      <c r="PAB14" s="1483"/>
      <c r="PAC14" s="1483"/>
      <c r="PAD14" s="1483"/>
      <c r="PAE14" s="1483"/>
      <c r="PAF14" s="1483"/>
      <c r="PAG14" s="1483"/>
      <c r="PAH14" s="1483"/>
      <c r="PAI14" s="1483"/>
      <c r="PAJ14" s="1483"/>
      <c r="PAK14" s="1483"/>
      <c r="PAL14" s="1483"/>
      <c r="PAM14" s="1483"/>
      <c r="PAN14" s="1483"/>
      <c r="PAO14" s="1483"/>
      <c r="PAP14" s="1483"/>
      <c r="PAQ14" s="1483"/>
      <c r="PAR14" s="1483"/>
      <c r="PAS14" s="1483"/>
      <c r="PAT14" s="1483"/>
      <c r="PAU14" s="1483"/>
      <c r="PAV14" s="1483"/>
      <c r="PAW14" s="1483"/>
      <c r="PAX14" s="1483"/>
      <c r="PAY14" s="1483"/>
      <c r="PAZ14" s="1483"/>
      <c r="PBA14" s="1483"/>
      <c r="PBB14" s="1483"/>
      <c r="PBC14" s="1483"/>
      <c r="PBD14" s="1483"/>
      <c r="PBE14" s="1483"/>
      <c r="PBF14" s="1483"/>
      <c r="PBG14" s="1483"/>
      <c r="PBH14" s="1483"/>
      <c r="PBI14" s="1483"/>
      <c r="PBJ14" s="1483"/>
      <c r="PBK14" s="1483"/>
      <c r="PBL14" s="1483"/>
      <c r="PBM14" s="1483"/>
      <c r="PBN14" s="1483"/>
      <c r="PBO14" s="1483"/>
      <c r="PBP14" s="1483"/>
      <c r="PBQ14" s="1483"/>
      <c r="PBR14" s="1483"/>
      <c r="PBS14" s="1483"/>
      <c r="PBT14" s="1483"/>
      <c r="PBU14" s="1483"/>
      <c r="PBV14" s="1483"/>
      <c r="PBW14" s="1483"/>
      <c r="PBX14" s="1483"/>
      <c r="PBY14" s="1483"/>
      <c r="PBZ14" s="1483"/>
      <c r="PCA14" s="1483"/>
      <c r="PCB14" s="1483"/>
      <c r="PCC14" s="1483"/>
      <c r="PCD14" s="1483"/>
      <c r="PCE14" s="1483"/>
      <c r="PCF14" s="1483"/>
      <c r="PCG14" s="1483"/>
      <c r="PCH14" s="1483"/>
      <c r="PCI14" s="1483"/>
      <c r="PCJ14" s="1483"/>
      <c r="PCK14" s="1483"/>
      <c r="PCL14" s="1483"/>
      <c r="PCM14" s="1483"/>
      <c r="PCN14" s="1483"/>
      <c r="PCO14" s="1483"/>
      <c r="PCP14" s="1483"/>
      <c r="PCQ14" s="1483"/>
      <c r="PCR14" s="1483"/>
      <c r="PCS14" s="1483"/>
      <c r="PCT14" s="1483"/>
      <c r="PCU14" s="1483"/>
      <c r="PCV14" s="1483"/>
      <c r="PCW14" s="1483"/>
      <c r="PCX14" s="1483"/>
      <c r="PCY14" s="1483"/>
      <c r="PCZ14" s="1483"/>
      <c r="PDA14" s="1483"/>
      <c r="PDB14" s="1483"/>
      <c r="PDC14" s="1483"/>
      <c r="PDD14" s="1483"/>
      <c r="PDE14" s="1483"/>
      <c r="PDF14" s="1483"/>
      <c r="PDG14" s="1483"/>
      <c r="PDH14" s="1483"/>
      <c r="PDI14" s="1483"/>
      <c r="PDJ14" s="1483"/>
      <c r="PDK14" s="1483"/>
      <c r="PDL14" s="1483"/>
      <c r="PDM14" s="1483"/>
      <c r="PDN14" s="1483"/>
      <c r="PDO14" s="1483"/>
      <c r="PDP14" s="1483"/>
      <c r="PDQ14" s="1483"/>
      <c r="PDR14" s="1483"/>
      <c r="PDS14" s="1483"/>
      <c r="PDT14" s="1483"/>
      <c r="PDU14" s="1483"/>
      <c r="PDV14" s="1483"/>
      <c r="PDW14" s="1483"/>
      <c r="PDX14" s="1483"/>
      <c r="PDY14" s="1483"/>
      <c r="PDZ14" s="1483"/>
      <c r="PEA14" s="1483"/>
      <c r="PEB14" s="1483"/>
      <c r="PEC14" s="1483"/>
      <c r="PED14" s="1483"/>
      <c r="PEE14" s="1483"/>
      <c r="PEF14" s="1483"/>
      <c r="PEG14" s="1483"/>
      <c r="PEH14" s="1483"/>
      <c r="PEI14" s="1483"/>
      <c r="PEJ14" s="1483"/>
      <c r="PEK14" s="1483"/>
      <c r="PEL14" s="1483"/>
      <c r="PEM14" s="1483"/>
      <c r="PEN14" s="1483"/>
      <c r="PEO14" s="1483"/>
      <c r="PEP14" s="1483"/>
      <c r="PEQ14" s="1483"/>
      <c r="PER14" s="1483"/>
      <c r="PES14" s="1483"/>
      <c r="PET14" s="1483"/>
      <c r="PEU14" s="1483"/>
      <c r="PEV14" s="1483"/>
      <c r="PEW14" s="1483"/>
      <c r="PEX14" s="1483"/>
      <c r="PEY14" s="1483"/>
      <c r="PEZ14" s="1483"/>
      <c r="PFA14" s="1483"/>
      <c r="PFB14" s="1483"/>
      <c r="PFC14" s="1483"/>
      <c r="PFD14" s="1483"/>
      <c r="PFE14" s="1483"/>
      <c r="PFF14" s="1483"/>
      <c r="PFG14" s="1483"/>
      <c r="PFH14" s="1483"/>
      <c r="PFI14" s="1483"/>
      <c r="PFJ14" s="1483"/>
      <c r="PFK14" s="1483"/>
      <c r="PFL14" s="1483"/>
      <c r="PFM14" s="1483"/>
      <c r="PFN14" s="1483"/>
      <c r="PFO14" s="1483"/>
      <c r="PFP14" s="1483"/>
      <c r="PFQ14" s="1483"/>
      <c r="PFR14" s="1483"/>
      <c r="PFS14" s="1483"/>
      <c r="PFT14" s="1483"/>
      <c r="PFU14" s="1483"/>
      <c r="PFV14" s="1483"/>
      <c r="PFW14" s="1483"/>
      <c r="PFX14" s="1483"/>
      <c r="PFY14" s="1483"/>
      <c r="PFZ14" s="1483"/>
      <c r="PGA14" s="1483"/>
      <c r="PGB14" s="1483"/>
      <c r="PGC14" s="1483"/>
      <c r="PGD14" s="1483"/>
      <c r="PGE14" s="1483"/>
      <c r="PGF14" s="1483"/>
      <c r="PGG14" s="1483"/>
      <c r="PGH14" s="1483"/>
      <c r="PGI14" s="1483"/>
      <c r="PGJ14" s="1483"/>
      <c r="PGK14" s="1483"/>
      <c r="PGL14" s="1483"/>
      <c r="PGM14" s="1483"/>
      <c r="PGN14" s="1483"/>
      <c r="PGO14" s="1483"/>
      <c r="PGP14" s="1483"/>
      <c r="PGQ14" s="1483"/>
      <c r="PGR14" s="1483"/>
      <c r="PGS14" s="1483"/>
      <c r="PGT14" s="1483"/>
      <c r="PGU14" s="1483"/>
      <c r="PGV14" s="1483"/>
      <c r="PGW14" s="1483"/>
      <c r="PGX14" s="1483"/>
      <c r="PGY14" s="1483"/>
      <c r="PGZ14" s="1483"/>
      <c r="PHA14" s="1483"/>
      <c r="PHB14" s="1483"/>
      <c r="PHC14" s="1483"/>
      <c r="PHD14" s="1483"/>
      <c r="PHE14" s="1483"/>
      <c r="PHF14" s="1483"/>
      <c r="PHG14" s="1483"/>
      <c r="PHH14" s="1483"/>
      <c r="PHI14" s="1483"/>
      <c r="PHJ14" s="1483"/>
      <c r="PHK14" s="1483"/>
      <c r="PHL14" s="1483"/>
      <c r="PHM14" s="1483"/>
      <c r="PHN14" s="1483"/>
      <c r="PHO14" s="1483"/>
      <c r="PHP14" s="1483"/>
      <c r="PHQ14" s="1483"/>
      <c r="PHR14" s="1483"/>
      <c r="PHS14" s="1483"/>
      <c r="PHT14" s="1483"/>
      <c r="PHU14" s="1483"/>
      <c r="PHV14" s="1483"/>
      <c r="PHW14" s="1483"/>
      <c r="PHX14" s="1483"/>
      <c r="PHY14" s="1483"/>
      <c r="PHZ14" s="1483"/>
      <c r="PIA14" s="1483"/>
      <c r="PIB14" s="1483"/>
      <c r="PIC14" s="1483"/>
      <c r="PID14" s="1483"/>
      <c r="PIE14" s="1483"/>
      <c r="PIF14" s="1483"/>
      <c r="PIG14" s="1483"/>
      <c r="PIH14" s="1483"/>
      <c r="PII14" s="1483"/>
      <c r="PIJ14" s="1483"/>
      <c r="PIK14" s="1483"/>
      <c r="PIL14" s="1483"/>
      <c r="PIM14" s="1483"/>
      <c r="PIN14" s="1483"/>
      <c r="PIO14" s="1483"/>
      <c r="PIP14" s="1483"/>
      <c r="PIQ14" s="1483"/>
      <c r="PIR14" s="1483"/>
      <c r="PIS14" s="1483"/>
      <c r="PIT14" s="1483"/>
      <c r="PIU14" s="1483"/>
      <c r="PIV14" s="1483"/>
      <c r="PIW14" s="1483"/>
      <c r="PIX14" s="1483"/>
      <c r="PIY14" s="1483"/>
      <c r="PIZ14" s="1483"/>
      <c r="PJA14" s="1483"/>
      <c r="PJB14" s="1483"/>
      <c r="PJC14" s="1483"/>
      <c r="PJD14" s="1483"/>
      <c r="PJE14" s="1483"/>
      <c r="PJF14" s="1483"/>
      <c r="PJG14" s="1483"/>
      <c r="PJH14" s="1483"/>
      <c r="PJI14" s="1483"/>
      <c r="PJJ14" s="1483"/>
      <c r="PJK14" s="1483"/>
      <c r="PJL14" s="1483"/>
      <c r="PJM14" s="1483"/>
      <c r="PJN14" s="1483"/>
      <c r="PJO14" s="1483"/>
      <c r="PJP14" s="1483"/>
      <c r="PJQ14" s="1483"/>
      <c r="PJR14" s="1483"/>
      <c r="PJS14" s="1483"/>
      <c r="PJT14" s="1483"/>
      <c r="PJU14" s="1483"/>
      <c r="PJV14" s="1483"/>
      <c r="PJW14" s="1483"/>
      <c r="PJX14" s="1483"/>
      <c r="PJY14" s="1483"/>
      <c r="PJZ14" s="1483"/>
      <c r="PKA14" s="1483"/>
      <c r="PKB14" s="1483"/>
      <c r="PKC14" s="1483"/>
      <c r="PKD14" s="1483"/>
      <c r="PKE14" s="1483"/>
      <c r="PKF14" s="1483"/>
      <c r="PKG14" s="1483"/>
      <c r="PKH14" s="1483"/>
      <c r="PKI14" s="1483"/>
      <c r="PKJ14" s="1483"/>
      <c r="PKK14" s="1483"/>
      <c r="PKL14" s="1483"/>
      <c r="PKM14" s="1483"/>
      <c r="PKN14" s="1483"/>
      <c r="PKO14" s="1483"/>
      <c r="PKP14" s="1483"/>
      <c r="PKQ14" s="1483"/>
      <c r="PKR14" s="1483"/>
      <c r="PKS14" s="1483"/>
      <c r="PKT14" s="1483"/>
      <c r="PKU14" s="1483"/>
      <c r="PKV14" s="1483"/>
      <c r="PKW14" s="1483"/>
      <c r="PKX14" s="1483"/>
      <c r="PKY14" s="1483"/>
      <c r="PKZ14" s="1483"/>
      <c r="PLA14" s="1483"/>
      <c r="PLB14" s="1483"/>
      <c r="PLC14" s="1483"/>
      <c r="PLD14" s="1483"/>
      <c r="PLE14" s="1483"/>
      <c r="PLF14" s="1483"/>
      <c r="PLG14" s="1483"/>
      <c r="PLH14" s="1483"/>
      <c r="PLI14" s="1483"/>
      <c r="PLJ14" s="1483"/>
      <c r="PLK14" s="1483"/>
      <c r="PLL14" s="1483"/>
      <c r="PLM14" s="1483"/>
      <c r="PLN14" s="1483"/>
      <c r="PLO14" s="1483"/>
      <c r="PLP14" s="1483"/>
      <c r="PLQ14" s="1483"/>
      <c r="PLR14" s="1483"/>
      <c r="PLS14" s="1483"/>
      <c r="PLT14" s="1483"/>
      <c r="PLU14" s="1483"/>
      <c r="PLV14" s="1483"/>
      <c r="PLW14" s="1483"/>
      <c r="PLX14" s="1483"/>
      <c r="PLY14" s="1483"/>
      <c r="PLZ14" s="1483"/>
      <c r="PMA14" s="1483"/>
      <c r="PMB14" s="1483"/>
      <c r="PMC14" s="1483"/>
      <c r="PMD14" s="1483"/>
      <c r="PME14" s="1483"/>
      <c r="PMF14" s="1483"/>
      <c r="PMG14" s="1483"/>
      <c r="PMH14" s="1483"/>
      <c r="PMI14" s="1483"/>
      <c r="PMJ14" s="1483"/>
      <c r="PMK14" s="1483"/>
      <c r="PML14" s="1483"/>
      <c r="PMM14" s="1483"/>
      <c r="PMN14" s="1483"/>
      <c r="PMO14" s="1483"/>
      <c r="PMP14" s="1483"/>
      <c r="PMQ14" s="1483"/>
      <c r="PMR14" s="1483"/>
      <c r="PMS14" s="1483"/>
      <c r="PMT14" s="1483"/>
      <c r="PMU14" s="1483"/>
      <c r="PMV14" s="1483"/>
      <c r="PMW14" s="1483"/>
      <c r="PMX14" s="1483"/>
      <c r="PMY14" s="1483"/>
      <c r="PMZ14" s="1483"/>
      <c r="PNA14" s="1483"/>
      <c r="PNB14" s="1483"/>
      <c r="PNC14" s="1483"/>
      <c r="PND14" s="1483"/>
      <c r="PNE14" s="1483"/>
      <c r="PNF14" s="1483"/>
      <c r="PNG14" s="1483"/>
      <c r="PNH14" s="1483"/>
      <c r="PNI14" s="1483"/>
      <c r="PNJ14" s="1483"/>
      <c r="PNK14" s="1483"/>
      <c r="PNL14" s="1483"/>
      <c r="PNM14" s="1483"/>
      <c r="PNN14" s="1483"/>
      <c r="PNO14" s="1483"/>
      <c r="PNP14" s="1483"/>
      <c r="PNQ14" s="1483"/>
      <c r="PNR14" s="1483"/>
      <c r="PNS14" s="1483"/>
      <c r="PNT14" s="1483"/>
      <c r="PNU14" s="1483"/>
      <c r="PNV14" s="1483"/>
      <c r="PNW14" s="1483"/>
      <c r="PNX14" s="1483"/>
      <c r="PNY14" s="1483"/>
      <c r="PNZ14" s="1483"/>
      <c r="POA14" s="1483"/>
      <c r="POB14" s="1483"/>
      <c r="POC14" s="1483"/>
      <c r="POD14" s="1483"/>
      <c r="POE14" s="1483"/>
      <c r="POF14" s="1483"/>
      <c r="POG14" s="1483"/>
      <c r="POH14" s="1483"/>
      <c r="POI14" s="1483"/>
      <c r="POJ14" s="1483"/>
      <c r="POK14" s="1483"/>
      <c r="POL14" s="1483"/>
      <c r="POM14" s="1483"/>
      <c r="PON14" s="1483"/>
      <c r="POO14" s="1483"/>
      <c r="POP14" s="1483"/>
      <c r="POQ14" s="1483"/>
      <c r="POR14" s="1483"/>
      <c r="POS14" s="1483"/>
      <c r="POT14" s="1483"/>
      <c r="POU14" s="1483"/>
      <c r="POV14" s="1483"/>
      <c r="POW14" s="1483"/>
      <c r="POX14" s="1483"/>
      <c r="POY14" s="1483"/>
      <c r="POZ14" s="1483"/>
      <c r="PPA14" s="1483"/>
      <c r="PPB14" s="1483"/>
      <c r="PPC14" s="1483"/>
      <c r="PPD14" s="1483"/>
      <c r="PPE14" s="1483"/>
      <c r="PPF14" s="1483"/>
      <c r="PPG14" s="1483"/>
      <c r="PPH14" s="1483"/>
      <c r="PPI14" s="1483"/>
      <c r="PPJ14" s="1483"/>
      <c r="PPK14" s="1483"/>
      <c r="PPL14" s="1483"/>
      <c r="PPM14" s="1483"/>
      <c r="PPN14" s="1483"/>
      <c r="PPO14" s="1483"/>
      <c r="PPP14" s="1483"/>
      <c r="PPQ14" s="1483"/>
      <c r="PPR14" s="1483"/>
      <c r="PPS14" s="1483"/>
      <c r="PPT14" s="1483"/>
      <c r="PPU14" s="1483"/>
      <c r="PPV14" s="1483"/>
      <c r="PPW14" s="1483"/>
      <c r="PPX14" s="1483"/>
      <c r="PPY14" s="1483"/>
      <c r="PPZ14" s="1483"/>
      <c r="PQA14" s="1483"/>
      <c r="PQB14" s="1483"/>
      <c r="PQC14" s="1483"/>
      <c r="PQD14" s="1483"/>
      <c r="PQE14" s="1483"/>
      <c r="PQF14" s="1483"/>
      <c r="PQG14" s="1483"/>
      <c r="PQH14" s="1483"/>
      <c r="PQI14" s="1483"/>
      <c r="PQJ14" s="1483"/>
      <c r="PQK14" s="1483"/>
      <c r="PQL14" s="1483"/>
      <c r="PQM14" s="1483"/>
      <c r="PQN14" s="1483"/>
      <c r="PQO14" s="1483"/>
      <c r="PQP14" s="1483"/>
      <c r="PQQ14" s="1483"/>
      <c r="PQR14" s="1483"/>
      <c r="PQS14" s="1483"/>
      <c r="PQT14" s="1483"/>
      <c r="PQU14" s="1483"/>
      <c r="PQV14" s="1483"/>
      <c r="PQW14" s="1483"/>
      <c r="PQX14" s="1483"/>
      <c r="PQY14" s="1483"/>
      <c r="PQZ14" s="1483"/>
      <c r="PRA14" s="1483"/>
      <c r="PRB14" s="1483"/>
      <c r="PRC14" s="1483"/>
      <c r="PRD14" s="1483"/>
      <c r="PRE14" s="1483"/>
      <c r="PRF14" s="1483"/>
      <c r="PRG14" s="1483"/>
      <c r="PRH14" s="1483"/>
      <c r="PRI14" s="1483"/>
      <c r="PRJ14" s="1483"/>
      <c r="PRK14" s="1483"/>
      <c r="PRL14" s="1483"/>
      <c r="PRM14" s="1483"/>
      <c r="PRN14" s="1483"/>
      <c r="PRO14" s="1483"/>
      <c r="PRP14" s="1483"/>
      <c r="PRQ14" s="1483"/>
      <c r="PRR14" s="1483"/>
      <c r="PRS14" s="1483"/>
      <c r="PRT14" s="1483"/>
      <c r="PRU14" s="1483"/>
      <c r="PRV14" s="1483"/>
      <c r="PRW14" s="1483"/>
      <c r="PRX14" s="1483"/>
      <c r="PRY14" s="1483"/>
      <c r="PRZ14" s="1483"/>
      <c r="PSA14" s="1483"/>
      <c r="PSB14" s="1483"/>
      <c r="PSC14" s="1483"/>
      <c r="PSD14" s="1483"/>
      <c r="PSE14" s="1483"/>
      <c r="PSF14" s="1483"/>
      <c r="PSG14" s="1483"/>
      <c r="PSH14" s="1483"/>
      <c r="PSI14" s="1483"/>
      <c r="PSJ14" s="1483"/>
      <c r="PSK14" s="1483"/>
      <c r="PSL14" s="1483"/>
      <c r="PSM14" s="1483"/>
      <c r="PSN14" s="1483"/>
      <c r="PSO14" s="1483"/>
      <c r="PSP14" s="1483"/>
      <c r="PSQ14" s="1483"/>
      <c r="PSR14" s="1483"/>
      <c r="PSS14" s="1483"/>
      <c r="PST14" s="1483"/>
      <c r="PSU14" s="1483"/>
      <c r="PSV14" s="1483"/>
      <c r="PSW14" s="1483"/>
      <c r="PSX14" s="1483"/>
      <c r="PSY14" s="1483"/>
      <c r="PSZ14" s="1483"/>
      <c r="PTA14" s="1483"/>
      <c r="PTB14" s="1483"/>
      <c r="PTC14" s="1483"/>
      <c r="PTD14" s="1483"/>
      <c r="PTE14" s="1483"/>
      <c r="PTF14" s="1483"/>
      <c r="PTG14" s="1483"/>
      <c r="PTH14" s="1483"/>
      <c r="PTI14" s="1483"/>
      <c r="PTJ14" s="1483"/>
      <c r="PTK14" s="1483"/>
      <c r="PTL14" s="1483"/>
      <c r="PTM14" s="1483"/>
      <c r="PTN14" s="1483"/>
      <c r="PTO14" s="1483"/>
      <c r="PTP14" s="1483"/>
      <c r="PTQ14" s="1483"/>
      <c r="PTR14" s="1483"/>
      <c r="PTS14" s="1483"/>
      <c r="PTT14" s="1483"/>
      <c r="PTU14" s="1483"/>
      <c r="PTV14" s="1483"/>
      <c r="PTW14" s="1483"/>
      <c r="PTX14" s="1483"/>
      <c r="PTY14" s="1483"/>
      <c r="PTZ14" s="1483"/>
      <c r="PUA14" s="1483"/>
      <c r="PUB14" s="1483"/>
      <c r="PUC14" s="1483"/>
      <c r="PUD14" s="1483"/>
      <c r="PUE14" s="1483"/>
      <c r="PUF14" s="1483"/>
      <c r="PUG14" s="1483"/>
      <c r="PUH14" s="1483"/>
      <c r="PUI14" s="1483"/>
      <c r="PUJ14" s="1483"/>
      <c r="PUK14" s="1483"/>
      <c r="PUL14" s="1483"/>
      <c r="PUM14" s="1483"/>
      <c r="PUN14" s="1483"/>
      <c r="PUO14" s="1483"/>
      <c r="PUP14" s="1483"/>
      <c r="PUQ14" s="1483"/>
      <c r="PUR14" s="1483"/>
      <c r="PUS14" s="1483"/>
      <c r="PUT14" s="1483"/>
      <c r="PUU14" s="1483"/>
      <c r="PUV14" s="1483"/>
      <c r="PUW14" s="1483"/>
      <c r="PUX14" s="1483"/>
      <c r="PUY14" s="1483"/>
      <c r="PUZ14" s="1483"/>
      <c r="PVA14" s="1483"/>
      <c r="PVB14" s="1483"/>
      <c r="PVC14" s="1483"/>
      <c r="PVD14" s="1483"/>
      <c r="PVE14" s="1483"/>
      <c r="PVF14" s="1483"/>
      <c r="PVG14" s="1483"/>
      <c r="PVH14" s="1483"/>
      <c r="PVI14" s="1483"/>
      <c r="PVJ14" s="1483"/>
      <c r="PVK14" s="1483"/>
      <c r="PVL14" s="1483"/>
      <c r="PVM14" s="1483"/>
      <c r="PVN14" s="1483"/>
      <c r="PVO14" s="1483"/>
      <c r="PVP14" s="1483"/>
      <c r="PVQ14" s="1483"/>
      <c r="PVR14" s="1483"/>
      <c r="PVS14" s="1483"/>
      <c r="PVT14" s="1483"/>
      <c r="PVU14" s="1483"/>
      <c r="PVV14" s="1483"/>
      <c r="PVW14" s="1483"/>
      <c r="PVX14" s="1483"/>
      <c r="PVY14" s="1483"/>
      <c r="PVZ14" s="1483"/>
      <c r="PWA14" s="1483"/>
      <c r="PWB14" s="1483"/>
      <c r="PWC14" s="1483"/>
      <c r="PWD14" s="1483"/>
      <c r="PWE14" s="1483"/>
      <c r="PWF14" s="1483"/>
      <c r="PWG14" s="1483"/>
      <c r="PWH14" s="1483"/>
      <c r="PWI14" s="1483"/>
      <c r="PWJ14" s="1483"/>
      <c r="PWK14" s="1483"/>
      <c r="PWL14" s="1483"/>
      <c r="PWM14" s="1483"/>
      <c r="PWN14" s="1483"/>
      <c r="PWO14" s="1483"/>
      <c r="PWP14" s="1483"/>
      <c r="PWQ14" s="1483"/>
      <c r="PWR14" s="1483"/>
      <c r="PWS14" s="1483"/>
      <c r="PWT14" s="1483"/>
      <c r="PWU14" s="1483"/>
      <c r="PWV14" s="1483"/>
      <c r="PWW14" s="1483"/>
      <c r="PWX14" s="1483"/>
      <c r="PWY14" s="1483"/>
      <c r="PWZ14" s="1483"/>
      <c r="PXA14" s="1483"/>
      <c r="PXB14" s="1483"/>
      <c r="PXC14" s="1483"/>
      <c r="PXD14" s="1483"/>
      <c r="PXE14" s="1483"/>
      <c r="PXF14" s="1483"/>
      <c r="PXG14" s="1483"/>
      <c r="PXH14" s="1483"/>
      <c r="PXI14" s="1483"/>
      <c r="PXJ14" s="1483"/>
      <c r="PXK14" s="1483"/>
      <c r="PXL14" s="1483"/>
      <c r="PXM14" s="1483"/>
      <c r="PXN14" s="1483"/>
      <c r="PXO14" s="1483"/>
      <c r="PXP14" s="1483"/>
      <c r="PXQ14" s="1483"/>
      <c r="PXR14" s="1483"/>
      <c r="PXS14" s="1483"/>
      <c r="PXT14" s="1483"/>
      <c r="PXU14" s="1483"/>
      <c r="PXV14" s="1483"/>
      <c r="PXW14" s="1483"/>
      <c r="PXX14" s="1483"/>
      <c r="PXY14" s="1483"/>
      <c r="PXZ14" s="1483"/>
      <c r="PYA14" s="1483"/>
      <c r="PYB14" s="1483"/>
      <c r="PYC14" s="1483"/>
      <c r="PYD14" s="1483"/>
      <c r="PYE14" s="1483"/>
      <c r="PYF14" s="1483"/>
      <c r="PYG14" s="1483"/>
      <c r="PYH14" s="1483"/>
      <c r="PYI14" s="1483"/>
      <c r="PYJ14" s="1483"/>
      <c r="PYK14" s="1483"/>
      <c r="PYL14" s="1483"/>
      <c r="PYM14" s="1483"/>
      <c r="PYN14" s="1483"/>
      <c r="PYO14" s="1483"/>
      <c r="PYP14" s="1483"/>
      <c r="PYQ14" s="1483"/>
      <c r="PYR14" s="1483"/>
      <c r="PYS14" s="1483"/>
      <c r="PYT14" s="1483"/>
      <c r="PYU14" s="1483"/>
      <c r="PYV14" s="1483"/>
      <c r="PYW14" s="1483"/>
      <c r="PYX14" s="1483"/>
      <c r="PYY14" s="1483"/>
      <c r="PYZ14" s="1483"/>
      <c r="PZA14" s="1483"/>
      <c r="PZB14" s="1483"/>
      <c r="PZC14" s="1483"/>
      <c r="PZD14" s="1483"/>
      <c r="PZE14" s="1483"/>
      <c r="PZF14" s="1483"/>
      <c r="PZG14" s="1483"/>
      <c r="PZH14" s="1483"/>
      <c r="PZI14" s="1483"/>
      <c r="PZJ14" s="1483"/>
      <c r="PZK14" s="1483"/>
      <c r="PZL14" s="1483"/>
      <c r="PZM14" s="1483"/>
      <c r="PZN14" s="1483"/>
      <c r="PZO14" s="1483"/>
      <c r="PZP14" s="1483"/>
      <c r="PZQ14" s="1483"/>
      <c r="PZR14" s="1483"/>
      <c r="PZS14" s="1483"/>
      <c r="PZT14" s="1483"/>
      <c r="PZU14" s="1483"/>
      <c r="PZV14" s="1483"/>
      <c r="PZW14" s="1483"/>
      <c r="PZX14" s="1483"/>
      <c r="PZY14" s="1483"/>
      <c r="PZZ14" s="1483"/>
      <c r="QAA14" s="1483"/>
      <c r="QAB14" s="1483"/>
      <c r="QAC14" s="1483"/>
      <c r="QAD14" s="1483"/>
      <c r="QAE14" s="1483"/>
      <c r="QAF14" s="1483"/>
      <c r="QAG14" s="1483"/>
      <c r="QAH14" s="1483"/>
      <c r="QAI14" s="1483"/>
      <c r="QAJ14" s="1483"/>
      <c r="QAK14" s="1483"/>
      <c r="QAL14" s="1483"/>
      <c r="QAM14" s="1483"/>
      <c r="QAN14" s="1483"/>
      <c r="QAO14" s="1483"/>
      <c r="QAP14" s="1483"/>
      <c r="QAQ14" s="1483"/>
      <c r="QAR14" s="1483"/>
      <c r="QAS14" s="1483"/>
      <c r="QAT14" s="1483"/>
      <c r="QAU14" s="1483"/>
      <c r="QAV14" s="1483"/>
      <c r="QAW14" s="1483"/>
      <c r="QAX14" s="1483"/>
      <c r="QAY14" s="1483"/>
      <c r="QAZ14" s="1483"/>
      <c r="QBA14" s="1483"/>
      <c r="QBB14" s="1483"/>
      <c r="QBC14" s="1483"/>
      <c r="QBD14" s="1483"/>
      <c r="QBE14" s="1483"/>
      <c r="QBF14" s="1483"/>
      <c r="QBG14" s="1483"/>
      <c r="QBH14" s="1483"/>
      <c r="QBI14" s="1483"/>
      <c r="QBJ14" s="1483"/>
      <c r="QBK14" s="1483"/>
      <c r="QBL14" s="1483"/>
      <c r="QBM14" s="1483"/>
      <c r="QBN14" s="1483"/>
      <c r="QBO14" s="1483"/>
      <c r="QBP14" s="1483"/>
      <c r="QBQ14" s="1483"/>
      <c r="QBR14" s="1483"/>
      <c r="QBS14" s="1483"/>
      <c r="QBT14" s="1483"/>
      <c r="QBU14" s="1483"/>
      <c r="QBV14" s="1483"/>
      <c r="QBW14" s="1483"/>
      <c r="QBX14" s="1483"/>
      <c r="QBY14" s="1483"/>
      <c r="QBZ14" s="1483"/>
      <c r="QCA14" s="1483"/>
      <c r="QCB14" s="1483"/>
      <c r="QCC14" s="1483"/>
      <c r="QCD14" s="1483"/>
      <c r="QCE14" s="1483"/>
      <c r="QCF14" s="1483"/>
      <c r="QCG14" s="1483"/>
      <c r="QCH14" s="1483"/>
      <c r="QCI14" s="1483"/>
      <c r="QCJ14" s="1483"/>
      <c r="QCK14" s="1483"/>
      <c r="QCL14" s="1483"/>
      <c r="QCM14" s="1483"/>
      <c r="QCN14" s="1483"/>
      <c r="QCO14" s="1483"/>
      <c r="QCP14" s="1483"/>
      <c r="QCQ14" s="1483"/>
      <c r="QCR14" s="1483"/>
      <c r="QCS14" s="1483"/>
      <c r="QCT14" s="1483"/>
      <c r="QCU14" s="1483"/>
      <c r="QCV14" s="1483"/>
      <c r="QCW14" s="1483"/>
      <c r="QCX14" s="1483"/>
      <c r="QCY14" s="1483"/>
      <c r="QCZ14" s="1483"/>
      <c r="QDA14" s="1483"/>
      <c r="QDB14" s="1483"/>
      <c r="QDC14" s="1483"/>
      <c r="QDD14" s="1483"/>
      <c r="QDE14" s="1483"/>
      <c r="QDF14" s="1483"/>
      <c r="QDG14" s="1483"/>
      <c r="QDH14" s="1483"/>
      <c r="QDI14" s="1483"/>
      <c r="QDJ14" s="1483"/>
      <c r="QDK14" s="1483"/>
      <c r="QDL14" s="1483"/>
      <c r="QDM14" s="1483"/>
      <c r="QDN14" s="1483"/>
      <c r="QDO14" s="1483"/>
      <c r="QDP14" s="1483"/>
      <c r="QDQ14" s="1483"/>
      <c r="QDR14" s="1483"/>
      <c r="QDS14" s="1483"/>
      <c r="QDT14" s="1483"/>
      <c r="QDU14" s="1483"/>
      <c r="QDV14" s="1483"/>
      <c r="QDW14" s="1483"/>
      <c r="QDX14" s="1483"/>
      <c r="QDY14" s="1483"/>
      <c r="QDZ14" s="1483"/>
      <c r="QEA14" s="1483"/>
      <c r="QEB14" s="1483"/>
      <c r="QEC14" s="1483"/>
      <c r="QED14" s="1483"/>
      <c r="QEE14" s="1483"/>
      <c r="QEF14" s="1483"/>
      <c r="QEG14" s="1483"/>
      <c r="QEH14" s="1483"/>
      <c r="QEI14" s="1483"/>
      <c r="QEJ14" s="1483"/>
      <c r="QEK14" s="1483"/>
      <c r="QEL14" s="1483"/>
      <c r="QEM14" s="1483"/>
      <c r="QEN14" s="1483"/>
      <c r="QEO14" s="1483"/>
      <c r="QEP14" s="1483"/>
      <c r="QEQ14" s="1483"/>
      <c r="QER14" s="1483"/>
      <c r="QES14" s="1483"/>
      <c r="QET14" s="1483"/>
      <c r="QEU14" s="1483"/>
      <c r="QEV14" s="1483"/>
      <c r="QEW14" s="1483"/>
      <c r="QEX14" s="1483"/>
      <c r="QEY14" s="1483"/>
      <c r="QEZ14" s="1483"/>
      <c r="QFA14" s="1483"/>
      <c r="QFB14" s="1483"/>
      <c r="QFC14" s="1483"/>
      <c r="QFD14" s="1483"/>
      <c r="QFE14" s="1483"/>
      <c r="QFF14" s="1483"/>
      <c r="QFG14" s="1483"/>
      <c r="QFH14" s="1483"/>
      <c r="QFI14" s="1483"/>
      <c r="QFJ14" s="1483"/>
      <c r="QFK14" s="1483"/>
      <c r="QFL14" s="1483"/>
      <c r="QFM14" s="1483"/>
      <c r="QFN14" s="1483"/>
      <c r="QFO14" s="1483"/>
      <c r="QFP14" s="1483"/>
      <c r="QFQ14" s="1483"/>
      <c r="QFR14" s="1483"/>
      <c r="QFS14" s="1483"/>
      <c r="QFT14" s="1483"/>
      <c r="QFU14" s="1483"/>
      <c r="QFV14" s="1483"/>
      <c r="QFW14" s="1483"/>
      <c r="QFX14" s="1483"/>
      <c r="QFY14" s="1483"/>
      <c r="QFZ14" s="1483"/>
      <c r="QGA14" s="1483"/>
      <c r="QGB14" s="1483"/>
      <c r="QGC14" s="1483"/>
      <c r="QGD14" s="1483"/>
      <c r="QGE14" s="1483"/>
      <c r="QGF14" s="1483"/>
      <c r="QGG14" s="1483"/>
      <c r="QGH14" s="1483"/>
      <c r="QGI14" s="1483"/>
      <c r="QGJ14" s="1483"/>
      <c r="QGK14" s="1483"/>
      <c r="QGL14" s="1483"/>
      <c r="QGM14" s="1483"/>
      <c r="QGN14" s="1483"/>
      <c r="QGO14" s="1483"/>
      <c r="QGP14" s="1483"/>
      <c r="QGQ14" s="1483"/>
      <c r="QGR14" s="1483"/>
      <c r="QGS14" s="1483"/>
      <c r="QGT14" s="1483"/>
      <c r="QGU14" s="1483"/>
      <c r="QGV14" s="1483"/>
      <c r="QGW14" s="1483"/>
      <c r="QGX14" s="1483"/>
      <c r="QGY14" s="1483"/>
      <c r="QGZ14" s="1483"/>
      <c r="QHA14" s="1483"/>
      <c r="QHB14" s="1483"/>
      <c r="QHC14" s="1483"/>
      <c r="QHD14" s="1483"/>
      <c r="QHE14" s="1483"/>
      <c r="QHF14" s="1483"/>
      <c r="QHG14" s="1483"/>
      <c r="QHH14" s="1483"/>
      <c r="QHI14" s="1483"/>
      <c r="QHJ14" s="1483"/>
      <c r="QHK14" s="1483"/>
      <c r="QHL14" s="1483"/>
      <c r="QHM14" s="1483"/>
      <c r="QHN14" s="1483"/>
      <c r="QHO14" s="1483"/>
      <c r="QHP14" s="1483"/>
      <c r="QHQ14" s="1483"/>
      <c r="QHR14" s="1483"/>
      <c r="QHS14" s="1483"/>
      <c r="QHT14" s="1483"/>
      <c r="QHU14" s="1483"/>
      <c r="QHV14" s="1483"/>
      <c r="QHW14" s="1483"/>
      <c r="QHX14" s="1483"/>
      <c r="QHY14" s="1483"/>
      <c r="QHZ14" s="1483"/>
      <c r="QIA14" s="1483"/>
      <c r="QIB14" s="1483"/>
      <c r="QIC14" s="1483"/>
      <c r="QID14" s="1483"/>
      <c r="QIE14" s="1483"/>
      <c r="QIF14" s="1483"/>
      <c r="QIG14" s="1483"/>
      <c r="QIH14" s="1483"/>
      <c r="QII14" s="1483"/>
      <c r="QIJ14" s="1483"/>
      <c r="QIK14" s="1483"/>
      <c r="QIL14" s="1483"/>
      <c r="QIM14" s="1483"/>
      <c r="QIN14" s="1483"/>
      <c r="QIO14" s="1483"/>
      <c r="QIP14" s="1483"/>
      <c r="QIQ14" s="1483"/>
      <c r="QIR14" s="1483"/>
      <c r="QIS14" s="1483"/>
      <c r="QIT14" s="1483"/>
      <c r="QIU14" s="1483"/>
      <c r="QIV14" s="1483"/>
      <c r="QIW14" s="1483"/>
      <c r="QIX14" s="1483"/>
      <c r="QIY14" s="1483"/>
      <c r="QIZ14" s="1483"/>
      <c r="QJA14" s="1483"/>
      <c r="QJB14" s="1483"/>
      <c r="QJC14" s="1483"/>
      <c r="QJD14" s="1483"/>
      <c r="QJE14" s="1483"/>
      <c r="QJF14" s="1483"/>
      <c r="QJG14" s="1483"/>
      <c r="QJH14" s="1483"/>
      <c r="QJI14" s="1483"/>
      <c r="QJJ14" s="1483"/>
      <c r="QJK14" s="1483"/>
      <c r="QJL14" s="1483"/>
      <c r="QJM14" s="1483"/>
      <c r="QJN14" s="1483"/>
      <c r="QJO14" s="1483"/>
      <c r="QJP14" s="1483"/>
      <c r="QJQ14" s="1483"/>
      <c r="QJR14" s="1483"/>
      <c r="QJS14" s="1483"/>
      <c r="QJT14" s="1483"/>
      <c r="QJU14" s="1483"/>
      <c r="QJV14" s="1483"/>
      <c r="QJW14" s="1483"/>
      <c r="QJX14" s="1483"/>
      <c r="QJY14" s="1483"/>
      <c r="QJZ14" s="1483"/>
      <c r="QKA14" s="1483"/>
      <c r="QKB14" s="1483"/>
      <c r="QKC14" s="1483"/>
      <c r="QKD14" s="1483"/>
      <c r="QKE14" s="1483"/>
      <c r="QKF14" s="1483"/>
      <c r="QKG14" s="1483"/>
      <c r="QKH14" s="1483"/>
      <c r="QKI14" s="1483"/>
      <c r="QKJ14" s="1483"/>
      <c r="QKK14" s="1483"/>
      <c r="QKL14" s="1483"/>
      <c r="QKM14" s="1483"/>
      <c r="QKN14" s="1483"/>
      <c r="QKO14" s="1483"/>
      <c r="QKP14" s="1483"/>
      <c r="QKQ14" s="1483"/>
      <c r="QKR14" s="1483"/>
      <c r="QKS14" s="1483"/>
      <c r="QKT14" s="1483"/>
      <c r="QKU14" s="1483"/>
      <c r="QKV14" s="1483"/>
      <c r="QKW14" s="1483"/>
      <c r="QKX14" s="1483"/>
      <c r="QKY14" s="1483"/>
      <c r="QKZ14" s="1483"/>
      <c r="QLA14" s="1483"/>
      <c r="QLB14" s="1483"/>
      <c r="QLC14" s="1483"/>
      <c r="QLD14" s="1483"/>
      <c r="QLE14" s="1483"/>
      <c r="QLF14" s="1483"/>
      <c r="QLG14" s="1483"/>
      <c r="QLH14" s="1483"/>
      <c r="QLI14" s="1483"/>
      <c r="QLJ14" s="1483"/>
      <c r="QLK14" s="1483"/>
      <c r="QLL14" s="1483"/>
      <c r="QLM14" s="1483"/>
      <c r="QLN14" s="1483"/>
      <c r="QLO14" s="1483"/>
      <c r="QLP14" s="1483"/>
      <c r="QLQ14" s="1483"/>
      <c r="QLR14" s="1483"/>
      <c r="QLS14" s="1483"/>
      <c r="QLT14" s="1483"/>
      <c r="QLU14" s="1483"/>
      <c r="QLV14" s="1483"/>
      <c r="QLW14" s="1483"/>
      <c r="QLX14" s="1483"/>
      <c r="QLY14" s="1483"/>
      <c r="QLZ14" s="1483"/>
      <c r="QMA14" s="1483"/>
      <c r="QMB14" s="1483"/>
      <c r="QMC14" s="1483"/>
      <c r="QMD14" s="1483"/>
      <c r="QME14" s="1483"/>
      <c r="QMF14" s="1483"/>
      <c r="QMG14" s="1483"/>
      <c r="QMH14" s="1483"/>
      <c r="QMI14" s="1483"/>
      <c r="QMJ14" s="1483"/>
      <c r="QMK14" s="1483"/>
      <c r="QML14" s="1483"/>
      <c r="QMM14" s="1483"/>
      <c r="QMN14" s="1483"/>
      <c r="QMO14" s="1483"/>
      <c r="QMP14" s="1483"/>
      <c r="QMQ14" s="1483"/>
      <c r="QMR14" s="1483"/>
      <c r="QMS14" s="1483"/>
      <c r="QMT14" s="1483"/>
      <c r="QMU14" s="1483"/>
      <c r="QMV14" s="1483"/>
      <c r="QMW14" s="1483"/>
      <c r="QMX14" s="1483"/>
      <c r="QMY14" s="1483"/>
      <c r="QMZ14" s="1483"/>
      <c r="QNA14" s="1483"/>
      <c r="QNB14" s="1483"/>
      <c r="QNC14" s="1483"/>
      <c r="QND14" s="1483"/>
      <c r="QNE14" s="1483"/>
      <c r="QNF14" s="1483"/>
      <c r="QNG14" s="1483"/>
      <c r="QNH14" s="1483"/>
      <c r="QNI14" s="1483"/>
      <c r="QNJ14" s="1483"/>
      <c r="QNK14" s="1483"/>
      <c r="QNL14" s="1483"/>
      <c r="QNM14" s="1483"/>
      <c r="QNN14" s="1483"/>
      <c r="QNO14" s="1483"/>
      <c r="QNP14" s="1483"/>
      <c r="QNQ14" s="1483"/>
      <c r="QNR14" s="1483"/>
      <c r="QNS14" s="1483"/>
      <c r="QNT14" s="1483"/>
      <c r="QNU14" s="1483"/>
      <c r="QNV14" s="1483"/>
      <c r="QNW14" s="1483"/>
      <c r="QNX14" s="1483"/>
      <c r="QNY14" s="1483"/>
      <c r="QNZ14" s="1483"/>
      <c r="QOA14" s="1483"/>
      <c r="QOB14" s="1483"/>
      <c r="QOC14" s="1483"/>
      <c r="QOD14" s="1483"/>
      <c r="QOE14" s="1483"/>
      <c r="QOF14" s="1483"/>
      <c r="QOG14" s="1483"/>
      <c r="QOH14" s="1483"/>
      <c r="QOI14" s="1483"/>
      <c r="QOJ14" s="1483"/>
      <c r="QOK14" s="1483"/>
      <c r="QOL14" s="1483"/>
      <c r="QOM14" s="1483"/>
      <c r="QON14" s="1483"/>
      <c r="QOO14" s="1483"/>
      <c r="QOP14" s="1483"/>
      <c r="QOQ14" s="1483"/>
      <c r="QOR14" s="1483"/>
      <c r="QOS14" s="1483"/>
      <c r="QOT14" s="1483"/>
      <c r="QOU14" s="1483"/>
      <c r="QOV14" s="1483"/>
      <c r="QOW14" s="1483"/>
      <c r="QOX14" s="1483"/>
      <c r="QOY14" s="1483"/>
      <c r="QOZ14" s="1483"/>
      <c r="QPA14" s="1483"/>
      <c r="QPB14" s="1483"/>
      <c r="QPC14" s="1483"/>
      <c r="QPD14" s="1483"/>
      <c r="QPE14" s="1483"/>
      <c r="QPF14" s="1483"/>
      <c r="QPG14" s="1483"/>
      <c r="QPH14" s="1483"/>
      <c r="QPI14" s="1483"/>
      <c r="QPJ14" s="1483"/>
      <c r="QPK14" s="1483"/>
      <c r="QPL14" s="1483"/>
      <c r="QPM14" s="1483"/>
      <c r="QPN14" s="1483"/>
      <c r="QPO14" s="1483"/>
      <c r="QPP14" s="1483"/>
      <c r="QPQ14" s="1483"/>
      <c r="QPR14" s="1483"/>
      <c r="QPS14" s="1483"/>
      <c r="QPT14" s="1483"/>
      <c r="QPU14" s="1483"/>
      <c r="QPV14" s="1483"/>
      <c r="QPW14" s="1483"/>
      <c r="QPX14" s="1483"/>
      <c r="QPY14" s="1483"/>
      <c r="QPZ14" s="1483"/>
      <c r="QQA14" s="1483"/>
      <c r="QQB14" s="1483"/>
      <c r="QQC14" s="1483"/>
      <c r="QQD14" s="1483"/>
      <c r="QQE14" s="1483"/>
      <c r="QQF14" s="1483"/>
      <c r="QQG14" s="1483"/>
      <c r="QQH14" s="1483"/>
      <c r="QQI14" s="1483"/>
      <c r="QQJ14" s="1483"/>
      <c r="QQK14" s="1483"/>
      <c r="QQL14" s="1483"/>
      <c r="QQM14" s="1483"/>
      <c r="QQN14" s="1483"/>
      <c r="QQO14" s="1483"/>
      <c r="QQP14" s="1483"/>
      <c r="QQQ14" s="1483"/>
      <c r="QQR14" s="1483"/>
      <c r="QQS14" s="1483"/>
      <c r="QQT14" s="1483"/>
      <c r="QQU14" s="1483"/>
      <c r="QQV14" s="1483"/>
      <c r="QQW14" s="1483"/>
      <c r="QQX14" s="1483"/>
      <c r="QQY14" s="1483"/>
      <c r="QQZ14" s="1483"/>
      <c r="QRA14" s="1483"/>
      <c r="QRB14" s="1483"/>
      <c r="QRC14" s="1483"/>
      <c r="QRD14" s="1483"/>
      <c r="QRE14" s="1483"/>
      <c r="QRF14" s="1483"/>
      <c r="QRG14" s="1483"/>
      <c r="QRH14" s="1483"/>
      <c r="QRI14" s="1483"/>
      <c r="QRJ14" s="1483"/>
      <c r="QRK14" s="1483"/>
      <c r="QRL14" s="1483"/>
      <c r="QRM14" s="1483"/>
      <c r="QRN14" s="1483"/>
      <c r="QRO14" s="1483"/>
      <c r="QRP14" s="1483"/>
      <c r="QRQ14" s="1483"/>
      <c r="QRR14" s="1483"/>
      <c r="QRS14" s="1483"/>
      <c r="QRT14" s="1483"/>
      <c r="QRU14" s="1483"/>
      <c r="QRV14" s="1483"/>
      <c r="QRW14" s="1483"/>
      <c r="QRX14" s="1483"/>
      <c r="QRY14" s="1483"/>
      <c r="QRZ14" s="1483"/>
      <c r="QSA14" s="1483"/>
      <c r="QSB14" s="1483"/>
      <c r="QSC14" s="1483"/>
      <c r="QSD14" s="1483"/>
      <c r="QSE14" s="1483"/>
      <c r="QSF14" s="1483"/>
      <c r="QSG14" s="1483"/>
      <c r="QSH14" s="1483"/>
      <c r="QSI14" s="1483"/>
      <c r="QSJ14" s="1483"/>
      <c r="QSK14" s="1483"/>
      <c r="QSL14" s="1483"/>
      <c r="QSM14" s="1483"/>
      <c r="QSN14" s="1483"/>
      <c r="QSO14" s="1483"/>
      <c r="QSP14" s="1483"/>
      <c r="QSQ14" s="1483"/>
      <c r="QSR14" s="1483"/>
      <c r="QSS14" s="1483"/>
      <c r="QST14" s="1483"/>
      <c r="QSU14" s="1483"/>
      <c r="QSV14" s="1483"/>
      <c r="QSW14" s="1483"/>
      <c r="QSX14" s="1483"/>
      <c r="QSY14" s="1483"/>
      <c r="QSZ14" s="1483"/>
      <c r="QTA14" s="1483"/>
      <c r="QTB14" s="1483"/>
      <c r="QTC14" s="1483"/>
      <c r="QTD14" s="1483"/>
      <c r="QTE14" s="1483"/>
      <c r="QTF14" s="1483"/>
      <c r="QTG14" s="1483"/>
      <c r="QTH14" s="1483"/>
      <c r="QTI14" s="1483"/>
      <c r="QTJ14" s="1483"/>
      <c r="QTK14" s="1483"/>
      <c r="QTL14" s="1483"/>
      <c r="QTM14" s="1483"/>
      <c r="QTN14" s="1483"/>
      <c r="QTO14" s="1483"/>
      <c r="QTP14" s="1483"/>
      <c r="QTQ14" s="1483"/>
      <c r="QTR14" s="1483"/>
      <c r="QTS14" s="1483"/>
      <c r="QTT14" s="1483"/>
      <c r="QTU14" s="1483"/>
      <c r="QTV14" s="1483"/>
      <c r="QTW14" s="1483"/>
      <c r="QTX14" s="1483"/>
      <c r="QTY14" s="1483"/>
      <c r="QTZ14" s="1483"/>
      <c r="QUA14" s="1483"/>
      <c r="QUB14" s="1483"/>
      <c r="QUC14" s="1483"/>
      <c r="QUD14" s="1483"/>
      <c r="QUE14" s="1483"/>
      <c r="QUF14" s="1483"/>
      <c r="QUG14" s="1483"/>
      <c r="QUH14" s="1483"/>
      <c r="QUI14" s="1483"/>
      <c r="QUJ14" s="1483"/>
      <c r="QUK14" s="1483"/>
      <c r="QUL14" s="1483"/>
      <c r="QUM14" s="1483"/>
      <c r="QUN14" s="1483"/>
      <c r="QUO14" s="1483"/>
      <c r="QUP14" s="1483"/>
      <c r="QUQ14" s="1483"/>
      <c r="QUR14" s="1483"/>
      <c r="QUS14" s="1483"/>
      <c r="QUT14" s="1483"/>
      <c r="QUU14" s="1483"/>
      <c r="QUV14" s="1483"/>
      <c r="QUW14" s="1483"/>
      <c r="QUX14" s="1483"/>
      <c r="QUY14" s="1483"/>
      <c r="QUZ14" s="1483"/>
      <c r="QVA14" s="1483"/>
      <c r="QVB14" s="1483"/>
      <c r="QVC14" s="1483"/>
      <c r="QVD14" s="1483"/>
      <c r="QVE14" s="1483"/>
      <c r="QVF14" s="1483"/>
      <c r="QVG14" s="1483"/>
      <c r="QVH14" s="1483"/>
      <c r="QVI14" s="1483"/>
      <c r="QVJ14" s="1483"/>
      <c r="QVK14" s="1483"/>
      <c r="QVL14" s="1483"/>
      <c r="QVM14" s="1483"/>
      <c r="QVN14" s="1483"/>
      <c r="QVO14" s="1483"/>
      <c r="QVP14" s="1483"/>
      <c r="QVQ14" s="1483"/>
      <c r="QVR14" s="1483"/>
      <c r="QVS14" s="1483"/>
      <c r="QVT14" s="1483"/>
      <c r="QVU14" s="1483"/>
      <c r="QVV14" s="1483"/>
      <c r="QVW14" s="1483"/>
      <c r="QVX14" s="1483"/>
      <c r="QVY14" s="1483"/>
      <c r="QVZ14" s="1483"/>
      <c r="QWA14" s="1483"/>
      <c r="QWB14" s="1483"/>
      <c r="QWC14" s="1483"/>
      <c r="QWD14" s="1483"/>
      <c r="QWE14" s="1483"/>
      <c r="QWF14" s="1483"/>
      <c r="QWG14" s="1483"/>
      <c r="QWH14" s="1483"/>
      <c r="QWI14" s="1483"/>
      <c r="QWJ14" s="1483"/>
      <c r="QWK14" s="1483"/>
      <c r="QWL14" s="1483"/>
      <c r="QWM14" s="1483"/>
      <c r="QWN14" s="1483"/>
      <c r="QWO14" s="1483"/>
      <c r="QWP14" s="1483"/>
      <c r="QWQ14" s="1483"/>
      <c r="QWR14" s="1483"/>
      <c r="QWS14" s="1483"/>
      <c r="QWT14" s="1483"/>
      <c r="QWU14" s="1483"/>
      <c r="QWV14" s="1483"/>
      <c r="QWW14" s="1483"/>
      <c r="QWX14" s="1483"/>
      <c r="QWY14" s="1483"/>
      <c r="QWZ14" s="1483"/>
      <c r="QXA14" s="1483"/>
      <c r="QXB14" s="1483"/>
      <c r="QXC14" s="1483"/>
      <c r="QXD14" s="1483"/>
      <c r="QXE14" s="1483"/>
      <c r="QXF14" s="1483"/>
      <c r="QXG14" s="1483"/>
      <c r="QXH14" s="1483"/>
      <c r="QXI14" s="1483"/>
      <c r="QXJ14" s="1483"/>
      <c r="QXK14" s="1483"/>
      <c r="QXL14" s="1483"/>
      <c r="QXM14" s="1483"/>
      <c r="QXN14" s="1483"/>
      <c r="QXO14" s="1483"/>
      <c r="QXP14" s="1483"/>
      <c r="QXQ14" s="1483"/>
      <c r="QXR14" s="1483"/>
      <c r="QXS14" s="1483"/>
      <c r="QXT14" s="1483"/>
      <c r="QXU14" s="1483"/>
      <c r="QXV14" s="1483"/>
      <c r="QXW14" s="1483"/>
      <c r="QXX14" s="1483"/>
      <c r="QXY14" s="1483"/>
      <c r="QXZ14" s="1483"/>
      <c r="QYA14" s="1483"/>
      <c r="QYB14" s="1483"/>
      <c r="QYC14" s="1483"/>
      <c r="QYD14" s="1483"/>
      <c r="QYE14" s="1483"/>
      <c r="QYF14" s="1483"/>
      <c r="QYG14" s="1483"/>
      <c r="QYH14" s="1483"/>
      <c r="QYI14" s="1483"/>
      <c r="QYJ14" s="1483"/>
      <c r="QYK14" s="1483"/>
      <c r="QYL14" s="1483"/>
      <c r="QYM14" s="1483"/>
      <c r="QYN14" s="1483"/>
      <c r="QYO14" s="1483"/>
      <c r="QYP14" s="1483"/>
      <c r="QYQ14" s="1483"/>
      <c r="QYR14" s="1483"/>
      <c r="QYS14" s="1483"/>
      <c r="QYT14" s="1483"/>
      <c r="QYU14" s="1483"/>
      <c r="QYV14" s="1483"/>
      <c r="QYW14" s="1483"/>
      <c r="QYX14" s="1483"/>
      <c r="QYY14" s="1483"/>
      <c r="QYZ14" s="1483"/>
      <c r="QZA14" s="1483"/>
      <c r="QZB14" s="1483"/>
      <c r="QZC14" s="1483"/>
      <c r="QZD14" s="1483"/>
      <c r="QZE14" s="1483"/>
      <c r="QZF14" s="1483"/>
      <c r="QZG14" s="1483"/>
      <c r="QZH14" s="1483"/>
      <c r="QZI14" s="1483"/>
      <c r="QZJ14" s="1483"/>
      <c r="QZK14" s="1483"/>
      <c r="QZL14" s="1483"/>
      <c r="QZM14" s="1483"/>
      <c r="QZN14" s="1483"/>
      <c r="QZO14" s="1483"/>
      <c r="QZP14" s="1483"/>
      <c r="QZQ14" s="1483"/>
      <c r="QZR14" s="1483"/>
      <c r="QZS14" s="1483"/>
      <c r="QZT14" s="1483"/>
      <c r="QZU14" s="1483"/>
      <c r="QZV14" s="1483"/>
      <c r="QZW14" s="1483"/>
      <c r="QZX14" s="1483"/>
      <c r="QZY14" s="1483"/>
      <c r="QZZ14" s="1483"/>
      <c r="RAA14" s="1483"/>
      <c r="RAB14" s="1483"/>
      <c r="RAC14" s="1483"/>
      <c r="RAD14" s="1483"/>
      <c r="RAE14" s="1483"/>
      <c r="RAF14" s="1483"/>
      <c r="RAG14" s="1483"/>
      <c r="RAH14" s="1483"/>
      <c r="RAI14" s="1483"/>
      <c r="RAJ14" s="1483"/>
      <c r="RAK14" s="1483"/>
      <c r="RAL14" s="1483"/>
      <c r="RAM14" s="1483"/>
      <c r="RAN14" s="1483"/>
      <c r="RAO14" s="1483"/>
      <c r="RAP14" s="1483"/>
      <c r="RAQ14" s="1483"/>
      <c r="RAR14" s="1483"/>
      <c r="RAS14" s="1483"/>
      <c r="RAT14" s="1483"/>
      <c r="RAU14" s="1483"/>
      <c r="RAV14" s="1483"/>
      <c r="RAW14" s="1483"/>
      <c r="RAX14" s="1483"/>
      <c r="RAY14" s="1483"/>
      <c r="RAZ14" s="1483"/>
      <c r="RBA14" s="1483"/>
      <c r="RBB14" s="1483"/>
      <c r="RBC14" s="1483"/>
      <c r="RBD14" s="1483"/>
      <c r="RBE14" s="1483"/>
      <c r="RBF14" s="1483"/>
      <c r="RBG14" s="1483"/>
      <c r="RBH14" s="1483"/>
      <c r="RBI14" s="1483"/>
      <c r="RBJ14" s="1483"/>
      <c r="RBK14" s="1483"/>
      <c r="RBL14" s="1483"/>
      <c r="RBM14" s="1483"/>
      <c r="RBN14" s="1483"/>
      <c r="RBO14" s="1483"/>
      <c r="RBP14" s="1483"/>
      <c r="RBQ14" s="1483"/>
      <c r="RBR14" s="1483"/>
      <c r="RBS14" s="1483"/>
      <c r="RBT14" s="1483"/>
      <c r="RBU14" s="1483"/>
      <c r="RBV14" s="1483"/>
      <c r="RBW14" s="1483"/>
      <c r="RBX14" s="1483"/>
      <c r="RBY14" s="1483"/>
      <c r="RBZ14" s="1483"/>
      <c r="RCA14" s="1483"/>
      <c r="RCB14" s="1483"/>
      <c r="RCC14" s="1483"/>
      <c r="RCD14" s="1483"/>
      <c r="RCE14" s="1483"/>
      <c r="RCF14" s="1483"/>
      <c r="RCG14" s="1483"/>
      <c r="RCH14" s="1483"/>
      <c r="RCI14" s="1483"/>
      <c r="RCJ14" s="1483"/>
      <c r="RCK14" s="1483"/>
      <c r="RCL14" s="1483"/>
      <c r="RCM14" s="1483"/>
      <c r="RCN14" s="1483"/>
      <c r="RCO14" s="1483"/>
      <c r="RCP14" s="1483"/>
      <c r="RCQ14" s="1483"/>
      <c r="RCR14" s="1483"/>
      <c r="RCS14" s="1483"/>
      <c r="RCT14" s="1483"/>
      <c r="RCU14" s="1483"/>
      <c r="RCV14" s="1483"/>
      <c r="RCW14" s="1483"/>
      <c r="RCX14" s="1483"/>
      <c r="RCY14" s="1483"/>
      <c r="RCZ14" s="1483"/>
      <c r="RDA14" s="1483"/>
      <c r="RDB14" s="1483"/>
      <c r="RDC14" s="1483"/>
      <c r="RDD14" s="1483"/>
      <c r="RDE14" s="1483"/>
      <c r="RDF14" s="1483"/>
      <c r="RDG14" s="1483"/>
      <c r="RDH14" s="1483"/>
      <c r="RDI14" s="1483"/>
      <c r="RDJ14" s="1483"/>
      <c r="RDK14" s="1483"/>
      <c r="RDL14" s="1483"/>
      <c r="RDM14" s="1483"/>
      <c r="RDN14" s="1483"/>
      <c r="RDO14" s="1483"/>
      <c r="RDP14" s="1483"/>
      <c r="RDQ14" s="1483"/>
      <c r="RDR14" s="1483"/>
      <c r="RDS14" s="1483"/>
      <c r="RDT14" s="1483"/>
      <c r="RDU14" s="1483"/>
      <c r="RDV14" s="1483"/>
      <c r="RDW14" s="1483"/>
      <c r="RDX14" s="1483"/>
      <c r="RDY14" s="1483"/>
      <c r="RDZ14" s="1483"/>
      <c r="REA14" s="1483"/>
      <c r="REB14" s="1483"/>
      <c r="REC14" s="1483"/>
      <c r="RED14" s="1483"/>
      <c r="REE14" s="1483"/>
      <c r="REF14" s="1483"/>
      <c r="REG14" s="1483"/>
      <c r="REH14" s="1483"/>
      <c r="REI14" s="1483"/>
      <c r="REJ14" s="1483"/>
      <c r="REK14" s="1483"/>
      <c r="REL14" s="1483"/>
      <c r="REM14" s="1483"/>
      <c r="REN14" s="1483"/>
      <c r="REO14" s="1483"/>
      <c r="REP14" s="1483"/>
      <c r="REQ14" s="1483"/>
      <c r="RER14" s="1483"/>
      <c r="RES14" s="1483"/>
      <c r="RET14" s="1483"/>
      <c r="REU14" s="1483"/>
      <c r="REV14" s="1483"/>
      <c r="REW14" s="1483"/>
      <c r="REX14" s="1483"/>
      <c r="REY14" s="1483"/>
      <c r="REZ14" s="1483"/>
      <c r="RFA14" s="1483"/>
      <c r="RFB14" s="1483"/>
      <c r="RFC14" s="1483"/>
      <c r="RFD14" s="1483"/>
      <c r="RFE14" s="1483"/>
      <c r="RFF14" s="1483"/>
      <c r="RFG14" s="1483"/>
      <c r="RFH14" s="1483"/>
      <c r="RFI14" s="1483"/>
      <c r="RFJ14" s="1483"/>
      <c r="RFK14" s="1483"/>
      <c r="RFL14" s="1483"/>
      <c r="RFM14" s="1483"/>
      <c r="RFN14" s="1483"/>
      <c r="RFO14" s="1483"/>
      <c r="RFP14" s="1483"/>
      <c r="RFQ14" s="1483"/>
      <c r="RFR14" s="1483"/>
      <c r="RFS14" s="1483"/>
      <c r="RFT14" s="1483"/>
      <c r="RFU14" s="1483"/>
      <c r="RFV14" s="1483"/>
      <c r="RFW14" s="1483"/>
      <c r="RFX14" s="1483"/>
      <c r="RFY14" s="1483"/>
      <c r="RFZ14" s="1483"/>
      <c r="RGA14" s="1483"/>
      <c r="RGB14" s="1483"/>
      <c r="RGC14" s="1483"/>
      <c r="RGD14" s="1483"/>
      <c r="RGE14" s="1483"/>
      <c r="RGF14" s="1483"/>
      <c r="RGG14" s="1483"/>
      <c r="RGH14" s="1483"/>
      <c r="RGI14" s="1483"/>
      <c r="RGJ14" s="1483"/>
      <c r="RGK14" s="1483"/>
      <c r="RGL14" s="1483"/>
      <c r="RGM14" s="1483"/>
      <c r="RGN14" s="1483"/>
      <c r="RGO14" s="1483"/>
      <c r="RGP14" s="1483"/>
      <c r="RGQ14" s="1483"/>
      <c r="RGR14" s="1483"/>
      <c r="RGS14" s="1483"/>
      <c r="RGT14" s="1483"/>
      <c r="RGU14" s="1483"/>
      <c r="RGV14" s="1483"/>
      <c r="RGW14" s="1483"/>
      <c r="RGX14" s="1483"/>
      <c r="RGY14" s="1483"/>
      <c r="RGZ14" s="1483"/>
      <c r="RHA14" s="1483"/>
      <c r="RHB14" s="1483"/>
      <c r="RHC14" s="1483"/>
      <c r="RHD14" s="1483"/>
      <c r="RHE14" s="1483"/>
      <c r="RHF14" s="1483"/>
      <c r="RHG14" s="1483"/>
      <c r="RHH14" s="1483"/>
      <c r="RHI14" s="1483"/>
      <c r="RHJ14" s="1483"/>
      <c r="RHK14" s="1483"/>
      <c r="RHL14" s="1483"/>
      <c r="RHM14" s="1483"/>
      <c r="RHN14" s="1483"/>
      <c r="RHO14" s="1483"/>
      <c r="RHP14" s="1483"/>
      <c r="RHQ14" s="1483"/>
      <c r="RHR14" s="1483"/>
      <c r="RHS14" s="1483"/>
      <c r="RHT14" s="1483"/>
      <c r="RHU14" s="1483"/>
      <c r="RHV14" s="1483"/>
      <c r="RHW14" s="1483"/>
      <c r="RHX14" s="1483"/>
      <c r="RHY14" s="1483"/>
      <c r="RHZ14" s="1483"/>
      <c r="RIA14" s="1483"/>
      <c r="RIB14" s="1483"/>
      <c r="RIC14" s="1483"/>
      <c r="RID14" s="1483"/>
      <c r="RIE14" s="1483"/>
      <c r="RIF14" s="1483"/>
      <c r="RIG14" s="1483"/>
      <c r="RIH14" s="1483"/>
      <c r="RII14" s="1483"/>
      <c r="RIJ14" s="1483"/>
      <c r="RIK14" s="1483"/>
      <c r="RIL14" s="1483"/>
      <c r="RIM14" s="1483"/>
      <c r="RIN14" s="1483"/>
      <c r="RIO14" s="1483"/>
      <c r="RIP14" s="1483"/>
      <c r="RIQ14" s="1483"/>
      <c r="RIR14" s="1483"/>
      <c r="RIS14" s="1483"/>
      <c r="RIT14" s="1483"/>
      <c r="RIU14" s="1483"/>
      <c r="RIV14" s="1483"/>
      <c r="RIW14" s="1483"/>
      <c r="RIX14" s="1483"/>
      <c r="RIY14" s="1483"/>
      <c r="RIZ14" s="1483"/>
      <c r="RJA14" s="1483"/>
      <c r="RJB14" s="1483"/>
      <c r="RJC14" s="1483"/>
      <c r="RJD14" s="1483"/>
      <c r="RJE14" s="1483"/>
      <c r="RJF14" s="1483"/>
      <c r="RJG14" s="1483"/>
      <c r="RJH14" s="1483"/>
      <c r="RJI14" s="1483"/>
      <c r="RJJ14" s="1483"/>
      <c r="RJK14" s="1483"/>
      <c r="RJL14" s="1483"/>
      <c r="RJM14" s="1483"/>
      <c r="RJN14" s="1483"/>
      <c r="RJO14" s="1483"/>
      <c r="RJP14" s="1483"/>
      <c r="RJQ14" s="1483"/>
      <c r="RJR14" s="1483"/>
      <c r="RJS14" s="1483"/>
      <c r="RJT14" s="1483"/>
      <c r="RJU14" s="1483"/>
      <c r="RJV14" s="1483"/>
      <c r="RJW14" s="1483"/>
      <c r="RJX14" s="1483"/>
      <c r="RJY14" s="1483"/>
      <c r="RJZ14" s="1483"/>
      <c r="RKA14" s="1483"/>
      <c r="RKB14" s="1483"/>
      <c r="RKC14" s="1483"/>
      <c r="RKD14" s="1483"/>
      <c r="RKE14" s="1483"/>
      <c r="RKF14" s="1483"/>
      <c r="RKG14" s="1483"/>
      <c r="RKH14" s="1483"/>
      <c r="RKI14" s="1483"/>
      <c r="RKJ14" s="1483"/>
      <c r="RKK14" s="1483"/>
      <c r="RKL14" s="1483"/>
      <c r="RKM14" s="1483"/>
      <c r="RKN14" s="1483"/>
      <c r="RKO14" s="1483"/>
      <c r="RKP14" s="1483"/>
      <c r="RKQ14" s="1483"/>
      <c r="RKR14" s="1483"/>
      <c r="RKS14" s="1483"/>
      <c r="RKT14" s="1483"/>
      <c r="RKU14" s="1483"/>
      <c r="RKV14" s="1483"/>
      <c r="RKW14" s="1483"/>
      <c r="RKX14" s="1483"/>
      <c r="RKY14" s="1483"/>
      <c r="RKZ14" s="1483"/>
      <c r="RLA14" s="1483"/>
      <c r="RLB14" s="1483"/>
      <c r="RLC14" s="1483"/>
      <c r="RLD14" s="1483"/>
      <c r="RLE14" s="1483"/>
      <c r="RLF14" s="1483"/>
      <c r="RLG14" s="1483"/>
      <c r="RLH14" s="1483"/>
      <c r="RLI14" s="1483"/>
      <c r="RLJ14" s="1483"/>
      <c r="RLK14" s="1483"/>
      <c r="RLL14" s="1483"/>
      <c r="RLM14" s="1483"/>
      <c r="RLN14" s="1483"/>
      <c r="RLO14" s="1483"/>
      <c r="RLP14" s="1483"/>
      <c r="RLQ14" s="1483"/>
      <c r="RLR14" s="1483"/>
      <c r="RLS14" s="1483"/>
      <c r="RLT14" s="1483"/>
      <c r="RLU14" s="1483"/>
      <c r="RLV14" s="1483"/>
      <c r="RLW14" s="1483"/>
      <c r="RLX14" s="1483"/>
      <c r="RLY14" s="1483"/>
      <c r="RLZ14" s="1483"/>
      <c r="RMA14" s="1483"/>
      <c r="RMB14" s="1483"/>
      <c r="RMC14" s="1483"/>
      <c r="RMD14" s="1483"/>
      <c r="RME14" s="1483"/>
      <c r="RMF14" s="1483"/>
      <c r="RMG14" s="1483"/>
      <c r="RMH14" s="1483"/>
      <c r="RMI14" s="1483"/>
      <c r="RMJ14" s="1483"/>
      <c r="RMK14" s="1483"/>
      <c r="RML14" s="1483"/>
      <c r="RMM14" s="1483"/>
      <c r="RMN14" s="1483"/>
      <c r="RMO14" s="1483"/>
      <c r="RMP14" s="1483"/>
      <c r="RMQ14" s="1483"/>
      <c r="RMR14" s="1483"/>
      <c r="RMS14" s="1483"/>
      <c r="RMT14" s="1483"/>
      <c r="RMU14" s="1483"/>
      <c r="RMV14" s="1483"/>
      <c r="RMW14" s="1483"/>
      <c r="RMX14" s="1483"/>
      <c r="RMY14" s="1483"/>
      <c r="RMZ14" s="1483"/>
      <c r="RNA14" s="1483"/>
      <c r="RNB14" s="1483"/>
      <c r="RNC14" s="1483"/>
      <c r="RND14" s="1483"/>
      <c r="RNE14" s="1483"/>
      <c r="RNF14" s="1483"/>
      <c r="RNG14" s="1483"/>
      <c r="RNH14" s="1483"/>
      <c r="RNI14" s="1483"/>
      <c r="RNJ14" s="1483"/>
      <c r="RNK14" s="1483"/>
      <c r="RNL14" s="1483"/>
      <c r="RNM14" s="1483"/>
      <c r="RNN14" s="1483"/>
      <c r="RNO14" s="1483"/>
      <c r="RNP14" s="1483"/>
      <c r="RNQ14" s="1483"/>
      <c r="RNR14" s="1483"/>
      <c r="RNS14" s="1483"/>
      <c r="RNT14" s="1483"/>
      <c r="RNU14" s="1483"/>
      <c r="RNV14" s="1483"/>
      <c r="RNW14" s="1483"/>
      <c r="RNX14" s="1483"/>
      <c r="RNY14" s="1483"/>
      <c r="RNZ14" s="1483"/>
      <c r="ROA14" s="1483"/>
      <c r="ROB14" s="1483"/>
      <c r="ROC14" s="1483"/>
      <c r="ROD14" s="1483"/>
      <c r="ROE14" s="1483"/>
      <c r="ROF14" s="1483"/>
      <c r="ROG14" s="1483"/>
      <c r="ROH14" s="1483"/>
      <c r="ROI14" s="1483"/>
      <c r="ROJ14" s="1483"/>
      <c r="ROK14" s="1483"/>
      <c r="ROL14" s="1483"/>
      <c r="ROM14" s="1483"/>
      <c r="RON14" s="1483"/>
      <c r="ROO14" s="1483"/>
      <c r="ROP14" s="1483"/>
      <c r="ROQ14" s="1483"/>
      <c r="ROR14" s="1483"/>
      <c r="ROS14" s="1483"/>
      <c r="ROT14" s="1483"/>
      <c r="ROU14" s="1483"/>
      <c r="ROV14" s="1483"/>
      <c r="ROW14" s="1483"/>
      <c r="ROX14" s="1483"/>
      <c r="ROY14" s="1483"/>
      <c r="ROZ14" s="1483"/>
      <c r="RPA14" s="1483"/>
      <c r="RPB14" s="1483"/>
      <c r="RPC14" s="1483"/>
      <c r="RPD14" s="1483"/>
      <c r="RPE14" s="1483"/>
      <c r="RPF14" s="1483"/>
      <c r="RPG14" s="1483"/>
      <c r="RPH14" s="1483"/>
      <c r="RPI14" s="1483"/>
      <c r="RPJ14" s="1483"/>
      <c r="RPK14" s="1483"/>
      <c r="RPL14" s="1483"/>
      <c r="RPM14" s="1483"/>
      <c r="RPN14" s="1483"/>
      <c r="RPO14" s="1483"/>
      <c r="RPP14" s="1483"/>
      <c r="RPQ14" s="1483"/>
      <c r="RPR14" s="1483"/>
      <c r="RPS14" s="1483"/>
      <c r="RPT14" s="1483"/>
      <c r="RPU14" s="1483"/>
      <c r="RPV14" s="1483"/>
      <c r="RPW14" s="1483"/>
      <c r="RPX14" s="1483"/>
      <c r="RPY14" s="1483"/>
      <c r="RPZ14" s="1483"/>
      <c r="RQA14" s="1483"/>
      <c r="RQB14" s="1483"/>
      <c r="RQC14" s="1483"/>
      <c r="RQD14" s="1483"/>
      <c r="RQE14" s="1483"/>
      <c r="RQF14" s="1483"/>
      <c r="RQG14" s="1483"/>
      <c r="RQH14" s="1483"/>
      <c r="RQI14" s="1483"/>
      <c r="RQJ14" s="1483"/>
      <c r="RQK14" s="1483"/>
      <c r="RQL14" s="1483"/>
      <c r="RQM14" s="1483"/>
      <c r="RQN14" s="1483"/>
      <c r="RQO14" s="1483"/>
      <c r="RQP14" s="1483"/>
      <c r="RQQ14" s="1483"/>
      <c r="RQR14" s="1483"/>
      <c r="RQS14" s="1483"/>
      <c r="RQT14" s="1483"/>
      <c r="RQU14" s="1483"/>
      <c r="RQV14" s="1483"/>
      <c r="RQW14" s="1483"/>
      <c r="RQX14" s="1483"/>
      <c r="RQY14" s="1483"/>
      <c r="RQZ14" s="1483"/>
      <c r="RRA14" s="1483"/>
      <c r="RRB14" s="1483"/>
      <c r="RRC14" s="1483"/>
      <c r="RRD14" s="1483"/>
      <c r="RRE14" s="1483"/>
      <c r="RRF14" s="1483"/>
      <c r="RRG14" s="1483"/>
      <c r="RRH14" s="1483"/>
      <c r="RRI14" s="1483"/>
      <c r="RRJ14" s="1483"/>
      <c r="RRK14" s="1483"/>
      <c r="RRL14" s="1483"/>
      <c r="RRM14" s="1483"/>
      <c r="RRN14" s="1483"/>
      <c r="RRO14" s="1483"/>
      <c r="RRP14" s="1483"/>
      <c r="RRQ14" s="1483"/>
      <c r="RRR14" s="1483"/>
      <c r="RRS14" s="1483"/>
      <c r="RRT14" s="1483"/>
      <c r="RRU14" s="1483"/>
      <c r="RRV14" s="1483"/>
      <c r="RRW14" s="1483"/>
      <c r="RRX14" s="1483"/>
      <c r="RRY14" s="1483"/>
      <c r="RRZ14" s="1483"/>
      <c r="RSA14" s="1483"/>
      <c r="RSB14" s="1483"/>
      <c r="RSC14" s="1483"/>
      <c r="RSD14" s="1483"/>
      <c r="RSE14" s="1483"/>
      <c r="RSF14" s="1483"/>
      <c r="RSG14" s="1483"/>
      <c r="RSH14" s="1483"/>
      <c r="RSI14" s="1483"/>
      <c r="RSJ14" s="1483"/>
      <c r="RSK14" s="1483"/>
      <c r="RSL14" s="1483"/>
      <c r="RSM14" s="1483"/>
      <c r="RSN14" s="1483"/>
      <c r="RSO14" s="1483"/>
      <c r="RSP14" s="1483"/>
      <c r="RSQ14" s="1483"/>
      <c r="RSR14" s="1483"/>
      <c r="RSS14" s="1483"/>
      <c r="RST14" s="1483"/>
      <c r="RSU14" s="1483"/>
      <c r="RSV14" s="1483"/>
      <c r="RSW14" s="1483"/>
      <c r="RSX14" s="1483"/>
      <c r="RSY14" s="1483"/>
      <c r="RSZ14" s="1483"/>
      <c r="RTA14" s="1483"/>
      <c r="RTB14" s="1483"/>
      <c r="RTC14" s="1483"/>
      <c r="RTD14" s="1483"/>
      <c r="RTE14" s="1483"/>
      <c r="RTF14" s="1483"/>
      <c r="RTG14" s="1483"/>
      <c r="RTH14" s="1483"/>
      <c r="RTI14" s="1483"/>
      <c r="RTJ14" s="1483"/>
      <c r="RTK14" s="1483"/>
      <c r="RTL14" s="1483"/>
      <c r="RTM14" s="1483"/>
      <c r="RTN14" s="1483"/>
      <c r="RTO14" s="1483"/>
      <c r="RTP14" s="1483"/>
      <c r="RTQ14" s="1483"/>
      <c r="RTR14" s="1483"/>
      <c r="RTS14" s="1483"/>
      <c r="RTT14" s="1483"/>
      <c r="RTU14" s="1483"/>
      <c r="RTV14" s="1483"/>
      <c r="RTW14" s="1483"/>
      <c r="RTX14" s="1483"/>
      <c r="RTY14" s="1483"/>
      <c r="RTZ14" s="1483"/>
      <c r="RUA14" s="1483"/>
      <c r="RUB14" s="1483"/>
      <c r="RUC14" s="1483"/>
      <c r="RUD14" s="1483"/>
      <c r="RUE14" s="1483"/>
      <c r="RUF14" s="1483"/>
      <c r="RUG14" s="1483"/>
      <c r="RUH14" s="1483"/>
      <c r="RUI14" s="1483"/>
      <c r="RUJ14" s="1483"/>
      <c r="RUK14" s="1483"/>
      <c r="RUL14" s="1483"/>
      <c r="RUM14" s="1483"/>
      <c r="RUN14" s="1483"/>
      <c r="RUO14" s="1483"/>
      <c r="RUP14" s="1483"/>
      <c r="RUQ14" s="1483"/>
      <c r="RUR14" s="1483"/>
      <c r="RUS14" s="1483"/>
      <c r="RUT14" s="1483"/>
      <c r="RUU14" s="1483"/>
      <c r="RUV14" s="1483"/>
      <c r="RUW14" s="1483"/>
      <c r="RUX14" s="1483"/>
      <c r="RUY14" s="1483"/>
      <c r="RUZ14" s="1483"/>
      <c r="RVA14" s="1483"/>
      <c r="RVB14" s="1483"/>
      <c r="RVC14" s="1483"/>
      <c r="RVD14" s="1483"/>
      <c r="RVE14" s="1483"/>
      <c r="RVF14" s="1483"/>
      <c r="RVG14" s="1483"/>
      <c r="RVH14" s="1483"/>
      <c r="RVI14" s="1483"/>
      <c r="RVJ14" s="1483"/>
      <c r="RVK14" s="1483"/>
      <c r="RVL14" s="1483"/>
      <c r="RVM14" s="1483"/>
      <c r="RVN14" s="1483"/>
      <c r="RVO14" s="1483"/>
      <c r="RVP14" s="1483"/>
      <c r="RVQ14" s="1483"/>
      <c r="RVR14" s="1483"/>
      <c r="RVS14" s="1483"/>
      <c r="RVT14" s="1483"/>
      <c r="RVU14" s="1483"/>
      <c r="RVV14" s="1483"/>
      <c r="RVW14" s="1483"/>
      <c r="RVX14" s="1483"/>
      <c r="RVY14" s="1483"/>
      <c r="RVZ14" s="1483"/>
      <c r="RWA14" s="1483"/>
      <c r="RWB14" s="1483"/>
      <c r="RWC14" s="1483"/>
      <c r="RWD14" s="1483"/>
      <c r="RWE14" s="1483"/>
      <c r="RWF14" s="1483"/>
      <c r="RWG14" s="1483"/>
      <c r="RWH14" s="1483"/>
      <c r="RWI14" s="1483"/>
      <c r="RWJ14" s="1483"/>
      <c r="RWK14" s="1483"/>
      <c r="RWL14" s="1483"/>
      <c r="RWM14" s="1483"/>
      <c r="RWN14" s="1483"/>
      <c r="RWO14" s="1483"/>
      <c r="RWP14" s="1483"/>
      <c r="RWQ14" s="1483"/>
      <c r="RWR14" s="1483"/>
      <c r="RWS14" s="1483"/>
      <c r="RWT14" s="1483"/>
      <c r="RWU14" s="1483"/>
      <c r="RWV14" s="1483"/>
      <c r="RWW14" s="1483"/>
      <c r="RWX14" s="1483"/>
      <c r="RWY14" s="1483"/>
      <c r="RWZ14" s="1483"/>
      <c r="RXA14" s="1483"/>
      <c r="RXB14" s="1483"/>
      <c r="RXC14" s="1483"/>
      <c r="RXD14" s="1483"/>
      <c r="RXE14" s="1483"/>
      <c r="RXF14" s="1483"/>
      <c r="RXG14" s="1483"/>
      <c r="RXH14" s="1483"/>
      <c r="RXI14" s="1483"/>
      <c r="RXJ14" s="1483"/>
      <c r="RXK14" s="1483"/>
      <c r="RXL14" s="1483"/>
      <c r="RXM14" s="1483"/>
      <c r="RXN14" s="1483"/>
      <c r="RXO14" s="1483"/>
      <c r="RXP14" s="1483"/>
      <c r="RXQ14" s="1483"/>
      <c r="RXR14" s="1483"/>
      <c r="RXS14" s="1483"/>
      <c r="RXT14" s="1483"/>
      <c r="RXU14" s="1483"/>
      <c r="RXV14" s="1483"/>
      <c r="RXW14" s="1483"/>
      <c r="RXX14" s="1483"/>
      <c r="RXY14" s="1483"/>
      <c r="RXZ14" s="1483"/>
      <c r="RYA14" s="1483"/>
      <c r="RYB14" s="1483"/>
      <c r="RYC14" s="1483"/>
      <c r="RYD14" s="1483"/>
      <c r="RYE14" s="1483"/>
      <c r="RYF14" s="1483"/>
      <c r="RYG14" s="1483"/>
      <c r="RYH14" s="1483"/>
      <c r="RYI14" s="1483"/>
      <c r="RYJ14" s="1483"/>
      <c r="RYK14" s="1483"/>
      <c r="RYL14" s="1483"/>
      <c r="RYM14" s="1483"/>
      <c r="RYN14" s="1483"/>
      <c r="RYO14" s="1483"/>
      <c r="RYP14" s="1483"/>
      <c r="RYQ14" s="1483"/>
      <c r="RYR14" s="1483"/>
      <c r="RYS14" s="1483"/>
      <c r="RYT14" s="1483"/>
      <c r="RYU14" s="1483"/>
      <c r="RYV14" s="1483"/>
      <c r="RYW14" s="1483"/>
      <c r="RYX14" s="1483"/>
      <c r="RYY14" s="1483"/>
      <c r="RYZ14" s="1483"/>
      <c r="RZA14" s="1483"/>
      <c r="RZB14" s="1483"/>
      <c r="RZC14" s="1483"/>
      <c r="RZD14" s="1483"/>
      <c r="RZE14" s="1483"/>
      <c r="RZF14" s="1483"/>
      <c r="RZG14" s="1483"/>
      <c r="RZH14" s="1483"/>
      <c r="RZI14" s="1483"/>
      <c r="RZJ14" s="1483"/>
      <c r="RZK14" s="1483"/>
      <c r="RZL14" s="1483"/>
      <c r="RZM14" s="1483"/>
      <c r="RZN14" s="1483"/>
      <c r="RZO14" s="1483"/>
      <c r="RZP14" s="1483"/>
      <c r="RZQ14" s="1483"/>
      <c r="RZR14" s="1483"/>
      <c r="RZS14" s="1483"/>
      <c r="RZT14" s="1483"/>
      <c r="RZU14" s="1483"/>
      <c r="RZV14" s="1483"/>
      <c r="RZW14" s="1483"/>
      <c r="RZX14" s="1483"/>
      <c r="RZY14" s="1483"/>
      <c r="RZZ14" s="1483"/>
      <c r="SAA14" s="1483"/>
      <c r="SAB14" s="1483"/>
      <c r="SAC14" s="1483"/>
      <c r="SAD14" s="1483"/>
      <c r="SAE14" s="1483"/>
      <c r="SAF14" s="1483"/>
      <c r="SAG14" s="1483"/>
      <c r="SAH14" s="1483"/>
      <c r="SAI14" s="1483"/>
      <c r="SAJ14" s="1483"/>
      <c r="SAK14" s="1483"/>
      <c r="SAL14" s="1483"/>
      <c r="SAM14" s="1483"/>
      <c r="SAN14" s="1483"/>
      <c r="SAO14" s="1483"/>
      <c r="SAP14" s="1483"/>
      <c r="SAQ14" s="1483"/>
      <c r="SAR14" s="1483"/>
      <c r="SAS14" s="1483"/>
      <c r="SAT14" s="1483"/>
      <c r="SAU14" s="1483"/>
      <c r="SAV14" s="1483"/>
      <c r="SAW14" s="1483"/>
      <c r="SAX14" s="1483"/>
      <c r="SAY14" s="1483"/>
      <c r="SAZ14" s="1483"/>
      <c r="SBA14" s="1483"/>
      <c r="SBB14" s="1483"/>
      <c r="SBC14" s="1483"/>
      <c r="SBD14" s="1483"/>
      <c r="SBE14" s="1483"/>
      <c r="SBF14" s="1483"/>
      <c r="SBG14" s="1483"/>
      <c r="SBH14" s="1483"/>
      <c r="SBI14" s="1483"/>
      <c r="SBJ14" s="1483"/>
      <c r="SBK14" s="1483"/>
      <c r="SBL14" s="1483"/>
      <c r="SBM14" s="1483"/>
      <c r="SBN14" s="1483"/>
      <c r="SBO14" s="1483"/>
      <c r="SBP14" s="1483"/>
      <c r="SBQ14" s="1483"/>
      <c r="SBR14" s="1483"/>
      <c r="SBS14" s="1483"/>
      <c r="SBT14" s="1483"/>
      <c r="SBU14" s="1483"/>
      <c r="SBV14" s="1483"/>
      <c r="SBW14" s="1483"/>
      <c r="SBX14" s="1483"/>
      <c r="SBY14" s="1483"/>
      <c r="SBZ14" s="1483"/>
      <c r="SCA14" s="1483"/>
      <c r="SCB14" s="1483"/>
      <c r="SCC14" s="1483"/>
      <c r="SCD14" s="1483"/>
      <c r="SCE14" s="1483"/>
      <c r="SCF14" s="1483"/>
      <c r="SCG14" s="1483"/>
      <c r="SCH14" s="1483"/>
      <c r="SCI14" s="1483"/>
      <c r="SCJ14" s="1483"/>
      <c r="SCK14" s="1483"/>
      <c r="SCL14" s="1483"/>
      <c r="SCM14" s="1483"/>
      <c r="SCN14" s="1483"/>
      <c r="SCO14" s="1483"/>
      <c r="SCP14" s="1483"/>
      <c r="SCQ14" s="1483"/>
      <c r="SCR14" s="1483"/>
      <c r="SCS14" s="1483"/>
      <c r="SCT14" s="1483"/>
      <c r="SCU14" s="1483"/>
      <c r="SCV14" s="1483"/>
      <c r="SCW14" s="1483"/>
      <c r="SCX14" s="1483"/>
      <c r="SCY14" s="1483"/>
      <c r="SCZ14" s="1483"/>
      <c r="SDA14" s="1483"/>
      <c r="SDB14" s="1483"/>
      <c r="SDC14" s="1483"/>
      <c r="SDD14" s="1483"/>
      <c r="SDE14" s="1483"/>
      <c r="SDF14" s="1483"/>
      <c r="SDG14" s="1483"/>
      <c r="SDH14" s="1483"/>
      <c r="SDI14" s="1483"/>
      <c r="SDJ14" s="1483"/>
      <c r="SDK14" s="1483"/>
      <c r="SDL14" s="1483"/>
      <c r="SDM14" s="1483"/>
      <c r="SDN14" s="1483"/>
      <c r="SDO14" s="1483"/>
      <c r="SDP14" s="1483"/>
      <c r="SDQ14" s="1483"/>
      <c r="SDR14" s="1483"/>
      <c r="SDS14" s="1483"/>
      <c r="SDT14" s="1483"/>
      <c r="SDU14" s="1483"/>
      <c r="SDV14" s="1483"/>
      <c r="SDW14" s="1483"/>
      <c r="SDX14" s="1483"/>
      <c r="SDY14" s="1483"/>
      <c r="SDZ14" s="1483"/>
      <c r="SEA14" s="1483"/>
      <c r="SEB14" s="1483"/>
      <c r="SEC14" s="1483"/>
      <c r="SED14" s="1483"/>
      <c r="SEE14" s="1483"/>
      <c r="SEF14" s="1483"/>
      <c r="SEG14" s="1483"/>
      <c r="SEH14" s="1483"/>
      <c r="SEI14" s="1483"/>
      <c r="SEJ14" s="1483"/>
      <c r="SEK14" s="1483"/>
      <c r="SEL14" s="1483"/>
      <c r="SEM14" s="1483"/>
      <c r="SEN14" s="1483"/>
      <c r="SEO14" s="1483"/>
      <c r="SEP14" s="1483"/>
      <c r="SEQ14" s="1483"/>
      <c r="SER14" s="1483"/>
      <c r="SES14" s="1483"/>
      <c r="SET14" s="1483"/>
      <c r="SEU14" s="1483"/>
      <c r="SEV14" s="1483"/>
      <c r="SEW14" s="1483"/>
      <c r="SEX14" s="1483"/>
      <c r="SEY14" s="1483"/>
      <c r="SEZ14" s="1483"/>
      <c r="SFA14" s="1483"/>
      <c r="SFB14" s="1483"/>
      <c r="SFC14" s="1483"/>
      <c r="SFD14" s="1483"/>
      <c r="SFE14" s="1483"/>
      <c r="SFF14" s="1483"/>
      <c r="SFG14" s="1483"/>
      <c r="SFH14" s="1483"/>
      <c r="SFI14" s="1483"/>
      <c r="SFJ14" s="1483"/>
      <c r="SFK14" s="1483"/>
      <c r="SFL14" s="1483"/>
      <c r="SFM14" s="1483"/>
      <c r="SFN14" s="1483"/>
      <c r="SFO14" s="1483"/>
      <c r="SFP14" s="1483"/>
      <c r="SFQ14" s="1483"/>
      <c r="SFR14" s="1483"/>
      <c r="SFS14" s="1483"/>
      <c r="SFT14" s="1483"/>
      <c r="SFU14" s="1483"/>
      <c r="SFV14" s="1483"/>
      <c r="SFW14" s="1483"/>
      <c r="SFX14" s="1483"/>
      <c r="SFY14" s="1483"/>
      <c r="SFZ14" s="1483"/>
      <c r="SGA14" s="1483"/>
      <c r="SGB14" s="1483"/>
      <c r="SGC14" s="1483"/>
      <c r="SGD14" s="1483"/>
      <c r="SGE14" s="1483"/>
      <c r="SGF14" s="1483"/>
      <c r="SGG14" s="1483"/>
      <c r="SGH14" s="1483"/>
      <c r="SGI14" s="1483"/>
      <c r="SGJ14" s="1483"/>
      <c r="SGK14" s="1483"/>
      <c r="SGL14" s="1483"/>
      <c r="SGM14" s="1483"/>
      <c r="SGN14" s="1483"/>
      <c r="SGO14" s="1483"/>
      <c r="SGP14" s="1483"/>
      <c r="SGQ14" s="1483"/>
      <c r="SGR14" s="1483"/>
      <c r="SGS14" s="1483"/>
      <c r="SGT14" s="1483"/>
      <c r="SGU14" s="1483"/>
      <c r="SGV14" s="1483"/>
      <c r="SGW14" s="1483"/>
      <c r="SGX14" s="1483"/>
      <c r="SGY14" s="1483"/>
      <c r="SGZ14" s="1483"/>
      <c r="SHA14" s="1483"/>
      <c r="SHB14" s="1483"/>
      <c r="SHC14" s="1483"/>
      <c r="SHD14" s="1483"/>
      <c r="SHE14" s="1483"/>
      <c r="SHF14" s="1483"/>
      <c r="SHG14" s="1483"/>
      <c r="SHH14" s="1483"/>
      <c r="SHI14" s="1483"/>
      <c r="SHJ14" s="1483"/>
      <c r="SHK14" s="1483"/>
      <c r="SHL14" s="1483"/>
      <c r="SHM14" s="1483"/>
      <c r="SHN14" s="1483"/>
      <c r="SHO14" s="1483"/>
      <c r="SHP14" s="1483"/>
      <c r="SHQ14" s="1483"/>
      <c r="SHR14" s="1483"/>
      <c r="SHS14" s="1483"/>
      <c r="SHT14" s="1483"/>
      <c r="SHU14" s="1483"/>
      <c r="SHV14" s="1483"/>
      <c r="SHW14" s="1483"/>
      <c r="SHX14" s="1483"/>
      <c r="SHY14" s="1483"/>
      <c r="SHZ14" s="1483"/>
      <c r="SIA14" s="1483"/>
      <c r="SIB14" s="1483"/>
      <c r="SIC14" s="1483"/>
      <c r="SID14" s="1483"/>
      <c r="SIE14" s="1483"/>
      <c r="SIF14" s="1483"/>
      <c r="SIG14" s="1483"/>
      <c r="SIH14" s="1483"/>
      <c r="SII14" s="1483"/>
      <c r="SIJ14" s="1483"/>
      <c r="SIK14" s="1483"/>
      <c r="SIL14" s="1483"/>
      <c r="SIM14" s="1483"/>
      <c r="SIN14" s="1483"/>
      <c r="SIO14" s="1483"/>
      <c r="SIP14" s="1483"/>
      <c r="SIQ14" s="1483"/>
      <c r="SIR14" s="1483"/>
      <c r="SIS14" s="1483"/>
      <c r="SIT14" s="1483"/>
      <c r="SIU14" s="1483"/>
      <c r="SIV14" s="1483"/>
      <c r="SIW14" s="1483"/>
      <c r="SIX14" s="1483"/>
      <c r="SIY14" s="1483"/>
      <c r="SIZ14" s="1483"/>
      <c r="SJA14" s="1483"/>
      <c r="SJB14" s="1483"/>
      <c r="SJC14" s="1483"/>
      <c r="SJD14" s="1483"/>
      <c r="SJE14" s="1483"/>
      <c r="SJF14" s="1483"/>
      <c r="SJG14" s="1483"/>
      <c r="SJH14" s="1483"/>
      <c r="SJI14" s="1483"/>
      <c r="SJJ14" s="1483"/>
      <c r="SJK14" s="1483"/>
      <c r="SJL14" s="1483"/>
      <c r="SJM14" s="1483"/>
      <c r="SJN14" s="1483"/>
      <c r="SJO14" s="1483"/>
      <c r="SJP14" s="1483"/>
      <c r="SJQ14" s="1483"/>
      <c r="SJR14" s="1483"/>
      <c r="SJS14" s="1483"/>
      <c r="SJT14" s="1483"/>
      <c r="SJU14" s="1483"/>
      <c r="SJV14" s="1483"/>
      <c r="SJW14" s="1483"/>
      <c r="SJX14" s="1483"/>
      <c r="SJY14" s="1483"/>
      <c r="SJZ14" s="1483"/>
      <c r="SKA14" s="1483"/>
      <c r="SKB14" s="1483"/>
      <c r="SKC14" s="1483"/>
      <c r="SKD14" s="1483"/>
      <c r="SKE14" s="1483"/>
      <c r="SKF14" s="1483"/>
      <c r="SKG14" s="1483"/>
      <c r="SKH14" s="1483"/>
      <c r="SKI14" s="1483"/>
      <c r="SKJ14" s="1483"/>
      <c r="SKK14" s="1483"/>
      <c r="SKL14" s="1483"/>
      <c r="SKM14" s="1483"/>
      <c r="SKN14" s="1483"/>
      <c r="SKO14" s="1483"/>
      <c r="SKP14" s="1483"/>
      <c r="SKQ14" s="1483"/>
      <c r="SKR14" s="1483"/>
      <c r="SKS14" s="1483"/>
      <c r="SKT14" s="1483"/>
      <c r="SKU14" s="1483"/>
      <c r="SKV14" s="1483"/>
      <c r="SKW14" s="1483"/>
      <c r="SKX14" s="1483"/>
      <c r="SKY14" s="1483"/>
      <c r="SKZ14" s="1483"/>
      <c r="SLA14" s="1483"/>
      <c r="SLB14" s="1483"/>
      <c r="SLC14" s="1483"/>
      <c r="SLD14" s="1483"/>
      <c r="SLE14" s="1483"/>
      <c r="SLF14" s="1483"/>
      <c r="SLG14" s="1483"/>
      <c r="SLH14" s="1483"/>
      <c r="SLI14" s="1483"/>
      <c r="SLJ14" s="1483"/>
      <c r="SLK14" s="1483"/>
      <c r="SLL14" s="1483"/>
      <c r="SLM14" s="1483"/>
      <c r="SLN14" s="1483"/>
      <c r="SLO14" s="1483"/>
      <c r="SLP14" s="1483"/>
      <c r="SLQ14" s="1483"/>
      <c r="SLR14" s="1483"/>
      <c r="SLS14" s="1483"/>
      <c r="SLT14" s="1483"/>
      <c r="SLU14" s="1483"/>
      <c r="SLV14" s="1483"/>
      <c r="SLW14" s="1483"/>
      <c r="SLX14" s="1483"/>
      <c r="SLY14" s="1483"/>
      <c r="SLZ14" s="1483"/>
      <c r="SMA14" s="1483"/>
      <c r="SMB14" s="1483"/>
      <c r="SMC14" s="1483"/>
      <c r="SMD14" s="1483"/>
      <c r="SME14" s="1483"/>
      <c r="SMF14" s="1483"/>
      <c r="SMG14" s="1483"/>
      <c r="SMH14" s="1483"/>
      <c r="SMI14" s="1483"/>
      <c r="SMJ14" s="1483"/>
      <c r="SMK14" s="1483"/>
      <c r="SML14" s="1483"/>
      <c r="SMM14" s="1483"/>
      <c r="SMN14" s="1483"/>
      <c r="SMO14" s="1483"/>
      <c r="SMP14" s="1483"/>
      <c r="SMQ14" s="1483"/>
      <c r="SMR14" s="1483"/>
      <c r="SMS14" s="1483"/>
      <c r="SMT14" s="1483"/>
      <c r="SMU14" s="1483"/>
      <c r="SMV14" s="1483"/>
      <c r="SMW14" s="1483"/>
      <c r="SMX14" s="1483"/>
      <c r="SMY14" s="1483"/>
      <c r="SMZ14" s="1483"/>
      <c r="SNA14" s="1483"/>
      <c r="SNB14" s="1483"/>
      <c r="SNC14" s="1483"/>
      <c r="SND14" s="1483"/>
      <c r="SNE14" s="1483"/>
      <c r="SNF14" s="1483"/>
      <c r="SNG14" s="1483"/>
      <c r="SNH14" s="1483"/>
      <c r="SNI14" s="1483"/>
      <c r="SNJ14" s="1483"/>
      <c r="SNK14" s="1483"/>
      <c r="SNL14" s="1483"/>
      <c r="SNM14" s="1483"/>
      <c r="SNN14" s="1483"/>
      <c r="SNO14" s="1483"/>
      <c r="SNP14" s="1483"/>
      <c r="SNQ14" s="1483"/>
      <c r="SNR14" s="1483"/>
      <c r="SNS14" s="1483"/>
      <c r="SNT14" s="1483"/>
      <c r="SNU14" s="1483"/>
      <c r="SNV14" s="1483"/>
      <c r="SNW14" s="1483"/>
      <c r="SNX14" s="1483"/>
      <c r="SNY14" s="1483"/>
      <c r="SNZ14" s="1483"/>
      <c r="SOA14" s="1483"/>
      <c r="SOB14" s="1483"/>
      <c r="SOC14" s="1483"/>
      <c r="SOD14" s="1483"/>
      <c r="SOE14" s="1483"/>
      <c r="SOF14" s="1483"/>
      <c r="SOG14" s="1483"/>
      <c r="SOH14" s="1483"/>
      <c r="SOI14" s="1483"/>
      <c r="SOJ14" s="1483"/>
      <c r="SOK14" s="1483"/>
      <c r="SOL14" s="1483"/>
      <c r="SOM14" s="1483"/>
      <c r="SON14" s="1483"/>
      <c r="SOO14" s="1483"/>
      <c r="SOP14" s="1483"/>
      <c r="SOQ14" s="1483"/>
      <c r="SOR14" s="1483"/>
      <c r="SOS14" s="1483"/>
      <c r="SOT14" s="1483"/>
      <c r="SOU14" s="1483"/>
      <c r="SOV14" s="1483"/>
      <c r="SOW14" s="1483"/>
      <c r="SOX14" s="1483"/>
      <c r="SOY14" s="1483"/>
      <c r="SOZ14" s="1483"/>
      <c r="SPA14" s="1483"/>
      <c r="SPB14" s="1483"/>
      <c r="SPC14" s="1483"/>
      <c r="SPD14" s="1483"/>
      <c r="SPE14" s="1483"/>
      <c r="SPF14" s="1483"/>
      <c r="SPG14" s="1483"/>
      <c r="SPH14" s="1483"/>
      <c r="SPI14" s="1483"/>
      <c r="SPJ14" s="1483"/>
      <c r="SPK14" s="1483"/>
      <c r="SPL14" s="1483"/>
      <c r="SPM14" s="1483"/>
      <c r="SPN14" s="1483"/>
      <c r="SPO14" s="1483"/>
      <c r="SPP14" s="1483"/>
      <c r="SPQ14" s="1483"/>
      <c r="SPR14" s="1483"/>
      <c r="SPS14" s="1483"/>
      <c r="SPT14" s="1483"/>
      <c r="SPU14" s="1483"/>
      <c r="SPV14" s="1483"/>
      <c r="SPW14" s="1483"/>
      <c r="SPX14" s="1483"/>
      <c r="SPY14" s="1483"/>
      <c r="SPZ14" s="1483"/>
      <c r="SQA14" s="1483"/>
      <c r="SQB14" s="1483"/>
      <c r="SQC14" s="1483"/>
      <c r="SQD14" s="1483"/>
      <c r="SQE14" s="1483"/>
      <c r="SQF14" s="1483"/>
      <c r="SQG14" s="1483"/>
      <c r="SQH14" s="1483"/>
      <c r="SQI14" s="1483"/>
      <c r="SQJ14" s="1483"/>
      <c r="SQK14" s="1483"/>
      <c r="SQL14" s="1483"/>
      <c r="SQM14" s="1483"/>
      <c r="SQN14" s="1483"/>
      <c r="SQO14" s="1483"/>
      <c r="SQP14" s="1483"/>
      <c r="SQQ14" s="1483"/>
      <c r="SQR14" s="1483"/>
      <c r="SQS14" s="1483"/>
      <c r="SQT14" s="1483"/>
      <c r="SQU14" s="1483"/>
      <c r="SQV14" s="1483"/>
      <c r="SQW14" s="1483"/>
      <c r="SQX14" s="1483"/>
      <c r="SQY14" s="1483"/>
      <c r="SQZ14" s="1483"/>
      <c r="SRA14" s="1483"/>
      <c r="SRB14" s="1483"/>
      <c r="SRC14" s="1483"/>
      <c r="SRD14" s="1483"/>
      <c r="SRE14" s="1483"/>
      <c r="SRF14" s="1483"/>
      <c r="SRG14" s="1483"/>
      <c r="SRH14" s="1483"/>
      <c r="SRI14" s="1483"/>
      <c r="SRJ14" s="1483"/>
      <c r="SRK14" s="1483"/>
      <c r="SRL14" s="1483"/>
      <c r="SRM14" s="1483"/>
      <c r="SRN14" s="1483"/>
      <c r="SRO14" s="1483"/>
      <c r="SRP14" s="1483"/>
      <c r="SRQ14" s="1483"/>
      <c r="SRR14" s="1483"/>
      <c r="SRS14" s="1483"/>
      <c r="SRT14" s="1483"/>
      <c r="SRU14" s="1483"/>
      <c r="SRV14" s="1483"/>
      <c r="SRW14" s="1483"/>
      <c r="SRX14" s="1483"/>
      <c r="SRY14" s="1483"/>
      <c r="SRZ14" s="1483"/>
      <c r="SSA14" s="1483"/>
      <c r="SSB14" s="1483"/>
      <c r="SSC14" s="1483"/>
      <c r="SSD14" s="1483"/>
      <c r="SSE14" s="1483"/>
      <c r="SSF14" s="1483"/>
      <c r="SSG14" s="1483"/>
      <c r="SSH14" s="1483"/>
      <c r="SSI14" s="1483"/>
      <c r="SSJ14" s="1483"/>
      <c r="SSK14" s="1483"/>
      <c r="SSL14" s="1483"/>
      <c r="SSM14" s="1483"/>
      <c r="SSN14" s="1483"/>
      <c r="SSO14" s="1483"/>
      <c r="SSP14" s="1483"/>
      <c r="SSQ14" s="1483"/>
      <c r="SSR14" s="1483"/>
      <c r="SSS14" s="1483"/>
      <c r="SST14" s="1483"/>
      <c r="SSU14" s="1483"/>
      <c r="SSV14" s="1483"/>
      <c r="SSW14" s="1483"/>
      <c r="SSX14" s="1483"/>
      <c r="SSY14" s="1483"/>
      <c r="SSZ14" s="1483"/>
      <c r="STA14" s="1483"/>
      <c r="STB14" s="1483"/>
      <c r="STC14" s="1483"/>
      <c r="STD14" s="1483"/>
      <c r="STE14" s="1483"/>
      <c r="STF14" s="1483"/>
      <c r="STG14" s="1483"/>
      <c r="STH14" s="1483"/>
      <c r="STI14" s="1483"/>
      <c r="STJ14" s="1483"/>
      <c r="STK14" s="1483"/>
      <c r="STL14" s="1483"/>
      <c r="STM14" s="1483"/>
      <c r="STN14" s="1483"/>
      <c r="STO14" s="1483"/>
      <c r="STP14" s="1483"/>
      <c r="STQ14" s="1483"/>
      <c r="STR14" s="1483"/>
      <c r="STS14" s="1483"/>
      <c r="STT14" s="1483"/>
      <c r="STU14" s="1483"/>
      <c r="STV14" s="1483"/>
      <c r="STW14" s="1483"/>
      <c r="STX14" s="1483"/>
      <c r="STY14" s="1483"/>
      <c r="STZ14" s="1483"/>
      <c r="SUA14" s="1483"/>
      <c r="SUB14" s="1483"/>
      <c r="SUC14" s="1483"/>
      <c r="SUD14" s="1483"/>
      <c r="SUE14" s="1483"/>
      <c r="SUF14" s="1483"/>
      <c r="SUG14" s="1483"/>
      <c r="SUH14" s="1483"/>
      <c r="SUI14" s="1483"/>
      <c r="SUJ14" s="1483"/>
      <c r="SUK14" s="1483"/>
      <c r="SUL14" s="1483"/>
      <c r="SUM14" s="1483"/>
      <c r="SUN14" s="1483"/>
      <c r="SUO14" s="1483"/>
      <c r="SUP14" s="1483"/>
      <c r="SUQ14" s="1483"/>
      <c r="SUR14" s="1483"/>
      <c r="SUS14" s="1483"/>
      <c r="SUT14" s="1483"/>
      <c r="SUU14" s="1483"/>
      <c r="SUV14" s="1483"/>
      <c r="SUW14" s="1483"/>
      <c r="SUX14" s="1483"/>
      <c r="SUY14" s="1483"/>
      <c r="SUZ14" s="1483"/>
      <c r="SVA14" s="1483"/>
      <c r="SVB14" s="1483"/>
      <c r="SVC14" s="1483"/>
      <c r="SVD14" s="1483"/>
      <c r="SVE14" s="1483"/>
      <c r="SVF14" s="1483"/>
      <c r="SVG14" s="1483"/>
      <c r="SVH14" s="1483"/>
      <c r="SVI14" s="1483"/>
      <c r="SVJ14" s="1483"/>
      <c r="SVK14" s="1483"/>
      <c r="SVL14" s="1483"/>
      <c r="SVM14" s="1483"/>
      <c r="SVN14" s="1483"/>
      <c r="SVO14" s="1483"/>
      <c r="SVP14" s="1483"/>
      <c r="SVQ14" s="1483"/>
      <c r="SVR14" s="1483"/>
      <c r="SVS14" s="1483"/>
      <c r="SVT14" s="1483"/>
      <c r="SVU14" s="1483"/>
      <c r="SVV14" s="1483"/>
      <c r="SVW14" s="1483"/>
      <c r="SVX14" s="1483"/>
      <c r="SVY14" s="1483"/>
      <c r="SVZ14" s="1483"/>
      <c r="SWA14" s="1483"/>
      <c r="SWB14" s="1483"/>
      <c r="SWC14" s="1483"/>
      <c r="SWD14" s="1483"/>
      <c r="SWE14" s="1483"/>
      <c r="SWF14" s="1483"/>
      <c r="SWG14" s="1483"/>
      <c r="SWH14" s="1483"/>
      <c r="SWI14" s="1483"/>
      <c r="SWJ14" s="1483"/>
      <c r="SWK14" s="1483"/>
      <c r="SWL14" s="1483"/>
      <c r="SWM14" s="1483"/>
      <c r="SWN14" s="1483"/>
      <c r="SWO14" s="1483"/>
      <c r="SWP14" s="1483"/>
      <c r="SWQ14" s="1483"/>
      <c r="SWR14" s="1483"/>
      <c r="SWS14" s="1483"/>
      <c r="SWT14" s="1483"/>
      <c r="SWU14" s="1483"/>
      <c r="SWV14" s="1483"/>
      <c r="SWW14" s="1483"/>
      <c r="SWX14" s="1483"/>
      <c r="SWY14" s="1483"/>
      <c r="SWZ14" s="1483"/>
      <c r="SXA14" s="1483"/>
      <c r="SXB14" s="1483"/>
      <c r="SXC14" s="1483"/>
      <c r="SXD14" s="1483"/>
      <c r="SXE14" s="1483"/>
      <c r="SXF14" s="1483"/>
      <c r="SXG14" s="1483"/>
      <c r="SXH14" s="1483"/>
      <c r="SXI14" s="1483"/>
      <c r="SXJ14" s="1483"/>
      <c r="SXK14" s="1483"/>
      <c r="SXL14" s="1483"/>
      <c r="SXM14" s="1483"/>
      <c r="SXN14" s="1483"/>
      <c r="SXO14" s="1483"/>
      <c r="SXP14" s="1483"/>
      <c r="SXQ14" s="1483"/>
      <c r="SXR14" s="1483"/>
      <c r="SXS14" s="1483"/>
      <c r="SXT14" s="1483"/>
      <c r="SXU14" s="1483"/>
      <c r="SXV14" s="1483"/>
      <c r="SXW14" s="1483"/>
      <c r="SXX14" s="1483"/>
      <c r="SXY14" s="1483"/>
      <c r="SXZ14" s="1483"/>
      <c r="SYA14" s="1483"/>
      <c r="SYB14" s="1483"/>
      <c r="SYC14" s="1483"/>
      <c r="SYD14" s="1483"/>
      <c r="SYE14" s="1483"/>
      <c r="SYF14" s="1483"/>
      <c r="SYG14" s="1483"/>
      <c r="SYH14" s="1483"/>
      <c r="SYI14" s="1483"/>
      <c r="SYJ14" s="1483"/>
      <c r="SYK14" s="1483"/>
      <c r="SYL14" s="1483"/>
      <c r="SYM14" s="1483"/>
      <c r="SYN14" s="1483"/>
      <c r="SYO14" s="1483"/>
      <c r="SYP14" s="1483"/>
      <c r="SYQ14" s="1483"/>
      <c r="SYR14" s="1483"/>
      <c r="SYS14" s="1483"/>
      <c r="SYT14" s="1483"/>
      <c r="SYU14" s="1483"/>
      <c r="SYV14" s="1483"/>
      <c r="SYW14" s="1483"/>
      <c r="SYX14" s="1483"/>
      <c r="SYY14" s="1483"/>
      <c r="SYZ14" s="1483"/>
      <c r="SZA14" s="1483"/>
      <c r="SZB14" s="1483"/>
      <c r="SZC14" s="1483"/>
      <c r="SZD14" s="1483"/>
      <c r="SZE14" s="1483"/>
      <c r="SZF14" s="1483"/>
      <c r="SZG14" s="1483"/>
      <c r="SZH14" s="1483"/>
      <c r="SZI14" s="1483"/>
      <c r="SZJ14" s="1483"/>
      <c r="SZK14" s="1483"/>
      <c r="SZL14" s="1483"/>
      <c r="SZM14" s="1483"/>
      <c r="SZN14" s="1483"/>
      <c r="SZO14" s="1483"/>
      <c r="SZP14" s="1483"/>
      <c r="SZQ14" s="1483"/>
      <c r="SZR14" s="1483"/>
      <c r="SZS14" s="1483"/>
      <c r="SZT14" s="1483"/>
      <c r="SZU14" s="1483"/>
      <c r="SZV14" s="1483"/>
      <c r="SZW14" s="1483"/>
      <c r="SZX14" s="1483"/>
      <c r="SZY14" s="1483"/>
      <c r="SZZ14" s="1483"/>
      <c r="TAA14" s="1483"/>
      <c r="TAB14" s="1483"/>
      <c r="TAC14" s="1483"/>
      <c r="TAD14" s="1483"/>
      <c r="TAE14" s="1483"/>
      <c r="TAF14" s="1483"/>
      <c r="TAG14" s="1483"/>
      <c r="TAH14" s="1483"/>
      <c r="TAI14" s="1483"/>
      <c r="TAJ14" s="1483"/>
      <c r="TAK14" s="1483"/>
      <c r="TAL14" s="1483"/>
      <c r="TAM14" s="1483"/>
      <c r="TAN14" s="1483"/>
      <c r="TAO14" s="1483"/>
      <c r="TAP14" s="1483"/>
      <c r="TAQ14" s="1483"/>
      <c r="TAR14" s="1483"/>
      <c r="TAS14" s="1483"/>
      <c r="TAT14" s="1483"/>
      <c r="TAU14" s="1483"/>
      <c r="TAV14" s="1483"/>
      <c r="TAW14" s="1483"/>
      <c r="TAX14" s="1483"/>
      <c r="TAY14" s="1483"/>
      <c r="TAZ14" s="1483"/>
      <c r="TBA14" s="1483"/>
      <c r="TBB14" s="1483"/>
      <c r="TBC14" s="1483"/>
      <c r="TBD14" s="1483"/>
      <c r="TBE14" s="1483"/>
      <c r="TBF14" s="1483"/>
      <c r="TBG14" s="1483"/>
      <c r="TBH14" s="1483"/>
      <c r="TBI14" s="1483"/>
      <c r="TBJ14" s="1483"/>
      <c r="TBK14" s="1483"/>
      <c r="TBL14" s="1483"/>
      <c r="TBM14" s="1483"/>
      <c r="TBN14" s="1483"/>
      <c r="TBO14" s="1483"/>
      <c r="TBP14" s="1483"/>
      <c r="TBQ14" s="1483"/>
      <c r="TBR14" s="1483"/>
      <c r="TBS14" s="1483"/>
      <c r="TBT14" s="1483"/>
      <c r="TBU14" s="1483"/>
      <c r="TBV14" s="1483"/>
      <c r="TBW14" s="1483"/>
      <c r="TBX14" s="1483"/>
      <c r="TBY14" s="1483"/>
      <c r="TBZ14" s="1483"/>
      <c r="TCA14" s="1483"/>
      <c r="TCB14" s="1483"/>
      <c r="TCC14" s="1483"/>
      <c r="TCD14" s="1483"/>
      <c r="TCE14" s="1483"/>
      <c r="TCF14" s="1483"/>
      <c r="TCG14" s="1483"/>
      <c r="TCH14" s="1483"/>
      <c r="TCI14" s="1483"/>
      <c r="TCJ14" s="1483"/>
      <c r="TCK14" s="1483"/>
      <c r="TCL14" s="1483"/>
      <c r="TCM14" s="1483"/>
      <c r="TCN14" s="1483"/>
      <c r="TCO14" s="1483"/>
      <c r="TCP14" s="1483"/>
      <c r="TCQ14" s="1483"/>
      <c r="TCR14" s="1483"/>
      <c r="TCS14" s="1483"/>
      <c r="TCT14" s="1483"/>
      <c r="TCU14" s="1483"/>
      <c r="TCV14" s="1483"/>
      <c r="TCW14" s="1483"/>
      <c r="TCX14" s="1483"/>
      <c r="TCY14" s="1483"/>
      <c r="TCZ14" s="1483"/>
      <c r="TDA14" s="1483"/>
      <c r="TDB14" s="1483"/>
      <c r="TDC14" s="1483"/>
      <c r="TDD14" s="1483"/>
      <c r="TDE14" s="1483"/>
      <c r="TDF14" s="1483"/>
      <c r="TDG14" s="1483"/>
      <c r="TDH14" s="1483"/>
      <c r="TDI14" s="1483"/>
      <c r="TDJ14" s="1483"/>
      <c r="TDK14" s="1483"/>
      <c r="TDL14" s="1483"/>
      <c r="TDM14" s="1483"/>
      <c r="TDN14" s="1483"/>
      <c r="TDO14" s="1483"/>
      <c r="TDP14" s="1483"/>
      <c r="TDQ14" s="1483"/>
      <c r="TDR14" s="1483"/>
      <c r="TDS14" s="1483"/>
      <c r="TDT14" s="1483"/>
      <c r="TDU14" s="1483"/>
      <c r="TDV14" s="1483"/>
      <c r="TDW14" s="1483"/>
      <c r="TDX14" s="1483"/>
      <c r="TDY14" s="1483"/>
      <c r="TDZ14" s="1483"/>
      <c r="TEA14" s="1483"/>
      <c r="TEB14" s="1483"/>
      <c r="TEC14" s="1483"/>
      <c r="TED14" s="1483"/>
      <c r="TEE14" s="1483"/>
      <c r="TEF14" s="1483"/>
      <c r="TEG14" s="1483"/>
      <c r="TEH14" s="1483"/>
      <c r="TEI14" s="1483"/>
      <c r="TEJ14" s="1483"/>
      <c r="TEK14" s="1483"/>
      <c r="TEL14" s="1483"/>
      <c r="TEM14" s="1483"/>
      <c r="TEN14" s="1483"/>
      <c r="TEO14" s="1483"/>
      <c r="TEP14" s="1483"/>
      <c r="TEQ14" s="1483"/>
      <c r="TER14" s="1483"/>
      <c r="TES14" s="1483"/>
      <c r="TET14" s="1483"/>
      <c r="TEU14" s="1483"/>
      <c r="TEV14" s="1483"/>
      <c r="TEW14" s="1483"/>
      <c r="TEX14" s="1483"/>
      <c r="TEY14" s="1483"/>
      <c r="TEZ14" s="1483"/>
      <c r="TFA14" s="1483"/>
      <c r="TFB14" s="1483"/>
      <c r="TFC14" s="1483"/>
      <c r="TFD14" s="1483"/>
      <c r="TFE14" s="1483"/>
      <c r="TFF14" s="1483"/>
      <c r="TFG14" s="1483"/>
      <c r="TFH14" s="1483"/>
      <c r="TFI14" s="1483"/>
      <c r="TFJ14" s="1483"/>
      <c r="TFK14" s="1483"/>
      <c r="TFL14" s="1483"/>
      <c r="TFM14" s="1483"/>
      <c r="TFN14" s="1483"/>
      <c r="TFO14" s="1483"/>
      <c r="TFP14" s="1483"/>
      <c r="TFQ14" s="1483"/>
      <c r="TFR14" s="1483"/>
      <c r="TFS14" s="1483"/>
      <c r="TFT14" s="1483"/>
      <c r="TFU14" s="1483"/>
      <c r="TFV14" s="1483"/>
      <c r="TFW14" s="1483"/>
      <c r="TFX14" s="1483"/>
      <c r="TFY14" s="1483"/>
      <c r="TFZ14" s="1483"/>
      <c r="TGA14" s="1483"/>
      <c r="TGB14" s="1483"/>
      <c r="TGC14" s="1483"/>
      <c r="TGD14" s="1483"/>
      <c r="TGE14" s="1483"/>
      <c r="TGF14" s="1483"/>
      <c r="TGG14" s="1483"/>
      <c r="TGH14" s="1483"/>
      <c r="TGI14" s="1483"/>
      <c r="TGJ14" s="1483"/>
      <c r="TGK14" s="1483"/>
      <c r="TGL14" s="1483"/>
      <c r="TGM14" s="1483"/>
      <c r="TGN14" s="1483"/>
      <c r="TGO14" s="1483"/>
      <c r="TGP14" s="1483"/>
      <c r="TGQ14" s="1483"/>
      <c r="TGR14" s="1483"/>
      <c r="TGS14" s="1483"/>
      <c r="TGT14" s="1483"/>
      <c r="TGU14" s="1483"/>
      <c r="TGV14" s="1483"/>
      <c r="TGW14" s="1483"/>
      <c r="TGX14" s="1483"/>
      <c r="TGY14" s="1483"/>
      <c r="TGZ14" s="1483"/>
      <c r="THA14" s="1483"/>
      <c r="THB14" s="1483"/>
      <c r="THC14" s="1483"/>
      <c r="THD14" s="1483"/>
      <c r="THE14" s="1483"/>
      <c r="THF14" s="1483"/>
      <c r="THG14" s="1483"/>
      <c r="THH14" s="1483"/>
      <c r="THI14" s="1483"/>
      <c r="THJ14" s="1483"/>
      <c r="THK14" s="1483"/>
      <c r="THL14" s="1483"/>
      <c r="THM14" s="1483"/>
      <c r="THN14" s="1483"/>
      <c r="THO14" s="1483"/>
      <c r="THP14" s="1483"/>
      <c r="THQ14" s="1483"/>
      <c r="THR14" s="1483"/>
      <c r="THS14" s="1483"/>
      <c r="THT14" s="1483"/>
      <c r="THU14" s="1483"/>
      <c r="THV14" s="1483"/>
      <c r="THW14" s="1483"/>
      <c r="THX14" s="1483"/>
      <c r="THY14" s="1483"/>
      <c r="THZ14" s="1483"/>
      <c r="TIA14" s="1483"/>
      <c r="TIB14" s="1483"/>
      <c r="TIC14" s="1483"/>
      <c r="TID14" s="1483"/>
      <c r="TIE14" s="1483"/>
      <c r="TIF14" s="1483"/>
      <c r="TIG14" s="1483"/>
      <c r="TIH14" s="1483"/>
      <c r="TII14" s="1483"/>
      <c r="TIJ14" s="1483"/>
      <c r="TIK14" s="1483"/>
      <c r="TIL14" s="1483"/>
      <c r="TIM14" s="1483"/>
      <c r="TIN14" s="1483"/>
      <c r="TIO14" s="1483"/>
      <c r="TIP14" s="1483"/>
      <c r="TIQ14" s="1483"/>
      <c r="TIR14" s="1483"/>
      <c r="TIS14" s="1483"/>
      <c r="TIT14" s="1483"/>
      <c r="TIU14" s="1483"/>
      <c r="TIV14" s="1483"/>
      <c r="TIW14" s="1483"/>
      <c r="TIX14" s="1483"/>
      <c r="TIY14" s="1483"/>
      <c r="TIZ14" s="1483"/>
      <c r="TJA14" s="1483"/>
      <c r="TJB14" s="1483"/>
      <c r="TJC14" s="1483"/>
      <c r="TJD14" s="1483"/>
      <c r="TJE14" s="1483"/>
      <c r="TJF14" s="1483"/>
      <c r="TJG14" s="1483"/>
      <c r="TJH14" s="1483"/>
      <c r="TJI14" s="1483"/>
      <c r="TJJ14" s="1483"/>
      <c r="TJK14" s="1483"/>
      <c r="TJL14" s="1483"/>
      <c r="TJM14" s="1483"/>
      <c r="TJN14" s="1483"/>
      <c r="TJO14" s="1483"/>
      <c r="TJP14" s="1483"/>
      <c r="TJQ14" s="1483"/>
      <c r="TJR14" s="1483"/>
      <c r="TJS14" s="1483"/>
      <c r="TJT14" s="1483"/>
      <c r="TJU14" s="1483"/>
      <c r="TJV14" s="1483"/>
      <c r="TJW14" s="1483"/>
      <c r="TJX14" s="1483"/>
      <c r="TJY14" s="1483"/>
      <c r="TJZ14" s="1483"/>
      <c r="TKA14" s="1483"/>
      <c r="TKB14" s="1483"/>
      <c r="TKC14" s="1483"/>
      <c r="TKD14" s="1483"/>
      <c r="TKE14" s="1483"/>
      <c r="TKF14" s="1483"/>
      <c r="TKG14" s="1483"/>
      <c r="TKH14" s="1483"/>
      <c r="TKI14" s="1483"/>
      <c r="TKJ14" s="1483"/>
      <c r="TKK14" s="1483"/>
      <c r="TKL14" s="1483"/>
      <c r="TKM14" s="1483"/>
      <c r="TKN14" s="1483"/>
      <c r="TKO14" s="1483"/>
      <c r="TKP14" s="1483"/>
      <c r="TKQ14" s="1483"/>
      <c r="TKR14" s="1483"/>
      <c r="TKS14" s="1483"/>
      <c r="TKT14" s="1483"/>
      <c r="TKU14" s="1483"/>
      <c r="TKV14" s="1483"/>
      <c r="TKW14" s="1483"/>
      <c r="TKX14" s="1483"/>
      <c r="TKY14" s="1483"/>
      <c r="TKZ14" s="1483"/>
      <c r="TLA14" s="1483"/>
      <c r="TLB14" s="1483"/>
      <c r="TLC14" s="1483"/>
      <c r="TLD14" s="1483"/>
      <c r="TLE14" s="1483"/>
      <c r="TLF14" s="1483"/>
      <c r="TLG14" s="1483"/>
      <c r="TLH14" s="1483"/>
      <c r="TLI14" s="1483"/>
      <c r="TLJ14" s="1483"/>
      <c r="TLK14" s="1483"/>
      <c r="TLL14" s="1483"/>
      <c r="TLM14" s="1483"/>
      <c r="TLN14" s="1483"/>
      <c r="TLO14" s="1483"/>
      <c r="TLP14" s="1483"/>
      <c r="TLQ14" s="1483"/>
      <c r="TLR14" s="1483"/>
      <c r="TLS14" s="1483"/>
      <c r="TLT14" s="1483"/>
      <c r="TLU14" s="1483"/>
      <c r="TLV14" s="1483"/>
      <c r="TLW14" s="1483"/>
      <c r="TLX14" s="1483"/>
      <c r="TLY14" s="1483"/>
      <c r="TLZ14" s="1483"/>
      <c r="TMA14" s="1483"/>
      <c r="TMB14" s="1483"/>
      <c r="TMC14" s="1483"/>
      <c r="TMD14" s="1483"/>
      <c r="TME14" s="1483"/>
      <c r="TMF14" s="1483"/>
      <c r="TMG14" s="1483"/>
      <c r="TMH14" s="1483"/>
      <c r="TMI14" s="1483"/>
      <c r="TMJ14" s="1483"/>
      <c r="TMK14" s="1483"/>
      <c r="TML14" s="1483"/>
      <c r="TMM14" s="1483"/>
      <c r="TMN14" s="1483"/>
      <c r="TMO14" s="1483"/>
      <c r="TMP14" s="1483"/>
      <c r="TMQ14" s="1483"/>
      <c r="TMR14" s="1483"/>
      <c r="TMS14" s="1483"/>
      <c r="TMT14" s="1483"/>
      <c r="TMU14" s="1483"/>
      <c r="TMV14" s="1483"/>
      <c r="TMW14" s="1483"/>
      <c r="TMX14" s="1483"/>
      <c r="TMY14" s="1483"/>
      <c r="TMZ14" s="1483"/>
      <c r="TNA14" s="1483"/>
      <c r="TNB14" s="1483"/>
      <c r="TNC14" s="1483"/>
      <c r="TND14" s="1483"/>
      <c r="TNE14" s="1483"/>
      <c r="TNF14" s="1483"/>
      <c r="TNG14" s="1483"/>
      <c r="TNH14" s="1483"/>
      <c r="TNI14" s="1483"/>
      <c r="TNJ14" s="1483"/>
      <c r="TNK14" s="1483"/>
      <c r="TNL14" s="1483"/>
      <c r="TNM14" s="1483"/>
      <c r="TNN14" s="1483"/>
      <c r="TNO14" s="1483"/>
      <c r="TNP14" s="1483"/>
      <c r="TNQ14" s="1483"/>
      <c r="TNR14" s="1483"/>
      <c r="TNS14" s="1483"/>
      <c r="TNT14" s="1483"/>
      <c r="TNU14" s="1483"/>
      <c r="TNV14" s="1483"/>
      <c r="TNW14" s="1483"/>
      <c r="TNX14" s="1483"/>
      <c r="TNY14" s="1483"/>
      <c r="TNZ14" s="1483"/>
      <c r="TOA14" s="1483"/>
      <c r="TOB14" s="1483"/>
      <c r="TOC14" s="1483"/>
      <c r="TOD14" s="1483"/>
      <c r="TOE14" s="1483"/>
      <c r="TOF14" s="1483"/>
      <c r="TOG14" s="1483"/>
      <c r="TOH14" s="1483"/>
      <c r="TOI14" s="1483"/>
      <c r="TOJ14" s="1483"/>
      <c r="TOK14" s="1483"/>
      <c r="TOL14" s="1483"/>
      <c r="TOM14" s="1483"/>
      <c r="TON14" s="1483"/>
      <c r="TOO14" s="1483"/>
      <c r="TOP14" s="1483"/>
      <c r="TOQ14" s="1483"/>
      <c r="TOR14" s="1483"/>
      <c r="TOS14" s="1483"/>
      <c r="TOT14" s="1483"/>
      <c r="TOU14" s="1483"/>
      <c r="TOV14" s="1483"/>
      <c r="TOW14" s="1483"/>
      <c r="TOX14" s="1483"/>
      <c r="TOY14" s="1483"/>
      <c r="TOZ14" s="1483"/>
      <c r="TPA14" s="1483"/>
      <c r="TPB14" s="1483"/>
      <c r="TPC14" s="1483"/>
      <c r="TPD14" s="1483"/>
      <c r="TPE14" s="1483"/>
      <c r="TPF14" s="1483"/>
      <c r="TPG14" s="1483"/>
      <c r="TPH14" s="1483"/>
      <c r="TPI14" s="1483"/>
      <c r="TPJ14" s="1483"/>
      <c r="TPK14" s="1483"/>
      <c r="TPL14" s="1483"/>
      <c r="TPM14" s="1483"/>
      <c r="TPN14" s="1483"/>
      <c r="TPO14" s="1483"/>
      <c r="TPP14" s="1483"/>
      <c r="TPQ14" s="1483"/>
      <c r="TPR14" s="1483"/>
      <c r="TPS14" s="1483"/>
      <c r="TPT14" s="1483"/>
      <c r="TPU14" s="1483"/>
      <c r="TPV14" s="1483"/>
      <c r="TPW14" s="1483"/>
      <c r="TPX14" s="1483"/>
      <c r="TPY14" s="1483"/>
      <c r="TPZ14" s="1483"/>
      <c r="TQA14" s="1483"/>
      <c r="TQB14" s="1483"/>
      <c r="TQC14" s="1483"/>
      <c r="TQD14" s="1483"/>
      <c r="TQE14" s="1483"/>
      <c r="TQF14" s="1483"/>
      <c r="TQG14" s="1483"/>
      <c r="TQH14" s="1483"/>
      <c r="TQI14" s="1483"/>
      <c r="TQJ14" s="1483"/>
      <c r="TQK14" s="1483"/>
      <c r="TQL14" s="1483"/>
      <c r="TQM14" s="1483"/>
      <c r="TQN14" s="1483"/>
      <c r="TQO14" s="1483"/>
      <c r="TQP14" s="1483"/>
      <c r="TQQ14" s="1483"/>
      <c r="TQR14" s="1483"/>
      <c r="TQS14" s="1483"/>
      <c r="TQT14" s="1483"/>
      <c r="TQU14" s="1483"/>
      <c r="TQV14" s="1483"/>
      <c r="TQW14" s="1483"/>
      <c r="TQX14" s="1483"/>
      <c r="TQY14" s="1483"/>
      <c r="TQZ14" s="1483"/>
      <c r="TRA14" s="1483"/>
      <c r="TRB14" s="1483"/>
      <c r="TRC14" s="1483"/>
      <c r="TRD14" s="1483"/>
      <c r="TRE14" s="1483"/>
      <c r="TRF14" s="1483"/>
      <c r="TRG14" s="1483"/>
      <c r="TRH14" s="1483"/>
      <c r="TRI14" s="1483"/>
      <c r="TRJ14" s="1483"/>
      <c r="TRK14" s="1483"/>
      <c r="TRL14" s="1483"/>
      <c r="TRM14" s="1483"/>
      <c r="TRN14" s="1483"/>
      <c r="TRO14" s="1483"/>
      <c r="TRP14" s="1483"/>
      <c r="TRQ14" s="1483"/>
      <c r="TRR14" s="1483"/>
      <c r="TRS14" s="1483"/>
      <c r="TRT14" s="1483"/>
      <c r="TRU14" s="1483"/>
      <c r="TRV14" s="1483"/>
      <c r="TRW14" s="1483"/>
      <c r="TRX14" s="1483"/>
      <c r="TRY14" s="1483"/>
      <c r="TRZ14" s="1483"/>
      <c r="TSA14" s="1483"/>
      <c r="TSB14" s="1483"/>
      <c r="TSC14" s="1483"/>
      <c r="TSD14" s="1483"/>
      <c r="TSE14" s="1483"/>
      <c r="TSF14" s="1483"/>
      <c r="TSG14" s="1483"/>
      <c r="TSH14" s="1483"/>
      <c r="TSI14" s="1483"/>
      <c r="TSJ14" s="1483"/>
      <c r="TSK14" s="1483"/>
      <c r="TSL14" s="1483"/>
      <c r="TSM14" s="1483"/>
      <c r="TSN14" s="1483"/>
      <c r="TSO14" s="1483"/>
      <c r="TSP14" s="1483"/>
      <c r="TSQ14" s="1483"/>
      <c r="TSR14" s="1483"/>
      <c r="TSS14" s="1483"/>
      <c r="TST14" s="1483"/>
      <c r="TSU14" s="1483"/>
      <c r="TSV14" s="1483"/>
      <c r="TSW14" s="1483"/>
      <c r="TSX14" s="1483"/>
      <c r="TSY14" s="1483"/>
      <c r="TSZ14" s="1483"/>
      <c r="TTA14" s="1483"/>
      <c r="TTB14" s="1483"/>
      <c r="TTC14" s="1483"/>
      <c r="TTD14" s="1483"/>
      <c r="TTE14" s="1483"/>
      <c r="TTF14" s="1483"/>
      <c r="TTG14" s="1483"/>
      <c r="TTH14" s="1483"/>
      <c r="TTI14" s="1483"/>
      <c r="TTJ14" s="1483"/>
      <c r="TTK14" s="1483"/>
      <c r="TTL14" s="1483"/>
      <c r="TTM14" s="1483"/>
      <c r="TTN14" s="1483"/>
      <c r="TTO14" s="1483"/>
      <c r="TTP14" s="1483"/>
      <c r="TTQ14" s="1483"/>
      <c r="TTR14" s="1483"/>
      <c r="TTS14" s="1483"/>
      <c r="TTT14" s="1483"/>
      <c r="TTU14" s="1483"/>
      <c r="TTV14" s="1483"/>
      <c r="TTW14" s="1483"/>
      <c r="TTX14" s="1483"/>
      <c r="TTY14" s="1483"/>
      <c r="TTZ14" s="1483"/>
      <c r="TUA14" s="1483"/>
      <c r="TUB14" s="1483"/>
      <c r="TUC14" s="1483"/>
      <c r="TUD14" s="1483"/>
      <c r="TUE14" s="1483"/>
      <c r="TUF14" s="1483"/>
      <c r="TUG14" s="1483"/>
      <c r="TUH14" s="1483"/>
      <c r="TUI14" s="1483"/>
      <c r="TUJ14" s="1483"/>
      <c r="TUK14" s="1483"/>
      <c r="TUL14" s="1483"/>
      <c r="TUM14" s="1483"/>
      <c r="TUN14" s="1483"/>
      <c r="TUO14" s="1483"/>
      <c r="TUP14" s="1483"/>
      <c r="TUQ14" s="1483"/>
      <c r="TUR14" s="1483"/>
      <c r="TUS14" s="1483"/>
      <c r="TUT14" s="1483"/>
      <c r="TUU14" s="1483"/>
      <c r="TUV14" s="1483"/>
      <c r="TUW14" s="1483"/>
      <c r="TUX14" s="1483"/>
      <c r="TUY14" s="1483"/>
      <c r="TUZ14" s="1483"/>
      <c r="TVA14" s="1483"/>
      <c r="TVB14" s="1483"/>
      <c r="TVC14" s="1483"/>
      <c r="TVD14" s="1483"/>
      <c r="TVE14" s="1483"/>
      <c r="TVF14" s="1483"/>
      <c r="TVG14" s="1483"/>
      <c r="TVH14" s="1483"/>
      <c r="TVI14" s="1483"/>
      <c r="TVJ14" s="1483"/>
      <c r="TVK14" s="1483"/>
      <c r="TVL14" s="1483"/>
      <c r="TVM14" s="1483"/>
      <c r="TVN14" s="1483"/>
      <c r="TVO14" s="1483"/>
      <c r="TVP14" s="1483"/>
      <c r="TVQ14" s="1483"/>
      <c r="TVR14" s="1483"/>
      <c r="TVS14" s="1483"/>
      <c r="TVT14" s="1483"/>
      <c r="TVU14" s="1483"/>
      <c r="TVV14" s="1483"/>
      <c r="TVW14" s="1483"/>
      <c r="TVX14" s="1483"/>
      <c r="TVY14" s="1483"/>
      <c r="TVZ14" s="1483"/>
      <c r="TWA14" s="1483"/>
      <c r="TWB14" s="1483"/>
      <c r="TWC14" s="1483"/>
      <c r="TWD14" s="1483"/>
      <c r="TWE14" s="1483"/>
      <c r="TWF14" s="1483"/>
      <c r="TWG14" s="1483"/>
      <c r="TWH14" s="1483"/>
      <c r="TWI14" s="1483"/>
      <c r="TWJ14" s="1483"/>
      <c r="TWK14" s="1483"/>
      <c r="TWL14" s="1483"/>
      <c r="TWM14" s="1483"/>
      <c r="TWN14" s="1483"/>
      <c r="TWO14" s="1483"/>
      <c r="TWP14" s="1483"/>
      <c r="TWQ14" s="1483"/>
      <c r="TWR14" s="1483"/>
      <c r="TWS14" s="1483"/>
      <c r="TWT14" s="1483"/>
      <c r="TWU14" s="1483"/>
      <c r="TWV14" s="1483"/>
      <c r="TWW14" s="1483"/>
      <c r="TWX14" s="1483"/>
      <c r="TWY14" s="1483"/>
      <c r="TWZ14" s="1483"/>
      <c r="TXA14" s="1483"/>
      <c r="TXB14" s="1483"/>
      <c r="TXC14" s="1483"/>
      <c r="TXD14" s="1483"/>
      <c r="TXE14" s="1483"/>
      <c r="TXF14" s="1483"/>
      <c r="TXG14" s="1483"/>
      <c r="TXH14" s="1483"/>
      <c r="TXI14" s="1483"/>
      <c r="TXJ14" s="1483"/>
      <c r="TXK14" s="1483"/>
      <c r="TXL14" s="1483"/>
      <c r="TXM14" s="1483"/>
      <c r="TXN14" s="1483"/>
      <c r="TXO14" s="1483"/>
      <c r="TXP14" s="1483"/>
      <c r="TXQ14" s="1483"/>
      <c r="TXR14" s="1483"/>
      <c r="TXS14" s="1483"/>
      <c r="TXT14" s="1483"/>
      <c r="TXU14" s="1483"/>
      <c r="TXV14" s="1483"/>
      <c r="TXW14" s="1483"/>
      <c r="TXX14" s="1483"/>
      <c r="TXY14" s="1483"/>
      <c r="TXZ14" s="1483"/>
      <c r="TYA14" s="1483"/>
      <c r="TYB14" s="1483"/>
      <c r="TYC14" s="1483"/>
      <c r="TYD14" s="1483"/>
      <c r="TYE14" s="1483"/>
      <c r="TYF14" s="1483"/>
      <c r="TYG14" s="1483"/>
      <c r="TYH14" s="1483"/>
      <c r="TYI14" s="1483"/>
      <c r="TYJ14" s="1483"/>
      <c r="TYK14" s="1483"/>
      <c r="TYL14" s="1483"/>
      <c r="TYM14" s="1483"/>
      <c r="TYN14" s="1483"/>
      <c r="TYO14" s="1483"/>
      <c r="TYP14" s="1483"/>
      <c r="TYQ14" s="1483"/>
      <c r="TYR14" s="1483"/>
      <c r="TYS14" s="1483"/>
      <c r="TYT14" s="1483"/>
      <c r="TYU14" s="1483"/>
      <c r="TYV14" s="1483"/>
      <c r="TYW14" s="1483"/>
      <c r="TYX14" s="1483"/>
      <c r="TYY14" s="1483"/>
      <c r="TYZ14" s="1483"/>
      <c r="TZA14" s="1483"/>
      <c r="TZB14" s="1483"/>
      <c r="TZC14" s="1483"/>
      <c r="TZD14" s="1483"/>
      <c r="TZE14" s="1483"/>
      <c r="TZF14" s="1483"/>
      <c r="TZG14" s="1483"/>
      <c r="TZH14" s="1483"/>
      <c r="TZI14" s="1483"/>
      <c r="TZJ14" s="1483"/>
      <c r="TZK14" s="1483"/>
      <c r="TZL14" s="1483"/>
      <c r="TZM14" s="1483"/>
      <c r="TZN14" s="1483"/>
      <c r="TZO14" s="1483"/>
      <c r="TZP14" s="1483"/>
      <c r="TZQ14" s="1483"/>
      <c r="TZR14" s="1483"/>
      <c r="TZS14" s="1483"/>
      <c r="TZT14" s="1483"/>
      <c r="TZU14" s="1483"/>
      <c r="TZV14" s="1483"/>
      <c r="TZW14" s="1483"/>
      <c r="TZX14" s="1483"/>
      <c r="TZY14" s="1483"/>
      <c r="TZZ14" s="1483"/>
      <c r="UAA14" s="1483"/>
      <c r="UAB14" s="1483"/>
      <c r="UAC14" s="1483"/>
      <c r="UAD14" s="1483"/>
      <c r="UAE14" s="1483"/>
      <c r="UAF14" s="1483"/>
      <c r="UAG14" s="1483"/>
      <c r="UAH14" s="1483"/>
      <c r="UAI14" s="1483"/>
      <c r="UAJ14" s="1483"/>
      <c r="UAK14" s="1483"/>
      <c r="UAL14" s="1483"/>
      <c r="UAM14" s="1483"/>
      <c r="UAN14" s="1483"/>
      <c r="UAO14" s="1483"/>
      <c r="UAP14" s="1483"/>
      <c r="UAQ14" s="1483"/>
      <c r="UAR14" s="1483"/>
      <c r="UAS14" s="1483"/>
      <c r="UAT14" s="1483"/>
      <c r="UAU14" s="1483"/>
      <c r="UAV14" s="1483"/>
      <c r="UAW14" s="1483"/>
      <c r="UAX14" s="1483"/>
      <c r="UAY14" s="1483"/>
      <c r="UAZ14" s="1483"/>
      <c r="UBA14" s="1483"/>
      <c r="UBB14" s="1483"/>
      <c r="UBC14" s="1483"/>
      <c r="UBD14" s="1483"/>
      <c r="UBE14" s="1483"/>
      <c r="UBF14" s="1483"/>
      <c r="UBG14" s="1483"/>
      <c r="UBH14" s="1483"/>
      <c r="UBI14" s="1483"/>
      <c r="UBJ14" s="1483"/>
      <c r="UBK14" s="1483"/>
      <c r="UBL14" s="1483"/>
      <c r="UBM14" s="1483"/>
      <c r="UBN14" s="1483"/>
      <c r="UBO14" s="1483"/>
      <c r="UBP14" s="1483"/>
      <c r="UBQ14" s="1483"/>
      <c r="UBR14" s="1483"/>
      <c r="UBS14" s="1483"/>
      <c r="UBT14" s="1483"/>
      <c r="UBU14" s="1483"/>
      <c r="UBV14" s="1483"/>
      <c r="UBW14" s="1483"/>
      <c r="UBX14" s="1483"/>
      <c r="UBY14" s="1483"/>
      <c r="UBZ14" s="1483"/>
      <c r="UCA14" s="1483"/>
      <c r="UCB14" s="1483"/>
      <c r="UCC14" s="1483"/>
      <c r="UCD14" s="1483"/>
      <c r="UCE14" s="1483"/>
      <c r="UCF14" s="1483"/>
      <c r="UCG14" s="1483"/>
      <c r="UCH14" s="1483"/>
      <c r="UCI14" s="1483"/>
      <c r="UCJ14" s="1483"/>
      <c r="UCK14" s="1483"/>
      <c r="UCL14" s="1483"/>
      <c r="UCM14" s="1483"/>
      <c r="UCN14" s="1483"/>
      <c r="UCO14" s="1483"/>
      <c r="UCP14" s="1483"/>
      <c r="UCQ14" s="1483"/>
      <c r="UCR14" s="1483"/>
      <c r="UCS14" s="1483"/>
      <c r="UCT14" s="1483"/>
      <c r="UCU14" s="1483"/>
      <c r="UCV14" s="1483"/>
      <c r="UCW14" s="1483"/>
      <c r="UCX14" s="1483"/>
      <c r="UCY14" s="1483"/>
      <c r="UCZ14" s="1483"/>
      <c r="UDA14" s="1483"/>
      <c r="UDB14" s="1483"/>
      <c r="UDC14" s="1483"/>
      <c r="UDD14" s="1483"/>
      <c r="UDE14" s="1483"/>
      <c r="UDF14" s="1483"/>
      <c r="UDG14" s="1483"/>
      <c r="UDH14" s="1483"/>
      <c r="UDI14" s="1483"/>
      <c r="UDJ14" s="1483"/>
      <c r="UDK14" s="1483"/>
      <c r="UDL14" s="1483"/>
      <c r="UDM14" s="1483"/>
      <c r="UDN14" s="1483"/>
      <c r="UDO14" s="1483"/>
      <c r="UDP14" s="1483"/>
      <c r="UDQ14" s="1483"/>
      <c r="UDR14" s="1483"/>
      <c r="UDS14" s="1483"/>
      <c r="UDT14" s="1483"/>
      <c r="UDU14" s="1483"/>
      <c r="UDV14" s="1483"/>
      <c r="UDW14" s="1483"/>
      <c r="UDX14" s="1483"/>
      <c r="UDY14" s="1483"/>
      <c r="UDZ14" s="1483"/>
      <c r="UEA14" s="1483"/>
      <c r="UEB14" s="1483"/>
      <c r="UEC14" s="1483"/>
      <c r="UED14" s="1483"/>
      <c r="UEE14" s="1483"/>
      <c r="UEF14" s="1483"/>
      <c r="UEG14" s="1483"/>
      <c r="UEH14" s="1483"/>
      <c r="UEI14" s="1483"/>
      <c r="UEJ14" s="1483"/>
      <c r="UEK14" s="1483"/>
      <c r="UEL14" s="1483"/>
      <c r="UEM14" s="1483"/>
      <c r="UEN14" s="1483"/>
      <c r="UEO14" s="1483"/>
      <c r="UEP14" s="1483"/>
      <c r="UEQ14" s="1483"/>
      <c r="UER14" s="1483"/>
      <c r="UES14" s="1483"/>
      <c r="UET14" s="1483"/>
      <c r="UEU14" s="1483"/>
      <c r="UEV14" s="1483"/>
      <c r="UEW14" s="1483"/>
      <c r="UEX14" s="1483"/>
      <c r="UEY14" s="1483"/>
      <c r="UEZ14" s="1483"/>
      <c r="UFA14" s="1483"/>
      <c r="UFB14" s="1483"/>
      <c r="UFC14" s="1483"/>
      <c r="UFD14" s="1483"/>
      <c r="UFE14" s="1483"/>
      <c r="UFF14" s="1483"/>
      <c r="UFG14" s="1483"/>
      <c r="UFH14" s="1483"/>
      <c r="UFI14" s="1483"/>
      <c r="UFJ14" s="1483"/>
      <c r="UFK14" s="1483"/>
      <c r="UFL14" s="1483"/>
      <c r="UFM14" s="1483"/>
      <c r="UFN14" s="1483"/>
      <c r="UFO14" s="1483"/>
      <c r="UFP14" s="1483"/>
      <c r="UFQ14" s="1483"/>
      <c r="UFR14" s="1483"/>
      <c r="UFS14" s="1483"/>
      <c r="UFT14" s="1483"/>
      <c r="UFU14" s="1483"/>
      <c r="UFV14" s="1483"/>
      <c r="UFW14" s="1483"/>
      <c r="UFX14" s="1483"/>
      <c r="UFY14" s="1483"/>
      <c r="UFZ14" s="1483"/>
      <c r="UGA14" s="1483"/>
      <c r="UGB14" s="1483"/>
      <c r="UGC14" s="1483"/>
      <c r="UGD14" s="1483"/>
      <c r="UGE14" s="1483"/>
      <c r="UGF14" s="1483"/>
      <c r="UGG14" s="1483"/>
      <c r="UGH14" s="1483"/>
      <c r="UGI14" s="1483"/>
      <c r="UGJ14" s="1483"/>
      <c r="UGK14" s="1483"/>
      <c r="UGL14" s="1483"/>
      <c r="UGM14" s="1483"/>
      <c r="UGN14" s="1483"/>
      <c r="UGO14" s="1483"/>
      <c r="UGP14" s="1483"/>
      <c r="UGQ14" s="1483"/>
      <c r="UGR14" s="1483"/>
      <c r="UGS14" s="1483"/>
      <c r="UGT14" s="1483"/>
      <c r="UGU14" s="1483"/>
      <c r="UGV14" s="1483"/>
      <c r="UGW14" s="1483"/>
      <c r="UGX14" s="1483"/>
      <c r="UGY14" s="1483"/>
      <c r="UGZ14" s="1483"/>
      <c r="UHA14" s="1483"/>
      <c r="UHB14" s="1483"/>
      <c r="UHC14" s="1483"/>
      <c r="UHD14" s="1483"/>
      <c r="UHE14" s="1483"/>
      <c r="UHF14" s="1483"/>
      <c r="UHG14" s="1483"/>
      <c r="UHH14" s="1483"/>
      <c r="UHI14" s="1483"/>
      <c r="UHJ14" s="1483"/>
      <c r="UHK14" s="1483"/>
      <c r="UHL14" s="1483"/>
      <c r="UHM14" s="1483"/>
      <c r="UHN14" s="1483"/>
      <c r="UHO14" s="1483"/>
      <c r="UHP14" s="1483"/>
      <c r="UHQ14" s="1483"/>
      <c r="UHR14" s="1483"/>
      <c r="UHS14" s="1483"/>
      <c r="UHT14" s="1483"/>
      <c r="UHU14" s="1483"/>
      <c r="UHV14" s="1483"/>
      <c r="UHW14" s="1483"/>
      <c r="UHX14" s="1483"/>
      <c r="UHY14" s="1483"/>
      <c r="UHZ14" s="1483"/>
      <c r="UIA14" s="1483"/>
      <c r="UIB14" s="1483"/>
      <c r="UIC14" s="1483"/>
      <c r="UID14" s="1483"/>
      <c r="UIE14" s="1483"/>
      <c r="UIF14" s="1483"/>
      <c r="UIG14" s="1483"/>
      <c r="UIH14" s="1483"/>
      <c r="UII14" s="1483"/>
      <c r="UIJ14" s="1483"/>
      <c r="UIK14" s="1483"/>
      <c r="UIL14" s="1483"/>
      <c r="UIM14" s="1483"/>
      <c r="UIN14" s="1483"/>
      <c r="UIO14" s="1483"/>
      <c r="UIP14" s="1483"/>
      <c r="UIQ14" s="1483"/>
      <c r="UIR14" s="1483"/>
      <c r="UIS14" s="1483"/>
      <c r="UIT14" s="1483"/>
      <c r="UIU14" s="1483"/>
      <c r="UIV14" s="1483"/>
      <c r="UIW14" s="1483"/>
      <c r="UIX14" s="1483"/>
      <c r="UIY14" s="1483"/>
      <c r="UIZ14" s="1483"/>
      <c r="UJA14" s="1483"/>
      <c r="UJB14" s="1483"/>
      <c r="UJC14" s="1483"/>
      <c r="UJD14" s="1483"/>
      <c r="UJE14" s="1483"/>
      <c r="UJF14" s="1483"/>
      <c r="UJG14" s="1483"/>
      <c r="UJH14" s="1483"/>
      <c r="UJI14" s="1483"/>
      <c r="UJJ14" s="1483"/>
      <c r="UJK14" s="1483"/>
      <c r="UJL14" s="1483"/>
      <c r="UJM14" s="1483"/>
      <c r="UJN14" s="1483"/>
      <c r="UJO14" s="1483"/>
      <c r="UJP14" s="1483"/>
      <c r="UJQ14" s="1483"/>
      <c r="UJR14" s="1483"/>
      <c r="UJS14" s="1483"/>
      <c r="UJT14" s="1483"/>
      <c r="UJU14" s="1483"/>
      <c r="UJV14" s="1483"/>
      <c r="UJW14" s="1483"/>
      <c r="UJX14" s="1483"/>
      <c r="UJY14" s="1483"/>
      <c r="UJZ14" s="1483"/>
      <c r="UKA14" s="1483"/>
      <c r="UKB14" s="1483"/>
      <c r="UKC14" s="1483"/>
      <c r="UKD14" s="1483"/>
      <c r="UKE14" s="1483"/>
      <c r="UKF14" s="1483"/>
      <c r="UKG14" s="1483"/>
      <c r="UKH14" s="1483"/>
      <c r="UKI14" s="1483"/>
      <c r="UKJ14" s="1483"/>
      <c r="UKK14" s="1483"/>
      <c r="UKL14" s="1483"/>
      <c r="UKM14" s="1483"/>
      <c r="UKN14" s="1483"/>
      <c r="UKO14" s="1483"/>
      <c r="UKP14" s="1483"/>
      <c r="UKQ14" s="1483"/>
      <c r="UKR14" s="1483"/>
      <c r="UKS14" s="1483"/>
      <c r="UKT14" s="1483"/>
      <c r="UKU14" s="1483"/>
      <c r="UKV14" s="1483"/>
      <c r="UKW14" s="1483"/>
      <c r="UKX14" s="1483"/>
      <c r="UKY14" s="1483"/>
      <c r="UKZ14" s="1483"/>
      <c r="ULA14" s="1483"/>
      <c r="ULB14" s="1483"/>
      <c r="ULC14" s="1483"/>
      <c r="ULD14" s="1483"/>
      <c r="ULE14" s="1483"/>
      <c r="ULF14" s="1483"/>
      <c r="ULG14" s="1483"/>
      <c r="ULH14" s="1483"/>
      <c r="ULI14" s="1483"/>
      <c r="ULJ14" s="1483"/>
      <c r="ULK14" s="1483"/>
      <c r="ULL14" s="1483"/>
      <c r="ULM14" s="1483"/>
      <c r="ULN14" s="1483"/>
      <c r="ULO14" s="1483"/>
      <c r="ULP14" s="1483"/>
      <c r="ULQ14" s="1483"/>
      <c r="ULR14" s="1483"/>
      <c r="ULS14" s="1483"/>
      <c r="ULT14" s="1483"/>
      <c r="ULU14" s="1483"/>
      <c r="ULV14" s="1483"/>
      <c r="ULW14" s="1483"/>
      <c r="ULX14" s="1483"/>
      <c r="ULY14" s="1483"/>
      <c r="ULZ14" s="1483"/>
      <c r="UMA14" s="1483"/>
      <c r="UMB14" s="1483"/>
      <c r="UMC14" s="1483"/>
      <c r="UMD14" s="1483"/>
      <c r="UME14" s="1483"/>
      <c r="UMF14" s="1483"/>
      <c r="UMG14" s="1483"/>
      <c r="UMH14" s="1483"/>
      <c r="UMI14" s="1483"/>
      <c r="UMJ14" s="1483"/>
      <c r="UMK14" s="1483"/>
      <c r="UML14" s="1483"/>
      <c r="UMM14" s="1483"/>
      <c r="UMN14" s="1483"/>
      <c r="UMO14" s="1483"/>
      <c r="UMP14" s="1483"/>
      <c r="UMQ14" s="1483"/>
      <c r="UMR14" s="1483"/>
      <c r="UMS14" s="1483"/>
      <c r="UMT14" s="1483"/>
      <c r="UMU14" s="1483"/>
      <c r="UMV14" s="1483"/>
      <c r="UMW14" s="1483"/>
      <c r="UMX14" s="1483"/>
      <c r="UMY14" s="1483"/>
      <c r="UMZ14" s="1483"/>
      <c r="UNA14" s="1483"/>
      <c r="UNB14" s="1483"/>
      <c r="UNC14" s="1483"/>
      <c r="UND14" s="1483"/>
      <c r="UNE14" s="1483"/>
      <c r="UNF14" s="1483"/>
      <c r="UNG14" s="1483"/>
      <c r="UNH14" s="1483"/>
      <c r="UNI14" s="1483"/>
      <c r="UNJ14" s="1483"/>
      <c r="UNK14" s="1483"/>
      <c r="UNL14" s="1483"/>
      <c r="UNM14" s="1483"/>
      <c r="UNN14" s="1483"/>
      <c r="UNO14" s="1483"/>
      <c r="UNP14" s="1483"/>
      <c r="UNQ14" s="1483"/>
      <c r="UNR14" s="1483"/>
      <c r="UNS14" s="1483"/>
      <c r="UNT14" s="1483"/>
      <c r="UNU14" s="1483"/>
      <c r="UNV14" s="1483"/>
      <c r="UNW14" s="1483"/>
      <c r="UNX14" s="1483"/>
      <c r="UNY14" s="1483"/>
      <c r="UNZ14" s="1483"/>
      <c r="UOA14" s="1483"/>
      <c r="UOB14" s="1483"/>
      <c r="UOC14" s="1483"/>
      <c r="UOD14" s="1483"/>
      <c r="UOE14" s="1483"/>
      <c r="UOF14" s="1483"/>
      <c r="UOG14" s="1483"/>
      <c r="UOH14" s="1483"/>
      <c r="UOI14" s="1483"/>
      <c r="UOJ14" s="1483"/>
      <c r="UOK14" s="1483"/>
      <c r="UOL14" s="1483"/>
      <c r="UOM14" s="1483"/>
      <c r="UON14" s="1483"/>
      <c r="UOO14" s="1483"/>
      <c r="UOP14" s="1483"/>
      <c r="UOQ14" s="1483"/>
      <c r="UOR14" s="1483"/>
      <c r="UOS14" s="1483"/>
      <c r="UOT14" s="1483"/>
      <c r="UOU14" s="1483"/>
      <c r="UOV14" s="1483"/>
      <c r="UOW14" s="1483"/>
      <c r="UOX14" s="1483"/>
      <c r="UOY14" s="1483"/>
      <c r="UOZ14" s="1483"/>
      <c r="UPA14" s="1483"/>
      <c r="UPB14" s="1483"/>
      <c r="UPC14" s="1483"/>
      <c r="UPD14" s="1483"/>
      <c r="UPE14" s="1483"/>
      <c r="UPF14" s="1483"/>
      <c r="UPG14" s="1483"/>
      <c r="UPH14" s="1483"/>
      <c r="UPI14" s="1483"/>
      <c r="UPJ14" s="1483"/>
      <c r="UPK14" s="1483"/>
      <c r="UPL14" s="1483"/>
      <c r="UPM14" s="1483"/>
      <c r="UPN14" s="1483"/>
      <c r="UPO14" s="1483"/>
      <c r="UPP14" s="1483"/>
      <c r="UPQ14" s="1483"/>
      <c r="UPR14" s="1483"/>
      <c r="UPS14" s="1483"/>
      <c r="UPT14" s="1483"/>
      <c r="UPU14" s="1483"/>
      <c r="UPV14" s="1483"/>
      <c r="UPW14" s="1483"/>
      <c r="UPX14" s="1483"/>
      <c r="UPY14" s="1483"/>
      <c r="UPZ14" s="1483"/>
      <c r="UQA14" s="1483"/>
      <c r="UQB14" s="1483"/>
      <c r="UQC14" s="1483"/>
      <c r="UQD14" s="1483"/>
      <c r="UQE14" s="1483"/>
      <c r="UQF14" s="1483"/>
      <c r="UQG14" s="1483"/>
      <c r="UQH14" s="1483"/>
      <c r="UQI14" s="1483"/>
      <c r="UQJ14" s="1483"/>
      <c r="UQK14" s="1483"/>
      <c r="UQL14" s="1483"/>
      <c r="UQM14" s="1483"/>
      <c r="UQN14" s="1483"/>
      <c r="UQO14" s="1483"/>
      <c r="UQP14" s="1483"/>
      <c r="UQQ14" s="1483"/>
      <c r="UQR14" s="1483"/>
      <c r="UQS14" s="1483"/>
      <c r="UQT14" s="1483"/>
      <c r="UQU14" s="1483"/>
      <c r="UQV14" s="1483"/>
      <c r="UQW14" s="1483"/>
      <c r="UQX14" s="1483"/>
      <c r="UQY14" s="1483"/>
      <c r="UQZ14" s="1483"/>
      <c r="URA14" s="1483"/>
      <c r="URB14" s="1483"/>
      <c r="URC14" s="1483"/>
      <c r="URD14" s="1483"/>
      <c r="URE14" s="1483"/>
      <c r="URF14" s="1483"/>
      <c r="URG14" s="1483"/>
      <c r="URH14" s="1483"/>
      <c r="URI14" s="1483"/>
      <c r="URJ14" s="1483"/>
      <c r="URK14" s="1483"/>
      <c r="URL14" s="1483"/>
      <c r="URM14" s="1483"/>
      <c r="URN14" s="1483"/>
      <c r="URO14" s="1483"/>
      <c r="URP14" s="1483"/>
      <c r="URQ14" s="1483"/>
      <c r="URR14" s="1483"/>
      <c r="URS14" s="1483"/>
      <c r="URT14" s="1483"/>
      <c r="URU14" s="1483"/>
      <c r="URV14" s="1483"/>
      <c r="URW14" s="1483"/>
      <c r="URX14" s="1483"/>
      <c r="URY14" s="1483"/>
      <c r="URZ14" s="1483"/>
      <c r="USA14" s="1483"/>
      <c r="USB14" s="1483"/>
      <c r="USC14" s="1483"/>
      <c r="USD14" s="1483"/>
      <c r="USE14" s="1483"/>
      <c r="USF14" s="1483"/>
      <c r="USG14" s="1483"/>
      <c r="USH14" s="1483"/>
      <c r="USI14" s="1483"/>
      <c r="USJ14" s="1483"/>
      <c r="USK14" s="1483"/>
      <c r="USL14" s="1483"/>
      <c r="USM14" s="1483"/>
      <c r="USN14" s="1483"/>
      <c r="USO14" s="1483"/>
      <c r="USP14" s="1483"/>
      <c r="USQ14" s="1483"/>
      <c r="USR14" s="1483"/>
      <c r="USS14" s="1483"/>
      <c r="UST14" s="1483"/>
      <c r="USU14" s="1483"/>
      <c r="USV14" s="1483"/>
      <c r="USW14" s="1483"/>
      <c r="USX14" s="1483"/>
      <c r="USY14" s="1483"/>
      <c r="USZ14" s="1483"/>
      <c r="UTA14" s="1483"/>
      <c r="UTB14" s="1483"/>
      <c r="UTC14" s="1483"/>
      <c r="UTD14" s="1483"/>
      <c r="UTE14" s="1483"/>
      <c r="UTF14" s="1483"/>
      <c r="UTG14" s="1483"/>
      <c r="UTH14" s="1483"/>
      <c r="UTI14" s="1483"/>
      <c r="UTJ14" s="1483"/>
      <c r="UTK14" s="1483"/>
      <c r="UTL14" s="1483"/>
      <c r="UTM14" s="1483"/>
      <c r="UTN14" s="1483"/>
      <c r="UTO14" s="1483"/>
      <c r="UTP14" s="1483"/>
      <c r="UTQ14" s="1483"/>
      <c r="UTR14" s="1483"/>
      <c r="UTS14" s="1483"/>
      <c r="UTT14" s="1483"/>
      <c r="UTU14" s="1483"/>
      <c r="UTV14" s="1483"/>
      <c r="UTW14" s="1483"/>
      <c r="UTX14" s="1483"/>
      <c r="UTY14" s="1483"/>
      <c r="UTZ14" s="1483"/>
      <c r="UUA14" s="1483"/>
      <c r="UUB14" s="1483"/>
      <c r="UUC14" s="1483"/>
      <c r="UUD14" s="1483"/>
      <c r="UUE14" s="1483"/>
      <c r="UUF14" s="1483"/>
      <c r="UUG14" s="1483"/>
      <c r="UUH14" s="1483"/>
      <c r="UUI14" s="1483"/>
      <c r="UUJ14" s="1483"/>
      <c r="UUK14" s="1483"/>
      <c r="UUL14" s="1483"/>
      <c r="UUM14" s="1483"/>
      <c r="UUN14" s="1483"/>
      <c r="UUO14" s="1483"/>
      <c r="UUP14" s="1483"/>
      <c r="UUQ14" s="1483"/>
      <c r="UUR14" s="1483"/>
      <c r="UUS14" s="1483"/>
      <c r="UUT14" s="1483"/>
      <c r="UUU14" s="1483"/>
      <c r="UUV14" s="1483"/>
      <c r="UUW14" s="1483"/>
      <c r="UUX14" s="1483"/>
      <c r="UUY14" s="1483"/>
      <c r="UUZ14" s="1483"/>
      <c r="UVA14" s="1483"/>
      <c r="UVB14" s="1483"/>
      <c r="UVC14" s="1483"/>
      <c r="UVD14" s="1483"/>
      <c r="UVE14" s="1483"/>
      <c r="UVF14" s="1483"/>
      <c r="UVG14" s="1483"/>
      <c r="UVH14" s="1483"/>
      <c r="UVI14" s="1483"/>
      <c r="UVJ14" s="1483"/>
      <c r="UVK14" s="1483"/>
      <c r="UVL14" s="1483"/>
      <c r="UVM14" s="1483"/>
      <c r="UVN14" s="1483"/>
      <c r="UVO14" s="1483"/>
      <c r="UVP14" s="1483"/>
      <c r="UVQ14" s="1483"/>
      <c r="UVR14" s="1483"/>
      <c r="UVS14" s="1483"/>
      <c r="UVT14" s="1483"/>
      <c r="UVU14" s="1483"/>
      <c r="UVV14" s="1483"/>
      <c r="UVW14" s="1483"/>
      <c r="UVX14" s="1483"/>
      <c r="UVY14" s="1483"/>
      <c r="UVZ14" s="1483"/>
      <c r="UWA14" s="1483"/>
      <c r="UWB14" s="1483"/>
      <c r="UWC14" s="1483"/>
      <c r="UWD14" s="1483"/>
      <c r="UWE14" s="1483"/>
      <c r="UWF14" s="1483"/>
      <c r="UWG14" s="1483"/>
      <c r="UWH14" s="1483"/>
      <c r="UWI14" s="1483"/>
      <c r="UWJ14" s="1483"/>
      <c r="UWK14" s="1483"/>
      <c r="UWL14" s="1483"/>
      <c r="UWM14" s="1483"/>
      <c r="UWN14" s="1483"/>
      <c r="UWO14" s="1483"/>
      <c r="UWP14" s="1483"/>
      <c r="UWQ14" s="1483"/>
      <c r="UWR14" s="1483"/>
      <c r="UWS14" s="1483"/>
      <c r="UWT14" s="1483"/>
      <c r="UWU14" s="1483"/>
      <c r="UWV14" s="1483"/>
      <c r="UWW14" s="1483"/>
      <c r="UWX14" s="1483"/>
      <c r="UWY14" s="1483"/>
      <c r="UWZ14" s="1483"/>
      <c r="UXA14" s="1483"/>
      <c r="UXB14" s="1483"/>
      <c r="UXC14" s="1483"/>
      <c r="UXD14" s="1483"/>
      <c r="UXE14" s="1483"/>
      <c r="UXF14" s="1483"/>
      <c r="UXG14" s="1483"/>
      <c r="UXH14" s="1483"/>
      <c r="UXI14" s="1483"/>
      <c r="UXJ14" s="1483"/>
      <c r="UXK14" s="1483"/>
      <c r="UXL14" s="1483"/>
      <c r="UXM14" s="1483"/>
      <c r="UXN14" s="1483"/>
      <c r="UXO14" s="1483"/>
      <c r="UXP14" s="1483"/>
      <c r="UXQ14" s="1483"/>
      <c r="UXR14" s="1483"/>
      <c r="UXS14" s="1483"/>
      <c r="UXT14" s="1483"/>
      <c r="UXU14" s="1483"/>
      <c r="UXV14" s="1483"/>
      <c r="UXW14" s="1483"/>
      <c r="UXX14" s="1483"/>
      <c r="UXY14" s="1483"/>
      <c r="UXZ14" s="1483"/>
      <c r="UYA14" s="1483"/>
      <c r="UYB14" s="1483"/>
      <c r="UYC14" s="1483"/>
      <c r="UYD14" s="1483"/>
      <c r="UYE14" s="1483"/>
      <c r="UYF14" s="1483"/>
      <c r="UYG14" s="1483"/>
      <c r="UYH14" s="1483"/>
      <c r="UYI14" s="1483"/>
      <c r="UYJ14" s="1483"/>
      <c r="UYK14" s="1483"/>
      <c r="UYL14" s="1483"/>
      <c r="UYM14" s="1483"/>
      <c r="UYN14" s="1483"/>
      <c r="UYO14" s="1483"/>
      <c r="UYP14" s="1483"/>
      <c r="UYQ14" s="1483"/>
      <c r="UYR14" s="1483"/>
      <c r="UYS14" s="1483"/>
      <c r="UYT14" s="1483"/>
      <c r="UYU14" s="1483"/>
      <c r="UYV14" s="1483"/>
      <c r="UYW14" s="1483"/>
      <c r="UYX14" s="1483"/>
      <c r="UYY14" s="1483"/>
      <c r="UYZ14" s="1483"/>
      <c r="UZA14" s="1483"/>
      <c r="UZB14" s="1483"/>
      <c r="UZC14" s="1483"/>
      <c r="UZD14" s="1483"/>
      <c r="UZE14" s="1483"/>
      <c r="UZF14" s="1483"/>
      <c r="UZG14" s="1483"/>
      <c r="UZH14" s="1483"/>
      <c r="UZI14" s="1483"/>
      <c r="UZJ14" s="1483"/>
      <c r="UZK14" s="1483"/>
      <c r="UZL14" s="1483"/>
      <c r="UZM14" s="1483"/>
      <c r="UZN14" s="1483"/>
      <c r="UZO14" s="1483"/>
      <c r="UZP14" s="1483"/>
      <c r="UZQ14" s="1483"/>
      <c r="UZR14" s="1483"/>
      <c r="UZS14" s="1483"/>
      <c r="UZT14" s="1483"/>
      <c r="UZU14" s="1483"/>
      <c r="UZV14" s="1483"/>
      <c r="UZW14" s="1483"/>
      <c r="UZX14" s="1483"/>
      <c r="UZY14" s="1483"/>
      <c r="UZZ14" s="1483"/>
      <c r="VAA14" s="1483"/>
      <c r="VAB14" s="1483"/>
      <c r="VAC14" s="1483"/>
      <c r="VAD14" s="1483"/>
      <c r="VAE14" s="1483"/>
      <c r="VAF14" s="1483"/>
      <c r="VAG14" s="1483"/>
      <c r="VAH14" s="1483"/>
      <c r="VAI14" s="1483"/>
      <c r="VAJ14" s="1483"/>
      <c r="VAK14" s="1483"/>
      <c r="VAL14" s="1483"/>
      <c r="VAM14" s="1483"/>
      <c r="VAN14" s="1483"/>
      <c r="VAO14" s="1483"/>
      <c r="VAP14" s="1483"/>
      <c r="VAQ14" s="1483"/>
      <c r="VAR14" s="1483"/>
      <c r="VAS14" s="1483"/>
      <c r="VAT14" s="1483"/>
      <c r="VAU14" s="1483"/>
      <c r="VAV14" s="1483"/>
      <c r="VAW14" s="1483"/>
      <c r="VAX14" s="1483"/>
      <c r="VAY14" s="1483"/>
      <c r="VAZ14" s="1483"/>
      <c r="VBA14" s="1483"/>
      <c r="VBB14" s="1483"/>
      <c r="VBC14" s="1483"/>
      <c r="VBD14" s="1483"/>
      <c r="VBE14" s="1483"/>
      <c r="VBF14" s="1483"/>
      <c r="VBG14" s="1483"/>
      <c r="VBH14" s="1483"/>
      <c r="VBI14" s="1483"/>
      <c r="VBJ14" s="1483"/>
      <c r="VBK14" s="1483"/>
      <c r="VBL14" s="1483"/>
      <c r="VBM14" s="1483"/>
      <c r="VBN14" s="1483"/>
      <c r="VBO14" s="1483"/>
      <c r="VBP14" s="1483"/>
      <c r="VBQ14" s="1483"/>
      <c r="VBR14" s="1483"/>
      <c r="VBS14" s="1483"/>
      <c r="VBT14" s="1483"/>
      <c r="VBU14" s="1483"/>
      <c r="VBV14" s="1483"/>
      <c r="VBW14" s="1483"/>
      <c r="VBX14" s="1483"/>
      <c r="VBY14" s="1483"/>
      <c r="VBZ14" s="1483"/>
      <c r="VCA14" s="1483"/>
      <c r="VCB14" s="1483"/>
      <c r="VCC14" s="1483"/>
      <c r="VCD14" s="1483"/>
      <c r="VCE14" s="1483"/>
      <c r="VCF14" s="1483"/>
      <c r="VCG14" s="1483"/>
      <c r="VCH14" s="1483"/>
      <c r="VCI14" s="1483"/>
      <c r="VCJ14" s="1483"/>
      <c r="VCK14" s="1483"/>
      <c r="VCL14" s="1483"/>
      <c r="VCM14" s="1483"/>
      <c r="VCN14" s="1483"/>
      <c r="VCO14" s="1483"/>
      <c r="VCP14" s="1483"/>
      <c r="VCQ14" s="1483"/>
      <c r="VCR14" s="1483"/>
      <c r="VCS14" s="1483"/>
      <c r="VCT14" s="1483"/>
      <c r="VCU14" s="1483"/>
      <c r="VCV14" s="1483"/>
      <c r="VCW14" s="1483"/>
      <c r="VCX14" s="1483"/>
      <c r="VCY14" s="1483"/>
      <c r="VCZ14" s="1483"/>
      <c r="VDA14" s="1483"/>
      <c r="VDB14" s="1483"/>
      <c r="VDC14" s="1483"/>
      <c r="VDD14" s="1483"/>
      <c r="VDE14" s="1483"/>
      <c r="VDF14" s="1483"/>
      <c r="VDG14" s="1483"/>
      <c r="VDH14" s="1483"/>
      <c r="VDI14" s="1483"/>
      <c r="VDJ14" s="1483"/>
      <c r="VDK14" s="1483"/>
      <c r="VDL14" s="1483"/>
      <c r="VDM14" s="1483"/>
      <c r="VDN14" s="1483"/>
      <c r="VDO14" s="1483"/>
      <c r="VDP14" s="1483"/>
      <c r="VDQ14" s="1483"/>
      <c r="VDR14" s="1483"/>
      <c r="VDS14" s="1483"/>
      <c r="VDT14" s="1483"/>
      <c r="VDU14" s="1483"/>
      <c r="VDV14" s="1483"/>
      <c r="VDW14" s="1483"/>
      <c r="VDX14" s="1483"/>
      <c r="VDY14" s="1483"/>
      <c r="VDZ14" s="1483"/>
      <c r="VEA14" s="1483"/>
      <c r="VEB14" s="1483"/>
      <c r="VEC14" s="1483"/>
      <c r="VED14" s="1483"/>
      <c r="VEE14" s="1483"/>
      <c r="VEF14" s="1483"/>
      <c r="VEG14" s="1483"/>
      <c r="VEH14" s="1483"/>
      <c r="VEI14" s="1483"/>
      <c r="VEJ14" s="1483"/>
      <c r="VEK14" s="1483"/>
      <c r="VEL14" s="1483"/>
      <c r="VEM14" s="1483"/>
      <c r="VEN14" s="1483"/>
      <c r="VEO14" s="1483"/>
      <c r="VEP14" s="1483"/>
      <c r="VEQ14" s="1483"/>
      <c r="VER14" s="1483"/>
      <c r="VES14" s="1483"/>
      <c r="VET14" s="1483"/>
      <c r="VEU14" s="1483"/>
      <c r="VEV14" s="1483"/>
      <c r="VEW14" s="1483"/>
      <c r="VEX14" s="1483"/>
      <c r="VEY14" s="1483"/>
      <c r="VEZ14" s="1483"/>
      <c r="VFA14" s="1483"/>
      <c r="VFB14" s="1483"/>
      <c r="VFC14" s="1483"/>
      <c r="VFD14" s="1483"/>
      <c r="VFE14" s="1483"/>
      <c r="VFF14" s="1483"/>
      <c r="VFG14" s="1483"/>
      <c r="VFH14" s="1483"/>
      <c r="VFI14" s="1483"/>
      <c r="VFJ14" s="1483"/>
      <c r="VFK14" s="1483"/>
      <c r="VFL14" s="1483"/>
      <c r="VFM14" s="1483"/>
      <c r="VFN14" s="1483"/>
      <c r="VFO14" s="1483"/>
      <c r="VFP14" s="1483"/>
      <c r="VFQ14" s="1483"/>
      <c r="VFR14" s="1483"/>
      <c r="VFS14" s="1483"/>
      <c r="VFT14" s="1483"/>
      <c r="VFU14" s="1483"/>
      <c r="VFV14" s="1483"/>
      <c r="VFW14" s="1483"/>
      <c r="VFX14" s="1483"/>
      <c r="VFY14" s="1483"/>
      <c r="VFZ14" s="1483"/>
      <c r="VGA14" s="1483"/>
      <c r="VGB14" s="1483"/>
      <c r="VGC14" s="1483"/>
      <c r="VGD14" s="1483"/>
      <c r="VGE14" s="1483"/>
      <c r="VGF14" s="1483"/>
      <c r="VGG14" s="1483"/>
      <c r="VGH14" s="1483"/>
      <c r="VGI14" s="1483"/>
      <c r="VGJ14" s="1483"/>
      <c r="VGK14" s="1483"/>
      <c r="VGL14" s="1483"/>
      <c r="VGM14" s="1483"/>
      <c r="VGN14" s="1483"/>
      <c r="VGO14" s="1483"/>
      <c r="VGP14" s="1483"/>
      <c r="VGQ14" s="1483"/>
      <c r="VGR14" s="1483"/>
      <c r="VGS14" s="1483"/>
      <c r="VGT14" s="1483"/>
      <c r="VGU14" s="1483"/>
      <c r="VGV14" s="1483"/>
      <c r="VGW14" s="1483"/>
      <c r="VGX14" s="1483"/>
      <c r="VGY14" s="1483"/>
      <c r="VGZ14" s="1483"/>
      <c r="VHA14" s="1483"/>
      <c r="VHB14" s="1483"/>
      <c r="VHC14" s="1483"/>
      <c r="VHD14" s="1483"/>
      <c r="VHE14" s="1483"/>
      <c r="VHF14" s="1483"/>
      <c r="VHG14" s="1483"/>
      <c r="VHH14" s="1483"/>
      <c r="VHI14" s="1483"/>
      <c r="VHJ14" s="1483"/>
      <c r="VHK14" s="1483"/>
      <c r="VHL14" s="1483"/>
      <c r="VHM14" s="1483"/>
      <c r="VHN14" s="1483"/>
      <c r="VHO14" s="1483"/>
      <c r="VHP14" s="1483"/>
      <c r="VHQ14" s="1483"/>
      <c r="VHR14" s="1483"/>
      <c r="VHS14" s="1483"/>
      <c r="VHT14" s="1483"/>
      <c r="VHU14" s="1483"/>
      <c r="VHV14" s="1483"/>
      <c r="VHW14" s="1483"/>
      <c r="VHX14" s="1483"/>
      <c r="VHY14" s="1483"/>
      <c r="VHZ14" s="1483"/>
      <c r="VIA14" s="1483"/>
      <c r="VIB14" s="1483"/>
      <c r="VIC14" s="1483"/>
      <c r="VID14" s="1483"/>
      <c r="VIE14" s="1483"/>
      <c r="VIF14" s="1483"/>
      <c r="VIG14" s="1483"/>
      <c r="VIH14" s="1483"/>
      <c r="VII14" s="1483"/>
      <c r="VIJ14" s="1483"/>
      <c r="VIK14" s="1483"/>
      <c r="VIL14" s="1483"/>
      <c r="VIM14" s="1483"/>
      <c r="VIN14" s="1483"/>
      <c r="VIO14" s="1483"/>
      <c r="VIP14" s="1483"/>
      <c r="VIQ14" s="1483"/>
      <c r="VIR14" s="1483"/>
      <c r="VIS14" s="1483"/>
      <c r="VIT14" s="1483"/>
      <c r="VIU14" s="1483"/>
      <c r="VIV14" s="1483"/>
      <c r="VIW14" s="1483"/>
      <c r="VIX14" s="1483"/>
      <c r="VIY14" s="1483"/>
      <c r="VIZ14" s="1483"/>
      <c r="VJA14" s="1483"/>
      <c r="VJB14" s="1483"/>
      <c r="VJC14" s="1483"/>
      <c r="VJD14" s="1483"/>
      <c r="VJE14" s="1483"/>
      <c r="VJF14" s="1483"/>
      <c r="VJG14" s="1483"/>
      <c r="VJH14" s="1483"/>
      <c r="VJI14" s="1483"/>
      <c r="VJJ14" s="1483"/>
      <c r="VJK14" s="1483"/>
      <c r="VJL14" s="1483"/>
      <c r="VJM14" s="1483"/>
      <c r="VJN14" s="1483"/>
      <c r="VJO14" s="1483"/>
      <c r="VJP14" s="1483"/>
      <c r="VJQ14" s="1483"/>
      <c r="VJR14" s="1483"/>
      <c r="VJS14" s="1483"/>
      <c r="VJT14" s="1483"/>
      <c r="VJU14" s="1483"/>
      <c r="VJV14" s="1483"/>
      <c r="VJW14" s="1483"/>
      <c r="VJX14" s="1483"/>
      <c r="VJY14" s="1483"/>
      <c r="VJZ14" s="1483"/>
      <c r="VKA14" s="1483"/>
      <c r="VKB14" s="1483"/>
      <c r="VKC14" s="1483"/>
      <c r="VKD14" s="1483"/>
      <c r="VKE14" s="1483"/>
      <c r="VKF14" s="1483"/>
      <c r="VKG14" s="1483"/>
      <c r="VKH14" s="1483"/>
      <c r="VKI14" s="1483"/>
      <c r="VKJ14" s="1483"/>
      <c r="VKK14" s="1483"/>
      <c r="VKL14" s="1483"/>
      <c r="VKM14" s="1483"/>
      <c r="VKN14" s="1483"/>
      <c r="VKO14" s="1483"/>
      <c r="VKP14" s="1483"/>
      <c r="VKQ14" s="1483"/>
      <c r="VKR14" s="1483"/>
      <c r="VKS14" s="1483"/>
      <c r="VKT14" s="1483"/>
      <c r="VKU14" s="1483"/>
      <c r="VKV14" s="1483"/>
      <c r="VKW14" s="1483"/>
      <c r="VKX14" s="1483"/>
      <c r="VKY14" s="1483"/>
      <c r="VKZ14" s="1483"/>
      <c r="VLA14" s="1483"/>
      <c r="VLB14" s="1483"/>
      <c r="VLC14" s="1483"/>
      <c r="VLD14" s="1483"/>
      <c r="VLE14" s="1483"/>
      <c r="VLF14" s="1483"/>
      <c r="VLG14" s="1483"/>
      <c r="VLH14" s="1483"/>
      <c r="VLI14" s="1483"/>
      <c r="VLJ14" s="1483"/>
      <c r="VLK14" s="1483"/>
      <c r="VLL14" s="1483"/>
      <c r="VLM14" s="1483"/>
      <c r="VLN14" s="1483"/>
      <c r="VLO14" s="1483"/>
      <c r="VLP14" s="1483"/>
      <c r="VLQ14" s="1483"/>
      <c r="VLR14" s="1483"/>
      <c r="VLS14" s="1483"/>
      <c r="VLT14" s="1483"/>
      <c r="VLU14" s="1483"/>
      <c r="VLV14" s="1483"/>
      <c r="VLW14" s="1483"/>
      <c r="VLX14" s="1483"/>
      <c r="VLY14" s="1483"/>
      <c r="VLZ14" s="1483"/>
      <c r="VMA14" s="1483"/>
      <c r="VMB14" s="1483"/>
      <c r="VMC14" s="1483"/>
      <c r="VMD14" s="1483"/>
      <c r="VME14" s="1483"/>
      <c r="VMF14" s="1483"/>
      <c r="VMG14" s="1483"/>
      <c r="VMH14" s="1483"/>
      <c r="VMI14" s="1483"/>
      <c r="VMJ14" s="1483"/>
      <c r="VMK14" s="1483"/>
      <c r="VML14" s="1483"/>
      <c r="VMM14" s="1483"/>
      <c r="VMN14" s="1483"/>
      <c r="VMO14" s="1483"/>
      <c r="VMP14" s="1483"/>
      <c r="VMQ14" s="1483"/>
      <c r="VMR14" s="1483"/>
      <c r="VMS14" s="1483"/>
      <c r="VMT14" s="1483"/>
      <c r="VMU14" s="1483"/>
      <c r="VMV14" s="1483"/>
      <c r="VMW14" s="1483"/>
      <c r="VMX14" s="1483"/>
      <c r="VMY14" s="1483"/>
      <c r="VMZ14" s="1483"/>
      <c r="VNA14" s="1483"/>
      <c r="VNB14" s="1483"/>
      <c r="VNC14" s="1483"/>
      <c r="VND14" s="1483"/>
      <c r="VNE14" s="1483"/>
      <c r="VNF14" s="1483"/>
      <c r="VNG14" s="1483"/>
      <c r="VNH14" s="1483"/>
      <c r="VNI14" s="1483"/>
      <c r="VNJ14" s="1483"/>
      <c r="VNK14" s="1483"/>
      <c r="VNL14" s="1483"/>
      <c r="VNM14" s="1483"/>
      <c r="VNN14" s="1483"/>
      <c r="VNO14" s="1483"/>
      <c r="VNP14" s="1483"/>
      <c r="VNQ14" s="1483"/>
      <c r="VNR14" s="1483"/>
      <c r="VNS14" s="1483"/>
      <c r="VNT14" s="1483"/>
      <c r="VNU14" s="1483"/>
      <c r="VNV14" s="1483"/>
      <c r="VNW14" s="1483"/>
      <c r="VNX14" s="1483"/>
      <c r="VNY14" s="1483"/>
      <c r="VNZ14" s="1483"/>
      <c r="VOA14" s="1483"/>
      <c r="VOB14" s="1483"/>
      <c r="VOC14" s="1483"/>
      <c r="VOD14" s="1483"/>
      <c r="VOE14" s="1483"/>
      <c r="VOF14" s="1483"/>
      <c r="VOG14" s="1483"/>
      <c r="VOH14" s="1483"/>
      <c r="VOI14" s="1483"/>
      <c r="VOJ14" s="1483"/>
      <c r="VOK14" s="1483"/>
      <c r="VOL14" s="1483"/>
      <c r="VOM14" s="1483"/>
      <c r="VON14" s="1483"/>
      <c r="VOO14" s="1483"/>
      <c r="VOP14" s="1483"/>
      <c r="VOQ14" s="1483"/>
      <c r="VOR14" s="1483"/>
      <c r="VOS14" s="1483"/>
      <c r="VOT14" s="1483"/>
      <c r="VOU14" s="1483"/>
      <c r="VOV14" s="1483"/>
      <c r="VOW14" s="1483"/>
      <c r="VOX14" s="1483"/>
      <c r="VOY14" s="1483"/>
      <c r="VOZ14" s="1483"/>
      <c r="VPA14" s="1483"/>
      <c r="VPB14" s="1483"/>
      <c r="VPC14" s="1483"/>
      <c r="VPD14" s="1483"/>
      <c r="VPE14" s="1483"/>
      <c r="VPF14" s="1483"/>
      <c r="VPG14" s="1483"/>
      <c r="VPH14" s="1483"/>
      <c r="VPI14" s="1483"/>
      <c r="VPJ14" s="1483"/>
      <c r="VPK14" s="1483"/>
      <c r="VPL14" s="1483"/>
      <c r="VPM14" s="1483"/>
      <c r="VPN14" s="1483"/>
      <c r="VPO14" s="1483"/>
      <c r="VPP14" s="1483"/>
      <c r="VPQ14" s="1483"/>
      <c r="VPR14" s="1483"/>
      <c r="VPS14" s="1483"/>
      <c r="VPT14" s="1483"/>
      <c r="VPU14" s="1483"/>
      <c r="VPV14" s="1483"/>
      <c r="VPW14" s="1483"/>
      <c r="VPX14" s="1483"/>
      <c r="VPY14" s="1483"/>
      <c r="VPZ14" s="1483"/>
      <c r="VQA14" s="1483"/>
      <c r="VQB14" s="1483"/>
      <c r="VQC14" s="1483"/>
      <c r="VQD14" s="1483"/>
      <c r="VQE14" s="1483"/>
      <c r="VQF14" s="1483"/>
      <c r="VQG14" s="1483"/>
      <c r="VQH14" s="1483"/>
      <c r="VQI14" s="1483"/>
      <c r="VQJ14" s="1483"/>
      <c r="VQK14" s="1483"/>
      <c r="VQL14" s="1483"/>
      <c r="VQM14" s="1483"/>
      <c r="VQN14" s="1483"/>
      <c r="VQO14" s="1483"/>
      <c r="VQP14" s="1483"/>
      <c r="VQQ14" s="1483"/>
      <c r="VQR14" s="1483"/>
      <c r="VQS14" s="1483"/>
      <c r="VQT14" s="1483"/>
      <c r="VQU14" s="1483"/>
      <c r="VQV14" s="1483"/>
      <c r="VQW14" s="1483"/>
      <c r="VQX14" s="1483"/>
      <c r="VQY14" s="1483"/>
      <c r="VQZ14" s="1483"/>
      <c r="VRA14" s="1483"/>
      <c r="VRB14" s="1483"/>
      <c r="VRC14" s="1483"/>
      <c r="VRD14" s="1483"/>
      <c r="VRE14" s="1483"/>
      <c r="VRF14" s="1483"/>
      <c r="VRG14" s="1483"/>
      <c r="VRH14" s="1483"/>
      <c r="VRI14" s="1483"/>
      <c r="VRJ14" s="1483"/>
      <c r="VRK14" s="1483"/>
      <c r="VRL14" s="1483"/>
      <c r="VRM14" s="1483"/>
      <c r="VRN14" s="1483"/>
      <c r="VRO14" s="1483"/>
      <c r="VRP14" s="1483"/>
      <c r="VRQ14" s="1483"/>
      <c r="VRR14" s="1483"/>
      <c r="VRS14" s="1483"/>
      <c r="VRT14" s="1483"/>
      <c r="VRU14" s="1483"/>
      <c r="VRV14" s="1483"/>
      <c r="VRW14" s="1483"/>
      <c r="VRX14" s="1483"/>
      <c r="VRY14" s="1483"/>
      <c r="VRZ14" s="1483"/>
      <c r="VSA14" s="1483"/>
      <c r="VSB14" s="1483"/>
      <c r="VSC14" s="1483"/>
      <c r="VSD14" s="1483"/>
      <c r="VSE14" s="1483"/>
      <c r="VSF14" s="1483"/>
      <c r="VSG14" s="1483"/>
      <c r="VSH14" s="1483"/>
      <c r="VSI14" s="1483"/>
      <c r="VSJ14" s="1483"/>
      <c r="VSK14" s="1483"/>
      <c r="VSL14" s="1483"/>
      <c r="VSM14" s="1483"/>
      <c r="VSN14" s="1483"/>
      <c r="VSO14" s="1483"/>
      <c r="VSP14" s="1483"/>
      <c r="VSQ14" s="1483"/>
      <c r="VSR14" s="1483"/>
      <c r="VSS14" s="1483"/>
      <c r="VST14" s="1483"/>
      <c r="VSU14" s="1483"/>
      <c r="VSV14" s="1483"/>
      <c r="VSW14" s="1483"/>
      <c r="VSX14" s="1483"/>
      <c r="VSY14" s="1483"/>
      <c r="VSZ14" s="1483"/>
      <c r="VTA14" s="1483"/>
      <c r="VTB14" s="1483"/>
      <c r="VTC14" s="1483"/>
      <c r="VTD14" s="1483"/>
      <c r="VTE14" s="1483"/>
      <c r="VTF14" s="1483"/>
      <c r="VTG14" s="1483"/>
      <c r="VTH14" s="1483"/>
      <c r="VTI14" s="1483"/>
      <c r="VTJ14" s="1483"/>
      <c r="VTK14" s="1483"/>
      <c r="VTL14" s="1483"/>
      <c r="VTM14" s="1483"/>
      <c r="VTN14" s="1483"/>
      <c r="VTO14" s="1483"/>
      <c r="VTP14" s="1483"/>
      <c r="VTQ14" s="1483"/>
      <c r="VTR14" s="1483"/>
      <c r="VTS14" s="1483"/>
      <c r="VTT14" s="1483"/>
      <c r="VTU14" s="1483"/>
      <c r="VTV14" s="1483"/>
      <c r="VTW14" s="1483"/>
      <c r="VTX14" s="1483"/>
      <c r="VTY14" s="1483"/>
      <c r="VTZ14" s="1483"/>
      <c r="VUA14" s="1483"/>
      <c r="VUB14" s="1483"/>
      <c r="VUC14" s="1483"/>
      <c r="VUD14" s="1483"/>
      <c r="VUE14" s="1483"/>
      <c r="VUF14" s="1483"/>
      <c r="VUG14" s="1483"/>
      <c r="VUH14" s="1483"/>
      <c r="VUI14" s="1483"/>
      <c r="VUJ14" s="1483"/>
      <c r="VUK14" s="1483"/>
      <c r="VUL14" s="1483"/>
      <c r="VUM14" s="1483"/>
      <c r="VUN14" s="1483"/>
      <c r="VUO14" s="1483"/>
      <c r="VUP14" s="1483"/>
      <c r="VUQ14" s="1483"/>
      <c r="VUR14" s="1483"/>
      <c r="VUS14" s="1483"/>
      <c r="VUT14" s="1483"/>
      <c r="VUU14" s="1483"/>
      <c r="VUV14" s="1483"/>
      <c r="VUW14" s="1483"/>
      <c r="VUX14" s="1483"/>
      <c r="VUY14" s="1483"/>
      <c r="VUZ14" s="1483"/>
      <c r="VVA14" s="1483"/>
      <c r="VVB14" s="1483"/>
      <c r="VVC14" s="1483"/>
      <c r="VVD14" s="1483"/>
      <c r="VVE14" s="1483"/>
      <c r="VVF14" s="1483"/>
      <c r="VVG14" s="1483"/>
      <c r="VVH14" s="1483"/>
      <c r="VVI14" s="1483"/>
      <c r="VVJ14" s="1483"/>
      <c r="VVK14" s="1483"/>
      <c r="VVL14" s="1483"/>
      <c r="VVM14" s="1483"/>
      <c r="VVN14" s="1483"/>
      <c r="VVO14" s="1483"/>
      <c r="VVP14" s="1483"/>
      <c r="VVQ14" s="1483"/>
      <c r="VVR14" s="1483"/>
      <c r="VVS14" s="1483"/>
      <c r="VVT14" s="1483"/>
      <c r="VVU14" s="1483"/>
      <c r="VVV14" s="1483"/>
      <c r="VVW14" s="1483"/>
      <c r="VVX14" s="1483"/>
      <c r="VVY14" s="1483"/>
      <c r="VVZ14" s="1483"/>
      <c r="VWA14" s="1483"/>
      <c r="VWB14" s="1483"/>
      <c r="VWC14" s="1483"/>
      <c r="VWD14" s="1483"/>
      <c r="VWE14" s="1483"/>
      <c r="VWF14" s="1483"/>
      <c r="VWG14" s="1483"/>
      <c r="VWH14" s="1483"/>
      <c r="VWI14" s="1483"/>
      <c r="VWJ14" s="1483"/>
      <c r="VWK14" s="1483"/>
      <c r="VWL14" s="1483"/>
      <c r="VWM14" s="1483"/>
      <c r="VWN14" s="1483"/>
      <c r="VWO14" s="1483"/>
      <c r="VWP14" s="1483"/>
      <c r="VWQ14" s="1483"/>
      <c r="VWR14" s="1483"/>
      <c r="VWS14" s="1483"/>
      <c r="VWT14" s="1483"/>
      <c r="VWU14" s="1483"/>
      <c r="VWV14" s="1483"/>
      <c r="VWW14" s="1483"/>
      <c r="VWX14" s="1483"/>
      <c r="VWY14" s="1483"/>
      <c r="VWZ14" s="1483"/>
      <c r="VXA14" s="1483"/>
      <c r="VXB14" s="1483"/>
      <c r="VXC14" s="1483"/>
      <c r="VXD14" s="1483"/>
      <c r="VXE14" s="1483"/>
      <c r="VXF14" s="1483"/>
      <c r="VXG14" s="1483"/>
      <c r="VXH14" s="1483"/>
      <c r="VXI14" s="1483"/>
      <c r="VXJ14" s="1483"/>
      <c r="VXK14" s="1483"/>
      <c r="VXL14" s="1483"/>
      <c r="VXM14" s="1483"/>
      <c r="VXN14" s="1483"/>
      <c r="VXO14" s="1483"/>
      <c r="VXP14" s="1483"/>
      <c r="VXQ14" s="1483"/>
      <c r="VXR14" s="1483"/>
      <c r="VXS14" s="1483"/>
      <c r="VXT14" s="1483"/>
      <c r="VXU14" s="1483"/>
      <c r="VXV14" s="1483"/>
      <c r="VXW14" s="1483"/>
      <c r="VXX14" s="1483"/>
      <c r="VXY14" s="1483"/>
      <c r="VXZ14" s="1483"/>
      <c r="VYA14" s="1483"/>
      <c r="VYB14" s="1483"/>
      <c r="VYC14" s="1483"/>
      <c r="VYD14" s="1483"/>
      <c r="VYE14" s="1483"/>
      <c r="VYF14" s="1483"/>
      <c r="VYG14" s="1483"/>
      <c r="VYH14" s="1483"/>
      <c r="VYI14" s="1483"/>
      <c r="VYJ14" s="1483"/>
      <c r="VYK14" s="1483"/>
      <c r="VYL14" s="1483"/>
      <c r="VYM14" s="1483"/>
      <c r="VYN14" s="1483"/>
      <c r="VYO14" s="1483"/>
      <c r="VYP14" s="1483"/>
      <c r="VYQ14" s="1483"/>
      <c r="VYR14" s="1483"/>
      <c r="VYS14" s="1483"/>
      <c r="VYT14" s="1483"/>
      <c r="VYU14" s="1483"/>
      <c r="VYV14" s="1483"/>
      <c r="VYW14" s="1483"/>
      <c r="VYX14" s="1483"/>
      <c r="VYY14" s="1483"/>
      <c r="VYZ14" s="1483"/>
      <c r="VZA14" s="1483"/>
      <c r="VZB14" s="1483"/>
      <c r="VZC14" s="1483"/>
      <c r="VZD14" s="1483"/>
      <c r="VZE14" s="1483"/>
      <c r="VZF14" s="1483"/>
      <c r="VZG14" s="1483"/>
      <c r="VZH14" s="1483"/>
      <c r="VZI14" s="1483"/>
      <c r="VZJ14" s="1483"/>
      <c r="VZK14" s="1483"/>
      <c r="VZL14" s="1483"/>
      <c r="VZM14" s="1483"/>
      <c r="VZN14" s="1483"/>
      <c r="VZO14" s="1483"/>
      <c r="VZP14" s="1483"/>
      <c r="VZQ14" s="1483"/>
      <c r="VZR14" s="1483"/>
      <c r="VZS14" s="1483"/>
      <c r="VZT14" s="1483"/>
      <c r="VZU14" s="1483"/>
      <c r="VZV14" s="1483"/>
      <c r="VZW14" s="1483"/>
      <c r="VZX14" s="1483"/>
      <c r="VZY14" s="1483"/>
      <c r="VZZ14" s="1483"/>
      <c r="WAA14" s="1483"/>
      <c r="WAB14" s="1483"/>
      <c r="WAC14" s="1483"/>
      <c r="WAD14" s="1483"/>
      <c r="WAE14" s="1483"/>
      <c r="WAF14" s="1483"/>
      <c r="WAG14" s="1483"/>
      <c r="WAH14" s="1483"/>
      <c r="WAI14" s="1483"/>
      <c r="WAJ14" s="1483"/>
      <c r="WAK14" s="1483"/>
      <c r="WAL14" s="1483"/>
      <c r="WAM14" s="1483"/>
      <c r="WAN14" s="1483"/>
      <c r="WAO14" s="1483"/>
      <c r="WAP14" s="1483"/>
      <c r="WAQ14" s="1483"/>
      <c r="WAR14" s="1483"/>
      <c r="WAS14" s="1483"/>
      <c r="WAT14" s="1483"/>
      <c r="WAU14" s="1483"/>
      <c r="WAV14" s="1483"/>
      <c r="WAW14" s="1483"/>
      <c r="WAX14" s="1483"/>
      <c r="WAY14" s="1483"/>
      <c r="WAZ14" s="1483"/>
      <c r="WBA14" s="1483"/>
      <c r="WBB14" s="1483"/>
      <c r="WBC14" s="1483"/>
      <c r="WBD14" s="1483"/>
      <c r="WBE14" s="1483"/>
      <c r="WBF14" s="1483"/>
      <c r="WBG14" s="1483"/>
      <c r="WBH14" s="1483"/>
      <c r="WBI14" s="1483"/>
      <c r="WBJ14" s="1483"/>
      <c r="WBK14" s="1483"/>
      <c r="WBL14" s="1483"/>
      <c r="WBM14" s="1483"/>
      <c r="WBN14" s="1483"/>
      <c r="WBO14" s="1483"/>
      <c r="WBP14" s="1483"/>
      <c r="WBQ14" s="1483"/>
      <c r="WBR14" s="1483"/>
      <c r="WBS14" s="1483"/>
      <c r="WBT14" s="1483"/>
      <c r="WBU14" s="1483"/>
      <c r="WBV14" s="1483"/>
      <c r="WBW14" s="1483"/>
      <c r="WBX14" s="1483"/>
      <c r="WBY14" s="1483"/>
      <c r="WBZ14" s="1483"/>
      <c r="WCA14" s="1483"/>
      <c r="WCB14" s="1483"/>
      <c r="WCC14" s="1483"/>
      <c r="WCD14" s="1483"/>
      <c r="WCE14" s="1483"/>
      <c r="WCF14" s="1483"/>
      <c r="WCG14" s="1483"/>
      <c r="WCH14" s="1483"/>
      <c r="WCI14" s="1483"/>
      <c r="WCJ14" s="1483"/>
      <c r="WCK14" s="1483"/>
      <c r="WCL14" s="1483"/>
      <c r="WCM14" s="1483"/>
      <c r="WCN14" s="1483"/>
      <c r="WCO14" s="1483"/>
      <c r="WCP14" s="1483"/>
      <c r="WCQ14" s="1483"/>
      <c r="WCR14" s="1483"/>
      <c r="WCS14" s="1483"/>
      <c r="WCT14" s="1483"/>
      <c r="WCU14" s="1483"/>
      <c r="WCV14" s="1483"/>
      <c r="WCW14" s="1483"/>
      <c r="WCX14" s="1483"/>
      <c r="WCY14" s="1483"/>
      <c r="WCZ14" s="1483"/>
      <c r="WDA14" s="1483"/>
      <c r="WDB14" s="1483"/>
      <c r="WDC14" s="1483"/>
      <c r="WDD14" s="1483"/>
      <c r="WDE14" s="1483"/>
      <c r="WDF14" s="1483"/>
      <c r="WDG14" s="1483"/>
      <c r="WDH14" s="1483"/>
      <c r="WDI14" s="1483"/>
      <c r="WDJ14" s="1483"/>
      <c r="WDK14" s="1483"/>
      <c r="WDL14" s="1483"/>
      <c r="WDM14" s="1483"/>
      <c r="WDN14" s="1483"/>
      <c r="WDO14" s="1483"/>
      <c r="WDP14" s="1483"/>
      <c r="WDQ14" s="1483"/>
      <c r="WDR14" s="1483"/>
      <c r="WDS14" s="1483"/>
      <c r="WDT14" s="1483"/>
      <c r="WDU14" s="1483"/>
      <c r="WDV14" s="1483"/>
      <c r="WDW14" s="1483"/>
      <c r="WDX14" s="1483"/>
      <c r="WDY14" s="1483"/>
      <c r="WDZ14" s="1483"/>
      <c r="WEA14" s="1483"/>
      <c r="WEB14" s="1483"/>
      <c r="WEC14" s="1483"/>
      <c r="WED14" s="1483"/>
      <c r="WEE14" s="1483"/>
      <c r="WEF14" s="1483"/>
      <c r="WEG14" s="1483"/>
      <c r="WEH14" s="1483"/>
      <c r="WEI14" s="1483"/>
      <c r="WEJ14" s="1483"/>
      <c r="WEK14" s="1483"/>
      <c r="WEL14" s="1483"/>
      <c r="WEM14" s="1483"/>
      <c r="WEN14" s="1483"/>
      <c r="WEO14" s="1483"/>
      <c r="WEP14" s="1483"/>
      <c r="WEQ14" s="1483"/>
      <c r="WER14" s="1483"/>
      <c r="WES14" s="1483"/>
      <c r="WET14" s="1483"/>
      <c r="WEU14" s="1483"/>
      <c r="WEV14" s="1483"/>
      <c r="WEW14" s="1483"/>
      <c r="WEX14" s="1483"/>
      <c r="WEY14" s="1483"/>
      <c r="WEZ14" s="1483"/>
      <c r="WFA14" s="1483"/>
      <c r="WFB14" s="1483"/>
      <c r="WFC14" s="1483"/>
      <c r="WFD14" s="1483"/>
      <c r="WFE14" s="1483"/>
      <c r="WFF14" s="1483"/>
      <c r="WFG14" s="1483"/>
      <c r="WFH14" s="1483"/>
      <c r="WFI14" s="1483"/>
      <c r="WFJ14" s="1483"/>
      <c r="WFK14" s="1483"/>
      <c r="WFL14" s="1483"/>
      <c r="WFM14" s="1483"/>
      <c r="WFN14" s="1483"/>
      <c r="WFO14" s="1483"/>
      <c r="WFP14" s="1483"/>
      <c r="WFQ14" s="1483"/>
      <c r="WFR14" s="1483"/>
      <c r="WFS14" s="1483"/>
      <c r="WFT14" s="1483"/>
      <c r="WFU14" s="1483"/>
      <c r="WFV14" s="1483"/>
      <c r="WFW14" s="1483"/>
      <c r="WFX14" s="1483"/>
      <c r="WFY14" s="1483"/>
      <c r="WFZ14" s="1483"/>
      <c r="WGA14" s="1483"/>
      <c r="WGB14" s="1483"/>
      <c r="WGC14" s="1483"/>
      <c r="WGD14" s="1483"/>
      <c r="WGE14" s="1483"/>
      <c r="WGF14" s="1483"/>
      <c r="WGG14" s="1483"/>
      <c r="WGH14" s="1483"/>
      <c r="WGI14" s="1483"/>
      <c r="WGJ14" s="1483"/>
      <c r="WGK14" s="1483"/>
      <c r="WGL14" s="1483"/>
      <c r="WGM14" s="1483"/>
      <c r="WGN14" s="1483"/>
      <c r="WGO14" s="1483"/>
      <c r="WGP14" s="1483"/>
      <c r="WGQ14" s="1483"/>
      <c r="WGR14" s="1483"/>
      <c r="WGS14" s="1483"/>
      <c r="WGT14" s="1483"/>
      <c r="WGU14" s="1483"/>
      <c r="WGV14" s="1483"/>
      <c r="WGW14" s="1483"/>
      <c r="WGX14" s="1483"/>
      <c r="WGY14" s="1483"/>
      <c r="WGZ14" s="1483"/>
      <c r="WHA14" s="1483"/>
      <c r="WHB14" s="1483"/>
      <c r="WHC14" s="1483"/>
      <c r="WHD14" s="1483"/>
      <c r="WHE14" s="1483"/>
      <c r="WHF14" s="1483"/>
      <c r="WHG14" s="1483"/>
      <c r="WHH14" s="1483"/>
      <c r="WHI14" s="1483"/>
      <c r="WHJ14" s="1483"/>
      <c r="WHK14" s="1483"/>
      <c r="WHL14" s="1483"/>
      <c r="WHM14" s="1483"/>
      <c r="WHN14" s="1483"/>
      <c r="WHO14" s="1483"/>
      <c r="WHP14" s="1483"/>
      <c r="WHQ14" s="1483"/>
      <c r="WHR14" s="1483"/>
      <c r="WHS14" s="1483"/>
      <c r="WHT14" s="1483"/>
      <c r="WHU14" s="1483"/>
      <c r="WHV14" s="1483"/>
      <c r="WHW14" s="1483"/>
      <c r="WHX14" s="1483"/>
      <c r="WHY14" s="1483"/>
      <c r="WHZ14" s="1483"/>
      <c r="WIA14" s="1483"/>
      <c r="WIB14" s="1483"/>
      <c r="WIC14" s="1483"/>
      <c r="WID14" s="1483"/>
      <c r="WIE14" s="1483"/>
      <c r="WIF14" s="1483"/>
      <c r="WIG14" s="1483"/>
      <c r="WIH14" s="1483"/>
      <c r="WII14" s="1483"/>
      <c r="WIJ14" s="1483"/>
      <c r="WIK14" s="1483"/>
      <c r="WIL14" s="1483"/>
      <c r="WIM14" s="1483"/>
      <c r="WIN14" s="1483"/>
      <c r="WIO14" s="1483"/>
      <c r="WIP14" s="1483"/>
      <c r="WIQ14" s="1483"/>
      <c r="WIR14" s="1483"/>
      <c r="WIS14" s="1483"/>
      <c r="WIT14" s="1483"/>
      <c r="WIU14" s="1483"/>
      <c r="WIV14" s="1483"/>
      <c r="WIW14" s="1483"/>
      <c r="WIX14" s="1483"/>
      <c r="WIY14" s="1483"/>
      <c r="WIZ14" s="1483"/>
      <c r="WJA14" s="1483"/>
      <c r="WJB14" s="1483"/>
      <c r="WJC14" s="1483"/>
      <c r="WJD14" s="1483"/>
      <c r="WJE14" s="1483"/>
      <c r="WJF14" s="1483"/>
      <c r="WJG14" s="1483"/>
      <c r="WJH14" s="1483"/>
      <c r="WJI14" s="1483"/>
      <c r="WJJ14" s="1483"/>
      <c r="WJK14" s="1483"/>
      <c r="WJL14" s="1483"/>
      <c r="WJM14" s="1483"/>
      <c r="WJN14" s="1483"/>
      <c r="WJO14" s="1483"/>
      <c r="WJP14" s="1483"/>
      <c r="WJQ14" s="1483"/>
      <c r="WJR14" s="1483"/>
      <c r="WJS14" s="1483"/>
      <c r="WJT14" s="1483"/>
      <c r="WJU14" s="1483"/>
      <c r="WJV14" s="1483"/>
      <c r="WJW14" s="1483"/>
      <c r="WJX14" s="1483"/>
      <c r="WJY14" s="1483"/>
      <c r="WJZ14" s="1483"/>
      <c r="WKA14" s="1483"/>
      <c r="WKB14" s="1483"/>
      <c r="WKC14" s="1483"/>
      <c r="WKD14" s="1483"/>
      <c r="WKE14" s="1483"/>
      <c r="WKF14" s="1483"/>
      <c r="WKG14" s="1483"/>
      <c r="WKH14" s="1483"/>
      <c r="WKI14" s="1483"/>
      <c r="WKJ14" s="1483"/>
      <c r="WKK14" s="1483"/>
      <c r="WKL14" s="1483"/>
      <c r="WKM14" s="1483"/>
      <c r="WKN14" s="1483"/>
      <c r="WKO14" s="1483"/>
      <c r="WKP14" s="1483"/>
      <c r="WKQ14" s="1483"/>
      <c r="WKR14" s="1483"/>
      <c r="WKS14" s="1483"/>
      <c r="WKT14" s="1483"/>
      <c r="WKU14" s="1483"/>
      <c r="WKV14" s="1483"/>
      <c r="WKW14" s="1483"/>
      <c r="WKX14" s="1483"/>
      <c r="WKY14" s="1483"/>
      <c r="WKZ14" s="1483"/>
      <c r="WLA14" s="1483"/>
      <c r="WLB14" s="1483"/>
      <c r="WLC14" s="1483"/>
      <c r="WLD14" s="1483"/>
      <c r="WLE14" s="1483"/>
      <c r="WLF14" s="1483"/>
      <c r="WLG14" s="1483"/>
      <c r="WLH14" s="1483"/>
      <c r="WLI14" s="1483"/>
      <c r="WLJ14" s="1483"/>
      <c r="WLK14" s="1483"/>
      <c r="WLL14" s="1483"/>
      <c r="WLM14" s="1483"/>
      <c r="WLN14" s="1483"/>
      <c r="WLO14" s="1483"/>
      <c r="WLP14" s="1483"/>
      <c r="WLQ14" s="1483"/>
      <c r="WLR14" s="1483"/>
      <c r="WLS14" s="1483"/>
      <c r="WLT14" s="1483"/>
      <c r="WLU14" s="1483"/>
      <c r="WLV14" s="1483"/>
      <c r="WLW14" s="1483"/>
      <c r="WLX14" s="1483"/>
      <c r="WLY14" s="1483"/>
      <c r="WLZ14" s="1483"/>
      <c r="WMA14" s="1483"/>
      <c r="WMB14" s="1483"/>
      <c r="WMC14" s="1483"/>
      <c r="WMD14" s="1483"/>
      <c r="WME14" s="1483"/>
      <c r="WMF14" s="1483"/>
      <c r="WMG14" s="1483"/>
      <c r="WMH14" s="1483"/>
      <c r="WMI14" s="1483"/>
      <c r="WMJ14" s="1483"/>
      <c r="WMK14" s="1483"/>
      <c r="WML14" s="1483"/>
      <c r="WMM14" s="1483"/>
      <c r="WMN14" s="1483"/>
      <c r="WMO14" s="1483"/>
      <c r="WMP14" s="1483"/>
      <c r="WMQ14" s="1483"/>
      <c r="WMR14" s="1483"/>
      <c r="WMS14" s="1483"/>
      <c r="WMT14" s="1483"/>
      <c r="WMU14" s="1483"/>
      <c r="WMV14" s="1483"/>
      <c r="WMW14" s="1483"/>
      <c r="WMX14" s="1483"/>
      <c r="WMY14" s="1483"/>
      <c r="WMZ14" s="1483"/>
      <c r="WNA14" s="1483"/>
      <c r="WNB14" s="1483"/>
      <c r="WNC14" s="1483"/>
      <c r="WND14" s="1483"/>
      <c r="WNE14" s="1483"/>
      <c r="WNF14" s="1483"/>
      <c r="WNG14" s="1483"/>
      <c r="WNH14" s="1483"/>
      <c r="WNI14" s="1483"/>
      <c r="WNJ14" s="1483"/>
      <c r="WNK14" s="1483"/>
      <c r="WNL14" s="1483"/>
      <c r="WNM14" s="1483"/>
      <c r="WNN14" s="1483"/>
      <c r="WNO14" s="1483"/>
      <c r="WNP14" s="1483"/>
      <c r="WNQ14" s="1483"/>
      <c r="WNR14" s="1483"/>
      <c r="WNS14" s="1483"/>
      <c r="WNT14" s="1483"/>
      <c r="WNU14" s="1483"/>
      <c r="WNV14" s="1483"/>
      <c r="WNW14" s="1483"/>
      <c r="WNX14" s="1483"/>
      <c r="WNY14" s="1483"/>
      <c r="WNZ14" s="1483"/>
      <c r="WOA14" s="1483"/>
      <c r="WOB14" s="1483"/>
      <c r="WOC14" s="1483"/>
      <c r="WOD14" s="1483"/>
      <c r="WOE14" s="1483"/>
      <c r="WOF14" s="1483"/>
      <c r="WOG14" s="1483"/>
      <c r="WOH14" s="1483"/>
      <c r="WOI14" s="1483"/>
      <c r="WOJ14" s="1483"/>
      <c r="WOK14" s="1483"/>
      <c r="WOL14" s="1483"/>
      <c r="WOM14" s="1483"/>
      <c r="WON14" s="1483"/>
      <c r="WOO14" s="1483"/>
      <c r="WOP14" s="1483"/>
      <c r="WOQ14" s="1483"/>
      <c r="WOR14" s="1483"/>
      <c r="WOS14" s="1483"/>
      <c r="WOT14" s="1483"/>
      <c r="WOU14" s="1483"/>
      <c r="WOV14" s="1483"/>
      <c r="WOW14" s="1483"/>
      <c r="WOX14" s="1483"/>
      <c r="WOY14" s="1483"/>
      <c r="WOZ14" s="1483"/>
      <c r="WPA14" s="1483"/>
      <c r="WPB14" s="1483"/>
      <c r="WPC14" s="1483"/>
      <c r="WPD14" s="1483"/>
      <c r="WPE14" s="1483"/>
      <c r="WPF14" s="1483"/>
      <c r="WPG14" s="1483"/>
      <c r="WPH14" s="1483"/>
      <c r="WPI14" s="1483"/>
      <c r="WPJ14" s="1483"/>
      <c r="WPK14" s="1483"/>
      <c r="WPL14" s="1483"/>
      <c r="WPM14" s="1483"/>
      <c r="WPN14" s="1483"/>
      <c r="WPO14" s="1483"/>
      <c r="WPP14" s="1483"/>
      <c r="WPQ14" s="1483"/>
      <c r="WPR14" s="1483"/>
      <c r="WPS14" s="1483"/>
      <c r="WPT14" s="1483"/>
      <c r="WPU14" s="1483"/>
      <c r="WPV14" s="1483"/>
      <c r="WPW14" s="1483"/>
      <c r="WPX14" s="1483"/>
      <c r="WPY14" s="1483"/>
      <c r="WPZ14" s="1483"/>
      <c r="WQA14" s="1483"/>
      <c r="WQB14" s="1483"/>
      <c r="WQC14" s="1483"/>
      <c r="WQD14" s="1483"/>
      <c r="WQE14" s="1483"/>
      <c r="WQF14" s="1483"/>
      <c r="WQG14" s="1483"/>
      <c r="WQH14" s="1483"/>
      <c r="WQI14" s="1483"/>
      <c r="WQJ14" s="1483"/>
      <c r="WQK14" s="1483"/>
      <c r="WQL14" s="1483"/>
      <c r="WQM14" s="1483"/>
      <c r="WQN14" s="1483"/>
      <c r="WQO14" s="1483"/>
      <c r="WQP14" s="1483"/>
      <c r="WQQ14" s="1483"/>
      <c r="WQR14" s="1483"/>
      <c r="WQS14" s="1483"/>
      <c r="WQT14" s="1483"/>
      <c r="WQU14" s="1483"/>
      <c r="WQV14" s="1483"/>
      <c r="WQW14" s="1483"/>
      <c r="WQX14" s="1483"/>
      <c r="WQY14" s="1483"/>
      <c r="WQZ14" s="1483"/>
      <c r="WRA14" s="1483"/>
      <c r="WRB14" s="1483"/>
      <c r="WRC14" s="1483"/>
      <c r="WRD14" s="1483"/>
      <c r="WRE14" s="1483"/>
      <c r="WRF14" s="1483"/>
      <c r="WRG14" s="1483"/>
      <c r="WRH14" s="1483"/>
      <c r="WRI14" s="1483"/>
      <c r="WRJ14" s="1483"/>
      <c r="WRK14" s="1483"/>
      <c r="WRL14" s="1483"/>
      <c r="WRM14" s="1483"/>
      <c r="WRN14" s="1483"/>
      <c r="WRO14" s="1483"/>
      <c r="WRP14" s="1483"/>
      <c r="WRQ14" s="1483"/>
      <c r="WRR14" s="1483"/>
      <c r="WRS14" s="1483"/>
      <c r="WRT14" s="1483"/>
      <c r="WRU14" s="1483"/>
      <c r="WRV14" s="1483"/>
      <c r="WRW14" s="1483"/>
      <c r="WRX14" s="1483"/>
      <c r="WRY14" s="1483"/>
      <c r="WRZ14" s="1483"/>
      <c r="WSA14" s="1483"/>
      <c r="WSB14" s="1483"/>
      <c r="WSC14" s="1483"/>
      <c r="WSD14" s="1483"/>
      <c r="WSE14" s="1483"/>
      <c r="WSF14" s="1483"/>
      <c r="WSG14" s="1483"/>
      <c r="WSH14" s="1483"/>
      <c r="WSI14" s="1483"/>
      <c r="WSJ14" s="1483"/>
      <c r="WSK14" s="1483"/>
      <c r="WSL14" s="1483"/>
      <c r="WSM14" s="1483"/>
      <c r="WSN14" s="1483"/>
      <c r="WSO14" s="1483"/>
      <c r="WSP14" s="1483"/>
      <c r="WSQ14" s="1483"/>
      <c r="WSR14" s="1483"/>
      <c r="WSS14" s="1483"/>
      <c r="WST14" s="1483"/>
      <c r="WSU14" s="1483"/>
      <c r="WSV14" s="1483"/>
      <c r="WSW14" s="1483"/>
      <c r="WSX14" s="1483"/>
      <c r="WSY14" s="1483"/>
      <c r="WSZ14" s="1483"/>
      <c r="WTA14" s="1483"/>
      <c r="WTB14" s="1483"/>
      <c r="WTC14" s="1483"/>
      <c r="WTD14" s="1483"/>
      <c r="WTE14" s="1483"/>
      <c r="WTF14" s="1483"/>
      <c r="WTG14" s="1483"/>
      <c r="WTH14" s="1483"/>
      <c r="WTI14" s="1483"/>
      <c r="WTJ14" s="1483"/>
      <c r="WTK14" s="1483"/>
      <c r="WTL14" s="1483"/>
      <c r="WTM14" s="1483"/>
      <c r="WTN14" s="1483"/>
      <c r="WTO14" s="1483"/>
      <c r="WTP14" s="1483"/>
      <c r="WTQ14" s="1483"/>
      <c r="WTR14" s="1483"/>
      <c r="WTS14" s="1483"/>
      <c r="WTT14" s="1483"/>
      <c r="WTU14" s="1483"/>
      <c r="WTV14" s="1483"/>
      <c r="WTW14" s="1483"/>
      <c r="WTX14" s="1483"/>
      <c r="WTY14" s="1483"/>
      <c r="WTZ14" s="1483"/>
      <c r="WUA14" s="1483"/>
      <c r="WUB14" s="1483"/>
      <c r="WUC14" s="1483"/>
      <c r="WUD14" s="1483"/>
      <c r="WUE14" s="1483"/>
      <c r="WUF14" s="1483"/>
      <c r="WUG14" s="1483"/>
      <c r="WUH14" s="1483"/>
      <c r="WUI14" s="1483"/>
      <c r="WUJ14" s="1483"/>
      <c r="WUK14" s="1483"/>
      <c r="WUL14" s="1483"/>
      <c r="WUM14" s="1483"/>
      <c r="WUN14" s="1483"/>
      <c r="WUO14" s="1483"/>
      <c r="WUP14" s="1483"/>
      <c r="WUQ14" s="1483"/>
      <c r="WUR14" s="1483"/>
      <c r="WUS14" s="1483"/>
      <c r="WUT14" s="1483"/>
      <c r="WUU14" s="1483"/>
      <c r="WUV14" s="1483"/>
      <c r="WUW14" s="1483"/>
      <c r="WUX14" s="1483"/>
      <c r="WUY14" s="1483"/>
      <c r="WUZ14" s="1483"/>
      <c r="WVA14" s="1483"/>
      <c r="WVB14" s="1483"/>
      <c r="WVC14" s="1483"/>
      <c r="WVD14" s="1483"/>
      <c r="WVE14" s="1483"/>
      <c r="WVF14" s="1483"/>
      <c r="WVG14" s="1483"/>
      <c r="WVH14" s="1483"/>
      <c r="WVI14" s="1483"/>
      <c r="WVJ14" s="1483"/>
      <c r="WVK14" s="1483"/>
      <c r="WVL14" s="1483"/>
      <c r="WVM14" s="1483"/>
      <c r="WVN14" s="1483"/>
      <c r="WVO14" s="1483"/>
      <c r="WVP14" s="1483"/>
      <c r="WVQ14" s="1483"/>
      <c r="WVR14" s="1483"/>
      <c r="WVS14" s="1483"/>
      <c r="WVT14" s="1483"/>
      <c r="WVU14" s="1483"/>
      <c r="WVV14" s="1483"/>
      <c r="WVW14" s="1483"/>
      <c r="WVX14" s="1483"/>
      <c r="WVY14" s="1483"/>
      <c r="WVZ14" s="1483"/>
      <c r="WWA14" s="1483"/>
      <c r="WWB14" s="1483"/>
      <c r="WWC14" s="1483"/>
      <c r="WWD14" s="1483"/>
      <c r="WWE14" s="1483"/>
      <c r="WWF14" s="1483"/>
      <c r="WWG14" s="1483"/>
      <c r="WWH14" s="1483"/>
      <c r="WWI14" s="1483"/>
      <c r="WWJ14" s="1483"/>
      <c r="WWK14" s="1483"/>
      <c r="WWL14" s="1483"/>
      <c r="WWM14" s="1483"/>
      <c r="WWN14" s="1483"/>
      <c r="WWO14" s="1483"/>
      <c r="WWP14" s="1483"/>
      <c r="WWQ14" s="1483"/>
      <c r="WWR14" s="1483"/>
      <c r="WWS14" s="1483"/>
      <c r="WWT14" s="1483"/>
      <c r="WWU14" s="1483"/>
      <c r="WWV14" s="1483"/>
      <c r="WWW14" s="1483"/>
      <c r="WWX14" s="1483"/>
      <c r="WWY14" s="1483"/>
      <c r="WWZ14" s="1483"/>
      <c r="WXA14" s="1483"/>
      <c r="WXB14" s="1483"/>
      <c r="WXC14" s="1483"/>
      <c r="WXD14" s="1483"/>
      <c r="WXE14" s="1483"/>
      <c r="WXF14" s="1483"/>
      <c r="WXG14" s="1483"/>
      <c r="WXH14" s="1483"/>
      <c r="WXI14" s="1483"/>
      <c r="WXJ14" s="1483"/>
      <c r="WXK14" s="1483"/>
      <c r="WXL14" s="1483"/>
      <c r="WXM14" s="1483"/>
      <c r="WXN14" s="1483"/>
      <c r="WXO14" s="1483"/>
      <c r="WXP14" s="1483"/>
      <c r="WXQ14" s="1483"/>
      <c r="WXR14" s="1483"/>
      <c r="WXS14" s="1483"/>
      <c r="WXT14" s="1483"/>
      <c r="WXU14" s="1483"/>
      <c r="WXV14" s="1483"/>
      <c r="WXW14" s="1483"/>
      <c r="WXX14" s="1483"/>
      <c r="WXY14" s="1483"/>
      <c r="WXZ14" s="1483"/>
      <c r="WYA14" s="1483"/>
      <c r="WYB14" s="1483"/>
      <c r="WYC14" s="1483"/>
      <c r="WYD14" s="1483"/>
      <c r="WYE14" s="1483"/>
      <c r="WYF14" s="1483"/>
      <c r="WYG14" s="1483"/>
      <c r="WYH14" s="1483"/>
      <c r="WYI14" s="1483"/>
      <c r="WYJ14" s="1483"/>
      <c r="WYK14" s="1483"/>
      <c r="WYL14" s="1483"/>
      <c r="WYM14" s="1483"/>
      <c r="WYN14" s="1483"/>
      <c r="WYO14" s="1483"/>
      <c r="WYP14" s="1483"/>
      <c r="WYQ14" s="1483"/>
      <c r="WYR14" s="1483"/>
      <c r="WYS14" s="1483"/>
      <c r="WYT14" s="1483"/>
      <c r="WYU14" s="1483"/>
      <c r="WYV14" s="1483"/>
      <c r="WYW14" s="1483"/>
      <c r="WYX14" s="1483"/>
      <c r="WYY14" s="1483"/>
      <c r="WYZ14" s="1483"/>
      <c r="WZA14" s="1483"/>
      <c r="WZB14" s="1483"/>
      <c r="WZC14" s="1483"/>
      <c r="WZD14" s="1483"/>
      <c r="WZE14" s="1483"/>
      <c r="WZF14" s="1483"/>
      <c r="WZG14" s="1483"/>
      <c r="WZH14" s="1483"/>
      <c r="WZI14" s="1483"/>
      <c r="WZJ14" s="1483"/>
      <c r="WZK14" s="1483"/>
      <c r="WZL14" s="1483"/>
      <c r="WZM14" s="1483"/>
      <c r="WZN14" s="1483"/>
      <c r="WZO14" s="1483"/>
      <c r="WZP14" s="1483"/>
      <c r="WZQ14" s="1483"/>
      <c r="WZR14" s="1483"/>
      <c r="WZS14" s="1483"/>
      <c r="WZT14" s="1483"/>
      <c r="WZU14" s="1483"/>
      <c r="WZV14" s="1483"/>
      <c r="WZW14" s="1483"/>
      <c r="WZX14" s="1483"/>
      <c r="WZY14" s="1483"/>
      <c r="WZZ14" s="1483"/>
      <c r="XAA14" s="1483"/>
      <c r="XAB14" s="1483"/>
      <c r="XAC14" s="1483"/>
      <c r="XAD14" s="1483"/>
      <c r="XAE14" s="1483"/>
      <c r="XAF14" s="1483"/>
      <c r="XAG14" s="1483"/>
      <c r="XAH14" s="1483"/>
      <c r="XAI14" s="1483"/>
      <c r="XAJ14" s="1483"/>
      <c r="XAK14" s="1483"/>
      <c r="XAL14" s="1483"/>
      <c r="XAM14" s="1483"/>
      <c r="XAN14" s="1483"/>
      <c r="XAO14" s="1483"/>
      <c r="XAP14" s="1483"/>
      <c r="XAQ14" s="1483"/>
      <c r="XAR14" s="1483"/>
      <c r="XAS14" s="1483"/>
      <c r="XAT14" s="1483"/>
      <c r="XAU14" s="1483"/>
      <c r="XAV14" s="1483"/>
      <c r="XAW14" s="1483"/>
      <c r="XAX14" s="1483"/>
      <c r="XAY14" s="1483"/>
      <c r="XAZ14" s="1483"/>
      <c r="XBA14" s="1483"/>
      <c r="XBB14" s="1483"/>
      <c r="XBC14" s="1483"/>
      <c r="XBD14" s="1483"/>
      <c r="XBE14" s="1483"/>
      <c r="XBF14" s="1483"/>
      <c r="XBG14" s="1483"/>
      <c r="XBH14" s="1483"/>
      <c r="XBI14" s="1483"/>
      <c r="XBJ14" s="1483"/>
      <c r="XBK14" s="1483"/>
      <c r="XBL14" s="1483"/>
      <c r="XBM14" s="1483"/>
      <c r="XBN14" s="1483"/>
      <c r="XBO14" s="1483"/>
      <c r="XBP14" s="1483"/>
      <c r="XBQ14" s="1483"/>
      <c r="XBR14" s="1483"/>
      <c r="XBS14" s="1483"/>
      <c r="XBT14" s="1483"/>
      <c r="XBU14" s="1483"/>
      <c r="XBV14" s="1483"/>
      <c r="XBW14" s="1483"/>
      <c r="XBX14" s="1483"/>
      <c r="XBY14" s="1483"/>
      <c r="XBZ14" s="1483"/>
      <c r="XCA14" s="1483"/>
      <c r="XCB14" s="1483"/>
      <c r="XCC14" s="1483"/>
      <c r="XCD14" s="1483"/>
      <c r="XCE14" s="1483"/>
      <c r="XCF14" s="1483"/>
      <c r="XCG14" s="1483"/>
      <c r="XCH14" s="1483"/>
      <c r="XCI14" s="1483"/>
      <c r="XCJ14" s="1483"/>
      <c r="XCK14" s="1483"/>
      <c r="XCL14" s="1483"/>
      <c r="XCM14" s="1483"/>
      <c r="XCN14" s="1483"/>
      <c r="XCO14" s="1483"/>
      <c r="XCP14" s="1483"/>
      <c r="XCQ14" s="1483"/>
      <c r="XCR14" s="1483"/>
      <c r="XCS14" s="1483"/>
      <c r="XCT14" s="1483"/>
      <c r="XCU14" s="1483"/>
      <c r="XCV14" s="1483"/>
      <c r="XCW14" s="1483"/>
      <c r="XCX14" s="1483"/>
      <c r="XCY14" s="1483"/>
      <c r="XCZ14" s="1483"/>
      <c r="XDA14" s="1483"/>
      <c r="XDB14" s="1483"/>
      <c r="XDC14" s="1483"/>
      <c r="XDD14" s="1483"/>
      <c r="XDE14" s="1483"/>
      <c r="XDF14" s="1483"/>
      <c r="XDG14" s="1483"/>
      <c r="XDH14" s="1483"/>
      <c r="XDI14" s="1483"/>
      <c r="XDJ14" s="1483"/>
      <c r="XDK14" s="1483"/>
      <c r="XDL14" s="1483"/>
      <c r="XDM14" s="1483"/>
      <c r="XDN14" s="1483"/>
      <c r="XDO14" s="1483"/>
      <c r="XDP14" s="1483"/>
      <c r="XDQ14" s="1483"/>
      <c r="XDR14" s="1483"/>
      <c r="XDS14" s="1483"/>
      <c r="XDT14" s="1483"/>
      <c r="XDU14" s="1483"/>
      <c r="XDV14" s="1483"/>
      <c r="XDW14" s="1483"/>
      <c r="XDX14" s="1483"/>
      <c r="XDY14" s="1483"/>
      <c r="XDZ14" s="1483"/>
      <c r="XEA14" s="1483"/>
      <c r="XEB14" s="1483"/>
      <c r="XEC14" s="1483"/>
      <c r="XED14" s="1483"/>
      <c r="XEE14" s="1483"/>
      <c r="XEF14" s="1483"/>
      <c r="XEG14" s="1483"/>
      <c r="XEH14" s="1483"/>
      <c r="XEI14" s="1483"/>
      <c r="XEJ14" s="1483"/>
      <c r="XEK14" s="1483"/>
      <c r="XEL14" s="1483"/>
      <c r="XEM14" s="1483"/>
      <c r="XEN14" s="1483"/>
      <c r="XEO14" s="1483"/>
      <c r="XEP14" s="1483"/>
      <c r="XEQ14" s="1483"/>
      <c r="XER14" s="1483"/>
      <c r="XES14" s="1483"/>
      <c r="XET14" s="1483"/>
      <c r="XEU14" s="1483"/>
      <c r="XEV14" s="1483"/>
      <c r="XEW14" s="1483"/>
    </row>
    <row r="15" spans="1:16377" s="1621" customFormat="1" ht="43.5" customHeight="1">
      <c r="A15" s="1614" t="s">
        <v>1036</v>
      </c>
      <c r="B15" s="1615">
        <v>8</v>
      </c>
      <c r="C15" s="1642" t="s">
        <v>475</v>
      </c>
      <c r="D15" s="1643">
        <v>17.329999999999998</v>
      </c>
      <c r="E15" s="1643"/>
      <c r="F15" s="1643">
        <v>17.329999999999998</v>
      </c>
      <c r="G15" s="1619" t="s">
        <v>48</v>
      </c>
      <c r="H15" s="1619" t="s">
        <v>175</v>
      </c>
      <c r="I15" s="1619" t="s">
        <v>912</v>
      </c>
      <c r="J15" s="1644"/>
      <c r="K15" s="1644"/>
      <c r="L15" s="1644">
        <v>17.329999999999998</v>
      </c>
      <c r="M15" s="1644"/>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c r="AL15" s="1644"/>
      <c r="AM15" s="1644"/>
      <c r="AN15" s="1644"/>
      <c r="AO15" s="1644"/>
      <c r="AP15" s="1644"/>
      <c r="AQ15" s="1644"/>
      <c r="AR15" s="1644"/>
      <c r="AS15" s="1644"/>
    </row>
    <row r="16" spans="1:16377" s="1621" customFormat="1" ht="43.5" customHeight="1">
      <c r="A16" s="1614" t="s">
        <v>1036</v>
      </c>
      <c r="B16" s="1615">
        <v>9</v>
      </c>
      <c r="C16" s="1625" t="s">
        <v>773</v>
      </c>
      <c r="D16" s="1617">
        <v>75</v>
      </c>
      <c r="E16" s="1617"/>
      <c r="F16" s="1617">
        <v>75</v>
      </c>
      <c r="G16" s="1626" t="s">
        <v>128</v>
      </c>
      <c r="H16" s="1645" t="s">
        <v>57</v>
      </c>
      <c r="I16" s="1619" t="s">
        <v>913</v>
      </c>
      <c r="J16" s="1622">
        <v>3.7</v>
      </c>
      <c r="K16" s="1622">
        <v>25.48</v>
      </c>
      <c r="L16" s="1622">
        <v>38.68</v>
      </c>
      <c r="M16" s="1622"/>
      <c r="N16" s="1622"/>
      <c r="O16" s="1622"/>
      <c r="P16" s="1622">
        <v>0.8</v>
      </c>
      <c r="Q16" s="1622"/>
      <c r="R16" s="1622"/>
      <c r="S16" s="1622"/>
      <c r="T16" s="1622"/>
      <c r="U16" s="1622">
        <v>3.4</v>
      </c>
      <c r="V16" s="1622"/>
      <c r="W16" s="1622">
        <v>1.68</v>
      </c>
      <c r="X16" s="1622"/>
      <c r="Y16" s="1622"/>
      <c r="Z16" s="1622"/>
      <c r="AA16" s="1622"/>
      <c r="AB16" s="1622"/>
      <c r="AC16" s="1622">
        <v>1.06</v>
      </c>
      <c r="AD16" s="1622"/>
      <c r="AE16" s="1622"/>
      <c r="AF16" s="1622"/>
      <c r="AG16" s="1622"/>
      <c r="AH16" s="1622"/>
      <c r="AI16" s="1622"/>
      <c r="AJ16" s="1622">
        <v>0.2</v>
      </c>
      <c r="AK16" s="1624"/>
      <c r="AL16" s="1624"/>
      <c r="AM16" s="1624"/>
      <c r="AN16" s="1624"/>
      <c r="AO16" s="1624"/>
      <c r="AP16" s="1622"/>
      <c r="AQ16" s="1622"/>
      <c r="AR16" s="1622"/>
      <c r="AS16" s="1622"/>
    </row>
    <row r="17" spans="1:16377" s="1621" customFormat="1" ht="43.5" customHeight="1">
      <c r="A17" s="1614" t="s">
        <v>1036</v>
      </c>
      <c r="B17" s="1646">
        <v>9.1</v>
      </c>
      <c r="C17" s="1647" t="s">
        <v>1017</v>
      </c>
      <c r="D17" s="1648">
        <v>2.2999999999999998</v>
      </c>
      <c r="E17" s="1648"/>
      <c r="F17" s="1648" t="s">
        <v>775</v>
      </c>
      <c r="G17" s="1649" t="s">
        <v>128</v>
      </c>
      <c r="H17" s="1645" t="s">
        <v>57</v>
      </c>
      <c r="I17" s="1619" t="s">
        <v>914</v>
      </c>
    </row>
    <row r="18" spans="1:16377" s="1621" customFormat="1" ht="43.5" customHeight="1">
      <c r="A18" s="1614" t="s">
        <v>1036</v>
      </c>
      <c r="B18" s="1646">
        <v>9.1999999999999993</v>
      </c>
      <c r="C18" s="1647" t="s">
        <v>649</v>
      </c>
      <c r="D18" s="1648">
        <v>1.5</v>
      </c>
      <c r="E18" s="1648"/>
      <c r="F18" s="1648" t="s">
        <v>777</v>
      </c>
      <c r="G18" s="1649" t="s">
        <v>128</v>
      </c>
      <c r="H18" s="1645" t="s">
        <v>57</v>
      </c>
      <c r="I18" s="1619" t="s">
        <v>914</v>
      </c>
    </row>
    <row r="19" spans="1:16377" s="1650" customFormat="1" ht="43.5" customHeight="1">
      <c r="A19" s="1614" t="s">
        <v>1036</v>
      </c>
      <c r="B19" s="1646">
        <v>9.3000000000000007</v>
      </c>
      <c r="C19" s="1647" t="s">
        <v>642</v>
      </c>
      <c r="D19" s="1648">
        <v>2</v>
      </c>
      <c r="E19" s="1648"/>
      <c r="F19" s="1648" t="s">
        <v>779</v>
      </c>
      <c r="G19" s="1649" t="s">
        <v>128</v>
      </c>
      <c r="H19" s="1645" t="s">
        <v>57</v>
      </c>
      <c r="I19" s="1619" t="s">
        <v>914</v>
      </c>
      <c r="J19" s="1621"/>
      <c r="K19" s="1621"/>
      <c r="L19" s="1621"/>
      <c r="M19" s="1621"/>
      <c r="N19" s="1621"/>
      <c r="O19" s="1621"/>
      <c r="P19" s="1621"/>
      <c r="Q19" s="1621"/>
      <c r="R19" s="1621"/>
      <c r="S19" s="1621"/>
      <c r="T19" s="1621"/>
      <c r="U19" s="1621"/>
      <c r="V19" s="1621"/>
      <c r="W19" s="1621"/>
      <c r="X19" s="1621"/>
      <c r="Y19" s="1621"/>
      <c r="Z19" s="1621"/>
      <c r="AA19" s="1621"/>
      <c r="AB19" s="1621"/>
      <c r="AC19" s="1621"/>
      <c r="AD19" s="1621"/>
      <c r="AE19" s="1621"/>
      <c r="AF19" s="1621"/>
      <c r="AG19" s="1621"/>
      <c r="AH19" s="1621"/>
      <c r="AI19" s="1621"/>
      <c r="AJ19" s="1621"/>
      <c r="AK19" s="1621"/>
      <c r="AL19" s="1621"/>
      <c r="AM19" s="1621"/>
      <c r="AN19" s="1621"/>
      <c r="AO19" s="1621"/>
      <c r="AP19" s="1621"/>
      <c r="AQ19" s="1621"/>
      <c r="AR19" s="1621"/>
      <c r="AS19" s="1621"/>
      <c r="AT19" s="1621"/>
      <c r="AU19" s="1621"/>
      <c r="AV19" s="1621"/>
      <c r="AW19" s="1621"/>
      <c r="AX19" s="1621"/>
      <c r="AY19" s="1621"/>
      <c r="AZ19" s="1621"/>
      <c r="BA19" s="1621"/>
      <c r="BB19" s="1621"/>
      <c r="BC19" s="1621"/>
      <c r="BD19" s="1621"/>
      <c r="BE19" s="1621"/>
      <c r="BF19" s="1621"/>
      <c r="BG19" s="1621"/>
      <c r="BH19" s="1621"/>
      <c r="BI19" s="1621"/>
      <c r="BJ19" s="1621"/>
      <c r="BK19" s="1621"/>
      <c r="BL19" s="1621"/>
      <c r="BM19" s="1621"/>
      <c r="BN19" s="1621"/>
      <c r="BO19" s="1621"/>
      <c r="BP19" s="1621"/>
      <c r="BQ19" s="1621"/>
      <c r="BR19" s="1621"/>
      <c r="BS19" s="1621"/>
      <c r="BT19" s="1621"/>
      <c r="BU19" s="1621"/>
      <c r="BV19" s="1621"/>
      <c r="BW19" s="1621"/>
      <c r="BX19" s="1621"/>
      <c r="BY19" s="1621"/>
      <c r="BZ19" s="1621"/>
      <c r="CA19" s="1621"/>
      <c r="CB19" s="1621"/>
      <c r="CC19" s="1621"/>
      <c r="CD19" s="1621"/>
      <c r="CE19" s="1621"/>
      <c r="CF19" s="1621"/>
      <c r="CG19" s="1621"/>
      <c r="CH19" s="1621"/>
      <c r="CI19" s="1621"/>
      <c r="CJ19" s="1621"/>
      <c r="CK19" s="1621"/>
      <c r="CL19" s="1621"/>
      <c r="CM19" s="1621"/>
      <c r="CN19" s="1621"/>
      <c r="CO19" s="1621"/>
      <c r="CP19" s="1621"/>
      <c r="CQ19" s="1621"/>
      <c r="CR19" s="1621"/>
      <c r="CS19" s="1621"/>
      <c r="CT19" s="1621"/>
      <c r="CU19" s="1621"/>
      <c r="CV19" s="1621"/>
      <c r="CW19" s="1621"/>
      <c r="CX19" s="1621"/>
      <c r="CY19" s="1621"/>
      <c r="CZ19" s="1621"/>
      <c r="DA19" s="1621"/>
      <c r="DB19" s="1621"/>
      <c r="DC19" s="1621"/>
      <c r="DD19" s="1621"/>
      <c r="DE19" s="1621"/>
      <c r="DF19" s="1621"/>
      <c r="DG19" s="1621"/>
      <c r="DH19" s="1621"/>
      <c r="DI19" s="1621"/>
      <c r="DJ19" s="1621"/>
      <c r="DK19" s="1621"/>
      <c r="DL19" s="1621"/>
      <c r="DM19" s="1621"/>
      <c r="DN19" s="1621"/>
      <c r="DO19" s="1621"/>
      <c r="DP19" s="1621"/>
      <c r="DQ19" s="1621"/>
      <c r="DR19" s="1621"/>
      <c r="DS19" s="1621"/>
      <c r="DT19" s="1621"/>
      <c r="DU19" s="1621"/>
      <c r="DV19" s="1621"/>
      <c r="DW19" s="1621"/>
      <c r="DX19" s="1621"/>
      <c r="DY19" s="1621"/>
      <c r="DZ19" s="1621"/>
      <c r="EA19" s="1621"/>
      <c r="EB19" s="1621"/>
      <c r="EC19" s="1621"/>
      <c r="ED19" s="1621"/>
      <c r="EE19" s="1621"/>
      <c r="EF19" s="1621"/>
      <c r="EG19" s="1621"/>
      <c r="EH19" s="1621"/>
      <c r="EI19" s="1621"/>
      <c r="EJ19" s="1621"/>
      <c r="EK19" s="1621"/>
      <c r="EL19" s="1621"/>
      <c r="EM19" s="1621"/>
      <c r="EN19" s="1621"/>
      <c r="EO19" s="1621"/>
      <c r="EP19" s="1621"/>
      <c r="EQ19" s="1621"/>
      <c r="ER19" s="1621"/>
      <c r="ES19" s="1621"/>
      <c r="ET19" s="1621"/>
      <c r="EU19" s="1621"/>
      <c r="EV19" s="1621"/>
      <c r="EW19" s="1621"/>
      <c r="EX19" s="1621"/>
      <c r="EY19" s="1621"/>
      <c r="EZ19" s="1621"/>
      <c r="FA19" s="1621"/>
      <c r="FB19" s="1621"/>
      <c r="FC19" s="1621"/>
      <c r="FD19" s="1621"/>
      <c r="FE19" s="1621"/>
      <c r="FF19" s="1621"/>
      <c r="FG19" s="1621"/>
      <c r="FH19" s="1621"/>
      <c r="FI19" s="1621"/>
      <c r="FJ19" s="1621"/>
      <c r="FK19" s="1621"/>
      <c r="FL19" s="1621"/>
      <c r="FM19" s="1621"/>
      <c r="FN19" s="1621"/>
      <c r="FO19" s="1621"/>
      <c r="FP19" s="1621"/>
      <c r="FQ19" s="1621"/>
      <c r="FR19" s="1621"/>
      <c r="FS19" s="1621"/>
      <c r="FT19" s="1621"/>
      <c r="FU19" s="1621"/>
      <c r="FV19" s="1621"/>
      <c r="FW19" s="1621"/>
      <c r="FX19" s="1621"/>
      <c r="FY19" s="1621"/>
      <c r="FZ19" s="1621"/>
      <c r="GA19" s="1621"/>
      <c r="GB19" s="1621"/>
      <c r="GC19" s="1621"/>
      <c r="GD19" s="1621"/>
      <c r="GE19" s="1621"/>
      <c r="GF19" s="1621"/>
      <c r="GG19" s="1621"/>
      <c r="GH19" s="1621"/>
      <c r="GI19" s="1621"/>
      <c r="GJ19" s="1621"/>
      <c r="GK19" s="1621"/>
      <c r="GL19" s="1621"/>
      <c r="GM19" s="1621"/>
      <c r="GN19" s="1621"/>
      <c r="GO19" s="1621"/>
      <c r="GP19" s="1621"/>
      <c r="GQ19" s="1621"/>
      <c r="GR19" s="1621"/>
      <c r="GS19" s="1621"/>
      <c r="GT19" s="1621"/>
      <c r="GU19" s="1621"/>
      <c r="GV19" s="1621"/>
      <c r="GW19" s="1621"/>
      <c r="GX19" s="1621"/>
      <c r="GY19" s="1621"/>
      <c r="GZ19" s="1621"/>
      <c r="HA19" s="1621"/>
      <c r="HB19" s="1621"/>
      <c r="HC19" s="1621"/>
      <c r="HD19" s="1621"/>
      <c r="HE19" s="1621"/>
      <c r="HF19" s="1621"/>
      <c r="HG19" s="1621"/>
      <c r="HH19" s="1621"/>
      <c r="HI19" s="1621"/>
      <c r="HJ19" s="1621"/>
      <c r="HK19" s="1621"/>
      <c r="HL19" s="1621"/>
      <c r="HM19" s="1621"/>
      <c r="HN19" s="1621"/>
      <c r="HO19" s="1621"/>
      <c r="HP19" s="1621"/>
      <c r="HQ19" s="1621"/>
      <c r="HR19" s="1621"/>
      <c r="HS19" s="1621"/>
      <c r="HT19" s="1621"/>
      <c r="HU19" s="1621"/>
      <c r="HV19" s="1621"/>
      <c r="HW19" s="1621"/>
      <c r="HX19" s="1621"/>
      <c r="HY19" s="1621"/>
      <c r="HZ19" s="1621"/>
      <c r="IA19" s="1621"/>
      <c r="IB19" s="1621"/>
      <c r="IC19" s="1621"/>
      <c r="ID19" s="1621"/>
      <c r="IE19" s="1621"/>
      <c r="IF19" s="1621"/>
      <c r="IG19" s="1621"/>
      <c r="IH19" s="1621"/>
      <c r="II19" s="1621"/>
      <c r="IJ19" s="1621"/>
      <c r="IK19" s="1621"/>
      <c r="IL19" s="1621"/>
      <c r="IM19" s="1621"/>
      <c r="IN19" s="1621"/>
      <c r="IO19" s="1621"/>
      <c r="IP19" s="1621"/>
      <c r="IQ19" s="1621"/>
      <c r="IR19" s="1621"/>
      <c r="IS19" s="1621"/>
      <c r="IT19" s="1621"/>
      <c r="IU19" s="1621"/>
      <c r="IV19" s="1621"/>
      <c r="IW19" s="1621"/>
      <c r="IX19" s="1621"/>
      <c r="IY19" s="1621"/>
      <c r="IZ19" s="1621"/>
      <c r="JA19" s="1621"/>
      <c r="JB19" s="1621"/>
      <c r="JC19" s="1621"/>
      <c r="JD19" s="1621"/>
      <c r="JE19" s="1621"/>
      <c r="JF19" s="1621"/>
      <c r="JG19" s="1621"/>
      <c r="JH19" s="1621"/>
      <c r="JI19" s="1621"/>
      <c r="JJ19" s="1621"/>
      <c r="JK19" s="1621"/>
      <c r="JL19" s="1621"/>
      <c r="JM19" s="1621"/>
      <c r="JN19" s="1621"/>
      <c r="JO19" s="1621"/>
      <c r="JP19" s="1621"/>
      <c r="JQ19" s="1621"/>
      <c r="JR19" s="1621"/>
      <c r="JS19" s="1621"/>
      <c r="JT19" s="1621"/>
      <c r="JU19" s="1621"/>
      <c r="JV19" s="1621"/>
      <c r="JW19" s="1621"/>
      <c r="JX19" s="1621"/>
      <c r="JY19" s="1621"/>
      <c r="JZ19" s="1621"/>
      <c r="KA19" s="1621"/>
      <c r="KB19" s="1621"/>
      <c r="KC19" s="1621"/>
      <c r="KD19" s="1621"/>
      <c r="KE19" s="1621"/>
      <c r="KF19" s="1621"/>
      <c r="KG19" s="1621"/>
      <c r="KH19" s="1621"/>
      <c r="KI19" s="1621"/>
      <c r="KJ19" s="1621"/>
      <c r="KK19" s="1621"/>
      <c r="KL19" s="1621"/>
      <c r="KM19" s="1621"/>
      <c r="KN19" s="1621"/>
      <c r="KO19" s="1621"/>
      <c r="KP19" s="1621"/>
      <c r="KQ19" s="1621"/>
      <c r="KR19" s="1621"/>
      <c r="KS19" s="1621"/>
      <c r="KT19" s="1621"/>
      <c r="KU19" s="1621"/>
      <c r="KV19" s="1621"/>
      <c r="KW19" s="1621"/>
      <c r="KX19" s="1621"/>
      <c r="KY19" s="1621"/>
      <c r="KZ19" s="1621"/>
      <c r="LA19" s="1621"/>
      <c r="LB19" s="1621"/>
      <c r="LC19" s="1621"/>
      <c r="LD19" s="1621"/>
      <c r="LE19" s="1621"/>
      <c r="LF19" s="1621"/>
      <c r="LG19" s="1621"/>
      <c r="LH19" s="1621"/>
      <c r="LI19" s="1621"/>
      <c r="LJ19" s="1621"/>
      <c r="LK19" s="1621"/>
      <c r="LL19" s="1621"/>
      <c r="LM19" s="1621"/>
      <c r="LN19" s="1621"/>
      <c r="LO19" s="1621"/>
      <c r="LP19" s="1621"/>
      <c r="LQ19" s="1621"/>
      <c r="LR19" s="1621"/>
      <c r="LS19" s="1621"/>
      <c r="LT19" s="1621"/>
      <c r="LU19" s="1621"/>
      <c r="LV19" s="1621"/>
      <c r="LW19" s="1621"/>
      <c r="LX19" s="1621"/>
      <c r="LY19" s="1621"/>
      <c r="LZ19" s="1621"/>
      <c r="MA19" s="1621"/>
      <c r="MB19" s="1621"/>
      <c r="MC19" s="1621"/>
      <c r="MD19" s="1621"/>
      <c r="ME19" s="1621"/>
      <c r="MF19" s="1621"/>
      <c r="MG19" s="1621"/>
      <c r="MH19" s="1621"/>
      <c r="MI19" s="1621"/>
      <c r="MJ19" s="1621"/>
      <c r="MK19" s="1621"/>
      <c r="ML19" s="1621"/>
      <c r="MM19" s="1621"/>
      <c r="MN19" s="1621"/>
      <c r="MO19" s="1621"/>
      <c r="MP19" s="1621"/>
      <c r="MQ19" s="1621"/>
      <c r="MR19" s="1621"/>
      <c r="MS19" s="1621"/>
      <c r="MT19" s="1621"/>
      <c r="MU19" s="1621"/>
      <c r="MV19" s="1621"/>
      <c r="MW19" s="1621"/>
      <c r="MX19" s="1621"/>
      <c r="MY19" s="1621"/>
      <c r="MZ19" s="1621"/>
      <c r="NA19" s="1621"/>
      <c r="NB19" s="1621"/>
      <c r="NC19" s="1621"/>
      <c r="ND19" s="1621"/>
      <c r="NE19" s="1621"/>
      <c r="NF19" s="1621"/>
      <c r="NG19" s="1621"/>
      <c r="NH19" s="1621"/>
      <c r="NI19" s="1621"/>
      <c r="NJ19" s="1621"/>
      <c r="NK19" s="1621"/>
      <c r="NL19" s="1621"/>
      <c r="NM19" s="1621"/>
      <c r="NN19" s="1621"/>
      <c r="NO19" s="1621"/>
      <c r="NP19" s="1621"/>
      <c r="NQ19" s="1621"/>
      <c r="NR19" s="1621"/>
      <c r="NS19" s="1621"/>
      <c r="NT19" s="1621"/>
      <c r="NU19" s="1621"/>
      <c r="NV19" s="1621"/>
      <c r="NW19" s="1621"/>
      <c r="NX19" s="1621"/>
      <c r="NY19" s="1621"/>
      <c r="NZ19" s="1621"/>
      <c r="OA19" s="1621"/>
      <c r="OB19" s="1621"/>
      <c r="OC19" s="1621"/>
      <c r="OD19" s="1621"/>
      <c r="OE19" s="1621"/>
      <c r="OF19" s="1621"/>
      <c r="OG19" s="1621"/>
      <c r="OH19" s="1621"/>
      <c r="OI19" s="1621"/>
      <c r="OJ19" s="1621"/>
      <c r="OK19" s="1621"/>
      <c r="OL19" s="1621"/>
      <c r="OM19" s="1621"/>
      <c r="ON19" s="1621"/>
      <c r="OO19" s="1621"/>
      <c r="OP19" s="1621"/>
      <c r="OQ19" s="1621"/>
      <c r="OR19" s="1621"/>
      <c r="OS19" s="1621"/>
      <c r="OT19" s="1621"/>
      <c r="OU19" s="1621"/>
      <c r="OV19" s="1621"/>
      <c r="OW19" s="1621"/>
      <c r="OX19" s="1621"/>
      <c r="OY19" s="1621"/>
      <c r="OZ19" s="1621"/>
      <c r="PA19" s="1621"/>
      <c r="PB19" s="1621"/>
      <c r="PC19" s="1621"/>
      <c r="PD19" s="1621"/>
      <c r="PE19" s="1621"/>
      <c r="PF19" s="1621"/>
      <c r="PG19" s="1621"/>
      <c r="PH19" s="1621"/>
      <c r="PI19" s="1621"/>
      <c r="PJ19" s="1621"/>
      <c r="PK19" s="1621"/>
      <c r="PL19" s="1621"/>
      <c r="PM19" s="1621"/>
      <c r="PN19" s="1621"/>
      <c r="PO19" s="1621"/>
      <c r="PP19" s="1621"/>
      <c r="PQ19" s="1621"/>
      <c r="PR19" s="1621"/>
      <c r="PS19" s="1621"/>
      <c r="PT19" s="1621"/>
      <c r="PU19" s="1621"/>
      <c r="PV19" s="1621"/>
      <c r="PW19" s="1621"/>
      <c r="PX19" s="1621"/>
      <c r="PY19" s="1621"/>
      <c r="PZ19" s="1621"/>
      <c r="QA19" s="1621"/>
      <c r="QB19" s="1621"/>
      <c r="QC19" s="1621"/>
      <c r="QD19" s="1621"/>
      <c r="QE19" s="1621"/>
      <c r="QF19" s="1621"/>
      <c r="QG19" s="1621"/>
      <c r="QH19" s="1621"/>
      <c r="QI19" s="1621"/>
      <c r="QJ19" s="1621"/>
      <c r="QK19" s="1621"/>
      <c r="QL19" s="1621"/>
      <c r="QM19" s="1621"/>
      <c r="QN19" s="1621"/>
      <c r="QO19" s="1621"/>
      <c r="QP19" s="1621"/>
      <c r="QQ19" s="1621"/>
      <c r="QR19" s="1621"/>
      <c r="QS19" s="1621"/>
      <c r="QT19" s="1621"/>
      <c r="QU19" s="1621"/>
      <c r="QV19" s="1621"/>
      <c r="QW19" s="1621"/>
      <c r="QX19" s="1621"/>
      <c r="QY19" s="1621"/>
      <c r="QZ19" s="1621"/>
      <c r="RA19" s="1621"/>
      <c r="RB19" s="1621"/>
      <c r="RC19" s="1621"/>
      <c r="RD19" s="1621"/>
      <c r="RE19" s="1621"/>
      <c r="RF19" s="1621"/>
      <c r="RG19" s="1621"/>
      <c r="RH19" s="1621"/>
      <c r="RI19" s="1621"/>
      <c r="RJ19" s="1621"/>
      <c r="RK19" s="1621"/>
      <c r="RL19" s="1621"/>
      <c r="RM19" s="1621"/>
      <c r="RN19" s="1621"/>
      <c r="RO19" s="1621"/>
      <c r="RP19" s="1621"/>
      <c r="RQ19" s="1621"/>
      <c r="RR19" s="1621"/>
      <c r="RS19" s="1621"/>
      <c r="RT19" s="1621"/>
      <c r="RU19" s="1621"/>
      <c r="RV19" s="1621"/>
      <c r="RW19" s="1621"/>
      <c r="RX19" s="1621"/>
      <c r="RY19" s="1621"/>
      <c r="RZ19" s="1621"/>
      <c r="SA19" s="1621"/>
      <c r="SB19" s="1621"/>
      <c r="SC19" s="1621"/>
      <c r="SD19" s="1621"/>
      <c r="SE19" s="1621"/>
      <c r="SF19" s="1621"/>
      <c r="SG19" s="1621"/>
      <c r="SH19" s="1621"/>
      <c r="SI19" s="1621"/>
      <c r="SJ19" s="1621"/>
      <c r="SK19" s="1621"/>
      <c r="SL19" s="1621"/>
      <c r="SM19" s="1621"/>
      <c r="SN19" s="1621"/>
      <c r="SO19" s="1621"/>
      <c r="SP19" s="1621"/>
      <c r="SQ19" s="1621"/>
      <c r="SR19" s="1621"/>
      <c r="SS19" s="1621"/>
      <c r="ST19" s="1621"/>
      <c r="SU19" s="1621"/>
      <c r="SV19" s="1621"/>
      <c r="SW19" s="1621"/>
      <c r="SX19" s="1621"/>
      <c r="SY19" s="1621"/>
      <c r="SZ19" s="1621"/>
      <c r="TA19" s="1621"/>
      <c r="TB19" s="1621"/>
      <c r="TC19" s="1621"/>
      <c r="TD19" s="1621"/>
      <c r="TE19" s="1621"/>
      <c r="TF19" s="1621"/>
      <c r="TG19" s="1621"/>
      <c r="TH19" s="1621"/>
      <c r="TI19" s="1621"/>
      <c r="TJ19" s="1621"/>
      <c r="TK19" s="1621"/>
      <c r="TL19" s="1621"/>
      <c r="TM19" s="1621"/>
      <c r="TN19" s="1621"/>
      <c r="TO19" s="1621"/>
      <c r="TP19" s="1621"/>
      <c r="TQ19" s="1621"/>
      <c r="TR19" s="1621"/>
      <c r="TS19" s="1621"/>
      <c r="TT19" s="1621"/>
      <c r="TU19" s="1621"/>
      <c r="TV19" s="1621"/>
      <c r="TW19" s="1621"/>
      <c r="TX19" s="1621"/>
      <c r="TY19" s="1621"/>
      <c r="TZ19" s="1621"/>
      <c r="UA19" s="1621"/>
      <c r="UB19" s="1621"/>
      <c r="UC19" s="1621"/>
      <c r="UD19" s="1621"/>
      <c r="UE19" s="1621"/>
      <c r="UF19" s="1621"/>
      <c r="UG19" s="1621"/>
      <c r="UH19" s="1621"/>
      <c r="UI19" s="1621"/>
      <c r="UJ19" s="1621"/>
      <c r="UK19" s="1621"/>
      <c r="UL19" s="1621"/>
      <c r="UM19" s="1621"/>
      <c r="UN19" s="1621"/>
      <c r="UO19" s="1621"/>
      <c r="UP19" s="1621"/>
      <c r="UQ19" s="1621"/>
      <c r="UR19" s="1621"/>
      <c r="US19" s="1621"/>
      <c r="UT19" s="1621"/>
      <c r="UU19" s="1621"/>
      <c r="UV19" s="1621"/>
      <c r="UW19" s="1621"/>
      <c r="UX19" s="1621"/>
      <c r="UY19" s="1621"/>
      <c r="UZ19" s="1621"/>
      <c r="VA19" s="1621"/>
      <c r="VB19" s="1621"/>
      <c r="VC19" s="1621"/>
      <c r="VD19" s="1621"/>
      <c r="VE19" s="1621"/>
      <c r="VF19" s="1621"/>
      <c r="VG19" s="1621"/>
      <c r="VH19" s="1621"/>
      <c r="VI19" s="1621"/>
      <c r="VJ19" s="1621"/>
      <c r="VK19" s="1621"/>
      <c r="VL19" s="1621"/>
      <c r="VM19" s="1621"/>
      <c r="VN19" s="1621"/>
      <c r="VO19" s="1621"/>
      <c r="VP19" s="1621"/>
      <c r="VQ19" s="1621"/>
      <c r="VR19" s="1621"/>
      <c r="VS19" s="1621"/>
      <c r="VT19" s="1621"/>
      <c r="VU19" s="1621"/>
      <c r="VV19" s="1621"/>
      <c r="VW19" s="1621"/>
      <c r="VX19" s="1621"/>
      <c r="VY19" s="1621"/>
      <c r="VZ19" s="1621"/>
      <c r="WA19" s="1621"/>
      <c r="WB19" s="1621"/>
      <c r="WC19" s="1621"/>
      <c r="WD19" s="1621"/>
      <c r="WE19" s="1621"/>
      <c r="WF19" s="1621"/>
      <c r="WG19" s="1621"/>
      <c r="WH19" s="1621"/>
      <c r="WI19" s="1621"/>
      <c r="WJ19" s="1621"/>
      <c r="WK19" s="1621"/>
      <c r="WL19" s="1621"/>
      <c r="WM19" s="1621"/>
      <c r="WN19" s="1621"/>
      <c r="WO19" s="1621"/>
      <c r="WP19" s="1621"/>
      <c r="WQ19" s="1621"/>
      <c r="WR19" s="1621"/>
      <c r="WS19" s="1621"/>
      <c r="WT19" s="1621"/>
      <c r="WU19" s="1621"/>
      <c r="WV19" s="1621"/>
      <c r="WW19" s="1621"/>
      <c r="WX19" s="1621"/>
      <c r="WY19" s="1621"/>
      <c r="WZ19" s="1621"/>
      <c r="XA19" s="1621"/>
      <c r="XB19" s="1621"/>
      <c r="XC19" s="1621"/>
      <c r="XD19" s="1621"/>
      <c r="XE19" s="1621"/>
      <c r="XF19" s="1621"/>
      <c r="XG19" s="1621"/>
      <c r="XH19" s="1621"/>
      <c r="XI19" s="1621"/>
      <c r="XJ19" s="1621"/>
      <c r="XK19" s="1621"/>
      <c r="XL19" s="1621"/>
      <c r="XM19" s="1621"/>
      <c r="XN19" s="1621"/>
      <c r="XO19" s="1621"/>
      <c r="XP19" s="1621"/>
      <c r="XQ19" s="1621"/>
      <c r="XR19" s="1621"/>
      <c r="XS19" s="1621"/>
      <c r="XT19" s="1621"/>
      <c r="XU19" s="1621"/>
      <c r="XV19" s="1621"/>
      <c r="XW19" s="1621"/>
      <c r="XX19" s="1621"/>
      <c r="XY19" s="1621"/>
      <c r="XZ19" s="1621"/>
      <c r="YA19" s="1621"/>
      <c r="YB19" s="1621"/>
      <c r="YC19" s="1621"/>
      <c r="YD19" s="1621"/>
      <c r="YE19" s="1621"/>
      <c r="YF19" s="1621"/>
      <c r="YG19" s="1621"/>
      <c r="YH19" s="1621"/>
      <c r="YI19" s="1621"/>
      <c r="YJ19" s="1621"/>
      <c r="YK19" s="1621"/>
      <c r="YL19" s="1621"/>
      <c r="YM19" s="1621"/>
      <c r="YN19" s="1621"/>
      <c r="YO19" s="1621"/>
      <c r="YP19" s="1621"/>
      <c r="YQ19" s="1621"/>
      <c r="YR19" s="1621"/>
      <c r="YS19" s="1621"/>
      <c r="YT19" s="1621"/>
      <c r="YU19" s="1621"/>
      <c r="YV19" s="1621"/>
      <c r="YW19" s="1621"/>
      <c r="YX19" s="1621"/>
      <c r="YY19" s="1621"/>
      <c r="YZ19" s="1621"/>
      <c r="ZA19" s="1621"/>
      <c r="ZB19" s="1621"/>
      <c r="ZC19" s="1621"/>
      <c r="ZD19" s="1621"/>
      <c r="ZE19" s="1621"/>
      <c r="ZF19" s="1621"/>
      <c r="ZG19" s="1621"/>
      <c r="ZH19" s="1621"/>
      <c r="ZI19" s="1621"/>
      <c r="ZJ19" s="1621"/>
      <c r="ZK19" s="1621"/>
      <c r="ZL19" s="1621"/>
      <c r="ZM19" s="1621"/>
      <c r="ZN19" s="1621"/>
      <c r="ZO19" s="1621"/>
      <c r="ZP19" s="1621"/>
      <c r="ZQ19" s="1621"/>
      <c r="ZR19" s="1621"/>
      <c r="ZS19" s="1621"/>
      <c r="ZT19" s="1621"/>
      <c r="ZU19" s="1621"/>
      <c r="ZV19" s="1621"/>
      <c r="ZW19" s="1621"/>
      <c r="ZX19" s="1621"/>
      <c r="ZY19" s="1621"/>
      <c r="ZZ19" s="1621"/>
      <c r="AAA19" s="1621"/>
      <c r="AAB19" s="1621"/>
      <c r="AAC19" s="1621"/>
      <c r="AAD19" s="1621"/>
      <c r="AAE19" s="1621"/>
      <c r="AAF19" s="1621"/>
      <c r="AAG19" s="1621"/>
      <c r="AAH19" s="1621"/>
      <c r="AAI19" s="1621"/>
      <c r="AAJ19" s="1621"/>
      <c r="AAK19" s="1621"/>
      <c r="AAL19" s="1621"/>
      <c r="AAM19" s="1621"/>
      <c r="AAN19" s="1621"/>
      <c r="AAO19" s="1621"/>
      <c r="AAP19" s="1621"/>
      <c r="AAQ19" s="1621"/>
      <c r="AAR19" s="1621"/>
      <c r="AAS19" s="1621"/>
      <c r="AAT19" s="1621"/>
      <c r="AAU19" s="1621"/>
      <c r="AAV19" s="1621"/>
      <c r="AAW19" s="1621"/>
      <c r="AAX19" s="1621"/>
      <c r="AAY19" s="1621"/>
      <c r="AAZ19" s="1621"/>
      <c r="ABA19" s="1621"/>
      <c r="ABB19" s="1621"/>
      <c r="ABC19" s="1621"/>
      <c r="ABD19" s="1621"/>
      <c r="ABE19" s="1621"/>
      <c r="ABF19" s="1621"/>
      <c r="ABG19" s="1621"/>
      <c r="ABH19" s="1621"/>
      <c r="ABI19" s="1621"/>
      <c r="ABJ19" s="1621"/>
      <c r="ABK19" s="1621"/>
      <c r="ABL19" s="1621"/>
      <c r="ABM19" s="1621"/>
      <c r="ABN19" s="1621"/>
      <c r="ABO19" s="1621"/>
      <c r="ABP19" s="1621"/>
      <c r="ABQ19" s="1621"/>
      <c r="ABR19" s="1621"/>
      <c r="ABS19" s="1621"/>
      <c r="ABT19" s="1621"/>
      <c r="ABU19" s="1621"/>
      <c r="ABV19" s="1621"/>
      <c r="ABW19" s="1621"/>
      <c r="ABX19" s="1621"/>
      <c r="ABY19" s="1621"/>
      <c r="ABZ19" s="1621"/>
      <c r="ACA19" s="1621"/>
      <c r="ACB19" s="1621"/>
      <c r="ACC19" s="1621"/>
      <c r="ACD19" s="1621"/>
      <c r="ACE19" s="1621"/>
      <c r="ACF19" s="1621"/>
      <c r="ACG19" s="1621"/>
      <c r="ACH19" s="1621"/>
      <c r="ACI19" s="1621"/>
      <c r="ACJ19" s="1621"/>
      <c r="ACK19" s="1621"/>
      <c r="ACL19" s="1621"/>
      <c r="ACM19" s="1621"/>
      <c r="ACN19" s="1621"/>
      <c r="ACO19" s="1621"/>
      <c r="ACP19" s="1621"/>
      <c r="ACQ19" s="1621"/>
      <c r="ACR19" s="1621"/>
      <c r="ACS19" s="1621"/>
      <c r="ACT19" s="1621"/>
      <c r="ACU19" s="1621"/>
      <c r="ACV19" s="1621"/>
      <c r="ACW19" s="1621"/>
      <c r="ACX19" s="1621"/>
      <c r="ACY19" s="1621"/>
      <c r="ACZ19" s="1621"/>
      <c r="ADA19" s="1621"/>
      <c r="ADB19" s="1621"/>
      <c r="ADC19" s="1621"/>
      <c r="ADD19" s="1621"/>
      <c r="ADE19" s="1621"/>
      <c r="ADF19" s="1621"/>
      <c r="ADG19" s="1621"/>
      <c r="ADH19" s="1621"/>
      <c r="ADI19" s="1621"/>
      <c r="ADJ19" s="1621"/>
      <c r="ADK19" s="1621"/>
      <c r="ADL19" s="1621"/>
      <c r="ADM19" s="1621"/>
      <c r="ADN19" s="1621"/>
      <c r="ADO19" s="1621"/>
      <c r="ADP19" s="1621"/>
      <c r="ADQ19" s="1621"/>
      <c r="ADR19" s="1621"/>
      <c r="ADS19" s="1621"/>
      <c r="ADT19" s="1621"/>
      <c r="ADU19" s="1621"/>
      <c r="ADV19" s="1621"/>
      <c r="ADW19" s="1621"/>
      <c r="ADX19" s="1621"/>
      <c r="ADY19" s="1621"/>
      <c r="ADZ19" s="1621"/>
      <c r="AEA19" s="1621"/>
      <c r="AEB19" s="1621"/>
      <c r="AEC19" s="1621"/>
      <c r="AED19" s="1621"/>
      <c r="AEE19" s="1621"/>
      <c r="AEF19" s="1621"/>
      <c r="AEG19" s="1621"/>
      <c r="AEH19" s="1621"/>
      <c r="AEI19" s="1621"/>
      <c r="AEJ19" s="1621"/>
      <c r="AEK19" s="1621"/>
      <c r="AEL19" s="1621"/>
      <c r="AEM19" s="1621"/>
      <c r="AEN19" s="1621"/>
      <c r="AEO19" s="1621"/>
      <c r="AEP19" s="1621"/>
      <c r="AEQ19" s="1621"/>
      <c r="AER19" s="1621"/>
      <c r="AES19" s="1621"/>
      <c r="AET19" s="1621"/>
      <c r="AEU19" s="1621"/>
      <c r="AEV19" s="1621"/>
      <c r="AEW19" s="1621"/>
      <c r="AEX19" s="1621"/>
      <c r="AEY19" s="1621"/>
      <c r="AEZ19" s="1621"/>
      <c r="AFA19" s="1621"/>
      <c r="AFB19" s="1621"/>
      <c r="AFC19" s="1621"/>
      <c r="AFD19" s="1621"/>
      <c r="AFE19" s="1621"/>
      <c r="AFF19" s="1621"/>
      <c r="AFG19" s="1621"/>
      <c r="AFH19" s="1621"/>
      <c r="AFI19" s="1621"/>
      <c r="AFJ19" s="1621"/>
      <c r="AFK19" s="1621"/>
      <c r="AFL19" s="1621"/>
      <c r="AFM19" s="1621"/>
      <c r="AFN19" s="1621"/>
      <c r="AFO19" s="1621"/>
      <c r="AFP19" s="1621"/>
      <c r="AFQ19" s="1621"/>
      <c r="AFR19" s="1621"/>
      <c r="AFS19" s="1621"/>
      <c r="AFT19" s="1621"/>
      <c r="AFU19" s="1621"/>
      <c r="AFV19" s="1621"/>
      <c r="AFW19" s="1621"/>
      <c r="AFX19" s="1621"/>
      <c r="AFY19" s="1621"/>
      <c r="AFZ19" s="1621"/>
      <c r="AGA19" s="1621"/>
      <c r="AGB19" s="1621"/>
      <c r="AGC19" s="1621"/>
      <c r="AGD19" s="1621"/>
      <c r="AGE19" s="1621"/>
      <c r="AGF19" s="1621"/>
      <c r="AGG19" s="1621"/>
      <c r="AGH19" s="1621"/>
      <c r="AGI19" s="1621"/>
      <c r="AGJ19" s="1621"/>
      <c r="AGK19" s="1621"/>
      <c r="AGL19" s="1621"/>
      <c r="AGM19" s="1621"/>
      <c r="AGN19" s="1621"/>
      <c r="AGO19" s="1621"/>
      <c r="AGP19" s="1621"/>
      <c r="AGQ19" s="1621"/>
      <c r="AGR19" s="1621"/>
      <c r="AGS19" s="1621"/>
      <c r="AGT19" s="1621"/>
      <c r="AGU19" s="1621"/>
      <c r="AGV19" s="1621"/>
      <c r="AGW19" s="1621"/>
      <c r="AGX19" s="1621"/>
      <c r="AGY19" s="1621"/>
      <c r="AGZ19" s="1621"/>
      <c r="AHA19" s="1621"/>
      <c r="AHB19" s="1621"/>
      <c r="AHC19" s="1621"/>
      <c r="AHD19" s="1621"/>
      <c r="AHE19" s="1621"/>
      <c r="AHF19" s="1621"/>
      <c r="AHG19" s="1621"/>
      <c r="AHH19" s="1621"/>
      <c r="AHI19" s="1621"/>
      <c r="AHJ19" s="1621"/>
      <c r="AHK19" s="1621"/>
      <c r="AHL19" s="1621"/>
      <c r="AHM19" s="1621"/>
      <c r="AHN19" s="1621"/>
      <c r="AHO19" s="1621"/>
      <c r="AHP19" s="1621"/>
      <c r="AHQ19" s="1621"/>
      <c r="AHR19" s="1621"/>
      <c r="AHS19" s="1621"/>
      <c r="AHT19" s="1621"/>
      <c r="AHU19" s="1621"/>
      <c r="AHV19" s="1621"/>
      <c r="AHW19" s="1621"/>
      <c r="AHX19" s="1621"/>
      <c r="AHY19" s="1621"/>
      <c r="AHZ19" s="1621"/>
      <c r="AIA19" s="1621"/>
      <c r="AIB19" s="1621"/>
      <c r="AIC19" s="1621"/>
      <c r="AID19" s="1621"/>
      <c r="AIE19" s="1621"/>
      <c r="AIF19" s="1621"/>
      <c r="AIG19" s="1621"/>
      <c r="AIH19" s="1621"/>
      <c r="AII19" s="1621"/>
      <c r="AIJ19" s="1621"/>
      <c r="AIK19" s="1621"/>
      <c r="AIL19" s="1621"/>
      <c r="AIM19" s="1621"/>
      <c r="AIN19" s="1621"/>
      <c r="AIO19" s="1621"/>
      <c r="AIP19" s="1621"/>
      <c r="AIQ19" s="1621"/>
      <c r="AIR19" s="1621"/>
      <c r="AIS19" s="1621"/>
      <c r="AIT19" s="1621"/>
      <c r="AIU19" s="1621"/>
      <c r="AIV19" s="1621"/>
      <c r="AIW19" s="1621"/>
      <c r="AIX19" s="1621"/>
      <c r="AIY19" s="1621"/>
      <c r="AIZ19" s="1621"/>
      <c r="AJA19" s="1621"/>
      <c r="AJB19" s="1621"/>
      <c r="AJC19" s="1621"/>
      <c r="AJD19" s="1621"/>
      <c r="AJE19" s="1621"/>
      <c r="AJF19" s="1621"/>
      <c r="AJG19" s="1621"/>
      <c r="AJH19" s="1621"/>
      <c r="AJI19" s="1621"/>
      <c r="AJJ19" s="1621"/>
      <c r="AJK19" s="1621"/>
      <c r="AJL19" s="1621"/>
      <c r="AJM19" s="1621"/>
      <c r="AJN19" s="1621"/>
      <c r="AJO19" s="1621"/>
      <c r="AJP19" s="1621"/>
      <c r="AJQ19" s="1621"/>
      <c r="AJR19" s="1621"/>
      <c r="AJS19" s="1621"/>
      <c r="AJT19" s="1621"/>
      <c r="AJU19" s="1621"/>
      <c r="AJV19" s="1621"/>
      <c r="AJW19" s="1621"/>
      <c r="AJX19" s="1621"/>
      <c r="AJY19" s="1621"/>
      <c r="AJZ19" s="1621"/>
      <c r="AKA19" s="1621"/>
      <c r="AKB19" s="1621"/>
      <c r="AKC19" s="1621"/>
      <c r="AKD19" s="1621"/>
      <c r="AKE19" s="1621"/>
      <c r="AKF19" s="1621"/>
      <c r="AKG19" s="1621"/>
      <c r="AKH19" s="1621"/>
      <c r="AKI19" s="1621"/>
      <c r="AKJ19" s="1621"/>
      <c r="AKK19" s="1621"/>
      <c r="AKL19" s="1621"/>
      <c r="AKM19" s="1621"/>
      <c r="AKN19" s="1621"/>
      <c r="AKO19" s="1621"/>
      <c r="AKP19" s="1621"/>
      <c r="AKQ19" s="1621"/>
      <c r="AKR19" s="1621"/>
      <c r="AKS19" s="1621"/>
      <c r="AKT19" s="1621"/>
      <c r="AKU19" s="1621"/>
      <c r="AKV19" s="1621"/>
      <c r="AKW19" s="1621"/>
      <c r="AKX19" s="1621"/>
      <c r="AKY19" s="1621"/>
      <c r="AKZ19" s="1621"/>
      <c r="ALA19" s="1621"/>
      <c r="ALB19" s="1621"/>
      <c r="ALC19" s="1621"/>
      <c r="ALD19" s="1621"/>
      <c r="ALE19" s="1621"/>
      <c r="ALF19" s="1621"/>
      <c r="ALG19" s="1621"/>
      <c r="ALH19" s="1621"/>
      <c r="ALI19" s="1621"/>
      <c r="ALJ19" s="1621"/>
      <c r="ALK19" s="1621"/>
      <c r="ALL19" s="1621"/>
      <c r="ALM19" s="1621"/>
      <c r="ALN19" s="1621"/>
      <c r="ALO19" s="1621"/>
      <c r="ALP19" s="1621"/>
      <c r="ALQ19" s="1621"/>
      <c r="ALR19" s="1621"/>
      <c r="ALS19" s="1621"/>
      <c r="ALT19" s="1621"/>
      <c r="ALU19" s="1621"/>
      <c r="ALV19" s="1621"/>
      <c r="ALW19" s="1621"/>
      <c r="ALX19" s="1621"/>
      <c r="ALY19" s="1621"/>
      <c r="ALZ19" s="1621"/>
      <c r="AMA19" s="1621"/>
      <c r="AMB19" s="1621"/>
      <c r="AMC19" s="1621"/>
      <c r="AMD19" s="1621"/>
      <c r="AME19" s="1621"/>
      <c r="AMF19" s="1621"/>
      <c r="AMG19" s="1621"/>
      <c r="AMH19" s="1621"/>
      <c r="AMI19" s="1621"/>
      <c r="AMJ19" s="1621"/>
      <c r="AMK19" s="1621"/>
      <c r="AML19" s="1621"/>
      <c r="AMM19" s="1621"/>
      <c r="AMN19" s="1621"/>
      <c r="AMO19" s="1621"/>
      <c r="AMP19" s="1621"/>
      <c r="AMQ19" s="1621"/>
      <c r="AMR19" s="1621"/>
      <c r="AMS19" s="1621"/>
      <c r="AMT19" s="1621"/>
      <c r="AMU19" s="1621"/>
      <c r="AMV19" s="1621"/>
      <c r="AMW19" s="1621"/>
      <c r="AMX19" s="1621"/>
      <c r="AMY19" s="1621"/>
      <c r="AMZ19" s="1621"/>
      <c r="ANA19" s="1621"/>
      <c r="ANB19" s="1621"/>
      <c r="ANC19" s="1621"/>
      <c r="AND19" s="1621"/>
      <c r="ANE19" s="1621"/>
      <c r="ANF19" s="1621"/>
      <c r="ANG19" s="1621"/>
      <c r="ANH19" s="1621"/>
      <c r="ANI19" s="1621"/>
      <c r="ANJ19" s="1621"/>
      <c r="ANK19" s="1621"/>
      <c r="ANL19" s="1621"/>
      <c r="ANM19" s="1621"/>
      <c r="ANN19" s="1621"/>
      <c r="ANO19" s="1621"/>
      <c r="ANP19" s="1621"/>
      <c r="ANQ19" s="1621"/>
      <c r="ANR19" s="1621"/>
      <c r="ANS19" s="1621"/>
      <c r="ANT19" s="1621"/>
      <c r="ANU19" s="1621"/>
      <c r="ANV19" s="1621"/>
      <c r="ANW19" s="1621"/>
      <c r="ANX19" s="1621"/>
      <c r="ANY19" s="1621"/>
      <c r="ANZ19" s="1621"/>
      <c r="AOA19" s="1621"/>
      <c r="AOB19" s="1621"/>
      <c r="AOC19" s="1621"/>
      <c r="AOD19" s="1621"/>
      <c r="AOE19" s="1621"/>
      <c r="AOF19" s="1621"/>
      <c r="AOG19" s="1621"/>
      <c r="AOH19" s="1621"/>
      <c r="AOI19" s="1621"/>
      <c r="AOJ19" s="1621"/>
      <c r="AOK19" s="1621"/>
      <c r="AOL19" s="1621"/>
      <c r="AOM19" s="1621"/>
      <c r="AON19" s="1621"/>
      <c r="AOO19" s="1621"/>
      <c r="AOP19" s="1621"/>
      <c r="AOQ19" s="1621"/>
      <c r="AOR19" s="1621"/>
      <c r="AOS19" s="1621"/>
      <c r="AOT19" s="1621"/>
      <c r="AOU19" s="1621"/>
      <c r="AOV19" s="1621"/>
      <c r="AOW19" s="1621"/>
      <c r="AOX19" s="1621"/>
      <c r="AOY19" s="1621"/>
      <c r="AOZ19" s="1621"/>
      <c r="APA19" s="1621"/>
      <c r="APB19" s="1621"/>
      <c r="APC19" s="1621"/>
      <c r="APD19" s="1621"/>
      <c r="APE19" s="1621"/>
      <c r="APF19" s="1621"/>
      <c r="APG19" s="1621"/>
      <c r="APH19" s="1621"/>
      <c r="API19" s="1621"/>
      <c r="APJ19" s="1621"/>
      <c r="APK19" s="1621"/>
      <c r="APL19" s="1621"/>
      <c r="APM19" s="1621"/>
      <c r="APN19" s="1621"/>
      <c r="APO19" s="1621"/>
      <c r="APP19" s="1621"/>
      <c r="APQ19" s="1621"/>
      <c r="APR19" s="1621"/>
      <c r="APS19" s="1621"/>
      <c r="APT19" s="1621"/>
      <c r="APU19" s="1621"/>
      <c r="APV19" s="1621"/>
      <c r="APW19" s="1621"/>
      <c r="APX19" s="1621"/>
      <c r="APY19" s="1621"/>
      <c r="APZ19" s="1621"/>
      <c r="AQA19" s="1621"/>
      <c r="AQB19" s="1621"/>
      <c r="AQC19" s="1621"/>
      <c r="AQD19" s="1621"/>
      <c r="AQE19" s="1621"/>
      <c r="AQF19" s="1621"/>
      <c r="AQG19" s="1621"/>
      <c r="AQH19" s="1621"/>
      <c r="AQI19" s="1621"/>
      <c r="AQJ19" s="1621"/>
      <c r="AQK19" s="1621"/>
      <c r="AQL19" s="1621"/>
      <c r="AQM19" s="1621"/>
      <c r="AQN19" s="1621"/>
      <c r="AQO19" s="1621"/>
      <c r="AQP19" s="1621"/>
      <c r="AQQ19" s="1621"/>
      <c r="AQR19" s="1621"/>
      <c r="AQS19" s="1621"/>
      <c r="AQT19" s="1621"/>
      <c r="AQU19" s="1621"/>
      <c r="AQV19" s="1621"/>
      <c r="AQW19" s="1621"/>
      <c r="AQX19" s="1621"/>
      <c r="AQY19" s="1621"/>
      <c r="AQZ19" s="1621"/>
      <c r="ARA19" s="1621"/>
      <c r="ARB19" s="1621"/>
      <c r="ARC19" s="1621"/>
      <c r="ARD19" s="1621"/>
      <c r="ARE19" s="1621"/>
      <c r="ARF19" s="1621"/>
      <c r="ARG19" s="1621"/>
      <c r="ARH19" s="1621"/>
      <c r="ARI19" s="1621"/>
      <c r="ARJ19" s="1621"/>
      <c r="ARK19" s="1621"/>
      <c r="ARL19" s="1621"/>
      <c r="ARM19" s="1621"/>
      <c r="ARN19" s="1621"/>
      <c r="ARO19" s="1621"/>
      <c r="ARP19" s="1621"/>
      <c r="ARQ19" s="1621"/>
      <c r="ARR19" s="1621"/>
      <c r="ARS19" s="1621"/>
      <c r="ART19" s="1621"/>
      <c r="ARU19" s="1621"/>
      <c r="ARV19" s="1621"/>
      <c r="ARW19" s="1621"/>
      <c r="ARX19" s="1621"/>
      <c r="ARY19" s="1621"/>
      <c r="ARZ19" s="1621"/>
      <c r="ASA19" s="1621"/>
      <c r="ASB19" s="1621"/>
      <c r="ASC19" s="1621"/>
      <c r="ASD19" s="1621"/>
      <c r="ASE19" s="1621"/>
      <c r="ASF19" s="1621"/>
      <c r="ASG19" s="1621"/>
      <c r="ASH19" s="1621"/>
      <c r="ASI19" s="1621"/>
      <c r="ASJ19" s="1621"/>
      <c r="ASK19" s="1621"/>
      <c r="ASL19" s="1621"/>
      <c r="ASM19" s="1621"/>
      <c r="ASN19" s="1621"/>
      <c r="ASO19" s="1621"/>
      <c r="ASP19" s="1621"/>
      <c r="ASQ19" s="1621"/>
      <c r="ASR19" s="1621"/>
      <c r="ASS19" s="1621"/>
      <c r="AST19" s="1621"/>
      <c r="ASU19" s="1621"/>
      <c r="ASV19" s="1621"/>
      <c r="ASW19" s="1621"/>
      <c r="ASX19" s="1621"/>
      <c r="ASY19" s="1621"/>
      <c r="ASZ19" s="1621"/>
      <c r="ATA19" s="1621"/>
      <c r="ATB19" s="1621"/>
      <c r="ATC19" s="1621"/>
      <c r="ATD19" s="1621"/>
      <c r="ATE19" s="1621"/>
      <c r="ATF19" s="1621"/>
      <c r="ATG19" s="1621"/>
      <c r="ATH19" s="1621"/>
      <c r="ATI19" s="1621"/>
      <c r="ATJ19" s="1621"/>
      <c r="ATK19" s="1621"/>
      <c r="ATL19" s="1621"/>
      <c r="ATM19" s="1621"/>
      <c r="ATN19" s="1621"/>
      <c r="ATO19" s="1621"/>
      <c r="ATP19" s="1621"/>
      <c r="ATQ19" s="1621"/>
      <c r="ATR19" s="1621"/>
      <c r="ATS19" s="1621"/>
      <c r="ATT19" s="1621"/>
      <c r="ATU19" s="1621"/>
      <c r="ATV19" s="1621"/>
      <c r="ATW19" s="1621"/>
      <c r="ATX19" s="1621"/>
      <c r="ATY19" s="1621"/>
      <c r="ATZ19" s="1621"/>
      <c r="AUA19" s="1621"/>
      <c r="AUB19" s="1621"/>
      <c r="AUC19" s="1621"/>
      <c r="AUD19" s="1621"/>
      <c r="AUE19" s="1621"/>
      <c r="AUF19" s="1621"/>
      <c r="AUG19" s="1621"/>
      <c r="AUH19" s="1621"/>
      <c r="AUI19" s="1621"/>
      <c r="AUJ19" s="1621"/>
      <c r="AUK19" s="1621"/>
      <c r="AUL19" s="1621"/>
      <c r="AUM19" s="1621"/>
      <c r="AUN19" s="1621"/>
      <c r="AUO19" s="1621"/>
      <c r="AUP19" s="1621"/>
      <c r="AUQ19" s="1621"/>
      <c r="AUR19" s="1621"/>
      <c r="AUS19" s="1621"/>
      <c r="AUT19" s="1621"/>
      <c r="AUU19" s="1621"/>
      <c r="AUV19" s="1621"/>
      <c r="AUW19" s="1621"/>
      <c r="AUX19" s="1621"/>
      <c r="AUY19" s="1621"/>
      <c r="AUZ19" s="1621"/>
      <c r="AVA19" s="1621"/>
      <c r="AVB19" s="1621"/>
      <c r="AVC19" s="1621"/>
      <c r="AVD19" s="1621"/>
      <c r="AVE19" s="1621"/>
      <c r="AVF19" s="1621"/>
      <c r="AVG19" s="1621"/>
      <c r="AVH19" s="1621"/>
      <c r="AVI19" s="1621"/>
      <c r="AVJ19" s="1621"/>
      <c r="AVK19" s="1621"/>
      <c r="AVL19" s="1621"/>
      <c r="AVM19" s="1621"/>
      <c r="AVN19" s="1621"/>
      <c r="AVO19" s="1621"/>
      <c r="AVP19" s="1621"/>
      <c r="AVQ19" s="1621"/>
      <c r="AVR19" s="1621"/>
      <c r="AVS19" s="1621"/>
      <c r="AVT19" s="1621"/>
      <c r="AVU19" s="1621"/>
      <c r="AVV19" s="1621"/>
      <c r="AVW19" s="1621"/>
      <c r="AVX19" s="1621"/>
      <c r="AVY19" s="1621"/>
      <c r="AVZ19" s="1621"/>
      <c r="AWA19" s="1621"/>
      <c r="AWB19" s="1621"/>
      <c r="AWC19" s="1621"/>
      <c r="AWD19" s="1621"/>
      <c r="AWE19" s="1621"/>
      <c r="AWF19" s="1621"/>
      <c r="AWG19" s="1621"/>
      <c r="AWH19" s="1621"/>
      <c r="AWI19" s="1621"/>
      <c r="AWJ19" s="1621"/>
      <c r="AWK19" s="1621"/>
      <c r="AWL19" s="1621"/>
      <c r="AWM19" s="1621"/>
      <c r="AWN19" s="1621"/>
      <c r="AWO19" s="1621"/>
      <c r="AWP19" s="1621"/>
      <c r="AWQ19" s="1621"/>
      <c r="AWR19" s="1621"/>
      <c r="AWS19" s="1621"/>
      <c r="AWT19" s="1621"/>
      <c r="AWU19" s="1621"/>
      <c r="AWV19" s="1621"/>
      <c r="AWW19" s="1621"/>
      <c r="AWX19" s="1621"/>
      <c r="AWY19" s="1621"/>
      <c r="AWZ19" s="1621"/>
      <c r="AXA19" s="1621"/>
      <c r="AXB19" s="1621"/>
      <c r="AXC19" s="1621"/>
      <c r="AXD19" s="1621"/>
      <c r="AXE19" s="1621"/>
      <c r="AXF19" s="1621"/>
      <c r="AXG19" s="1621"/>
      <c r="AXH19" s="1621"/>
      <c r="AXI19" s="1621"/>
      <c r="AXJ19" s="1621"/>
      <c r="AXK19" s="1621"/>
      <c r="AXL19" s="1621"/>
      <c r="AXM19" s="1621"/>
      <c r="AXN19" s="1621"/>
      <c r="AXO19" s="1621"/>
      <c r="AXP19" s="1621"/>
      <c r="AXQ19" s="1621"/>
      <c r="AXR19" s="1621"/>
      <c r="AXS19" s="1621"/>
      <c r="AXT19" s="1621"/>
      <c r="AXU19" s="1621"/>
      <c r="AXV19" s="1621"/>
      <c r="AXW19" s="1621"/>
      <c r="AXX19" s="1621"/>
      <c r="AXY19" s="1621"/>
      <c r="AXZ19" s="1621"/>
      <c r="AYA19" s="1621"/>
      <c r="AYB19" s="1621"/>
      <c r="AYC19" s="1621"/>
      <c r="AYD19" s="1621"/>
      <c r="AYE19" s="1621"/>
      <c r="AYF19" s="1621"/>
      <c r="AYG19" s="1621"/>
      <c r="AYH19" s="1621"/>
      <c r="AYI19" s="1621"/>
      <c r="AYJ19" s="1621"/>
      <c r="AYK19" s="1621"/>
      <c r="AYL19" s="1621"/>
      <c r="AYM19" s="1621"/>
      <c r="AYN19" s="1621"/>
      <c r="AYO19" s="1621"/>
      <c r="AYP19" s="1621"/>
      <c r="AYQ19" s="1621"/>
      <c r="AYR19" s="1621"/>
      <c r="AYS19" s="1621"/>
      <c r="AYT19" s="1621"/>
      <c r="AYU19" s="1621"/>
      <c r="AYV19" s="1621"/>
      <c r="AYW19" s="1621"/>
      <c r="AYX19" s="1621"/>
      <c r="AYY19" s="1621"/>
      <c r="AYZ19" s="1621"/>
      <c r="AZA19" s="1621"/>
      <c r="AZB19" s="1621"/>
      <c r="AZC19" s="1621"/>
      <c r="AZD19" s="1621"/>
      <c r="AZE19" s="1621"/>
      <c r="AZF19" s="1621"/>
      <c r="AZG19" s="1621"/>
      <c r="AZH19" s="1621"/>
      <c r="AZI19" s="1621"/>
      <c r="AZJ19" s="1621"/>
      <c r="AZK19" s="1621"/>
      <c r="AZL19" s="1621"/>
      <c r="AZM19" s="1621"/>
      <c r="AZN19" s="1621"/>
      <c r="AZO19" s="1621"/>
      <c r="AZP19" s="1621"/>
      <c r="AZQ19" s="1621"/>
      <c r="AZR19" s="1621"/>
      <c r="AZS19" s="1621"/>
      <c r="AZT19" s="1621"/>
      <c r="AZU19" s="1621"/>
      <c r="AZV19" s="1621"/>
      <c r="AZW19" s="1621"/>
      <c r="AZX19" s="1621"/>
      <c r="AZY19" s="1621"/>
      <c r="AZZ19" s="1621"/>
      <c r="BAA19" s="1621"/>
      <c r="BAB19" s="1621"/>
      <c r="BAC19" s="1621"/>
      <c r="BAD19" s="1621"/>
      <c r="BAE19" s="1621"/>
      <c r="BAF19" s="1621"/>
      <c r="BAG19" s="1621"/>
      <c r="BAH19" s="1621"/>
      <c r="BAI19" s="1621"/>
      <c r="BAJ19" s="1621"/>
      <c r="BAK19" s="1621"/>
      <c r="BAL19" s="1621"/>
      <c r="BAM19" s="1621"/>
      <c r="BAN19" s="1621"/>
      <c r="BAO19" s="1621"/>
      <c r="BAP19" s="1621"/>
      <c r="BAQ19" s="1621"/>
      <c r="BAR19" s="1621"/>
      <c r="BAS19" s="1621"/>
      <c r="BAT19" s="1621"/>
      <c r="BAU19" s="1621"/>
      <c r="BAV19" s="1621"/>
      <c r="BAW19" s="1621"/>
      <c r="BAX19" s="1621"/>
      <c r="BAY19" s="1621"/>
      <c r="BAZ19" s="1621"/>
      <c r="BBA19" s="1621"/>
      <c r="BBB19" s="1621"/>
      <c r="BBC19" s="1621"/>
      <c r="BBD19" s="1621"/>
      <c r="BBE19" s="1621"/>
      <c r="BBF19" s="1621"/>
      <c r="BBG19" s="1621"/>
      <c r="BBH19" s="1621"/>
      <c r="BBI19" s="1621"/>
      <c r="BBJ19" s="1621"/>
      <c r="BBK19" s="1621"/>
      <c r="BBL19" s="1621"/>
      <c r="BBM19" s="1621"/>
      <c r="BBN19" s="1621"/>
      <c r="BBO19" s="1621"/>
      <c r="BBP19" s="1621"/>
      <c r="BBQ19" s="1621"/>
      <c r="BBR19" s="1621"/>
      <c r="BBS19" s="1621"/>
      <c r="BBT19" s="1621"/>
      <c r="BBU19" s="1621"/>
      <c r="BBV19" s="1621"/>
      <c r="BBW19" s="1621"/>
      <c r="BBX19" s="1621"/>
      <c r="BBY19" s="1621"/>
      <c r="BBZ19" s="1621"/>
      <c r="BCA19" s="1621"/>
      <c r="BCB19" s="1621"/>
      <c r="BCC19" s="1621"/>
      <c r="BCD19" s="1621"/>
      <c r="BCE19" s="1621"/>
      <c r="BCF19" s="1621"/>
      <c r="BCG19" s="1621"/>
      <c r="BCH19" s="1621"/>
      <c r="BCI19" s="1621"/>
      <c r="BCJ19" s="1621"/>
      <c r="BCK19" s="1621"/>
      <c r="BCL19" s="1621"/>
      <c r="BCM19" s="1621"/>
      <c r="BCN19" s="1621"/>
      <c r="BCO19" s="1621"/>
      <c r="BCP19" s="1621"/>
      <c r="BCQ19" s="1621"/>
      <c r="BCR19" s="1621"/>
      <c r="BCS19" s="1621"/>
      <c r="BCT19" s="1621"/>
      <c r="BCU19" s="1621"/>
      <c r="BCV19" s="1621"/>
      <c r="BCW19" s="1621"/>
      <c r="BCX19" s="1621"/>
      <c r="BCY19" s="1621"/>
      <c r="BCZ19" s="1621"/>
      <c r="BDA19" s="1621"/>
      <c r="BDB19" s="1621"/>
      <c r="BDC19" s="1621"/>
      <c r="BDD19" s="1621"/>
      <c r="BDE19" s="1621"/>
      <c r="BDF19" s="1621"/>
      <c r="BDG19" s="1621"/>
      <c r="BDH19" s="1621"/>
      <c r="BDI19" s="1621"/>
      <c r="BDJ19" s="1621"/>
      <c r="BDK19" s="1621"/>
      <c r="BDL19" s="1621"/>
      <c r="BDM19" s="1621"/>
      <c r="BDN19" s="1621"/>
      <c r="BDO19" s="1621"/>
      <c r="BDP19" s="1621"/>
      <c r="BDQ19" s="1621"/>
      <c r="BDR19" s="1621"/>
      <c r="BDS19" s="1621"/>
      <c r="BDT19" s="1621"/>
      <c r="BDU19" s="1621"/>
      <c r="BDV19" s="1621"/>
      <c r="BDW19" s="1621"/>
      <c r="BDX19" s="1621"/>
      <c r="BDY19" s="1621"/>
      <c r="BDZ19" s="1621"/>
      <c r="BEA19" s="1621"/>
      <c r="BEB19" s="1621"/>
      <c r="BEC19" s="1621"/>
      <c r="BED19" s="1621"/>
      <c r="BEE19" s="1621"/>
      <c r="BEF19" s="1621"/>
      <c r="BEG19" s="1621"/>
      <c r="BEH19" s="1621"/>
      <c r="BEI19" s="1621"/>
      <c r="BEJ19" s="1621"/>
      <c r="BEK19" s="1621"/>
      <c r="BEL19" s="1621"/>
      <c r="BEM19" s="1621"/>
      <c r="BEN19" s="1621"/>
      <c r="BEO19" s="1621"/>
      <c r="BEP19" s="1621"/>
      <c r="BEQ19" s="1621"/>
      <c r="BER19" s="1621"/>
      <c r="BES19" s="1621"/>
      <c r="BET19" s="1621"/>
      <c r="BEU19" s="1621"/>
      <c r="BEV19" s="1621"/>
      <c r="BEW19" s="1621"/>
      <c r="BEX19" s="1621"/>
      <c r="BEY19" s="1621"/>
      <c r="BEZ19" s="1621"/>
      <c r="BFA19" s="1621"/>
      <c r="BFB19" s="1621"/>
      <c r="BFC19" s="1621"/>
      <c r="BFD19" s="1621"/>
      <c r="BFE19" s="1621"/>
      <c r="BFF19" s="1621"/>
      <c r="BFG19" s="1621"/>
      <c r="BFH19" s="1621"/>
      <c r="BFI19" s="1621"/>
      <c r="BFJ19" s="1621"/>
      <c r="BFK19" s="1621"/>
      <c r="BFL19" s="1621"/>
      <c r="BFM19" s="1621"/>
      <c r="BFN19" s="1621"/>
      <c r="BFO19" s="1621"/>
      <c r="BFP19" s="1621"/>
      <c r="BFQ19" s="1621"/>
      <c r="BFR19" s="1621"/>
      <c r="BFS19" s="1621"/>
      <c r="BFT19" s="1621"/>
      <c r="BFU19" s="1621"/>
      <c r="BFV19" s="1621"/>
      <c r="BFW19" s="1621"/>
      <c r="BFX19" s="1621"/>
      <c r="BFY19" s="1621"/>
      <c r="BFZ19" s="1621"/>
      <c r="BGA19" s="1621"/>
      <c r="BGB19" s="1621"/>
      <c r="BGC19" s="1621"/>
      <c r="BGD19" s="1621"/>
      <c r="BGE19" s="1621"/>
      <c r="BGF19" s="1621"/>
      <c r="BGG19" s="1621"/>
      <c r="BGH19" s="1621"/>
      <c r="BGI19" s="1621"/>
      <c r="BGJ19" s="1621"/>
      <c r="BGK19" s="1621"/>
      <c r="BGL19" s="1621"/>
      <c r="BGM19" s="1621"/>
      <c r="BGN19" s="1621"/>
      <c r="BGO19" s="1621"/>
      <c r="BGP19" s="1621"/>
      <c r="BGQ19" s="1621"/>
      <c r="BGR19" s="1621"/>
      <c r="BGS19" s="1621"/>
      <c r="BGT19" s="1621"/>
      <c r="BGU19" s="1621"/>
      <c r="BGV19" s="1621"/>
      <c r="BGW19" s="1621"/>
      <c r="BGX19" s="1621"/>
      <c r="BGY19" s="1621"/>
      <c r="BGZ19" s="1621"/>
      <c r="BHA19" s="1621"/>
      <c r="BHB19" s="1621"/>
      <c r="BHC19" s="1621"/>
      <c r="BHD19" s="1621"/>
      <c r="BHE19" s="1621"/>
      <c r="BHF19" s="1621"/>
      <c r="BHG19" s="1621"/>
      <c r="BHH19" s="1621"/>
      <c r="BHI19" s="1621"/>
      <c r="BHJ19" s="1621"/>
      <c r="BHK19" s="1621"/>
      <c r="BHL19" s="1621"/>
      <c r="BHM19" s="1621"/>
      <c r="BHN19" s="1621"/>
      <c r="BHO19" s="1621"/>
      <c r="BHP19" s="1621"/>
      <c r="BHQ19" s="1621"/>
      <c r="BHR19" s="1621"/>
      <c r="BHS19" s="1621"/>
      <c r="BHT19" s="1621"/>
      <c r="BHU19" s="1621"/>
      <c r="BHV19" s="1621"/>
      <c r="BHW19" s="1621"/>
      <c r="BHX19" s="1621"/>
      <c r="BHY19" s="1621"/>
      <c r="BHZ19" s="1621"/>
      <c r="BIA19" s="1621"/>
      <c r="BIB19" s="1621"/>
      <c r="BIC19" s="1621"/>
      <c r="BID19" s="1621"/>
      <c r="BIE19" s="1621"/>
      <c r="BIF19" s="1621"/>
      <c r="BIG19" s="1621"/>
      <c r="BIH19" s="1621"/>
      <c r="BII19" s="1621"/>
      <c r="BIJ19" s="1621"/>
      <c r="BIK19" s="1621"/>
      <c r="BIL19" s="1621"/>
      <c r="BIM19" s="1621"/>
      <c r="BIN19" s="1621"/>
      <c r="BIO19" s="1621"/>
      <c r="BIP19" s="1621"/>
      <c r="BIQ19" s="1621"/>
      <c r="BIR19" s="1621"/>
      <c r="BIS19" s="1621"/>
      <c r="BIT19" s="1621"/>
      <c r="BIU19" s="1621"/>
      <c r="BIV19" s="1621"/>
      <c r="BIW19" s="1621"/>
      <c r="BIX19" s="1621"/>
      <c r="BIY19" s="1621"/>
      <c r="BIZ19" s="1621"/>
      <c r="BJA19" s="1621"/>
      <c r="BJB19" s="1621"/>
      <c r="BJC19" s="1621"/>
      <c r="BJD19" s="1621"/>
      <c r="BJE19" s="1621"/>
      <c r="BJF19" s="1621"/>
      <c r="BJG19" s="1621"/>
      <c r="BJH19" s="1621"/>
      <c r="BJI19" s="1621"/>
      <c r="BJJ19" s="1621"/>
      <c r="BJK19" s="1621"/>
      <c r="BJL19" s="1621"/>
      <c r="BJM19" s="1621"/>
      <c r="BJN19" s="1621"/>
      <c r="BJO19" s="1621"/>
      <c r="BJP19" s="1621"/>
      <c r="BJQ19" s="1621"/>
      <c r="BJR19" s="1621"/>
      <c r="BJS19" s="1621"/>
      <c r="BJT19" s="1621"/>
      <c r="BJU19" s="1621"/>
      <c r="BJV19" s="1621"/>
      <c r="BJW19" s="1621"/>
      <c r="BJX19" s="1621"/>
      <c r="BJY19" s="1621"/>
      <c r="BJZ19" s="1621"/>
      <c r="BKA19" s="1621"/>
      <c r="BKB19" s="1621"/>
      <c r="BKC19" s="1621"/>
      <c r="BKD19" s="1621"/>
      <c r="BKE19" s="1621"/>
      <c r="BKF19" s="1621"/>
      <c r="BKG19" s="1621"/>
      <c r="BKH19" s="1621"/>
      <c r="BKI19" s="1621"/>
      <c r="BKJ19" s="1621"/>
      <c r="BKK19" s="1621"/>
      <c r="BKL19" s="1621"/>
      <c r="BKM19" s="1621"/>
      <c r="BKN19" s="1621"/>
      <c r="BKO19" s="1621"/>
      <c r="BKP19" s="1621"/>
      <c r="BKQ19" s="1621"/>
      <c r="BKR19" s="1621"/>
      <c r="BKS19" s="1621"/>
      <c r="BKT19" s="1621"/>
      <c r="BKU19" s="1621"/>
      <c r="BKV19" s="1621"/>
      <c r="BKW19" s="1621"/>
      <c r="BKX19" s="1621"/>
      <c r="BKY19" s="1621"/>
      <c r="BKZ19" s="1621"/>
      <c r="BLA19" s="1621"/>
      <c r="BLB19" s="1621"/>
      <c r="BLC19" s="1621"/>
      <c r="BLD19" s="1621"/>
      <c r="BLE19" s="1621"/>
      <c r="BLF19" s="1621"/>
      <c r="BLG19" s="1621"/>
      <c r="BLH19" s="1621"/>
      <c r="BLI19" s="1621"/>
      <c r="BLJ19" s="1621"/>
      <c r="BLK19" s="1621"/>
      <c r="BLL19" s="1621"/>
      <c r="BLM19" s="1621"/>
      <c r="BLN19" s="1621"/>
      <c r="BLO19" s="1621"/>
      <c r="BLP19" s="1621"/>
      <c r="BLQ19" s="1621"/>
      <c r="BLR19" s="1621"/>
      <c r="BLS19" s="1621"/>
      <c r="BLT19" s="1621"/>
      <c r="BLU19" s="1621"/>
      <c r="BLV19" s="1621"/>
      <c r="BLW19" s="1621"/>
      <c r="BLX19" s="1621"/>
      <c r="BLY19" s="1621"/>
      <c r="BLZ19" s="1621"/>
      <c r="BMA19" s="1621"/>
      <c r="BMB19" s="1621"/>
      <c r="BMC19" s="1621"/>
      <c r="BMD19" s="1621"/>
      <c r="BME19" s="1621"/>
      <c r="BMF19" s="1621"/>
      <c r="BMG19" s="1621"/>
      <c r="BMH19" s="1621"/>
      <c r="BMI19" s="1621"/>
      <c r="BMJ19" s="1621"/>
      <c r="BMK19" s="1621"/>
      <c r="BML19" s="1621"/>
      <c r="BMM19" s="1621"/>
      <c r="BMN19" s="1621"/>
      <c r="BMO19" s="1621"/>
      <c r="BMP19" s="1621"/>
      <c r="BMQ19" s="1621"/>
      <c r="BMR19" s="1621"/>
      <c r="BMS19" s="1621"/>
      <c r="BMT19" s="1621"/>
      <c r="BMU19" s="1621"/>
      <c r="BMV19" s="1621"/>
      <c r="BMW19" s="1621"/>
      <c r="BMX19" s="1621"/>
      <c r="BMY19" s="1621"/>
      <c r="BMZ19" s="1621"/>
      <c r="BNA19" s="1621"/>
      <c r="BNB19" s="1621"/>
      <c r="BNC19" s="1621"/>
      <c r="BND19" s="1621"/>
      <c r="BNE19" s="1621"/>
      <c r="BNF19" s="1621"/>
      <c r="BNG19" s="1621"/>
      <c r="BNH19" s="1621"/>
      <c r="BNI19" s="1621"/>
      <c r="BNJ19" s="1621"/>
      <c r="BNK19" s="1621"/>
      <c r="BNL19" s="1621"/>
      <c r="BNM19" s="1621"/>
      <c r="BNN19" s="1621"/>
      <c r="BNO19" s="1621"/>
      <c r="BNP19" s="1621"/>
      <c r="BNQ19" s="1621"/>
      <c r="BNR19" s="1621"/>
      <c r="BNS19" s="1621"/>
      <c r="BNT19" s="1621"/>
      <c r="BNU19" s="1621"/>
      <c r="BNV19" s="1621"/>
      <c r="BNW19" s="1621"/>
      <c r="BNX19" s="1621"/>
      <c r="BNY19" s="1621"/>
      <c r="BNZ19" s="1621"/>
      <c r="BOA19" s="1621"/>
      <c r="BOB19" s="1621"/>
      <c r="BOC19" s="1621"/>
      <c r="BOD19" s="1621"/>
      <c r="BOE19" s="1621"/>
      <c r="BOF19" s="1621"/>
      <c r="BOG19" s="1621"/>
      <c r="BOH19" s="1621"/>
      <c r="BOI19" s="1621"/>
      <c r="BOJ19" s="1621"/>
      <c r="BOK19" s="1621"/>
      <c r="BOL19" s="1621"/>
      <c r="BOM19" s="1621"/>
      <c r="BON19" s="1621"/>
      <c r="BOO19" s="1621"/>
      <c r="BOP19" s="1621"/>
      <c r="BOQ19" s="1621"/>
      <c r="BOR19" s="1621"/>
      <c r="BOS19" s="1621"/>
      <c r="BOT19" s="1621"/>
      <c r="BOU19" s="1621"/>
      <c r="BOV19" s="1621"/>
      <c r="BOW19" s="1621"/>
      <c r="BOX19" s="1621"/>
      <c r="BOY19" s="1621"/>
      <c r="BOZ19" s="1621"/>
      <c r="BPA19" s="1621"/>
      <c r="BPB19" s="1621"/>
      <c r="BPC19" s="1621"/>
      <c r="BPD19" s="1621"/>
      <c r="BPE19" s="1621"/>
      <c r="BPF19" s="1621"/>
      <c r="BPG19" s="1621"/>
      <c r="BPH19" s="1621"/>
      <c r="BPI19" s="1621"/>
      <c r="BPJ19" s="1621"/>
      <c r="BPK19" s="1621"/>
      <c r="BPL19" s="1621"/>
      <c r="BPM19" s="1621"/>
      <c r="BPN19" s="1621"/>
      <c r="BPO19" s="1621"/>
      <c r="BPP19" s="1621"/>
      <c r="BPQ19" s="1621"/>
      <c r="BPR19" s="1621"/>
      <c r="BPS19" s="1621"/>
      <c r="BPT19" s="1621"/>
      <c r="BPU19" s="1621"/>
      <c r="BPV19" s="1621"/>
      <c r="BPW19" s="1621"/>
      <c r="BPX19" s="1621"/>
      <c r="BPY19" s="1621"/>
      <c r="BPZ19" s="1621"/>
      <c r="BQA19" s="1621"/>
      <c r="BQB19" s="1621"/>
      <c r="BQC19" s="1621"/>
      <c r="BQD19" s="1621"/>
      <c r="BQE19" s="1621"/>
      <c r="BQF19" s="1621"/>
      <c r="BQG19" s="1621"/>
      <c r="BQH19" s="1621"/>
      <c r="BQI19" s="1621"/>
      <c r="BQJ19" s="1621"/>
      <c r="BQK19" s="1621"/>
      <c r="BQL19" s="1621"/>
      <c r="BQM19" s="1621"/>
      <c r="BQN19" s="1621"/>
      <c r="BQO19" s="1621"/>
      <c r="BQP19" s="1621"/>
      <c r="BQQ19" s="1621"/>
      <c r="BQR19" s="1621"/>
      <c r="BQS19" s="1621"/>
      <c r="BQT19" s="1621"/>
      <c r="BQU19" s="1621"/>
      <c r="BQV19" s="1621"/>
      <c r="BQW19" s="1621"/>
      <c r="BQX19" s="1621"/>
      <c r="BQY19" s="1621"/>
      <c r="BQZ19" s="1621"/>
      <c r="BRA19" s="1621"/>
      <c r="BRB19" s="1621"/>
      <c r="BRC19" s="1621"/>
      <c r="BRD19" s="1621"/>
      <c r="BRE19" s="1621"/>
      <c r="BRF19" s="1621"/>
      <c r="BRG19" s="1621"/>
      <c r="BRH19" s="1621"/>
      <c r="BRI19" s="1621"/>
      <c r="BRJ19" s="1621"/>
      <c r="BRK19" s="1621"/>
      <c r="BRL19" s="1621"/>
      <c r="BRM19" s="1621"/>
      <c r="BRN19" s="1621"/>
      <c r="BRO19" s="1621"/>
      <c r="BRP19" s="1621"/>
      <c r="BRQ19" s="1621"/>
      <c r="BRR19" s="1621"/>
      <c r="BRS19" s="1621"/>
      <c r="BRT19" s="1621"/>
      <c r="BRU19" s="1621"/>
      <c r="BRV19" s="1621"/>
      <c r="BRW19" s="1621"/>
      <c r="BRX19" s="1621"/>
      <c r="BRY19" s="1621"/>
      <c r="BRZ19" s="1621"/>
      <c r="BSA19" s="1621"/>
      <c r="BSB19" s="1621"/>
      <c r="BSC19" s="1621"/>
      <c r="BSD19" s="1621"/>
      <c r="BSE19" s="1621"/>
      <c r="BSF19" s="1621"/>
      <c r="BSG19" s="1621"/>
      <c r="BSH19" s="1621"/>
      <c r="BSI19" s="1621"/>
      <c r="BSJ19" s="1621"/>
      <c r="BSK19" s="1621"/>
      <c r="BSL19" s="1621"/>
      <c r="BSM19" s="1621"/>
      <c r="BSN19" s="1621"/>
      <c r="BSO19" s="1621"/>
      <c r="BSP19" s="1621"/>
      <c r="BSQ19" s="1621"/>
      <c r="BSR19" s="1621"/>
      <c r="BSS19" s="1621"/>
      <c r="BST19" s="1621"/>
      <c r="BSU19" s="1621"/>
      <c r="BSV19" s="1621"/>
      <c r="BSW19" s="1621"/>
      <c r="BSX19" s="1621"/>
      <c r="BSY19" s="1621"/>
      <c r="BSZ19" s="1621"/>
      <c r="BTA19" s="1621"/>
      <c r="BTB19" s="1621"/>
      <c r="BTC19" s="1621"/>
      <c r="BTD19" s="1621"/>
      <c r="BTE19" s="1621"/>
      <c r="BTF19" s="1621"/>
      <c r="BTG19" s="1621"/>
      <c r="BTH19" s="1621"/>
      <c r="BTI19" s="1621"/>
      <c r="BTJ19" s="1621"/>
      <c r="BTK19" s="1621"/>
      <c r="BTL19" s="1621"/>
      <c r="BTM19" s="1621"/>
      <c r="BTN19" s="1621"/>
      <c r="BTO19" s="1621"/>
      <c r="BTP19" s="1621"/>
      <c r="BTQ19" s="1621"/>
      <c r="BTR19" s="1621"/>
      <c r="BTS19" s="1621"/>
      <c r="BTT19" s="1621"/>
      <c r="BTU19" s="1621"/>
      <c r="BTV19" s="1621"/>
      <c r="BTW19" s="1621"/>
      <c r="BTX19" s="1621"/>
      <c r="BTY19" s="1621"/>
      <c r="BTZ19" s="1621"/>
      <c r="BUA19" s="1621"/>
      <c r="BUB19" s="1621"/>
      <c r="BUC19" s="1621"/>
      <c r="BUD19" s="1621"/>
      <c r="BUE19" s="1621"/>
      <c r="BUF19" s="1621"/>
      <c r="BUG19" s="1621"/>
      <c r="BUH19" s="1621"/>
      <c r="BUI19" s="1621"/>
      <c r="BUJ19" s="1621"/>
      <c r="BUK19" s="1621"/>
      <c r="BUL19" s="1621"/>
      <c r="BUM19" s="1621"/>
      <c r="BUN19" s="1621"/>
      <c r="BUO19" s="1621"/>
      <c r="BUP19" s="1621"/>
      <c r="BUQ19" s="1621"/>
      <c r="BUR19" s="1621"/>
      <c r="BUS19" s="1621"/>
      <c r="BUT19" s="1621"/>
      <c r="BUU19" s="1621"/>
      <c r="BUV19" s="1621"/>
      <c r="BUW19" s="1621"/>
      <c r="BUX19" s="1621"/>
      <c r="BUY19" s="1621"/>
      <c r="BUZ19" s="1621"/>
      <c r="BVA19" s="1621"/>
      <c r="BVB19" s="1621"/>
      <c r="BVC19" s="1621"/>
      <c r="BVD19" s="1621"/>
      <c r="BVE19" s="1621"/>
      <c r="BVF19" s="1621"/>
      <c r="BVG19" s="1621"/>
      <c r="BVH19" s="1621"/>
      <c r="BVI19" s="1621"/>
      <c r="BVJ19" s="1621"/>
      <c r="BVK19" s="1621"/>
      <c r="BVL19" s="1621"/>
      <c r="BVM19" s="1621"/>
      <c r="BVN19" s="1621"/>
      <c r="BVO19" s="1621"/>
      <c r="BVP19" s="1621"/>
      <c r="BVQ19" s="1621"/>
      <c r="BVR19" s="1621"/>
      <c r="BVS19" s="1621"/>
      <c r="BVT19" s="1621"/>
      <c r="BVU19" s="1621"/>
      <c r="BVV19" s="1621"/>
      <c r="BVW19" s="1621"/>
      <c r="BVX19" s="1621"/>
      <c r="BVY19" s="1621"/>
      <c r="BVZ19" s="1621"/>
      <c r="BWA19" s="1621"/>
      <c r="BWB19" s="1621"/>
      <c r="BWC19" s="1621"/>
      <c r="BWD19" s="1621"/>
      <c r="BWE19" s="1621"/>
      <c r="BWF19" s="1621"/>
      <c r="BWG19" s="1621"/>
      <c r="BWH19" s="1621"/>
      <c r="BWI19" s="1621"/>
      <c r="BWJ19" s="1621"/>
      <c r="BWK19" s="1621"/>
      <c r="BWL19" s="1621"/>
      <c r="BWM19" s="1621"/>
      <c r="BWN19" s="1621"/>
      <c r="BWO19" s="1621"/>
      <c r="BWP19" s="1621"/>
      <c r="BWQ19" s="1621"/>
      <c r="BWR19" s="1621"/>
      <c r="BWS19" s="1621"/>
      <c r="BWT19" s="1621"/>
      <c r="BWU19" s="1621"/>
      <c r="BWV19" s="1621"/>
      <c r="BWW19" s="1621"/>
      <c r="BWX19" s="1621"/>
      <c r="BWY19" s="1621"/>
      <c r="BWZ19" s="1621"/>
      <c r="BXA19" s="1621"/>
      <c r="BXB19" s="1621"/>
      <c r="BXC19" s="1621"/>
      <c r="BXD19" s="1621"/>
      <c r="BXE19" s="1621"/>
      <c r="BXF19" s="1621"/>
      <c r="BXG19" s="1621"/>
      <c r="BXH19" s="1621"/>
      <c r="BXI19" s="1621"/>
      <c r="BXJ19" s="1621"/>
      <c r="BXK19" s="1621"/>
      <c r="BXL19" s="1621"/>
      <c r="BXM19" s="1621"/>
      <c r="BXN19" s="1621"/>
      <c r="BXO19" s="1621"/>
      <c r="BXP19" s="1621"/>
      <c r="BXQ19" s="1621"/>
      <c r="BXR19" s="1621"/>
      <c r="BXS19" s="1621"/>
      <c r="BXT19" s="1621"/>
      <c r="BXU19" s="1621"/>
      <c r="BXV19" s="1621"/>
      <c r="BXW19" s="1621"/>
      <c r="BXX19" s="1621"/>
      <c r="BXY19" s="1621"/>
      <c r="BXZ19" s="1621"/>
      <c r="BYA19" s="1621"/>
      <c r="BYB19" s="1621"/>
      <c r="BYC19" s="1621"/>
      <c r="BYD19" s="1621"/>
      <c r="BYE19" s="1621"/>
      <c r="BYF19" s="1621"/>
      <c r="BYG19" s="1621"/>
      <c r="BYH19" s="1621"/>
      <c r="BYI19" s="1621"/>
      <c r="BYJ19" s="1621"/>
      <c r="BYK19" s="1621"/>
      <c r="BYL19" s="1621"/>
      <c r="BYM19" s="1621"/>
      <c r="BYN19" s="1621"/>
      <c r="BYO19" s="1621"/>
      <c r="BYP19" s="1621"/>
      <c r="BYQ19" s="1621"/>
      <c r="BYR19" s="1621"/>
      <c r="BYS19" s="1621"/>
      <c r="BYT19" s="1621"/>
      <c r="BYU19" s="1621"/>
      <c r="BYV19" s="1621"/>
      <c r="BYW19" s="1621"/>
      <c r="BYX19" s="1621"/>
      <c r="BYY19" s="1621"/>
      <c r="BYZ19" s="1621"/>
      <c r="BZA19" s="1621"/>
      <c r="BZB19" s="1621"/>
      <c r="BZC19" s="1621"/>
      <c r="BZD19" s="1621"/>
      <c r="BZE19" s="1621"/>
      <c r="BZF19" s="1621"/>
      <c r="BZG19" s="1621"/>
      <c r="BZH19" s="1621"/>
      <c r="BZI19" s="1621"/>
      <c r="BZJ19" s="1621"/>
      <c r="BZK19" s="1621"/>
      <c r="BZL19" s="1621"/>
      <c r="BZM19" s="1621"/>
      <c r="BZN19" s="1621"/>
      <c r="BZO19" s="1621"/>
      <c r="BZP19" s="1621"/>
      <c r="BZQ19" s="1621"/>
      <c r="BZR19" s="1621"/>
      <c r="BZS19" s="1621"/>
      <c r="BZT19" s="1621"/>
      <c r="BZU19" s="1621"/>
      <c r="BZV19" s="1621"/>
      <c r="BZW19" s="1621"/>
      <c r="BZX19" s="1621"/>
      <c r="BZY19" s="1621"/>
      <c r="BZZ19" s="1621"/>
      <c r="CAA19" s="1621"/>
      <c r="CAB19" s="1621"/>
      <c r="CAC19" s="1621"/>
      <c r="CAD19" s="1621"/>
      <c r="CAE19" s="1621"/>
      <c r="CAF19" s="1621"/>
      <c r="CAG19" s="1621"/>
      <c r="CAH19" s="1621"/>
      <c r="CAI19" s="1621"/>
      <c r="CAJ19" s="1621"/>
      <c r="CAK19" s="1621"/>
      <c r="CAL19" s="1621"/>
      <c r="CAM19" s="1621"/>
      <c r="CAN19" s="1621"/>
      <c r="CAO19" s="1621"/>
      <c r="CAP19" s="1621"/>
      <c r="CAQ19" s="1621"/>
      <c r="CAR19" s="1621"/>
      <c r="CAS19" s="1621"/>
      <c r="CAT19" s="1621"/>
      <c r="CAU19" s="1621"/>
      <c r="CAV19" s="1621"/>
      <c r="CAW19" s="1621"/>
      <c r="CAX19" s="1621"/>
      <c r="CAY19" s="1621"/>
      <c r="CAZ19" s="1621"/>
      <c r="CBA19" s="1621"/>
      <c r="CBB19" s="1621"/>
      <c r="CBC19" s="1621"/>
      <c r="CBD19" s="1621"/>
      <c r="CBE19" s="1621"/>
      <c r="CBF19" s="1621"/>
      <c r="CBG19" s="1621"/>
      <c r="CBH19" s="1621"/>
      <c r="CBI19" s="1621"/>
      <c r="CBJ19" s="1621"/>
      <c r="CBK19" s="1621"/>
      <c r="CBL19" s="1621"/>
      <c r="CBM19" s="1621"/>
      <c r="CBN19" s="1621"/>
      <c r="CBO19" s="1621"/>
      <c r="CBP19" s="1621"/>
      <c r="CBQ19" s="1621"/>
      <c r="CBR19" s="1621"/>
      <c r="CBS19" s="1621"/>
      <c r="CBT19" s="1621"/>
      <c r="CBU19" s="1621"/>
      <c r="CBV19" s="1621"/>
      <c r="CBW19" s="1621"/>
      <c r="CBX19" s="1621"/>
      <c r="CBY19" s="1621"/>
      <c r="CBZ19" s="1621"/>
      <c r="CCA19" s="1621"/>
      <c r="CCB19" s="1621"/>
      <c r="CCC19" s="1621"/>
      <c r="CCD19" s="1621"/>
      <c r="CCE19" s="1621"/>
      <c r="CCF19" s="1621"/>
      <c r="CCG19" s="1621"/>
      <c r="CCH19" s="1621"/>
      <c r="CCI19" s="1621"/>
      <c r="CCJ19" s="1621"/>
      <c r="CCK19" s="1621"/>
      <c r="CCL19" s="1621"/>
      <c r="CCM19" s="1621"/>
      <c r="CCN19" s="1621"/>
      <c r="CCO19" s="1621"/>
      <c r="CCP19" s="1621"/>
      <c r="CCQ19" s="1621"/>
      <c r="CCR19" s="1621"/>
      <c r="CCS19" s="1621"/>
      <c r="CCT19" s="1621"/>
      <c r="CCU19" s="1621"/>
      <c r="CCV19" s="1621"/>
      <c r="CCW19" s="1621"/>
      <c r="CCX19" s="1621"/>
      <c r="CCY19" s="1621"/>
      <c r="CCZ19" s="1621"/>
      <c r="CDA19" s="1621"/>
      <c r="CDB19" s="1621"/>
      <c r="CDC19" s="1621"/>
      <c r="CDD19" s="1621"/>
      <c r="CDE19" s="1621"/>
      <c r="CDF19" s="1621"/>
      <c r="CDG19" s="1621"/>
      <c r="CDH19" s="1621"/>
      <c r="CDI19" s="1621"/>
      <c r="CDJ19" s="1621"/>
      <c r="CDK19" s="1621"/>
      <c r="CDL19" s="1621"/>
      <c r="CDM19" s="1621"/>
      <c r="CDN19" s="1621"/>
      <c r="CDO19" s="1621"/>
      <c r="CDP19" s="1621"/>
      <c r="CDQ19" s="1621"/>
      <c r="CDR19" s="1621"/>
      <c r="CDS19" s="1621"/>
      <c r="CDT19" s="1621"/>
      <c r="CDU19" s="1621"/>
      <c r="CDV19" s="1621"/>
      <c r="CDW19" s="1621"/>
      <c r="CDX19" s="1621"/>
      <c r="CDY19" s="1621"/>
      <c r="CDZ19" s="1621"/>
      <c r="CEA19" s="1621"/>
      <c r="CEB19" s="1621"/>
      <c r="CEC19" s="1621"/>
      <c r="CED19" s="1621"/>
      <c r="CEE19" s="1621"/>
      <c r="CEF19" s="1621"/>
      <c r="CEG19" s="1621"/>
      <c r="CEH19" s="1621"/>
      <c r="CEI19" s="1621"/>
      <c r="CEJ19" s="1621"/>
      <c r="CEK19" s="1621"/>
      <c r="CEL19" s="1621"/>
      <c r="CEM19" s="1621"/>
      <c r="CEN19" s="1621"/>
      <c r="CEO19" s="1621"/>
      <c r="CEP19" s="1621"/>
      <c r="CEQ19" s="1621"/>
      <c r="CER19" s="1621"/>
      <c r="CES19" s="1621"/>
      <c r="CET19" s="1621"/>
      <c r="CEU19" s="1621"/>
      <c r="CEV19" s="1621"/>
      <c r="CEW19" s="1621"/>
      <c r="CEX19" s="1621"/>
      <c r="CEY19" s="1621"/>
      <c r="CEZ19" s="1621"/>
      <c r="CFA19" s="1621"/>
      <c r="CFB19" s="1621"/>
      <c r="CFC19" s="1621"/>
      <c r="CFD19" s="1621"/>
      <c r="CFE19" s="1621"/>
      <c r="CFF19" s="1621"/>
      <c r="CFG19" s="1621"/>
      <c r="CFH19" s="1621"/>
      <c r="CFI19" s="1621"/>
      <c r="CFJ19" s="1621"/>
      <c r="CFK19" s="1621"/>
      <c r="CFL19" s="1621"/>
      <c r="CFM19" s="1621"/>
      <c r="CFN19" s="1621"/>
      <c r="CFO19" s="1621"/>
      <c r="CFP19" s="1621"/>
      <c r="CFQ19" s="1621"/>
      <c r="CFR19" s="1621"/>
      <c r="CFS19" s="1621"/>
      <c r="CFT19" s="1621"/>
      <c r="CFU19" s="1621"/>
      <c r="CFV19" s="1621"/>
      <c r="CFW19" s="1621"/>
      <c r="CFX19" s="1621"/>
      <c r="CFY19" s="1621"/>
      <c r="CFZ19" s="1621"/>
      <c r="CGA19" s="1621"/>
      <c r="CGB19" s="1621"/>
      <c r="CGC19" s="1621"/>
      <c r="CGD19" s="1621"/>
      <c r="CGE19" s="1621"/>
      <c r="CGF19" s="1621"/>
      <c r="CGG19" s="1621"/>
      <c r="CGH19" s="1621"/>
      <c r="CGI19" s="1621"/>
      <c r="CGJ19" s="1621"/>
      <c r="CGK19" s="1621"/>
      <c r="CGL19" s="1621"/>
      <c r="CGM19" s="1621"/>
      <c r="CGN19" s="1621"/>
      <c r="CGO19" s="1621"/>
      <c r="CGP19" s="1621"/>
      <c r="CGQ19" s="1621"/>
      <c r="CGR19" s="1621"/>
      <c r="CGS19" s="1621"/>
      <c r="CGT19" s="1621"/>
      <c r="CGU19" s="1621"/>
      <c r="CGV19" s="1621"/>
      <c r="CGW19" s="1621"/>
      <c r="CGX19" s="1621"/>
      <c r="CGY19" s="1621"/>
      <c r="CGZ19" s="1621"/>
      <c r="CHA19" s="1621"/>
      <c r="CHB19" s="1621"/>
      <c r="CHC19" s="1621"/>
      <c r="CHD19" s="1621"/>
      <c r="CHE19" s="1621"/>
      <c r="CHF19" s="1621"/>
      <c r="CHG19" s="1621"/>
      <c r="CHH19" s="1621"/>
      <c r="CHI19" s="1621"/>
      <c r="CHJ19" s="1621"/>
      <c r="CHK19" s="1621"/>
      <c r="CHL19" s="1621"/>
      <c r="CHM19" s="1621"/>
      <c r="CHN19" s="1621"/>
      <c r="CHO19" s="1621"/>
      <c r="CHP19" s="1621"/>
      <c r="CHQ19" s="1621"/>
      <c r="CHR19" s="1621"/>
      <c r="CHS19" s="1621"/>
      <c r="CHT19" s="1621"/>
      <c r="CHU19" s="1621"/>
      <c r="CHV19" s="1621"/>
      <c r="CHW19" s="1621"/>
      <c r="CHX19" s="1621"/>
      <c r="CHY19" s="1621"/>
      <c r="CHZ19" s="1621"/>
      <c r="CIA19" s="1621"/>
      <c r="CIB19" s="1621"/>
      <c r="CIC19" s="1621"/>
      <c r="CID19" s="1621"/>
      <c r="CIE19" s="1621"/>
      <c r="CIF19" s="1621"/>
      <c r="CIG19" s="1621"/>
      <c r="CIH19" s="1621"/>
      <c r="CII19" s="1621"/>
      <c r="CIJ19" s="1621"/>
      <c r="CIK19" s="1621"/>
      <c r="CIL19" s="1621"/>
      <c r="CIM19" s="1621"/>
      <c r="CIN19" s="1621"/>
      <c r="CIO19" s="1621"/>
      <c r="CIP19" s="1621"/>
      <c r="CIQ19" s="1621"/>
      <c r="CIR19" s="1621"/>
      <c r="CIS19" s="1621"/>
      <c r="CIT19" s="1621"/>
      <c r="CIU19" s="1621"/>
      <c r="CIV19" s="1621"/>
      <c r="CIW19" s="1621"/>
      <c r="CIX19" s="1621"/>
      <c r="CIY19" s="1621"/>
      <c r="CIZ19" s="1621"/>
      <c r="CJA19" s="1621"/>
      <c r="CJB19" s="1621"/>
      <c r="CJC19" s="1621"/>
      <c r="CJD19" s="1621"/>
      <c r="CJE19" s="1621"/>
      <c r="CJF19" s="1621"/>
      <c r="CJG19" s="1621"/>
      <c r="CJH19" s="1621"/>
      <c r="CJI19" s="1621"/>
      <c r="CJJ19" s="1621"/>
      <c r="CJK19" s="1621"/>
      <c r="CJL19" s="1621"/>
      <c r="CJM19" s="1621"/>
      <c r="CJN19" s="1621"/>
      <c r="CJO19" s="1621"/>
      <c r="CJP19" s="1621"/>
      <c r="CJQ19" s="1621"/>
      <c r="CJR19" s="1621"/>
      <c r="CJS19" s="1621"/>
      <c r="CJT19" s="1621"/>
      <c r="CJU19" s="1621"/>
      <c r="CJV19" s="1621"/>
      <c r="CJW19" s="1621"/>
      <c r="CJX19" s="1621"/>
      <c r="CJY19" s="1621"/>
      <c r="CJZ19" s="1621"/>
      <c r="CKA19" s="1621"/>
      <c r="CKB19" s="1621"/>
      <c r="CKC19" s="1621"/>
      <c r="CKD19" s="1621"/>
      <c r="CKE19" s="1621"/>
      <c r="CKF19" s="1621"/>
      <c r="CKG19" s="1621"/>
      <c r="CKH19" s="1621"/>
      <c r="CKI19" s="1621"/>
      <c r="CKJ19" s="1621"/>
      <c r="CKK19" s="1621"/>
      <c r="CKL19" s="1621"/>
      <c r="CKM19" s="1621"/>
      <c r="CKN19" s="1621"/>
      <c r="CKO19" s="1621"/>
      <c r="CKP19" s="1621"/>
      <c r="CKQ19" s="1621"/>
      <c r="CKR19" s="1621"/>
      <c r="CKS19" s="1621"/>
      <c r="CKT19" s="1621"/>
      <c r="CKU19" s="1621"/>
      <c r="CKV19" s="1621"/>
      <c r="CKW19" s="1621"/>
      <c r="CKX19" s="1621"/>
      <c r="CKY19" s="1621"/>
      <c r="CKZ19" s="1621"/>
      <c r="CLA19" s="1621"/>
      <c r="CLB19" s="1621"/>
      <c r="CLC19" s="1621"/>
      <c r="CLD19" s="1621"/>
      <c r="CLE19" s="1621"/>
      <c r="CLF19" s="1621"/>
      <c r="CLG19" s="1621"/>
      <c r="CLH19" s="1621"/>
      <c r="CLI19" s="1621"/>
      <c r="CLJ19" s="1621"/>
      <c r="CLK19" s="1621"/>
      <c r="CLL19" s="1621"/>
      <c r="CLM19" s="1621"/>
      <c r="CLN19" s="1621"/>
      <c r="CLO19" s="1621"/>
      <c r="CLP19" s="1621"/>
      <c r="CLQ19" s="1621"/>
      <c r="CLR19" s="1621"/>
      <c r="CLS19" s="1621"/>
      <c r="CLT19" s="1621"/>
      <c r="CLU19" s="1621"/>
      <c r="CLV19" s="1621"/>
      <c r="CLW19" s="1621"/>
      <c r="CLX19" s="1621"/>
      <c r="CLY19" s="1621"/>
      <c r="CLZ19" s="1621"/>
      <c r="CMA19" s="1621"/>
      <c r="CMB19" s="1621"/>
      <c r="CMC19" s="1621"/>
      <c r="CMD19" s="1621"/>
      <c r="CME19" s="1621"/>
      <c r="CMF19" s="1621"/>
      <c r="CMG19" s="1621"/>
      <c r="CMH19" s="1621"/>
      <c r="CMI19" s="1621"/>
      <c r="CMJ19" s="1621"/>
      <c r="CMK19" s="1621"/>
      <c r="CML19" s="1621"/>
      <c r="CMM19" s="1621"/>
      <c r="CMN19" s="1621"/>
      <c r="CMO19" s="1621"/>
      <c r="CMP19" s="1621"/>
      <c r="CMQ19" s="1621"/>
      <c r="CMR19" s="1621"/>
      <c r="CMS19" s="1621"/>
      <c r="CMT19" s="1621"/>
      <c r="CMU19" s="1621"/>
      <c r="CMV19" s="1621"/>
      <c r="CMW19" s="1621"/>
      <c r="CMX19" s="1621"/>
      <c r="CMY19" s="1621"/>
      <c r="CMZ19" s="1621"/>
      <c r="CNA19" s="1621"/>
      <c r="CNB19" s="1621"/>
      <c r="CNC19" s="1621"/>
      <c r="CND19" s="1621"/>
      <c r="CNE19" s="1621"/>
      <c r="CNF19" s="1621"/>
      <c r="CNG19" s="1621"/>
      <c r="CNH19" s="1621"/>
      <c r="CNI19" s="1621"/>
      <c r="CNJ19" s="1621"/>
      <c r="CNK19" s="1621"/>
      <c r="CNL19" s="1621"/>
      <c r="CNM19" s="1621"/>
      <c r="CNN19" s="1621"/>
      <c r="CNO19" s="1621"/>
      <c r="CNP19" s="1621"/>
      <c r="CNQ19" s="1621"/>
      <c r="CNR19" s="1621"/>
      <c r="CNS19" s="1621"/>
      <c r="CNT19" s="1621"/>
      <c r="CNU19" s="1621"/>
      <c r="CNV19" s="1621"/>
      <c r="CNW19" s="1621"/>
      <c r="CNX19" s="1621"/>
      <c r="CNY19" s="1621"/>
      <c r="CNZ19" s="1621"/>
      <c r="COA19" s="1621"/>
      <c r="COB19" s="1621"/>
      <c r="COC19" s="1621"/>
      <c r="COD19" s="1621"/>
      <c r="COE19" s="1621"/>
      <c r="COF19" s="1621"/>
      <c r="COG19" s="1621"/>
      <c r="COH19" s="1621"/>
      <c r="COI19" s="1621"/>
      <c r="COJ19" s="1621"/>
      <c r="COK19" s="1621"/>
      <c r="COL19" s="1621"/>
      <c r="COM19" s="1621"/>
      <c r="CON19" s="1621"/>
      <c r="COO19" s="1621"/>
      <c r="COP19" s="1621"/>
      <c r="COQ19" s="1621"/>
      <c r="COR19" s="1621"/>
      <c r="COS19" s="1621"/>
      <c r="COT19" s="1621"/>
      <c r="COU19" s="1621"/>
      <c r="COV19" s="1621"/>
      <c r="COW19" s="1621"/>
      <c r="COX19" s="1621"/>
      <c r="COY19" s="1621"/>
      <c r="COZ19" s="1621"/>
      <c r="CPA19" s="1621"/>
      <c r="CPB19" s="1621"/>
      <c r="CPC19" s="1621"/>
      <c r="CPD19" s="1621"/>
      <c r="CPE19" s="1621"/>
      <c r="CPF19" s="1621"/>
      <c r="CPG19" s="1621"/>
      <c r="CPH19" s="1621"/>
      <c r="CPI19" s="1621"/>
      <c r="CPJ19" s="1621"/>
      <c r="CPK19" s="1621"/>
      <c r="CPL19" s="1621"/>
      <c r="CPM19" s="1621"/>
      <c r="CPN19" s="1621"/>
      <c r="CPO19" s="1621"/>
      <c r="CPP19" s="1621"/>
      <c r="CPQ19" s="1621"/>
      <c r="CPR19" s="1621"/>
      <c r="CPS19" s="1621"/>
      <c r="CPT19" s="1621"/>
      <c r="CPU19" s="1621"/>
      <c r="CPV19" s="1621"/>
      <c r="CPW19" s="1621"/>
      <c r="CPX19" s="1621"/>
      <c r="CPY19" s="1621"/>
      <c r="CPZ19" s="1621"/>
      <c r="CQA19" s="1621"/>
      <c r="CQB19" s="1621"/>
      <c r="CQC19" s="1621"/>
      <c r="CQD19" s="1621"/>
      <c r="CQE19" s="1621"/>
      <c r="CQF19" s="1621"/>
      <c r="CQG19" s="1621"/>
      <c r="CQH19" s="1621"/>
      <c r="CQI19" s="1621"/>
      <c r="CQJ19" s="1621"/>
      <c r="CQK19" s="1621"/>
      <c r="CQL19" s="1621"/>
      <c r="CQM19" s="1621"/>
      <c r="CQN19" s="1621"/>
      <c r="CQO19" s="1621"/>
      <c r="CQP19" s="1621"/>
      <c r="CQQ19" s="1621"/>
      <c r="CQR19" s="1621"/>
      <c r="CQS19" s="1621"/>
      <c r="CQT19" s="1621"/>
      <c r="CQU19" s="1621"/>
      <c r="CQV19" s="1621"/>
      <c r="CQW19" s="1621"/>
      <c r="CQX19" s="1621"/>
      <c r="CQY19" s="1621"/>
      <c r="CQZ19" s="1621"/>
      <c r="CRA19" s="1621"/>
      <c r="CRB19" s="1621"/>
      <c r="CRC19" s="1621"/>
      <c r="CRD19" s="1621"/>
      <c r="CRE19" s="1621"/>
      <c r="CRF19" s="1621"/>
      <c r="CRG19" s="1621"/>
      <c r="CRH19" s="1621"/>
      <c r="CRI19" s="1621"/>
      <c r="CRJ19" s="1621"/>
      <c r="CRK19" s="1621"/>
      <c r="CRL19" s="1621"/>
      <c r="CRM19" s="1621"/>
      <c r="CRN19" s="1621"/>
      <c r="CRO19" s="1621"/>
      <c r="CRP19" s="1621"/>
      <c r="CRQ19" s="1621"/>
      <c r="CRR19" s="1621"/>
      <c r="CRS19" s="1621"/>
      <c r="CRT19" s="1621"/>
      <c r="CRU19" s="1621"/>
      <c r="CRV19" s="1621"/>
      <c r="CRW19" s="1621"/>
      <c r="CRX19" s="1621"/>
      <c r="CRY19" s="1621"/>
      <c r="CRZ19" s="1621"/>
      <c r="CSA19" s="1621"/>
      <c r="CSB19" s="1621"/>
      <c r="CSC19" s="1621"/>
      <c r="CSD19" s="1621"/>
      <c r="CSE19" s="1621"/>
      <c r="CSF19" s="1621"/>
      <c r="CSG19" s="1621"/>
      <c r="CSH19" s="1621"/>
      <c r="CSI19" s="1621"/>
      <c r="CSJ19" s="1621"/>
      <c r="CSK19" s="1621"/>
      <c r="CSL19" s="1621"/>
      <c r="CSM19" s="1621"/>
      <c r="CSN19" s="1621"/>
      <c r="CSO19" s="1621"/>
      <c r="CSP19" s="1621"/>
      <c r="CSQ19" s="1621"/>
      <c r="CSR19" s="1621"/>
      <c r="CSS19" s="1621"/>
      <c r="CST19" s="1621"/>
      <c r="CSU19" s="1621"/>
      <c r="CSV19" s="1621"/>
      <c r="CSW19" s="1621"/>
      <c r="CSX19" s="1621"/>
      <c r="CSY19" s="1621"/>
      <c r="CSZ19" s="1621"/>
      <c r="CTA19" s="1621"/>
      <c r="CTB19" s="1621"/>
      <c r="CTC19" s="1621"/>
      <c r="CTD19" s="1621"/>
      <c r="CTE19" s="1621"/>
      <c r="CTF19" s="1621"/>
      <c r="CTG19" s="1621"/>
      <c r="CTH19" s="1621"/>
      <c r="CTI19" s="1621"/>
      <c r="CTJ19" s="1621"/>
      <c r="CTK19" s="1621"/>
      <c r="CTL19" s="1621"/>
      <c r="CTM19" s="1621"/>
      <c r="CTN19" s="1621"/>
      <c r="CTO19" s="1621"/>
      <c r="CTP19" s="1621"/>
      <c r="CTQ19" s="1621"/>
      <c r="CTR19" s="1621"/>
      <c r="CTS19" s="1621"/>
      <c r="CTT19" s="1621"/>
      <c r="CTU19" s="1621"/>
      <c r="CTV19" s="1621"/>
      <c r="CTW19" s="1621"/>
      <c r="CTX19" s="1621"/>
      <c r="CTY19" s="1621"/>
      <c r="CTZ19" s="1621"/>
      <c r="CUA19" s="1621"/>
      <c r="CUB19" s="1621"/>
      <c r="CUC19" s="1621"/>
      <c r="CUD19" s="1621"/>
      <c r="CUE19" s="1621"/>
      <c r="CUF19" s="1621"/>
      <c r="CUG19" s="1621"/>
      <c r="CUH19" s="1621"/>
      <c r="CUI19" s="1621"/>
      <c r="CUJ19" s="1621"/>
      <c r="CUK19" s="1621"/>
      <c r="CUL19" s="1621"/>
      <c r="CUM19" s="1621"/>
      <c r="CUN19" s="1621"/>
      <c r="CUO19" s="1621"/>
      <c r="CUP19" s="1621"/>
      <c r="CUQ19" s="1621"/>
      <c r="CUR19" s="1621"/>
      <c r="CUS19" s="1621"/>
      <c r="CUT19" s="1621"/>
      <c r="CUU19" s="1621"/>
      <c r="CUV19" s="1621"/>
      <c r="CUW19" s="1621"/>
      <c r="CUX19" s="1621"/>
      <c r="CUY19" s="1621"/>
      <c r="CUZ19" s="1621"/>
      <c r="CVA19" s="1621"/>
      <c r="CVB19" s="1621"/>
      <c r="CVC19" s="1621"/>
      <c r="CVD19" s="1621"/>
      <c r="CVE19" s="1621"/>
      <c r="CVF19" s="1621"/>
      <c r="CVG19" s="1621"/>
      <c r="CVH19" s="1621"/>
      <c r="CVI19" s="1621"/>
      <c r="CVJ19" s="1621"/>
      <c r="CVK19" s="1621"/>
      <c r="CVL19" s="1621"/>
      <c r="CVM19" s="1621"/>
      <c r="CVN19" s="1621"/>
      <c r="CVO19" s="1621"/>
      <c r="CVP19" s="1621"/>
      <c r="CVQ19" s="1621"/>
      <c r="CVR19" s="1621"/>
      <c r="CVS19" s="1621"/>
      <c r="CVT19" s="1621"/>
      <c r="CVU19" s="1621"/>
      <c r="CVV19" s="1621"/>
      <c r="CVW19" s="1621"/>
      <c r="CVX19" s="1621"/>
      <c r="CVY19" s="1621"/>
      <c r="CVZ19" s="1621"/>
      <c r="CWA19" s="1621"/>
      <c r="CWB19" s="1621"/>
      <c r="CWC19" s="1621"/>
      <c r="CWD19" s="1621"/>
      <c r="CWE19" s="1621"/>
      <c r="CWF19" s="1621"/>
      <c r="CWG19" s="1621"/>
      <c r="CWH19" s="1621"/>
      <c r="CWI19" s="1621"/>
      <c r="CWJ19" s="1621"/>
      <c r="CWK19" s="1621"/>
      <c r="CWL19" s="1621"/>
      <c r="CWM19" s="1621"/>
      <c r="CWN19" s="1621"/>
      <c r="CWO19" s="1621"/>
      <c r="CWP19" s="1621"/>
      <c r="CWQ19" s="1621"/>
      <c r="CWR19" s="1621"/>
      <c r="CWS19" s="1621"/>
      <c r="CWT19" s="1621"/>
      <c r="CWU19" s="1621"/>
      <c r="CWV19" s="1621"/>
      <c r="CWW19" s="1621"/>
      <c r="CWX19" s="1621"/>
      <c r="CWY19" s="1621"/>
      <c r="CWZ19" s="1621"/>
      <c r="CXA19" s="1621"/>
      <c r="CXB19" s="1621"/>
      <c r="CXC19" s="1621"/>
      <c r="CXD19" s="1621"/>
      <c r="CXE19" s="1621"/>
      <c r="CXF19" s="1621"/>
      <c r="CXG19" s="1621"/>
      <c r="CXH19" s="1621"/>
      <c r="CXI19" s="1621"/>
      <c r="CXJ19" s="1621"/>
      <c r="CXK19" s="1621"/>
      <c r="CXL19" s="1621"/>
      <c r="CXM19" s="1621"/>
      <c r="CXN19" s="1621"/>
      <c r="CXO19" s="1621"/>
      <c r="CXP19" s="1621"/>
      <c r="CXQ19" s="1621"/>
      <c r="CXR19" s="1621"/>
      <c r="CXS19" s="1621"/>
      <c r="CXT19" s="1621"/>
      <c r="CXU19" s="1621"/>
      <c r="CXV19" s="1621"/>
      <c r="CXW19" s="1621"/>
      <c r="CXX19" s="1621"/>
      <c r="CXY19" s="1621"/>
      <c r="CXZ19" s="1621"/>
      <c r="CYA19" s="1621"/>
      <c r="CYB19" s="1621"/>
      <c r="CYC19" s="1621"/>
      <c r="CYD19" s="1621"/>
      <c r="CYE19" s="1621"/>
      <c r="CYF19" s="1621"/>
      <c r="CYG19" s="1621"/>
      <c r="CYH19" s="1621"/>
      <c r="CYI19" s="1621"/>
      <c r="CYJ19" s="1621"/>
      <c r="CYK19" s="1621"/>
      <c r="CYL19" s="1621"/>
      <c r="CYM19" s="1621"/>
      <c r="CYN19" s="1621"/>
      <c r="CYO19" s="1621"/>
      <c r="CYP19" s="1621"/>
      <c r="CYQ19" s="1621"/>
      <c r="CYR19" s="1621"/>
      <c r="CYS19" s="1621"/>
      <c r="CYT19" s="1621"/>
      <c r="CYU19" s="1621"/>
      <c r="CYV19" s="1621"/>
      <c r="CYW19" s="1621"/>
      <c r="CYX19" s="1621"/>
      <c r="CYY19" s="1621"/>
      <c r="CYZ19" s="1621"/>
      <c r="CZA19" s="1621"/>
      <c r="CZB19" s="1621"/>
      <c r="CZC19" s="1621"/>
      <c r="CZD19" s="1621"/>
      <c r="CZE19" s="1621"/>
      <c r="CZF19" s="1621"/>
      <c r="CZG19" s="1621"/>
      <c r="CZH19" s="1621"/>
      <c r="CZI19" s="1621"/>
      <c r="CZJ19" s="1621"/>
      <c r="CZK19" s="1621"/>
      <c r="CZL19" s="1621"/>
      <c r="CZM19" s="1621"/>
      <c r="CZN19" s="1621"/>
      <c r="CZO19" s="1621"/>
      <c r="CZP19" s="1621"/>
      <c r="CZQ19" s="1621"/>
      <c r="CZR19" s="1621"/>
      <c r="CZS19" s="1621"/>
      <c r="CZT19" s="1621"/>
      <c r="CZU19" s="1621"/>
      <c r="CZV19" s="1621"/>
      <c r="CZW19" s="1621"/>
      <c r="CZX19" s="1621"/>
      <c r="CZY19" s="1621"/>
      <c r="CZZ19" s="1621"/>
      <c r="DAA19" s="1621"/>
      <c r="DAB19" s="1621"/>
      <c r="DAC19" s="1621"/>
      <c r="DAD19" s="1621"/>
      <c r="DAE19" s="1621"/>
      <c r="DAF19" s="1621"/>
      <c r="DAG19" s="1621"/>
      <c r="DAH19" s="1621"/>
      <c r="DAI19" s="1621"/>
      <c r="DAJ19" s="1621"/>
      <c r="DAK19" s="1621"/>
      <c r="DAL19" s="1621"/>
      <c r="DAM19" s="1621"/>
      <c r="DAN19" s="1621"/>
      <c r="DAO19" s="1621"/>
      <c r="DAP19" s="1621"/>
      <c r="DAQ19" s="1621"/>
      <c r="DAR19" s="1621"/>
      <c r="DAS19" s="1621"/>
      <c r="DAT19" s="1621"/>
      <c r="DAU19" s="1621"/>
      <c r="DAV19" s="1621"/>
      <c r="DAW19" s="1621"/>
      <c r="DAX19" s="1621"/>
      <c r="DAY19" s="1621"/>
      <c r="DAZ19" s="1621"/>
      <c r="DBA19" s="1621"/>
      <c r="DBB19" s="1621"/>
      <c r="DBC19" s="1621"/>
      <c r="DBD19" s="1621"/>
      <c r="DBE19" s="1621"/>
      <c r="DBF19" s="1621"/>
      <c r="DBG19" s="1621"/>
      <c r="DBH19" s="1621"/>
      <c r="DBI19" s="1621"/>
      <c r="DBJ19" s="1621"/>
      <c r="DBK19" s="1621"/>
      <c r="DBL19" s="1621"/>
      <c r="DBM19" s="1621"/>
      <c r="DBN19" s="1621"/>
      <c r="DBO19" s="1621"/>
      <c r="DBP19" s="1621"/>
      <c r="DBQ19" s="1621"/>
      <c r="DBR19" s="1621"/>
      <c r="DBS19" s="1621"/>
      <c r="DBT19" s="1621"/>
      <c r="DBU19" s="1621"/>
      <c r="DBV19" s="1621"/>
      <c r="DBW19" s="1621"/>
      <c r="DBX19" s="1621"/>
      <c r="DBY19" s="1621"/>
      <c r="DBZ19" s="1621"/>
      <c r="DCA19" s="1621"/>
      <c r="DCB19" s="1621"/>
      <c r="DCC19" s="1621"/>
      <c r="DCD19" s="1621"/>
      <c r="DCE19" s="1621"/>
      <c r="DCF19" s="1621"/>
      <c r="DCG19" s="1621"/>
      <c r="DCH19" s="1621"/>
      <c r="DCI19" s="1621"/>
      <c r="DCJ19" s="1621"/>
      <c r="DCK19" s="1621"/>
      <c r="DCL19" s="1621"/>
      <c r="DCM19" s="1621"/>
      <c r="DCN19" s="1621"/>
      <c r="DCO19" s="1621"/>
      <c r="DCP19" s="1621"/>
      <c r="DCQ19" s="1621"/>
      <c r="DCR19" s="1621"/>
      <c r="DCS19" s="1621"/>
      <c r="DCT19" s="1621"/>
      <c r="DCU19" s="1621"/>
      <c r="DCV19" s="1621"/>
      <c r="DCW19" s="1621"/>
      <c r="DCX19" s="1621"/>
      <c r="DCY19" s="1621"/>
      <c r="DCZ19" s="1621"/>
      <c r="DDA19" s="1621"/>
      <c r="DDB19" s="1621"/>
      <c r="DDC19" s="1621"/>
      <c r="DDD19" s="1621"/>
      <c r="DDE19" s="1621"/>
      <c r="DDF19" s="1621"/>
      <c r="DDG19" s="1621"/>
      <c r="DDH19" s="1621"/>
      <c r="DDI19" s="1621"/>
      <c r="DDJ19" s="1621"/>
      <c r="DDK19" s="1621"/>
      <c r="DDL19" s="1621"/>
      <c r="DDM19" s="1621"/>
      <c r="DDN19" s="1621"/>
      <c r="DDO19" s="1621"/>
      <c r="DDP19" s="1621"/>
      <c r="DDQ19" s="1621"/>
      <c r="DDR19" s="1621"/>
      <c r="DDS19" s="1621"/>
      <c r="DDT19" s="1621"/>
      <c r="DDU19" s="1621"/>
      <c r="DDV19" s="1621"/>
      <c r="DDW19" s="1621"/>
      <c r="DDX19" s="1621"/>
      <c r="DDY19" s="1621"/>
      <c r="DDZ19" s="1621"/>
      <c r="DEA19" s="1621"/>
      <c r="DEB19" s="1621"/>
      <c r="DEC19" s="1621"/>
      <c r="DED19" s="1621"/>
      <c r="DEE19" s="1621"/>
      <c r="DEF19" s="1621"/>
      <c r="DEG19" s="1621"/>
      <c r="DEH19" s="1621"/>
      <c r="DEI19" s="1621"/>
      <c r="DEJ19" s="1621"/>
      <c r="DEK19" s="1621"/>
      <c r="DEL19" s="1621"/>
      <c r="DEM19" s="1621"/>
      <c r="DEN19" s="1621"/>
      <c r="DEO19" s="1621"/>
      <c r="DEP19" s="1621"/>
      <c r="DEQ19" s="1621"/>
      <c r="DER19" s="1621"/>
      <c r="DES19" s="1621"/>
      <c r="DET19" s="1621"/>
      <c r="DEU19" s="1621"/>
      <c r="DEV19" s="1621"/>
      <c r="DEW19" s="1621"/>
      <c r="DEX19" s="1621"/>
      <c r="DEY19" s="1621"/>
      <c r="DEZ19" s="1621"/>
      <c r="DFA19" s="1621"/>
      <c r="DFB19" s="1621"/>
      <c r="DFC19" s="1621"/>
      <c r="DFD19" s="1621"/>
      <c r="DFE19" s="1621"/>
      <c r="DFF19" s="1621"/>
      <c r="DFG19" s="1621"/>
      <c r="DFH19" s="1621"/>
      <c r="DFI19" s="1621"/>
      <c r="DFJ19" s="1621"/>
      <c r="DFK19" s="1621"/>
      <c r="DFL19" s="1621"/>
      <c r="DFM19" s="1621"/>
      <c r="DFN19" s="1621"/>
      <c r="DFO19" s="1621"/>
      <c r="DFP19" s="1621"/>
      <c r="DFQ19" s="1621"/>
      <c r="DFR19" s="1621"/>
      <c r="DFS19" s="1621"/>
      <c r="DFT19" s="1621"/>
      <c r="DFU19" s="1621"/>
      <c r="DFV19" s="1621"/>
      <c r="DFW19" s="1621"/>
      <c r="DFX19" s="1621"/>
      <c r="DFY19" s="1621"/>
      <c r="DFZ19" s="1621"/>
      <c r="DGA19" s="1621"/>
      <c r="DGB19" s="1621"/>
      <c r="DGC19" s="1621"/>
      <c r="DGD19" s="1621"/>
      <c r="DGE19" s="1621"/>
      <c r="DGF19" s="1621"/>
      <c r="DGG19" s="1621"/>
      <c r="DGH19" s="1621"/>
      <c r="DGI19" s="1621"/>
      <c r="DGJ19" s="1621"/>
      <c r="DGK19" s="1621"/>
      <c r="DGL19" s="1621"/>
      <c r="DGM19" s="1621"/>
      <c r="DGN19" s="1621"/>
      <c r="DGO19" s="1621"/>
      <c r="DGP19" s="1621"/>
      <c r="DGQ19" s="1621"/>
      <c r="DGR19" s="1621"/>
      <c r="DGS19" s="1621"/>
      <c r="DGT19" s="1621"/>
      <c r="DGU19" s="1621"/>
      <c r="DGV19" s="1621"/>
      <c r="DGW19" s="1621"/>
      <c r="DGX19" s="1621"/>
      <c r="DGY19" s="1621"/>
      <c r="DGZ19" s="1621"/>
      <c r="DHA19" s="1621"/>
      <c r="DHB19" s="1621"/>
      <c r="DHC19" s="1621"/>
      <c r="DHD19" s="1621"/>
      <c r="DHE19" s="1621"/>
      <c r="DHF19" s="1621"/>
      <c r="DHG19" s="1621"/>
      <c r="DHH19" s="1621"/>
      <c r="DHI19" s="1621"/>
      <c r="DHJ19" s="1621"/>
      <c r="DHK19" s="1621"/>
      <c r="DHL19" s="1621"/>
      <c r="DHM19" s="1621"/>
      <c r="DHN19" s="1621"/>
      <c r="DHO19" s="1621"/>
      <c r="DHP19" s="1621"/>
      <c r="DHQ19" s="1621"/>
      <c r="DHR19" s="1621"/>
      <c r="DHS19" s="1621"/>
      <c r="DHT19" s="1621"/>
      <c r="DHU19" s="1621"/>
      <c r="DHV19" s="1621"/>
      <c r="DHW19" s="1621"/>
      <c r="DHX19" s="1621"/>
      <c r="DHY19" s="1621"/>
      <c r="DHZ19" s="1621"/>
      <c r="DIA19" s="1621"/>
      <c r="DIB19" s="1621"/>
      <c r="DIC19" s="1621"/>
      <c r="DID19" s="1621"/>
      <c r="DIE19" s="1621"/>
      <c r="DIF19" s="1621"/>
      <c r="DIG19" s="1621"/>
      <c r="DIH19" s="1621"/>
      <c r="DII19" s="1621"/>
      <c r="DIJ19" s="1621"/>
      <c r="DIK19" s="1621"/>
      <c r="DIL19" s="1621"/>
      <c r="DIM19" s="1621"/>
      <c r="DIN19" s="1621"/>
      <c r="DIO19" s="1621"/>
      <c r="DIP19" s="1621"/>
      <c r="DIQ19" s="1621"/>
      <c r="DIR19" s="1621"/>
      <c r="DIS19" s="1621"/>
      <c r="DIT19" s="1621"/>
      <c r="DIU19" s="1621"/>
      <c r="DIV19" s="1621"/>
      <c r="DIW19" s="1621"/>
      <c r="DIX19" s="1621"/>
      <c r="DIY19" s="1621"/>
      <c r="DIZ19" s="1621"/>
      <c r="DJA19" s="1621"/>
      <c r="DJB19" s="1621"/>
      <c r="DJC19" s="1621"/>
      <c r="DJD19" s="1621"/>
      <c r="DJE19" s="1621"/>
      <c r="DJF19" s="1621"/>
      <c r="DJG19" s="1621"/>
      <c r="DJH19" s="1621"/>
      <c r="DJI19" s="1621"/>
      <c r="DJJ19" s="1621"/>
      <c r="DJK19" s="1621"/>
      <c r="DJL19" s="1621"/>
      <c r="DJM19" s="1621"/>
      <c r="DJN19" s="1621"/>
      <c r="DJO19" s="1621"/>
      <c r="DJP19" s="1621"/>
      <c r="DJQ19" s="1621"/>
      <c r="DJR19" s="1621"/>
      <c r="DJS19" s="1621"/>
      <c r="DJT19" s="1621"/>
      <c r="DJU19" s="1621"/>
      <c r="DJV19" s="1621"/>
      <c r="DJW19" s="1621"/>
      <c r="DJX19" s="1621"/>
      <c r="DJY19" s="1621"/>
      <c r="DJZ19" s="1621"/>
      <c r="DKA19" s="1621"/>
      <c r="DKB19" s="1621"/>
      <c r="DKC19" s="1621"/>
      <c r="DKD19" s="1621"/>
      <c r="DKE19" s="1621"/>
      <c r="DKF19" s="1621"/>
      <c r="DKG19" s="1621"/>
      <c r="DKH19" s="1621"/>
      <c r="DKI19" s="1621"/>
      <c r="DKJ19" s="1621"/>
      <c r="DKK19" s="1621"/>
      <c r="DKL19" s="1621"/>
      <c r="DKM19" s="1621"/>
      <c r="DKN19" s="1621"/>
      <c r="DKO19" s="1621"/>
      <c r="DKP19" s="1621"/>
      <c r="DKQ19" s="1621"/>
      <c r="DKR19" s="1621"/>
      <c r="DKS19" s="1621"/>
      <c r="DKT19" s="1621"/>
      <c r="DKU19" s="1621"/>
      <c r="DKV19" s="1621"/>
      <c r="DKW19" s="1621"/>
      <c r="DKX19" s="1621"/>
      <c r="DKY19" s="1621"/>
      <c r="DKZ19" s="1621"/>
      <c r="DLA19" s="1621"/>
      <c r="DLB19" s="1621"/>
      <c r="DLC19" s="1621"/>
      <c r="DLD19" s="1621"/>
      <c r="DLE19" s="1621"/>
      <c r="DLF19" s="1621"/>
      <c r="DLG19" s="1621"/>
      <c r="DLH19" s="1621"/>
      <c r="DLI19" s="1621"/>
      <c r="DLJ19" s="1621"/>
      <c r="DLK19" s="1621"/>
      <c r="DLL19" s="1621"/>
      <c r="DLM19" s="1621"/>
      <c r="DLN19" s="1621"/>
      <c r="DLO19" s="1621"/>
      <c r="DLP19" s="1621"/>
      <c r="DLQ19" s="1621"/>
      <c r="DLR19" s="1621"/>
      <c r="DLS19" s="1621"/>
      <c r="DLT19" s="1621"/>
      <c r="DLU19" s="1621"/>
      <c r="DLV19" s="1621"/>
      <c r="DLW19" s="1621"/>
      <c r="DLX19" s="1621"/>
      <c r="DLY19" s="1621"/>
      <c r="DLZ19" s="1621"/>
      <c r="DMA19" s="1621"/>
      <c r="DMB19" s="1621"/>
      <c r="DMC19" s="1621"/>
      <c r="DMD19" s="1621"/>
      <c r="DME19" s="1621"/>
      <c r="DMF19" s="1621"/>
      <c r="DMG19" s="1621"/>
      <c r="DMH19" s="1621"/>
      <c r="DMI19" s="1621"/>
      <c r="DMJ19" s="1621"/>
      <c r="DMK19" s="1621"/>
      <c r="DML19" s="1621"/>
      <c r="DMM19" s="1621"/>
      <c r="DMN19" s="1621"/>
      <c r="DMO19" s="1621"/>
      <c r="DMP19" s="1621"/>
      <c r="DMQ19" s="1621"/>
      <c r="DMR19" s="1621"/>
      <c r="DMS19" s="1621"/>
      <c r="DMT19" s="1621"/>
      <c r="DMU19" s="1621"/>
      <c r="DMV19" s="1621"/>
      <c r="DMW19" s="1621"/>
      <c r="DMX19" s="1621"/>
      <c r="DMY19" s="1621"/>
      <c r="DMZ19" s="1621"/>
      <c r="DNA19" s="1621"/>
      <c r="DNB19" s="1621"/>
      <c r="DNC19" s="1621"/>
      <c r="DND19" s="1621"/>
      <c r="DNE19" s="1621"/>
      <c r="DNF19" s="1621"/>
      <c r="DNG19" s="1621"/>
      <c r="DNH19" s="1621"/>
      <c r="DNI19" s="1621"/>
      <c r="DNJ19" s="1621"/>
      <c r="DNK19" s="1621"/>
      <c r="DNL19" s="1621"/>
      <c r="DNM19" s="1621"/>
      <c r="DNN19" s="1621"/>
      <c r="DNO19" s="1621"/>
      <c r="DNP19" s="1621"/>
      <c r="DNQ19" s="1621"/>
      <c r="DNR19" s="1621"/>
      <c r="DNS19" s="1621"/>
      <c r="DNT19" s="1621"/>
      <c r="DNU19" s="1621"/>
      <c r="DNV19" s="1621"/>
      <c r="DNW19" s="1621"/>
      <c r="DNX19" s="1621"/>
      <c r="DNY19" s="1621"/>
      <c r="DNZ19" s="1621"/>
      <c r="DOA19" s="1621"/>
      <c r="DOB19" s="1621"/>
      <c r="DOC19" s="1621"/>
      <c r="DOD19" s="1621"/>
      <c r="DOE19" s="1621"/>
      <c r="DOF19" s="1621"/>
      <c r="DOG19" s="1621"/>
      <c r="DOH19" s="1621"/>
      <c r="DOI19" s="1621"/>
      <c r="DOJ19" s="1621"/>
      <c r="DOK19" s="1621"/>
      <c r="DOL19" s="1621"/>
      <c r="DOM19" s="1621"/>
      <c r="DON19" s="1621"/>
      <c r="DOO19" s="1621"/>
      <c r="DOP19" s="1621"/>
      <c r="DOQ19" s="1621"/>
      <c r="DOR19" s="1621"/>
      <c r="DOS19" s="1621"/>
      <c r="DOT19" s="1621"/>
      <c r="DOU19" s="1621"/>
      <c r="DOV19" s="1621"/>
      <c r="DOW19" s="1621"/>
      <c r="DOX19" s="1621"/>
      <c r="DOY19" s="1621"/>
      <c r="DOZ19" s="1621"/>
      <c r="DPA19" s="1621"/>
      <c r="DPB19" s="1621"/>
      <c r="DPC19" s="1621"/>
      <c r="DPD19" s="1621"/>
      <c r="DPE19" s="1621"/>
      <c r="DPF19" s="1621"/>
      <c r="DPG19" s="1621"/>
      <c r="DPH19" s="1621"/>
      <c r="DPI19" s="1621"/>
      <c r="DPJ19" s="1621"/>
      <c r="DPK19" s="1621"/>
      <c r="DPL19" s="1621"/>
      <c r="DPM19" s="1621"/>
      <c r="DPN19" s="1621"/>
      <c r="DPO19" s="1621"/>
      <c r="DPP19" s="1621"/>
      <c r="DPQ19" s="1621"/>
      <c r="DPR19" s="1621"/>
      <c r="DPS19" s="1621"/>
      <c r="DPT19" s="1621"/>
      <c r="DPU19" s="1621"/>
      <c r="DPV19" s="1621"/>
      <c r="DPW19" s="1621"/>
      <c r="DPX19" s="1621"/>
      <c r="DPY19" s="1621"/>
      <c r="DPZ19" s="1621"/>
      <c r="DQA19" s="1621"/>
      <c r="DQB19" s="1621"/>
      <c r="DQC19" s="1621"/>
      <c r="DQD19" s="1621"/>
      <c r="DQE19" s="1621"/>
      <c r="DQF19" s="1621"/>
      <c r="DQG19" s="1621"/>
      <c r="DQH19" s="1621"/>
      <c r="DQI19" s="1621"/>
      <c r="DQJ19" s="1621"/>
      <c r="DQK19" s="1621"/>
      <c r="DQL19" s="1621"/>
      <c r="DQM19" s="1621"/>
      <c r="DQN19" s="1621"/>
      <c r="DQO19" s="1621"/>
      <c r="DQP19" s="1621"/>
      <c r="DQQ19" s="1621"/>
      <c r="DQR19" s="1621"/>
      <c r="DQS19" s="1621"/>
      <c r="DQT19" s="1621"/>
      <c r="DQU19" s="1621"/>
      <c r="DQV19" s="1621"/>
      <c r="DQW19" s="1621"/>
      <c r="DQX19" s="1621"/>
      <c r="DQY19" s="1621"/>
      <c r="DQZ19" s="1621"/>
      <c r="DRA19" s="1621"/>
      <c r="DRB19" s="1621"/>
      <c r="DRC19" s="1621"/>
      <c r="DRD19" s="1621"/>
      <c r="DRE19" s="1621"/>
      <c r="DRF19" s="1621"/>
      <c r="DRG19" s="1621"/>
      <c r="DRH19" s="1621"/>
      <c r="DRI19" s="1621"/>
      <c r="DRJ19" s="1621"/>
      <c r="DRK19" s="1621"/>
      <c r="DRL19" s="1621"/>
      <c r="DRM19" s="1621"/>
      <c r="DRN19" s="1621"/>
      <c r="DRO19" s="1621"/>
      <c r="DRP19" s="1621"/>
      <c r="DRQ19" s="1621"/>
      <c r="DRR19" s="1621"/>
      <c r="DRS19" s="1621"/>
      <c r="DRT19" s="1621"/>
      <c r="DRU19" s="1621"/>
      <c r="DRV19" s="1621"/>
      <c r="DRW19" s="1621"/>
      <c r="DRX19" s="1621"/>
      <c r="DRY19" s="1621"/>
      <c r="DRZ19" s="1621"/>
      <c r="DSA19" s="1621"/>
      <c r="DSB19" s="1621"/>
      <c r="DSC19" s="1621"/>
      <c r="DSD19" s="1621"/>
      <c r="DSE19" s="1621"/>
      <c r="DSF19" s="1621"/>
      <c r="DSG19" s="1621"/>
      <c r="DSH19" s="1621"/>
      <c r="DSI19" s="1621"/>
      <c r="DSJ19" s="1621"/>
      <c r="DSK19" s="1621"/>
      <c r="DSL19" s="1621"/>
      <c r="DSM19" s="1621"/>
      <c r="DSN19" s="1621"/>
      <c r="DSO19" s="1621"/>
      <c r="DSP19" s="1621"/>
      <c r="DSQ19" s="1621"/>
      <c r="DSR19" s="1621"/>
      <c r="DSS19" s="1621"/>
      <c r="DST19" s="1621"/>
      <c r="DSU19" s="1621"/>
      <c r="DSV19" s="1621"/>
      <c r="DSW19" s="1621"/>
      <c r="DSX19" s="1621"/>
      <c r="DSY19" s="1621"/>
      <c r="DSZ19" s="1621"/>
      <c r="DTA19" s="1621"/>
      <c r="DTB19" s="1621"/>
      <c r="DTC19" s="1621"/>
      <c r="DTD19" s="1621"/>
      <c r="DTE19" s="1621"/>
      <c r="DTF19" s="1621"/>
      <c r="DTG19" s="1621"/>
      <c r="DTH19" s="1621"/>
      <c r="DTI19" s="1621"/>
      <c r="DTJ19" s="1621"/>
      <c r="DTK19" s="1621"/>
      <c r="DTL19" s="1621"/>
      <c r="DTM19" s="1621"/>
      <c r="DTN19" s="1621"/>
      <c r="DTO19" s="1621"/>
      <c r="DTP19" s="1621"/>
      <c r="DTQ19" s="1621"/>
      <c r="DTR19" s="1621"/>
      <c r="DTS19" s="1621"/>
      <c r="DTT19" s="1621"/>
      <c r="DTU19" s="1621"/>
      <c r="DTV19" s="1621"/>
      <c r="DTW19" s="1621"/>
      <c r="DTX19" s="1621"/>
      <c r="DTY19" s="1621"/>
      <c r="DTZ19" s="1621"/>
      <c r="DUA19" s="1621"/>
      <c r="DUB19" s="1621"/>
      <c r="DUC19" s="1621"/>
      <c r="DUD19" s="1621"/>
      <c r="DUE19" s="1621"/>
      <c r="DUF19" s="1621"/>
      <c r="DUG19" s="1621"/>
      <c r="DUH19" s="1621"/>
      <c r="DUI19" s="1621"/>
      <c r="DUJ19" s="1621"/>
      <c r="DUK19" s="1621"/>
      <c r="DUL19" s="1621"/>
      <c r="DUM19" s="1621"/>
      <c r="DUN19" s="1621"/>
      <c r="DUO19" s="1621"/>
      <c r="DUP19" s="1621"/>
      <c r="DUQ19" s="1621"/>
      <c r="DUR19" s="1621"/>
      <c r="DUS19" s="1621"/>
      <c r="DUT19" s="1621"/>
      <c r="DUU19" s="1621"/>
      <c r="DUV19" s="1621"/>
      <c r="DUW19" s="1621"/>
      <c r="DUX19" s="1621"/>
      <c r="DUY19" s="1621"/>
      <c r="DUZ19" s="1621"/>
      <c r="DVA19" s="1621"/>
      <c r="DVB19" s="1621"/>
      <c r="DVC19" s="1621"/>
      <c r="DVD19" s="1621"/>
      <c r="DVE19" s="1621"/>
      <c r="DVF19" s="1621"/>
      <c r="DVG19" s="1621"/>
      <c r="DVH19" s="1621"/>
      <c r="DVI19" s="1621"/>
      <c r="DVJ19" s="1621"/>
      <c r="DVK19" s="1621"/>
      <c r="DVL19" s="1621"/>
      <c r="DVM19" s="1621"/>
      <c r="DVN19" s="1621"/>
      <c r="DVO19" s="1621"/>
      <c r="DVP19" s="1621"/>
      <c r="DVQ19" s="1621"/>
      <c r="DVR19" s="1621"/>
      <c r="DVS19" s="1621"/>
      <c r="DVT19" s="1621"/>
      <c r="DVU19" s="1621"/>
      <c r="DVV19" s="1621"/>
      <c r="DVW19" s="1621"/>
      <c r="DVX19" s="1621"/>
      <c r="DVY19" s="1621"/>
      <c r="DVZ19" s="1621"/>
      <c r="DWA19" s="1621"/>
      <c r="DWB19" s="1621"/>
      <c r="DWC19" s="1621"/>
      <c r="DWD19" s="1621"/>
      <c r="DWE19" s="1621"/>
      <c r="DWF19" s="1621"/>
      <c r="DWG19" s="1621"/>
      <c r="DWH19" s="1621"/>
      <c r="DWI19" s="1621"/>
      <c r="DWJ19" s="1621"/>
      <c r="DWK19" s="1621"/>
      <c r="DWL19" s="1621"/>
      <c r="DWM19" s="1621"/>
      <c r="DWN19" s="1621"/>
      <c r="DWO19" s="1621"/>
      <c r="DWP19" s="1621"/>
      <c r="DWQ19" s="1621"/>
      <c r="DWR19" s="1621"/>
      <c r="DWS19" s="1621"/>
      <c r="DWT19" s="1621"/>
      <c r="DWU19" s="1621"/>
      <c r="DWV19" s="1621"/>
      <c r="DWW19" s="1621"/>
      <c r="DWX19" s="1621"/>
      <c r="DWY19" s="1621"/>
      <c r="DWZ19" s="1621"/>
      <c r="DXA19" s="1621"/>
      <c r="DXB19" s="1621"/>
      <c r="DXC19" s="1621"/>
      <c r="DXD19" s="1621"/>
      <c r="DXE19" s="1621"/>
      <c r="DXF19" s="1621"/>
      <c r="DXG19" s="1621"/>
      <c r="DXH19" s="1621"/>
      <c r="DXI19" s="1621"/>
      <c r="DXJ19" s="1621"/>
      <c r="DXK19" s="1621"/>
      <c r="DXL19" s="1621"/>
      <c r="DXM19" s="1621"/>
      <c r="DXN19" s="1621"/>
      <c r="DXO19" s="1621"/>
      <c r="DXP19" s="1621"/>
      <c r="DXQ19" s="1621"/>
      <c r="DXR19" s="1621"/>
      <c r="DXS19" s="1621"/>
      <c r="DXT19" s="1621"/>
      <c r="DXU19" s="1621"/>
      <c r="DXV19" s="1621"/>
      <c r="DXW19" s="1621"/>
      <c r="DXX19" s="1621"/>
      <c r="DXY19" s="1621"/>
      <c r="DXZ19" s="1621"/>
      <c r="DYA19" s="1621"/>
      <c r="DYB19" s="1621"/>
      <c r="DYC19" s="1621"/>
      <c r="DYD19" s="1621"/>
      <c r="DYE19" s="1621"/>
      <c r="DYF19" s="1621"/>
      <c r="DYG19" s="1621"/>
      <c r="DYH19" s="1621"/>
      <c r="DYI19" s="1621"/>
      <c r="DYJ19" s="1621"/>
      <c r="DYK19" s="1621"/>
      <c r="DYL19" s="1621"/>
      <c r="DYM19" s="1621"/>
      <c r="DYN19" s="1621"/>
      <c r="DYO19" s="1621"/>
      <c r="DYP19" s="1621"/>
      <c r="DYQ19" s="1621"/>
      <c r="DYR19" s="1621"/>
      <c r="DYS19" s="1621"/>
      <c r="DYT19" s="1621"/>
      <c r="DYU19" s="1621"/>
      <c r="DYV19" s="1621"/>
      <c r="DYW19" s="1621"/>
      <c r="DYX19" s="1621"/>
      <c r="DYY19" s="1621"/>
      <c r="DYZ19" s="1621"/>
      <c r="DZA19" s="1621"/>
      <c r="DZB19" s="1621"/>
      <c r="DZC19" s="1621"/>
      <c r="DZD19" s="1621"/>
      <c r="DZE19" s="1621"/>
      <c r="DZF19" s="1621"/>
      <c r="DZG19" s="1621"/>
      <c r="DZH19" s="1621"/>
      <c r="DZI19" s="1621"/>
      <c r="DZJ19" s="1621"/>
      <c r="DZK19" s="1621"/>
      <c r="DZL19" s="1621"/>
      <c r="DZM19" s="1621"/>
      <c r="DZN19" s="1621"/>
      <c r="DZO19" s="1621"/>
      <c r="DZP19" s="1621"/>
      <c r="DZQ19" s="1621"/>
      <c r="DZR19" s="1621"/>
      <c r="DZS19" s="1621"/>
      <c r="DZT19" s="1621"/>
      <c r="DZU19" s="1621"/>
      <c r="DZV19" s="1621"/>
      <c r="DZW19" s="1621"/>
      <c r="DZX19" s="1621"/>
      <c r="DZY19" s="1621"/>
      <c r="DZZ19" s="1621"/>
      <c r="EAA19" s="1621"/>
      <c r="EAB19" s="1621"/>
      <c r="EAC19" s="1621"/>
      <c r="EAD19" s="1621"/>
      <c r="EAE19" s="1621"/>
      <c r="EAF19" s="1621"/>
      <c r="EAG19" s="1621"/>
      <c r="EAH19" s="1621"/>
      <c r="EAI19" s="1621"/>
      <c r="EAJ19" s="1621"/>
      <c r="EAK19" s="1621"/>
      <c r="EAL19" s="1621"/>
      <c r="EAM19" s="1621"/>
      <c r="EAN19" s="1621"/>
      <c r="EAO19" s="1621"/>
      <c r="EAP19" s="1621"/>
      <c r="EAQ19" s="1621"/>
      <c r="EAR19" s="1621"/>
      <c r="EAS19" s="1621"/>
      <c r="EAT19" s="1621"/>
      <c r="EAU19" s="1621"/>
      <c r="EAV19" s="1621"/>
      <c r="EAW19" s="1621"/>
      <c r="EAX19" s="1621"/>
      <c r="EAY19" s="1621"/>
      <c r="EAZ19" s="1621"/>
      <c r="EBA19" s="1621"/>
      <c r="EBB19" s="1621"/>
      <c r="EBC19" s="1621"/>
      <c r="EBD19" s="1621"/>
      <c r="EBE19" s="1621"/>
      <c r="EBF19" s="1621"/>
      <c r="EBG19" s="1621"/>
      <c r="EBH19" s="1621"/>
      <c r="EBI19" s="1621"/>
      <c r="EBJ19" s="1621"/>
      <c r="EBK19" s="1621"/>
      <c r="EBL19" s="1621"/>
      <c r="EBM19" s="1621"/>
      <c r="EBN19" s="1621"/>
      <c r="EBO19" s="1621"/>
      <c r="EBP19" s="1621"/>
      <c r="EBQ19" s="1621"/>
      <c r="EBR19" s="1621"/>
      <c r="EBS19" s="1621"/>
      <c r="EBT19" s="1621"/>
      <c r="EBU19" s="1621"/>
      <c r="EBV19" s="1621"/>
      <c r="EBW19" s="1621"/>
      <c r="EBX19" s="1621"/>
      <c r="EBY19" s="1621"/>
      <c r="EBZ19" s="1621"/>
      <c r="ECA19" s="1621"/>
      <c r="ECB19" s="1621"/>
      <c r="ECC19" s="1621"/>
      <c r="ECD19" s="1621"/>
      <c r="ECE19" s="1621"/>
      <c r="ECF19" s="1621"/>
      <c r="ECG19" s="1621"/>
      <c r="ECH19" s="1621"/>
      <c r="ECI19" s="1621"/>
      <c r="ECJ19" s="1621"/>
      <c r="ECK19" s="1621"/>
      <c r="ECL19" s="1621"/>
      <c r="ECM19" s="1621"/>
      <c r="ECN19" s="1621"/>
      <c r="ECO19" s="1621"/>
      <c r="ECP19" s="1621"/>
      <c r="ECQ19" s="1621"/>
      <c r="ECR19" s="1621"/>
      <c r="ECS19" s="1621"/>
      <c r="ECT19" s="1621"/>
      <c r="ECU19" s="1621"/>
      <c r="ECV19" s="1621"/>
      <c r="ECW19" s="1621"/>
      <c r="ECX19" s="1621"/>
      <c r="ECY19" s="1621"/>
      <c r="ECZ19" s="1621"/>
      <c r="EDA19" s="1621"/>
      <c r="EDB19" s="1621"/>
      <c r="EDC19" s="1621"/>
      <c r="EDD19" s="1621"/>
      <c r="EDE19" s="1621"/>
      <c r="EDF19" s="1621"/>
      <c r="EDG19" s="1621"/>
      <c r="EDH19" s="1621"/>
      <c r="EDI19" s="1621"/>
      <c r="EDJ19" s="1621"/>
      <c r="EDK19" s="1621"/>
      <c r="EDL19" s="1621"/>
      <c r="EDM19" s="1621"/>
      <c r="EDN19" s="1621"/>
      <c r="EDO19" s="1621"/>
      <c r="EDP19" s="1621"/>
      <c r="EDQ19" s="1621"/>
      <c r="EDR19" s="1621"/>
      <c r="EDS19" s="1621"/>
      <c r="EDT19" s="1621"/>
      <c r="EDU19" s="1621"/>
      <c r="EDV19" s="1621"/>
      <c r="EDW19" s="1621"/>
      <c r="EDX19" s="1621"/>
      <c r="EDY19" s="1621"/>
      <c r="EDZ19" s="1621"/>
      <c r="EEA19" s="1621"/>
      <c r="EEB19" s="1621"/>
      <c r="EEC19" s="1621"/>
      <c r="EED19" s="1621"/>
      <c r="EEE19" s="1621"/>
      <c r="EEF19" s="1621"/>
      <c r="EEG19" s="1621"/>
      <c r="EEH19" s="1621"/>
      <c r="EEI19" s="1621"/>
      <c r="EEJ19" s="1621"/>
      <c r="EEK19" s="1621"/>
      <c r="EEL19" s="1621"/>
      <c r="EEM19" s="1621"/>
      <c r="EEN19" s="1621"/>
      <c r="EEO19" s="1621"/>
      <c r="EEP19" s="1621"/>
      <c r="EEQ19" s="1621"/>
      <c r="EER19" s="1621"/>
      <c r="EES19" s="1621"/>
      <c r="EET19" s="1621"/>
      <c r="EEU19" s="1621"/>
      <c r="EEV19" s="1621"/>
      <c r="EEW19" s="1621"/>
      <c r="EEX19" s="1621"/>
      <c r="EEY19" s="1621"/>
      <c r="EEZ19" s="1621"/>
      <c r="EFA19" s="1621"/>
      <c r="EFB19" s="1621"/>
      <c r="EFC19" s="1621"/>
      <c r="EFD19" s="1621"/>
      <c r="EFE19" s="1621"/>
      <c r="EFF19" s="1621"/>
      <c r="EFG19" s="1621"/>
      <c r="EFH19" s="1621"/>
      <c r="EFI19" s="1621"/>
      <c r="EFJ19" s="1621"/>
      <c r="EFK19" s="1621"/>
      <c r="EFL19" s="1621"/>
      <c r="EFM19" s="1621"/>
      <c r="EFN19" s="1621"/>
      <c r="EFO19" s="1621"/>
      <c r="EFP19" s="1621"/>
      <c r="EFQ19" s="1621"/>
      <c r="EFR19" s="1621"/>
      <c r="EFS19" s="1621"/>
      <c r="EFT19" s="1621"/>
      <c r="EFU19" s="1621"/>
      <c r="EFV19" s="1621"/>
      <c r="EFW19" s="1621"/>
      <c r="EFX19" s="1621"/>
      <c r="EFY19" s="1621"/>
      <c r="EFZ19" s="1621"/>
      <c r="EGA19" s="1621"/>
      <c r="EGB19" s="1621"/>
      <c r="EGC19" s="1621"/>
      <c r="EGD19" s="1621"/>
      <c r="EGE19" s="1621"/>
      <c r="EGF19" s="1621"/>
      <c r="EGG19" s="1621"/>
      <c r="EGH19" s="1621"/>
      <c r="EGI19" s="1621"/>
      <c r="EGJ19" s="1621"/>
      <c r="EGK19" s="1621"/>
      <c r="EGL19" s="1621"/>
      <c r="EGM19" s="1621"/>
      <c r="EGN19" s="1621"/>
      <c r="EGO19" s="1621"/>
      <c r="EGP19" s="1621"/>
      <c r="EGQ19" s="1621"/>
      <c r="EGR19" s="1621"/>
      <c r="EGS19" s="1621"/>
      <c r="EGT19" s="1621"/>
      <c r="EGU19" s="1621"/>
      <c r="EGV19" s="1621"/>
      <c r="EGW19" s="1621"/>
      <c r="EGX19" s="1621"/>
      <c r="EGY19" s="1621"/>
      <c r="EGZ19" s="1621"/>
      <c r="EHA19" s="1621"/>
      <c r="EHB19" s="1621"/>
      <c r="EHC19" s="1621"/>
      <c r="EHD19" s="1621"/>
      <c r="EHE19" s="1621"/>
      <c r="EHF19" s="1621"/>
      <c r="EHG19" s="1621"/>
      <c r="EHH19" s="1621"/>
      <c r="EHI19" s="1621"/>
      <c r="EHJ19" s="1621"/>
      <c r="EHK19" s="1621"/>
      <c r="EHL19" s="1621"/>
      <c r="EHM19" s="1621"/>
      <c r="EHN19" s="1621"/>
      <c r="EHO19" s="1621"/>
      <c r="EHP19" s="1621"/>
      <c r="EHQ19" s="1621"/>
      <c r="EHR19" s="1621"/>
      <c r="EHS19" s="1621"/>
      <c r="EHT19" s="1621"/>
      <c r="EHU19" s="1621"/>
      <c r="EHV19" s="1621"/>
      <c r="EHW19" s="1621"/>
      <c r="EHX19" s="1621"/>
      <c r="EHY19" s="1621"/>
      <c r="EHZ19" s="1621"/>
      <c r="EIA19" s="1621"/>
      <c r="EIB19" s="1621"/>
      <c r="EIC19" s="1621"/>
      <c r="EID19" s="1621"/>
      <c r="EIE19" s="1621"/>
      <c r="EIF19" s="1621"/>
      <c r="EIG19" s="1621"/>
      <c r="EIH19" s="1621"/>
      <c r="EII19" s="1621"/>
      <c r="EIJ19" s="1621"/>
      <c r="EIK19" s="1621"/>
      <c r="EIL19" s="1621"/>
      <c r="EIM19" s="1621"/>
      <c r="EIN19" s="1621"/>
      <c r="EIO19" s="1621"/>
      <c r="EIP19" s="1621"/>
      <c r="EIQ19" s="1621"/>
      <c r="EIR19" s="1621"/>
      <c r="EIS19" s="1621"/>
      <c r="EIT19" s="1621"/>
      <c r="EIU19" s="1621"/>
      <c r="EIV19" s="1621"/>
      <c r="EIW19" s="1621"/>
      <c r="EIX19" s="1621"/>
      <c r="EIY19" s="1621"/>
      <c r="EIZ19" s="1621"/>
      <c r="EJA19" s="1621"/>
      <c r="EJB19" s="1621"/>
      <c r="EJC19" s="1621"/>
      <c r="EJD19" s="1621"/>
      <c r="EJE19" s="1621"/>
      <c r="EJF19" s="1621"/>
      <c r="EJG19" s="1621"/>
      <c r="EJH19" s="1621"/>
      <c r="EJI19" s="1621"/>
      <c r="EJJ19" s="1621"/>
      <c r="EJK19" s="1621"/>
      <c r="EJL19" s="1621"/>
      <c r="EJM19" s="1621"/>
      <c r="EJN19" s="1621"/>
      <c r="EJO19" s="1621"/>
      <c r="EJP19" s="1621"/>
      <c r="EJQ19" s="1621"/>
      <c r="EJR19" s="1621"/>
      <c r="EJS19" s="1621"/>
      <c r="EJT19" s="1621"/>
      <c r="EJU19" s="1621"/>
      <c r="EJV19" s="1621"/>
      <c r="EJW19" s="1621"/>
      <c r="EJX19" s="1621"/>
      <c r="EJY19" s="1621"/>
      <c r="EJZ19" s="1621"/>
      <c r="EKA19" s="1621"/>
      <c r="EKB19" s="1621"/>
      <c r="EKC19" s="1621"/>
      <c r="EKD19" s="1621"/>
      <c r="EKE19" s="1621"/>
      <c r="EKF19" s="1621"/>
      <c r="EKG19" s="1621"/>
      <c r="EKH19" s="1621"/>
      <c r="EKI19" s="1621"/>
      <c r="EKJ19" s="1621"/>
      <c r="EKK19" s="1621"/>
      <c r="EKL19" s="1621"/>
      <c r="EKM19" s="1621"/>
      <c r="EKN19" s="1621"/>
      <c r="EKO19" s="1621"/>
      <c r="EKP19" s="1621"/>
      <c r="EKQ19" s="1621"/>
      <c r="EKR19" s="1621"/>
      <c r="EKS19" s="1621"/>
      <c r="EKT19" s="1621"/>
      <c r="EKU19" s="1621"/>
      <c r="EKV19" s="1621"/>
      <c r="EKW19" s="1621"/>
      <c r="EKX19" s="1621"/>
      <c r="EKY19" s="1621"/>
      <c r="EKZ19" s="1621"/>
      <c r="ELA19" s="1621"/>
      <c r="ELB19" s="1621"/>
      <c r="ELC19" s="1621"/>
      <c r="ELD19" s="1621"/>
      <c r="ELE19" s="1621"/>
      <c r="ELF19" s="1621"/>
      <c r="ELG19" s="1621"/>
      <c r="ELH19" s="1621"/>
      <c r="ELI19" s="1621"/>
      <c r="ELJ19" s="1621"/>
      <c r="ELK19" s="1621"/>
      <c r="ELL19" s="1621"/>
      <c r="ELM19" s="1621"/>
      <c r="ELN19" s="1621"/>
      <c r="ELO19" s="1621"/>
      <c r="ELP19" s="1621"/>
      <c r="ELQ19" s="1621"/>
      <c r="ELR19" s="1621"/>
      <c r="ELS19" s="1621"/>
      <c r="ELT19" s="1621"/>
      <c r="ELU19" s="1621"/>
      <c r="ELV19" s="1621"/>
      <c r="ELW19" s="1621"/>
      <c r="ELX19" s="1621"/>
      <c r="ELY19" s="1621"/>
      <c r="ELZ19" s="1621"/>
      <c r="EMA19" s="1621"/>
      <c r="EMB19" s="1621"/>
      <c r="EMC19" s="1621"/>
      <c r="EMD19" s="1621"/>
      <c r="EME19" s="1621"/>
      <c r="EMF19" s="1621"/>
      <c r="EMG19" s="1621"/>
      <c r="EMH19" s="1621"/>
      <c r="EMI19" s="1621"/>
      <c r="EMJ19" s="1621"/>
      <c r="EMK19" s="1621"/>
      <c r="EML19" s="1621"/>
      <c r="EMM19" s="1621"/>
      <c r="EMN19" s="1621"/>
      <c r="EMO19" s="1621"/>
      <c r="EMP19" s="1621"/>
      <c r="EMQ19" s="1621"/>
      <c r="EMR19" s="1621"/>
      <c r="EMS19" s="1621"/>
      <c r="EMT19" s="1621"/>
      <c r="EMU19" s="1621"/>
      <c r="EMV19" s="1621"/>
      <c r="EMW19" s="1621"/>
      <c r="EMX19" s="1621"/>
      <c r="EMY19" s="1621"/>
      <c r="EMZ19" s="1621"/>
      <c r="ENA19" s="1621"/>
      <c r="ENB19" s="1621"/>
      <c r="ENC19" s="1621"/>
      <c r="END19" s="1621"/>
      <c r="ENE19" s="1621"/>
      <c r="ENF19" s="1621"/>
      <c r="ENG19" s="1621"/>
      <c r="ENH19" s="1621"/>
      <c r="ENI19" s="1621"/>
      <c r="ENJ19" s="1621"/>
      <c r="ENK19" s="1621"/>
      <c r="ENL19" s="1621"/>
      <c r="ENM19" s="1621"/>
      <c r="ENN19" s="1621"/>
      <c r="ENO19" s="1621"/>
      <c r="ENP19" s="1621"/>
      <c r="ENQ19" s="1621"/>
      <c r="ENR19" s="1621"/>
      <c r="ENS19" s="1621"/>
      <c r="ENT19" s="1621"/>
      <c r="ENU19" s="1621"/>
      <c r="ENV19" s="1621"/>
      <c r="ENW19" s="1621"/>
      <c r="ENX19" s="1621"/>
      <c r="ENY19" s="1621"/>
      <c r="ENZ19" s="1621"/>
      <c r="EOA19" s="1621"/>
      <c r="EOB19" s="1621"/>
      <c r="EOC19" s="1621"/>
      <c r="EOD19" s="1621"/>
      <c r="EOE19" s="1621"/>
      <c r="EOF19" s="1621"/>
      <c r="EOG19" s="1621"/>
      <c r="EOH19" s="1621"/>
      <c r="EOI19" s="1621"/>
      <c r="EOJ19" s="1621"/>
      <c r="EOK19" s="1621"/>
      <c r="EOL19" s="1621"/>
      <c r="EOM19" s="1621"/>
      <c r="EON19" s="1621"/>
      <c r="EOO19" s="1621"/>
      <c r="EOP19" s="1621"/>
      <c r="EOQ19" s="1621"/>
      <c r="EOR19" s="1621"/>
      <c r="EOS19" s="1621"/>
      <c r="EOT19" s="1621"/>
      <c r="EOU19" s="1621"/>
      <c r="EOV19" s="1621"/>
      <c r="EOW19" s="1621"/>
      <c r="EOX19" s="1621"/>
      <c r="EOY19" s="1621"/>
      <c r="EOZ19" s="1621"/>
      <c r="EPA19" s="1621"/>
      <c r="EPB19" s="1621"/>
      <c r="EPC19" s="1621"/>
      <c r="EPD19" s="1621"/>
      <c r="EPE19" s="1621"/>
      <c r="EPF19" s="1621"/>
      <c r="EPG19" s="1621"/>
      <c r="EPH19" s="1621"/>
      <c r="EPI19" s="1621"/>
      <c r="EPJ19" s="1621"/>
      <c r="EPK19" s="1621"/>
      <c r="EPL19" s="1621"/>
      <c r="EPM19" s="1621"/>
      <c r="EPN19" s="1621"/>
      <c r="EPO19" s="1621"/>
      <c r="EPP19" s="1621"/>
      <c r="EPQ19" s="1621"/>
      <c r="EPR19" s="1621"/>
      <c r="EPS19" s="1621"/>
      <c r="EPT19" s="1621"/>
      <c r="EPU19" s="1621"/>
      <c r="EPV19" s="1621"/>
      <c r="EPW19" s="1621"/>
      <c r="EPX19" s="1621"/>
      <c r="EPY19" s="1621"/>
      <c r="EPZ19" s="1621"/>
      <c r="EQA19" s="1621"/>
      <c r="EQB19" s="1621"/>
      <c r="EQC19" s="1621"/>
      <c r="EQD19" s="1621"/>
      <c r="EQE19" s="1621"/>
      <c r="EQF19" s="1621"/>
      <c r="EQG19" s="1621"/>
      <c r="EQH19" s="1621"/>
      <c r="EQI19" s="1621"/>
      <c r="EQJ19" s="1621"/>
      <c r="EQK19" s="1621"/>
      <c r="EQL19" s="1621"/>
      <c r="EQM19" s="1621"/>
      <c r="EQN19" s="1621"/>
      <c r="EQO19" s="1621"/>
      <c r="EQP19" s="1621"/>
      <c r="EQQ19" s="1621"/>
      <c r="EQR19" s="1621"/>
      <c r="EQS19" s="1621"/>
      <c r="EQT19" s="1621"/>
      <c r="EQU19" s="1621"/>
      <c r="EQV19" s="1621"/>
      <c r="EQW19" s="1621"/>
      <c r="EQX19" s="1621"/>
      <c r="EQY19" s="1621"/>
      <c r="EQZ19" s="1621"/>
      <c r="ERA19" s="1621"/>
      <c r="ERB19" s="1621"/>
      <c r="ERC19" s="1621"/>
      <c r="ERD19" s="1621"/>
      <c r="ERE19" s="1621"/>
      <c r="ERF19" s="1621"/>
      <c r="ERG19" s="1621"/>
      <c r="ERH19" s="1621"/>
      <c r="ERI19" s="1621"/>
      <c r="ERJ19" s="1621"/>
      <c r="ERK19" s="1621"/>
      <c r="ERL19" s="1621"/>
      <c r="ERM19" s="1621"/>
      <c r="ERN19" s="1621"/>
      <c r="ERO19" s="1621"/>
      <c r="ERP19" s="1621"/>
      <c r="ERQ19" s="1621"/>
      <c r="ERR19" s="1621"/>
      <c r="ERS19" s="1621"/>
      <c r="ERT19" s="1621"/>
      <c r="ERU19" s="1621"/>
      <c r="ERV19" s="1621"/>
      <c r="ERW19" s="1621"/>
      <c r="ERX19" s="1621"/>
      <c r="ERY19" s="1621"/>
      <c r="ERZ19" s="1621"/>
      <c r="ESA19" s="1621"/>
      <c r="ESB19" s="1621"/>
      <c r="ESC19" s="1621"/>
      <c r="ESD19" s="1621"/>
      <c r="ESE19" s="1621"/>
      <c r="ESF19" s="1621"/>
      <c r="ESG19" s="1621"/>
      <c r="ESH19" s="1621"/>
      <c r="ESI19" s="1621"/>
      <c r="ESJ19" s="1621"/>
      <c r="ESK19" s="1621"/>
      <c r="ESL19" s="1621"/>
      <c r="ESM19" s="1621"/>
      <c r="ESN19" s="1621"/>
      <c r="ESO19" s="1621"/>
      <c r="ESP19" s="1621"/>
      <c r="ESQ19" s="1621"/>
      <c r="ESR19" s="1621"/>
      <c r="ESS19" s="1621"/>
      <c r="EST19" s="1621"/>
      <c r="ESU19" s="1621"/>
      <c r="ESV19" s="1621"/>
      <c r="ESW19" s="1621"/>
      <c r="ESX19" s="1621"/>
      <c r="ESY19" s="1621"/>
      <c r="ESZ19" s="1621"/>
      <c r="ETA19" s="1621"/>
      <c r="ETB19" s="1621"/>
      <c r="ETC19" s="1621"/>
      <c r="ETD19" s="1621"/>
      <c r="ETE19" s="1621"/>
      <c r="ETF19" s="1621"/>
      <c r="ETG19" s="1621"/>
      <c r="ETH19" s="1621"/>
      <c r="ETI19" s="1621"/>
      <c r="ETJ19" s="1621"/>
      <c r="ETK19" s="1621"/>
      <c r="ETL19" s="1621"/>
      <c r="ETM19" s="1621"/>
      <c r="ETN19" s="1621"/>
      <c r="ETO19" s="1621"/>
      <c r="ETP19" s="1621"/>
      <c r="ETQ19" s="1621"/>
      <c r="ETR19" s="1621"/>
      <c r="ETS19" s="1621"/>
      <c r="ETT19" s="1621"/>
      <c r="ETU19" s="1621"/>
      <c r="ETV19" s="1621"/>
      <c r="ETW19" s="1621"/>
      <c r="ETX19" s="1621"/>
      <c r="ETY19" s="1621"/>
      <c r="ETZ19" s="1621"/>
      <c r="EUA19" s="1621"/>
      <c r="EUB19" s="1621"/>
      <c r="EUC19" s="1621"/>
      <c r="EUD19" s="1621"/>
      <c r="EUE19" s="1621"/>
      <c r="EUF19" s="1621"/>
      <c r="EUG19" s="1621"/>
      <c r="EUH19" s="1621"/>
      <c r="EUI19" s="1621"/>
      <c r="EUJ19" s="1621"/>
      <c r="EUK19" s="1621"/>
      <c r="EUL19" s="1621"/>
      <c r="EUM19" s="1621"/>
      <c r="EUN19" s="1621"/>
      <c r="EUO19" s="1621"/>
      <c r="EUP19" s="1621"/>
      <c r="EUQ19" s="1621"/>
      <c r="EUR19" s="1621"/>
      <c r="EUS19" s="1621"/>
      <c r="EUT19" s="1621"/>
      <c r="EUU19" s="1621"/>
      <c r="EUV19" s="1621"/>
      <c r="EUW19" s="1621"/>
      <c r="EUX19" s="1621"/>
      <c r="EUY19" s="1621"/>
      <c r="EUZ19" s="1621"/>
      <c r="EVA19" s="1621"/>
      <c r="EVB19" s="1621"/>
      <c r="EVC19" s="1621"/>
      <c r="EVD19" s="1621"/>
      <c r="EVE19" s="1621"/>
      <c r="EVF19" s="1621"/>
      <c r="EVG19" s="1621"/>
      <c r="EVH19" s="1621"/>
      <c r="EVI19" s="1621"/>
      <c r="EVJ19" s="1621"/>
      <c r="EVK19" s="1621"/>
      <c r="EVL19" s="1621"/>
      <c r="EVM19" s="1621"/>
      <c r="EVN19" s="1621"/>
      <c r="EVO19" s="1621"/>
      <c r="EVP19" s="1621"/>
      <c r="EVQ19" s="1621"/>
      <c r="EVR19" s="1621"/>
      <c r="EVS19" s="1621"/>
      <c r="EVT19" s="1621"/>
      <c r="EVU19" s="1621"/>
      <c r="EVV19" s="1621"/>
      <c r="EVW19" s="1621"/>
      <c r="EVX19" s="1621"/>
      <c r="EVY19" s="1621"/>
      <c r="EVZ19" s="1621"/>
      <c r="EWA19" s="1621"/>
      <c r="EWB19" s="1621"/>
      <c r="EWC19" s="1621"/>
      <c r="EWD19" s="1621"/>
      <c r="EWE19" s="1621"/>
      <c r="EWF19" s="1621"/>
      <c r="EWG19" s="1621"/>
      <c r="EWH19" s="1621"/>
      <c r="EWI19" s="1621"/>
      <c r="EWJ19" s="1621"/>
      <c r="EWK19" s="1621"/>
      <c r="EWL19" s="1621"/>
      <c r="EWM19" s="1621"/>
      <c r="EWN19" s="1621"/>
      <c r="EWO19" s="1621"/>
      <c r="EWP19" s="1621"/>
      <c r="EWQ19" s="1621"/>
      <c r="EWR19" s="1621"/>
      <c r="EWS19" s="1621"/>
      <c r="EWT19" s="1621"/>
      <c r="EWU19" s="1621"/>
      <c r="EWV19" s="1621"/>
      <c r="EWW19" s="1621"/>
      <c r="EWX19" s="1621"/>
      <c r="EWY19" s="1621"/>
      <c r="EWZ19" s="1621"/>
      <c r="EXA19" s="1621"/>
      <c r="EXB19" s="1621"/>
      <c r="EXC19" s="1621"/>
      <c r="EXD19" s="1621"/>
      <c r="EXE19" s="1621"/>
      <c r="EXF19" s="1621"/>
      <c r="EXG19" s="1621"/>
      <c r="EXH19" s="1621"/>
      <c r="EXI19" s="1621"/>
      <c r="EXJ19" s="1621"/>
      <c r="EXK19" s="1621"/>
      <c r="EXL19" s="1621"/>
      <c r="EXM19" s="1621"/>
      <c r="EXN19" s="1621"/>
      <c r="EXO19" s="1621"/>
      <c r="EXP19" s="1621"/>
      <c r="EXQ19" s="1621"/>
      <c r="EXR19" s="1621"/>
      <c r="EXS19" s="1621"/>
      <c r="EXT19" s="1621"/>
      <c r="EXU19" s="1621"/>
      <c r="EXV19" s="1621"/>
      <c r="EXW19" s="1621"/>
      <c r="EXX19" s="1621"/>
      <c r="EXY19" s="1621"/>
      <c r="EXZ19" s="1621"/>
      <c r="EYA19" s="1621"/>
      <c r="EYB19" s="1621"/>
      <c r="EYC19" s="1621"/>
      <c r="EYD19" s="1621"/>
      <c r="EYE19" s="1621"/>
      <c r="EYF19" s="1621"/>
      <c r="EYG19" s="1621"/>
      <c r="EYH19" s="1621"/>
      <c r="EYI19" s="1621"/>
      <c r="EYJ19" s="1621"/>
      <c r="EYK19" s="1621"/>
      <c r="EYL19" s="1621"/>
      <c r="EYM19" s="1621"/>
      <c r="EYN19" s="1621"/>
      <c r="EYO19" s="1621"/>
      <c r="EYP19" s="1621"/>
      <c r="EYQ19" s="1621"/>
      <c r="EYR19" s="1621"/>
      <c r="EYS19" s="1621"/>
      <c r="EYT19" s="1621"/>
      <c r="EYU19" s="1621"/>
      <c r="EYV19" s="1621"/>
      <c r="EYW19" s="1621"/>
      <c r="EYX19" s="1621"/>
      <c r="EYY19" s="1621"/>
      <c r="EYZ19" s="1621"/>
      <c r="EZA19" s="1621"/>
      <c r="EZB19" s="1621"/>
      <c r="EZC19" s="1621"/>
      <c r="EZD19" s="1621"/>
      <c r="EZE19" s="1621"/>
      <c r="EZF19" s="1621"/>
      <c r="EZG19" s="1621"/>
      <c r="EZH19" s="1621"/>
      <c r="EZI19" s="1621"/>
      <c r="EZJ19" s="1621"/>
      <c r="EZK19" s="1621"/>
      <c r="EZL19" s="1621"/>
      <c r="EZM19" s="1621"/>
      <c r="EZN19" s="1621"/>
      <c r="EZO19" s="1621"/>
      <c r="EZP19" s="1621"/>
      <c r="EZQ19" s="1621"/>
      <c r="EZR19" s="1621"/>
      <c r="EZS19" s="1621"/>
      <c r="EZT19" s="1621"/>
      <c r="EZU19" s="1621"/>
      <c r="EZV19" s="1621"/>
      <c r="EZW19" s="1621"/>
      <c r="EZX19" s="1621"/>
      <c r="EZY19" s="1621"/>
      <c r="EZZ19" s="1621"/>
      <c r="FAA19" s="1621"/>
      <c r="FAB19" s="1621"/>
      <c r="FAC19" s="1621"/>
      <c r="FAD19" s="1621"/>
      <c r="FAE19" s="1621"/>
      <c r="FAF19" s="1621"/>
      <c r="FAG19" s="1621"/>
      <c r="FAH19" s="1621"/>
      <c r="FAI19" s="1621"/>
      <c r="FAJ19" s="1621"/>
      <c r="FAK19" s="1621"/>
      <c r="FAL19" s="1621"/>
      <c r="FAM19" s="1621"/>
      <c r="FAN19" s="1621"/>
      <c r="FAO19" s="1621"/>
      <c r="FAP19" s="1621"/>
      <c r="FAQ19" s="1621"/>
      <c r="FAR19" s="1621"/>
      <c r="FAS19" s="1621"/>
      <c r="FAT19" s="1621"/>
      <c r="FAU19" s="1621"/>
      <c r="FAV19" s="1621"/>
      <c r="FAW19" s="1621"/>
      <c r="FAX19" s="1621"/>
      <c r="FAY19" s="1621"/>
      <c r="FAZ19" s="1621"/>
      <c r="FBA19" s="1621"/>
      <c r="FBB19" s="1621"/>
      <c r="FBC19" s="1621"/>
      <c r="FBD19" s="1621"/>
      <c r="FBE19" s="1621"/>
      <c r="FBF19" s="1621"/>
      <c r="FBG19" s="1621"/>
      <c r="FBH19" s="1621"/>
      <c r="FBI19" s="1621"/>
      <c r="FBJ19" s="1621"/>
      <c r="FBK19" s="1621"/>
      <c r="FBL19" s="1621"/>
      <c r="FBM19" s="1621"/>
      <c r="FBN19" s="1621"/>
      <c r="FBO19" s="1621"/>
      <c r="FBP19" s="1621"/>
      <c r="FBQ19" s="1621"/>
      <c r="FBR19" s="1621"/>
      <c r="FBS19" s="1621"/>
      <c r="FBT19" s="1621"/>
      <c r="FBU19" s="1621"/>
      <c r="FBV19" s="1621"/>
      <c r="FBW19" s="1621"/>
      <c r="FBX19" s="1621"/>
      <c r="FBY19" s="1621"/>
      <c r="FBZ19" s="1621"/>
      <c r="FCA19" s="1621"/>
      <c r="FCB19" s="1621"/>
      <c r="FCC19" s="1621"/>
      <c r="FCD19" s="1621"/>
      <c r="FCE19" s="1621"/>
      <c r="FCF19" s="1621"/>
      <c r="FCG19" s="1621"/>
      <c r="FCH19" s="1621"/>
      <c r="FCI19" s="1621"/>
      <c r="FCJ19" s="1621"/>
      <c r="FCK19" s="1621"/>
      <c r="FCL19" s="1621"/>
      <c r="FCM19" s="1621"/>
      <c r="FCN19" s="1621"/>
      <c r="FCO19" s="1621"/>
      <c r="FCP19" s="1621"/>
      <c r="FCQ19" s="1621"/>
      <c r="FCR19" s="1621"/>
      <c r="FCS19" s="1621"/>
      <c r="FCT19" s="1621"/>
      <c r="FCU19" s="1621"/>
      <c r="FCV19" s="1621"/>
      <c r="FCW19" s="1621"/>
      <c r="FCX19" s="1621"/>
      <c r="FCY19" s="1621"/>
      <c r="FCZ19" s="1621"/>
      <c r="FDA19" s="1621"/>
      <c r="FDB19" s="1621"/>
      <c r="FDC19" s="1621"/>
      <c r="FDD19" s="1621"/>
      <c r="FDE19" s="1621"/>
      <c r="FDF19" s="1621"/>
      <c r="FDG19" s="1621"/>
      <c r="FDH19" s="1621"/>
      <c r="FDI19" s="1621"/>
      <c r="FDJ19" s="1621"/>
      <c r="FDK19" s="1621"/>
      <c r="FDL19" s="1621"/>
      <c r="FDM19" s="1621"/>
      <c r="FDN19" s="1621"/>
      <c r="FDO19" s="1621"/>
      <c r="FDP19" s="1621"/>
      <c r="FDQ19" s="1621"/>
      <c r="FDR19" s="1621"/>
      <c r="FDS19" s="1621"/>
      <c r="FDT19" s="1621"/>
      <c r="FDU19" s="1621"/>
      <c r="FDV19" s="1621"/>
      <c r="FDW19" s="1621"/>
      <c r="FDX19" s="1621"/>
      <c r="FDY19" s="1621"/>
      <c r="FDZ19" s="1621"/>
      <c r="FEA19" s="1621"/>
      <c r="FEB19" s="1621"/>
      <c r="FEC19" s="1621"/>
      <c r="FED19" s="1621"/>
      <c r="FEE19" s="1621"/>
      <c r="FEF19" s="1621"/>
      <c r="FEG19" s="1621"/>
      <c r="FEH19" s="1621"/>
      <c r="FEI19" s="1621"/>
      <c r="FEJ19" s="1621"/>
      <c r="FEK19" s="1621"/>
      <c r="FEL19" s="1621"/>
      <c r="FEM19" s="1621"/>
      <c r="FEN19" s="1621"/>
      <c r="FEO19" s="1621"/>
      <c r="FEP19" s="1621"/>
      <c r="FEQ19" s="1621"/>
      <c r="FER19" s="1621"/>
      <c r="FES19" s="1621"/>
      <c r="FET19" s="1621"/>
      <c r="FEU19" s="1621"/>
      <c r="FEV19" s="1621"/>
      <c r="FEW19" s="1621"/>
      <c r="FEX19" s="1621"/>
      <c r="FEY19" s="1621"/>
      <c r="FEZ19" s="1621"/>
      <c r="FFA19" s="1621"/>
      <c r="FFB19" s="1621"/>
      <c r="FFC19" s="1621"/>
      <c r="FFD19" s="1621"/>
      <c r="FFE19" s="1621"/>
      <c r="FFF19" s="1621"/>
      <c r="FFG19" s="1621"/>
      <c r="FFH19" s="1621"/>
      <c r="FFI19" s="1621"/>
      <c r="FFJ19" s="1621"/>
      <c r="FFK19" s="1621"/>
      <c r="FFL19" s="1621"/>
      <c r="FFM19" s="1621"/>
      <c r="FFN19" s="1621"/>
      <c r="FFO19" s="1621"/>
      <c r="FFP19" s="1621"/>
      <c r="FFQ19" s="1621"/>
      <c r="FFR19" s="1621"/>
      <c r="FFS19" s="1621"/>
      <c r="FFT19" s="1621"/>
      <c r="FFU19" s="1621"/>
      <c r="FFV19" s="1621"/>
      <c r="FFW19" s="1621"/>
      <c r="FFX19" s="1621"/>
      <c r="FFY19" s="1621"/>
      <c r="FFZ19" s="1621"/>
      <c r="FGA19" s="1621"/>
      <c r="FGB19" s="1621"/>
      <c r="FGC19" s="1621"/>
      <c r="FGD19" s="1621"/>
      <c r="FGE19" s="1621"/>
      <c r="FGF19" s="1621"/>
      <c r="FGG19" s="1621"/>
      <c r="FGH19" s="1621"/>
      <c r="FGI19" s="1621"/>
      <c r="FGJ19" s="1621"/>
      <c r="FGK19" s="1621"/>
      <c r="FGL19" s="1621"/>
      <c r="FGM19" s="1621"/>
      <c r="FGN19" s="1621"/>
      <c r="FGO19" s="1621"/>
      <c r="FGP19" s="1621"/>
      <c r="FGQ19" s="1621"/>
      <c r="FGR19" s="1621"/>
      <c r="FGS19" s="1621"/>
      <c r="FGT19" s="1621"/>
      <c r="FGU19" s="1621"/>
      <c r="FGV19" s="1621"/>
      <c r="FGW19" s="1621"/>
      <c r="FGX19" s="1621"/>
      <c r="FGY19" s="1621"/>
      <c r="FGZ19" s="1621"/>
      <c r="FHA19" s="1621"/>
      <c r="FHB19" s="1621"/>
      <c r="FHC19" s="1621"/>
      <c r="FHD19" s="1621"/>
      <c r="FHE19" s="1621"/>
      <c r="FHF19" s="1621"/>
      <c r="FHG19" s="1621"/>
      <c r="FHH19" s="1621"/>
      <c r="FHI19" s="1621"/>
      <c r="FHJ19" s="1621"/>
      <c r="FHK19" s="1621"/>
      <c r="FHL19" s="1621"/>
      <c r="FHM19" s="1621"/>
      <c r="FHN19" s="1621"/>
      <c r="FHO19" s="1621"/>
      <c r="FHP19" s="1621"/>
      <c r="FHQ19" s="1621"/>
      <c r="FHR19" s="1621"/>
      <c r="FHS19" s="1621"/>
      <c r="FHT19" s="1621"/>
      <c r="FHU19" s="1621"/>
      <c r="FHV19" s="1621"/>
      <c r="FHW19" s="1621"/>
      <c r="FHX19" s="1621"/>
      <c r="FHY19" s="1621"/>
      <c r="FHZ19" s="1621"/>
      <c r="FIA19" s="1621"/>
      <c r="FIB19" s="1621"/>
      <c r="FIC19" s="1621"/>
      <c r="FID19" s="1621"/>
      <c r="FIE19" s="1621"/>
      <c r="FIF19" s="1621"/>
      <c r="FIG19" s="1621"/>
      <c r="FIH19" s="1621"/>
      <c r="FII19" s="1621"/>
      <c r="FIJ19" s="1621"/>
      <c r="FIK19" s="1621"/>
      <c r="FIL19" s="1621"/>
      <c r="FIM19" s="1621"/>
      <c r="FIN19" s="1621"/>
      <c r="FIO19" s="1621"/>
      <c r="FIP19" s="1621"/>
      <c r="FIQ19" s="1621"/>
      <c r="FIR19" s="1621"/>
      <c r="FIS19" s="1621"/>
      <c r="FIT19" s="1621"/>
      <c r="FIU19" s="1621"/>
      <c r="FIV19" s="1621"/>
      <c r="FIW19" s="1621"/>
      <c r="FIX19" s="1621"/>
      <c r="FIY19" s="1621"/>
      <c r="FIZ19" s="1621"/>
      <c r="FJA19" s="1621"/>
      <c r="FJB19" s="1621"/>
      <c r="FJC19" s="1621"/>
      <c r="FJD19" s="1621"/>
      <c r="FJE19" s="1621"/>
      <c r="FJF19" s="1621"/>
      <c r="FJG19" s="1621"/>
      <c r="FJH19" s="1621"/>
      <c r="FJI19" s="1621"/>
      <c r="FJJ19" s="1621"/>
      <c r="FJK19" s="1621"/>
      <c r="FJL19" s="1621"/>
      <c r="FJM19" s="1621"/>
      <c r="FJN19" s="1621"/>
      <c r="FJO19" s="1621"/>
      <c r="FJP19" s="1621"/>
      <c r="FJQ19" s="1621"/>
      <c r="FJR19" s="1621"/>
      <c r="FJS19" s="1621"/>
      <c r="FJT19" s="1621"/>
      <c r="FJU19" s="1621"/>
      <c r="FJV19" s="1621"/>
      <c r="FJW19" s="1621"/>
      <c r="FJX19" s="1621"/>
      <c r="FJY19" s="1621"/>
      <c r="FJZ19" s="1621"/>
      <c r="FKA19" s="1621"/>
      <c r="FKB19" s="1621"/>
      <c r="FKC19" s="1621"/>
      <c r="FKD19" s="1621"/>
      <c r="FKE19" s="1621"/>
      <c r="FKF19" s="1621"/>
      <c r="FKG19" s="1621"/>
      <c r="FKH19" s="1621"/>
      <c r="FKI19" s="1621"/>
      <c r="FKJ19" s="1621"/>
      <c r="FKK19" s="1621"/>
      <c r="FKL19" s="1621"/>
      <c r="FKM19" s="1621"/>
      <c r="FKN19" s="1621"/>
      <c r="FKO19" s="1621"/>
      <c r="FKP19" s="1621"/>
      <c r="FKQ19" s="1621"/>
      <c r="FKR19" s="1621"/>
      <c r="FKS19" s="1621"/>
      <c r="FKT19" s="1621"/>
      <c r="FKU19" s="1621"/>
      <c r="FKV19" s="1621"/>
      <c r="FKW19" s="1621"/>
      <c r="FKX19" s="1621"/>
      <c r="FKY19" s="1621"/>
      <c r="FKZ19" s="1621"/>
      <c r="FLA19" s="1621"/>
      <c r="FLB19" s="1621"/>
      <c r="FLC19" s="1621"/>
      <c r="FLD19" s="1621"/>
      <c r="FLE19" s="1621"/>
      <c r="FLF19" s="1621"/>
      <c r="FLG19" s="1621"/>
      <c r="FLH19" s="1621"/>
      <c r="FLI19" s="1621"/>
      <c r="FLJ19" s="1621"/>
      <c r="FLK19" s="1621"/>
      <c r="FLL19" s="1621"/>
      <c r="FLM19" s="1621"/>
      <c r="FLN19" s="1621"/>
      <c r="FLO19" s="1621"/>
      <c r="FLP19" s="1621"/>
      <c r="FLQ19" s="1621"/>
      <c r="FLR19" s="1621"/>
      <c r="FLS19" s="1621"/>
      <c r="FLT19" s="1621"/>
      <c r="FLU19" s="1621"/>
      <c r="FLV19" s="1621"/>
      <c r="FLW19" s="1621"/>
      <c r="FLX19" s="1621"/>
      <c r="FLY19" s="1621"/>
      <c r="FLZ19" s="1621"/>
      <c r="FMA19" s="1621"/>
      <c r="FMB19" s="1621"/>
      <c r="FMC19" s="1621"/>
      <c r="FMD19" s="1621"/>
      <c r="FME19" s="1621"/>
      <c r="FMF19" s="1621"/>
      <c r="FMG19" s="1621"/>
      <c r="FMH19" s="1621"/>
      <c r="FMI19" s="1621"/>
      <c r="FMJ19" s="1621"/>
      <c r="FMK19" s="1621"/>
      <c r="FML19" s="1621"/>
      <c r="FMM19" s="1621"/>
      <c r="FMN19" s="1621"/>
      <c r="FMO19" s="1621"/>
      <c r="FMP19" s="1621"/>
      <c r="FMQ19" s="1621"/>
      <c r="FMR19" s="1621"/>
      <c r="FMS19" s="1621"/>
      <c r="FMT19" s="1621"/>
      <c r="FMU19" s="1621"/>
      <c r="FMV19" s="1621"/>
      <c r="FMW19" s="1621"/>
      <c r="FMX19" s="1621"/>
      <c r="FMY19" s="1621"/>
      <c r="FMZ19" s="1621"/>
      <c r="FNA19" s="1621"/>
      <c r="FNB19" s="1621"/>
      <c r="FNC19" s="1621"/>
      <c r="FND19" s="1621"/>
      <c r="FNE19" s="1621"/>
      <c r="FNF19" s="1621"/>
      <c r="FNG19" s="1621"/>
      <c r="FNH19" s="1621"/>
      <c r="FNI19" s="1621"/>
      <c r="FNJ19" s="1621"/>
      <c r="FNK19" s="1621"/>
      <c r="FNL19" s="1621"/>
      <c r="FNM19" s="1621"/>
      <c r="FNN19" s="1621"/>
      <c r="FNO19" s="1621"/>
      <c r="FNP19" s="1621"/>
      <c r="FNQ19" s="1621"/>
      <c r="FNR19" s="1621"/>
      <c r="FNS19" s="1621"/>
      <c r="FNT19" s="1621"/>
      <c r="FNU19" s="1621"/>
      <c r="FNV19" s="1621"/>
      <c r="FNW19" s="1621"/>
      <c r="FNX19" s="1621"/>
      <c r="FNY19" s="1621"/>
      <c r="FNZ19" s="1621"/>
      <c r="FOA19" s="1621"/>
      <c r="FOB19" s="1621"/>
      <c r="FOC19" s="1621"/>
      <c r="FOD19" s="1621"/>
      <c r="FOE19" s="1621"/>
      <c r="FOF19" s="1621"/>
      <c r="FOG19" s="1621"/>
      <c r="FOH19" s="1621"/>
      <c r="FOI19" s="1621"/>
      <c r="FOJ19" s="1621"/>
      <c r="FOK19" s="1621"/>
      <c r="FOL19" s="1621"/>
      <c r="FOM19" s="1621"/>
      <c r="FON19" s="1621"/>
      <c r="FOO19" s="1621"/>
      <c r="FOP19" s="1621"/>
      <c r="FOQ19" s="1621"/>
      <c r="FOR19" s="1621"/>
      <c r="FOS19" s="1621"/>
      <c r="FOT19" s="1621"/>
      <c r="FOU19" s="1621"/>
      <c r="FOV19" s="1621"/>
      <c r="FOW19" s="1621"/>
      <c r="FOX19" s="1621"/>
      <c r="FOY19" s="1621"/>
      <c r="FOZ19" s="1621"/>
      <c r="FPA19" s="1621"/>
      <c r="FPB19" s="1621"/>
      <c r="FPC19" s="1621"/>
      <c r="FPD19" s="1621"/>
      <c r="FPE19" s="1621"/>
      <c r="FPF19" s="1621"/>
      <c r="FPG19" s="1621"/>
      <c r="FPH19" s="1621"/>
      <c r="FPI19" s="1621"/>
      <c r="FPJ19" s="1621"/>
      <c r="FPK19" s="1621"/>
      <c r="FPL19" s="1621"/>
      <c r="FPM19" s="1621"/>
      <c r="FPN19" s="1621"/>
      <c r="FPO19" s="1621"/>
      <c r="FPP19" s="1621"/>
      <c r="FPQ19" s="1621"/>
      <c r="FPR19" s="1621"/>
      <c r="FPS19" s="1621"/>
      <c r="FPT19" s="1621"/>
      <c r="FPU19" s="1621"/>
      <c r="FPV19" s="1621"/>
      <c r="FPW19" s="1621"/>
      <c r="FPX19" s="1621"/>
      <c r="FPY19" s="1621"/>
      <c r="FPZ19" s="1621"/>
      <c r="FQA19" s="1621"/>
      <c r="FQB19" s="1621"/>
      <c r="FQC19" s="1621"/>
      <c r="FQD19" s="1621"/>
      <c r="FQE19" s="1621"/>
      <c r="FQF19" s="1621"/>
      <c r="FQG19" s="1621"/>
      <c r="FQH19" s="1621"/>
      <c r="FQI19" s="1621"/>
      <c r="FQJ19" s="1621"/>
      <c r="FQK19" s="1621"/>
      <c r="FQL19" s="1621"/>
      <c r="FQM19" s="1621"/>
      <c r="FQN19" s="1621"/>
      <c r="FQO19" s="1621"/>
      <c r="FQP19" s="1621"/>
      <c r="FQQ19" s="1621"/>
      <c r="FQR19" s="1621"/>
      <c r="FQS19" s="1621"/>
      <c r="FQT19" s="1621"/>
      <c r="FQU19" s="1621"/>
      <c r="FQV19" s="1621"/>
      <c r="FQW19" s="1621"/>
      <c r="FQX19" s="1621"/>
      <c r="FQY19" s="1621"/>
      <c r="FQZ19" s="1621"/>
      <c r="FRA19" s="1621"/>
      <c r="FRB19" s="1621"/>
      <c r="FRC19" s="1621"/>
      <c r="FRD19" s="1621"/>
      <c r="FRE19" s="1621"/>
      <c r="FRF19" s="1621"/>
      <c r="FRG19" s="1621"/>
      <c r="FRH19" s="1621"/>
      <c r="FRI19" s="1621"/>
      <c r="FRJ19" s="1621"/>
      <c r="FRK19" s="1621"/>
      <c r="FRL19" s="1621"/>
      <c r="FRM19" s="1621"/>
      <c r="FRN19" s="1621"/>
      <c r="FRO19" s="1621"/>
      <c r="FRP19" s="1621"/>
      <c r="FRQ19" s="1621"/>
      <c r="FRR19" s="1621"/>
      <c r="FRS19" s="1621"/>
      <c r="FRT19" s="1621"/>
      <c r="FRU19" s="1621"/>
      <c r="FRV19" s="1621"/>
      <c r="FRW19" s="1621"/>
      <c r="FRX19" s="1621"/>
      <c r="FRY19" s="1621"/>
      <c r="FRZ19" s="1621"/>
      <c r="FSA19" s="1621"/>
      <c r="FSB19" s="1621"/>
      <c r="FSC19" s="1621"/>
      <c r="FSD19" s="1621"/>
      <c r="FSE19" s="1621"/>
      <c r="FSF19" s="1621"/>
      <c r="FSG19" s="1621"/>
      <c r="FSH19" s="1621"/>
      <c r="FSI19" s="1621"/>
      <c r="FSJ19" s="1621"/>
      <c r="FSK19" s="1621"/>
      <c r="FSL19" s="1621"/>
      <c r="FSM19" s="1621"/>
      <c r="FSN19" s="1621"/>
      <c r="FSO19" s="1621"/>
      <c r="FSP19" s="1621"/>
      <c r="FSQ19" s="1621"/>
      <c r="FSR19" s="1621"/>
      <c r="FSS19" s="1621"/>
      <c r="FST19" s="1621"/>
      <c r="FSU19" s="1621"/>
      <c r="FSV19" s="1621"/>
      <c r="FSW19" s="1621"/>
      <c r="FSX19" s="1621"/>
      <c r="FSY19" s="1621"/>
      <c r="FSZ19" s="1621"/>
      <c r="FTA19" s="1621"/>
      <c r="FTB19" s="1621"/>
      <c r="FTC19" s="1621"/>
      <c r="FTD19" s="1621"/>
      <c r="FTE19" s="1621"/>
      <c r="FTF19" s="1621"/>
      <c r="FTG19" s="1621"/>
      <c r="FTH19" s="1621"/>
      <c r="FTI19" s="1621"/>
      <c r="FTJ19" s="1621"/>
      <c r="FTK19" s="1621"/>
      <c r="FTL19" s="1621"/>
      <c r="FTM19" s="1621"/>
      <c r="FTN19" s="1621"/>
      <c r="FTO19" s="1621"/>
      <c r="FTP19" s="1621"/>
      <c r="FTQ19" s="1621"/>
      <c r="FTR19" s="1621"/>
      <c r="FTS19" s="1621"/>
      <c r="FTT19" s="1621"/>
      <c r="FTU19" s="1621"/>
      <c r="FTV19" s="1621"/>
      <c r="FTW19" s="1621"/>
      <c r="FTX19" s="1621"/>
      <c r="FTY19" s="1621"/>
      <c r="FTZ19" s="1621"/>
      <c r="FUA19" s="1621"/>
      <c r="FUB19" s="1621"/>
      <c r="FUC19" s="1621"/>
      <c r="FUD19" s="1621"/>
      <c r="FUE19" s="1621"/>
      <c r="FUF19" s="1621"/>
      <c r="FUG19" s="1621"/>
      <c r="FUH19" s="1621"/>
      <c r="FUI19" s="1621"/>
      <c r="FUJ19" s="1621"/>
      <c r="FUK19" s="1621"/>
      <c r="FUL19" s="1621"/>
      <c r="FUM19" s="1621"/>
      <c r="FUN19" s="1621"/>
      <c r="FUO19" s="1621"/>
      <c r="FUP19" s="1621"/>
      <c r="FUQ19" s="1621"/>
      <c r="FUR19" s="1621"/>
      <c r="FUS19" s="1621"/>
      <c r="FUT19" s="1621"/>
      <c r="FUU19" s="1621"/>
      <c r="FUV19" s="1621"/>
      <c r="FUW19" s="1621"/>
      <c r="FUX19" s="1621"/>
      <c r="FUY19" s="1621"/>
      <c r="FUZ19" s="1621"/>
      <c r="FVA19" s="1621"/>
      <c r="FVB19" s="1621"/>
      <c r="FVC19" s="1621"/>
      <c r="FVD19" s="1621"/>
      <c r="FVE19" s="1621"/>
      <c r="FVF19" s="1621"/>
      <c r="FVG19" s="1621"/>
      <c r="FVH19" s="1621"/>
      <c r="FVI19" s="1621"/>
      <c r="FVJ19" s="1621"/>
      <c r="FVK19" s="1621"/>
      <c r="FVL19" s="1621"/>
      <c r="FVM19" s="1621"/>
      <c r="FVN19" s="1621"/>
      <c r="FVO19" s="1621"/>
      <c r="FVP19" s="1621"/>
      <c r="FVQ19" s="1621"/>
      <c r="FVR19" s="1621"/>
      <c r="FVS19" s="1621"/>
      <c r="FVT19" s="1621"/>
      <c r="FVU19" s="1621"/>
      <c r="FVV19" s="1621"/>
      <c r="FVW19" s="1621"/>
      <c r="FVX19" s="1621"/>
      <c r="FVY19" s="1621"/>
      <c r="FVZ19" s="1621"/>
      <c r="FWA19" s="1621"/>
      <c r="FWB19" s="1621"/>
      <c r="FWC19" s="1621"/>
      <c r="FWD19" s="1621"/>
      <c r="FWE19" s="1621"/>
      <c r="FWF19" s="1621"/>
      <c r="FWG19" s="1621"/>
      <c r="FWH19" s="1621"/>
      <c r="FWI19" s="1621"/>
      <c r="FWJ19" s="1621"/>
      <c r="FWK19" s="1621"/>
      <c r="FWL19" s="1621"/>
      <c r="FWM19" s="1621"/>
      <c r="FWN19" s="1621"/>
      <c r="FWO19" s="1621"/>
      <c r="FWP19" s="1621"/>
      <c r="FWQ19" s="1621"/>
      <c r="FWR19" s="1621"/>
      <c r="FWS19" s="1621"/>
      <c r="FWT19" s="1621"/>
      <c r="FWU19" s="1621"/>
      <c r="FWV19" s="1621"/>
      <c r="FWW19" s="1621"/>
      <c r="FWX19" s="1621"/>
      <c r="FWY19" s="1621"/>
      <c r="FWZ19" s="1621"/>
      <c r="FXA19" s="1621"/>
      <c r="FXB19" s="1621"/>
      <c r="FXC19" s="1621"/>
      <c r="FXD19" s="1621"/>
      <c r="FXE19" s="1621"/>
      <c r="FXF19" s="1621"/>
      <c r="FXG19" s="1621"/>
      <c r="FXH19" s="1621"/>
      <c r="FXI19" s="1621"/>
      <c r="FXJ19" s="1621"/>
      <c r="FXK19" s="1621"/>
      <c r="FXL19" s="1621"/>
      <c r="FXM19" s="1621"/>
      <c r="FXN19" s="1621"/>
      <c r="FXO19" s="1621"/>
      <c r="FXP19" s="1621"/>
      <c r="FXQ19" s="1621"/>
      <c r="FXR19" s="1621"/>
      <c r="FXS19" s="1621"/>
      <c r="FXT19" s="1621"/>
      <c r="FXU19" s="1621"/>
      <c r="FXV19" s="1621"/>
      <c r="FXW19" s="1621"/>
      <c r="FXX19" s="1621"/>
      <c r="FXY19" s="1621"/>
      <c r="FXZ19" s="1621"/>
      <c r="FYA19" s="1621"/>
      <c r="FYB19" s="1621"/>
      <c r="FYC19" s="1621"/>
      <c r="FYD19" s="1621"/>
      <c r="FYE19" s="1621"/>
      <c r="FYF19" s="1621"/>
      <c r="FYG19" s="1621"/>
      <c r="FYH19" s="1621"/>
      <c r="FYI19" s="1621"/>
      <c r="FYJ19" s="1621"/>
      <c r="FYK19" s="1621"/>
      <c r="FYL19" s="1621"/>
      <c r="FYM19" s="1621"/>
      <c r="FYN19" s="1621"/>
      <c r="FYO19" s="1621"/>
      <c r="FYP19" s="1621"/>
      <c r="FYQ19" s="1621"/>
      <c r="FYR19" s="1621"/>
      <c r="FYS19" s="1621"/>
      <c r="FYT19" s="1621"/>
      <c r="FYU19" s="1621"/>
      <c r="FYV19" s="1621"/>
      <c r="FYW19" s="1621"/>
      <c r="FYX19" s="1621"/>
      <c r="FYY19" s="1621"/>
      <c r="FYZ19" s="1621"/>
      <c r="FZA19" s="1621"/>
      <c r="FZB19" s="1621"/>
      <c r="FZC19" s="1621"/>
      <c r="FZD19" s="1621"/>
      <c r="FZE19" s="1621"/>
      <c r="FZF19" s="1621"/>
      <c r="FZG19" s="1621"/>
      <c r="FZH19" s="1621"/>
      <c r="FZI19" s="1621"/>
      <c r="FZJ19" s="1621"/>
      <c r="FZK19" s="1621"/>
      <c r="FZL19" s="1621"/>
      <c r="FZM19" s="1621"/>
      <c r="FZN19" s="1621"/>
      <c r="FZO19" s="1621"/>
      <c r="FZP19" s="1621"/>
      <c r="FZQ19" s="1621"/>
      <c r="FZR19" s="1621"/>
      <c r="FZS19" s="1621"/>
      <c r="FZT19" s="1621"/>
      <c r="FZU19" s="1621"/>
      <c r="FZV19" s="1621"/>
      <c r="FZW19" s="1621"/>
      <c r="FZX19" s="1621"/>
      <c r="FZY19" s="1621"/>
      <c r="FZZ19" s="1621"/>
      <c r="GAA19" s="1621"/>
      <c r="GAB19" s="1621"/>
      <c r="GAC19" s="1621"/>
      <c r="GAD19" s="1621"/>
      <c r="GAE19" s="1621"/>
      <c r="GAF19" s="1621"/>
      <c r="GAG19" s="1621"/>
      <c r="GAH19" s="1621"/>
      <c r="GAI19" s="1621"/>
      <c r="GAJ19" s="1621"/>
      <c r="GAK19" s="1621"/>
      <c r="GAL19" s="1621"/>
      <c r="GAM19" s="1621"/>
      <c r="GAN19" s="1621"/>
      <c r="GAO19" s="1621"/>
      <c r="GAP19" s="1621"/>
      <c r="GAQ19" s="1621"/>
      <c r="GAR19" s="1621"/>
      <c r="GAS19" s="1621"/>
      <c r="GAT19" s="1621"/>
      <c r="GAU19" s="1621"/>
      <c r="GAV19" s="1621"/>
      <c r="GAW19" s="1621"/>
      <c r="GAX19" s="1621"/>
      <c r="GAY19" s="1621"/>
      <c r="GAZ19" s="1621"/>
      <c r="GBA19" s="1621"/>
      <c r="GBB19" s="1621"/>
      <c r="GBC19" s="1621"/>
      <c r="GBD19" s="1621"/>
      <c r="GBE19" s="1621"/>
      <c r="GBF19" s="1621"/>
      <c r="GBG19" s="1621"/>
      <c r="GBH19" s="1621"/>
      <c r="GBI19" s="1621"/>
      <c r="GBJ19" s="1621"/>
      <c r="GBK19" s="1621"/>
      <c r="GBL19" s="1621"/>
      <c r="GBM19" s="1621"/>
      <c r="GBN19" s="1621"/>
      <c r="GBO19" s="1621"/>
      <c r="GBP19" s="1621"/>
      <c r="GBQ19" s="1621"/>
      <c r="GBR19" s="1621"/>
      <c r="GBS19" s="1621"/>
      <c r="GBT19" s="1621"/>
      <c r="GBU19" s="1621"/>
      <c r="GBV19" s="1621"/>
      <c r="GBW19" s="1621"/>
      <c r="GBX19" s="1621"/>
      <c r="GBY19" s="1621"/>
      <c r="GBZ19" s="1621"/>
      <c r="GCA19" s="1621"/>
      <c r="GCB19" s="1621"/>
      <c r="GCC19" s="1621"/>
      <c r="GCD19" s="1621"/>
      <c r="GCE19" s="1621"/>
      <c r="GCF19" s="1621"/>
      <c r="GCG19" s="1621"/>
      <c r="GCH19" s="1621"/>
      <c r="GCI19" s="1621"/>
      <c r="GCJ19" s="1621"/>
      <c r="GCK19" s="1621"/>
      <c r="GCL19" s="1621"/>
      <c r="GCM19" s="1621"/>
      <c r="GCN19" s="1621"/>
      <c r="GCO19" s="1621"/>
      <c r="GCP19" s="1621"/>
      <c r="GCQ19" s="1621"/>
      <c r="GCR19" s="1621"/>
      <c r="GCS19" s="1621"/>
      <c r="GCT19" s="1621"/>
      <c r="GCU19" s="1621"/>
      <c r="GCV19" s="1621"/>
      <c r="GCW19" s="1621"/>
      <c r="GCX19" s="1621"/>
      <c r="GCY19" s="1621"/>
      <c r="GCZ19" s="1621"/>
      <c r="GDA19" s="1621"/>
      <c r="GDB19" s="1621"/>
      <c r="GDC19" s="1621"/>
      <c r="GDD19" s="1621"/>
      <c r="GDE19" s="1621"/>
      <c r="GDF19" s="1621"/>
      <c r="GDG19" s="1621"/>
      <c r="GDH19" s="1621"/>
      <c r="GDI19" s="1621"/>
      <c r="GDJ19" s="1621"/>
      <c r="GDK19" s="1621"/>
      <c r="GDL19" s="1621"/>
      <c r="GDM19" s="1621"/>
      <c r="GDN19" s="1621"/>
      <c r="GDO19" s="1621"/>
      <c r="GDP19" s="1621"/>
      <c r="GDQ19" s="1621"/>
      <c r="GDR19" s="1621"/>
      <c r="GDS19" s="1621"/>
      <c r="GDT19" s="1621"/>
      <c r="GDU19" s="1621"/>
      <c r="GDV19" s="1621"/>
      <c r="GDW19" s="1621"/>
      <c r="GDX19" s="1621"/>
      <c r="GDY19" s="1621"/>
      <c r="GDZ19" s="1621"/>
      <c r="GEA19" s="1621"/>
      <c r="GEB19" s="1621"/>
      <c r="GEC19" s="1621"/>
      <c r="GED19" s="1621"/>
      <c r="GEE19" s="1621"/>
      <c r="GEF19" s="1621"/>
      <c r="GEG19" s="1621"/>
      <c r="GEH19" s="1621"/>
      <c r="GEI19" s="1621"/>
      <c r="GEJ19" s="1621"/>
      <c r="GEK19" s="1621"/>
      <c r="GEL19" s="1621"/>
      <c r="GEM19" s="1621"/>
      <c r="GEN19" s="1621"/>
      <c r="GEO19" s="1621"/>
      <c r="GEP19" s="1621"/>
      <c r="GEQ19" s="1621"/>
      <c r="GER19" s="1621"/>
      <c r="GES19" s="1621"/>
      <c r="GET19" s="1621"/>
      <c r="GEU19" s="1621"/>
      <c r="GEV19" s="1621"/>
      <c r="GEW19" s="1621"/>
      <c r="GEX19" s="1621"/>
      <c r="GEY19" s="1621"/>
      <c r="GEZ19" s="1621"/>
      <c r="GFA19" s="1621"/>
      <c r="GFB19" s="1621"/>
      <c r="GFC19" s="1621"/>
      <c r="GFD19" s="1621"/>
      <c r="GFE19" s="1621"/>
      <c r="GFF19" s="1621"/>
      <c r="GFG19" s="1621"/>
      <c r="GFH19" s="1621"/>
      <c r="GFI19" s="1621"/>
      <c r="GFJ19" s="1621"/>
      <c r="GFK19" s="1621"/>
      <c r="GFL19" s="1621"/>
      <c r="GFM19" s="1621"/>
      <c r="GFN19" s="1621"/>
      <c r="GFO19" s="1621"/>
      <c r="GFP19" s="1621"/>
      <c r="GFQ19" s="1621"/>
      <c r="GFR19" s="1621"/>
      <c r="GFS19" s="1621"/>
      <c r="GFT19" s="1621"/>
      <c r="GFU19" s="1621"/>
      <c r="GFV19" s="1621"/>
      <c r="GFW19" s="1621"/>
      <c r="GFX19" s="1621"/>
      <c r="GFY19" s="1621"/>
      <c r="GFZ19" s="1621"/>
      <c r="GGA19" s="1621"/>
      <c r="GGB19" s="1621"/>
      <c r="GGC19" s="1621"/>
      <c r="GGD19" s="1621"/>
      <c r="GGE19" s="1621"/>
      <c r="GGF19" s="1621"/>
      <c r="GGG19" s="1621"/>
      <c r="GGH19" s="1621"/>
      <c r="GGI19" s="1621"/>
      <c r="GGJ19" s="1621"/>
      <c r="GGK19" s="1621"/>
      <c r="GGL19" s="1621"/>
      <c r="GGM19" s="1621"/>
      <c r="GGN19" s="1621"/>
      <c r="GGO19" s="1621"/>
      <c r="GGP19" s="1621"/>
      <c r="GGQ19" s="1621"/>
      <c r="GGR19" s="1621"/>
      <c r="GGS19" s="1621"/>
      <c r="GGT19" s="1621"/>
      <c r="GGU19" s="1621"/>
      <c r="GGV19" s="1621"/>
      <c r="GGW19" s="1621"/>
      <c r="GGX19" s="1621"/>
      <c r="GGY19" s="1621"/>
      <c r="GGZ19" s="1621"/>
      <c r="GHA19" s="1621"/>
      <c r="GHB19" s="1621"/>
      <c r="GHC19" s="1621"/>
      <c r="GHD19" s="1621"/>
      <c r="GHE19" s="1621"/>
      <c r="GHF19" s="1621"/>
      <c r="GHG19" s="1621"/>
      <c r="GHH19" s="1621"/>
      <c r="GHI19" s="1621"/>
      <c r="GHJ19" s="1621"/>
      <c r="GHK19" s="1621"/>
      <c r="GHL19" s="1621"/>
      <c r="GHM19" s="1621"/>
      <c r="GHN19" s="1621"/>
      <c r="GHO19" s="1621"/>
      <c r="GHP19" s="1621"/>
      <c r="GHQ19" s="1621"/>
      <c r="GHR19" s="1621"/>
      <c r="GHS19" s="1621"/>
      <c r="GHT19" s="1621"/>
      <c r="GHU19" s="1621"/>
      <c r="GHV19" s="1621"/>
      <c r="GHW19" s="1621"/>
      <c r="GHX19" s="1621"/>
      <c r="GHY19" s="1621"/>
      <c r="GHZ19" s="1621"/>
      <c r="GIA19" s="1621"/>
      <c r="GIB19" s="1621"/>
      <c r="GIC19" s="1621"/>
      <c r="GID19" s="1621"/>
      <c r="GIE19" s="1621"/>
      <c r="GIF19" s="1621"/>
      <c r="GIG19" s="1621"/>
      <c r="GIH19" s="1621"/>
      <c r="GII19" s="1621"/>
      <c r="GIJ19" s="1621"/>
      <c r="GIK19" s="1621"/>
      <c r="GIL19" s="1621"/>
      <c r="GIM19" s="1621"/>
      <c r="GIN19" s="1621"/>
      <c r="GIO19" s="1621"/>
      <c r="GIP19" s="1621"/>
      <c r="GIQ19" s="1621"/>
      <c r="GIR19" s="1621"/>
      <c r="GIS19" s="1621"/>
      <c r="GIT19" s="1621"/>
      <c r="GIU19" s="1621"/>
      <c r="GIV19" s="1621"/>
      <c r="GIW19" s="1621"/>
      <c r="GIX19" s="1621"/>
      <c r="GIY19" s="1621"/>
      <c r="GIZ19" s="1621"/>
      <c r="GJA19" s="1621"/>
      <c r="GJB19" s="1621"/>
      <c r="GJC19" s="1621"/>
      <c r="GJD19" s="1621"/>
      <c r="GJE19" s="1621"/>
      <c r="GJF19" s="1621"/>
      <c r="GJG19" s="1621"/>
      <c r="GJH19" s="1621"/>
      <c r="GJI19" s="1621"/>
      <c r="GJJ19" s="1621"/>
      <c r="GJK19" s="1621"/>
      <c r="GJL19" s="1621"/>
      <c r="GJM19" s="1621"/>
      <c r="GJN19" s="1621"/>
      <c r="GJO19" s="1621"/>
      <c r="GJP19" s="1621"/>
      <c r="GJQ19" s="1621"/>
      <c r="GJR19" s="1621"/>
      <c r="GJS19" s="1621"/>
      <c r="GJT19" s="1621"/>
      <c r="GJU19" s="1621"/>
      <c r="GJV19" s="1621"/>
      <c r="GJW19" s="1621"/>
      <c r="GJX19" s="1621"/>
      <c r="GJY19" s="1621"/>
      <c r="GJZ19" s="1621"/>
      <c r="GKA19" s="1621"/>
      <c r="GKB19" s="1621"/>
      <c r="GKC19" s="1621"/>
      <c r="GKD19" s="1621"/>
      <c r="GKE19" s="1621"/>
      <c r="GKF19" s="1621"/>
      <c r="GKG19" s="1621"/>
      <c r="GKH19" s="1621"/>
      <c r="GKI19" s="1621"/>
      <c r="GKJ19" s="1621"/>
      <c r="GKK19" s="1621"/>
      <c r="GKL19" s="1621"/>
      <c r="GKM19" s="1621"/>
      <c r="GKN19" s="1621"/>
      <c r="GKO19" s="1621"/>
      <c r="GKP19" s="1621"/>
      <c r="GKQ19" s="1621"/>
      <c r="GKR19" s="1621"/>
      <c r="GKS19" s="1621"/>
      <c r="GKT19" s="1621"/>
      <c r="GKU19" s="1621"/>
      <c r="GKV19" s="1621"/>
      <c r="GKW19" s="1621"/>
      <c r="GKX19" s="1621"/>
      <c r="GKY19" s="1621"/>
      <c r="GKZ19" s="1621"/>
      <c r="GLA19" s="1621"/>
      <c r="GLB19" s="1621"/>
      <c r="GLC19" s="1621"/>
      <c r="GLD19" s="1621"/>
      <c r="GLE19" s="1621"/>
      <c r="GLF19" s="1621"/>
      <c r="GLG19" s="1621"/>
      <c r="GLH19" s="1621"/>
      <c r="GLI19" s="1621"/>
      <c r="GLJ19" s="1621"/>
      <c r="GLK19" s="1621"/>
      <c r="GLL19" s="1621"/>
      <c r="GLM19" s="1621"/>
      <c r="GLN19" s="1621"/>
      <c r="GLO19" s="1621"/>
      <c r="GLP19" s="1621"/>
      <c r="GLQ19" s="1621"/>
      <c r="GLR19" s="1621"/>
      <c r="GLS19" s="1621"/>
      <c r="GLT19" s="1621"/>
      <c r="GLU19" s="1621"/>
      <c r="GLV19" s="1621"/>
      <c r="GLW19" s="1621"/>
      <c r="GLX19" s="1621"/>
      <c r="GLY19" s="1621"/>
      <c r="GLZ19" s="1621"/>
      <c r="GMA19" s="1621"/>
      <c r="GMB19" s="1621"/>
      <c r="GMC19" s="1621"/>
      <c r="GMD19" s="1621"/>
      <c r="GME19" s="1621"/>
      <c r="GMF19" s="1621"/>
      <c r="GMG19" s="1621"/>
      <c r="GMH19" s="1621"/>
      <c r="GMI19" s="1621"/>
      <c r="GMJ19" s="1621"/>
      <c r="GMK19" s="1621"/>
      <c r="GML19" s="1621"/>
      <c r="GMM19" s="1621"/>
      <c r="GMN19" s="1621"/>
      <c r="GMO19" s="1621"/>
      <c r="GMP19" s="1621"/>
      <c r="GMQ19" s="1621"/>
      <c r="GMR19" s="1621"/>
      <c r="GMS19" s="1621"/>
      <c r="GMT19" s="1621"/>
      <c r="GMU19" s="1621"/>
      <c r="GMV19" s="1621"/>
      <c r="GMW19" s="1621"/>
      <c r="GMX19" s="1621"/>
      <c r="GMY19" s="1621"/>
      <c r="GMZ19" s="1621"/>
      <c r="GNA19" s="1621"/>
      <c r="GNB19" s="1621"/>
      <c r="GNC19" s="1621"/>
      <c r="GND19" s="1621"/>
      <c r="GNE19" s="1621"/>
      <c r="GNF19" s="1621"/>
      <c r="GNG19" s="1621"/>
      <c r="GNH19" s="1621"/>
      <c r="GNI19" s="1621"/>
      <c r="GNJ19" s="1621"/>
      <c r="GNK19" s="1621"/>
      <c r="GNL19" s="1621"/>
      <c r="GNM19" s="1621"/>
      <c r="GNN19" s="1621"/>
      <c r="GNO19" s="1621"/>
      <c r="GNP19" s="1621"/>
      <c r="GNQ19" s="1621"/>
      <c r="GNR19" s="1621"/>
      <c r="GNS19" s="1621"/>
      <c r="GNT19" s="1621"/>
      <c r="GNU19" s="1621"/>
      <c r="GNV19" s="1621"/>
      <c r="GNW19" s="1621"/>
      <c r="GNX19" s="1621"/>
      <c r="GNY19" s="1621"/>
      <c r="GNZ19" s="1621"/>
      <c r="GOA19" s="1621"/>
      <c r="GOB19" s="1621"/>
      <c r="GOC19" s="1621"/>
      <c r="GOD19" s="1621"/>
      <c r="GOE19" s="1621"/>
      <c r="GOF19" s="1621"/>
      <c r="GOG19" s="1621"/>
      <c r="GOH19" s="1621"/>
      <c r="GOI19" s="1621"/>
      <c r="GOJ19" s="1621"/>
      <c r="GOK19" s="1621"/>
      <c r="GOL19" s="1621"/>
      <c r="GOM19" s="1621"/>
      <c r="GON19" s="1621"/>
      <c r="GOO19" s="1621"/>
      <c r="GOP19" s="1621"/>
      <c r="GOQ19" s="1621"/>
      <c r="GOR19" s="1621"/>
      <c r="GOS19" s="1621"/>
      <c r="GOT19" s="1621"/>
      <c r="GOU19" s="1621"/>
      <c r="GOV19" s="1621"/>
      <c r="GOW19" s="1621"/>
      <c r="GOX19" s="1621"/>
      <c r="GOY19" s="1621"/>
      <c r="GOZ19" s="1621"/>
      <c r="GPA19" s="1621"/>
      <c r="GPB19" s="1621"/>
      <c r="GPC19" s="1621"/>
      <c r="GPD19" s="1621"/>
      <c r="GPE19" s="1621"/>
      <c r="GPF19" s="1621"/>
      <c r="GPG19" s="1621"/>
      <c r="GPH19" s="1621"/>
      <c r="GPI19" s="1621"/>
      <c r="GPJ19" s="1621"/>
      <c r="GPK19" s="1621"/>
      <c r="GPL19" s="1621"/>
      <c r="GPM19" s="1621"/>
      <c r="GPN19" s="1621"/>
      <c r="GPO19" s="1621"/>
      <c r="GPP19" s="1621"/>
      <c r="GPQ19" s="1621"/>
      <c r="GPR19" s="1621"/>
      <c r="GPS19" s="1621"/>
      <c r="GPT19" s="1621"/>
      <c r="GPU19" s="1621"/>
      <c r="GPV19" s="1621"/>
      <c r="GPW19" s="1621"/>
      <c r="GPX19" s="1621"/>
      <c r="GPY19" s="1621"/>
      <c r="GPZ19" s="1621"/>
      <c r="GQA19" s="1621"/>
      <c r="GQB19" s="1621"/>
      <c r="GQC19" s="1621"/>
      <c r="GQD19" s="1621"/>
      <c r="GQE19" s="1621"/>
      <c r="GQF19" s="1621"/>
      <c r="GQG19" s="1621"/>
      <c r="GQH19" s="1621"/>
      <c r="GQI19" s="1621"/>
      <c r="GQJ19" s="1621"/>
      <c r="GQK19" s="1621"/>
      <c r="GQL19" s="1621"/>
      <c r="GQM19" s="1621"/>
      <c r="GQN19" s="1621"/>
      <c r="GQO19" s="1621"/>
      <c r="GQP19" s="1621"/>
      <c r="GQQ19" s="1621"/>
      <c r="GQR19" s="1621"/>
      <c r="GQS19" s="1621"/>
      <c r="GQT19" s="1621"/>
      <c r="GQU19" s="1621"/>
      <c r="GQV19" s="1621"/>
      <c r="GQW19" s="1621"/>
      <c r="GQX19" s="1621"/>
      <c r="GQY19" s="1621"/>
      <c r="GQZ19" s="1621"/>
      <c r="GRA19" s="1621"/>
      <c r="GRB19" s="1621"/>
      <c r="GRC19" s="1621"/>
      <c r="GRD19" s="1621"/>
      <c r="GRE19" s="1621"/>
      <c r="GRF19" s="1621"/>
      <c r="GRG19" s="1621"/>
      <c r="GRH19" s="1621"/>
      <c r="GRI19" s="1621"/>
      <c r="GRJ19" s="1621"/>
      <c r="GRK19" s="1621"/>
      <c r="GRL19" s="1621"/>
      <c r="GRM19" s="1621"/>
      <c r="GRN19" s="1621"/>
      <c r="GRO19" s="1621"/>
      <c r="GRP19" s="1621"/>
      <c r="GRQ19" s="1621"/>
      <c r="GRR19" s="1621"/>
      <c r="GRS19" s="1621"/>
      <c r="GRT19" s="1621"/>
      <c r="GRU19" s="1621"/>
      <c r="GRV19" s="1621"/>
      <c r="GRW19" s="1621"/>
      <c r="GRX19" s="1621"/>
      <c r="GRY19" s="1621"/>
      <c r="GRZ19" s="1621"/>
      <c r="GSA19" s="1621"/>
      <c r="GSB19" s="1621"/>
      <c r="GSC19" s="1621"/>
      <c r="GSD19" s="1621"/>
      <c r="GSE19" s="1621"/>
      <c r="GSF19" s="1621"/>
      <c r="GSG19" s="1621"/>
      <c r="GSH19" s="1621"/>
      <c r="GSI19" s="1621"/>
      <c r="GSJ19" s="1621"/>
      <c r="GSK19" s="1621"/>
      <c r="GSL19" s="1621"/>
      <c r="GSM19" s="1621"/>
      <c r="GSN19" s="1621"/>
      <c r="GSO19" s="1621"/>
      <c r="GSP19" s="1621"/>
      <c r="GSQ19" s="1621"/>
      <c r="GSR19" s="1621"/>
      <c r="GSS19" s="1621"/>
      <c r="GST19" s="1621"/>
      <c r="GSU19" s="1621"/>
      <c r="GSV19" s="1621"/>
      <c r="GSW19" s="1621"/>
      <c r="GSX19" s="1621"/>
      <c r="GSY19" s="1621"/>
      <c r="GSZ19" s="1621"/>
      <c r="GTA19" s="1621"/>
      <c r="GTB19" s="1621"/>
      <c r="GTC19" s="1621"/>
      <c r="GTD19" s="1621"/>
      <c r="GTE19" s="1621"/>
      <c r="GTF19" s="1621"/>
      <c r="GTG19" s="1621"/>
      <c r="GTH19" s="1621"/>
      <c r="GTI19" s="1621"/>
      <c r="GTJ19" s="1621"/>
      <c r="GTK19" s="1621"/>
      <c r="GTL19" s="1621"/>
      <c r="GTM19" s="1621"/>
      <c r="GTN19" s="1621"/>
      <c r="GTO19" s="1621"/>
      <c r="GTP19" s="1621"/>
      <c r="GTQ19" s="1621"/>
      <c r="GTR19" s="1621"/>
      <c r="GTS19" s="1621"/>
      <c r="GTT19" s="1621"/>
      <c r="GTU19" s="1621"/>
      <c r="GTV19" s="1621"/>
      <c r="GTW19" s="1621"/>
      <c r="GTX19" s="1621"/>
      <c r="GTY19" s="1621"/>
      <c r="GTZ19" s="1621"/>
      <c r="GUA19" s="1621"/>
      <c r="GUB19" s="1621"/>
      <c r="GUC19" s="1621"/>
      <c r="GUD19" s="1621"/>
      <c r="GUE19" s="1621"/>
      <c r="GUF19" s="1621"/>
      <c r="GUG19" s="1621"/>
      <c r="GUH19" s="1621"/>
      <c r="GUI19" s="1621"/>
      <c r="GUJ19" s="1621"/>
      <c r="GUK19" s="1621"/>
      <c r="GUL19" s="1621"/>
      <c r="GUM19" s="1621"/>
      <c r="GUN19" s="1621"/>
      <c r="GUO19" s="1621"/>
      <c r="GUP19" s="1621"/>
      <c r="GUQ19" s="1621"/>
      <c r="GUR19" s="1621"/>
      <c r="GUS19" s="1621"/>
      <c r="GUT19" s="1621"/>
      <c r="GUU19" s="1621"/>
      <c r="GUV19" s="1621"/>
      <c r="GUW19" s="1621"/>
      <c r="GUX19" s="1621"/>
      <c r="GUY19" s="1621"/>
      <c r="GUZ19" s="1621"/>
      <c r="GVA19" s="1621"/>
      <c r="GVB19" s="1621"/>
      <c r="GVC19" s="1621"/>
      <c r="GVD19" s="1621"/>
      <c r="GVE19" s="1621"/>
      <c r="GVF19" s="1621"/>
      <c r="GVG19" s="1621"/>
      <c r="GVH19" s="1621"/>
      <c r="GVI19" s="1621"/>
      <c r="GVJ19" s="1621"/>
      <c r="GVK19" s="1621"/>
      <c r="GVL19" s="1621"/>
      <c r="GVM19" s="1621"/>
      <c r="GVN19" s="1621"/>
      <c r="GVO19" s="1621"/>
      <c r="GVP19" s="1621"/>
      <c r="GVQ19" s="1621"/>
      <c r="GVR19" s="1621"/>
      <c r="GVS19" s="1621"/>
      <c r="GVT19" s="1621"/>
      <c r="GVU19" s="1621"/>
      <c r="GVV19" s="1621"/>
      <c r="GVW19" s="1621"/>
      <c r="GVX19" s="1621"/>
      <c r="GVY19" s="1621"/>
      <c r="GVZ19" s="1621"/>
      <c r="GWA19" s="1621"/>
      <c r="GWB19" s="1621"/>
      <c r="GWC19" s="1621"/>
      <c r="GWD19" s="1621"/>
      <c r="GWE19" s="1621"/>
      <c r="GWF19" s="1621"/>
      <c r="GWG19" s="1621"/>
      <c r="GWH19" s="1621"/>
      <c r="GWI19" s="1621"/>
      <c r="GWJ19" s="1621"/>
      <c r="GWK19" s="1621"/>
      <c r="GWL19" s="1621"/>
      <c r="GWM19" s="1621"/>
      <c r="GWN19" s="1621"/>
      <c r="GWO19" s="1621"/>
      <c r="GWP19" s="1621"/>
      <c r="GWQ19" s="1621"/>
      <c r="GWR19" s="1621"/>
      <c r="GWS19" s="1621"/>
      <c r="GWT19" s="1621"/>
      <c r="GWU19" s="1621"/>
      <c r="GWV19" s="1621"/>
      <c r="GWW19" s="1621"/>
      <c r="GWX19" s="1621"/>
      <c r="GWY19" s="1621"/>
      <c r="GWZ19" s="1621"/>
      <c r="GXA19" s="1621"/>
      <c r="GXB19" s="1621"/>
      <c r="GXC19" s="1621"/>
      <c r="GXD19" s="1621"/>
      <c r="GXE19" s="1621"/>
      <c r="GXF19" s="1621"/>
      <c r="GXG19" s="1621"/>
      <c r="GXH19" s="1621"/>
      <c r="GXI19" s="1621"/>
      <c r="GXJ19" s="1621"/>
      <c r="GXK19" s="1621"/>
      <c r="GXL19" s="1621"/>
      <c r="GXM19" s="1621"/>
      <c r="GXN19" s="1621"/>
      <c r="GXO19" s="1621"/>
      <c r="GXP19" s="1621"/>
      <c r="GXQ19" s="1621"/>
      <c r="GXR19" s="1621"/>
      <c r="GXS19" s="1621"/>
      <c r="GXT19" s="1621"/>
      <c r="GXU19" s="1621"/>
      <c r="GXV19" s="1621"/>
      <c r="GXW19" s="1621"/>
      <c r="GXX19" s="1621"/>
      <c r="GXY19" s="1621"/>
      <c r="GXZ19" s="1621"/>
      <c r="GYA19" s="1621"/>
      <c r="GYB19" s="1621"/>
      <c r="GYC19" s="1621"/>
      <c r="GYD19" s="1621"/>
      <c r="GYE19" s="1621"/>
      <c r="GYF19" s="1621"/>
      <c r="GYG19" s="1621"/>
      <c r="GYH19" s="1621"/>
      <c r="GYI19" s="1621"/>
      <c r="GYJ19" s="1621"/>
      <c r="GYK19" s="1621"/>
      <c r="GYL19" s="1621"/>
      <c r="GYM19" s="1621"/>
      <c r="GYN19" s="1621"/>
      <c r="GYO19" s="1621"/>
      <c r="GYP19" s="1621"/>
      <c r="GYQ19" s="1621"/>
      <c r="GYR19" s="1621"/>
      <c r="GYS19" s="1621"/>
      <c r="GYT19" s="1621"/>
      <c r="GYU19" s="1621"/>
      <c r="GYV19" s="1621"/>
      <c r="GYW19" s="1621"/>
      <c r="GYX19" s="1621"/>
      <c r="GYY19" s="1621"/>
      <c r="GYZ19" s="1621"/>
      <c r="GZA19" s="1621"/>
      <c r="GZB19" s="1621"/>
      <c r="GZC19" s="1621"/>
      <c r="GZD19" s="1621"/>
      <c r="GZE19" s="1621"/>
      <c r="GZF19" s="1621"/>
      <c r="GZG19" s="1621"/>
      <c r="GZH19" s="1621"/>
      <c r="GZI19" s="1621"/>
      <c r="GZJ19" s="1621"/>
      <c r="GZK19" s="1621"/>
      <c r="GZL19" s="1621"/>
      <c r="GZM19" s="1621"/>
      <c r="GZN19" s="1621"/>
      <c r="GZO19" s="1621"/>
      <c r="GZP19" s="1621"/>
      <c r="GZQ19" s="1621"/>
      <c r="GZR19" s="1621"/>
      <c r="GZS19" s="1621"/>
      <c r="GZT19" s="1621"/>
      <c r="GZU19" s="1621"/>
      <c r="GZV19" s="1621"/>
      <c r="GZW19" s="1621"/>
      <c r="GZX19" s="1621"/>
      <c r="GZY19" s="1621"/>
      <c r="GZZ19" s="1621"/>
      <c r="HAA19" s="1621"/>
      <c r="HAB19" s="1621"/>
      <c r="HAC19" s="1621"/>
      <c r="HAD19" s="1621"/>
      <c r="HAE19" s="1621"/>
      <c r="HAF19" s="1621"/>
      <c r="HAG19" s="1621"/>
      <c r="HAH19" s="1621"/>
      <c r="HAI19" s="1621"/>
      <c r="HAJ19" s="1621"/>
      <c r="HAK19" s="1621"/>
      <c r="HAL19" s="1621"/>
      <c r="HAM19" s="1621"/>
      <c r="HAN19" s="1621"/>
      <c r="HAO19" s="1621"/>
      <c r="HAP19" s="1621"/>
      <c r="HAQ19" s="1621"/>
      <c r="HAR19" s="1621"/>
      <c r="HAS19" s="1621"/>
      <c r="HAT19" s="1621"/>
      <c r="HAU19" s="1621"/>
      <c r="HAV19" s="1621"/>
      <c r="HAW19" s="1621"/>
      <c r="HAX19" s="1621"/>
      <c r="HAY19" s="1621"/>
      <c r="HAZ19" s="1621"/>
      <c r="HBA19" s="1621"/>
      <c r="HBB19" s="1621"/>
      <c r="HBC19" s="1621"/>
      <c r="HBD19" s="1621"/>
      <c r="HBE19" s="1621"/>
      <c r="HBF19" s="1621"/>
      <c r="HBG19" s="1621"/>
      <c r="HBH19" s="1621"/>
      <c r="HBI19" s="1621"/>
      <c r="HBJ19" s="1621"/>
      <c r="HBK19" s="1621"/>
      <c r="HBL19" s="1621"/>
      <c r="HBM19" s="1621"/>
      <c r="HBN19" s="1621"/>
      <c r="HBO19" s="1621"/>
      <c r="HBP19" s="1621"/>
      <c r="HBQ19" s="1621"/>
      <c r="HBR19" s="1621"/>
      <c r="HBS19" s="1621"/>
      <c r="HBT19" s="1621"/>
      <c r="HBU19" s="1621"/>
      <c r="HBV19" s="1621"/>
      <c r="HBW19" s="1621"/>
      <c r="HBX19" s="1621"/>
      <c r="HBY19" s="1621"/>
      <c r="HBZ19" s="1621"/>
      <c r="HCA19" s="1621"/>
      <c r="HCB19" s="1621"/>
      <c r="HCC19" s="1621"/>
      <c r="HCD19" s="1621"/>
      <c r="HCE19" s="1621"/>
      <c r="HCF19" s="1621"/>
      <c r="HCG19" s="1621"/>
      <c r="HCH19" s="1621"/>
      <c r="HCI19" s="1621"/>
      <c r="HCJ19" s="1621"/>
      <c r="HCK19" s="1621"/>
      <c r="HCL19" s="1621"/>
      <c r="HCM19" s="1621"/>
      <c r="HCN19" s="1621"/>
      <c r="HCO19" s="1621"/>
      <c r="HCP19" s="1621"/>
      <c r="HCQ19" s="1621"/>
      <c r="HCR19" s="1621"/>
      <c r="HCS19" s="1621"/>
      <c r="HCT19" s="1621"/>
      <c r="HCU19" s="1621"/>
      <c r="HCV19" s="1621"/>
      <c r="HCW19" s="1621"/>
      <c r="HCX19" s="1621"/>
      <c r="HCY19" s="1621"/>
      <c r="HCZ19" s="1621"/>
      <c r="HDA19" s="1621"/>
      <c r="HDB19" s="1621"/>
      <c r="HDC19" s="1621"/>
      <c r="HDD19" s="1621"/>
      <c r="HDE19" s="1621"/>
      <c r="HDF19" s="1621"/>
      <c r="HDG19" s="1621"/>
      <c r="HDH19" s="1621"/>
      <c r="HDI19" s="1621"/>
      <c r="HDJ19" s="1621"/>
      <c r="HDK19" s="1621"/>
      <c r="HDL19" s="1621"/>
      <c r="HDM19" s="1621"/>
      <c r="HDN19" s="1621"/>
      <c r="HDO19" s="1621"/>
      <c r="HDP19" s="1621"/>
      <c r="HDQ19" s="1621"/>
      <c r="HDR19" s="1621"/>
      <c r="HDS19" s="1621"/>
      <c r="HDT19" s="1621"/>
      <c r="HDU19" s="1621"/>
      <c r="HDV19" s="1621"/>
      <c r="HDW19" s="1621"/>
      <c r="HDX19" s="1621"/>
      <c r="HDY19" s="1621"/>
      <c r="HDZ19" s="1621"/>
      <c r="HEA19" s="1621"/>
      <c r="HEB19" s="1621"/>
      <c r="HEC19" s="1621"/>
      <c r="HED19" s="1621"/>
      <c r="HEE19" s="1621"/>
      <c r="HEF19" s="1621"/>
      <c r="HEG19" s="1621"/>
      <c r="HEH19" s="1621"/>
      <c r="HEI19" s="1621"/>
      <c r="HEJ19" s="1621"/>
      <c r="HEK19" s="1621"/>
      <c r="HEL19" s="1621"/>
      <c r="HEM19" s="1621"/>
      <c r="HEN19" s="1621"/>
      <c r="HEO19" s="1621"/>
      <c r="HEP19" s="1621"/>
      <c r="HEQ19" s="1621"/>
      <c r="HER19" s="1621"/>
      <c r="HES19" s="1621"/>
      <c r="HET19" s="1621"/>
      <c r="HEU19" s="1621"/>
      <c r="HEV19" s="1621"/>
      <c r="HEW19" s="1621"/>
      <c r="HEX19" s="1621"/>
      <c r="HEY19" s="1621"/>
      <c r="HEZ19" s="1621"/>
      <c r="HFA19" s="1621"/>
      <c r="HFB19" s="1621"/>
      <c r="HFC19" s="1621"/>
      <c r="HFD19" s="1621"/>
      <c r="HFE19" s="1621"/>
      <c r="HFF19" s="1621"/>
      <c r="HFG19" s="1621"/>
      <c r="HFH19" s="1621"/>
      <c r="HFI19" s="1621"/>
      <c r="HFJ19" s="1621"/>
      <c r="HFK19" s="1621"/>
      <c r="HFL19" s="1621"/>
      <c r="HFM19" s="1621"/>
      <c r="HFN19" s="1621"/>
      <c r="HFO19" s="1621"/>
      <c r="HFP19" s="1621"/>
      <c r="HFQ19" s="1621"/>
      <c r="HFR19" s="1621"/>
      <c r="HFS19" s="1621"/>
      <c r="HFT19" s="1621"/>
      <c r="HFU19" s="1621"/>
      <c r="HFV19" s="1621"/>
      <c r="HFW19" s="1621"/>
      <c r="HFX19" s="1621"/>
      <c r="HFY19" s="1621"/>
      <c r="HFZ19" s="1621"/>
      <c r="HGA19" s="1621"/>
      <c r="HGB19" s="1621"/>
      <c r="HGC19" s="1621"/>
      <c r="HGD19" s="1621"/>
      <c r="HGE19" s="1621"/>
      <c r="HGF19" s="1621"/>
      <c r="HGG19" s="1621"/>
      <c r="HGH19" s="1621"/>
      <c r="HGI19" s="1621"/>
      <c r="HGJ19" s="1621"/>
      <c r="HGK19" s="1621"/>
      <c r="HGL19" s="1621"/>
      <c r="HGM19" s="1621"/>
      <c r="HGN19" s="1621"/>
      <c r="HGO19" s="1621"/>
      <c r="HGP19" s="1621"/>
      <c r="HGQ19" s="1621"/>
      <c r="HGR19" s="1621"/>
      <c r="HGS19" s="1621"/>
      <c r="HGT19" s="1621"/>
      <c r="HGU19" s="1621"/>
      <c r="HGV19" s="1621"/>
      <c r="HGW19" s="1621"/>
      <c r="HGX19" s="1621"/>
      <c r="HGY19" s="1621"/>
      <c r="HGZ19" s="1621"/>
      <c r="HHA19" s="1621"/>
      <c r="HHB19" s="1621"/>
      <c r="HHC19" s="1621"/>
      <c r="HHD19" s="1621"/>
      <c r="HHE19" s="1621"/>
      <c r="HHF19" s="1621"/>
      <c r="HHG19" s="1621"/>
      <c r="HHH19" s="1621"/>
      <c r="HHI19" s="1621"/>
      <c r="HHJ19" s="1621"/>
      <c r="HHK19" s="1621"/>
      <c r="HHL19" s="1621"/>
      <c r="HHM19" s="1621"/>
      <c r="HHN19" s="1621"/>
      <c r="HHO19" s="1621"/>
      <c r="HHP19" s="1621"/>
      <c r="HHQ19" s="1621"/>
      <c r="HHR19" s="1621"/>
      <c r="HHS19" s="1621"/>
      <c r="HHT19" s="1621"/>
      <c r="HHU19" s="1621"/>
      <c r="HHV19" s="1621"/>
      <c r="HHW19" s="1621"/>
      <c r="HHX19" s="1621"/>
      <c r="HHY19" s="1621"/>
      <c r="HHZ19" s="1621"/>
      <c r="HIA19" s="1621"/>
      <c r="HIB19" s="1621"/>
      <c r="HIC19" s="1621"/>
      <c r="HID19" s="1621"/>
      <c r="HIE19" s="1621"/>
      <c r="HIF19" s="1621"/>
      <c r="HIG19" s="1621"/>
      <c r="HIH19" s="1621"/>
      <c r="HII19" s="1621"/>
      <c r="HIJ19" s="1621"/>
      <c r="HIK19" s="1621"/>
      <c r="HIL19" s="1621"/>
      <c r="HIM19" s="1621"/>
      <c r="HIN19" s="1621"/>
      <c r="HIO19" s="1621"/>
      <c r="HIP19" s="1621"/>
      <c r="HIQ19" s="1621"/>
      <c r="HIR19" s="1621"/>
      <c r="HIS19" s="1621"/>
      <c r="HIT19" s="1621"/>
      <c r="HIU19" s="1621"/>
      <c r="HIV19" s="1621"/>
      <c r="HIW19" s="1621"/>
      <c r="HIX19" s="1621"/>
      <c r="HIY19" s="1621"/>
      <c r="HIZ19" s="1621"/>
      <c r="HJA19" s="1621"/>
      <c r="HJB19" s="1621"/>
      <c r="HJC19" s="1621"/>
      <c r="HJD19" s="1621"/>
      <c r="HJE19" s="1621"/>
      <c r="HJF19" s="1621"/>
      <c r="HJG19" s="1621"/>
      <c r="HJH19" s="1621"/>
      <c r="HJI19" s="1621"/>
      <c r="HJJ19" s="1621"/>
      <c r="HJK19" s="1621"/>
      <c r="HJL19" s="1621"/>
      <c r="HJM19" s="1621"/>
      <c r="HJN19" s="1621"/>
      <c r="HJO19" s="1621"/>
      <c r="HJP19" s="1621"/>
      <c r="HJQ19" s="1621"/>
      <c r="HJR19" s="1621"/>
      <c r="HJS19" s="1621"/>
      <c r="HJT19" s="1621"/>
      <c r="HJU19" s="1621"/>
      <c r="HJV19" s="1621"/>
      <c r="HJW19" s="1621"/>
      <c r="HJX19" s="1621"/>
      <c r="HJY19" s="1621"/>
      <c r="HJZ19" s="1621"/>
      <c r="HKA19" s="1621"/>
      <c r="HKB19" s="1621"/>
      <c r="HKC19" s="1621"/>
      <c r="HKD19" s="1621"/>
      <c r="HKE19" s="1621"/>
      <c r="HKF19" s="1621"/>
      <c r="HKG19" s="1621"/>
      <c r="HKH19" s="1621"/>
      <c r="HKI19" s="1621"/>
      <c r="HKJ19" s="1621"/>
      <c r="HKK19" s="1621"/>
      <c r="HKL19" s="1621"/>
      <c r="HKM19" s="1621"/>
      <c r="HKN19" s="1621"/>
      <c r="HKO19" s="1621"/>
      <c r="HKP19" s="1621"/>
      <c r="HKQ19" s="1621"/>
      <c r="HKR19" s="1621"/>
      <c r="HKS19" s="1621"/>
      <c r="HKT19" s="1621"/>
      <c r="HKU19" s="1621"/>
      <c r="HKV19" s="1621"/>
      <c r="HKW19" s="1621"/>
      <c r="HKX19" s="1621"/>
      <c r="HKY19" s="1621"/>
      <c r="HKZ19" s="1621"/>
      <c r="HLA19" s="1621"/>
      <c r="HLB19" s="1621"/>
      <c r="HLC19" s="1621"/>
      <c r="HLD19" s="1621"/>
      <c r="HLE19" s="1621"/>
      <c r="HLF19" s="1621"/>
      <c r="HLG19" s="1621"/>
      <c r="HLH19" s="1621"/>
      <c r="HLI19" s="1621"/>
      <c r="HLJ19" s="1621"/>
      <c r="HLK19" s="1621"/>
      <c r="HLL19" s="1621"/>
      <c r="HLM19" s="1621"/>
      <c r="HLN19" s="1621"/>
      <c r="HLO19" s="1621"/>
      <c r="HLP19" s="1621"/>
      <c r="HLQ19" s="1621"/>
      <c r="HLR19" s="1621"/>
      <c r="HLS19" s="1621"/>
      <c r="HLT19" s="1621"/>
      <c r="HLU19" s="1621"/>
      <c r="HLV19" s="1621"/>
      <c r="HLW19" s="1621"/>
      <c r="HLX19" s="1621"/>
      <c r="HLY19" s="1621"/>
      <c r="HLZ19" s="1621"/>
      <c r="HMA19" s="1621"/>
      <c r="HMB19" s="1621"/>
      <c r="HMC19" s="1621"/>
      <c r="HMD19" s="1621"/>
      <c r="HME19" s="1621"/>
      <c r="HMF19" s="1621"/>
      <c r="HMG19" s="1621"/>
      <c r="HMH19" s="1621"/>
      <c r="HMI19" s="1621"/>
      <c r="HMJ19" s="1621"/>
      <c r="HMK19" s="1621"/>
      <c r="HML19" s="1621"/>
      <c r="HMM19" s="1621"/>
      <c r="HMN19" s="1621"/>
      <c r="HMO19" s="1621"/>
      <c r="HMP19" s="1621"/>
      <c r="HMQ19" s="1621"/>
      <c r="HMR19" s="1621"/>
      <c r="HMS19" s="1621"/>
      <c r="HMT19" s="1621"/>
      <c r="HMU19" s="1621"/>
      <c r="HMV19" s="1621"/>
      <c r="HMW19" s="1621"/>
      <c r="HMX19" s="1621"/>
      <c r="HMY19" s="1621"/>
      <c r="HMZ19" s="1621"/>
      <c r="HNA19" s="1621"/>
      <c r="HNB19" s="1621"/>
      <c r="HNC19" s="1621"/>
      <c r="HND19" s="1621"/>
      <c r="HNE19" s="1621"/>
      <c r="HNF19" s="1621"/>
      <c r="HNG19" s="1621"/>
      <c r="HNH19" s="1621"/>
      <c r="HNI19" s="1621"/>
      <c r="HNJ19" s="1621"/>
      <c r="HNK19" s="1621"/>
      <c r="HNL19" s="1621"/>
      <c r="HNM19" s="1621"/>
      <c r="HNN19" s="1621"/>
      <c r="HNO19" s="1621"/>
      <c r="HNP19" s="1621"/>
      <c r="HNQ19" s="1621"/>
      <c r="HNR19" s="1621"/>
      <c r="HNS19" s="1621"/>
      <c r="HNT19" s="1621"/>
      <c r="HNU19" s="1621"/>
      <c r="HNV19" s="1621"/>
      <c r="HNW19" s="1621"/>
      <c r="HNX19" s="1621"/>
      <c r="HNY19" s="1621"/>
      <c r="HNZ19" s="1621"/>
      <c r="HOA19" s="1621"/>
      <c r="HOB19" s="1621"/>
      <c r="HOC19" s="1621"/>
      <c r="HOD19" s="1621"/>
      <c r="HOE19" s="1621"/>
      <c r="HOF19" s="1621"/>
      <c r="HOG19" s="1621"/>
      <c r="HOH19" s="1621"/>
      <c r="HOI19" s="1621"/>
      <c r="HOJ19" s="1621"/>
      <c r="HOK19" s="1621"/>
      <c r="HOL19" s="1621"/>
      <c r="HOM19" s="1621"/>
      <c r="HON19" s="1621"/>
      <c r="HOO19" s="1621"/>
      <c r="HOP19" s="1621"/>
      <c r="HOQ19" s="1621"/>
      <c r="HOR19" s="1621"/>
      <c r="HOS19" s="1621"/>
      <c r="HOT19" s="1621"/>
      <c r="HOU19" s="1621"/>
      <c r="HOV19" s="1621"/>
      <c r="HOW19" s="1621"/>
      <c r="HOX19" s="1621"/>
      <c r="HOY19" s="1621"/>
      <c r="HOZ19" s="1621"/>
      <c r="HPA19" s="1621"/>
      <c r="HPB19" s="1621"/>
      <c r="HPC19" s="1621"/>
      <c r="HPD19" s="1621"/>
      <c r="HPE19" s="1621"/>
      <c r="HPF19" s="1621"/>
      <c r="HPG19" s="1621"/>
      <c r="HPH19" s="1621"/>
      <c r="HPI19" s="1621"/>
      <c r="HPJ19" s="1621"/>
      <c r="HPK19" s="1621"/>
      <c r="HPL19" s="1621"/>
      <c r="HPM19" s="1621"/>
      <c r="HPN19" s="1621"/>
      <c r="HPO19" s="1621"/>
      <c r="HPP19" s="1621"/>
      <c r="HPQ19" s="1621"/>
      <c r="HPR19" s="1621"/>
      <c r="HPS19" s="1621"/>
      <c r="HPT19" s="1621"/>
      <c r="HPU19" s="1621"/>
      <c r="HPV19" s="1621"/>
      <c r="HPW19" s="1621"/>
      <c r="HPX19" s="1621"/>
      <c r="HPY19" s="1621"/>
      <c r="HPZ19" s="1621"/>
      <c r="HQA19" s="1621"/>
      <c r="HQB19" s="1621"/>
      <c r="HQC19" s="1621"/>
      <c r="HQD19" s="1621"/>
      <c r="HQE19" s="1621"/>
      <c r="HQF19" s="1621"/>
      <c r="HQG19" s="1621"/>
      <c r="HQH19" s="1621"/>
      <c r="HQI19" s="1621"/>
      <c r="HQJ19" s="1621"/>
      <c r="HQK19" s="1621"/>
      <c r="HQL19" s="1621"/>
      <c r="HQM19" s="1621"/>
      <c r="HQN19" s="1621"/>
      <c r="HQO19" s="1621"/>
      <c r="HQP19" s="1621"/>
      <c r="HQQ19" s="1621"/>
      <c r="HQR19" s="1621"/>
      <c r="HQS19" s="1621"/>
      <c r="HQT19" s="1621"/>
      <c r="HQU19" s="1621"/>
      <c r="HQV19" s="1621"/>
      <c r="HQW19" s="1621"/>
      <c r="HQX19" s="1621"/>
      <c r="HQY19" s="1621"/>
      <c r="HQZ19" s="1621"/>
      <c r="HRA19" s="1621"/>
      <c r="HRB19" s="1621"/>
      <c r="HRC19" s="1621"/>
      <c r="HRD19" s="1621"/>
      <c r="HRE19" s="1621"/>
      <c r="HRF19" s="1621"/>
      <c r="HRG19" s="1621"/>
      <c r="HRH19" s="1621"/>
      <c r="HRI19" s="1621"/>
      <c r="HRJ19" s="1621"/>
      <c r="HRK19" s="1621"/>
      <c r="HRL19" s="1621"/>
      <c r="HRM19" s="1621"/>
      <c r="HRN19" s="1621"/>
      <c r="HRO19" s="1621"/>
      <c r="HRP19" s="1621"/>
      <c r="HRQ19" s="1621"/>
      <c r="HRR19" s="1621"/>
      <c r="HRS19" s="1621"/>
      <c r="HRT19" s="1621"/>
      <c r="HRU19" s="1621"/>
      <c r="HRV19" s="1621"/>
      <c r="HRW19" s="1621"/>
      <c r="HRX19" s="1621"/>
      <c r="HRY19" s="1621"/>
      <c r="HRZ19" s="1621"/>
      <c r="HSA19" s="1621"/>
      <c r="HSB19" s="1621"/>
      <c r="HSC19" s="1621"/>
      <c r="HSD19" s="1621"/>
      <c r="HSE19" s="1621"/>
      <c r="HSF19" s="1621"/>
      <c r="HSG19" s="1621"/>
      <c r="HSH19" s="1621"/>
      <c r="HSI19" s="1621"/>
      <c r="HSJ19" s="1621"/>
      <c r="HSK19" s="1621"/>
      <c r="HSL19" s="1621"/>
      <c r="HSM19" s="1621"/>
      <c r="HSN19" s="1621"/>
      <c r="HSO19" s="1621"/>
      <c r="HSP19" s="1621"/>
      <c r="HSQ19" s="1621"/>
      <c r="HSR19" s="1621"/>
      <c r="HSS19" s="1621"/>
      <c r="HST19" s="1621"/>
      <c r="HSU19" s="1621"/>
      <c r="HSV19" s="1621"/>
      <c r="HSW19" s="1621"/>
      <c r="HSX19" s="1621"/>
      <c r="HSY19" s="1621"/>
      <c r="HSZ19" s="1621"/>
      <c r="HTA19" s="1621"/>
      <c r="HTB19" s="1621"/>
      <c r="HTC19" s="1621"/>
      <c r="HTD19" s="1621"/>
      <c r="HTE19" s="1621"/>
      <c r="HTF19" s="1621"/>
      <c r="HTG19" s="1621"/>
      <c r="HTH19" s="1621"/>
      <c r="HTI19" s="1621"/>
      <c r="HTJ19" s="1621"/>
      <c r="HTK19" s="1621"/>
      <c r="HTL19" s="1621"/>
      <c r="HTM19" s="1621"/>
      <c r="HTN19" s="1621"/>
      <c r="HTO19" s="1621"/>
      <c r="HTP19" s="1621"/>
      <c r="HTQ19" s="1621"/>
      <c r="HTR19" s="1621"/>
      <c r="HTS19" s="1621"/>
      <c r="HTT19" s="1621"/>
      <c r="HTU19" s="1621"/>
      <c r="HTV19" s="1621"/>
      <c r="HTW19" s="1621"/>
      <c r="HTX19" s="1621"/>
      <c r="HTY19" s="1621"/>
      <c r="HTZ19" s="1621"/>
      <c r="HUA19" s="1621"/>
      <c r="HUB19" s="1621"/>
      <c r="HUC19" s="1621"/>
      <c r="HUD19" s="1621"/>
      <c r="HUE19" s="1621"/>
      <c r="HUF19" s="1621"/>
      <c r="HUG19" s="1621"/>
      <c r="HUH19" s="1621"/>
      <c r="HUI19" s="1621"/>
      <c r="HUJ19" s="1621"/>
      <c r="HUK19" s="1621"/>
      <c r="HUL19" s="1621"/>
      <c r="HUM19" s="1621"/>
      <c r="HUN19" s="1621"/>
      <c r="HUO19" s="1621"/>
      <c r="HUP19" s="1621"/>
      <c r="HUQ19" s="1621"/>
      <c r="HUR19" s="1621"/>
      <c r="HUS19" s="1621"/>
      <c r="HUT19" s="1621"/>
      <c r="HUU19" s="1621"/>
      <c r="HUV19" s="1621"/>
      <c r="HUW19" s="1621"/>
      <c r="HUX19" s="1621"/>
      <c r="HUY19" s="1621"/>
      <c r="HUZ19" s="1621"/>
      <c r="HVA19" s="1621"/>
      <c r="HVB19" s="1621"/>
      <c r="HVC19" s="1621"/>
      <c r="HVD19" s="1621"/>
      <c r="HVE19" s="1621"/>
      <c r="HVF19" s="1621"/>
      <c r="HVG19" s="1621"/>
      <c r="HVH19" s="1621"/>
      <c r="HVI19" s="1621"/>
      <c r="HVJ19" s="1621"/>
      <c r="HVK19" s="1621"/>
      <c r="HVL19" s="1621"/>
      <c r="HVM19" s="1621"/>
      <c r="HVN19" s="1621"/>
      <c r="HVO19" s="1621"/>
      <c r="HVP19" s="1621"/>
      <c r="HVQ19" s="1621"/>
      <c r="HVR19" s="1621"/>
      <c r="HVS19" s="1621"/>
      <c r="HVT19" s="1621"/>
      <c r="HVU19" s="1621"/>
      <c r="HVV19" s="1621"/>
      <c r="HVW19" s="1621"/>
      <c r="HVX19" s="1621"/>
      <c r="HVY19" s="1621"/>
      <c r="HVZ19" s="1621"/>
      <c r="HWA19" s="1621"/>
      <c r="HWB19" s="1621"/>
      <c r="HWC19" s="1621"/>
      <c r="HWD19" s="1621"/>
      <c r="HWE19" s="1621"/>
      <c r="HWF19" s="1621"/>
      <c r="HWG19" s="1621"/>
      <c r="HWH19" s="1621"/>
      <c r="HWI19" s="1621"/>
      <c r="HWJ19" s="1621"/>
      <c r="HWK19" s="1621"/>
      <c r="HWL19" s="1621"/>
      <c r="HWM19" s="1621"/>
      <c r="HWN19" s="1621"/>
      <c r="HWO19" s="1621"/>
      <c r="HWP19" s="1621"/>
      <c r="HWQ19" s="1621"/>
      <c r="HWR19" s="1621"/>
      <c r="HWS19" s="1621"/>
      <c r="HWT19" s="1621"/>
      <c r="HWU19" s="1621"/>
      <c r="HWV19" s="1621"/>
      <c r="HWW19" s="1621"/>
      <c r="HWX19" s="1621"/>
      <c r="HWY19" s="1621"/>
      <c r="HWZ19" s="1621"/>
      <c r="HXA19" s="1621"/>
      <c r="HXB19" s="1621"/>
      <c r="HXC19" s="1621"/>
      <c r="HXD19" s="1621"/>
      <c r="HXE19" s="1621"/>
      <c r="HXF19" s="1621"/>
      <c r="HXG19" s="1621"/>
      <c r="HXH19" s="1621"/>
      <c r="HXI19" s="1621"/>
      <c r="HXJ19" s="1621"/>
      <c r="HXK19" s="1621"/>
      <c r="HXL19" s="1621"/>
      <c r="HXM19" s="1621"/>
      <c r="HXN19" s="1621"/>
      <c r="HXO19" s="1621"/>
      <c r="HXP19" s="1621"/>
      <c r="HXQ19" s="1621"/>
      <c r="HXR19" s="1621"/>
      <c r="HXS19" s="1621"/>
      <c r="HXT19" s="1621"/>
      <c r="HXU19" s="1621"/>
      <c r="HXV19" s="1621"/>
      <c r="HXW19" s="1621"/>
      <c r="HXX19" s="1621"/>
      <c r="HXY19" s="1621"/>
      <c r="HXZ19" s="1621"/>
      <c r="HYA19" s="1621"/>
      <c r="HYB19" s="1621"/>
      <c r="HYC19" s="1621"/>
      <c r="HYD19" s="1621"/>
      <c r="HYE19" s="1621"/>
      <c r="HYF19" s="1621"/>
      <c r="HYG19" s="1621"/>
      <c r="HYH19" s="1621"/>
      <c r="HYI19" s="1621"/>
      <c r="HYJ19" s="1621"/>
      <c r="HYK19" s="1621"/>
      <c r="HYL19" s="1621"/>
      <c r="HYM19" s="1621"/>
      <c r="HYN19" s="1621"/>
      <c r="HYO19" s="1621"/>
      <c r="HYP19" s="1621"/>
      <c r="HYQ19" s="1621"/>
      <c r="HYR19" s="1621"/>
      <c r="HYS19" s="1621"/>
      <c r="HYT19" s="1621"/>
      <c r="HYU19" s="1621"/>
      <c r="HYV19" s="1621"/>
      <c r="HYW19" s="1621"/>
      <c r="HYX19" s="1621"/>
      <c r="HYY19" s="1621"/>
      <c r="HYZ19" s="1621"/>
      <c r="HZA19" s="1621"/>
      <c r="HZB19" s="1621"/>
      <c r="HZC19" s="1621"/>
      <c r="HZD19" s="1621"/>
      <c r="HZE19" s="1621"/>
      <c r="HZF19" s="1621"/>
      <c r="HZG19" s="1621"/>
      <c r="HZH19" s="1621"/>
      <c r="HZI19" s="1621"/>
      <c r="HZJ19" s="1621"/>
      <c r="HZK19" s="1621"/>
      <c r="HZL19" s="1621"/>
      <c r="HZM19" s="1621"/>
      <c r="HZN19" s="1621"/>
      <c r="HZO19" s="1621"/>
      <c r="HZP19" s="1621"/>
      <c r="HZQ19" s="1621"/>
      <c r="HZR19" s="1621"/>
      <c r="HZS19" s="1621"/>
      <c r="HZT19" s="1621"/>
      <c r="HZU19" s="1621"/>
      <c r="HZV19" s="1621"/>
      <c r="HZW19" s="1621"/>
      <c r="HZX19" s="1621"/>
      <c r="HZY19" s="1621"/>
      <c r="HZZ19" s="1621"/>
      <c r="IAA19" s="1621"/>
      <c r="IAB19" s="1621"/>
      <c r="IAC19" s="1621"/>
      <c r="IAD19" s="1621"/>
      <c r="IAE19" s="1621"/>
      <c r="IAF19" s="1621"/>
      <c r="IAG19" s="1621"/>
      <c r="IAH19" s="1621"/>
      <c r="IAI19" s="1621"/>
      <c r="IAJ19" s="1621"/>
      <c r="IAK19" s="1621"/>
      <c r="IAL19" s="1621"/>
      <c r="IAM19" s="1621"/>
      <c r="IAN19" s="1621"/>
      <c r="IAO19" s="1621"/>
      <c r="IAP19" s="1621"/>
      <c r="IAQ19" s="1621"/>
      <c r="IAR19" s="1621"/>
      <c r="IAS19" s="1621"/>
      <c r="IAT19" s="1621"/>
      <c r="IAU19" s="1621"/>
      <c r="IAV19" s="1621"/>
      <c r="IAW19" s="1621"/>
      <c r="IAX19" s="1621"/>
      <c r="IAY19" s="1621"/>
      <c r="IAZ19" s="1621"/>
      <c r="IBA19" s="1621"/>
      <c r="IBB19" s="1621"/>
      <c r="IBC19" s="1621"/>
      <c r="IBD19" s="1621"/>
      <c r="IBE19" s="1621"/>
      <c r="IBF19" s="1621"/>
      <c r="IBG19" s="1621"/>
      <c r="IBH19" s="1621"/>
      <c r="IBI19" s="1621"/>
      <c r="IBJ19" s="1621"/>
      <c r="IBK19" s="1621"/>
      <c r="IBL19" s="1621"/>
      <c r="IBM19" s="1621"/>
      <c r="IBN19" s="1621"/>
      <c r="IBO19" s="1621"/>
      <c r="IBP19" s="1621"/>
      <c r="IBQ19" s="1621"/>
      <c r="IBR19" s="1621"/>
      <c r="IBS19" s="1621"/>
      <c r="IBT19" s="1621"/>
      <c r="IBU19" s="1621"/>
      <c r="IBV19" s="1621"/>
      <c r="IBW19" s="1621"/>
      <c r="IBX19" s="1621"/>
      <c r="IBY19" s="1621"/>
      <c r="IBZ19" s="1621"/>
      <c r="ICA19" s="1621"/>
      <c r="ICB19" s="1621"/>
      <c r="ICC19" s="1621"/>
      <c r="ICD19" s="1621"/>
      <c r="ICE19" s="1621"/>
      <c r="ICF19" s="1621"/>
      <c r="ICG19" s="1621"/>
      <c r="ICH19" s="1621"/>
      <c r="ICI19" s="1621"/>
      <c r="ICJ19" s="1621"/>
      <c r="ICK19" s="1621"/>
      <c r="ICL19" s="1621"/>
      <c r="ICM19" s="1621"/>
      <c r="ICN19" s="1621"/>
      <c r="ICO19" s="1621"/>
      <c r="ICP19" s="1621"/>
      <c r="ICQ19" s="1621"/>
      <c r="ICR19" s="1621"/>
      <c r="ICS19" s="1621"/>
      <c r="ICT19" s="1621"/>
      <c r="ICU19" s="1621"/>
      <c r="ICV19" s="1621"/>
      <c r="ICW19" s="1621"/>
      <c r="ICX19" s="1621"/>
      <c r="ICY19" s="1621"/>
      <c r="ICZ19" s="1621"/>
      <c r="IDA19" s="1621"/>
      <c r="IDB19" s="1621"/>
      <c r="IDC19" s="1621"/>
      <c r="IDD19" s="1621"/>
      <c r="IDE19" s="1621"/>
      <c r="IDF19" s="1621"/>
      <c r="IDG19" s="1621"/>
      <c r="IDH19" s="1621"/>
      <c r="IDI19" s="1621"/>
      <c r="IDJ19" s="1621"/>
      <c r="IDK19" s="1621"/>
      <c r="IDL19" s="1621"/>
      <c r="IDM19" s="1621"/>
      <c r="IDN19" s="1621"/>
      <c r="IDO19" s="1621"/>
      <c r="IDP19" s="1621"/>
      <c r="IDQ19" s="1621"/>
      <c r="IDR19" s="1621"/>
      <c r="IDS19" s="1621"/>
      <c r="IDT19" s="1621"/>
      <c r="IDU19" s="1621"/>
      <c r="IDV19" s="1621"/>
      <c r="IDW19" s="1621"/>
      <c r="IDX19" s="1621"/>
      <c r="IDY19" s="1621"/>
      <c r="IDZ19" s="1621"/>
      <c r="IEA19" s="1621"/>
      <c r="IEB19" s="1621"/>
      <c r="IEC19" s="1621"/>
      <c r="IED19" s="1621"/>
      <c r="IEE19" s="1621"/>
      <c r="IEF19" s="1621"/>
      <c r="IEG19" s="1621"/>
      <c r="IEH19" s="1621"/>
      <c r="IEI19" s="1621"/>
      <c r="IEJ19" s="1621"/>
      <c r="IEK19" s="1621"/>
      <c r="IEL19" s="1621"/>
      <c r="IEM19" s="1621"/>
      <c r="IEN19" s="1621"/>
      <c r="IEO19" s="1621"/>
      <c r="IEP19" s="1621"/>
      <c r="IEQ19" s="1621"/>
      <c r="IER19" s="1621"/>
      <c r="IES19" s="1621"/>
      <c r="IET19" s="1621"/>
      <c r="IEU19" s="1621"/>
      <c r="IEV19" s="1621"/>
      <c r="IEW19" s="1621"/>
      <c r="IEX19" s="1621"/>
      <c r="IEY19" s="1621"/>
      <c r="IEZ19" s="1621"/>
      <c r="IFA19" s="1621"/>
      <c r="IFB19" s="1621"/>
      <c r="IFC19" s="1621"/>
      <c r="IFD19" s="1621"/>
      <c r="IFE19" s="1621"/>
      <c r="IFF19" s="1621"/>
      <c r="IFG19" s="1621"/>
      <c r="IFH19" s="1621"/>
      <c r="IFI19" s="1621"/>
      <c r="IFJ19" s="1621"/>
      <c r="IFK19" s="1621"/>
      <c r="IFL19" s="1621"/>
      <c r="IFM19" s="1621"/>
      <c r="IFN19" s="1621"/>
      <c r="IFO19" s="1621"/>
      <c r="IFP19" s="1621"/>
      <c r="IFQ19" s="1621"/>
      <c r="IFR19" s="1621"/>
      <c r="IFS19" s="1621"/>
      <c r="IFT19" s="1621"/>
      <c r="IFU19" s="1621"/>
      <c r="IFV19" s="1621"/>
      <c r="IFW19" s="1621"/>
      <c r="IFX19" s="1621"/>
      <c r="IFY19" s="1621"/>
      <c r="IFZ19" s="1621"/>
      <c r="IGA19" s="1621"/>
      <c r="IGB19" s="1621"/>
      <c r="IGC19" s="1621"/>
      <c r="IGD19" s="1621"/>
      <c r="IGE19" s="1621"/>
      <c r="IGF19" s="1621"/>
      <c r="IGG19" s="1621"/>
      <c r="IGH19" s="1621"/>
      <c r="IGI19" s="1621"/>
      <c r="IGJ19" s="1621"/>
      <c r="IGK19" s="1621"/>
      <c r="IGL19" s="1621"/>
      <c r="IGM19" s="1621"/>
      <c r="IGN19" s="1621"/>
      <c r="IGO19" s="1621"/>
      <c r="IGP19" s="1621"/>
      <c r="IGQ19" s="1621"/>
      <c r="IGR19" s="1621"/>
      <c r="IGS19" s="1621"/>
      <c r="IGT19" s="1621"/>
      <c r="IGU19" s="1621"/>
      <c r="IGV19" s="1621"/>
      <c r="IGW19" s="1621"/>
      <c r="IGX19" s="1621"/>
      <c r="IGY19" s="1621"/>
      <c r="IGZ19" s="1621"/>
      <c r="IHA19" s="1621"/>
      <c r="IHB19" s="1621"/>
      <c r="IHC19" s="1621"/>
      <c r="IHD19" s="1621"/>
      <c r="IHE19" s="1621"/>
      <c r="IHF19" s="1621"/>
      <c r="IHG19" s="1621"/>
      <c r="IHH19" s="1621"/>
      <c r="IHI19" s="1621"/>
      <c r="IHJ19" s="1621"/>
      <c r="IHK19" s="1621"/>
      <c r="IHL19" s="1621"/>
      <c r="IHM19" s="1621"/>
      <c r="IHN19" s="1621"/>
      <c r="IHO19" s="1621"/>
      <c r="IHP19" s="1621"/>
      <c r="IHQ19" s="1621"/>
      <c r="IHR19" s="1621"/>
      <c r="IHS19" s="1621"/>
      <c r="IHT19" s="1621"/>
      <c r="IHU19" s="1621"/>
      <c r="IHV19" s="1621"/>
      <c r="IHW19" s="1621"/>
      <c r="IHX19" s="1621"/>
      <c r="IHY19" s="1621"/>
      <c r="IHZ19" s="1621"/>
      <c r="IIA19" s="1621"/>
      <c r="IIB19" s="1621"/>
      <c r="IIC19" s="1621"/>
      <c r="IID19" s="1621"/>
      <c r="IIE19" s="1621"/>
      <c r="IIF19" s="1621"/>
      <c r="IIG19" s="1621"/>
      <c r="IIH19" s="1621"/>
      <c r="III19" s="1621"/>
      <c r="IIJ19" s="1621"/>
      <c r="IIK19" s="1621"/>
      <c r="IIL19" s="1621"/>
      <c r="IIM19" s="1621"/>
      <c r="IIN19" s="1621"/>
      <c r="IIO19" s="1621"/>
      <c r="IIP19" s="1621"/>
      <c r="IIQ19" s="1621"/>
      <c r="IIR19" s="1621"/>
      <c r="IIS19" s="1621"/>
      <c r="IIT19" s="1621"/>
      <c r="IIU19" s="1621"/>
      <c r="IIV19" s="1621"/>
      <c r="IIW19" s="1621"/>
      <c r="IIX19" s="1621"/>
      <c r="IIY19" s="1621"/>
      <c r="IIZ19" s="1621"/>
      <c r="IJA19" s="1621"/>
      <c r="IJB19" s="1621"/>
      <c r="IJC19" s="1621"/>
      <c r="IJD19" s="1621"/>
      <c r="IJE19" s="1621"/>
      <c r="IJF19" s="1621"/>
      <c r="IJG19" s="1621"/>
      <c r="IJH19" s="1621"/>
      <c r="IJI19" s="1621"/>
      <c r="IJJ19" s="1621"/>
      <c r="IJK19" s="1621"/>
      <c r="IJL19" s="1621"/>
      <c r="IJM19" s="1621"/>
      <c r="IJN19" s="1621"/>
      <c r="IJO19" s="1621"/>
      <c r="IJP19" s="1621"/>
      <c r="IJQ19" s="1621"/>
      <c r="IJR19" s="1621"/>
      <c r="IJS19" s="1621"/>
      <c r="IJT19" s="1621"/>
      <c r="IJU19" s="1621"/>
      <c r="IJV19" s="1621"/>
      <c r="IJW19" s="1621"/>
      <c r="IJX19" s="1621"/>
      <c r="IJY19" s="1621"/>
      <c r="IJZ19" s="1621"/>
      <c r="IKA19" s="1621"/>
      <c r="IKB19" s="1621"/>
      <c r="IKC19" s="1621"/>
      <c r="IKD19" s="1621"/>
      <c r="IKE19" s="1621"/>
      <c r="IKF19" s="1621"/>
      <c r="IKG19" s="1621"/>
      <c r="IKH19" s="1621"/>
      <c r="IKI19" s="1621"/>
      <c r="IKJ19" s="1621"/>
      <c r="IKK19" s="1621"/>
      <c r="IKL19" s="1621"/>
      <c r="IKM19" s="1621"/>
      <c r="IKN19" s="1621"/>
      <c r="IKO19" s="1621"/>
      <c r="IKP19" s="1621"/>
      <c r="IKQ19" s="1621"/>
      <c r="IKR19" s="1621"/>
      <c r="IKS19" s="1621"/>
      <c r="IKT19" s="1621"/>
      <c r="IKU19" s="1621"/>
      <c r="IKV19" s="1621"/>
      <c r="IKW19" s="1621"/>
      <c r="IKX19" s="1621"/>
      <c r="IKY19" s="1621"/>
      <c r="IKZ19" s="1621"/>
      <c r="ILA19" s="1621"/>
      <c r="ILB19" s="1621"/>
      <c r="ILC19" s="1621"/>
      <c r="ILD19" s="1621"/>
      <c r="ILE19" s="1621"/>
      <c r="ILF19" s="1621"/>
      <c r="ILG19" s="1621"/>
      <c r="ILH19" s="1621"/>
      <c r="ILI19" s="1621"/>
      <c r="ILJ19" s="1621"/>
      <c r="ILK19" s="1621"/>
      <c r="ILL19" s="1621"/>
      <c r="ILM19" s="1621"/>
      <c r="ILN19" s="1621"/>
      <c r="ILO19" s="1621"/>
      <c r="ILP19" s="1621"/>
      <c r="ILQ19" s="1621"/>
      <c r="ILR19" s="1621"/>
      <c r="ILS19" s="1621"/>
      <c r="ILT19" s="1621"/>
      <c r="ILU19" s="1621"/>
      <c r="ILV19" s="1621"/>
      <c r="ILW19" s="1621"/>
      <c r="ILX19" s="1621"/>
      <c r="ILY19" s="1621"/>
      <c r="ILZ19" s="1621"/>
      <c r="IMA19" s="1621"/>
      <c r="IMB19" s="1621"/>
      <c r="IMC19" s="1621"/>
      <c r="IMD19" s="1621"/>
      <c r="IME19" s="1621"/>
      <c r="IMF19" s="1621"/>
      <c r="IMG19" s="1621"/>
      <c r="IMH19" s="1621"/>
      <c r="IMI19" s="1621"/>
      <c r="IMJ19" s="1621"/>
      <c r="IMK19" s="1621"/>
      <c r="IML19" s="1621"/>
      <c r="IMM19" s="1621"/>
      <c r="IMN19" s="1621"/>
      <c r="IMO19" s="1621"/>
      <c r="IMP19" s="1621"/>
      <c r="IMQ19" s="1621"/>
      <c r="IMR19" s="1621"/>
      <c r="IMS19" s="1621"/>
      <c r="IMT19" s="1621"/>
      <c r="IMU19" s="1621"/>
      <c r="IMV19" s="1621"/>
      <c r="IMW19" s="1621"/>
      <c r="IMX19" s="1621"/>
      <c r="IMY19" s="1621"/>
      <c r="IMZ19" s="1621"/>
      <c r="INA19" s="1621"/>
      <c r="INB19" s="1621"/>
      <c r="INC19" s="1621"/>
      <c r="IND19" s="1621"/>
      <c r="INE19" s="1621"/>
      <c r="INF19" s="1621"/>
      <c r="ING19" s="1621"/>
      <c r="INH19" s="1621"/>
      <c r="INI19" s="1621"/>
      <c r="INJ19" s="1621"/>
      <c r="INK19" s="1621"/>
      <c r="INL19" s="1621"/>
      <c r="INM19" s="1621"/>
      <c r="INN19" s="1621"/>
      <c r="INO19" s="1621"/>
      <c r="INP19" s="1621"/>
      <c r="INQ19" s="1621"/>
      <c r="INR19" s="1621"/>
      <c r="INS19" s="1621"/>
      <c r="INT19" s="1621"/>
      <c r="INU19" s="1621"/>
      <c r="INV19" s="1621"/>
      <c r="INW19" s="1621"/>
      <c r="INX19" s="1621"/>
      <c r="INY19" s="1621"/>
      <c r="INZ19" s="1621"/>
      <c r="IOA19" s="1621"/>
      <c r="IOB19" s="1621"/>
      <c r="IOC19" s="1621"/>
      <c r="IOD19" s="1621"/>
      <c r="IOE19" s="1621"/>
      <c r="IOF19" s="1621"/>
      <c r="IOG19" s="1621"/>
      <c r="IOH19" s="1621"/>
      <c r="IOI19" s="1621"/>
      <c r="IOJ19" s="1621"/>
      <c r="IOK19" s="1621"/>
      <c r="IOL19" s="1621"/>
      <c r="IOM19" s="1621"/>
      <c r="ION19" s="1621"/>
      <c r="IOO19" s="1621"/>
      <c r="IOP19" s="1621"/>
      <c r="IOQ19" s="1621"/>
      <c r="IOR19" s="1621"/>
      <c r="IOS19" s="1621"/>
      <c r="IOT19" s="1621"/>
      <c r="IOU19" s="1621"/>
      <c r="IOV19" s="1621"/>
      <c r="IOW19" s="1621"/>
      <c r="IOX19" s="1621"/>
      <c r="IOY19" s="1621"/>
      <c r="IOZ19" s="1621"/>
      <c r="IPA19" s="1621"/>
      <c r="IPB19" s="1621"/>
      <c r="IPC19" s="1621"/>
      <c r="IPD19" s="1621"/>
      <c r="IPE19" s="1621"/>
      <c r="IPF19" s="1621"/>
      <c r="IPG19" s="1621"/>
      <c r="IPH19" s="1621"/>
      <c r="IPI19" s="1621"/>
      <c r="IPJ19" s="1621"/>
      <c r="IPK19" s="1621"/>
      <c r="IPL19" s="1621"/>
      <c r="IPM19" s="1621"/>
      <c r="IPN19" s="1621"/>
      <c r="IPO19" s="1621"/>
      <c r="IPP19" s="1621"/>
      <c r="IPQ19" s="1621"/>
      <c r="IPR19" s="1621"/>
      <c r="IPS19" s="1621"/>
      <c r="IPT19" s="1621"/>
      <c r="IPU19" s="1621"/>
      <c r="IPV19" s="1621"/>
      <c r="IPW19" s="1621"/>
      <c r="IPX19" s="1621"/>
      <c r="IPY19" s="1621"/>
      <c r="IPZ19" s="1621"/>
      <c r="IQA19" s="1621"/>
      <c r="IQB19" s="1621"/>
      <c r="IQC19" s="1621"/>
      <c r="IQD19" s="1621"/>
      <c r="IQE19" s="1621"/>
      <c r="IQF19" s="1621"/>
      <c r="IQG19" s="1621"/>
      <c r="IQH19" s="1621"/>
      <c r="IQI19" s="1621"/>
      <c r="IQJ19" s="1621"/>
      <c r="IQK19" s="1621"/>
      <c r="IQL19" s="1621"/>
      <c r="IQM19" s="1621"/>
      <c r="IQN19" s="1621"/>
      <c r="IQO19" s="1621"/>
      <c r="IQP19" s="1621"/>
      <c r="IQQ19" s="1621"/>
      <c r="IQR19" s="1621"/>
      <c r="IQS19" s="1621"/>
      <c r="IQT19" s="1621"/>
      <c r="IQU19" s="1621"/>
      <c r="IQV19" s="1621"/>
      <c r="IQW19" s="1621"/>
      <c r="IQX19" s="1621"/>
      <c r="IQY19" s="1621"/>
      <c r="IQZ19" s="1621"/>
      <c r="IRA19" s="1621"/>
      <c r="IRB19" s="1621"/>
      <c r="IRC19" s="1621"/>
      <c r="IRD19" s="1621"/>
      <c r="IRE19" s="1621"/>
      <c r="IRF19" s="1621"/>
      <c r="IRG19" s="1621"/>
      <c r="IRH19" s="1621"/>
      <c r="IRI19" s="1621"/>
      <c r="IRJ19" s="1621"/>
      <c r="IRK19" s="1621"/>
      <c r="IRL19" s="1621"/>
      <c r="IRM19" s="1621"/>
      <c r="IRN19" s="1621"/>
      <c r="IRO19" s="1621"/>
      <c r="IRP19" s="1621"/>
      <c r="IRQ19" s="1621"/>
      <c r="IRR19" s="1621"/>
      <c r="IRS19" s="1621"/>
      <c r="IRT19" s="1621"/>
      <c r="IRU19" s="1621"/>
      <c r="IRV19" s="1621"/>
      <c r="IRW19" s="1621"/>
      <c r="IRX19" s="1621"/>
      <c r="IRY19" s="1621"/>
      <c r="IRZ19" s="1621"/>
      <c r="ISA19" s="1621"/>
      <c r="ISB19" s="1621"/>
      <c r="ISC19" s="1621"/>
      <c r="ISD19" s="1621"/>
      <c r="ISE19" s="1621"/>
      <c r="ISF19" s="1621"/>
      <c r="ISG19" s="1621"/>
      <c r="ISH19" s="1621"/>
      <c r="ISI19" s="1621"/>
      <c r="ISJ19" s="1621"/>
      <c r="ISK19" s="1621"/>
      <c r="ISL19" s="1621"/>
      <c r="ISM19" s="1621"/>
      <c r="ISN19" s="1621"/>
      <c r="ISO19" s="1621"/>
      <c r="ISP19" s="1621"/>
      <c r="ISQ19" s="1621"/>
      <c r="ISR19" s="1621"/>
      <c r="ISS19" s="1621"/>
      <c r="IST19" s="1621"/>
      <c r="ISU19" s="1621"/>
      <c r="ISV19" s="1621"/>
      <c r="ISW19" s="1621"/>
      <c r="ISX19" s="1621"/>
      <c r="ISY19" s="1621"/>
      <c r="ISZ19" s="1621"/>
      <c r="ITA19" s="1621"/>
      <c r="ITB19" s="1621"/>
      <c r="ITC19" s="1621"/>
      <c r="ITD19" s="1621"/>
      <c r="ITE19" s="1621"/>
      <c r="ITF19" s="1621"/>
      <c r="ITG19" s="1621"/>
      <c r="ITH19" s="1621"/>
      <c r="ITI19" s="1621"/>
      <c r="ITJ19" s="1621"/>
      <c r="ITK19" s="1621"/>
      <c r="ITL19" s="1621"/>
      <c r="ITM19" s="1621"/>
      <c r="ITN19" s="1621"/>
      <c r="ITO19" s="1621"/>
      <c r="ITP19" s="1621"/>
      <c r="ITQ19" s="1621"/>
      <c r="ITR19" s="1621"/>
      <c r="ITS19" s="1621"/>
      <c r="ITT19" s="1621"/>
      <c r="ITU19" s="1621"/>
      <c r="ITV19" s="1621"/>
      <c r="ITW19" s="1621"/>
      <c r="ITX19" s="1621"/>
      <c r="ITY19" s="1621"/>
      <c r="ITZ19" s="1621"/>
      <c r="IUA19" s="1621"/>
      <c r="IUB19" s="1621"/>
      <c r="IUC19" s="1621"/>
      <c r="IUD19" s="1621"/>
      <c r="IUE19" s="1621"/>
      <c r="IUF19" s="1621"/>
      <c r="IUG19" s="1621"/>
      <c r="IUH19" s="1621"/>
      <c r="IUI19" s="1621"/>
      <c r="IUJ19" s="1621"/>
      <c r="IUK19" s="1621"/>
      <c r="IUL19" s="1621"/>
      <c r="IUM19" s="1621"/>
      <c r="IUN19" s="1621"/>
      <c r="IUO19" s="1621"/>
      <c r="IUP19" s="1621"/>
      <c r="IUQ19" s="1621"/>
      <c r="IUR19" s="1621"/>
      <c r="IUS19" s="1621"/>
      <c r="IUT19" s="1621"/>
      <c r="IUU19" s="1621"/>
      <c r="IUV19" s="1621"/>
      <c r="IUW19" s="1621"/>
      <c r="IUX19" s="1621"/>
      <c r="IUY19" s="1621"/>
      <c r="IUZ19" s="1621"/>
      <c r="IVA19" s="1621"/>
      <c r="IVB19" s="1621"/>
      <c r="IVC19" s="1621"/>
      <c r="IVD19" s="1621"/>
      <c r="IVE19" s="1621"/>
      <c r="IVF19" s="1621"/>
      <c r="IVG19" s="1621"/>
      <c r="IVH19" s="1621"/>
      <c r="IVI19" s="1621"/>
      <c r="IVJ19" s="1621"/>
      <c r="IVK19" s="1621"/>
      <c r="IVL19" s="1621"/>
      <c r="IVM19" s="1621"/>
      <c r="IVN19" s="1621"/>
      <c r="IVO19" s="1621"/>
      <c r="IVP19" s="1621"/>
      <c r="IVQ19" s="1621"/>
      <c r="IVR19" s="1621"/>
      <c r="IVS19" s="1621"/>
      <c r="IVT19" s="1621"/>
      <c r="IVU19" s="1621"/>
      <c r="IVV19" s="1621"/>
      <c r="IVW19" s="1621"/>
      <c r="IVX19" s="1621"/>
      <c r="IVY19" s="1621"/>
      <c r="IVZ19" s="1621"/>
      <c r="IWA19" s="1621"/>
      <c r="IWB19" s="1621"/>
      <c r="IWC19" s="1621"/>
      <c r="IWD19" s="1621"/>
      <c r="IWE19" s="1621"/>
      <c r="IWF19" s="1621"/>
      <c r="IWG19" s="1621"/>
      <c r="IWH19" s="1621"/>
      <c r="IWI19" s="1621"/>
      <c r="IWJ19" s="1621"/>
      <c r="IWK19" s="1621"/>
      <c r="IWL19" s="1621"/>
      <c r="IWM19" s="1621"/>
      <c r="IWN19" s="1621"/>
      <c r="IWO19" s="1621"/>
      <c r="IWP19" s="1621"/>
      <c r="IWQ19" s="1621"/>
      <c r="IWR19" s="1621"/>
      <c r="IWS19" s="1621"/>
      <c r="IWT19" s="1621"/>
      <c r="IWU19" s="1621"/>
      <c r="IWV19" s="1621"/>
      <c r="IWW19" s="1621"/>
      <c r="IWX19" s="1621"/>
      <c r="IWY19" s="1621"/>
      <c r="IWZ19" s="1621"/>
      <c r="IXA19" s="1621"/>
      <c r="IXB19" s="1621"/>
      <c r="IXC19" s="1621"/>
      <c r="IXD19" s="1621"/>
      <c r="IXE19" s="1621"/>
      <c r="IXF19" s="1621"/>
      <c r="IXG19" s="1621"/>
      <c r="IXH19" s="1621"/>
      <c r="IXI19" s="1621"/>
      <c r="IXJ19" s="1621"/>
      <c r="IXK19" s="1621"/>
      <c r="IXL19" s="1621"/>
      <c r="IXM19" s="1621"/>
      <c r="IXN19" s="1621"/>
      <c r="IXO19" s="1621"/>
      <c r="IXP19" s="1621"/>
      <c r="IXQ19" s="1621"/>
      <c r="IXR19" s="1621"/>
      <c r="IXS19" s="1621"/>
      <c r="IXT19" s="1621"/>
      <c r="IXU19" s="1621"/>
      <c r="IXV19" s="1621"/>
      <c r="IXW19" s="1621"/>
      <c r="IXX19" s="1621"/>
      <c r="IXY19" s="1621"/>
      <c r="IXZ19" s="1621"/>
      <c r="IYA19" s="1621"/>
      <c r="IYB19" s="1621"/>
      <c r="IYC19" s="1621"/>
      <c r="IYD19" s="1621"/>
      <c r="IYE19" s="1621"/>
      <c r="IYF19" s="1621"/>
      <c r="IYG19" s="1621"/>
      <c r="IYH19" s="1621"/>
      <c r="IYI19" s="1621"/>
      <c r="IYJ19" s="1621"/>
      <c r="IYK19" s="1621"/>
      <c r="IYL19" s="1621"/>
      <c r="IYM19" s="1621"/>
      <c r="IYN19" s="1621"/>
      <c r="IYO19" s="1621"/>
      <c r="IYP19" s="1621"/>
      <c r="IYQ19" s="1621"/>
      <c r="IYR19" s="1621"/>
      <c r="IYS19" s="1621"/>
      <c r="IYT19" s="1621"/>
      <c r="IYU19" s="1621"/>
      <c r="IYV19" s="1621"/>
      <c r="IYW19" s="1621"/>
      <c r="IYX19" s="1621"/>
      <c r="IYY19" s="1621"/>
      <c r="IYZ19" s="1621"/>
      <c r="IZA19" s="1621"/>
      <c r="IZB19" s="1621"/>
      <c r="IZC19" s="1621"/>
      <c r="IZD19" s="1621"/>
      <c r="IZE19" s="1621"/>
      <c r="IZF19" s="1621"/>
      <c r="IZG19" s="1621"/>
      <c r="IZH19" s="1621"/>
      <c r="IZI19" s="1621"/>
      <c r="IZJ19" s="1621"/>
      <c r="IZK19" s="1621"/>
      <c r="IZL19" s="1621"/>
      <c r="IZM19" s="1621"/>
      <c r="IZN19" s="1621"/>
      <c r="IZO19" s="1621"/>
      <c r="IZP19" s="1621"/>
      <c r="IZQ19" s="1621"/>
      <c r="IZR19" s="1621"/>
      <c r="IZS19" s="1621"/>
      <c r="IZT19" s="1621"/>
      <c r="IZU19" s="1621"/>
      <c r="IZV19" s="1621"/>
      <c r="IZW19" s="1621"/>
      <c r="IZX19" s="1621"/>
      <c r="IZY19" s="1621"/>
      <c r="IZZ19" s="1621"/>
      <c r="JAA19" s="1621"/>
      <c r="JAB19" s="1621"/>
      <c r="JAC19" s="1621"/>
      <c r="JAD19" s="1621"/>
      <c r="JAE19" s="1621"/>
      <c r="JAF19" s="1621"/>
      <c r="JAG19" s="1621"/>
      <c r="JAH19" s="1621"/>
      <c r="JAI19" s="1621"/>
      <c r="JAJ19" s="1621"/>
      <c r="JAK19" s="1621"/>
      <c r="JAL19" s="1621"/>
      <c r="JAM19" s="1621"/>
      <c r="JAN19" s="1621"/>
      <c r="JAO19" s="1621"/>
      <c r="JAP19" s="1621"/>
      <c r="JAQ19" s="1621"/>
      <c r="JAR19" s="1621"/>
      <c r="JAS19" s="1621"/>
      <c r="JAT19" s="1621"/>
      <c r="JAU19" s="1621"/>
      <c r="JAV19" s="1621"/>
      <c r="JAW19" s="1621"/>
      <c r="JAX19" s="1621"/>
      <c r="JAY19" s="1621"/>
      <c r="JAZ19" s="1621"/>
      <c r="JBA19" s="1621"/>
      <c r="JBB19" s="1621"/>
      <c r="JBC19" s="1621"/>
      <c r="JBD19" s="1621"/>
      <c r="JBE19" s="1621"/>
      <c r="JBF19" s="1621"/>
      <c r="JBG19" s="1621"/>
      <c r="JBH19" s="1621"/>
      <c r="JBI19" s="1621"/>
      <c r="JBJ19" s="1621"/>
      <c r="JBK19" s="1621"/>
      <c r="JBL19" s="1621"/>
      <c r="JBM19" s="1621"/>
      <c r="JBN19" s="1621"/>
      <c r="JBO19" s="1621"/>
      <c r="JBP19" s="1621"/>
      <c r="JBQ19" s="1621"/>
      <c r="JBR19" s="1621"/>
      <c r="JBS19" s="1621"/>
      <c r="JBT19" s="1621"/>
      <c r="JBU19" s="1621"/>
      <c r="JBV19" s="1621"/>
      <c r="JBW19" s="1621"/>
      <c r="JBX19" s="1621"/>
      <c r="JBY19" s="1621"/>
      <c r="JBZ19" s="1621"/>
      <c r="JCA19" s="1621"/>
      <c r="JCB19" s="1621"/>
      <c r="JCC19" s="1621"/>
      <c r="JCD19" s="1621"/>
      <c r="JCE19" s="1621"/>
      <c r="JCF19" s="1621"/>
      <c r="JCG19" s="1621"/>
      <c r="JCH19" s="1621"/>
      <c r="JCI19" s="1621"/>
      <c r="JCJ19" s="1621"/>
      <c r="JCK19" s="1621"/>
      <c r="JCL19" s="1621"/>
      <c r="JCM19" s="1621"/>
      <c r="JCN19" s="1621"/>
      <c r="JCO19" s="1621"/>
      <c r="JCP19" s="1621"/>
      <c r="JCQ19" s="1621"/>
      <c r="JCR19" s="1621"/>
      <c r="JCS19" s="1621"/>
      <c r="JCT19" s="1621"/>
      <c r="JCU19" s="1621"/>
      <c r="JCV19" s="1621"/>
      <c r="JCW19" s="1621"/>
      <c r="JCX19" s="1621"/>
      <c r="JCY19" s="1621"/>
      <c r="JCZ19" s="1621"/>
      <c r="JDA19" s="1621"/>
      <c r="JDB19" s="1621"/>
      <c r="JDC19" s="1621"/>
      <c r="JDD19" s="1621"/>
      <c r="JDE19" s="1621"/>
      <c r="JDF19" s="1621"/>
      <c r="JDG19" s="1621"/>
      <c r="JDH19" s="1621"/>
      <c r="JDI19" s="1621"/>
      <c r="JDJ19" s="1621"/>
      <c r="JDK19" s="1621"/>
      <c r="JDL19" s="1621"/>
      <c r="JDM19" s="1621"/>
      <c r="JDN19" s="1621"/>
      <c r="JDO19" s="1621"/>
      <c r="JDP19" s="1621"/>
      <c r="JDQ19" s="1621"/>
      <c r="JDR19" s="1621"/>
      <c r="JDS19" s="1621"/>
      <c r="JDT19" s="1621"/>
      <c r="JDU19" s="1621"/>
      <c r="JDV19" s="1621"/>
      <c r="JDW19" s="1621"/>
      <c r="JDX19" s="1621"/>
      <c r="JDY19" s="1621"/>
      <c r="JDZ19" s="1621"/>
      <c r="JEA19" s="1621"/>
      <c r="JEB19" s="1621"/>
      <c r="JEC19" s="1621"/>
      <c r="JED19" s="1621"/>
      <c r="JEE19" s="1621"/>
      <c r="JEF19" s="1621"/>
      <c r="JEG19" s="1621"/>
      <c r="JEH19" s="1621"/>
      <c r="JEI19" s="1621"/>
      <c r="JEJ19" s="1621"/>
      <c r="JEK19" s="1621"/>
      <c r="JEL19" s="1621"/>
      <c r="JEM19" s="1621"/>
      <c r="JEN19" s="1621"/>
      <c r="JEO19" s="1621"/>
      <c r="JEP19" s="1621"/>
      <c r="JEQ19" s="1621"/>
      <c r="JER19" s="1621"/>
      <c r="JES19" s="1621"/>
      <c r="JET19" s="1621"/>
      <c r="JEU19" s="1621"/>
      <c r="JEV19" s="1621"/>
      <c r="JEW19" s="1621"/>
      <c r="JEX19" s="1621"/>
      <c r="JEY19" s="1621"/>
      <c r="JEZ19" s="1621"/>
      <c r="JFA19" s="1621"/>
      <c r="JFB19" s="1621"/>
      <c r="JFC19" s="1621"/>
      <c r="JFD19" s="1621"/>
      <c r="JFE19" s="1621"/>
      <c r="JFF19" s="1621"/>
      <c r="JFG19" s="1621"/>
      <c r="JFH19" s="1621"/>
      <c r="JFI19" s="1621"/>
      <c r="JFJ19" s="1621"/>
      <c r="JFK19" s="1621"/>
      <c r="JFL19" s="1621"/>
      <c r="JFM19" s="1621"/>
      <c r="JFN19" s="1621"/>
      <c r="JFO19" s="1621"/>
      <c r="JFP19" s="1621"/>
      <c r="JFQ19" s="1621"/>
      <c r="JFR19" s="1621"/>
      <c r="JFS19" s="1621"/>
      <c r="JFT19" s="1621"/>
      <c r="JFU19" s="1621"/>
      <c r="JFV19" s="1621"/>
      <c r="JFW19" s="1621"/>
      <c r="JFX19" s="1621"/>
      <c r="JFY19" s="1621"/>
      <c r="JFZ19" s="1621"/>
      <c r="JGA19" s="1621"/>
      <c r="JGB19" s="1621"/>
      <c r="JGC19" s="1621"/>
      <c r="JGD19" s="1621"/>
      <c r="JGE19" s="1621"/>
      <c r="JGF19" s="1621"/>
      <c r="JGG19" s="1621"/>
      <c r="JGH19" s="1621"/>
      <c r="JGI19" s="1621"/>
      <c r="JGJ19" s="1621"/>
      <c r="JGK19" s="1621"/>
      <c r="JGL19" s="1621"/>
      <c r="JGM19" s="1621"/>
      <c r="JGN19" s="1621"/>
      <c r="JGO19" s="1621"/>
      <c r="JGP19" s="1621"/>
      <c r="JGQ19" s="1621"/>
      <c r="JGR19" s="1621"/>
      <c r="JGS19" s="1621"/>
      <c r="JGT19" s="1621"/>
      <c r="JGU19" s="1621"/>
      <c r="JGV19" s="1621"/>
      <c r="JGW19" s="1621"/>
      <c r="JGX19" s="1621"/>
      <c r="JGY19" s="1621"/>
      <c r="JGZ19" s="1621"/>
      <c r="JHA19" s="1621"/>
      <c r="JHB19" s="1621"/>
      <c r="JHC19" s="1621"/>
      <c r="JHD19" s="1621"/>
      <c r="JHE19" s="1621"/>
      <c r="JHF19" s="1621"/>
      <c r="JHG19" s="1621"/>
      <c r="JHH19" s="1621"/>
      <c r="JHI19" s="1621"/>
      <c r="JHJ19" s="1621"/>
      <c r="JHK19" s="1621"/>
      <c r="JHL19" s="1621"/>
      <c r="JHM19" s="1621"/>
      <c r="JHN19" s="1621"/>
      <c r="JHO19" s="1621"/>
      <c r="JHP19" s="1621"/>
      <c r="JHQ19" s="1621"/>
      <c r="JHR19" s="1621"/>
      <c r="JHS19" s="1621"/>
      <c r="JHT19" s="1621"/>
      <c r="JHU19" s="1621"/>
      <c r="JHV19" s="1621"/>
      <c r="JHW19" s="1621"/>
      <c r="JHX19" s="1621"/>
      <c r="JHY19" s="1621"/>
      <c r="JHZ19" s="1621"/>
      <c r="JIA19" s="1621"/>
      <c r="JIB19" s="1621"/>
      <c r="JIC19" s="1621"/>
      <c r="JID19" s="1621"/>
      <c r="JIE19" s="1621"/>
      <c r="JIF19" s="1621"/>
      <c r="JIG19" s="1621"/>
      <c r="JIH19" s="1621"/>
      <c r="JII19" s="1621"/>
      <c r="JIJ19" s="1621"/>
      <c r="JIK19" s="1621"/>
      <c r="JIL19" s="1621"/>
      <c r="JIM19" s="1621"/>
      <c r="JIN19" s="1621"/>
      <c r="JIO19" s="1621"/>
      <c r="JIP19" s="1621"/>
      <c r="JIQ19" s="1621"/>
      <c r="JIR19" s="1621"/>
      <c r="JIS19" s="1621"/>
      <c r="JIT19" s="1621"/>
      <c r="JIU19" s="1621"/>
      <c r="JIV19" s="1621"/>
      <c r="JIW19" s="1621"/>
      <c r="JIX19" s="1621"/>
      <c r="JIY19" s="1621"/>
      <c r="JIZ19" s="1621"/>
      <c r="JJA19" s="1621"/>
      <c r="JJB19" s="1621"/>
      <c r="JJC19" s="1621"/>
      <c r="JJD19" s="1621"/>
      <c r="JJE19" s="1621"/>
      <c r="JJF19" s="1621"/>
      <c r="JJG19" s="1621"/>
      <c r="JJH19" s="1621"/>
      <c r="JJI19" s="1621"/>
      <c r="JJJ19" s="1621"/>
      <c r="JJK19" s="1621"/>
      <c r="JJL19" s="1621"/>
      <c r="JJM19" s="1621"/>
      <c r="JJN19" s="1621"/>
      <c r="JJO19" s="1621"/>
      <c r="JJP19" s="1621"/>
      <c r="JJQ19" s="1621"/>
      <c r="JJR19" s="1621"/>
      <c r="JJS19" s="1621"/>
      <c r="JJT19" s="1621"/>
      <c r="JJU19" s="1621"/>
      <c r="JJV19" s="1621"/>
      <c r="JJW19" s="1621"/>
      <c r="JJX19" s="1621"/>
      <c r="JJY19" s="1621"/>
      <c r="JJZ19" s="1621"/>
      <c r="JKA19" s="1621"/>
      <c r="JKB19" s="1621"/>
      <c r="JKC19" s="1621"/>
      <c r="JKD19" s="1621"/>
      <c r="JKE19" s="1621"/>
      <c r="JKF19" s="1621"/>
      <c r="JKG19" s="1621"/>
      <c r="JKH19" s="1621"/>
      <c r="JKI19" s="1621"/>
      <c r="JKJ19" s="1621"/>
      <c r="JKK19" s="1621"/>
      <c r="JKL19" s="1621"/>
      <c r="JKM19" s="1621"/>
      <c r="JKN19" s="1621"/>
      <c r="JKO19" s="1621"/>
      <c r="JKP19" s="1621"/>
      <c r="JKQ19" s="1621"/>
      <c r="JKR19" s="1621"/>
      <c r="JKS19" s="1621"/>
      <c r="JKT19" s="1621"/>
      <c r="JKU19" s="1621"/>
      <c r="JKV19" s="1621"/>
      <c r="JKW19" s="1621"/>
      <c r="JKX19" s="1621"/>
      <c r="JKY19" s="1621"/>
      <c r="JKZ19" s="1621"/>
      <c r="JLA19" s="1621"/>
      <c r="JLB19" s="1621"/>
      <c r="JLC19" s="1621"/>
      <c r="JLD19" s="1621"/>
      <c r="JLE19" s="1621"/>
      <c r="JLF19" s="1621"/>
      <c r="JLG19" s="1621"/>
      <c r="JLH19" s="1621"/>
      <c r="JLI19" s="1621"/>
      <c r="JLJ19" s="1621"/>
      <c r="JLK19" s="1621"/>
      <c r="JLL19" s="1621"/>
      <c r="JLM19" s="1621"/>
      <c r="JLN19" s="1621"/>
      <c r="JLO19" s="1621"/>
      <c r="JLP19" s="1621"/>
      <c r="JLQ19" s="1621"/>
      <c r="JLR19" s="1621"/>
      <c r="JLS19" s="1621"/>
      <c r="JLT19" s="1621"/>
      <c r="JLU19" s="1621"/>
      <c r="JLV19" s="1621"/>
      <c r="JLW19" s="1621"/>
      <c r="JLX19" s="1621"/>
      <c r="JLY19" s="1621"/>
      <c r="JLZ19" s="1621"/>
      <c r="JMA19" s="1621"/>
      <c r="JMB19" s="1621"/>
      <c r="JMC19" s="1621"/>
      <c r="JMD19" s="1621"/>
      <c r="JME19" s="1621"/>
      <c r="JMF19" s="1621"/>
      <c r="JMG19" s="1621"/>
      <c r="JMH19" s="1621"/>
      <c r="JMI19" s="1621"/>
      <c r="JMJ19" s="1621"/>
      <c r="JMK19" s="1621"/>
      <c r="JML19" s="1621"/>
      <c r="JMM19" s="1621"/>
      <c r="JMN19" s="1621"/>
      <c r="JMO19" s="1621"/>
      <c r="JMP19" s="1621"/>
      <c r="JMQ19" s="1621"/>
      <c r="JMR19" s="1621"/>
      <c r="JMS19" s="1621"/>
      <c r="JMT19" s="1621"/>
      <c r="JMU19" s="1621"/>
      <c r="JMV19" s="1621"/>
      <c r="JMW19" s="1621"/>
      <c r="JMX19" s="1621"/>
      <c r="JMY19" s="1621"/>
      <c r="JMZ19" s="1621"/>
      <c r="JNA19" s="1621"/>
      <c r="JNB19" s="1621"/>
      <c r="JNC19" s="1621"/>
      <c r="JND19" s="1621"/>
      <c r="JNE19" s="1621"/>
      <c r="JNF19" s="1621"/>
      <c r="JNG19" s="1621"/>
      <c r="JNH19" s="1621"/>
      <c r="JNI19" s="1621"/>
      <c r="JNJ19" s="1621"/>
      <c r="JNK19" s="1621"/>
      <c r="JNL19" s="1621"/>
      <c r="JNM19" s="1621"/>
      <c r="JNN19" s="1621"/>
      <c r="JNO19" s="1621"/>
      <c r="JNP19" s="1621"/>
      <c r="JNQ19" s="1621"/>
      <c r="JNR19" s="1621"/>
      <c r="JNS19" s="1621"/>
      <c r="JNT19" s="1621"/>
      <c r="JNU19" s="1621"/>
      <c r="JNV19" s="1621"/>
      <c r="JNW19" s="1621"/>
      <c r="JNX19" s="1621"/>
      <c r="JNY19" s="1621"/>
      <c r="JNZ19" s="1621"/>
      <c r="JOA19" s="1621"/>
      <c r="JOB19" s="1621"/>
      <c r="JOC19" s="1621"/>
      <c r="JOD19" s="1621"/>
      <c r="JOE19" s="1621"/>
      <c r="JOF19" s="1621"/>
      <c r="JOG19" s="1621"/>
      <c r="JOH19" s="1621"/>
      <c r="JOI19" s="1621"/>
      <c r="JOJ19" s="1621"/>
      <c r="JOK19" s="1621"/>
      <c r="JOL19" s="1621"/>
      <c r="JOM19" s="1621"/>
      <c r="JON19" s="1621"/>
      <c r="JOO19" s="1621"/>
      <c r="JOP19" s="1621"/>
      <c r="JOQ19" s="1621"/>
      <c r="JOR19" s="1621"/>
      <c r="JOS19" s="1621"/>
      <c r="JOT19" s="1621"/>
      <c r="JOU19" s="1621"/>
      <c r="JOV19" s="1621"/>
      <c r="JOW19" s="1621"/>
      <c r="JOX19" s="1621"/>
      <c r="JOY19" s="1621"/>
      <c r="JOZ19" s="1621"/>
      <c r="JPA19" s="1621"/>
      <c r="JPB19" s="1621"/>
      <c r="JPC19" s="1621"/>
      <c r="JPD19" s="1621"/>
      <c r="JPE19" s="1621"/>
      <c r="JPF19" s="1621"/>
      <c r="JPG19" s="1621"/>
      <c r="JPH19" s="1621"/>
      <c r="JPI19" s="1621"/>
      <c r="JPJ19" s="1621"/>
      <c r="JPK19" s="1621"/>
      <c r="JPL19" s="1621"/>
      <c r="JPM19" s="1621"/>
      <c r="JPN19" s="1621"/>
      <c r="JPO19" s="1621"/>
      <c r="JPP19" s="1621"/>
      <c r="JPQ19" s="1621"/>
      <c r="JPR19" s="1621"/>
      <c r="JPS19" s="1621"/>
      <c r="JPT19" s="1621"/>
      <c r="JPU19" s="1621"/>
      <c r="JPV19" s="1621"/>
      <c r="JPW19" s="1621"/>
      <c r="JPX19" s="1621"/>
      <c r="JPY19" s="1621"/>
      <c r="JPZ19" s="1621"/>
      <c r="JQA19" s="1621"/>
      <c r="JQB19" s="1621"/>
      <c r="JQC19" s="1621"/>
      <c r="JQD19" s="1621"/>
      <c r="JQE19" s="1621"/>
      <c r="JQF19" s="1621"/>
      <c r="JQG19" s="1621"/>
      <c r="JQH19" s="1621"/>
      <c r="JQI19" s="1621"/>
      <c r="JQJ19" s="1621"/>
      <c r="JQK19" s="1621"/>
      <c r="JQL19" s="1621"/>
      <c r="JQM19" s="1621"/>
      <c r="JQN19" s="1621"/>
      <c r="JQO19" s="1621"/>
      <c r="JQP19" s="1621"/>
      <c r="JQQ19" s="1621"/>
      <c r="JQR19" s="1621"/>
      <c r="JQS19" s="1621"/>
      <c r="JQT19" s="1621"/>
      <c r="JQU19" s="1621"/>
      <c r="JQV19" s="1621"/>
      <c r="JQW19" s="1621"/>
      <c r="JQX19" s="1621"/>
      <c r="JQY19" s="1621"/>
      <c r="JQZ19" s="1621"/>
      <c r="JRA19" s="1621"/>
      <c r="JRB19" s="1621"/>
      <c r="JRC19" s="1621"/>
      <c r="JRD19" s="1621"/>
      <c r="JRE19" s="1621"/>
      <c r="JRF19" s="1621"/>
      <c r="JRG19" s="1621"/>
      <c r="JRH19" s="1621"/>
      <c r="JRI19" s="1621"/>
      <c r="JRJ19" s="1621"/>
      <c r="JRK19" s="1621"/>
      <c r="JRL19" s="1621"/>
      <c r="JRM19" s="1621"/>
      <c r="JRN19" s="1621"/>
      <c r="JRO19" s="1621"/>
      <c r="JRP19" s="1621"/>
      <c r="JRQ19" s="1621"/>
      <c r="JRR19" s="1621"/>
      <c r="JRS19" s="1621"/>
      <c r="JRT19" s="1621"/>
      <c r="JRU19" s="1621"/>
      <c r="JRV19" s="1621"/>
      <c r="JRW19" s="1621"/>
      <c r="JRX19" s="1621"/>
      <c r="JRY19" s="1621"/>
      <c r="JRZ19" s="1621"/>
      <c r="JSA19" s="1621"/>
      <c r="JSB19" s="1621"/>
      <c r="JSC19" s="1621"/>
      <c r="JSD19" s="1621"/>
      <c r="JSE19" s="1621"/>
      <c r="JSF19" s="1621"/>
      <c r="JSG19" s="1621"/>
      <c r="JSH19" s="1621"/>
      <c r="JSI19" s="1621"/>
      <c r="JSJ19" s="1621"/>
      <c r="JSK19" s="1621"/>
      <c r="JSL19" s="1621"/>
      <c r="JSM19" s="1621"/>
      <c r="JSN19" s="1621"/>
      <c r="JSO19" s="1621"/>
      <c r="JSP19" s="1621"/>
      <c r="JSQ19" s="1621"/>
      <c r="JSR19" s="1621"/>
      <c r="JSS19" s="1621"/>
      <c r="JST19" s="1621"/>
      <c r="JSU19" s="1621"/>
      <c r="JSV19" s="1621"/>
      <c r="JSW19" s="1621"/>
      <c r="JSX19" s="1621"/>
      <c r="JSY19" s="1621"/>
      <c r="JSZ19" s="1621"/>
      <c r="JTA19" s="1621"/>
      <c r="JTB19" s="1621"/>
      <c r="JTC19" s="1621"/>
      <c r="JTD19" s="1621"/>
      <c r="JTE19" s="1621"/>
      <c r="JTF19" s="1621"/>
      <c r="JTG19" s="1621"/>
      <c r="JTH19" s="1621"/>
      <c r="JTI19" s="1621"/>
      <c r="JTJ19" s="1621"/>
      <c r="JTK19" s="1621"/>
      <c r="JTL19" s="1621"/>
      <c r="JTM19" s="1621"/>
      <c r="JTN19" s="1621"/>
      <c r="JTO19" s="1621"/>
      <c r="JTP19" s="1621"/>
      <c r="JTQ19" s="1621"/>
      <c r="JTR19" s="1621"/>
      <c r="JTS19" s="1621"/>
      <c r="JTT19" s="1621"/>
      <c r="JTU19" s="1621"/>
      <c r="JTV19" s="1621"/>
      <c r="JTW19" s="1621"/>
      <c r="JTX19" s="1621"/>
      <c r="JTY19" s="1621"/>
      <c r="JTZ19" s="1621"/>
      <c r="JUA19" s="1621"/>
      <c r="JUB19" s="1621"/>
      <c r="JUC19" s="1621"/>
      <c r="JUD19" s="1621"/>
      <c r="JUE19" s="1621"/>
      <c r="JUF19" s="1621"/>
      <c r="JUG19" s="1621"/>
      <c r="JUH19" s="1621"/>
      <c r="JUI19" s="1621"/>
      <c r="JUJ19" s="1621"/>
      <c r="JUK19" s="1621"/>
      <c r="JUL19" s="1621"/>
      <c r="JUM19" s="1621"/>
      <c r="JUN19" s="1621"/>
      <c r="JUO19" s="1621"/>
      <c r="JUP19" s="1621"/>
      <c r="JUQ19" s="1621"/>
      <c r="JUR19" s="1621"/>
      <c r="JUS19" s="1621"/>
      <c r="JUT19" s="1621"/>
      <c r="JUU19" s="1621"/>
      <c r="JUV19" s="1621"/>
      <c r="JUW19" s="1621"/>
      <c r="JUX19" s="1621"/>
      <c r="JUY19" s="1621"/>
      <c r="JUZ19" s="1621"/>
      <c r="JVA19" s="1621"/>
      <c r="JVB19" s="1621"/>
      <c r="JVC19" s="1621"/>
      <c r="JVD19" s="1621"/>
      <c r="JVE19" s="1621"/>
      <c r="JVF19" s="1621"/>
      <c r="JVG19" s="1621"/>
      <c r="JVH19" s="1621"/>
      <c r="JVI19" s="1621"/>
      <c r="JVJ19" s="1621"/>
      <c r="JVK19" s="1621"/>
      <c r="JVL19" s="1621"/>
      <c r="JVM19" s="1621"/>
      <c r="JVN19" s="1621"/>
      <c r="JVO19" s="1621"/>
      <c r="JVP19" s="1621"/>
      <c r="JVQ19" s="1621"/>
      <c r="JVR19" s="1621"/>
      <c r="JVS19" s="1621"/>
      <c r="JVT19" s="1621"/>
      <c r="JVU19" s="1621"/>
      <c r="JVV19" s="1621"/>
      <c r="JVW19" s="1621"/>
      <c r="JVX19" s="1621"/>
      <c r="JVY19" s="1621"/>
      <c r="JVZ19" s="1621"/>
      <c r="JWA19" s="1621"/>
      <c r="JWB19" s="1621"/>
      <c r="JWC19" s="1621"/>
      <c r="JWD19" s="1621"/>
      <c r="JWE19" s="1621"/>
      <c r="JWF19" s="1621"/>
      <c r="JWG19" s="1621"/>
      <c r="JWH19" s="1621"/>
      <c r="JWI19" s="1621"/>
      <c r="JWJ19" s="1621"/>
      <c r="JWK19" s="1621"/>
      <c r="JWL19" s="1621"/>
      <c r="JWM19" s="1621"/>
      <c r="JWN19" s="1621"/>
      <c r="JWO19" s="1621"/>
      <c r="JWP19" s="1621"/>
      <c r="JWQ19" s="1621"/>
      <c r="JWR19" s="1621"/>
      <c r="JWS19" s="1621"/>
      <c r="JWT19" s="1621"/>
      <c r="JWU19" s="1621"/>
      <c r="JWV19" s="1621"/>
      <c r="JWW19" s="1621"/>
      <c r="JWX19" s="1621"/>
      <c r="JWY19" s="1621"/>
      <c r="JWZ19" s="1621"/>
      <c r="JXA19" s="1621"/>
      <c r="JXB19" s="1621"/>
      <c r="JXC19" s="1621"/>
      <c r="JXD19" s="1621"/>
      <c r="JXE19" s="1621"/>
      <c r="JXF19" s="1621"/>
      <c r="JXG19" s="1621"/>
      <c r="JXH19" s="1621"/>
      <c r="JXI19" s="1621"/>
      <c r="JXJ19" s="1621"/>
      <c r="JXK19" s="1621"/>
      <c r="JXL19" s="1621"/>
      <c r="JXM19" s="1621"/>
      <c r="JXN19" s="1621"/>
      <c r="JXO19" s="1621"/>
      <c r="JXP19" s="1621"/>
      <c r="JXQ19" s="1621"/>
      <c r="JXR19" s="1621"/>
      <c r="JXS19" s="1621"/>
      <c r="JXT19" s="1621"/>
      <c r="JXU19" s="1621"/>
      <c r="JXV19" s="1621"/>
      <c r="JXW19" s="1621"/>
      <c r="JXX19" s="1621"/>
      <c r="JXY19" s="1621"/>
      <c r="JXZ19" s="1621"/>
      <c r="JYA19" s="1621"/>
      <c r="JYB19" s="1621"/>
      <c r="JYC19" s="1621"/>
      <c r="JYD19" s="1621"/>
      <c r="JYE19" s="1621"/>
      <c r="JYF19" s="1621"/>
      <c r="JYG19" s="1621"/>
      <c r="JYH19" s="1621"/>
      <c r="JYI19" s="1621"/>
      <c r="JYJ19" s="1621"/>
      <c r="JYK19" s="1621"/>
      <c r="JYL19" s="1621"/>
      <c r="JYM19" s="1621"/>
      <c r="JYN19" s="1621"/>
      <c r="JYO19" s="1621"/>
      <c r="JYP19" s="1621"/>
      <c r="JYQ19" s="1621"/>
      <c r="JYR19" s="1621"/>
      <c r="JYS19" s="1621"/>
      <c r="JYT19" s="1621"/>
      <c r="JYU19" s="1621"/>
      <c r="JYV19" s="1621"/>
      <c r="JYW19" s="1621"/>
      <c r="JYX19" s="1621"/>
      <c r="JYY19" s="1621"/>
      <c r="JYZ19" s="1621"/>
      <c r="JZA19" s="1621"/>
      <c r="JZB19" s="1621"/>
      <c r="JZC19" s="1621"/>
      <c r="JZD19" s="1621"/>
      <c r="JZE19" s="1621"/>
      <c r="JZF19" s="1621"/>
      <c r="JZG19" s="1621"/>
      <c r="JZH19" s="1621"/>
      <c r="JZI19" s="1621"/>
      <c r="JZJ19" s="1621"/>
      <c r="JZK19" s="1621"/>
      <c r="JZL19" s="1621"/>
      <c r="JZM19" s="1621"/>
      <c r="JZN19" s="1621"/>
      <c r="JZO19" s="1621"/>
      <c r="JZP19" s="1621"/>
      <c r="JZQ19" s="1621"/>
      <c r="JZR19" s="1621"/>
      <c r="JZS19" s="1621"/>
      <c r="JZT19" s="1621"/>
      <c r="JZU19" s="1621"/>
      <c r="JZV19" s="1621"/>
      <c r="JZW19" s="1621"/>
      <c r="JZX19" s="1621"/>
      <c r="JZY19" s="1621"/>
      <c r="JZZ19" s="1621"/>
      <c r="KAA19" s="1621"/>
      <c r="KAB19" s="1621"/>
      <c r="KAC19" s="1621"/>
      <c r="KAD19" s="1621"/>
      <c r="KAE19" s="1621"/>
      <c r="KAF19" s="1621"/>
      <c r="KAG19" s="1621"/>
      <c r="KAH19" s="1621"/>
      <c r="KAI19" s="1621"/>
      <c r="KAJ19" s="1621"/>
      <c r="KAK19" s="1621"/>
      <c r="KAL19" s="1621"/>
      <c r="KAM19" s="1621"/>
      <c r="KAN19" s="1621"/>
      <c r="KAO19" s="1621"/>
      <c r="KAP19" s="1621"/>
      <c r="KAQ19" s="1621"/>
      <c r="KAR19" s="1621"/>
      <c r="KAS19" s="1621"/>
      <c r="KAT19" s="1621"/>
      <c r="KAU19" s="1621"/>
      <c r="KAV19" s="1621"/>
      <c r="KAW19" s="1621"/>
      <c r="KAX19" s="1621"/>
      <c r="KAY19" s="1621"/>
      <c r="KAZ19" s="1621"/>
      <c r="KBA19" s="1621"/>
      <c r="KBB19" s="1621"/>
      <c r="KBC19" s="1621"/>
      <c r="KBD19" s="1621"/>
      <c r="KBE19" s="1621"/>
      <c r="KBF19" s="1621"/>
      <c r="KBG19" s="1621"/>
      <c r="KBH19" s="1621"/>
      <c r="KBI19" s="1621"/>
      <c r="KBJ19" s="1621"/>
      <c r="KBK19" s="1621"/>
      <c r="KBL19" s="1621"/>
      <c r="KBM19" s="1621"/>
      <c r="KBN19" s="1621"/>
      <c r="KBO19" s="1621"/>
      <c r="KBP19" s="1621"/>
      <c r="KBQ19" s="1621"/>
      <c r="KBR19" s="1621"/>
      <c r="KBS19" s="1621"/>
      <c r="KBT19" s="1621"/>
      <c r="KBU19" s="1621"/>
      <c r="KBV19" s="1621"/>
      <c r="KBW19" s="1621"/>
      <c r="KBX19" s="1621"/>
      <c r="KBY19" s="1621"/>
      <c r="KBZ19" s="1621"/>
      <c r="KCA19" s="1621"/>
      <c r="KCB19" s="1621"/>
      <c r="KCC19" s="1621"/>
      <c r="KCD19" s="1621"/>
      <c r="KCE19" s="1621"/>
      <c r="KCF19" s="1621"/>
      <c r="KCG19" s="1621"/>
      <c r="KCH19" s="1621"/>
      <c r="KCI19" s="1621"/>
      <c r="KCJ19" s="1621"/>
      <c r="KCK19" s="1621"/>
      <c r="KCL19" s="1621"/>
      <c r="KCM19" s="1621"/>
      <c r="KCN19" s="1621"/>
      <c r="KCO19" s="1621"/>
      <c r="KCP19" s="1621"/>
      <c r="KCQ19" s="1621"/>
      <c r="KCR19" s="1621"/>
      <c r="KCS19" s="1621"/>
      <c r="KCT19" s="1621"/>
      <c r="KCU19" s="1621"/>
      <c r="KCV19" s="1621"/>
      <c r="KCW19" s="1621"/>
      <c r="KCX19" s="1621"/>
      <c r="KCY19" s="1621"/>
      <c r="KCZ19" s="1621"/>
      <c r="KDA19" s="1621"/>
      <c r="KDB19" s="1621"/>
      <c r="KDC19" s="1621"/>
      <c r="KDD19" s="1621"/>
      <c r="KDE19" s="1621"/>
      <c r="KDF19" s="1621"/>
      <c r="KDG19" s="1621"/>
      <c r="KDH19" s="1621"/>
      <c r="KDI19" s="1621"/>
      <c r="KDJ19" s="1621"/>
      <c r="KDK19" s="1621"/>
      <c r="KDL19" s="1621"/>
      <c r="KDM19" s="1621"/>
      <c r="KDN19" s="1621"/>
      <c r="KDO19" s="1621"/>
      <c r="KDP19" s="1621"/>
      <c r="KDQ19" s="1621"/>
      <c r="KDR19" s="1621"/>
      <c r="KDS19" s="1621"/>
      <c r="KDT19" s="1621"/>
      <c r="KDU19" s="1621"/>
      <c r="KDV19" s="1621"/>
      <c r="KDW19" s="1621"/>
      <c r="KDX19" s="1621"/>
      <c r="KDY19" s="1621"/>
      <c r="KDZ19" s="1621"/>
      <c r="KEA19" s="1621"/>
      <c r="KEB19" s="1621"/>
      <c r="KEC19" s="1621"/>
      <c r="KED19" s="1621"/>
      <c r="KEE19" s="1621"/>
      <c r="KEF19" s="1621"/>
      <c r="KEG19" s="1621"/>
      <c r="KEH19" s="1621"/>
      <c r="KEI19" s="1621"/>
      <c r="KEJ19" s="1621"/>
      <c r="KEK19" s="1621"/>
      <c r="KEL19" s="1621"/>
      <c r="KEM19" s="1621"/>
      <c r="KEN19" s="1621"/>
      <c r="KEO19" s="1621"/>
      <c r="KEP19" s="1621"/>
      <c r="KEQ19" s="1621"/>
      <c r="KER19" s="1621"/>
      <c r="KES19" s="1621"/>
      <c r="KET19" s="1621"/>
      <c r="KEU19" s="1621"/>
      <c r="KEV19" s="1621"/>
      <c r="KEW19" s="1621"/>
      <c r="KEX19" s="1621"/>
      <c r="KEY19" s="1621"/>
      <c r="KEZ19" s="1621"/>
      <c r="KFA19" s="1621"/>
      <c r="KFB19" s="1621"/>
      <c r="KFC19" s="1621"/>
      <c r="KFD19" s="1621"/>
      <c r="KFE19" s="1621"/>
      <c r="KFF19" s="1621"/>
      <c r="KFG19" s="1621"/>
      <c r="KFH19" s="1621"/>
      <c r="KFI19" s="1621"/>
      <c r="KFJ19" s="1621"/>
      <c r="KFK19" s="1621"/>
      <c r="KFL19" s="1621"/>
      <c r="KFM19" s="1621"/>
      <c r="KFN19" s="1621"/>
      <c r="KFO19" s="1621"/>
      <c r="KFP19" s="1621"/>
      <c r="KFQ19" s="1621"/>
      <c r="KFR19" s="1621"/>
      <c r="KFS19" s="1621"/>
      <c r="KFT19" s="1621"/>
      <c r="KFU19" s="1621"/>
      <c r="KFV19" s="1621"/>
      <c r="KFW19" s="1621"/>
      <c r="KFX19" s="1621"/>
      <c r="KFY19" s="1621"/>
      <c r="KFZ19" s="1621"/>
      <c r="KGA19" s="1621"/>
      <c r="KGB19" s="1621"/>
      <c r="KGC19" s="1621"/>
      <c r="KGD19" s="1621"/>
      <c r="KGE19" s="1621"/>
      <c r="KGF19" s="1621"/>
      <c r="KGG19" s="1621"/>
      <c r="KGH19" s="1621"/>
      <c r="KGI19" s="1621"/>
      <c r="KGJ19" s="1621"/>
      <c r="KGK19" s="1621"/>
      <c r="KGL19" s="1621"/>
      <c r="KGM19" s="1621"/>
      <c r="KGN19" s="1621"/>
      <c r="KGO19" s="1621"/>
      <c r="KGP19" s="1621"/>
      <c r="KGQ19" s="1621"/>
      <c r="KGR19" s="1621"/>
      <c r="KGS19" s="1621"/>
      <c r="KGT19" s="1621"/>
      <c r="KGU19" s="1621"/>
      <c r="KGV19" s="1621"/>
      <c r="KGW19" s="1621"/>
      <c r="KGX19" s="1621"/>
      <c r="KGY19" s="1621"/>
      <c r="KGZ19" s="1621"/>
      <c r="KHA19" s="1621"/>
      <c r="KHB19" s="1621"/>
      <c r="KHC19" s="1621"/>
      <c r="KHD19" s="1621"/>
      <c r="KHE19" s="1621"/>
      <c r="KHF19" s="1621"/>
      <c r="KHG19" s="1621"/>
      <c r="KHH19" s="1621"/>
      <c r="KHI19" s="1621"/>
      <c r="KHJ19" s="1621"/>
      <c r="KHK19" s="1621"/>
      <c r="KHL19" s="1621"/>
      <c r="KHM19" s="1621"/>
      <c r="KHN19" s="1621"/>
      <c r="KHO19" s="1621"/>
      <c r="KHP19" s="1621"/>
      <c r="KHQ19" s="1621"/>
      <c r="KHR19" s="1621"/>
      <c r="KHS19" s="1621"/>
      <c r="KHT19" s="1621"/>
      <c r="KHU19" s="1621"/>
      <c r="KHV19" s="1621"/>
      <c r="KHW19" s="1621"/>
      <c r="KHX19" s="1621"/>
      <c r="KHY19" s="1621"/>
      <c r="KHZ19" s="1621"/>
      <c r="KIA19" s="1621"/>
      <c r="KIB19" s="1621"/>
      <c r="KIC19" s="1621"/>
      <c r="KID19" s="1621"/>
      <c r="KIE19" s="1621"/>
      <c r="KIF19" s="1621"/>
      <c r="KIG19" s="1621"/>
      <c r="KIH19" s="1621"/>
      <c r="KII19" s="1621"/>
      <c r="KIJ19" s="1621"/>
      <c r="KIK19" s="1621"/>
      <c r="KIL19" s="1621"/>
      <c r="KIM19" s="1621"/>
      <c r="KIN19" s="1621"/>
      <c r="KIO19" s="1621"/>
      <c r="KIP19" s="1621"/>
      <c r="KIQ19" s="1621"/>
      <c r="KIR19" s="1621"/>
      <c r="KIS19" s="1621"/>
      <c r="KIT19" s="1621"/>
      <c r="KIU19" s="1621"/>
      <c r="KIV19" s="1621"/>
      <c r="KIW19" s="1621"/>
      <c r="KIX19" s="1621"/>
      <c r="KIY19" s="1621"/>
      <c r="KIZ19" s="1621"/>
      <c r="KJA19" s="1621"/>
      <c r="KJB19" s="1621"/>
      <c r="KJC19" s="1621"/>
      <c r="KJD19" s="1621"/>
      <c r="KJE19" s="1621"/>
      <c r="KJF19" s="1621"/>
      <c r="KJG19" s="1621"/>
      <c r="KJH19" s="1621"/>
      <c r="KJI19" s="1621"/>
      <c r="KJJ19" s="1621"/>
      <c r="KJK19" s="1621"/>
      <c r="KJL19" s="1621"/>
      <c r="KJM19" s="1621"/>
      <c r="KJN19" s="1621"/>
      <c r="KJO19" s="1621"/>
      <c r="KJP19" s="1621"/>
      <c r="KJQ19" s="1621"/>
      <c r="KJR19" s="1621"/>
      <c r="KJS19" s="1621"/>
      <c r="KJT19" s="1621"/>
      <c r="KJU19" s="1621"/>
      <c r="KJV19" s="1621"/>
      <c r="KJW19" s="1621"/>
      <c r="KJX19" s="1621"/>
      <c r="KJY19" s="1621"/>
      <c r="KJZ19" s="1621"/>
      <c r="KKA19" s="1621"/>
      <c r="KKB19" s="1621"/>
      <c r="KKC19" s="1621"/>
      <c r="KKD19" s="1621"/>
      <c r="KKE19" s="1621"/>
      <c r="KKF19" s="1621"/>
      <c r="KKG19" s="1621"/>
      <c r="KKH19" s="1621"/>
      <c r="KKI19" s="1621"/>
      <c r="KKJ19" s="1621"/>
      <c r="KKK19" s="1621"/>
      <c r="KKL19" s="1621"/>
      <c r="KKM19" s="1621"/>
      <c r="KKN19" s="1621"/>
      <c r="KKO19" s="1621"/>
      <c r="KKP19" s="1621"/>
      <c r="KKQ19" s="1621"/>
      <c r="KKR19" s="1621"/>
      <c r="KKS19" s="1621"/>
      <c r="KKT19" s="1621"/>
      <c r="KKU19" s="1621"/>
      <c r="KKV19" s="1621"/>
      <c r="KKW19" s="1621"/>
      <c r="KKX19" s="1621"/>
      <c r="KKY19" s="1621"/>
      <c r="KKZ19" s="1621"/>
      <c r="KLA19" s="1621"/>
      <c r="KLB19" s="1621"/>
      <c r="KLC19" s="1621"/>
      <c r="KLD19" s="1621"/>
      <c r="KLE19" s="1621"/>
      <c r="KLF19" s="1621"/>
      <c r="KLG19" s="1621"/>
      <c r="KLH19" s="1621"/>
      <c r="KLI19" s="1621"/>
      <c r="KLJ19" s="1621"/>
      <c r="KLK19" s="1621"/>
      <c r="KLL19" s="1621"/>
      <c r="KLM19" s="1621"/>
      <c r="KLN19" s="1621"/>
      <c r="KLO19" s="1621"/>
      <c r="KLP19" s="1621"/>
      <c r="KLQ19" s="1621"/>
      <c r="KLR19" s="1621"/>
      <c r="KLS19" s="1621"/>
      <c r="KLT19" s="1621"/>
      <c r="KLU19" s="1621"/>
      <c r="KLV19" s="1621"/>
      <c r="KLW19" s="1621"/>
      <c r="KLX19" s="1621"/>
      <c r="KLY19" s="1621"/>
      <c r="KLZ19" s="1621"/>
      <c r="KMA19" s="1621"/>
      <c r="KMB19" s="1621"/>
      <c r="KMC19" s="1621"/>
      <c r="KMD19" s="1621"/>
      <c r="KME19" s="1621"/>
      <c r="KMF19" s="1621"/>
      <c r="KMG19" s="1621"/>
      <c r="KMH19" s="1621"/>
      <c r="KMI19" s="1621"/>
      <c r="KMJ19" s="1621"/>
      <c r="KMK19" s="1621"/>
      <c r="KML19" s="1621"/>
      <c r="KMM19" s="1621"/>
      <c r="KMN19" s="1621"/>
      <c r="KMO19" s="1621"/>
      <c r="KMP19" s="1621"/>
      <c r="KMQ19" s="1621"/>
      <c r="KMR19" s="1621"/>
      <c r="KMS19" s="1621"/>
      <c r="KMT19" s="1621"/>
      <c r="KMU19" s="1621"/>
      <c r="KMV19" s="1621"/>
      <c r="KMW19" s="1621"/>
      <c r="KMX19" s="1621"/>
      <c r="KMY19" s="1621"/>
      <c r="KMZ19" s="1621"/>
      <c r="KNA19" s="1621"/>
      <c r="KNB19" s="1621"/>
      <c r="KNC19" s="1621"/>
      <c r="KND19" s="1621"/>
      <c r="KNE19" s="1621"/>
      <c r="KNF19" s="1621"/>
      <c r="KNG19" s="1621"/>
      <c r="KNH19" s="1621"/>
      <c r="KNI19" s="1621"/>
      <c r="KNJ19" s="1621"/>
      <c r="KNK19" s="1621"/>
      <c r="KNL19" s="1621"/>
      <c r="KNM19" s="1621"/>
      <c r="KNN19" s="1621"/>
      <c r="KNO19" s="1621"/>
      <c r="KNP19" s="1621"/>
      <c r="KNQ19" s="1621"/>
      <c r="KNR19" s="1621"/>
      <c r="KNS19" s="1621"/>
      <c r="KNT19" s="1621"/>
      <c r="KNU19" s="1621"/>
      <c r="KNV19" s="1621"/>
      <c r="KNW19" s="1621"/>
      <c r="KNX19" s="1621"/>
      <c r="KNY19" s="1621"/>
      <c r="KNZ19" s="1621"/>
      <c r="KOA19" s="1621"/>
      <c r="KOB19" s="1621"/>
      <c r="KOC19" s="1621"/>
      <c r="KOD19" s="1621"/>
      <c r="KOE19" s="1621"/>
      <c r="KOF19" s="1621"/>
      <c r="KOG19" s="1621"/>
      <c r="KOH19" s="1621"/>
      <c r="KOI19" s="1621"/>
      <c r="KOJ19" s="1621"/>
      <c r="KOK19" s="1621"/>
      <c r="KOL19" s="1621"/>
      <c r="KOM19" s="1621"/>
      <c r="KON19" s="1621"/>
      <c r="KOO19" s="1621"/>
      <c r="KOP19" s="1621"/>
      <c r="KOQ19" s="1621"/>
      <c r="KOR19" s="1621"/>
      <c r="KOS19" s="1621"/>
      <c r="KOT19" s="1621"/>
      <c r="KOU19" s="1621"/>
      <c r="KOV19" s="1621"/>
      <c r="KOW19" s="1621"/>
      <c r="KOX19" s="1621"/>
      <c r="KOY19" s="1621"/>
      <c r="KOZ19" s="1621"/>
      <c r="KPA19" s="1621"/>
      <c r="KPB19" s="1621"/>
      <c r="KPC19" s="1621"/>
      <c r="KPD19" s="1621"/>
      <c r="KPE19" s="1621"/>
      <c r="KPF19" s="1621"/>
      <c r="KPG19" s="1621"/>
      <c r="KPH19" s="1621"/>
      <c r="KPI19" s="1621"/>
      <c r="KPJ19" s="1621"/>
      <c r="KPK19" s="1621"/>
      <c r="KPL19" s="1621"/>
      <c r="KPM19" s="1621"/>
      <c r="KPN19" s="1621"/>
      <c r="KPO19" s="1621"/>
      <c r="KPP19" s="1621"/>
      <c r="KPQ19" s="1621"/>
      <c r="KPR19" s="1621"/>
      <c r="KPS19" s="1621"/>
      <c r="KPT19" s="1621"/>
      <c r="KPU19" s="1621"/>
      <c r="KPV19" s="1621"/>
      <c r="KPW19" s="1621"/>
      <c r="KPX19" s="1621"/>
      <c r="KPY19" s="1621"/>
      <c r="KPZ19" s="1621"/>
      <c r="KQA19" s="1621"/>
      <c r="KQB19" s="1621"/>
      <c r="KQC19" s="1621"/>
      <c r="KQD19" s="1621"/>
      <c r="KQE19" s="1621"/>
      <c r="KQF19" s="1621"/>
      <c r="KQG19" s="1621"/>
      <c r="KQH19" s="1621"/>
      <c r="KQI19" s="1621"/>
      <c r="KQJ19" s="1621"/>
      <c r="KQK19" s="1621"/>
      <c r="KQL19" s="1621"/>
      <c r="KQM19" s="1621"/>
      <c r="KQN19" s="1621"/>
      <c r="KQO19" s="1621"/>
      <c r="KQP19" s="1621"/>
      <c r="KQQ19" s="1621"/>
      <c r="KQR19" s="1621"/>
      <c r="KQS19" s="1621"/>
      <c r="KQT19" s="1621"/>
      <c r="KQU19" s="1621"/>
      <c r="KQV19" s="1621"/>
      <c r="KQW19" s="1621"/>
      <c r="KQX19" s="1621"/>
      <c r="KQY19" s="1621"/>
      <c r="KQZ19" s="1621"/>
      <c r="KRA19" s="1621"/>
      <c r="KRB19" s="1621"/>
      <c r="KRC19" s="1621"/>
      <c r="KRD19" s="1621"/>
      <c r="KRE19" s="1621"/>
      <c r="KRF19" s="1621"/>
      <c r="KRG19" s="1621"/>
      <c r="KRH19" s="1621"/>
      <c r="KRI19" s="1621"/>
      <c r="KRJ19" s="1621"/>
      <c r="KRK19" s="1621"/>
      <c r="KRL19" s="1621"/>
      <c r="KRM19" s="1621"/>
      <c r="KRN19" s="1621"/>
      <c r="KRO19" s="1621"/>
      <c r="KRP19" s="1621"/>
      <c r="KRQ19" s="1621"/>
      <c r="KRR19" s="1621"/>
      <c r="KRS19" s="1621"/>
      <c r="KRT19" s="1621"/>
      <c r="KRU19" s="1621"/>
      <c r="KRV19" s="1621"/>
      <c r="KRW19" s="1621"/>
      <c r="KRX19" s="1621"/>
      <c r="KRY19" s="1621"/>
      <c r="KRZ19" s="1621"/>
      <c r="KSA19" s="1621"/>
      <c r="KSB19" s="1621"/>
      <c r="KSC19" s="1621"/>
      <c r="KSD19" s="1621"/>
      <c r="KSE19" s="1621"/>
      <c r="KSF19" s="1621"/>
      <c r="KSG19" s="1621"/>
      <c r="KSH19" s="1621"/>
      <c r="KSI19" s="1621"/>
      <c r="KSJ19" s="1621"/>
      <c r="KSK19" s="1621"/>
      <c r="KSL19" s="1621"/>
      <c r="KSM19" s="1621"/>
      <c r="KSN19" s="1621"/>
      <c r="KSO19" s="1621"/>
      <c r="KSP19" s="1621"/>
      <c r="KSQ19" s="1621"/>
      <c r="KSR19" s="1621"/>
      <c r="KSS19" s="1621"/>
      <c r="KST19" s="1621"/>
      <c r="KSU19" s="1621"/>
      <c r="KSV19" s="1621"/>
      <c r="KSW19" s="1621"/>
      <c r="KSX19" s="1621"/>
      <c r="KSY19" s="1621"/>
      <c r="KSZ19" s="1621"/>
      <c r="KTA19" s="1621"/>
      <c r="KTB19" s="1621"/>
      <c r="KTC19" s="1621"/>
      <c r="KTD19" s="1621"/>
      <c r="KTE19" s="1621"/>
      <c r="KTF19" s="1621"/>
      <c r="KTG19" s="1621"/>
      <c r="KTH19" s="1621"/>
      <c r="KTI19" s="1621"/>
      <c r="KTJ19" s="1621"/>
      <c r="KTK19" s="1621"/>
      <c r="KTL19" s="1621"/>
      <c r="KTM19" s="1621"/>
      <c r="KTN19" s="1621"/>
      <c r="KTO19" s="1621"/>
      <c r="KTP19" s="1621"/>
      <c r="KTQ19" s="1621"/>
      <c r="KTR19" s="1621"/>
      <c r="KTS19" s="1621"/>
      <c r="KTT19" s="1621"/>
      <c r="KTU19" s="1621"/>
      <c r="KTV19" s="1621"/>
      <c r="KTW19" s="1621"/>
      <c r="KTX19" s="1621"/>
      <c r="KTY19" s="1621"/>
      <c r="KTZ19" s="1621"/>
      <c r="KUA19" s="1621"/>
      <c r="KUB19" s="1621"/>
      <c r="KUC19" s="1621"/>
      <c r="KUD19" s="1621"/>
      <c r="KUE19" s="1621"/>
      <c r="KUF19" s="1621"/>
      <c r="KUG19" s="1621"/>
      <c r="KUH19" s="1621"/>
      <c r="KUI19" s="1621"/>
      <c r="KUJ19" s="1621"/>
      <c r="KUK19" s="1621"/>
      <c r="KUL19" s="1621"/>
      <c r="KUM19" s="1621"/>
      <c r="KUN19" s="1621"/>
      <c r="KUO19" s="1621"/>
      <c r="KUP19" s="1621"/>
      <c r="KUQ19" s="1621"/>
      <c r="KUR19" s="1621"/>
      <c r="KUS19" s="1621"/>
      <c r="KUT19" s="1621"/>
      <c r="KUU19" s="1621"/>
      <c r="KUV19" s="1621"/>
      <c r="KUW19" s="1621"/>
      <c r="KUX19" s="1621"/>
      <c r="KUY19" s="1621"/>
      <c r="KUZ19" s="1621"/>
      <c r="KVA19" s="1621"/>
      <c r="KVB19" s="1621"/>
      <c r="KVC19" s="1621"/>
      <c r="KVD19" s="1621"/>
      <c r="KVE19" s="1621"/>
      <c r="KVF19" s="1621"/>
      <c r="KVG19" s="1621"/>
      <c r="KVH19" s="1621"/>
      <c r="KVI19" s="1621"/>
      <c r="KVJ19" s="1621"/>
      <c r="KVK19" s="1621"/>
      <c r="KVL19" s="1621"/>
      <c r="KVM19" s="1621"/>
      <c r="KVN19" s="1621"/>
      <c r="KVO19" s="1621"/>
      <c r="KVP19" s="1621"/>
      <c r="KVQ19" s="1621"/>
      <c r="KVR19" s="1621"/>
      <c r="KVS19" s="1621"/>
      <c r="KVT19" s="1621"/>
      <c r="KVU19" s="1621"/>
      <c r="KVV19" s="1621"/>
      <c r="KVW19" s="1621"/>
      <c r="KVX19" s="1621"/>
      <c r="KVY19" s="1621"/>
      <c r="KVZ19" s="1621"/>
      <c r="KWA19" s="1621"/>
      <c r="KWB19" s="1621"/>
      <c r="KWC19" s="1621"/>
      <c r="KWD19" s="1621"/>
      <c r="KWE19" s="1621"/>
      <c r="KWF19" s="1621"/>
      <c r="KWG19" s="1621"/>
      <c r="KWH19" s="1621"/>
      <c r="KWI19" s="1621"/>
      <c r="KWJ19" s="1621"/>
      <c r="KWK19" s="1621"/>
      <c r="KWL19" s="1621"/>
      <c r="KWM19" s="1621"/>
      <c r="KWN19" s="1621"/>
      <c r="KWO19" s="1621"/>
      <c r="KWP19" s="1621"/>
      <c r="KWQ19" s="1621"/>
      <c r="KWR19" s="1621"/>
      <c r="KWS19" s="1621"/>
      <c r="KWT19" s="1621"/>
      <c r="KWU19" s="1621"/>
      <c r="KWV19" s="1621"/>
      <c r="KWW19" s="1621"/>
      <c r="KWX19" s="1621"/>
      <c r="KWY19" s="1621"/>
      <c r="KWZ19" s="1621"/>
      <c r="KXA19" s="1621"/>
      <c r="KXB19" s="1621"/>
      <c r="KXC19" s="1621"/>
      <c r="KXD19" s="1621"/>
      <c r="KXE19" s="1621"/>
      <c r="KXF19" s="1621"/>
      <c r="KXG19" s="1621"/>
      <c r="KXH19" s="1621"/>
      <c r="KXI19" s="1621"/>
      <c r="KXJ19" s="1621"/>
      <c r="KXK19" s="1621"/>
      <c r="KXL19" s="1621"/>
      <c r="KXM19" s="1621"/>
      <c r="KXN19" s="1621"/>
      <c r="KXO19" s="1621"/>
      <c r="KXP19" s="1621"/>
      <c r="KXQ19" s="1621"/>
      <c r="KXR19" s="1621"/>
      <c r="KXS19" s="1621"/>
      <c r="KXT19" s="1621"/>
      <c r="KXU19" s="1621"/>
      <c r="KXV19" s="1621"/>
      <c r="KXW19" s="1621"/>
      <c r="KXX19" s="1621"/>
      <c r="KXY19" s="1621"/>
      <c r="KXZ19" s="1621"/>
      <c r="KYA19" s="1621"/>
      <c r="KYB19" s="1621"/>
      <c r="KYC19" s="1621"/>
      <c r="KYD19" s="1621"/>
      <c r="KYE19" s="1621"/>
      <c r="KYF19" s="1621"/>
      <c r="KYG19" s="1621"/>
      <c r="KYH19" s="1621"/>
      <c r="KYI19" s="1621"/>
      <c r="KYJ19" s="1621"/>
      <c r="KYK19" s="1621"/>
      <c r="KYL19" s="1621"/>
      <c r="KYM19" s="1621"/>
      <c r="KYN19" s="1621"/>
      <c r="KYO19" s="1621"/>
      <c r="KYP19" s="1621"/>
      <c r="KYQ19" s="1621"/>
      <c r="KYR19" s="1621"/>
      <c r="KYS19" s="1621"/>
      <c r="KYT19" s="1621"/>
      <c r="KYU19" s="1621"/>
      <c r="KYV19" s="1621"/>
      <c r="KYW19" s="1621"/>
      <c r="KYX19" s="1621"/>
      <c r="KYY19" s="1621"/>
      <c r="KYZ19" s="1621"/>
      <c r="KZA19" s="1621"/>
      <c r="KZB19" s="1621"/>
      <c r="KZC19" s="1621"/>
      <c r="KZD19" s="1621"/>
      <c r="KZE19" s="1621"/>
      <c r="KZF19" s="1621"/>
      <c r="KZG19" s="1621"/>
      <c r="KZH19" s="1621"/>
      <c r="KZI19" s="1621"/>
      <c r="KZJ19" s="1621"/>
      <c r="KZK19" s="1621"/>
      <c r="KZL19" s="1621"/>
      <c r="KZM19" s="1621"/>
      <c r="KZN19" s="1621"/>
      <c r="KZO19" s="1621"/>
      <c r="KZP19" s="1621"/>
      <c r="KZQ19" s="1621"/>
      <c r="KZR19" s="1621"/>
      <c r="KZS19" s="1621"/>
      <c r="KZT19" s="1621"/>
      <c r="KZU19" s="1621"/>
      <c r="KZV19" s="1621"/>
      <c r="KZW19" s="1621"/>
      <c r="KZX19" s="1621"/>
      <c r="KZY19" s="1621"/>
      <c r="KZZ19" s="1621"/>
      <c r="LAA19" s="1621"/>
      <c r="LAB19" s="1621"/>
      <c r="LAC19" s="1621"/>
      <c r="LAD19" s="1621"/>
      <c r="LAE19" s="1621"/>
      <c r="LAF19" s="1621"/>
      <c r="LAG19" s="1621"/>
      <c r="LAH19" s="1621"/>
      <c r="LAI19" s="1621"/>
      <c r="LAJ19" s="1621"/>
      <c r="LAK19" s="1621"/>
      <c r="LAL19" s="1621"/>
      <c r="LAM19" s="1621"/>
      <c r="LAN19" s="1621"/>
      <c r="LAO19" s="1621"/>
      <c r="LAP19" s="1621"/>
      <c r="LAQ19" s="1621"/>
      <c r="LAR19" s="1621"/>
      <c r="LAS19" s="1621"/>
      <c r="LAT19" s="1621"/>
      <c r="LAU19" s="1621"/>
      <c r="LAV19" s="1621"/>
      <c r="LAW19" s="1621"/>
      <c r="LAX19" s="1621"/>
      <c r="LAY19" s="1621"/>
      <c r="LAZ19" s="1621"/>
      <c r="LBA19" s="1621"/>
      <c r="LBB19" s="1621"/>
      <c r="LBC19" s="1621"/>
      <c r="LBD19" s="1621"/>
      <c r="LBE19" s="1621"/>
      <c r="LBF19" s="1621"/>
      <c r="LBG19" s="1621"/>
      <c r="LBH19" s="1621"/>
      <c r="LBI19" s="1621"/>
      <c r="LBJ19" s="1621"/>
      <c r="LBK19" s="1621"/>
      <c r="LBL19" s="1621"/>
      <c r="LBM19" s="1621"/>
      <c r="LBN19" s="1621"/>
      <c r="LBO19" s="1621"/>
      <c r="LBP19" s="1621"/>
      <c r="LBQ19" s="1621"/>
      <c r="LBR19" s="1621"/>
      <c r="LBS19" s="1621"/>
      <c r="LBT19" s="1621"/>
      <c r="LBU19" s="1621"/>
      <c r="LBV19" s="1621"/>
      <c r="LBW19" s="1621"/>
      <c r="LBX19" s="1621"/>
      <c r="LBY19" s="1621"/>
      <c r="LBZ19" s="1621"/>
      <c r="LCA19" s="1621"/>
      <c r="LCB19" s="1621"/>
      <c r="LCC19" s="1621"/>
      <c r="LCD19" s="1621"/>
      <c r="LCE19" s="1621"/>
      <c r="LCF19" s="1621"/>
      <c r="LCG19" s="1621"/>
      <c r="LCH19" s="1621"/>
      <c r="LCI19" s="1621"/>
      <c r="LCJ19" s="1621"/>
      <c r="LCK19" s="1621"/>
      <c r="LCL19" s="1621"/>
      <c r="LCM19" s="1621"/>
      <c r="LCN19" s="1621"/>
      <c r="LCO19" s="1621"/>
      <c r="LCP19" s="1621"/>
      <c r="LCQ19" s="1621"/>
      <c r="LCR19" s="1621"/>
      <c r="LCS19" s="1621"/>
      <c r="LCT19" s="1621"/>
      <c r="LCU19" s="1621"/>
      <c r="LCV19" s="1621"/>
      <c r="LCW19" s="1621"/>
      <c r="LCX19" s="1621"/>
      <c r="LCY19" s="1621"/>
      <c r="LCZ19" s="1621"/>
      <c r="LDA19" s="1621"/>
      <c r="LDB19" s="1621"/>
      <c r="LDC19" s="1621"/>
      <c r="LDD19" s="1621"/>
      <c r="LDE19" s="1621"/>
      <c r="LDF19" s="1621"/>
      <c r="LDG19" s="1621"/>
      <c r="LDH19" s="1621"/>
      <c r="LDI19" s="1621"/>
      <c r="LDJ19" s="1621"/>
      <c r="LDK19" s="1621"/>
      <c r="LDL19" s="1621"/>
      <c r="LDM19" s="1621"/>
      <c r="LDN19" s="1621"/>
      <c r="LDO19" s="1621"/>
      <c r="LDP19" s="1621"/>
      <c r="LDQ19" s="1621"/>
      <c r="LDR19" s="1621"/>
      <c r="LDS19" s="1621"/>
      <c r="LDT19" s="1621"/>
      <c r="LDU19" s="1621"/>
      <c r="LDV19" s="1621"/>
      <c r="LDW19" s="1621"/>
      <c r="LDX19" s="1621"/>
      <c r="LDY19" s="1621"/>
      <c r="LDZ19" s="1621"/>
      <c r="LEA19" s="1621"/>
      <c r="LEB19" s="1621"/>
      <c r="LEC19" s="1621"/>
      <c r="LED19" s="1621"/>
      <c r="LEE19" s="1621"/>
      <c r="LEF19" s="1621"/>
      <c r="LEG19" s="1621"/>
      <c r="LEH19" s="1621"/>
      <c r="LEI19" s="1621"/>
      <c r="LEJ19" s="1621"/>
      <c r="LEK19" s="1621"/>
      <c r="LEL19" s="1621"/>
      <c r="LEM19" s="1621"/>
      <c r="LEN19" s="1621"/>
      <c r="LEO19" s="1621"/>
      <c r="LEP19" s="1621"/>
      <c r="LEQ19" s="1621"/>
      <c r="LER19" s="1621"/>
      <c r="LES19" s="1621"/>
      <c r="LET19" s="1621"/>
      <c r="LEU19" s="1621"/>
      <c r="LEV19" s="1621"/>
      <c r="LEW19" s="1621"/>
      <c r="LEX19" s="1621"/>
      <c r="LEY19" s="1621"/>
      <c r="LEZ19" s="1621"/>
      <c r="LFA19" s="1621"/>
      <c r="LFB19" s="1621"/>
      <c r="LFC19" s="1621"/>
      <c r="LFD19" s="1621"/>
      <c r="LFE19" s="1621"/>
      <c r="LFF19" s="1621"/>
      <c r="LFG19" s="1621"/>
      <c r="LFH19" s="1621"/>
      <c r="LFI19" s="1621"/>
      <c r="LFJ19" s="1621"/>
      <c r="LFK19" s="1621"/>
      <c r="LFL19" s="1621"/>
      <c r="LFM19" s="1621"/>
      <c r="LFN19" s="1621"/>
      <c r="LFO19" s="1621"/>
      <c r="LFP19" s="1621"/>
      <c r="LFQ19" s="1621"/>
      <c r="LFR19" s="1621"/>
      <c r="LFS19" s="1621"/>
      <c r="LFT19" s="1621"/>
      <c r="LFU19" s="1621"/>
      <c r="LFV19" s="1621"/>
      <c r="LFW19" s="1621"/>
      <c r="LFX19" s="1621"/>
      <c r="LFY19" s="1621"/>
      <c r="LFZ19" s="1621"/>
      <c r="LGA19" s="1621"/>
      <c r="LGB19" s="1621"/>
      <c r="LGC19" s="1621"/>
      <c r="LGD19" s="1621"/>
      <c r="LGE19" s="1621"/>
      <c r="LGF19" s="1621"/>
      <c r="LGG19" s="1621"/>
      <c r="LGH19" s="1621"/>
      <c r="LGI19" s="1621"/>
      <c r="LGJ19" s="1621"/>
      <c r="LGK19" s="1621"/>
      <c r="LGL19" s="1621"/>
      <c r="LGM19" s="1621"/>
      <c r="LGN19" s="1621"/>
      <c r="LGO19" s="1621"/>
      <c r="LGP19" s="1621"/>
      <c r="LGQ19" s="1621"/>
      <c r="LGR19" s="1621"/>
      <c r="LGS19" s="1621"/>
      <c r="LGT19" s="1621"/>
      <c r="LGU19" s="1621"/>
      <c r="LGV19" s="1621"/>
      <c r="LGW19" s="1621"/>
      <c r="LGX19" s="1621"/>
      <c r="LGY19" s="1621"/>
      <c r="LGZ19" s="1621"/>
      <c r="LHA19" s="1621"/>
      <c r="LHB19" s="1621"/>
      <c r="LHC19" s="1621"/>
      <c r="LHD19" s="1621"/>
      <c r="LHE19" s="1621"/>
      <c r="LHF19" s="1621"/>
      <c r="LHG19" s="1621"/>
      <c r="LHH19" s="1621"/>
      <c r="LHI19" s="1621"/>
      <c r="LHJ19" s="1621"/>
      <c r="LHK19" s="1621"/>
      <c r="LHL19" s="1621"/>
      <c r="LHM19" s="1621"/>
      <c r="LHN19" s="1621"/>
      <c r="LHO19" s="1621"/>
      <c r="LHP19" s="1621"/>
      <c r="LHQ19" s="1621"/>
      <c r="LHR19" s="1621"/>
      <c r="LHS19" s="1621"/>
      <c r="LHT19" s="1621"/>
      <c r="LHU19" s="1621"/>
      <c r="LHV19" s="1621"/>
      <c r="LHW19" s="1621"/>
      <c r="LHX19" s="1621"/>
      <c r="LHY19" s="1621"/>
      <c r="LHZ19" s="1621"/>
      <c r="LIA19" s="1621"/>
      <c r="LIB19" s="1621"/>
      <c r="LIC19" s="1621"/>
      <c r="LID19" s="1621"/>
      <c r="LIE19" s="1621"/>
      <c r="LIF19" s="1621"/>
      <c r="LIG19" s="1621"/>
      <c r="LIH19" s="1621"/>
      <c r="LII19" s="1621"/>
      <c r="LIJ19" s="1621"/>
      <c r="LIK19" s="1621"/>
      <c r="LIL19" s="1621"/>
      <c r="LIM19" s="1621"/>
      <c r="LIN19" s="1621"/>
      <c r="LIO19" s="1621"/>
      <c r="LIP19" s="1621"/>
      <c r="LIQ19" s="1621"/>
      <c r="LIR19" s="1621"/>
      <c r="LIS19" s="1621"/>
      <c r="LIT19" s="1621"/>
      <c r="LIU19" s="1621"/>
      <c r="LIV19" s="1621"/>
      <c r="LIW19" s="1621"/>
      <c r="LIX19" s="1621"/>
      <c r="LIY19" s="1621"/>
      <c r="LIZ19" s="1621"/>
      <c r="LJA19" s="1621"/>
      <c r="LJB19" s="1621"/>
      <c r="LJC19" s="1621"/>
      <c r="LJD19" s="1621"/>
      <c r="LJE19" s="1621"/>
      <c r="LJF19" s="1621"/>
      <c r="LJG19" s="1621"/>
      <c r="LJH19" s="1621"/>
      <c r="LJI19" s="1621"/>
      <c r="LJJ19" s="1621"/>
      <c r="LJK19" s="1621"/>
      <c r="LJL19" s="1621"/>
      <c r="LJM19" s="1621"/>
      <c r="LJN19" s="1621"/>
      <c r="LJO19" s="1621"/>
      <c r="LJP19" s="1621"/>
      <c r="LJQ19" s="1621"/>
      <c r="LJR19" s="1621"/>
      <c r="LJS19" s="1621"/>
      <c r="LJT19" s="1621"/>
      <c r="LJU19" s="1621"/>
      <c r="LJV19" s="1621"/>
      <c r="LJW19" s="1621"/>
      <c r="LJX19" s="1621"/>
      <c r="LJY19" s="1621"/>
      <c r="LJZ19" s="1621"/>
      <c r="LKA19" s="1621"/>
      <c r="LKB19" s="1621"/>
      <c r="LKC19" s="1621"/>
      <c r="LKD19" s="1621"/>
      <c r="LKE19" s="1621"/>
      <c r="LKF19" s="1621"/>
      <c r="LKG19" s="1621"/>
      <c r="LKH19" s="1621"/>
      <c r="LKI19" s="1621"/>
      <c r="LKJ19" s="1621"/>
      <c r="LKK19" s="1621"/>
      <c r="LKL19" s="1621"/>
      <c r="LKM19" s="1621"/>
      <c r="LKN19" s="1621"/>
      <c r="LKO19" s="1621"/>
      <c r="LKP19" s="1621"/>
      <c r="LKQ19" s="1621"/>
      <c r="LKR19" s="1621"/>
      <c r="LKS19" s="1621"/>
      <c r="LKT19" s="1621"/>
      <c r="LKU19" s="1621"/>
      <c r="LKV19" s="1621"/>
      <c r="LKW19" s="1621"/>
      <c r="LKX19" s="1621"/>
      <c r="LKY19" s="1621"/>
      <c r="LKZ19" s="1621"/>
      <c r="LLA19" s="1621"/>
      <c r="LLB19" s="1621"/>
      <c r="LLC19" s="1621"/>
      <c r="LLD19" s="1621"/>
      <c r="LLE19" s="1621"/>
      <c r="LLF19" s="1621"/>
      <c r="LLG19" s="1621"/>
      <c r="LLH19" s="1621"/>
      <c r="LLI19" s="1621"/>
      <c r="LLJ19" s="1621"/>
      <c r="LLK19" s="1621"/>
      <c r="LLL19" s="1621"/>
      <c r="LLM19" s="1621"/>
      <c r="LLN19" s="1621"/>
      <c r="LLO19" s="1621"/>
      <c r="LLP19" s="1621"/>
      <c r="LLQ19" s="1621"/>
      <c r="LLR19" s="1621"/>
      <c r="LLS19" s="1621"/>
      <c r="LLT19" s="1621"/>
      <c r="LLU19" s="1621"/>
      <c r="LLV19" s="1621"/>
      <c r="LLW19" s="1621"/>
      <c r="LLX19" s="1621"/>
      <c r="LLY19" s="1621"/>
      <c r="LLZ19" s="1621"/>
      <c r="LMA19" s="1621"/>
      <c r="LMB19" s="1621"/>
      <c r="LMC19" s="1621"/>
      <c r="LMD19" s="1621"/>
      <c r="LME19" s="1621"/>
      <c r="LMF19" s="1621"/>
      <c r="LMG19" s="1621"/>
      <c r="LMH19" s="1621"/>
      <c r="LMI19" s="1621"/>
      <c r="LMJ19" s="1621"/>
      <c r="LMK19" s="1621"/>
      <c r="LML19" s="1621"/>
      <c r="LMM19" s="1621"/>
      <c r="LMN19" s="1621"/>
      <c r="LMO19" s="1621"/>
      <c r="LMP19" s="1621"/>
      <c r="LMQ19" s="1621"/>
      <c r="LMR19" s="1621"/>
      <c r="LMS19" s="1621"/>
      <c r="LMT19" s="1621"/>
      <c r="LMU19" s="1621"/>
      <c r="LMV19" s="1621"/>
      <c r="LMW19" s="1621"/>
      <c r="LMX19" s="1621"/>
      <c r="LMY19" s="1621"/>
      <c r="LMZ19" s="1621"/>
      <c r="LNA19" s="1621"/>
      <c r="LNB19" s="1621"/>
      <c r="LNC19" s="1621"/>
      <c r="LND19" s="1621"/>
      <c r="LNE19" s="1621"/>
      <c r="LNF19" s="1621"/>
      <c r="LNG19" s="1621"/>
      <c r="LNH19" s="1621"/>
      <c r="LNI19" s="1621"/>
      <c r="LNJ19" s="1621"/>
      <c r="LNK19" s="1621"/>
      <c r="LNL19" s="1621"/>
      <c r="LNM19" s="1621"/>
      <c r="LNN19" s="1621"/>
      <c r="LNO19" s="1621"/>
      <c r="LNP19" s="1621"/>
      <c r="LNQ19" s="1621"/>
      <c r="LNR19" s="1621"/>
      <c r="LNS19" s="1621"/>
      <c r="LNT19" s="1621"/>
      <c r="LNU19" s="1621"/>
      <c r="LNV19" s="1621"/>
      <c r="LNW19" s="1621"/>
      <c r="LNX19" s="1621"/>
      <c r="LNY19" s="1621"/>
      <c r="LNZ19" s="1621"/>
      <c r="LOA19" s="1621"/>
      <c r="LOB19" s="1621"/>
      <c r="LOC19" s="1621"/>
      <c r="LOD19" s="1621"/>
      <c r="LOE19" s="1621"/>
      <c r="LOF19" s="1621"/>
      <c r="LOG19" s="1621"/>
      <c r="LOH19" s="1621"/>
      <c r="LOI19" s="1621"/>
      <c r="LOJ19" s="1621"/>
      <c r="LOK19" s="1621"/>
      <c r="LOL19" s="1621"/>
      <c r="LOM19" s="1621"/>
      <c r="LON19" s="1621"/>
      <c r="LOO19" s="1621"/>
      <c r="LOP19" s="1621"/>
      <c r="LOQ19" s="1621"/>
      <c r="LOR19" s="1621"/>
      <c r="LOS19" s="1621"/>
      <c r="LOT19" s="1621"/>
      <c r="LOU19" s="1621"/>
      <c r="LOV19" s="1621"/>
      <c r="LOW19" s="1621"/>
      <c r="LOX19" s="1621"/>
      <c r="LOY19" s="1621"/>
      <c r="LOZ19" s="1621"/>
      <c r="LPA19" s="1621"/>
      <c r="LPB19" s="1621"/>
      <c r="LPC19" s="1621"/>
      <c r="LPD19" s="1621"/>
      <c r="LPE19" s="1621"/>
      <c r="LPF19" s="1621"/>
      <c r="LPG19" s="1621"/>
      <c r="LPH19" s="1621"/>
      <c r="LPI19" s="1621"/>
      <c r="LPJ19" s="1621"/>
      <c r="LPK19" s="1621"/>
      <c r="LPL19" s="1621"/>
      <c r="LPM19" s="1621"/>
      <c r="LPN19" s="1621"/>
      <c r="LPO19" s="1621"/>
      <c r="LPP19" s="1621"/>
      <c r="LPQ19" s="1621"/>
      <c r="LPR19" s="1621"/>
      <c r="LPS19" s="1621"/>
      <c r="LPT19" s="1621"/>
      <c r="LPU19" s="1621"/>
      <c r="LPV19" s="1621"/>
      <c r="LPW19" s="1621"/>
      <c r="LPX19" s="1621"/>
      <c r="LPY19" s="1621"/>
      <c r="LPZ19" s="1621"/>
      <c r="LQA19" s="1621"/>
      <c r="LQB19" s="1621"/>
      <c r="LQC19" s="1621"/>
      <c r="LQD19" s="1621"/>
      <c r="LQE19" s="1621"/>
      <c r="LQF19" s="1621"/>
      <c r="LQG19" s="1621"/>
      <c r="LQH19" s="1621"/>
      <c r="LQI19" s="1621"/>
      <c r="LQJ19" s="1621"/>
      <c r="LQK19" s="1621"/>
      <c r="LQL19" s="1621"/>
      <c r="LQM19" s="1621"/>
      <c r="LQN19" s="1621"/>
      <c r="LQO19" s="1621"/>
      <c r="LQP19" s="1621"/>
      <c r="LQQ19" s="1621"/>
      <c r="LQR19" s="1621"/>
      <c r="LQS19" s="1621"/>
      <c r="LQT19" s="1621"/>
      <c r="LQU19" s="1621"/>
      <c r="LQV19" s="1621"/>
      <c r="LQW19" s="1621"/>
      <c r="LQX19" s="1621"/>
      <c r="LQY19" s="1621"/>
      <c r="LQZ19" s="1621"/>
      <c r="LRA19" s="1621"/>
      <c r="LRB19" s="1621"/>
      <c r="LRC19" s="1621"/>
      <c r="LRD19" s="1621"/>
      <c r="LRE19" s="1621"/>
      <c r="LRF19" s="1621"/>
      <c r="LRG19" s="1621"/>
      <c r="LRH19" s="1621"/>
      <c r="LRI19" s="1621"/>
      <c r="LRJ19" s="1621"/>
      <c r="LRK19" s="1621"/>
      <c r="LRL19" s="1621"/>
      <c r="LRM19" s="1621"/>
      <c r="LRN19" s="1621"/>
      <c r="LRO19" s="1621"/>
      <c r="LRP19" s="1621"/>
      <c r="LRQ19" s="1621"/>
      <c r="LRR19" s="1621"/>
      <c r="LRS19" s="1621"/>
      <c r="LRT19" s="1621"/>
      <c r="LRU19" s="1621"/>
      <c r="LRV19" s="1621"/>
      <c r="LRW19" s="1621"/>
      <c r="LRX19" s="1621"/>
      <c r="LRY19" s="1621"/>
      <c r="LRZ19" s="1621"/>
      <c r="LSA19" s="1621"/>
      <c r="LSB19" s="1621"/>
      <c r="LSC19" s="1621"/>
      <c r="LSD19" s="1621"/>
      <c r="LSE19" s="1621"/>
      <c r="LSF19" s="1621"/>
      <c r="LSG19" s="1621"/>
      <c r="LSH19" s="1621"/>
      <c r="LSI19" s="1621"/>
      <c r="LSJ19" s="1621"/>
      <c r="LSK19" s="1621"/>
      <c r="LSL19" s="1621"/>
      <c r="LSM19" s="1621"/>
      <c r="LSN19" s="1621"/>
      <c r="LSO19" s="1621"/>
      <c r="LSP19" s="1621"/>
      <c r="LSQ19" s="1621"/>
      <c r="LSR19" s="1621"/>
      <c r="LSS19" s="1621"/>
      <c r="LST19" s="1621"/>
      <c r="LSU19" s="1621"/>
      <c r="LSV19" s="1621"/>
      <c r="LSW19" s="1621"/>
      <c r="LSX19" s="1621"/>
      <c r="LSY19" s="1621"/>
      <c r="LSZ19" s="1621"/>
      <c r="LTA19" s="1621"/>
      <c r="LTB19" s="1621"/>
      <c r="LTC19" s="1621"/>
      <c r="LTD19" s="1621"/>
      <c r="LTE19" s="1621"/>
      <c r="LTF19" s="1621"/>
      <c r="LTG19" s="1621"/>
      <c r="LTH19" s="1621"/>
      <c r="LTI19" s="1621"/>
      <c r="LTJ19" s="1621"/>
      <c r="LTK19" s="1621"/>
      <c r="LTL19" s="1621"/>
      <c r="LTM19" s="1621"/>
      <c r="LTN19" s="1621"/>
      <c r="LTO19" s="1621"/>
      <c r="LTP19" s="1621"/>
      <c r="LTQ19" s="1621"/>
      <c r="LTR19" s="1621"/>
      <c r="LTS19" s="1621"/>
      <c r="LTT19" s="1621"/>
      <c r="LTU19" s="1621"/>
      <c r="LTV19" s="1621"/>
      <c r="LTW19" s="1621"/>
      <c r="LTX19" s="1621"/>
      <c r="LTY19" s="1621"/>
      <c r="LTZ19" s="1621"/>
      <c r="LUA19" s="1621"/>
      <c r="LUB19" s="1621"/>
      <c r="LUC19" s="1621"/>
      <c r="LUD19" s="1621"/>
      <c r="LUE19" s="1621"/>
      <c r="LUF19" s="1621"/>
      <c r="LUG19" s="1621"/>
      <c r="LUH19" s="1621"/>
      <c r="LUI19" s="1621"/>
      <c r="LUJ19" s="1621"/>
      <c r="LUK19" s="1621"/>
      <c r="LUL19" s="1621"/>
      <c r="LUM19" s="1621"/>
      <c r="LUN19" s="1621"/>
      <c r="LUO19" s="1621"/>
      <c r="LUP19" s="1621"/>
      <c r="LUQ19" s="1621"/>
      <c r="LUR19" s="1621"/>
      <c r="LUS19" s="1621"/>
      <c r="LUT19" s="1621"/>
      <c r="LUU19" s="1621"/>
      <c r="LUV19" s="1621"/>
      <c r="LUW19" s="1621"/>
      <c r="LUX19" s="1621"/>
      <c r="LUY19" s="1621"/>
      <c r="LUZ19" s="1621"/>
      <c r="LVA19" s="1621"/>
      <c r="LVB19" s="1621"/>
      <c r="LVC19" s="1621"/>
      <c r="LVD19" s="1621"/>
      <c r="LVE19" s="1621"/>
      <c r="LVF19" s="1621"/>
      <c r="LVG19" s="1621"/>
      <c r="LVH19" s="1621"/>
      <c r="LVI19" s="1621"/>
      <c r="LVJ19" s="1621"/>
      <c r="LVK19" s="1621"/>
      <c r="LVL19" s="1621"/>
      <c r="LVM19" s="1621"/>
      <c r="LVN19" s="1621"/>
      <c r="LVO19" s="1621"/>
      <c r="LVP19" s="1621"/>
      <c r="LVQ19" s="1621"/>
      <c r="LVR19" s="1621"/>
      <c r="LVS19" s="1621"/>
      <c r="LVT19" s="1621"/>
      <c r="LVU19" s="1621"/>
      <c r="LVV19" s="1621"/>
      <c r="LVW19" s="1621"/>
      <c r="LVX19" s="1621"/>
      <c r="LVY19" s="1621"/>
      <c r="LVZ19" s="1621"/>
      <c r="LWA19" s="1621"/>
      <c r="LWB19" s="1621"/>
      <c r="LWC19" s="1621"/>
      <c r="LWD19" s="1621"/>
      <c r="LWE19" s="1621"/>
      <c r="LWF19" s="1621"/>
      <c r="LWG19" s="1621"/>
      <c r="LWH19" s="1621"/>
      <c r="LWI19" s="1621"/>
      <c r="LWJ19" s="1621"/>
      <c r="LWK19" s="1621"/>
      <c r="LWL19" s="1621"/>
      <c r="LWM19" s="1621"/>
      <c r="LWN19" s="1621"/>
      <c r="LWO19" s="1621"/>
      <c r="LWP19" s="1621"/>
      <c r="LWQ19" s="1621"/>
      <c r="LWR19" s="1621"/>
      <c r="LWS19" s="1621"/>
      <c r="LWT19" s="1621"/>
      <c r="LWU19" s="1621"/>
      <c r="LWV19" s="1621"/>
      <c r="LWW19" s="1621"/>
      <c r="LWX19" s="1621"/>
      <c r="LWY19" s="1621"/>
      <c r="LWZ19" s="1621"/>
      <c r="LXA19" s="1621"/>
      <c r="LXB19" s="1621"/>
      <c r="LXC19" s="1621"/>
      <c r="LXD19" s="1621"/>
      <c r="LXE19" s="1621"/>
      <c r="LXF19" s="1621"/>
      <c r="LXG19" s="1621"/>
      <c r="LXH19" s="1621"/>
      <c r="LXI19" s="1621"/>
      <c r="LXJ19" s="1621"/>
      <c r="LXK19" s="1621"/>
      <c r="LXL19" s="1621"/>
      <c r="LXM19" s="1621"/>
      <c r="LXN19" s="1621"/>
      <c r="LXO19" s="1621"/>
      <c r="LXP19" s="1621"/>
      <c r="LXQ19" s="1621"/>
      <c r="LXR19" s="1621"/>
      <c r="LXS19" s="1621"/>
      <c r="LXT19" s="1621"/>
      <c r="LXU19" s="1621"/>
      <c r="LXV19" s="1621"/>
      <c r="LXW19" s="1621"/>
      <c r="LXX19" s="1621"/>
      <c r="LXY19" s="1621"/>
      <c r="LXZ19" s="1621"/>
      <c r="LYA19" s="1621"/>
      <c r="LYB19" s="1621"/>
      <c r="LYC19" s="1621"/>
      <c r="LYD19" s="1621"/>
      <c r="LYE19" s="1621"/>
      <c r="LYF19" s="1621"/>
      <c r="LYG19" s="1621"/>
      <c r="LYH19" s="1621"/>
      <c r="LYI19" s="1621"/>
      <c r="LYJ19" s="1621"/>
      <c r="LYK19" s="1621"/>
      <c r="LYL19" s="1621"/>
      <c r="LYM19" s="1621"/>
      <c r="LYN19" s="1621"/>
      <c r="LYO19" s="1621"/>
      <c r="LYP19" s="1621"/>
      <c r="LYQ19" s="1621"/>
      <c r="LYR19" s="1621"/>
      <c r="LYS19" s="1621"/>
      <c r="LYT19" s="1621"/>
      <c r="LYU19" s="1621"/>
      <c r="LYV19" s="1621"/>
      <c r="LYW19" s="1621"/>
      <c r="LYX19" s="1621"/>
      <c r="LYY19" s="1621"/>
      <c r="LYZ19" s="1621"/>
      <c r="LZA19" s="1621"/>
      <c r="LZB19" s="1621"/>
      <c r="LZC19" s="1621"/>
      <c r="LZD19" s="1621"/>
      <c r="LZE19" s="1621"/>
      <c r="LZF19" s="1621"/>
      <c r="LZG19" s="1621"/>
      <c r="LZH19" s="1621"/>
      <c r="LZI19" s="1621"/>
      <c r="LZJ19" s="1621"/>
      <c r="LZK19" s="1621"/>
      <c r="LZL19" s="1621"/>
      <c r="LZM19" s="1621"/>
      <c r="LZN19" s="1621"/>
      <c r="LZO19" s="1621"/>
      <c r="LZP19" s="1621"/>
      <c r="LZQ19" s="1621"/>
      <c r="LZR19" s="1621"/>
      <c r="LZS19" s="1621"/>
      <c r="LZT19" s="1621"/>
      <c r="LZU19" s="1621"/>
      <c r="LZV19" s="1621"/>
      <c r="LZW19" s="1621"/>
      <c r="LZX19" s="1621"/>
      <c r="LZY19" s="1621"/>
      <c r="LZZ19" s="1621"/>
      <c r="MAA19" s="1621"/>
      <c r="MAB19" s="1621"/>
      <c r="MAC19" s="1621"/>
      <c r="MAD19" s="1621"/>
      <c r="MAE19" s="1621"/>
      <c r="MAF19" s="1621"/>
      <c r="MAG19" s="1621"/>
      <c r="MAH19" s="1621"/>
      <c r="MAI19" s="1621"/>
      <c r="MAJ19" s="1621"/>
      <c r="MAK19" s="1621"/>
      <c r="MAL19" s="1621"/>
      <c r="MAM19" s="1621"/>
      <c r="MAN19" s="1621"/>
      <c r="MAO19" s="1621"/>
      <c r="MAP19" s="1621"/>
      <c r="MAQ19" s="1621"/>
      <c r="MAR19" s="1621"/>
      <c r="MAS19" s="1621"/>
      <c r="MAT19" s="1621"/>
      <c r="MAU19" s="1621"/>
      <c r="MAV19" s="1621"/>
      <c r="MAW19" s="1621"/>
      <c r="MAX19" s="1621"/>
      <c r="MAY19" s="1621"/>
      <c r="MAZ19" s="1621"/>
      <c r="MBA19" s="1621"/>
      <c r="MBB19" s="1621"/>
      <c r="MBC19" s="1621"/>
      <c r="MBD19" s="1621"/>
      <c r="MBE19" s="1621"/>
      <c r="MBF19" s="1621"/>
      <c r="MBG19" s="1621"/>
      <c r="MBH19" s="1621"/>
      <c r="MBI19" s="1621"/>
      <c r="MBJ19" s="1621"/>
      <c r="MBK19" s="1621"/>
      <c r="MBL19" s="1621"/>
      <c r="MBM19" s="1621"/>
      <c r="MBN19" s="1621"/>
      <c r="MBO19" s="1621"/>
      <c r="MBP19" s="1621"/>
      <c r="MBQ19" s="1621"/>
      <c r="MBR19" s="1621"/>
      <c r="MBS19" s="1621"/>
      <c r="MBT19" s="1621"/>
      <c r="MBU19" s="1621"/>
      <c r="MBV19" s="1621"/>
      <c r="MBW19" s="1621"/>
      <c r="MBX19" s="1621"/>
      <c r="MBY19" s="1621"/>
      <c r="MBZ19" s="1621"/>
      <c r="MCA19" s="1621"/>
      <c r="MCB19" s="1621"/>
      <c r="MCC19" s="1621"/>
      <c r="MCD19" s="1621"/>
      <c r="MCE19" s="1621"/>
      <c r="MCF19" s="1621"/>
      <c r="MCG19" s="1621"/>
      <c r="MCH19" s="1621"/>
      <c r="MCI19" s="1621"/>
      <c r="MCJ19" s="1621"/>
      <c r="MCK19" s="1621"/>
      <c r="MCL19" s="1621"/>
      <c r="MCM19" s="1621"/>
      <c r="MCN19" s="1621"/>
      <c r="MCO19" s="1621"/>
      <c r="MCP19" s="1621"/>
      <c r="MCQ19" s="1621"/>
      <c r="MCR19" s="1621"/>
      <c r="MCS19" s="1621"/>
      <c r="MCT19" s="1621"/>
      <c r="MCU19" s="1621"/>
      <c r="MCV19" s="1621"/>
      <c r="MCW19" s="1621"/>
      <c r="MCX19" s="1621"/>
      <c r="MCY19" s="1621"/>
      <c r="MCZ19" s="1621"/>
      <c r="MDA19" s="1621"/>
      <c r="MDB19" s="1621"/>
      <c r="MDC19" s="1621"/>
      <c r="MDD19" s="1621"/>
      <c r="MDE19" s="1621"/>
      <c r="MDF19" s="1621"/>
      <c r="MDG19" s="1621"/>
      <c r="MDH19" s="1621"/>
      <c r="MDI19" s="1621"/>
      <c r="MDJ19" s="1621"/>
      <c r="MDK19" s="1621"/>
      <c r="MDL19" s="1621"/>
      <c r="MDM19" s="1621"/>
      <c r="MDN19" s="1621"/>
      <c r="MDO19" s="1621"/>
      <c r="MDP19" s="1621"/>
      <c r="MDQ19" s="1621"/>
      <c r="MDR19" s="1621"/>
      <c r="MDS19" s="1621"/>
      <c r="MDT19" s="1621"/>
      <c r="MDU19" s="1621"/>
      <c r="MDV19" s="1621"/>
      <c r="MDW19" s="1621"/>
      <c r="MDX19" s="1621"/>
      <c r="MDY19" s="1621"/>
      <c r="MDZ19" s="1621"/>
      <c r="MEA19" s="1621"/>
      <c r="MEB19" s="1621"/>
      <c r="MEC19" s="1621"/>
      <c r="MED19" s="1621"/>
      <c r="MEE19" s="1621"/>
      <c r="MEF19" s="1621"/>
      <c r="MEG19" s="1621"/>
      <c r="MEH19" s="1621"/>
      <c r="MEI19" s="1621"/>
      <c r="MEJ19" s="1621"/>
      <c r="MEK19" s="1621"/>
      <c r="MEL19" s="1621"/>
      <c r="MEM19" s="1621"/>
      <c r="MEN19" s="1621"/>
      <c r="MEO19" s="1621"/>
      <c r="MEP19" s="1621"/>
      <c r="MEQ19" s="1621"/>
      <c r="MER19" s="1621"/>
      <c r="MES19" s="1621"/>
      <c r="MET19" s="1621"/>
      <c r="MEU19" s="1621"/>
      <c r="MEV19" s="1621"/>
      <c r="MEW19" s="1621"/>
      <c r="MEX19" s="1621"/>
      <c r="MEY19" s="1621"/>
      <c r="MEZ19" s="1621"/>
      <c r="MFA19" s="1621"/>
      <c r="MFB19" s="1621"/>
      <c r="MFC19" s="1621"/>
      <c r="MFD19" s="1621"/>
      <c r="MFE19" s="1621"/>
      <c r="MFF19" s="1621"/>
      <c r="MFG19" s="1621"/>
      <c r="MFH19" s="1621"/>
      <c r="MFI19" s="1621"/>
      <c r="MFJ19" s="1621"/>
      <c r="MFK19" s="1621"/>
      <c r="MFL19" s="1621"/>
      <c r="MFM19" s="1621"/>
      <c r="MFN19" s="1621"/>
      <c r="MFO19" s="1621"/>
      <c r="MFP19" s="1621"/>
      <c r="MFQ19" s="1621"/>
      <c r="MFR19" s="1621"/>
      <c r="MFS19" s="1621"/>
      <c r="MFT19" s="1621"/>
      <c r="MFU19" s="1621"/>
      <c r="MFV19" s="1621"/>
      <c r="MFW19" s="1621"/>
      <c r="MFX19" s="1621"/>
      <c r="MFY19" s="1621"/>
      <c r="MFZ19" s="1621"/>
      <c r="MGA19" s="1621"/>
      <c r="MGB19" s="1621"/>
      <c r="MGC19" s="1621"/>
      <c r="MGD19" s="1621"/>
      <c r="MGE19" s="1621"/>
      <c r="MGF19" s="1621"/>
      <c r="MGG19" s="1621"/>
      <c r="MGH19" s="1621"/>
      <c r="MGI19" s="1621"/>
      <c r="MGJ19" s="1621"/>
      <c r="MGK19" s="1621"/>
      <c r="MGL19" s="1621"/>
      <c r="MGM19" s="1621"/>
      <c r="MGN19" s="1621"/>
      <c r="MGO19" s="1621"/>
      <c r="MGP19" s="1621"/>
      <c r="MGQ19" s="1621"/>
      <c r="MGR19" s="1621"/>
      <c r="MGS19" s="1621"/>
      <c r="MGT19" s="1621"/>
      <c r="MGU19" s="1621"/>
      <c r="MGV19" s="1621"/>
      <c r="MGW19" s="1621"/>
      <c r="MGX19" s="1621"/>
      <c r="MGY19" s="1621"/>
      <c r="MGZ19" s="1621"/>
      <c r="MHA19" s="1621"/>
      <c r="MHB19" s="1621"/>
      <c r="MHC19" s="1621"/>
      <c r="MHD19" s="1621"/>
      <c r="MHE19" s="1621"/>
      <c r="MHF19" s="1621"/>
      <c r="MHG19" s="1621"/>
      <c r="MHH19" s="1621"/>
      <c r="MHI19" s="1621"/>
      <c r="MHJ19" s="1621"/>
      <c r="MHK19" s="1621"/>
      <c r="MHL19" s="1621"/>
      <c r="MHM19" s="1621"/>
      <c r="MHN19" s="1621"/>
      <c r="MHO19" s="1621"/>
      <c r="MHP19" s="1621"/>
      <c r="MHQ19" s="1621"/>
      <c r="MHR19" s="1621"/>
      <c r="MHS19" s="1621"/>
      <c r="MHT19" s="1621"/>
      <c r="MHU19" s="1621"/>
      <c r="MHV19" s="1621"/>
      <c r="MHW19" s="1621"/>
      <c r="MHX19" s="1621"/>
      <c r="MHY19" s="1621"/>
      <c r="MHZ19" s="1621"/>
      <c r="MIA19" s="1621"/>
      <c r="MIB19" s="1621"/>
      <c r="MIC19" s="1621"/>
      <c r="MID19" s="1621"/>
      <c r="MIE19" s="1621"/>
      <c r="MIF19" s="1621"/>
      <c r="MIG19" s="1621"/>
      <c r="MIH19" s="1621"/>
      <c r="MII19" s="1621"/>
      <c r="MIJ19" s="1621"/>
      <c r="MIK19" s="1621"/>
      <c r="MIL19" s="1621"/>
      <c r="MIM19" s="1621"/>
      <c r="MIN19" s="1621"/>
      <c r="MIO19" s="1621"/>
      <c r="MIP19" s="1621"/>
      <c r="MIQ19" s="1621"/>
      <c r="MIR19" s="1621"/>
      <c r="MIS19" s="1621"/>
      <c r="MIT19" s="1621"/>
      <c r="MIU19" s="1621"/>
      <c r="MIV19" s="1621"/>
      <c r="MIW19" s="1621"/>
      <c r="MIX19" s="1621"/>
      <c r="MIY19" s="1621"/>
      <c r="MIZ19" s="1621"/>
      <c r="MJA19" s="1621"/>
      <c r="MJB19" s="1621"/>
      <c r="MJC19" s="1621"/>
      <c r="MJD19" s="1621"/>
      <c r="MJE19" s="1621"/>
      <c r="MJF19" s="1621"/>
      <c r="MJG19" s="1621"/>
      <c r="MJH19" s="1621"/>
      <c r="MJI19" s="1621"/>
      <c r="MJJ19" s="1621"/>
      <c r="MJK19" s="1621"/>
      <c r="MJL19" s="1621"/>
      <c r="MJM19" s="1621"/>
      <c r="MJN19" s="1621"/>
      <c r="MJO19" s="1621"/>
      <c r="MJP19" s="1621"/>
      <c r="MJQ19" s="1621"/>
      <c r="MJR19" s="1621"/>
      <c r="MJS19" s="1621"/>
      <c r="MJT19" s="1621"/>
      <c r="MJU19" s="1621"/>
      <c r="MJV19" s="1621"/>
      <c r="MJW19" s="1621"/>
      <c r="MJX19" s="1621"/>
      <c r="MJY19" s="1621"/>
      <c r="MJZ19" s="1621"/>
      <c r="MKA19" s="1621"/>
      <c r="MKB19" s="1621"/>
      <c r="MKC19" s="1621"/>
      <c r="MKD19" s="1621"/>
      <c r="MKE19" s="1621"/>
      <c r="MKF19" s="1621"/>
      <c r="MKG19" s="1621"/>
      <c r="MKH19" s="1621"/>
      <c r="MKI19" s="1621"/>
      <c r="MKJ19" s="1621"/>
      <c r="MKK19" s="1621"/>
      <c r="MKL19" s="1621"/>
      <c r="MKM19" s="1621"/>
      <c r="MKN19" s="1621"/>
      <c r="MKO19" s="1621"/>
      <c r="MKP19" s="1621"/>
      <c r="MKQ19" s="1621"/>
      <c r="MKR19" s="1621"/>
      <c r="MKS19" s="1621"/>
      <c r="MKT19" s="1621"/>
      <c r="MKU19" s="1621"/>
      <c r="MKV19" s="1621"/>
      <c r="MKW19" s="1621"/>
      <c r="MKX19" s="1621"/>
      <c r="MKY19" s="1621"/>
      <c r="MKZ19" s="1621"/>
      <c r="MLA19" s="1621"/>
      <c r="MLB19" s="1621"/>
      <c r="MLC19" s="1621"/>
      <c r="MLD19" s="1621"/>
      <c r="MLE19" s="1621"/>
      <c r="MLF19" s="1621"/>
      <c r="MLG19" s="1621"/>
      <c r="MLH19" s="1621"/>
      <c r="MLI19" s="1621"/>
      <c r="MLJ19" s="1621"/>
      <c r="MLK19" s="1621"/>
      <c r="MLL19" s="1621"/>
      <c r="MLM19" s="1621"/>
      <c r="MLN19" s="1621"/>
      <c r="MLO19" s="1621"/>
      <c r="MLP19" s="1621"/>
      <c r="MLQ19" s="1621"/>
      <c r="MLR19" s="1621"/>
      <c r="MLS19" s="1621"/>
      <c r="MLT19" s="1621"/>
      <c r="MLU19" s="1621"/>
      <c r="MLV19" s="1621"/>
      <c r="MLW19" s="1621"/>
      <c r="MLX19" s="1621"/>
      <c r="MLY19" s="1621"/>
      <c r="MLZ19" s="1621"/>
      <c r="MMA19" s="1621"/>
      <c r="MMB19" s="1621"/>
      <c r="MMC19" s="1621"/>
      <c r="MMD19" s="1621"/>
      <c r="MME19" s="1621"/>
      <c r="MMF19" s="1621"/>
      <c r="MMG19" s="1621"/>
      <c r="MMH19" s="1621"/>
      <c r="MMI19" s="1621"/>
      <c r="MMJ19" s="1621"/>
      <c r="MMK19" s="1621"/>
      <c r="MML19" s="1621"/>
      <c r="MMM19" s="1621"/>
      <c r="MMN19" s="1621"/>
      <c r="MMO19" s="1621"/>
      <c r="MMP19" s="1621"/>
      <c r="MMQ19" s="1621"/>
      <c r="MMR19" s="1621"/>
      <c r="MMS19" s="1621"/>
      <c r="MMT19" s="1621"/>
      <c r="MMU19" s="1621"/>
      <c r="MMV19" s="1621"/>
      <c r="MMW19" s="1621"/>
      <c r="MMX19" s="1621"/>
      <c r="MMY19" s="1621"/>
      <c r="MMZ19" s="1621"/>
      <c r="MNA19" s="1621"/>
      <c r="MNB19" s="1621"/>
      <c r="MNC19" s="1621"/>
      <c r="MND19" s="1621"/>
      <c r="MNE19" s="1621"/>
      <c r="MNF19" s="1621"/>
      <c r="MNG19" s="1621"/>
      <c r="MNH19" s="1621"/>
      <c r="MNI19" s="1621"/>
      <c r="MNJ19" s="1621"/>
      <c r="MNK19" s="1621"/>
      <c r="MNL19" s="1621"/>
      <c r="MNM19" s="1621"/>
      <c r="MNN19" s="1621"/>
      <c r="MNO19" s="1621"/>
      <c r="MNP19" s="1621"/>
      <c r="MNQ19" s="1621"/>
      <c r="MNR19" s="1621"/>
      <c r="MNS19" s="1621"/>
      <c r="MNT19" s="1621"/>
      <c r="MNU19" s="1621"/>
      <c r="MNV19" s="1621"/>
      <c r="MNW19" s="1621"/>
      <c r="MNX19" s="1621"/>
      <c r="MNY19" s="1621"/>
      <c r="MNZ19" s="1621"/>
      <c r="MOA19" s="1621"/>
      <c r="MOB19" s="1621"/>
      <c r="MOC19" s="1621"/>
      <c r="MOD19" s="1621"/>
      <c r="MOE19" s="1621"/>
      <c r="MOF19" s="1621"/>
      <c r="MOG19" s="1621"/>
      <c r="MOH19" s="1621"/>
      <c r="MOI19" s="1621"/>
      <c r="MOJ19" s="1621"/>
      <c r="MOK19" s="1621"/>
      <c r="MOL19" s="1621"/>
      <c r="MOM19" s="1621"/>
      <c r="MON19" s="1621"/>
      <c r="MOO19" s="1621"/>
      <c r="MOP19" s="1621"/>
      <c r="MOQ19" s="1621"/>
      <c r="MOR19" s="1621"/>
      <c r="MOS19" s="1621"/>
      <c r="MOT19" s="1621"/>
      <c r="MOU19" s="1621"/>
      <c r="MOV19" s="1621"/>
      <c r="MOW19" s="1621"/>
      <c r="MOX19" s="1621"/>
      <c r="MOY19" s="1621"/>
      <c r="MOZ19" s="1621"/>
      <c r="MPA19" s="1621"/>
      <c r="MPB19" s="1621"/>
      <c r="MPC19" s="1621"/>
      <c r="MPD19" s="1621"/>
      <c r="MPE19" s="1621"/>
      <c r="MPF19" s="1621"/>
      <c r="MPG19" s="1621"/>
      <c r="MPH19" s="1621"/>
      <c r="MPI19" s="1621"/>
      <c r="MPJ19" s="1621"/>
      <c r="MPK19" s="1621"/>
      <c r="MPL19" s="1621"/>
      <c r="MPM19" s="1621"/>
      <c r="MPN19" s="1621"/>
      <c r="MPO19" s="1621"/>
      <c r="MPP19" s="1621"/>
      <c r="MPQ19" s="1621"/>
      <c r="MPR19" s="1621"/>
      <c r="MPS19" s="1621"/>
      <c r="MPT19" s="1621"/>
      <c r="MPU19" s="1621"/>
      <c r="MPV19" s="1621"/>
      <c r="MPW19" s="1621"/>
      <c r="MPX19" s="1621"/>
      <c r="MPY19" s="1621"/>
      <c r="MPZ19" s="1621"/>
      <c r="MQA19" s="1621"/>
      <c r="MQB19" s="1621"/>
      <c r="MQC19" s="1621"/>
      <c r="MQD19" s="1621"/>
      <c r="MQE19" s="1621"/>
      <c r="MQF19" s="1621"/>
      <c r="MQG19" s="1621"/>
      <c r="MQH19" s="1621"/>
      <c r="MQI19" s="1621"/>
      <c r="MQJ19" s="1621"/>
      <c r="MQK19" s="1621"/>
      <c r="MQL19" s="1621"/>
      <c r="MQM19" s="1621"/>
      <c r="MQN19" s="1621"/>
      <c r="MQO19" s="1621"/>
      <c r="MQP19" s="1621"/>
      <c r="MQQ19" s="1621"/>
      <c r="MQR19" s="1621"/>
      <c r="MQS19" s="1621"/>
      <c r="MQT19" s="1621"/>
      <c r="MQU19" s="1621"/>
      <c r="MQV19" s="1621"/>
      <c r="MQW19" s="1621"/>
      <c r="MQX19" s="1621"/>
      <c r="MQY19" s="1621"/>
      <c r="MQZ19" s="1621"/>
      <c r="MRA19" s="1621"/>
      <c r="MRB19" s="1621"/>
      <c r="MRC19" s="1621"/>
      <c r="MRD19" s="1621"/>
      <c r="MRE19" s="1621"/>
      <c r="MRF19" s="1621"/>
      <c r="MRG19" s="1621"/>
      <c r="MRH19" s="1621"/>
      <c r="MRI19" s="1621"/>
      <c r="MRJ19" s="1621"/>
      <c r="MRK19" s="1621"/>
      <c r="MRL19" s="1621"/>
      <c r="MRM19" s="1621"/>
      <c r="MRN19" s="1621"/>
      <c r="MRO19" s="1621"/>
      <c r="MRP19" s="1621"/>
      <c r="MRQ19" s="1621"/>
      <c r="MRR19" s="1621"/>
      <c r="MRS19" s="1621"/>
      <c r="MRT19" s="1621"/>
      <c r="MRU19" s="1621"/>
      <c r="MRV19" s="1621"/>
      <c r="MRW19" s="1621"/>
      <c r="MRX19" s="1621"/>
      <c r="MRY19" s="1621"/>
      <c r="MRZ19" s="1621"/>
      <c r="MSA19" s="1621"/>
      <c r="MSB19" s="1621"/>
      <c r="MSC19" s="1621"/>
      <c r="MSD19" s="1621"/>
      <c r="MSE19" s="1621"/>
      <c r="MSF19" s="1621"/>
      <c r="MSG19" s="1621"/>
      <c r="MSH19" s="1621"/>
      <c r="MSI19" s="1621"/>
      <c r="MSJ19" s="1621"/>
      <c r="MSK19" s="1621"/>
      <c r="MSL19" s="1621"/>
      <c r="MSM19" s="1621"/>
      <c r="MSN19" s="1621"/>
      <c r="MSO19" s="1621"/>
      <c r="MSP19" s="1621"/>
      <c r="MSQ19" s="1621"/>
      <c r="MSR19" s="1621"/>
      <c r="MSS19" s="1621"/>
      <c r="MST19" s="1621"/>
      <c r="MSU19" s="1621"/>
      <c r="MSV19" s="1621"/>
      <c r="MSW19" s="1621"/>
      <c r="MSX19" s="1621"/>
      <c r="MSY19" s="1621"/>
      <c r="MSZ19" s="1621"/>
      <c r="MTA19" s="1621"/>
      <c r="MTB19" s="1621"/>
      <c r="MTC19" s="1621"/>
      <c r="MTD19" s="1621"/>
      <c r="MTE19" s="1621"/>
      <c r="MTF19" s="1621"/>
      <c r="MTG19" s="1621"/>
      <c r="MTH19" s="1621"/>
      <c r="MTI19" s="1621"/>
      <c r="MTJ19" s="1621"/>
      <c r="MTK19" s="1621"/>
      <c r="MTL19" s="1621"/>
      <c r="MTM19" s="1621"/>
      <c r="MTN19" s="1621"/>
      <c r="MTO19" s="1621"/>
      <c r="MTP19" s="1621"/>
      <c r="MTQ19" s="1621"/>
      <c r="MTR19" s="1621"/>
      <c r="MTS19" s="1621"/>
      <c r="MTT19" s="1621"/>
      <c r="MTU19" s="1621"/>
      <c r="MTV19" s="1621"/>
      <c r="MTW19" s="1621"/>
      <c r="MTX19" s="1621"/>
      <c r="MTY19" s="1621"/>
      <c r="MTZ19" s="1621"/>
      <c r="MUA19" s="1621"/>
      <c r="MUB19" s="1621"/>
      <c r="MUC19" s="1621"/>
      <c r="MUD19" s="1621"/>
      <c r="MUE19" s="1621"/>
      <c r="MUF19" s="1621"/>
      <c r="MUG19" s="1621"/>
      <c r="MUH19" s="1621"/>
      <c r="MUI19" s="1621"/>
      <c r="MUJ19" s="1621"/>
      <c r="MUK19" s="1621"/>
      <c r="MUL19" s="1621"/>
      <c r="MUM19" s="1621"/>
      <c r="MUN19" s="1621"/>
      <c r="MUO19" s="1621"/>
      <c r="MUP19" s="1621"/>
      <c r="MUQ19" s="1621"/>
      <c r="MUR19" s="1621"/>
      <c r="MUS19" s="1621"/>
      <c r="MUT19" s="1621"/>
      <c r="MUU19" s="1621"/>
      <c r="MUV19" s="1621"/>
      <c r="MUW19" s="1621"/>
      <c r="MUX19" s="1621"/>
      <c r="MUY19" s="1621"/>
      <c r="MUZ19" s="1621"/>
      <c r="MVA19" s="1621"/>
      <c r="MVB19" s="1621"/>
      <c r="MVC19" s="1621"/>
      <c r="MVD19" s="1621"/>
      <c r="MVE19" s="1621"/>
      <c r="MVF19" s="1621"/>
      <c r="MVG19" s="1621"/>
      <c r="MVH19" s="1621"/>
      <c r="MVI19" s="1621"/>
      <c r="MVJ19" s="1621"/>
      <c r="MVK19" s="1621"/>
      <c r="MVL19" s="1621"/>
      <c r="MVM19" s="1621"/>
      <c r="MVN19" s="1621"/>
      <c r="MVO19" s="1621"/>
      <c r="MVP19" s="1621"/>
      <c r="MVQ19" s="1621"/>
      <c r="MVR19" s="1621"/>
      <c r="MVS19" s="1621"/>
      <c r="MVT19" s="1621"/>
      <c r="MVU19" s="1621"/>
      <c r="MVV19" s="1621"/>
      <c r="MVW19" s="1621"/>
      <c r="MVX19" s="1621"/>
      <c r="MVY19" s="1621"/>
      <c r="MVZ19" s="1621"/>
      <c r="MWA19" s="1621"/>
      <c r="MWB19" s="1621"/>
      <c r="MWC19" s="1621"/>
      <c r="MWD19" s="1621"/>
      <c r="MWE19" s="1621"/>
      <c r="MWF19" s="1621"/>
      <c r="MWG19" s="1621"/>
      <c r="MWH19" s="1621"/>
      <c r="MWI19" s="1621"/>
      <c r="MWJ19" s="1621"/>
      <c r="MWK19" s="1621"/>
      <c r="MWL19" s="1621"/>
      <c r="MWM19" s="1621"/>
      <c r="MWN19" s="1621"/>
      <c r="MWO19" s="1621"/>
      <c r="MWP19" s="1621"/>
      <c r="MWQ19" s="1621"/>
      <c r="MWR19" s="1621"/>
      <c r="MWS19" s="1621"/>
      <c r="MWT19" s="1621"/>
      <c r="MWU19" s="1621"/>
      <c r="MWV19" s="1621"/>
      <c r="MWW19" s="1621"/>
      <c r="MWX19" s="1621"/>
      <c r="MWY19" s="1621"/>
      <c r="MWZ19" s="1621"/>
      <c r="MXA19" s="1621"/>
      <c r="MXB19" s="1621"/>
      <c r="MXC19" s="1621"/>
      <c r="MXD19" s="1621"/>
      <c r="MXE19" s="1621"/>
      <c r="MXF19" s="1621"/>
      <c r="MXG19" s="1621"/>
      <c r="MXH19" s="1621"/>
      <c r="MXI19" s="1621"/>
      <c r="MXJ19" s="1621"/>
      <c r="MXK19" s="1621"/>
      <c r="MXL19" s="1621"/>
      <c r="MXM19" s="1621"/>
      <c r="MXN19" s="1621"/>
      <c r="MXO19" s="1621"/>
      <c r="MXP19" s="1621"/>
      <c r="MXQ19" s="1621"/>
      <c r="MXR19" s="1621"/>
      <c r="MXS19" s="1621"/>
      <c r="MXT19" s="1621"/>
      <c r="MXU19" s="1621"/>
      <c r="MXV19" s="1621"/>
      <c r="MXW19" s="1621"/>
      <c r="MXX19" s="1621"/>
      <c r="MXY19" s="1621"/>
      <c r="MXZ19" s="1621"/>
      <c r="MYA19" s="1621"/>
      <c r="MYB19" s="1621"/>
      <c r="MYC19" s="1621"/>
      <c r="MYD19" s="1621"/>
      <c r="MYE19" s="1621"/>
      <c r="MYF19" s="1621"/>
      <c r="MYG19" s="1621"/>
      <c r="MYH19" s="1621"/>
      <c r="MYI19" s="1621"/>
      <c r="MYJ19" s="1621"/>
      <c r="MYK19" s="1621"/>
      <c r="MYL19" s="1621"/>
      <c r="MYM19" s="1621"/>
      <c r="MYN19" s="1621"/>
      <c r="MYO19" s="1621"/>
      <c r="MYP19" s="1621"/>
      <c r="MYQ19" s="1621"/>
      <c r="MYR19" s="1621"/>
      <c r="MYS19" s="1621"/>
      <c r="MYT19" s="1621"/>
      <c r="MYU19" s="1621"/>
      <c r="MYV19" s="1621"/>
      <c r="MYW19" s="1621"/>
      <c r="MYX19" s="1621"/>
      <c r="MYY19" s="1621"/>
      <c r="MYZ19" s="1621"/>
      <c r="MZA19" s="1621"/>
      <c r="MZB19" s="1621"/>
      <c r="MZC19" s="1621"/>
      <c r="MZD19" s="1621"/>
      <c r="MZE19" s="1621"/>
      <c r="MZF19" s="1621"/>
      <c r="MZG19" s="1621"/>
      <c r="MZH19" s="1621"/>
      <c r="MZI19" s="1621"/>
      <c r="MZJ19" s="1621"/>
      <c r="MZK19" s="1621"/>
      <c r="MZL19" s="1621"/>
      <c r="MZM19" s="1621"/>
      <c r="MZN19" s="1621"/>
      <c r="MZO19" s="1621"/>
      <c r="MZP19" s="1621"/>
      <c r="MZQ19" s="1621"/>
      <c r="MZR19" s="1621"/>
      <c r="MZS19" s="1621"/>
      <c r="MZT19" s="1621"/>
      <c r="MZU19" s="1621"/>
      <c r="MZV19" s="1621"/>
      <c r="MZW19" s="1621"/>
      <c r="MZX19" s="1621"/>
      <c r="MZY19" s="1621"/>
      <c r="MZZ19" s="1621"/>
      <c r="NAA19" s="1621"/>
      <c r="NAB19" s="1621"/>
      <c r="NAC19" s="1621"/>
      <c r="NAD19" s="1621"/>
      <c r="NAE19" s="1621"/>
      <c r="NAF19" s="1621"/>
      <c r="NAG19" s="1621"/>
      <c r="NAH19" s="1621"/>
      <c r="NAI19" s="1621"/>
      <c r="NAJ19" s="1621"/>
      <c r="NAK19" s="1621"/>
      <c r="NAL19" s="1621"/>
      <c r="NAM19" s="1621"/>
      <c r="NAN19" s="1621"/>
      <c r="NAO19" s="1621"/>
      <c r="NAP19" s="1621"/>
      <c r="NAQ19" s="1621"/>
      <c r="NAR19" s="1621"/>
      <c r="NAS19" s="1621"/>
      <c r="NAT19" s="1621"/>
      <c r="NAU19" s="1621"/>
      <c r="NAV19" s="1621"/>
      <c r="NAW19" s="1621"/>
      <c r="NAX19" s="1621"/>
      <c r="NAY19" s="1621"/>
      <c r="NAZ19" s="1621"/>
      <c r="NBA19" s="1621"/>
      <c r="NBB19" s="1621"/>
      <c r="NBC19" s="1621"/>
      <c r="NBD19" s="1621"/>
      <c r="NBE19" s="1621"/>
      <c r="NBF19" s="1621"/>
      <c r="NBG19" s="1621"/>
      <c r="NBH19" s="1621"/>
      <c r="NBI19" s="1621"/>
      <c r="NBJ19" s="1621"/>
      <c r="NBK19" s="1621"/>
      <c r="NBL19" s="1621"/>
      <c r="NBM19" s="1621"/>
      <c r="NBN19" s="1621"/>
      <c r="NBO19" s="1621"/>
      <c r="NBP19" s="1621"/>
      <c r="NBQ19" s="1621"/>
      <c r="NBR19" s="1621"/>
      <c r="NBS19" s="1621"/>
      <c r="NBT19" s="1621"/>
      <c r="NBU19" s="1621"/>
      <c r="NBV19" s="1621"/>
      <c r="NBW19" s="1621"/>
      <c r="NBX19" s="1621"/>
      <c r="NBY19" s="1621"/>
      <c r="NBZ19" s="1621"/>
      <c r="NCA19" s="1621"/>
      <c r="NCB19" s="1621"/>
      <c r="NCC19" s="1621"/>
      <c r="NCD19" s="1621"/>
      <c r="NCE19" s="1621"/>
      <c r="NCF19" s="1621"/>
      <c r="NCG19" s="1621"/>
      <c r="NCH19" s="1621"/>
      <c r="NCI19" s="1621"/>
      <c r="NCJ19" s="1621"/>
      <c r="NCK19" s="1621"/>
      <c r="NCL19" s="1621"/>
      <c r="NCM19" s="1621"/>
      <c r="NCN19" s="1621"/>
      <c r="NCO19" s="1621"/>
      <c r="NCP19" s="1621"/>
      <c r="NCQ19" s="1621"/>
      <c r="NCR19" s="1621"/>
      <c r="NCS19" s="1621"/>
      <c r="NCT19" s="1621"/>
      <c r="NCU19" s="1621"/>
      <c r="NCV19" s="1621"/>
      <c r="NCW19" s="1621"/>
      <c r="NCX19" s="1621"/>
      <c r="NCY19" s="1621"/>
      <c r="NCZ19" s="1621"/>
      <c r="NDA19" s="1621"/>
      <c r="NDB19" s="1621"/>
      <c r="NDC19" s="1621"/>
      <c r="NDD19" s="1621"/>
      <c r="NDE19" s="1621"/>
      <c r="NDF19" s="1621"/>
      <c r="NDG19" s="1621"/>
      <c r="NDH19" s="1621"/>
      <c r="NDI19" s="1621"/>
      <c r="NDJ19" s="1621"/>
      <c r="NDK19" s="1621"/>
      <c r="NDL19" s="1621"/>
      <c r="NDM19" s="1621"/>
      <c r="NDN19" s="1621"/>
      <c r="NDO19" s="1621"/>
      <c r="NDP19" s="1621"/>
      <c r="NDQ19" s="1621"/>
      <c r="NDR19" s="1621"/>
      <c r="NDS19" s="1621"/>
      <c r="NDT19" s="1621"/>
      <c r="NDU19" s="1621"/>
      <c r="NDV19" s="1621"/>
      <c r="NDW19" s="1621"/>
      <c r="NDX19" s="1621"/>
      <c r="NDY19" s="1621"/>
      <c r="NDZ19" s="1621"/>
      <c r="NEA19" s="1621"/>
      <c r="NEB19" s="1621"/>
      <c r="NEC19" s="1621"/>
      <c r="NED19" s="1621"/>
      <c r="NEE19" s="1621"/>
      <c r="NEF19" s="1621"/>
      <c r="NEG19" s="1621"/>
      <c r="NEH19" s="1621"/>
      <c r="NEI19" s="1621"/>
      <c r="NEJ19" s="1621"/>
      <c r="NEK19" s="1621"/>
      <c r="NEL19" s="1621"/>
      <c r="NEM19" s="1621"/>
      <c r="NEN19" s="1621"/>
      <c r="NEO19" s="1621"/>
      <c r="NEP19" s="1621"/>
      <c r="NEQ19" s="1621"/>
      <c r="NER19" s="1621"/>
      <c r="NES19" s="1621"/>
      <c r="NET19" s="1621"/>
      <c r="NEU19" s="1621"/>
      <c r="NEV19" s="1621"/>
      <c r="NEW19" s="1621"/>
      <c r="NEX19" s="1621"/>
      <c r="NEY19" s="1621"/>
      <c r="NEZ19" s="1621"/>
      <c r="NFA19" s="1621"/>
      <c r="NFB19" s="1621"/>
      <c r="NFC19" s="1621"/>
      <c r="NFD19" s="1621"/>
      <c r="NFE19" s="1621"/>
      <c r="NFF19" s="1621"/>
      <c r="NFG19" s="1621"/>
      <c r="NFH19" s="1621"/>
      <c r="NFI19" s="1621"/>
      <c r="NFJ19" s="1621"/>
      <c r="NFK19" s="1621"/>
      <c r="NFL19" s="1621"/>
      <c r="NFM19" s="1621"/>
      <c r="NFN19" s="1621"/>
      <c r="NFO19" s="1621"/>
      <c r="NFP19" s="1621"/>
      <c r="NFQ19" s="1621"/>
      <c r="NFR19" s="1621"/>
      <c r="NFS19" s="1621"/>
      <c r="NFT19" s="1621"/>
      <c r="NFU19" s="1621"/>
      <c r="NFV19" s="1621"/>
      <c r="NFW19" s="1621"/>
      <c r="NFX19" s="1621"/>
      <c r="NFY19" s="1621"/>
      <c r="NFZ19" s="1621"/>
      <c r="NGA19" s="1621"/>
      <c r="NGB19" s="1621"/>
      <c r="NGC19" s="1621"/>
      <c r="NGD19" s="1621"/>
      <c r="NGE19" s="1621"/>
      <c r="NGF19" s="1621"/>
      <c r="NGG19" s="1621"/>
      <c r="NGH19" s="1621"/>
      <c r="NGI19" s="1621"/>
      <c r="NGJ19" s="1621"/>
      <c r="NGK19" s="1621"/>
      <c r="NGL19" s="1621"/>
      <c r="NGM19" s="1621"/>
      <c r="NGN19" s="1621"/>
      <c r="NGO19" s="1621"/>
      <c r="NGP19" s="1621"/>
      <c r="NGQ19" s="1621"/>
      <c r="NGR19" s="1621"/>
      <c r="NGS19" s="1621"/>
      <c r="NGT19" s="1621"/>
      <c r="NGU19" s="1621"/>
      <c r="NGV19" s="1621"/>
      <c r="NGW19" s="1621"/>
      <c r="NGX19" s="1621"/>
      <c r="NGY19" s="1621"/>
      <c r="NGZ19" s="1621"/>
      <c r="NHA19" s="1621"/>
      <c r="NHB19" s="1621"/>
      <c r="NHC19" s="1621"/>
      <c r="NHD19" s="1621"/>
      <c r="NHE19" s="1621"/>
      <c r="NHF19" s="1621"/>
      <c r="NHG19" s="1621"/>
      <c r="NHH19" s="1621"/>
      <c r="NHI19" s="1621"/>
      <c r="NHJ19" s="1621"/>
      <c r="NHK19" s="1621"/>
      <c r="NHL19" s="1621"/>
      <c r="NHM19" s="1621"/>
      <c r="NHN19" s="1621"/>
      <c r="NHO19" s="1621"/>
      <c r="NHP19" s="1621"/>
      <c r="NHQ19" s="1621"/>
      <c r="NHR19" s="1621"/>
      <c r="NHS19" s="1621"/>
      <c r="NHT19" s="1621"/>
      <c r="NHU19" s="1621"/>
      <c r="NHV19" s="1621"/>
      <c r="NHW19" s="1621"/>
      <c r="NHX19" s="1621"/>
      <c r="NHY19" s="1621"/>
      <c r="NHZ19" s="1621"/>
      <c r="NIA19" s="1621"/>
      <c r="NIB19" s="1621"/>
      <c r="NIC19" s="1621"/>
      <c r="NID19" s="1621"/>
      <c r="NIE19" s="1621"/>
      <c r="NIF19" s="1621"/>
      <c r="NIG19" s="1621"/>
      <c r="NIH19" s="1621"/>
      <c r="NII19" s="1621"/>
      <c r="NIJ19" s="1621"/>
      <c r="NIK19" s="1621"/>
      <c r="NIL19" s="1621"/>
      <c r="NIM19" s="1621"/>
      <c r="NIN19" s="1621"/>
      <c r="NIO19" s="1621"/>
      <c r="NIP19" s="1621"/>
      <c r="NIQ19" s="1621"/>
      <c r="NIR19" s="1621"/>
      <c r="NIS19" s="1621"/>
      <c r="NIT19" s="1621"/>
      <c r="NIU19" s="1621"/>
      <c r="NIV19" s="1621"/>
      <c r="NIW19" s="1621"/>
      <c r="NIX19" s="1621"/>
      <c r="NIY19" s="1621"/>
      <c r="NIZ19" s="1621"/>
      <c r="NJA19" s="1621"/>
      <c r="NJB19" s="1621"/>
      <c r="NJC19" s="1621"/>
      <c r="NJD19" s="1621"/>
      <c r="NJE19" s="1621"/>
      <c r="NJF19" s="1621"/>
      <c r="NJG19" s="1621"/>
      <c r="NJH19" s="1621"/>
      <c r="NJI19" s="1621"/>
      <c r="NJJ19" s="1621"/>
      <c r="NJK19" s="1621"/>
      <c r="NJL19" s="1621"/>
      <c r="NJM19" s="1621"/>
      <c r="NJN19" s="1621"/>
      <c r="NJO19" s="1621"/>
      <c r="NJP19" s="1621"/>
      <c r="NJQ19" s="1621"/>
      <c r="NJR19" s="1621"/>
      <c r="NJS19" s="1621"/>
      <c r="NJT19" s="1621"/>
      <c r="NJU19" s="1621"/>
      <c r="NJV19" s="1621"/>
      <c r="NJW19" s="1621"/>
      <c r="NJX19" s="1621"/>
      <c r="NJY19" s="1621"/>
      <c r="NJZ19" s="1621"/>
      <c r="NKA19" s="1621"/>
      <c r="NKB19" s="1621"/>
      <c r="NKC19" s="1621"/>
      <c r="NKD19" s="1621"/>
      <c r="NKE19" s="1621"/>
      <c r="NKF19" s="1621"/>
      <c r="NKG19" s="1621"/>
      <c r="NKH19" s="1621"/>
      <c r="NKI19" s="1621"/>
      <c r="NKJ19" s="1621"/>
      <c r="NKK19" s="1621"/>
      <c r="NKL19" s="1621"/>
      <c r="NKM19" s="1621"/>
      <c r="NKN19" s="1621"/>
      <c r="NKO19" s="1621"/>
      <c r="NKP19" s="1621"/>
      <c r="NKQ19" s="1621"/>
      <c r="NKR19" s="1621"/>
      <c r="NKS19" s="1621"/>
      <c r="NKT19" s="1621"/>
      <c r="NKU19" s="1621"/>
      <c r="NKV19" s="1621"/>
      <c r="NKW19" s="1621"/>
      <c r="NKX19" s="1621"/>
      <c r="NKY19" s="1621"/>
      <c r="NKZ19" s="1621"/>
      <c r="NLA19" s="1621"/>
      <c r="NLB19" s="1621"/>
      <c r="NLC19" s="1621"/>
      <c r="NLD19" s="1621"/>
      <c r="NLE19" s="1621"/>
      <c r="NLF19" s="1621"/>
      <c r="NLG19" s="1621"/>
      <c r="NLH19" s="1621"/>
      <c r="NLI19" s="1621"/>
      <c r="NLJ19" s="1621"/>
      <c r="NLK19" s="1621"/>
      <c r="NLL19" s="1621"/>
      <c r="NLM19" s="1621"/>
      <c r="NLN19" s="1621"/>
      <c r="NLO19" s="1621"/>
      <c r="NLP19" s="1621"/>
      <c r="NLQ19" s="1621"/>
      <c r="NLR19" s="1621"/>
      <c r="NLS19" s="1621"/>
      <c r="NLT19" s="1621"/>
      <c r="NLU19" s="1621"/>
      <c r="NLV19" s="1621"/>
      <c r="NLW19" s="1621"/>
      <c r="NLX19" s="1621"/>
      <c r="NLY19" s="1621"/>
      <c r="NLZ19" s="1621"/>
      <c r="NMA19" s="1621"/>
      <c r="NMB19" s="1621"/>
      <c r="NMC19" s="1621"/>
      <c r="NMD19" s="1621"/>
      <c r="NME19" s="1621"/>
      <c r="NMF19" s="1621"/>
      <c r="NMG19" s="1621"/>
      <c r="NMH19" s="1621"/>
      <c r="NMI19" s="1621"/>
      <c r="NMJ19" s="1621"/>
      <c r="NMK19" s="1621"/>
      <c r="NML19" s="1621"/>
      <c r="NMM19" s="1621"/>
      <c r="NMN19" s="1621"/>
      <c r="NMO19" s="1621"/>
      <c r="NMP19" s="1621"/>
      <c r="NMQ19" s="1621"/>
      <c r="NMR19" s="1621"/>
      <c r="NMS19" s="1621"/>
      <c r="NMT19" s="1621"/>
      <c r="NMU19" s="1621"/>
      <c r="NMV19" s="1621"/>
      <c r="NMW19" s="1621"/>
      <c r="NMX19" s="1621"/>
      <c r="NMY19" s="1621"/>
      <c r="NMZ19" s="1621"/>
      <c r="NNA19" s="1621"/>
      <c r="NNB19" s="1621"/>
      <c r="NNC19" s="1621"/>
      <c r="NND19" s="1621"/>
      <c r="NNE19" s="1621"/>
      <c r="NNF19" s="1621"/>
      <c r="NNG19" s="1621"/>
      <c r="NNH19" s="1621"/>
      <c r="NNI19" s="1621"/>
      <c r="NNJ19" s="1621"/>
      <c r="NNK19" s="1621"/>
      <c r="NNL19" s="1621"/>
      <c r="NNM19" s="1621"/>
      <c r="NNN19" s="1621"/>
      <c r="NNO19" s="1621"/>
      <c r="NNP19" s="1621"/>
      <c r="NNQ19" s="1621"/>
      <c r="NNR19" s="1621"/>
      <c r="NNS19" s="1621"/>
      <c r="NNT19" s="1621"/>
      <c r="NNU19" s="1621"/>
      <c r="NNV19" s="1621"/>
      <c r="NNW19" s="1621"/>
      <c r="NNX19" s="1621"/>
      <c r="NNY19" s="1621"/>
      <c r="NNZ19" s="1621"/>
      <c r="NOA19" s="1621"/>
      <c r="NOB19" s="1621"/>
      <c r="NOC19" s="1621"/>
      <c r="NOD19" s="1621"/>
      <c r="NOE19" s="1621"/>
      <c r="NOF19" s="1621"/>
      <c r="NOG19" s="1621"/>
      <c r="NOH19" s="1621"/>
      <c r="NOI19" s="1621"/>
      <c r="NOJ19" s="1621"/>
      <c r="NOK19" s="1621"/>
      <c r="NOL19" s="1621"/>
      <c r="NOM19" s="1621"/>
      <c r="NON19" s="1621"/>
      <c r="NOO19" s="1621"/>
      <c r="NOP19" s="1621"/>
      <c r="NOQ19" s="1621"/>
      <c r="NOR19" s="1621"/>
      <c r="NOS19" s="1621"/>
      <c r="NOT19" s="1621"/>
      <c r="NOU19" s="1621"/>
      <c r="NOV19" s="1621"/>
      <c r="NOW19" s="1621"/>
      <c r="NOX19" s="1621"/>
      <c r="NOY19" s="1621"/>
      <c r="NOZ19" s="1621"/>
      <c r="NPA19" s="1621"/>
      <c r="NPB19" s="1621"/>
      <c r="NPC19" s="1621"/>
      <c r="NPD19" s="1621"/>
      <c r="NPE19" s="1621"/>
      <c r="NPF19" s="1621"/>
      <c r="NPG19" s="1621"/>
      <c r="NPH19" s="1621"/>
      <c r="NPI19" s="1621"/>
      <c r="NPJ19" s="1621"/>
      <c r="NPK19" s="1621"/>
      <c r="NPL19" s="1621"/>
      <c r="NPM19" s="1621"/>
      <c r="NPN19" s="1621"/>
      <c r="NPO19" s="1621"/>
      <c r="NPP19" s="1621"/>
      <c r="NPQ19" s="1621"/>
      <c r="NPR19" s="1621"/>
      <c r="NPS19" s="1621"/>
      <c r="NPT19" s="1621"/>
      <c r="NPU19" s="1621"/>
      <c r="NPV19" s="1621"/>
      <c r="NPW19" s="1621"/>
      <c r="NPX19" s="1621"/>
      <c r="NPY19" s="1621"/>
      <c r="NPZ19" s="1621"/>
      <c r="NQA19" s="1621"/>
      <c r="NQB19" s="1621"/>
      <c r="NQC19" s="1621"/>
      <c r="NQD19" s="1621"/>
      <c r="NQE19" s="1621"/>
      <c r="NQF19" s="1621"/>
      <c r="NQG19" s="1621"/>
      <c r="NQH19" s="1621"/>
      <c r="NQI19" s="1621"/>
      <c r="NQJ19" s="1621"/>
      <c r="NQK19" s="1621"/>
      <c r="NQL19" s="1621"/>
      <c r="NQM19" s="1621"/>
      <c r="NQN19" s="1621"/>
      <c r="NQO19" s="1621"/>
      <c r="NQP19" s="1621"/>
      <c r="NQQ19" s="1621"/>
      <c r="NQR19" s="1621"/>
      <c r="NQS19" s="1621"/>
      <c r="NQT19" s="1621"/>
      <c r="NQU19" s="1621"/>
      <c r="NQV19" s="1621"/>
      <c r="NQW19" s="1621"/>
      <c r="NQX19" s="1621"/>
      <c r="NQY19" s="1621"/>
      <c r="NQZ19" s="1621"/>
      <c r="NRA19" s="1621"/>
      <c r="NRB19" s="1621"/>
      <c r="NRC19" s="1621"/>
      <c r="NRD19" s="1621"/>
      <c r="NRE19" s="1621"/>
      <c r="NRF19" s="1621"/>
      <c r="NRG19" s="1621"/>
      <c r="NRH19" s="1621"/>
      <c r="NRI19" s="1621"/>
      <c r="NRJ19" s="1621"/>
      <c r="NRK19" s="1621"/>
      <c r="NRL19" s="1621"/>
      <c r="NRM19" s="1621"/>
      <c r="NRN19" s="1621"/>
      <c r="NRO19" s="1621"/>
      <c r="NRP19" s="1621"/>
      <c r="NRQ19" s="1621"/>
      <c r="NRR19" s="1621"/>
      <c r="NRS19" s="1621"/>
      <c r="NRT19" s="1621"/>
      <c r="NRU19" s="1621"/>
      <c r="NRV19" s="1621"/>
      <c r="NRW19" s="1621"/>
      <c r="NRX19" s="1621"/>
      <c r="NRY19" s="1621"/>
      <c r="NRZ19" s="1621"/>
      <c r="NSA19" s="1621"/>
      <c r="NSB19" s="1621"/>
      <c r="NSC19" s="1621"/>
      <c r="NSD19" s="1621"/>
      <c r="NSE19" s="1621"/>
      <c r="NSF19" s="1621"/>
      <c r="NSG19" s="1621"/>
      <c r="NSH19" s="1621"/>
      <c r="NSI19" s="1621"/>
      <c r="NSJ19" s="1621"/>
      <c r="NSK19" s="1621"/>
      <c r="NSL19" s="1621"/>
      <c r="NSM19" s="1621"/>
      <c r="NSN19" s="1621"/>
      <c r="NSO19" s="1621"/>
      <c r="NSP19" s="1621"/>
      <c r="NSQ19" s="1621"/>
      <c r="NSR19" s="1621"/>
      <c r="NSS19" s="1621"/>
      <c r="NST19" s="1621"/>
      <c r="NSU19" s="1621"/>
      <c r="NSV19" s="1621"/>
      <c r="NSW19" s="1621"/>
      <c r="NSX19" s="1621"/>
      <c r="NSY19" s="1621"/>
      <c r="NSZ19" s="1621"/>
      <c r="NTA19" s="1621"/>
      <c r="NTB19" s="1621"/>
      <c r="NTC19" s="1621"/>
      <c r="NTD19" s="1621"/>
      <c r="NTE19" s="1621"/>
      <c r="NTF19" s="1621"/>
      <c r="NTG19" s="1621"/>
      <c r="NTH19" s="1621"/>
      <c r="NTI19" s="1621"/>
      <c r="NTJ19" s="1621"/>
      <c r="NTK19" s="1621"/>
      <c r="NTL19" s="1621"/>
      <c r="NTM19" s="1621"/>
      <c r="NTN19" s="1621"/>
      <c r="NTO19" s="1621"/>
      <c r="NTP19" s="1621"/>
      <c r="NTQ19" s="1621"/>
      <c r="NTR19" s="1621"/>
      <c r="NTS19" s="1621"/>
      <c r="NTT19" s="1621"/>
      <c r="NTU19" s="1621"/>
      <c r="NTV19" s="1621"/>
      <c r="NTW19" s="1621"/>
      <c r="NTX19" s="1621"/>
      <c r="NTY19" s="1621"/>
      <c r="NTZ19" s="1621"/>
      <c r="NUA19" s="1621"/>
      <c r="NUB19" s="1621"/>
      <c r="NUC19" s="1621"/>
      <c r="NUD19" s="1621"/>
      <c r="NUE19" s="1621"/>
      <c r="NUF19" s="1621"/>
      <c r="NUG19" s="1621"/>
      <c r="NUH19" s="1621"/>
      <c r="NUI19" s="1621"/>
      <c r="NUJ19" s="1621"/>
      <c r="NUK19" s="1621"/>
      <c r="NUL19" s="1621"/>
      <c r="NUM19" s="1621"/>
      <c r="NUN19" s="1621"/>
      <c r="NUO19" s="1621"/>
      <c r="NUP19" s="1621"/>
      <c r="NUQ19" s="1621"/>
      <c r="NUR19" s="1621"/>
      <c r="NUS19" s="1621"/>
      <c r="NUT19" s="1621"/>
      <c r="NUU19" s="1621"/>
      <c r="NUV19" s="1621"/>
      <c r="NUW19" s="1621"/>
      <c r="NUX19" s="1621"/>
      <c r="NUY19" s="1621"/>
      <c r="NUZ19" s="1621"/>
      <c r="NVA19" s="1621"/>
      <c r="NVB19" s="1621"/>
      <c r="NVC19" s="1621"/>
      <c r="NVD19" s="1621"/>
      <c r="NVE19" s="1621"/>
      <c r="NVF19" s="1621"/>
      <c r="NVG19" s="1621"/>
      <c r="NVH19" s="1621"/>
      <c r="NVI19" s="1621"/>
      <c r="NVJ19" s="1621"/>
      <c r="NVK19" s="1621"/>
      <c r="NVL19" s="1621"/>
      <c r="NVM19" s="1621"/>
      <c r="NVN19" s="1621"/>
      <c r="NVO19" s="1621"/>
      <c r="NVP19" s="1621"/>
      <c r="NVQ19" s="1621"/>
      <c r="NVR19" s="1621"/>
      <c r="NVS19" s="1621"/>
      <c r="NVT19" s="1621"/>
      <c r="NVU19" s="1621"/>
      <c r="NVV19" s="1621"/>
      <c r="NVW19" s="1621"/>
      <c r="NVX19" s="1621"/>
      <c r="NVY19" s="1621"/>
      <c r="NVZ19" s="1621"/>
      <c r="NWA19" s="1621"/>
      <c r="NWB19" s="1621"/>
      <c r="NWC19" s="1621"/>
      <c r="NWD19" s="1621"/>
      <c r="NWE19" s="1621"/>
      <c r="NWF19" s="1621"/>
      <c r="NWG19" s="1621"/>
      <c r="NWH19" s="1621"/>
      <c r="NWI19" s="1621"/>
      <c r="NWJ19" s="1621"/>
      <c r="NWK19" s="1621"/>
      <c r="NWL19" s="1621"/>
      <c r="NWM19" s="1621"/>
      <c r="NWN19" s="1621"/>
      <c r="NWO19" s="1621"/>
      <c r="NWP19" s="1621"/>
      <c r="NWQ19" s="1621"/>
      <c r="NWR19" s="1621"/>
      <c r="NWS19" s="1621"/>
      <c r="NWT19" s="1621"/>
      <c r="NWU19" s="1621"/>
      <c r="NWV19" s="1621"/>
      <c r="NWW19" s="1621"/>
      <c r="NWX19" s="1621"/>
      <c r="NWY19" s="1621"/>
      <c r="NWZ19" s="1621"/>
      <c r="NXA19" s="1621"/>
      <c r="NXB19" s="1621"/>
      <c r="NXC19" s="1621"/>
      <c r="NXD19" s="1621"/>
      <c r="NXE19" s="1621"/>
      <c r="NXF19" s="1621"/>
      <c r="NXG19" s="1621"/>
      <c r="NXH19" s="1621"/>
      <c r="NXI19" s="1621"/>
      <c r="NXJ19" s="1621"/>
      <c r="NXK19" s="1621"/>
      <c r="NXL19" s="1621"/>
      <c r="NXM19" s="1621"/>
      <c r="NXN19" s="1621"/>
      <c r="NXO19" s="1621"/>
      <c r="NXP19" s="1621"/>
      <c r="NXQ19" s="1621"/>
      <c r="NXR19" s="1621"/>
      <c r="NXS19" s="1621"/>
      <c r="NXT19" s="1621"/>
      <c r="NXU19" s="1621"/>
      <c r="NXV19" s="1621"/>
      <c r="NXW19" s="1621"/>
      <c r="NXX19" s="1621"/>
      <c r="NXY19" s="1621"/>
      <c r="NXZ19" s="1621"/>
      <c r="NYA19" s="1621"/>
      <c r="NYB19" s="1621"/>
      <c r="NYC19" s="1621"/>
      <c r="NYD19" s="1621"/>
      <c r="NYE19" s="1621"/>
      <c r="NYF19" s="1621"/>
      <c r="NYG19" s="1621"/>
      <c r="NYH19" s="1621"/>
      <c r="NYI19" s="1621"/>
      <c r="NYJ19" s="1621"/>
      <c r="NYK19" s="1621"/>
      <c r="NYL19" s="1621"/>
      <c r="NYM19" s="1621"/>
      <c r="NYN19" s="1621"/>
      <c r="NYO19" s="1621"/>
      <c r="NYP19" s="1621"/>
      <c r="NYQ19" s="1621"/>
      <c r="NYR19" s="1621"/>
      <c r="NYS19" s="1621"/>
      <c r="NYT19" s="1621"/>
      <c r="NYU19" s="1621"/>
      <c r="NYV19" s="1621"/>
      <c r="NYW19" s="1621"/>
      <c r="NYX19" s="1621"/>
      <c r="NYY19" s="1621"/>
      <c r="NYZ19" s="1621"/>
      <c r="NZA19" s="1621"/>
      <c r="NZB19" s="1621"/>
      <c r="NZC19" s="1621"/>
      <c r="NZD19" s="1621"/>
      <c r="NZE19" s="1621"/>
      <c r="NZF19" s="1621"/>
      <c r="NZG19" s="1621"/>
      <c r="NZH19" s="1621"/>
      <c r="NZI19" s="1621"/>
      <c r="NZJ19" s="1621"/>
      <c r="NZK19" s="1621"/>
      <c r="NZL19" s="1621"/>
      <c r="NZM19" s="1621"/>
      <c r="NZN19" s="1621"/>
      <c r="NZO19" s="1621"/>
      <c r="NZP19" s="1621"/>
      <c r="NZQ19" s="1621"/>
      <c r="NZR19" s="1621"/>
      <c r="NZS19" s="1621"/>
      <c r="NZT19" s="1621"/>
      <c r="NZU19" s="1621"/>
      <c r="NZV19" s="1621"/>
      <c r="NZW19" s="1621"/>
      <c r="NZX19" s="1621"/>
      <c r="NZY19" s="1621"/>
      <c r="NZZ19" s="1621"/>
      <c r="OAA19" s="1621"/>
      <c r="OAB19" s="1621"/>
      <c r="OAC19" s="1621"/>
      <c r="OAD19" s="1621"/>
      <c r="OAE19" s="1621"/>
      <c r="OAF19" s="1621"/>
      <c r="OAG19" s="1621"/>
      <c r="OAH19" s="1621"/>
      <c r="OAI19" s="1621"/>
      <c r="OAJ19" s="1621"/>
      <c r="OAK19" s="1621"/>
      <c r="OAL19" s="1621"/>
      <c r="OAM19" s="1621"/>
      <c r="OAN19" s="1621"/>
      <c r="OAO19" s="1621"/>
      <c r="OAP19" s="1621"/>
      <c r="OAQ19" s="1621"/>
      <c r="OAR19" s="1621"/>
      <c r="OAS19" s="1621"/>
      <c r="OAT19" s="1621"/>
      <c r="OAU19" s="1621"/>
      <c r="OAV19" s="1621"/>
      <c r="OAW19" s="1621"/>
      <c r="OAX19" s="1621"/>
      <c r="OAY19" s="1621"/>
      <c r="OAZ19" s="1621"/>
      <c r="OBA19" s="1621"/>
      <c r="OBB19" s="1621"/>
      <c r="OBC19" s="1621"/>
      <c r="OBD19" s="1621"/>
      <c r="OBE19" s="1621"/>
      <c r="OBF19" s="1621"/>
      <c r="OBG19" s="1621"/>
      <c r="OBH19" s="1621"/>
      <c r="OBI19" s="1621"/>
      <c r="OBJ19" s="1621"/>
      <c r="OBK19" s="1621"/>
      <c r="OBL19" s="1621"/>
      <c r="OBM19" s="1621"/>
      <c r="OBN19" s="1621"/>
      <c r="OBO19" s="1621"/>
      <c r="OBP19" s="1621"/>
      <c r="OBQ19" s="1621"/>
      <c r="OBR19" s="1621"/>
      <c r="OBS19" s="1621"/>
      <c r="OBT19" s="1621"/>
      <c r="OBU19" s="1621"/>
      <c r="OBV19" s="1621"/>
      <c r="OBW19" s="1621"/>
      <c r="OBX19" s="1621"/>
      <c r="OBY19" s="1621"/>
      <c r="OBZ19" s="1621"/>
      <c r="OCA19" s="1621"/>
      <c r="OCB19" s="1621"/>
      <c r="OCC19" s="1621"/>
      <c r="OCD19" s="1621"/>
      <c r="OCE19" s="1621"/>
      <c r="OCF19" s="1621"/>
      <c r="OCG19" s="1621"/>
      <c r="OCH19" s="1621"/>
      <c r="OCI19" s="1621"/>
      <c r="OCJ19" s="1621"/>
      <c r="OCK19" s="1621"/>
      <c r="OCL19" s="1621"/>
      <c r="OCM19" s="1621"/>
      <c r="OCN19" s="1621"/>
      <c r="OCO19" s="1621"/>
      <c r="OCP19" s="1621"/>
      <c r="OCQ19" s="1621"/>
      <c r="OCR19" s="1621"/>
      <c r="OCS19" s="1621"/>
      <c r="OCT19" s="1621"/>
      <c r="OCU19" s="1621"/>
      <c r="OCV19" s="1621"/>
      <c r="OCW19" s="1621"/>
      <c r="OCX19" s="1621"/>
      <c r="OCY19" s="1621"/>
      <c r="OCZ19" s="1621"/>
      <c r="ODA19" s="1621"/>
      <c r="ODB19" s="1621"/>
      <c r="ODC19" s="1621"/>
      <c r="ODD19" s="1621"/>
      <c r="ODE19" s="1621"/>
      <c r="ODF19" s="1621"/>
      <c r="ODG19" s="1621"/>
      <c r="ODH19" s="1621"/>
      <c r="ODI19" s="1621"/>
      <c r="ODJ19" s="1621"/>
      <c r="ODK19" s="1621"/>
      <c r="ODL19" s="1621"/>
      <c r="ODM19" s="1621"/>
      <c r="ODN19" s="1621"/>
      <c r="ODO19" s="1621"/>
      <c r="ODP19" s="1621"/>
      <c r="ODQ19" s="1621"/>
      <c r="ODR19" s="1621"/>
      <c r="ODS19" s="1621"/>
      <c r="ODT19" s="1621"/>
      <c r="ODU19" s="1621"/>
      <c r="ODV19" s="1621"/>
      <c r="ODW19" s="1621"/>
      <c r="ODX19" s="1621"/>
      <c r="ODY19" s="1621"/>
      <c r="ODZ19" s="1621"/>
      <c r="OEA19" s="1621"/>
      <c r="OEB19" s="1621"/>
      <c r="OEC19" s="1621"/>
      <c r="OED19" s="1621"/>
      <c r="OEE19" s="1621"/>
      <c r="OEF19" s="1621"/>
      <c r="OEG19" s="1621"/>
      <c r="OEH19" s="1621"/>
      <c r="OEI19" s="1621"/>
      <c r="OEJ19" s="1621"/>
      <c r="OEK19" s="1621"/>
      <c r="OEL19" s="1621"/>
      <c r="OEM19" s="1621"/>
      <c r="OEN19" s="1621"/>
      <c r="OEO19" s="1621"/>
      <c r="OEP19" s="1621"/>
      <c r="OEQ19" s="1621"/>
      <c r="OER19" s="1621"/>
      <c r="OES19" s="1621"/>
      <c r="OET19" s="1621"/>
      <c r="OEU19" s="1621"/>
      <c r="OEV19" s="1621"/>
      <c r="OEW19" s="1621"/>
      <c r="OEX19" s="1621"/>
      <c r="OEY19" s="1621"/>
      <c r="OEZ19" s="1621"/>
      <c r="OFA19" s="1621"/>
      <c r="OFB19" s="1621"/>
      <c r="OFC19" s="1621"/>
      <c r="OFD19" s="1621"/>
      <c r="OFE19" s="1621"/>
      <c r="OFF19" s="1621"/>
      <c r="OFG19" s="1621"/>
      <c r="OFH19" s="1621"/>
      <c r="OFI19" s="1621"/>
      <c r="OFJ19" s="1621"/>
      <c r="OFK19" s="1621"/>
      <c r="OFL19" s="1621"/>
      <c r="OFM19" s="1621"/>
      <c r="OFN19" s="1621"/>
      <c r="OFO19" s="1621"/>
      <c r="OFP19" s="1621"/>
      <c r="OFQ19" s="1621"/>
      <c r="OFR19" s="1621"/>
      <c r="OFS19" s="1621"/>
      <c r="OFT19" s="1621"/>
      <c r="OFU19" s="1621"/>
      <c r="OFV19" s="1621"/>
      <c r="OFW19" s="1621"/>
      <c r="OFX19" s="1621"/>
      <c r="OFY19" s="1621"/>
      <c r="OFZ19" s="1621"/>
      <c r="OGA19" s="1621"/>
      <c r="OGB19" s="1621"/>
      <c r="OGC19" s="1621"/>
      <c r="OGD19" s="1621"/>
      <c r="OGE19" s="1621"/>
      <c r="OGF19" s="1621"/>
      <c r="OGG19" s="1621"/>
      <c r="OGH19" s="1621"/>
      <c r="OGI19" s="1621"/>
      <c r="OGJ19" s="1621"/>
      <c r="OGK19" s="1621"/>
      <c r="OGL19" s="1621"/>
      <c r="OGM19" s="1621"/>
      <c r="OGN19" s="1621"/>
      <c r="OGO19" s="1621"/>
      <c r="OGP19" s="1621"/>
      <c r="OGQ19" s="1621"/>
      <c r="OGR19" s="1621"/>
      <c r="OGS19" s="1621"/>
      <c r="OGT19" s="1621"/>
      <c r="OGU19" s="1621"/>
      <c r="OGV19" s="1621"/>
      <c r="OGW19" s="1621"/>
      <c r="OGX19" s="1621"/>
      <c r="OGY19" s="1621"/>
      <c r="OGZ19" s="1621"/>
      <c r="OHA19" s="1621"/>
      <c r="OHB19" s="1621"/>
      <c r="OHC19" s="1621"/>
      <c r="OHD19" s="1621"/>
      <c r="OHE19" s="1621"/>
      <c r="OHF19" s="1621"/>
      <c r="OHG19" s="1621"/>
      <c r="OHH19" s="1621"/>
      <c r="OHI19" s="1621"/>
      <c r="OHJ19" s="1621"/>
      <c r="OHK19" s="1621"/>
      <c r="OHL19" s="1621"/>
      <c r="OHM19" s="1621"/>
      <c r="OHN19" s="1621"/>
      <c r="OHO19" s="1621"/>
      <c r="OHP19" s="1621"/>
      <c r="OHQ19" s="1621"/>
      <c r="OHR19" s="1621"/>
      <c r="OHS19" s="1621"/>
      <c r="OHT19" s="1621"/>
      <c r="OHU19" s="1621"/>
      <c r="OHV19" s="1621"/>
      <c r="OHW19" s="1621"/>
      <c r="OHX19" s="1621"/>
      <c r="OHY19" s="1621"/>
      <c r="OHZ19" s="1621"/>
      <c r="OIA19" s="1621"/>
      <c r="OIB19" s="1621"/>
      <c r="OIC19" s="1621"/>
      <c r="OID19" s="1621"/>
      <c r="OIE19" s="1621"/>
      <c r="OIF19" s="1621"/>
      <c r="OIG19" s="1621"/>
      <c r="OIH19" s="1621"/>
      <c r="OII19" s="1621"/>
      <c r="OIJ19" s="1621"/>
      <c r="OIK19" s="1621"/>
      <c r="OIL19" s="1621"/>
      <c r="OIM19" s="1621"/>
      <c r="OIN19" s="1621"/>
      <c r="OIO19" s="1621"/>
      <c r="OIP19" s="1621"/>
      <c r="OIQ19" s="1621"/>
      <c r="OIR19" s="1621"/>
      <c r="OIS19" s="1621"/>
      <c r="OIT19" s="1621"/>
      <c r="OIU19" s="1621"/>
      <c r="OIV19" s="1621"/>
      <c r="OIW19" s="1621"/>
      <c r="OIX19" s="1621"/>
      <c r="OIY19" s="1621"/>
      <c r="OIZ19" s="1621"/>
      <c r="OJA19" s="1621"/>
      <c r="OJB19" s="1621"/>
      <c r="OJC19" s="1621"/>
      <c r="OJD19" s="1621"/>
      <c r="OJE19" s="1621"/>
      <c r="OJF19" s="1621"/>
      <c r="OJG19" s="1621"/>
      <c r="OJH19" s="1621"/>
      <c r="OJI19" s="1621"/>
      <c r="OJJ19" s="1621"/>
      <c r="OJK19" s="1621"/>
      <c r="OJL19" s="1621"/>
      <c r="OJM19" s="1621"/>
      <c r="OJN19" s="1621"/>
      <c r="OJO19" s="1621"/>
      <c r="OJP19" s="1621"/>
      <c r="OJQ19" s="1621"/>
      <c r="OJR19" s="1621"/>
      <c r="OJS19" s="1621"/>
      <c r="OJT19" s="1621"/>
      <c r="OJU19" s="1621"/>
      <c r="OJV19" s="1621"/>
      <c r="OJW19" s="1621"/>
      <c r="OJX19" s="1621"/>
      <c r="OJY19" s="1621"/>
      <c r="OJZ19" s="1621"/>
      <c r="OKA19" s="1621"/>
      <c r="OKB19" s="1621"/>
      <c r="OKC19" s="1621"/>
      <c r="OKD19" s="1621"/>
      <c r="OKE19" s="1621"/>
      <c r="OKF19" s="1621"/>
      <c r="OKG19" s="1621"/>
      <c r="OKH19" s="1621"/>
      <c r="OKI19" s="1621"/>
      <c r="OKJ19" s="1621"/>
      <c r="OKK19" s="1621"/>
      <c r="OKL19" s="1621"/>
      <c r="OKM19" s="1621"/>
      <c r="OKN19" s="1621"/>
      <c r="OKO19" s="1621"/>
      <c r="OKP19" s="1621"/>
      <c r="OKQ19" s="1621"/>
      <c r="OKR19" s="1621"/>
      <c r="OKS19" s="1621"/>
      <c r="OKT19" s="1621"/>
      <c r="OKU19" s="1621"/>
      <c r="OKV19" s="1621"/>
      <c r="OKW19" s="1621"/>
      <c r="OKX19" s="1621"/>
      <c r="OKY19" s="1621"/>
      <c r="OKZ19" s="1621"/>
      <c r="OLA19" s="1621"/>
      <c r="OLB19" s="1621"/>
      <c r="OLC19" s="1621"/>
      <c r="OLD19" s="1621"/>
      <c r="OLE19" s="1621"/>
      <c r="OLF19" s="1621"/>
      <c r="OLG19" s="1621"/>
      <c r="OLH19" s="1621"/>
      <c r="OLI19" s="1621"/>
      <c r="OLJ19" s="1621"/>
      <c r="OLK19" s="1621"/>
      <c r="OLL19" s="1621"/>
      <c r="OLM19" s="1621"/>
      <c r="OLN19" s="1621"/>
      <c r="OLO19" s="1621"/>
      <c r="OLP19" s="1621"/>
      <c r="OLQ19" s="1621"/>
      <c r="OLR19" s="1621"/>
      <c r="OLS19" s="1621"/>
      <c r="OLT19" s="1621"/>
      <c r="OLU19" s="1621"/>
      <c r="OLV19" s="1621"/>
      <c r="OLW19" s="1621"/>
      <c r="OLX19" s="1621"/>
      <c r="OLY19" s="1621"/>
      <c r="OLZ19" s="1621"/>
      <c r="OMA19" s="1621"/>
      <c r="OMB19" s="1621"/>
      <c r="OMC19" s="1621"/>
      <c r="OMD19" s="1621"/>
      <c r="OME19" s="1621"/>
      <c r="OMF19" s="1621"/>
      <c r="OMG19" s="1621"/>
      <c r="OMH19" s="1621"/>
      <c r="OMI19" s="1621"/>
      <c r="OMJ19" s="1621"/>
      <c r="OMK19" s="1621"/>
      <c r="OML19" s="1621"/>
      <c r="OMM19" s="1621"/>
      <c r="OMN19" s="1621"/>
      <c r="OMO19" s="1621"/>
      <c r="OMP19" s="1621"/>
      <c r="OMQ19" s="1621"/>
      <c r="OMR19" s="1621"/>
      <c r="OMS19" s="1621"/>
      <c r="OMT19" s="1621"/>
      <c r="OMU19" s="1621"/>
      <c r="OMV19" s="1621"/>
      <c r="OMW19" s="1621"/>
      <c r="OMX19" s="1621"/>
      <c r="OMY19" s="1621"/>
      <c r="OMZ19" s="1621"/>
      <c r="ONA19" s="1621"/>
      <c r="ONB19" s="1621"/>
      <c r="ONC19" s="1621"/>
      <c r="OND19" s="1621"/>
      <c r="ONE19" s="1621"/>
      <c r="ONF19" s="1621"/>
      <c r="ONG19" s="1621"/>
      <c r="ONH19" s="1621"/>
      <c r="ONI19" s="1621"/>
      <c r="ONJ19" s="1621"/>
      <c r="ONK19" s="1621"/>
      <c r="ONL19" s="1621"/>
      <c r="ONM19" s="1621"/>
      <c r="ONN19" s="1621"/>
      <c r="ONO19" s="1621"/>
      <c r="ONP19" s="1621"/>
      <c r="ONQ19" s="1621"/>
      <c r="ONR19" s="1621"/>
      <c r="ONS19" s="1621"/>
      <c r="ONT19" s="1621"/>
      <c r="ONU19" s="1621"/>
      <c r="ONV19" s="1621"/>
      <c r="ONW19" s="1621"/>
      <c r="ONX19" s="1621"/>
      <c r="ONY19" s="1621"/>
      <c r="ONZ19" s="1621"/>
      <c r="OOA19" s="1621"/>
      <c r="OOB19" s="1621"/>
      <c r="OOC19" s="1621"/>
      <c r="OOD19" s="1621"/>
      <c r="OOE19" s="1621"/>
      <c r="OOF19" s="1621"/>
      <c r="OOG19" s="1621"/>
      <c r="OOH19" s="1621"/>
      <c r="OOI19" s="1621"/>
      <c r="OOJ19" s="1621"/>
      <c r="OOK19" s="1621"/>
      <c r="OOL19" s="1621"/>
      <c r="OOM19" s="1621"/>
      <c r="OON19" s="1621"/>
      <c r="OOO19" s="1621"/>
      <c r="OOP19" s="1621"/>
      <c r="OOQ19" s="1621"/>
      <c r="OOR19" s="1621"/>
      <c r="OOS19" s="1621"/>
      <c r="OOT19" s="1621"/>
      <c r="OOU19" s="1621"/>
      <c r="OOV19" s="1621"/>
      <c r="OOW19" s="1621"/>
      <c r="OOX19" s="1621"/>
      <c r="OOY19" s="1621"/>
      <c r="OOZ19" s="1621"/>
      <c r="OPA19" s="1621"/>
      <c r="OPB19" s="1621"/>
      <c r="OPC19" s="1621"/>
      <c r="OPD19" s="1621"/>
      <c r="OPE19" s="1621"/>
      <c r="OPF19" s="1621"/>
      <c r="OPG19" s="1621"/>
      <c r="OPH19" s="1621"/>
      <c r="OPI19" s="1621"/>
      <c r="OPJ19" s="1621"/>
      <c r="OPK19" s="1621"/>
      <c r="OPL19" s="1621"/>
      <c r="OPM19" s="1621"/>
      <c r="OPN19" s="1621"/>
      <c r="OPO19" s="1621"/>
      <c r="OPP19" s="1621"/>
      <c r="OPQ19" s="1621"/>
      <c r="OPR19" s="1621"/>
      <c r="OPS19" s="1621"/>
      <c r="OPT19" s="1621"/>
      <c r="OPU19" s="1621"/>
      <c r="OPV19" s="1621"/>
      <c r="OPW19" s="1621"/>
      <c r="OPX19" s="1621"/>
      <c r="OPY19" s="1621"/>
      <c r="OPZ19" s="1621"/>
      <c r="OQA19" s="1621"/>
      <c r="OQB19" s="1621"/>
      <c r="OQC19" s="1621"/>
      <c r="OQD19" s="1621"/>
      <c r="OQE19" s="1621"/>
      <c r="OQF19" s="1621"/>
      <c r="OQG19" s="1621"/>
      <c r="OQH19" s="1621"/>
      <c r="OQI19" s="1621"/>
      <c r="OQJ19" s="1621"/>
      <c r="OQK19" s="1621"/>
      <c r="OQL19" s="1621"/>
      <c r="OQM19" s="1621"/>
      <c r="OQN19" s="1621"/>
      <c r="OQO19" s="1621"/>
      <c r="OQP19" s="1621"/>
      <c r="OQQ19" s="1621"/>
      <c r="OQR19" s="1621"/>
      <c r="OQS19" s="1621"/>
      <c r="OQT19" s="1621"/>
      <c r="OQU19" s="1621"/>
      <c r="OQV19" s="1621"/>
      <c r="OQW19" s="1621"/>
      <c r="OQX19" s="1621"/>
      <c r="OQY19" s="1621"/>
      <c r="OQZ19" s="1621"/>
      <c r="ORA19" s="1621"/>
      <c r="ORB19" s="1621"/>
      <c r="ORC19" s="1621"/>
      <c r="ORD19" s="1621"/>
      <c r="ORE19" s="1621"/>
      <c r="ORF19" s="1621"/>
      <c r="ORG19" s="1621"/>
      <c r="ORH19" s="1621"/>
      <c r="ORI19" s="1621"/>
      <c r="ORJ19" s="1621"/>
      <c r="ORK19" s="1621"/>
      <c r="ORL19" s="1621"/>
      <c r="ORM19" s="1621"/>
      <c r="ORN19" s="1621"/>
      <c r="ORO19" s="1621"/>
      <c r="ORP19" s="1621"/>
      <c r="ORQ19" s="1621"/>
      <c r="ORR19" s="1621"/>
      <c r="ORS19" s="1621"/>
      <c r="ORT19" s="1621"/>
      <c r="ORU19" s="1621"/>
      <c r="ORV19" s="1621"/>
      <c r="ORW19" s="1621"/>
      <c r="ORX19" s="1621"/>
      <c r="ORY19" s="1621"/>
      <c r="ORZ19" s="1621"/>
      <c r="OSA19" s="1621"/>
      <c r="OSB19" s="1621"/>
      <c r="OSC19" s="1621"/>
      <c r="OSD19" s="1621"/>
      <c r="OSE19" s="1621"/>
      <c r="OSF19" s="1621"/>
      <c r="OSG19" s="1621"/>
      <c r="OSH19" s="1621"/>
      <c r="OSI19" s="1621"/>
      <c r="OSJ19" s="1621"/>
      <c r="OSK19" s="1621"/>
      <c r="OSL19" s="1621"/>
      <c r="OSM19" s="1621"/>
      <c r="OSN19" s="1621"/>
      <c r="OSO19" s="1621"/>
      <c r="OSP19" s="1621"/>
      <c r="OSQ19" s="1621"/>
      <c r="OSR19" s="1621"/>
      <c r="OSS19" s="1621"/>
      <c r="OST19" s="1621"/>
      <c r="OSU19" s="1621"/>
      <c r="OSV19" s="1621"/>
      <c r="OSW19" s="1621"/>
      <c r="OSX19" s="1621"/>
      <c r="OSY19" s="1621"/>
      <c r="OSZ19" s="1621"/>
      <c r="OTA19" s="1621"/>
      <c r="OTB19" s="1621"/>
      <c r="OTC19" s="1621"/>
      <c r="OTD19" s="1621"/>
      <c r="OTE19" s="1621"/>
      <c r="OTF19" s="1621"/>
      <c r="OTG19" s="1621"/>
      <c r="OTH19" s="1621"/>
      <c r="OTI19" s="1621"/>
      <c r="OTJ19" s="1621"/>
      <c r="OTK19" s="1621"/>
      <c r="OTL19" s="1621"/>
      <c r="OTM19" s="1621"/>
      <c r="OTN19" s="1621"/>
      <c r="OTO19" s="1621"/>
      <c r="OTP19" s="1621"/>
      <c r="OTQ19" s="1621"/>
      <c r="OTR19" s="1621"/>
      <c r="OTS19" s="1621"/>
      <c r="OTT19" s="1621"/>
      <c r="OTU19" s="1621"/>
      <c r="OTV19" s="1621"/>
      <c r="OTW19" s="1621"/>
      <c r="OTX19" s="1621"/>
      <c r="OTY19" s="1621"/>
      <c r="OTZ19" s="1621"/>
      <c r="OUA19" s="1621"/>
      <c r="OUB19" s="1621"/>
      <c r="OUC19" s="1621"/>
      <c r="OUD19" s="1621"/>
      <c r="OUE19" s="1621"/>
      <c r="OUF19" s="1621"/>
      <c r="OUG19" s="1621"/>
      <c r="OUH19" s="1621"/>
      <c r="OUI19" s="1621"/>
      <c r="OUJ19" s="1621"/>
      <c r="OUK19" s="1621"/>
      <c r="OUL19" s="1621"/>
      <c r="OUM19" s="1621"/>
      <c r="OUN19" s="1621"/>
      <c r="OUO19" s="1621"/>
      <c r="OUP19" s="1621"/>
      <c r="OUQ19" s="1621"/>
      <c r="OUR19" s="1621"/>
      <c r="OUS19" s="1621"/>
      <c r="OUT19" s="1621"/>
      <c r="OUU19" s="1621"/>
      <c r="OUV19" s="1621"/>
      <c r="OUW19" s="1621"/>
      <c r="OUX19" s="1621"/>
      <c r="OUY19" s="1621"/>
      <c r="OUZ19" s="1621"/>
      <c r="OVA19" s="1621"/>
      <c r="OVB19" s="1621"/>
      <c r="OVC19" s="1621"/>
      <c r="OVD19" s="1621"/>
      <c r="OVE19" s="1621"/>
      <c r="OVF19" s="1621"/>
      <c r="OVG19" s="1621"/>
      <c r="OVH19" s="1621"/>
      <c r="OVI19" s="1621"/>
      <c r="OVJ19" s="1621"/>
      <c r="OVK19" s="1621"/>
      <c r="OVL19" s="1621"/>
      <c r="OVM19" s="1621"/>
      <c r="OVN19" s="1621"/>
      <c r="OVO19" s="1621"/>
      <c r="OVP19" s="1621"/>
      <c r="OVQ19" s="1621"/>
      <c r="OVR19" s="1621"/>
      <c r="OVS19" s="1621"/>
      <c r="OVT19" s="1621"/>
      <c r="OVU19" s="1621"/>
      <c r="OVV19" s="1621"/>
      <c r="OVW19" s="1621"/>
      <c r="OVX19" s="1621"/>
      <c r="OVY19" s="1621"/>
      <c r="OVZ19" s="1621"/>
      <c r="OWA19" s="1621"/>
      <c r="OWB19" s="1621"/>
      <c r="OWC19" s="1621"/>
      <c r="OWD19" s="1621"/>
      <c r="OWE19" s="1621"/>
      <c r="OWF19" s="1621"/>
      <c r="OWG19" s="1621"/>
      <c r="OWH19" s="1621"/>
      <c r="OWI19" s="1621"/>
      <c r="OWJ19" s="1621"/>
      <c r="OWK19" s="1621"/>
      <c r="OWL19" s="1621"/>
      <c r="OWM19" s="1621"/>
      <c r="OWN19" s="1621"/>
      <c r="OWO19" s="1621"/>
      <c r="OWP19" s="1621"/>
      <c r="OWQ19" s="1621"/>
      <c r="OWR19" s="1621"/>
      <c r="OWS19" s="1621"/>
      <c r="OWT19" s="1621"/>
      <c r="OWU19" s="1621"/>
      <c r="OWV19" s="1621"/>
      <c r="OWW19" s="1621"/>
      <c r="OWX19" s="1621"/>
      <c r="OWY19" s="1621"/>
      <c r="OWZ19" s="1621"/>
      <c r="OXA19" s="1621"/>
      <c r="OXB19" s="1621"/>
      <c r="OXC19" s="1621"/>
      <c r="OXD19" s="1621"/>
      <c r="OXE19" s="1621"/>
      <c r="OXF19" s="1621"/>
      <c r="OXG19" s="1621"/>
      <c r="OXH19" s="1621"/>
      <c r="OXI19" s="1621"/>
      <c r="OXJ19" s="1621"/>
      <c r="OXK19" s="1621"/>
      <c r="OXL19" s="1621"/>
      <c r="OXM19" s="1621"/>
      <c r="OXN19" s="1621"/>
      <c r="OXO19" s="1621"/>
      <c r="OXP19" s="1621"/>
      <c r="OXQ19" s="1621"/>
      <c r="OXR19" s="1621"/>
      <c r="OXS19" s="1621"/>
      <c r="OXT19" s="1621"/>
      <c r="OXU19" s="1621"/>
      <c r="OXV19" s="1621"/>
      <c r="OXW19" s="1621"/>
      <c r="OXX19" s="1621"/>
      <c r="OXY19" s="1621"/>
      <c r="OXZ19" s="1621"/>
      <c r="OYA19" s="1621"/>
      <c r="OYB19" s="1621"/>
      <c r="OYC19" s="1621"/>
      <c r="OYD19" s="1621"/>
      <c r="OYE19" s="1621"/>
      <c r="OYF19" s="1621"/>
      <c r="OYG19" s="1621"/>
      <c r="OYH19" s="1621"/>
      <c r="OYI19" s="1621"/>
      <c r="OYJ19" s="1621"/>
      <c r="OYK19" s="1621"/>
      <c r="OYL19" s="1621"/>
      <c r="OYM19" s="1621"/>
      <c r="OYN19" s="1621"/>
      <c r="OYO19" s="1621"/>
      <c r="OYP19" s="1621"/>
      <c r="OYQ19" s="1621"/>
      <c r="OYR19" s="1621"/>
      <c r="OYS19" s="1621"/>
      <c r="OYT19" s="1621"/>
      <c r="OYU19" s="1621"/>
      <c r="OYV19" s="1621"/>
      <c r="OYW19" s="1621"/>
      <c r="OYX19" s="1621"/>
      <c r="OYY19" s="1621"/>
      <c r="OYZ19" s="1621"/>
      <c r="OZA19" s="1621"/>
      <c r="OZB19" s="1621"/>
      <c r="OZC19" s="1621"/>
      <c r="OZD19" s="1621"/>
      <c r="OZE19" s="1621"/>
      <c r="OZF19" s="1621"/>
      <c r="OZG19" s="1621"/>
      <c r="OZH19" s="1621"/>
      <c r="OZI19" s="1621"/>
      <c r="OZJ19" s="1621"/>
      <c r="OZK19" s="1621"/>
      <c r="OZL19" s="1621"/>
      <c r="OZM19" s="1621"/>
      <c r="OZN19" s="1621"/>
      <c r="OZO19" s="1621"/>
      <c r="OZP19" s="1621"/>
      <c r="OZQ19" s="1621"/>
      <c r="OZR19" s="1621"/>
      <c r="OZS19" s="1621"/>
      <c r="OZT19" s="1621"/>
      <c r="OZU19" s="1621"/>
      <c r="OZV19" s="1621"/>
      <c r="OZW19" s="1621"/>
      <c r="OZX19" s="1621"/>
      <c r="OZY19" s="1621"/>
      <c r="OZZ19" s="1621"/>
      <c r="PAA19" s="1621"/>
      <c r="PAB19" s="1621"/>
      <c r="PAC19" s="1621"/>
      <c r="PAD19" s="1621"/>
      <c r="PAE19" s="1621"/>
      <c r="PAF19" s="1621"/>
      <c r="PAG19" s="1621"/>
      <c r="PAH19" s="1621"/>
      <c r="PAI19" s="1621"/>
      <c r="PAJ19" s="1621"/>
      <c r="PAK19" s="1621"/>
      <c r="PAL19" s="1621"/>
      <c r="PAM19" s="1621"/>
      <c r="PAN19" s="1621"/>
      <c r="PAO19" s="1621"/>
      <c r="PAP19" s="1621"/>
      <c r="PAQ19" s="1621"/>
      <c r="PAR19" s="1621"/>
      <c r="PAS19" s="1621"/>
      <c r="PAT19" s="1621"/>
      <c r="PAU19" s="1621"/>
      <c r="PAV19" s="1621"/>
      <c r="PAW19" s="1621"/>
      <c r="PAX19" s="1621"/>
      <c r="PAY19" s="1621"/>
      <c r="PAZ19" s="1621"/>
      <c r="PBA19" s="1621"/>
      <c r="PBB19" s="1621"/>
      <c r="PBC19" s="1621"/>
      <c r="PBD19" s="1621"/>
      <c r="PBE19" s="1621"/>
      <c r="PBF19" s="1621"/>
      <c r="PBG19" s="1621"/>
      <c r="PBH19" s="1621"/>
      <c r="PBI19" s="1621"/>
      <c r="PBJ19" s="1621"/>
      <c r="PBK19" s="1621"/>
      <c r="PBL19" s="1621"/>
      <c r="PBM19" s="1621"/>
      <c r="PBN19" s="1621"/>
      <c r="PBO19" s="1621"/>
      <c r="PBP19" s="1621"/>
      <c r="PBQ19" s="1621"/>
      <c r="PBR19" s="1621"/>
      <c r="PBS19" s="1621"/>
      <c r="PBT19" s="1621"/>
      <c r="PBU19" s="1621"/>
      <c r="PBV19" s="1621"/>
      <c r="PBW19" s="1621"/>
      <c r="PBX19" s="1621"/>
      <c r="PBY19" s="1621"/>
      <c r="PBZ19" s="1621"/>
      <c r="PCA19" s="1621"/>
      <c r="PCB19" s="1621"/>
      <c r="PCC19" s="1621"/>
      <c r="PCD19" s="1621"/>
      <c r="PCE19" s="1621"/>
      <c r="PCF19" s="1621"/>
      <c r="PCG19" s="1621"/>
      <c r="PCH19" s="1621"/>
      <c r="PCI19" s="1621"/>
      <c r="PCJ19" s="1621"/>
      <c r="PCK19" s="1621"/>
      <c r="PCL19" s="1621"/>
      <c r="PCM19" s="1621"/>
      <c r="PCN19" s="1621"/>
      <c r="PCO19" s="1621"/>
      <c r="PCP19" s="1621"/>
      <c r="PCQ19" s="1621"/>
      <c r="PCR19" s="1621"/>
      <c r="PCS19" s="1621"/>
      <c r="PCT19" s="1621"/>
      <c r="PCU19" s="1621"/>
      <c r="PCV19" s="1621"/>
      <c r="PCW19" s="1621"/>
      <c r="PCX19" s="1621"/>
      <c r="PCY19" s="1621"/>
      <c r="PCZ19" s="1621"/>
      <c r="PDA19" s="1621"/>
      <c r="PDB19" s="1621"/>
      <c r="PDC19" s="1621"/>
      <c r="PDD19" s="1621"/>
      <c r="PDE19" s="1621"/>
      <c r="PDF19" s="1621"/>
      <c r="PDG19" s="1621"/>
      <c r="PDH19" s="1621"/>
      <c r="PDI19" s="1621"/>
      <c r="PDJ19" s="1621"/>
      <c r="PDK19" s="1621"/>
      <c r="PDL19" s="1621"/>
      <c r="PDM19" s="1621"/>
      <c r="PDN19" s="1621"/>
      <c r="PDO19" s="1621"/>
      <c r="PDP19" s="1621"/>
      <c r="PDQ19" s="1621"/>
      <c r="PDR19" s="1621"/>
      <c r="PDS19" s="1621"/>
      <c r="PDT19" s="1621"/>
      <c r="PDU19" s="1621"/>
      <c r="PDV19" s="1621"/>
      <c r="PDW19" s="1621"/>
      <c r="PDX19" s="1621"/>
      <c r="PDY19" s="1621"/>
      <c r="PDZ19" s="1621"/>
      <c r="PEA19" s="1621"/>
      <c r="PEB19" s="1621"/>
      <c r="PEC19" s="1621"/>
      <c r="PED19" s="1621"/>
      <c r="PEE19" s="1621"/>
      <c r="PEF19" s="1621"/>
      <c r="PEG19" s="1621"/>
      <c r="PEH19" s="1621"/>
      <c r="PEI19" s="1621"/>
      <c r="PEJ19" s="1621"/>
      <c r="PEK19" s="1621"/>
      <c r="PEL19" s="1621"/>
      <c r="PEM19" s="1621"/>
      <c r="PEN19" s="1621"/>
      <c r="PEO19" s="1621"/>
      <c r="PEP19" s="1621"/>
      <c r="PEQ19" s="1621"/>
      <c r="PER19" s="1621"/>
      <c r="PES19" s="1621"/>
      <c r="PET19" s="1621"/>
      <c r="PEU19" s="1621"/>
      <c r="PEV19" s="1621"/>
      <c r="PEW19" s="1621"/>
      <c r="PEX19" s="1621"/>
      <c r="PEY19" s="1621"/>
      <c r="PEZ19" s="1621"/>
      <c r="PFA19" s="1621"/>
      <c r="PFB19" s="1621"/>
      <c r="PFC19" s="1621"/>
      <c r="PFD19" s="1621"/>
      <c r="PFE19" s="1621"/>
      <c r="PFF19" s="1621"/>
      <c r="PFG19" s="1621"/>
      <c r="PFH19" s="1621"/>
      <c r="PFI19" s="1621"/>
      <c r="PFJ19" s="1621"/>
      <c r="PFK19" s="1621"/>
      <c r="PFL19" s="1621"/>
      <c r="PFM19" s="1621"/>
      <c r="PFN19" s="1621"/>
      <c r="PFO19" s="1621"/>
      <c r="PFP19" s="1621"/>
      <c r="PFQ19" s="1621"/>
      <c r="PFR19" s="1621"/>
      <c r="PFS19" s="1621"/>
      <c r="PFT19" s="1621"/>
      <c r="PFU19" s="1621"/>
      <c r="PFV19" s="1621"/>
      <c r="PFW19" s="1621"/>
      <c r="PFX19" s="1621"/>
      <c r="PFY19" s="1621"/>
      <c r="PFZ19" s="1621"/>
      <c r="PGA19" s="1621"/>
      <c r="PGB19" s="1621"/>
      <c r="PGC19" s="1621"/>
      <c r="PGD19" s="1621"/>
      <c r="PGE19" s="1621"/>
      <c r="PGF19" s="1621"/>
      <c r="PGG19" s="1621"/>
      <c r="PGH19" s="1621"/>
      <c r="PGI19" s="1621"/>
      <c r="PGJ19" s="1621"/>
      <c r="PGK19" s="1621"/>
      <c r="PGL19" s="1621"/>
      <c r="PGM19" s="1621"/>
      <c r="PGN19" s="1621"/>
      <c r="PGO19" s="1621"/>
      <c r="PGP19" s="1621"/>
      <c r="PGQ19" s="1621"/>
      <c r="PGR19" s="1621"/>
      <c r="PGS19" s="1621"/>
      <c r="PGT19" s="1621"/>
      <c r="PGU19" s="1621"/>
      <c r="PGV19" s="1621"/>
      <c r="PGW19" s="1621"/>
      <c r="PGX19" s="1621"/>
      <c r="PGY19" s="1621"/>
      <c r="PGZ19" s="1621"/>
      <c r="PHA19" s="1621"/>
      <c r="PHB19" s="1621"/>
      <c r="PHC19" s="1621"/>
      <c r="PHD19" s="1621"/>
      <c r="PHE19" s="1621"/>
      <c r="PHF19" s="1621"/>
      <c r="PHG19" s="1621"/>
      <c r="PHH19" s="1621"/>
      <c r="PHI19" s="1621"/>
      <c r="PHJ19" s="1621"/>
      <c r="PHK19" s="1621"/>
      <c r="PHL19" s="1621"/>
      <c r="PHM19" s="1621"/>
      <c r="PHN19" s="1621"/>
      <c r="PHO19" s="1621"/>
      <c r="PHP19" s="1621"/>
      <c r="PHQ19" s="1621"/>
      <c r="PHR19" s="1621"/>
      <c r="PHS19" s="1621"/>
      <c r="PHT19" s="1621"/>
      <c r="PHU19" s="1621"/>
      <c r="PHV19" s="1621"/>
      <c r="PHW19" s="1621"/>
      <c r="PHX19" s="1621"/>
      <c r="PHY19" s="1621"/>
      <c r="PHZ19" s="1621"/>
      <c r="PIA19" s="1621"/>
      <c r="PIB19" s="1621"/>
      <c r="PIC19" s="1621"/>
      <c r="PID19" s="1621"/>
      <c r="PIE19" s="1621"/>
      <c r="PIF19" s="1621"/>
      <c r="PIG19" s="1621"/>
      <c r="PIH19" s="1621"/>
      <c r="PII19" s="1621"/>
      <c r="PIJ19" s="1621"/>
      <c r="PIK19" s="1621"/>
      <c r="PIL19" s="1621"/>
      <c r="PIM19" s="1621"/>
      <c r="PIN19" s="1621"/>
      <c r="PIO19" s="1621"/>
      <c r="PIP19" s="1621"/>
      <c r="PIQ19" s="1621"/>
      <c r="PIR19" s="1621"/>
      <c r="PIS19" s="1621"/>
      <c r="PIT19" s="1621"/>
      <c r="PIU19" s="1621"/>
      <c r="PIV19" s="1621"/>
      <c r="PIW19" s="1621"/>
      <c r="PIX19" s="1621"/>
      <c r="PIY19" s="1621"/>
      <c r="PIZ19" s="1621"/>
      <c r="PJA19" s="1621"/>
      <c r="PJB19" s="1621"/>
      <c r="PJC19" s="1621"/>
      <c r="PJD19" s="1621"/>
      <c r="PJE19" s="1621"/>
      <c r="PJF19" s="1621"/>
      <c r="PJG19" s="1621"/>
      <c r="PJH19" s="1621"/>
      <c r="PJI19" s="1621"/>
      <c r="PJJ19" s="1621"/>
      <c r="PJK19" s="1621"/>
      <c r="PJL19" s="1621"/>
      <c r="PJM19" s="1621"/>
      <c r="PJN19" s="1621"/>
      <c r="PJO19" s="1621"/>
      <c r="PJP19" s="1621"/>
      <c r="PJQ19" s="1621"/>
      <c r="PJR19" s="1621"/>
      <c r="PJS19" s="1621"/>
      <c r="PJT19" s="1621"/>
      <c r="PJU19" s="1621"/>
      <c r="PJV19" s="1621"/>
      <c r="PJW19" s="1621"/>
      <c r="PJX19" s="1621"/>
      <c r="PJY19" s="1621"/>
      <c r="PJZ19" s="1621"/>
      <c r="PKA19" s="1621"/>
      <c r="PKB19" s="1621"/>
      <c r="PKC19" s="1621"/>
      <c r="PKD19" s="1621"/>
      <c r="PKE19" s="1621"/>
      <c r="PKF19" s="1621"/>
      <c r="PKG19" s="1621"/>
      <c r="PKH19" s="1621"/>
      <c r="PKI19" s="1621"/>
      <c r="PKJ19" s="1621"/>
      <c r="PKK19" s="1621"/>
      <c r="PKL19" s="1621"/>
      <c r="PKM19" s="1621"/>
      <c r="PKN19" s="1621"/>
      <c r="PKO19" s="1621"/>
      <c r="PKP19" s="1621"/>
      <c r="PKQ19" s="1621"/>
      <c r="PKR19" s="1621"/>
      <c r="PKS19" s="1621"/>
      <c r="PKT19" s="1621"/>
      <c r="PKU19" s="1621"/>
      <c r="PKV19" s="1621"/>
      <c r="PKW19" s="1621"/>
      <c r="PKX19" s="1621"/>
      <c r="PKY19" s="1621"/>
      <c r="PKZ19" s="1621"/>
      <c r="PLA19" s="1621"/>
      <c r="PLB19" s="1621"/>
      <c r="PLC19" s="1621"/>
      <c r="PLD19" s="1621"/>
      <c r="PLE19" s="1621"/>
      <c r="PLF19" s="1621"/>
      <c r="PLG19" s="1621"/>
      <c r="PLH19" s="1621"/>
      <c r="PLI19" s="1621"/>
      <c r="PLJ19" s="1621"/>
      <c r="PLK19" s="1621"/>
      <c r="PLL19" s="1621"/>
      <c r="PLM19" s="1621"/>
      <c r="PLN19" s="1621"/>
      <c r="PLO19" s="1621"/>
      <c r="PLP19" s="1621"/>
      <c r="PLQ19" s="1621"/>
      <c r="PLR19" s="1621"/>
      <c r="PLS19" s="1621"/>
      <c r="PLT19" s="1621"/>
      <c r="PLU19" s="1621"/>
      <c r="PLV19" s="1621"/>
      <c r="PLW19" s="1621"/>
      <c r="PLX19" s="1621"/>
      <c r="PLY19" s="1621"/>
      <c r="PLZ19" s="1621"/>
      <c r="PMA19" s="1621"/>
      <c r="PMB19" s="1621"/>
      <c r="PMC19" s="1621"/>
      <c r="PMD19" s="1621"/>
      <c r="PME19" s="1621"/>
      <c r="PMF19" s="1621"/>
      <c r="PMG19" s="1621"/>
      <c r="PMH19" s="1621"/>
      <c r="PMI19" s="1621"/>
      <c r="PMJ19" s="1621"/>
      <c r="PMK19" s="1621"/>
      <c r="PML19" s="1621"/>
      <c r="PMM19" s="1621"/>
      <c r="PMN19" s="1621"/>
      <c r="PMO19" s="1621"/>
      <c r="PMP19" s="1621"/>
      <c r="PMQ19" s="1621"/>
      <c r="PMR19" s="1621"/>
      <c r="PMS19" s="1621"/>
      <c r="PMT19" s="1621"/>
      <c r="PMU19" s="1621"/>
      <c r="PMV19" s="1621"/>
      <c r="PMW19" s="1621"/>
      <c r="PMX19" s="1621"/>
      <c r="PMY19" s="1621"/>
      <c r="PMZ19" s="1621"/>
      <c r="PNA19" s="1621"/>
      <c r="PNB19" s="1621"/>
      <c r="PNC19" s="1621"/>
      <c r="PND19" s="1621"/>
      <c r="PNE19" s="1621"/>
      <c r="PNF19" s="1621"/>
      <c r="PNG19" s="1621"/>
      <c r="PNH19" s="1621"/>
      <c r="PNI19" s="1621"/>
      <c r="PNJ19" s="1621"/>
      <c r="PNK19" s="1621"/>
      <c r="PNL19" s="1621"/>
      <c r="PNM19" s="1621"/>
      <c r="PNN19" s="1621"/>
      <c r="PNO19" s="1621"/>
      <c r="PNP19" s="1621"/>
      <c r="PNQ19" s="1621"/>
      <c r="PNR19" s="1621"/>
      <c r="PNS19" s="1621"/>
      <c r="PNT19" s="1621"/>
      <c r="PNU19" s="1621"/>
      <c r="PNV19" s="1621"/>
      <c r="PNW19" s="1621"/>
      <c r="PNX19" s="1621"/>
      <c r="PNY19" s="1621"/>
      <c r="PNZ19" s="1621"/>
      <c r="POA19" s="1621"/>
      <c r="POB19" s="1621"/>
      <c r="POC19" s="1621"/>
      <c r="POD19" s="1621"/>
      <c r="POE19" s="1621"/>
      <c r="POF19" s="1621"/>
      <c r="POG19" s="1621"/>
      <c r="POH19" s="1621"/>
      <c r="POI19" s="1621"/>
      <c r="POJ19" s="1621"/>
      <c r="POK19" s="1621"/>
      <c r="POL19" s="1621"/>
      <c r="POM19" s="1621"/>
      <c r="PON19" s="1621"/>
      <c r="POO19" s="1621"/>
      <c r="POP19" s="1621"/>
      <c r="POQ19" s="1621"/>
      <c r="POR19" s="1621"/>
      <c r="POS19" s="1621"/>
      <c r="POT19" s="1621"/>
      <c r="POU19" s="1621"/>
      <c r="POV19" s="1621"/>
      <c r="POW19" s="1621"/>
      <c r="POX19" s="1621"/>
      <c r="POY19" s="1621"/>
      <c r="POZ19" s="1621"/>
      <c r="PPA19" s="1621"/>
      <c r="PPB19" s="1621"/>
      <c r="PPC19" s="1621"/>
      <c r="PPD19" s="1621"/>
      <c r="PPE19" s="1621"/>
      <c r="PPF19" s="1621"/>
      <c r="PPG19" s="1621"/>
      <c r="PPH19" s="1621"/>
      <c r="PPI19" s="1621"/>
      <c r="PPJ19" s="1621"/>
      <c r="PPK19" s="1621"/>
      <c r="PPL19" s="1621"/>
      <c r="PPM19" s="1621"/>
      <c r="PPN19" s="1621"/>
      <c r="PPO19" s="1621"/>
      <c r="PPP19" s="1621"/>
      <c r="PPQ19" s="1621"/>
      <c r="PPR19" s="1621"/>
      <c r="PPS19" s="1621"/>
      <c r="PPT19" s="1621"/>
      <c r="PPU19" s="1621"/>
      <c r="PPV19" s="1621"/>
      <c r="PPW19" s="1621"/>
      <c r="PPX19" s="1621"/>
      <c r="PPY19" s="1621"/>
      <c r="PPZ19" s="1621"/>
      <c r="PQA19" s="1621"/>
      <c r="PQB19" s="1621"/>
      <c r="PQC19" s="1621"/>
      <c r="PQD19" s="1621"/>
      <c r="PQE19" s="1621"/>
      <c r="PQF19" s="1621"/>
      <c r="PQG19" s="1621"/>
      <c r="PQH19" s="1621"/>
      <c r="PQI19" s="1621"/>
      <c r="PQJ19" s="1621"/>
      <c r="PQK19" s="1621"/>
      <c r="PQL19" s="1621"/>
      <c r="PQM19" s="1621"/>
      <c r="PQN19" s="1621"/>
      <c r="PQO19" s="1621"/>
      <c r="PQP19" s="1621"/>
      <c r="PQQ19" s="1621"/>
      <c r="PQR19" s="1621"/>
      <c r="PQS19" s="1621"/>
      <c r="PQT19" s="1621"/>
      <c r="PQU19" s="1621"/>
      <c r="PQV19" s="1621"/>
      <c r="PQW19" s="1621"/>
      <c r="PQX19" s="1621"/>
      <c r="PQY19" s="1621"/>
      <c r="PQZ19" s="1621"/>
      <c r="PRA19" s="1621"/>
      <c r="PRB19" s="1621"/>
      <c r="PRC19" s="1621"/>
      <c r="PRD19" s="1621"/>
      <c r="PRE19" s="1621"/>
      <c r="PRF19" s="1621"/>
      <c r="PRG19" s="1621"/>
      <c r="PRH19" s="1621"/>
      <c r="PRI19" s="1621"/>
      <c r="PRJ19" s="1621"/>
      <c r="PRK19" s="1621"/>
      <c r="PRL19" s="1621"/>
      <c r="PRM19" s="1621"/>
      <c r="PRN19" s="1621"/>
      <c r="PRO19" s="1621"/>
      <c r="PRP19" s="1621"/>
      <c r="PRQ19" s="1621"/>
      <c r="PRR19" s="1621"/>
      <c r="PRS19" s="1621"/>
      <c r="PRT19" s="1621"/>
      <c r="PRU19" s="1621"/>
      <c r="PRV19" s="1621"/>
      <c r="PRW19" s="1621"/>
      <c r="PRX19" s="1621"/>
      <c r="PRY19" s="1621"/>
      <c r="PRZ19" s="1621"/>
      <c r="PSA19" s="1621"/>
      <c r="PSB19" s="1621"/>
      <c r="PSC19" s="1621"/>
      <c r="PSD19" s="1621"/>
      <c r="PSE19" s="1621"/>
      <c r="PSF19" s="1621"/>
      <c r="PSG19" s="1621"/>
      <c r="PSH19" s="1621"/>
      <c r="PSI19" s="1621"/>
      <c r="PSJ19" s="1621"/>
      <c r="PSK19" s="1621"/>
      <c r="PSL19" s="1621"/>
      <c r="PSM19" s="1621"/>
      <c r="PSN19" s="1621"/>
      <c r="PSO19" s="1621"/>
      <c r="PSP19" s="1621"/>
      <c r="PSQ19" s="1621"/>
      <c r="PSR19" s="1621"/>
      <c r="PSS19" s="1621"/>
      <c r="PST19" s="1621"/>
      <c r="PSU19" s="1621"/>
      <c r="PSV19" s="1621"/>
      <c r="PSW19" s="1621"/>
      <c r="PSX19" s="1621"/>
      <c r="PSY19" s="1621"/>
      <c r="PSZ19" s="1621"/>
      <c r="PTA19" s="1621"/>
      <c r="PTB19" s="1621"/>
      <c r="PTC19" s="1621"/>
      <c r="PTD19" s="1621"/>
      <c r="PTE19" s="1621"/>
      <c r="PTF19" s="1621"/>
      <c r="PTG19" s="1621"/>
      <c r="PTH19" s="1621"/>
      <c r="PTI19" s="1621"/>
      <c r="PTJ19" s="1621"/>
      <c r="PTK19" s="1621"/>
      <c r="PTL19" s="1621"/>
      <c r="PTM19" s="1621"/>
      <c r="PTN19" s="1621"/>
      <c r="PTO19" s="1621"/>
      <c r="PTP19" s="1621"/>
      <c r="PTQ19" s="1621"/>
      <c r="PTR19" s="1621"/>
      <c r="PTS19" s="1621"/>
      <c r="PTT19" s="1621"/>
      <c r="PTU19" s="1621"/>
      <c r="PTV19" s="1621"/>
      <c r="PTW19" s="1621"/>
      <c r="PTX19" s="1621"/>
      <c r="PTY19" s="1621"/>
      <c r="PTZ19" s="1621"/>
      <c r="PUA19" s="1621"/>
      <c r="PUB19" s="1621"/>
      <c r="PUC19" s="1621"/>
      <c r="PUD19" s="1621"/>
      <c r="PUE19" s="1621"/>
      <c r="PUF19" s="1621"/>
      <c r="PUG19" s="1621"/>
      <c r="PUH19" s="1621"/>
      <c r="PUI19" s="1621"/>
      <c r="PUJ19" s="1621"/>
      <c r="PUK19" s="1621"/>
      <c r="PUL19" s="1621"/>
      <c r="PUM19" s="1621"/>
      <c r="PUN19" s="1621"/>
      <c r="PUO19" s="1621"/>
      <c r="PUP19" s="1621"/>
      <c r="PUQ19" s="1621"/>
      <c r="PUR19" s="1621"/>
      <c r="PUS19" s="1621"/>
      <c r="PUT19" s="1621"/>
      <c r="PUU19" s="1621"/>
      <c r="PUV19" s="1621"/>
      <c r="PUW19" s="1621"/>
      <c r="PUX19" s="1621"/>
      <c r="PUY19" s="1621"/>
      <c r="PUZ19" s="1621"/>
      <c r="PVA19" s="1621"/>
      <c r="PVB19" s="1621"/>
      <c r="PVC19" s="1621"/>
      <c r="PVD19" s="1621"/>
      <c r="PVE19" s="1621"/>
      <c r="PVF19" s="1621"/>
      <c r="PVG19" s="1621"/>
      <c r="PVH19" s="1621"/>
      <c r="PVI19" s="1621"/>
      <c r="PVJ19" s="1621"/>
      <c r="PVK19" s="1621"/>
      <c r="PVL19" s="1621"/>
      <c r="PVM19" s="1621"/>
      <c r="PVN19" s="1621"/>
      <c r="PVO19" s="1621"/>
      <c r="PVP19" s="1621"/>
      <c r="PVQ19" s="1621"/>
      <c r="PVR19" s="1621"/>
      <c r="PVS19" s="1621"/>
      <c r="PVT19" s="1621"/>
      <c r="PVU19" s="1621"/>
      <c r="PVV19" s="1621"/>
      <c r="PVW19" s="1621"/>
      <c r="PVX19" s="1621"/>
      <c r="PVY19" s="1621"/>
      <c r="PVZ19" s="1621"/>
      <c r="PWA19" s="1621"/>
      <c r="PWB19" s="1621"/>
      <c r="PWC19" s="1621"/>
      <c r="PWD19" s="1621"/>
      <c r="PWE19" s="1621"/>
      <c r="PWF19" s="1621"/>
      <c r="PWG19" s="1621"/>
      <c r="PWH19" s="1621"/>
      <c r="PWI19" s="1621"/>
      <c r="PWJ19" s="1621"/>
      <c r="PWK19" s="1621"/>
      <c r="PWL19" s="1621"/>
      <c r="PWM19" s="1621"/>
      <c r="PWN19" s="1621"/>
      <c r="PWO19" s="1621"/>
      <c r="PWP19" s="1621"/>
      <c r="PWQ19" s="1621"/>
      <c r="PWR19" s="1621"/>
      <c r="PWS19" s="1621"/>
      <c r="PWT19" s="1621"/>
      <c r="PWU19" s="1621"/>
      <c r="PWV19" s="1621"/>
      <c r="PWW19" s="1621"/>
      <c r="PWX19" s="1621"/>
      <c r="PWY19" s="1621"/>
      <c r="PWZ19" s="1621"/>
      <c r="PXA19" s="1621"/>
      <c r="PXB19" s="1621"/>
      <c r="PXC19" s="1621"/>
      <c r="PXD19" s="1621"/>
      <c r="PXE19" s="1621"/>
      <c r="PXF19" s="1621"/>
      <c r="PXG19" s="1621"/>
      <c r="PXH19" s="1621"/>
      <c r="PXI19" s="1621"/>
      <c r="PXJ19" s="1621"/>
      <c r="PXK19" s="1621"/>
      <c r="PXL19" s="1621"/>
      <c r="PXM19" s="1621"/>
      <c r="PXN19" s="1621"/>
      <c r="PXO19" s="1621"/>
      <c r="PXP19" s="1621"/>
      <c r="PXQ19" s="1621"/>
      <c r="PXR19" s="1621"/>
      <c r="PXS19" s="1621"/>
      <c r="PXT19" s="1621"/>
      <c r="PXU19" s="1621"/>
      <c r="PXV19" s="1621"/>
      <c r="PXW19" s="1621"/>
      <c r="PXX19" s="1621"/>
      <c r="PXY19" s="1621"/>
      <c r="PXZ19" s="1621"/>
      <c r="PYA19" s="1621"/>
      <c r="PYB19" s="1621"/>
      <c r="PYC19" s="1621"/>
      <c r="PYD19" s="1621"/>
      <c r="PYE19" s="1621"/>
      <c r="PYF19" s="1621"/>
      <c r="PYG19" s="1621"/>
      <c r="PYH19" s="1621"/>
      <c r="PYI19" s="1621"/>
      <c r="PYJ19" s="1621"/>
      <c r="PYK19" s="1621"/>
      <c r="PYL19" s="1621"/>
      <c r="PYM19" s="1621"/>
      <c r="PYN19" s="1621"/>
      <c r="PYO19" s="1621"/>
      <c r="PYP19" s="1621"/>
      <c r="PYQ19" s="1621"/>
      <c r="PYR19" s="1621"/>
      <c r="PYS19" s="1621"/>
      <c r="PYT19" s="1621"/>
      <c r="PYU19" s="1621"/>
      <c r="PYV19" s="1621"/>
      <c r="PYW19" s="1621"/>
      <c r="PYX19" s="1621"/>
      <c r="PYY19" s="1621"/>
      <c r="PYZ19" s="1621"/>
      <c r="PZA19" s="1621"/>
      <c r="PZB19" s="1621"/>
      <c r="PZC19" s="1621"/>
      <c r="PZD19" s="1621"/>
      <c r="PZE19" s="1621"/>
      <c r="PZF19" s="1621"/>
      <c r="PZG19" s="1621"/>
      <c r="PZH19" s="1621"/>
      <c r="PZI19" s="1621"/>
      <c r="PZJ19" s="1621"/>
      <c r="PZK19" s="1621"/>
      <c r="PZL19" s="1621"/>
      <c r="PZM19" s="1621"/>
      <c r="PZN19" s="1621"/>
      <c r="PZO19" s="1621"/>
      <c r="PZP19" s="1621"/>
      <c r="PZQ19" s="1621"/>
      <c r="PZR19" s="1621"/>
      <c r="PZS19" s="1621"/>
      <c r="PZT19" s="1621"/>
      <c r="PZU19" s="1621"/>
      <c r="PZV19" s="1621"/>
      <c r="PZW19" s="1621"/>
      <c r="PZX19" s="1621"/>
      <c r="PZY19" s="1621"/>
      <c r="PZZ19" s="1621"/>
      <c r="QAA19" s="1621"/>
      <c r="QAB19" s="1621"/>
      <c r="QAC19" s="1621"/>
      <c r="QAD19" s="1621"/>
      <c r="QAE19" s="1621"/>
      <c r="QAF19" s="1621"/>
      <c r="QAG19" s="1621"/>
      <c r="QAH19" s="1621"/>
      <c r="QAI19" s="1621"/>
      <c r="QAJ19" s="1621"/>
      <c r="QAK19" s="1621"/>
      <c r="QAL19" s="1621"/>
      <c r="QAM19" s="1621"/>
      <c r="QAN19" s="1621"/>
      <c r="QAO19" s="1621"/>
      <c r="QAP19" s="1621"/>
      <c r="QAQ19" s="1621"/>
      <c r="QAR19" s="1621"/>
      <c r="QAS19" s="1621"/>
      <c r="QAT19" s="1621"/>
      <c r="QAU19" s="1621"/>
      <c r="QAV19" s="1621"/>
      <c r="QAW19" s="1621"/>
      <c r="QAX19" s="1621"/>
      <c r="QAY19" s="1621"/>
      <c r="QAZ19" s="1621"/>
      <c r="QBA19" s="1621"/>
      <c r="QBB19" s="1621"/>
      <c r="QBC19" s="1621"/>
      <c r="QBD19" s="1621"/>
      <c r="QBE19" s="1621"/>
      <c r="QBF19" s="1621"/>
      <c r="QBG19" s="1621"/>
      <c r="QBH19" s="1621"/>
      <c r="QBI19" s="1621"/>
      <c r="QBJ19" s="1621"/>
      <c r="QBK19" s="1621"/>
      <c r="QBL19" s="1621"/>
      <c r="QBM19" s="1621"/>
      <c r="QBN19" s="1621"/>
      <c r="QBO19" s="1621"/>
      <c r="QBP19" s="1621"/>
      <c r="QBQ19" s="1621"/>
      <c r="QBR19" s="1621"/>
      <c r="QBS19" s="1621"/>
      <c r="QBT19" s="1621"/>
      <c r="QBU19" s="1621"/>
      <c r="QBV19" s="1621"/>
      <c r="QBW19" s="1621"/>
      <c r="QBX19" s="1621"/>
      <c r="QBY19" s="1621"/>
      <c r="QBZ19" s="1621"/>
      <c r="QCA19" s="1621"/>
      <c r="QCB19" s="1621"/>
      <c r="QCC19" s="1621"/>
      <c r="QCD19" s="1621"/>
      <c r="QCE19" s="1621"/>
      <c r="QCF19" s="1621"/>
      <c r="QCG19" s="1621"/>
      <c r="QCH19" s="1621"/>
      <c r="QCI19" s="1621"/>
      <c r="QCJ19" s="1621"/>
      <c r="QCK19" s="1621"/>
      <c r="QCL19" s="1621"/>
      <c r="QCM19" s="1621"/>
      <c r="QCN19" s="1621"/>
      <c r="QCO19" s="1621"/>
      <c r="QCP19" s="1621"/>
      <c r="QCQ19" s="1621"/>
      <c r="QCR19" s="1621"/>
      <c r="QCS19" s="1621"/>
      <c r="QCT19" s="1621"/>
      <c r="QCU19" s="1621"/>
      <c r="QCV19" s="1621"/>
      <c r="QCW19" s="1621"/>
      <c r="QCX19" s="1621"/>
      <c r="QCY19" s="1621"/>
      <c r="QCZ19" s="1621"/>
      <c r="QDA19" s="1621"/>
      <c r="QDB19" s="1621"/>
      <c r="QDC19" s="1621"/>
      <c r="QDD19" s="1621"/>
      <c r="QDE19" s="1621"/>
      <c r="QDF19" s="1621"/>
      <c r="QDG19" s="1621"/>
      <c r="QDH19" s="1621"/>
      <c r="QDI19" s="1621"/>
      <c r="QDJ19" s="1621"/>
      <c r="QDK19" s="1621"/>
      <c r="QDL19" s="1621"/>
      <c r="QDM19" s="1621"/>
      <c r="QDN19" s="1621"/>
      <c r="QDO19" s="1621"/>
      <c r="QDP19" s="1621"/>
      <c r="QDQ19" s="1621"/>
      <c r="QDR19" s="1621"/>
      <c r="QDS19" s="1621"/>
      <c r="QDT19" s="1621"/>
      <c r="QDU19" s="1621"/>
      <c r="QDV19" s="1621"/>
      <c r="QDW19" s="1621"/>
      <c r="QDX19" s="1621"/>
      <c r="QDY19" s="1621"/>
      <c r="QDZ19" s="1621"/>
      <c r="QEA19" s="1621"/>
      <c r="QEB19" s="1621"/>
      <c r="QEC19" s="1621"/>
      <c r="QED19" s="1621"/>
      <c r="QEE19" s="1621"/>
      <c r="QEF19" s="1621"/>
      <c r="QEG19" s="1621"/>
      <c r="QEH19" s="1621"/>
      <c r="QEI19" s="1621"/>
      <c r="QEJ19" s="1621"/>
      <c r="QEK19" s="1621"/>
      <c r="QEL19" s="1621"/>
      <c r="QEM19" s="1621"/>
      <c r="QEN19" s="1621"/>
      <c r="QEO19" s="1621"/>
      <c r="QEP19" s="1621"/>
      <c r="QEQ19" s="1621"/>
      <c r="QER19" s="1621"/>
      <c r="QES19" s="1621"/>
      <c r="QET19" s="1621"/>
      <c r="QEU19" s="1621"/>
      <c r="QEV19" s="1621"/>
      <c r="QEW19" s="1621"/>
      <c r="QEX19" s="1621"/>
      <c r="QEY19" s="1621"/>
      <c r="QEZ19" s="1621"/>
      <c r="QFA19" s="1621"/>
      <c r="QFB19" s="1621"/>
      <c r="QFC19" s="1621"/>
      <c r="QFD19" s="1621"/>
      <c r="QFE19" s="1621"/>
      <c r="QFF19" s="1621"/>
      <c r="QFG19" s="1621"/>
      <c r="QFH19" s="1621"/>
      <c r="QFI19" s="1621"/>
      <c r="QFJ19" s="1621"/>
      <c r="QFK19" s="1621"/>
      <c r="QFL19" s="1621"/>
      <c r="QFM19" s="1621"/>
      <c r="QFN19" s="1621"/>
      <c r="QFO19" s="1621"/>
      <c r="QFP19" s="1621"/>
      <c r="QFQ19" s="1621"/>
      <c r="QFR19" s="1621"/>
      <c r="QFS19" s="1621"/>
      <c r="QFT19" s="1621"/>
      <c r="QFU19" s="1621"/>
      <c r="QFV19" s="1621"/>
      <c r="QFW19" s="1621"/>
      <c r="QFX19" s="1621"/>
      <c r="QFY19" s="1621"/>
      <c r="QFZ19" s="1621"/>
      <c r="QGA19" s="1621"/>
      <c r="QGB19" s="1621"/>
      <c r="QGC19" s="1621"/>
      <c r="QGD19" s="1621"/>
      <c r="QGE19" s="1621"/>
      <c r="QGF19" s="1621"/>
      <c r="QGG19" s="1621"/>
      <c r="QGH19" s="1621"/>
      <c r="QGI19" s="1621"/>
      <c r="QGJ19" s="1621"/>
      <c r="QGK19" s="1621"/>
      <c r="QGL19" s="1621"/>
      <c r="QGM19" s="1621"/>
      <c r="QGN19" s="1621"/>
      <c r="QGO19" s="1621"/>
      <c r="QGP19" s="1621"/>
      <c r="QGQ19" s="1621"/>
      <c r="QGR19" s="1621"/>
      <c r="QGS19" s="1621"/>
      <c r="QGT19" s="1621"/>
      <c r="QGU19" s="1621"/>
      <c r="QGV19" s="1621"/>
      <c r="QGW19" s="1621"/>
      <c r="QGX19" s="1621"/>
      <c r="QGY19" s="1621"/>
      <c r="QGZ19" s="1621"/>
      <c r="QHA19" s="1621"/>
      <c r="QHB19" s="1621"/>
      <c r="QHC19" s="1621"/>
      <c r="QHD19" s="1621"/>
      <c r="QHE19" s="1621"/>
      <c r="QHF19" s="1621"/>
      <c r="QHG19" s="1621"/>
      <c r="QHH19" s="1621"/>
      <c r="QHI19" s="1621"/>
      <c r="QHJ19" s="1621"/>
      <c r="QHK19" s="1621"/>
      <c r="QHL19" s="1621"/>
      <c r="QHM19" s="1621"/>
      <c r="QHN19" s="1621"/>
      <c r="QHO19" s="1621"/>
      <c r="QHP19" s="1621"/>
      <c r="QHQ19" s="1621"/>
      <c r="QHR19" s="1621"/>
      <c r="QHS19" s="1621"/>
      <c r="QHT19" s="1621"/>
      <c r="QHU19" s="1621"/>
      <c r="QHV19" s="1621"/>
      <c r="QHW19" s="1621"/>
      <c r="QHX19" s="1621"/>
      <c r="QHY19" s="1621"/>
      <c r="QHZ19" s="1621"/>
      <c r="QIA19" s="1621"/>
      <c r="QIB19" s="1621"/>
      <c r="QIC19" s="1621"/>
      <c r="QID19" s="1621"/>
      <c r="QIE19" s="1621"/>
      <c r="QIF19" s="1621"/>
      <c r="QIG19" s="1621"/>
      <c r="QIH19" s="1621"/>
      <c r="QII19" s="1621"/>
      <c r="QIJ19" s="1621"/>
      <c r="QIK19" s="1621"/>
      <c r="QIL19" s="1621"/>
      <c r="QIM19" s="1621"/>
      <c r="QIN19" s="1621"/>
      <c r="QIO19" s="1621"/>
      <c r="QIP19" s="1621"/>
      <c r="QIQ19" s="1621"/>
      <c r="QIR19" s="1621"/>
      <c r="QIS19" s="1621"/>
      <c r="QIT19" s="1621"/>
      <c r="QIU19" s="1621"/>
      <c r="QIV19" s="1621"/>
      <c r="QIW19" s="1621"/>
      <c r="QIX19" s="1621"/>
      <c r="QIY19" s="1621"/>
      <c r="QIZ19" s="1621"/>
      <c r="QJA19" s="1621"/>
      <c r="QJB19" s="1621"/>
      <c r="QJC19" s="1621"/>
      <c r="QJD19" s="1621"/>
      <c r="QJE19" s="1621"/>
      <c r="QJF19" s="1621"/>
      <c r="QJG19" s="1621"/>
      <c r="QJH19" s="1621"/>
      <c r="QJI19" s="1621"/>
      <c r="QJJ19" s="1621"/>
      <c r="QJK19" s="1621"/>
      <c r="QJL19" s="1621"/>
      <c r="QJM19" s="1621"/>
      <c r="QJN19" s="1621"/>
      <c r="QJO19" s="1621"/>
      <c r="QJP19" s="1621"/>
      <c r="QJQ19" s="1621"/>
      <c r="QJR19" s="1621"/>
      <c r="QJS19" s="1621"/>
      <c r="QJT19" s="1621"/>
      <c r="QJU19" s="1621"/>
      <c r="QJV19" s="1621"/>
      <c r="QJW19" s="1621"/>
      <c r="QJX19" s="1621"/>
      <c r="QJY19" s="1621"/>
      <c r="QJZ19" s="1621"/>
      <c r="QKA19" s="1621"/>
      <c r="QKB19" s="1621"/>
      <c r="QKC19" s="1621"/>
      <c r="QKD19" s="1621"/>
      <c r="QKE19" s="1621"/>
      <c r="QKF19" s="1621"/>
      <c r="QKG19" s="1621"/>
      <c r="QKH19" s="1621"/>
      <c r="QKI19" s="1621"/>
      <c r="QKJ19" s="1621"/>
      <c r="QKK19" s="1621"/>
      <c r="QKL19" s="1621"/>
      <c r="QKM19" s="1621"/>
      <c r="QKN19" s="1621"/>
      <c r="QKO19" s="1621"/>
      <c r="QKP19" s="1621"/>
      <c r="QKQ19" s="1621"/>
      <c r="QKR19" s="1621"/>
      <c r="QKS19" s="1621"/>
      <c r="QKT19" s="1621"/>
      <c r="QKU19" s="1621"/>
      <c r="QKV19" s="1621"/>
      <c r="QKW19" s="1621"/>
      <c r="QKX19" s="1621"/>
      <c r="QKY19" s="1621"/>
      <c r="QKZ19" s="1621"/>
      <c r="QLA19" s="1621"/>
      <c r="QLB19" s="1621"/>
      <c r="QLC19" s="1621"/>
      <c r="QLD19" s="1621"/>
      <c r="QLE19" s="1621"/>
      <c r="QLF19" s="1621"/>
      <c r="QLG19" s="1621"/>
      <c r="QLH19" s="1621"/>
      <c r="QLI19" s="1621"/>
      <c r="QLJ19" s="1621"/>
      <c r="QLK19" s="1621"/>
      <c r="QLL19" s="1621"/>
      <c r="QLM19" s="1621"/>
      <c r="QLN19" s="1621"/>
      <c r="QLO19" s="1621"/>
      <c r="QLP19" s="1621"/>
      <c r="QLQ19" s="1621"/>
      <c r="QLR19" s="1621"/>
      <c r="QLS19" s="1621"/>
      <c r="QLT19" s="1621"/>
      <c r="QLU19" s="1621"/>
      <c r="QLV19" s="1621"/>
      <c r="QLW19" s="1621"/>
      <c r="QLX19" s="1621"/>
      <c r="QLY19" s="1621"/>
      <c r="QLZ19" s="1621"/>
      <c r="QMA19" s="1621"/>
      <c r="QMB19" s="1621"/>
      <c r="QMC19" s="1621"/>
      <c r="QMD19" s="1621"/>
      <c r="QME19" s="1621"/>
      <c r="QMF19" s="1621"/>
      <c r="QMG19" s="1621"/>
      <c r="QMH19" s="1621"/>
      <c r="QMI19" s="1621"/>
      <c r="QMJ19" s="1621"/>
      <c r="QMK19" s="1621"/>
      <c r="QML19" s="1621"/>
      <c r="QMM19" s="1621"/>
      <c r="QMN19" s="1621"/>
      <c r="QMO19" s="1621"/>
      <c r="QMP19" s="1621"/>
      <c r="QMQ19" s="1621"/>
      <c r="QMR19" s="1621"/>
      <c r="QMS19" s="1621"/>
      <c r="QMT19" s="1621"/>
      <c r="QMU19" s="1621"/>
      <c r="QMV19" s="1621"/>
      <c r="QMW19" s="1621"/>
      <c r="QMX19" s="1621"/>
      <c r="QMY19" s="1621"/>
      <c r="QMZ19" s="1621"/>
      <c r="QNA19" s="1621"/>
      <c r="QNB19" s="1621"/>
      <c r="QNC19" s="1621"/>
      <c r="QND19" s="1621"/>
      <c r="QNE19" s="1621"/>
      <c r="QNF19" s="1621"/>
      <c r="QNG19" s="1621"/>
      <c r="QNH19" s="1621"/>
      <c r="QNI19" s="1621"/>
      <c r="QNJ19" s="1621"/>
      <c r="QNK19" s="1621"/>
      <c r="QNL19" s="1621"/>
      <c r="QNM19" s="1621"/>
      <c r="QNN19" s="1621"/>
      <c r="QNO19" s="1621"/>
      <c r="QNP19" s="1621"/>
      <c r="QNQ19" s="1621"/>
      <c r="QNR19" s="1621"/>
      <c r="QNS19" s="1621"/>
      <c r="QNT19" s="1621"/>
      <c r="QNU19" s="1621"/>
      <c r="QNV19" s="1621"/>
      <c r="QNW19" s="1621"/>
      <c r="QNX19" s="1621"/>
      <c r="QNY19" s="1621"/>
      <c r="QNZ19" s="1621"/>
      <c r="QOA19" s="1621"/>
      <c r="QOB19" s="1621"/>
      <c r="QOC19" s="1621"/>
      <c r="QOD19" s="1621"/>
      <c r="QOE19" s="1621"/>
      <c r="QOF19" s="1621"/>
      <c r="QOG19" s="1621"/>
      <c r="QOH19" s="1621"/>
      <c r="QOI19" s="1621"/>
      <c r="QOJ19" s="1621"/>
      <c r="QOK19" s="1621"/>
      <c r="QOL19" s="1621"/>
      <c r="QOM19" s="1621"/>
      <c r="QON19" s="1621"/>
      <c r="QOO19" s="1621"/>
      <c r="QOP19" s="1621"/>
      <c r="QOQ19" s="1621"/>
      <c r="QOR19" s="1621"/>
      <c r="QOS19" s="1621"/>
      <c r="QOT19" s="1621"/>
      <c r="QOU19" s="1621"/>
      <c r="QOV19" s="1621"/>
      <c r="QOW19" s="1621"/>
      <c r="QOX19" s="1621"/>
      <c r="QOY19" s="1621"/>
      <c r="QOZ19" s="1621"/>
      <c r="QPA19" s="1621"/>
      <c r="QPB19" s="1621"/>
      <c r="QPC19" s="1621"/>
      <c r="QPD19" s="1621"/>
      <c r="QPE19" s="1621"/>
      <c r="QPF19" s="1621"/>
      <c r="QPG19" s="1621"/>
      <c r="QPH19" s="1621"/>
      <c r="QPI19" s="1621"/>
      <c r="QPJ19" s="1621"/>
      <c r="QPK19" s="1621"/>
      <c r="QPL19" s="1621"/>
      <c r="QPM19" s="1621"/>
      <c r="QPN19" s="1621"/>
      <c r="QPO19" s="1621"/>
      <c r="QPP19" s="1621"/>
      <c r="QPQ19" s="1621"/>
      <c r="QPR19" s="1621"/>
      <c r="QPS19" s="1621"/>
      <c r="QPT19" s="1621"/>
      <c r="QPU19" s="1621"/>
      <c r="QPV19" s="1621"/>
      <c r="QPW19" s="1621"/>
      <c r="QPX19" s="1621"/>
      <c r="QPY19" s="1621"/>
      <c r="QPZ19" s="1621"/>
      <c r="QQA19" s="1621"/>
      <c r="QQB19" s="1621"/>
      <c r="QQC19" s="1621"/>
      <c r="QQD19" s="1621"/>
      <c r="QQE19" s="1621"/>
      <c r="QQF19" s="1621"/>
      <c r="QQG19" s="1621"/>
      <c r="QQH19" s="1621"/>
      <c r="QQI19" s="1621"/>
      <c r="QQJ19" s="1621"/>
      <c r="QQK19" s="1621"/>
      <c r="QQL19" s="1621"/>
      <c r="QQM19" s="1621"/>
      <c r="QQN19" s="1621"/>
      <c r="QQO19" s="1621"/>
      <c r="QQP19" s="1621"/>
      <c r="QQQ19" s="1621"/>
      <c r="QQR19" s="1621"/>
      <c r="QQS19" s="1621"/>
      <c r="QQT19" s="1621"/>
      <c r="QQU19" s="1621"/>
      <c r="QQV19" s="1621"/>
      <c r="QQW19" s="1621"/>
      <c r="QQX19" s="1621"/>
      <c r="QQY19" s="1621"/>
      <c r="QQZ19" s="1621"/>
      <c r="QRA19" s="1621"/>
      <c r="QRB19" s="1621"/>
      <c r="QRC19" s="1621"/>
      <c r="QRD19" s="1621"/>
      <c r="QRE19" s="1621"/>
      <c r="QRF19" s="1621"/>
      <c r="QRG19" s="1621"/>
      <c r="QRH19" s="1621"/>
      <c r="QRI19" s="1621"/>
      <c r="QRJ19" s="1621"/>
      <c r="QRK19" s="1621"/>
      <c r="QRL19" s="1621"/>
      <c r="QRM19" s="1621"/>
      <c r="QRN19" s="1621"/>
      <c r="QRO19" s="1621"/>
      <c r="QRP19" s="1621"/>
      <c r="QRQ19" s="1621"/>
      <c r="QRR19" s="1621"/>
      <c r="QRS19" s="1621"/>
      <c r="QRT19" s="1621"/>
      <c r="QRU19" s="1621"/>
      <c r="QRV19" s="1621"/>
      <c r="QRW19" s="1621"/>
      <c r="QRX19" s="1621"/>
      <c r="QRY19" s="1621"/>
      <c r="QRZ19" s="1621"/>
      <c r="QSA19" s="1621"/>
      <c r="QSB19" s="1621"/>
      <c r="QSC19" s="1621"/>
      <c r="QSD19" s="1621"/>
      <c r="QSE19" s="1621"/>
      <c r="QSF19" s="1621"/>
      <c r="QSG19" s="1621"/>
      <c r="QSH19" s="1621"/>
      <c r="QSI19" s="1621"/>
      <c r="QSJ19" s="1621"/>
      <c r="QSK19" s="1621"/>
      <c r="QSL19" s="1621"/>
      <c r="QSM19" s="1621"/>
      <c r="QSN19" s="1621"/>
      <c r="QSO19" s="1621"/>
      <c r="QSP19" s="1621"/>
      <c r="QSQ19" s="1621"/>
      <c r="QSR19" s="1621"/>
      <c r="QSS19" s="1621"/>
      <c r="QST19" s="1621"/>
      <c r="QSU19" s="1621"/>
      <c r="QSV19" s="1621"/>
      <c r="QSW19" s="1621"/>
      <c r="QSX19" s="1621"/>
      <c r="QSY19" s="1621"/>
      <c r="QSZ19" s="1621"/>
      <c r="QTA19" s="1621"/>
      <c r="QTB19" s="1621"/>
      <c r="QTC19" s="1621"/>
      <c r="QTD19" s="1621"/>
      <c r="QTE19" s="1621"/>
      <c r="QTF19" s="1621"/>
      <c r="QTG19" s="1621"/>
      <c r="QTH19" s="1621"/>
      <c r="QTI19" s="1621"/>
      <c r="QTJ19" s="1621"/>
      <c r="QTK19" s="1621"/>
      <c r="QTL19" s="1621"/>
      <c r="QTM19" s="1621"/>
      <c r="QTN19" s="1621"/>
      <c r="QTO19" s="1621"/>
      <c r="QTP19" s="1621"/>
      <c r="QTQ19" s="1621"/>
      <c r="QTR19" s="1621"/>
      <c r="QTS19" s="1621"/>
      <c r="QTT19" s="1621"/>
      <c r="QTU19" s="1621"/>
      <c r="QTV19" s="1621"/>
      <c r="QTW19" s="1621"/>
      <c r="QTX19" s="1621"/>
      <c r="QTY19" s="1621"/>
      <c r="QTZ19" s="1621"/>
      <c r="QUA19" s="1621"/>
      <c r="QUB19" s="1621"/>
      <c r="QUC19" s="1621"/>
      <c r="QUD19" s="1621"/>
      <c r="QUE19" s="1621"/>
      <c r="QUF19" s="1621"/>
      <c r="QUG19" s="1621"/>
      <c r="QUH19" s="1621"/>
      <c r="QUI19" s="1621"/>
      <c r="QUJ19" s="1621"/>
      <c r="QUK19" s="1621"/>
      <c r="QUL19" s="1621"/>
      <c r="QUM19" s="1621"/>
      <c r="QUN19" s="1621"/>
      <c r="QUO19" s="1621"/>
      <c r="QUP19" s="1621"/>
      <c r="QUQ19" s="1621"/>
      <c r="QUR19" s="1621"/>
      <c r="QUS19" s="1621"/>
      <c r="QUT19" s="1621"/>
      <c r="QUU19" s="1621"/>
      <c r="QUV19" s="1621"/>
      <c r="QUW19" s="1621"/>
      <c r="QUX19" s="1621"/>
      <c r="QUY19" s="1621"/>
      <c r="QUZ19" s="1621"/>
      <c r="QVA19" s="1621"/>
      <c r="QVB19" s="1621"/>
      <c r="QVC19" s="1621"/>
      <c r="QVD19" s="1621"/>
      <c r="QVE19" s="1621"/>
      <c r="QVF19" s="1621"/>
      <c r="QVG19" s="1621"/>
      <c r="QVH19" s="1621"/>
      <c r="QVI19" s="1621"/>
      <c r="QVJ19" s="1621"/>
      <c r="QVK19" s="1621"/>
      <c r="QVL19" s="1621"/>
      <c r="QVM19" s="1621"/>
      <c r="QVN19" s="1621"/>
      <c r="QVO19" s="1621"/>
      <c r="QVP19" s="1621"/>
      <c r="QVQ19" s="1621"/>
      <c r="QVR19" s="1621"/>
      <c r="QVS19" s="1621"/>
      <c r="QVT19" s="1621"/>
      <c r="QVU19" s="1621"/>
      <c r="QVV19" s="1621"/>
      <c r="QVW19" s="1621"/>
      <c r="QVX19" s="1621"/>
      <c r="QVY19" s="1621"/>
      <c r="QVZ19" s="1621"/>
      <c r="QWA19" s="1621"/>
      <c r="QWB19" s="1621"/>
      <c r="QWC19" s="1621"/>
      <c r="QWD19" s="1621"/>
      <c r="QWE19" s="1621"/>
      <c r="QWF19" s="1621"/>
      <c r="QWG19" s="1621"/>
      <c r="QWH19" s="1621"/>
      <c r="QWI19" s="1621"/>
      <c r="QWJ19" s="1621"/>
      <c r="QWK19" s="1621"/>
      <c r="QWL19" s="1621"/>
      <c r="QWM19" s="1621"/>
      <c r="QWN19" s="1621"/>
      <c r="QWO19" s="1621"/>
      <c r="QWP19" s="1621"/>
      <c r="QWQ19" s="1621"/>
      <c r="QWR19" s="1621"/>
      <c r="QWS19" s="1621"/>
      <c r="QWT19" s="1621"/>
      <c r="QWU19" s="1621"/>
      <c r="QWV19" s="1621"/>
      <c r="QWW19" s="1621"/>
      <c r="QWX19" s="1621"/>
      <c r="QWY19" s="1621"/>
      <c r="QWZ19" s="1621"/>
      <c r="QXA19" s="1621"/>
      <c r="QXB19" s="1621"/>
      <c r="QXC19" s="1621"/>
      <c r="QXD19" s="1621"/>
      <c r="QXE19" s="1621"/>
      <c r="QXF19" s="1621"/>
      <c r="QXG19" s="1621"/>
      <c r="QXH19" s="1621"/>
      <c r="QXI19" s="1621"/>
      <c r="QXJ19" s="1621"/>
      <c r="QXK19" s="1621"/>
      <c r="QXL19" s="1621"/>
      <c r="QXM19" s="1621"/>
      <c r="QXN19" s="1621"/>
      <c r="QXO19" s="1621"/>
      <c r="QXP19" s="1621"/>
      <c r="QXQ19" s="1621"/>
      <c r="QXR19" s="1621"/>
      <c r="QXS19" s="1621"/>
      <c r="QXT19" s="1621"/>
      <c r="QXU19" s="1621"/>
      <c r="QXV19" s="1621"/>
      <c r="QXW19" s="1621"/>
      <c r="QXX19" s="1621"/>
      <c r="QXY19" s="1621"/>
      <c r="QXZ19" s="1621"/>
      <c r="QYA19" s="1621"/>
      <c r="QYB19" s="1621"/>
      <c r="QYC19" s="1621"/>
      <c r="QYD19" s="1621"/>
      <c r="QYE19" s="1621"/>
      <c r="QYF19" s="1621"/>
      <c r="QYG19" s="1621"/>
      <c r="QYH19" s="1621"/>
      <c r="QYI19" s="1621"/>
      <c r="QYJ19" s="1621"/>
      <c r="QYK19" s="1621"/>
      <c r="QYL19" s="1621"/>
      <c r="QYM19" s="1621"/>
      <c r="QYN19" s="1621"/>
      <c r="QYO19" s="1621"/>
      <c r="QYP19" s="1621"/>
      <c r="QYQ19" s="1621"/>
      <c r="QYR19" s="1621"/>
      <c r="QYS19" s="1621"/>
      <c r="QYT19" s="1621"/>
      <c r="QYU19" s="1621"/>
      <c r="QYV19" s="1621"/>
      <c r="QYW19" s="1621"/>
      <c r="QYX19" s="1621"/>
      <c r="QYY19" s="1621"/>
      <c r="QYZ19" s="1621"/>
      <c r="QZA19" s="1621"/>
      <c r="QZB19" s="1621"/>
      <c r="QZC19" s="1621"/>
      <c r="QZD19" s="1621"/>
      <c r="QZE19" s="1621"/>
      <c r="QZF19" s="1621"/>
      <c r="QZG19" s="1621"/>
      <c r="QZH19" s="1621"/>
      <c r="QZI19" s="1621"/>
      <c r="QZJ19" s="1621"/>
      <c r="QZK19" s="1621"/>
      <c r="QZL19" s="1621"/>
      <c r="QZM19" s="1621"/>
      <c r="QZN19" s="1621"/>
      <c r="QZO19" s="1621"/>
      <c r="QZP19" s="1621"/>
      <c r="QZQ19" s="1621"/>
      <c r="QZR19" s="1621"/>
      <c r="QZS19" s="1621"/>
      <c r="QZT19" s="1621"/>
      <c r="QZU19" s="1621"/>
      <c r="QZV19" s="1621"/>
      <c r="QZW19" s="1621"/>
      <c r="QZX19" s="1621"/>
      <c r="QZY19" s="1621"/>
      <c r="QZZ19" s="1621"/>
      <c r="RAA19" s="1621"/>
      <c r="RAB19" s="1621"/>
      <c r="RAC19" s="1621"/>
      <c r="RAD19" s="1621"/>
      <c r="RAE19" s="1621"/>
      <c r="RAF19" s="1621"/>
      <c r="RAG19" s="1621"/>
      <c r="RAH19" s="1621"/>
      <c r="RAI19" s="1621"/>
      <c r="RAJ19" s="1621"/>
      <c r="RAK19" s="1621"/>
      <c r="RAL19" s="1621"/>
      <c r="RAM19" s="1621"/>
      <c r="RAN19" s="1621"/>
      <c r="RAO19" s="1621"/>
      <c r="RAP19" s="1621"/>
      <c r="RAQ19" s="1621"/>
      <c r="RAR19" s="1621"/>
      <c r="RAS19" s="1621"/>
      <c r="RAT19" s="1621"/>
      <c r="RAU19" s="1621"/>
      <c r="RAV19" s="1621"/>
      <c r="RAW19" s="1621"/>
      <c r="RAX19" s="1621"/>
      <c r="RAY19" s="1621"/>
      <c r="RAZ19" s="1621"/>
      <c r="RBA19" s="1621"/>
      <c r="RBB19" s="1621"/>
      <c r="RBC19" s="1621"/>
      <c r="RBD19" s="1621"/>
      <c r="RBE19" s="1621"/>
      <c r="RBF19" s="1621"/>
      <c r="RBG19" s="1621"/>
      <c r="RBH19" s="1621"/>
      <c r="RBI19" s="1621"/>
      <c r="RBJ19" s="1621"/>
      <c r="RBK19" s="1621"/>
      <c r="RBL19" s="1621"/>
      <c r="RBM19" s="1621"/>
      <c r="RBN19" s="1621"/>
      <c r="RBO19" s="1621"/>
      <c r="RBP19" s="1621"/>
      <c r="RBQ19" s="1621"/>
      <c r="RBR19" s="1621"/>
      <c r="RBS19" s="1621"/>
      <c r="RBT19" s="1621"/>
      <c r="RBU19" s="1621"/>
      <c r="RBV19" s="1621"/>
      <c r="RBW19" s="1621"/>
      <c r="RBX19" s="1621"/>
      <c r="RBY19" s="1621"/>
      <c r="RBZ19" s="1621"/>
      <c r="RCA19" s="1621"/>
      <c r="RCB19" s="1621"/>
      <c r="RCC19" s="1621"/>
      <c r="RCD19" s="1621"/>
      <c r="RCE19" s="1621"/>
      <c r="RCF19" s="1621"/>
      <c r="RCG19" s="1621"/>
      <c r="RCH19" s="1621"/>
      <c r="RCI19" s="1621"/>
      <c r="RCJ19" s="1621"/>
      <c r="RCK19" s="1621"/>
      <c r="RCL19" s="1621"/>
      <c r="RCM19" s="1621"/>
      <c r="RCN19" s="1621"/>
      <c r="RCO19" s="1621"/>
      <c r="RCP19" s="1621"/>
      <c r="RCQ19" s="1621"/>
      <c r="RCR19" s="1621"/>
      <c r="RCS19" s="1621"/>
      <c r="RCT19" s="1621"/>
      <c r="RCU19" s="1621"/>
      <c r="RCV19" s="1621"/>
      <c r="RCW19" s="1621"/>
      <c r="RCX19" s="1621"/>
      <c r="RCY19" s="1621"/>
      <c r="RCZ19" s="1621"/>
      <c r="RDA19" s="1621"/>
      <c r="RDB19" s="1621"/>
      <c r="RDC19" s="1621"/>
      <c r="RDD19" s="1621"/>
      <c r="RDE19" s="1621"/>
      <c r="RDF19" s="1621"/>
      <c r="RDG19" s="1621"/>
      <c r="RDH19" s="1621"/>
      <c r="RDI19" s="1621"/>
      <c r="RDJ19" s="1621"/>
      <c r="RDK19" s="1621"/>
      <c r="RDL19" s="1621"/>
      <c r="RDM19" s="1621"/>
      <c r="RDN19" s="1621"/>
      <c r="RDO19" s="1621"/>
      <c r="RDP19" s="1621"/>
      <c r="RDQ19" s="1621"/>
      <c r="RDR19" s="1621"/>
      <c r="RDS19" s="1621"/>
      <c r="RDT19" s="1621"/>
      <c r="RDU19" s="1621"/>
      <c r="RDV19" s="1621"/>
      <c r="RDW19" s="1621"/>
      <c r="RDX19" s="1621"/>
      <c r="RDY19" s="1621"/>
      <c r="RDZ19" s="1621"/>
      <c r="REA19" s="1621"/>
      <c r="REB19" s="1621"/>
      <c r="REC19" s="1621"/>
      <c r="RED19" s="1621"/>
      <c r="REE19" s="1621"/>
      <c r="REF19" s="1621"/>
      <c r="REG19" s="1621"/>
      <c r="REH19" s="1621"/>
      <c r="REI19" s="1621"/>
      <c r="REJ19" s="1621"/>
      <c r="REK19" s="1621"/>
      <c r="REL19" s="1621"/>
      <c r="REM19" s="1621"/>
      <c r="REN19" s="1621"/>
      <c r="REO19" s="1621"/>
      <c r="REP19" s="1621"/>
      <c r="REQ19" s="1621"/>
      <c r="RER19" s="1621"/>
      <c r="RES19" s="1621"/>
      <c r="RET19" s="1621"/>
      <c r="REU19" s="1621"/>
      <c r="REV19" s="1621"/>
      <c r="REW19" s="1621"/>
      <c r="REX19" s="1621"/>
      <c r="REY19" s="1621"/>
      <c r="REZ19" s="1621"/>
      <c r="RFA19" s="1621"/>
      <c r="RFB19" s="1621"/>
      <c r="RFC19" s="1621"/>
      <c r="RFD19" s="1621"/>
      <c r="RFE19" s="1621"/>
      <c r="RFF19" s="1621"/>
      <c r="RFG19" s="1621"/>
      <c r="RFH19" s="1621"/>
      <c r="RFI19" s="1621"/>
      <c r="RFJ19" s="1621"/>
      <c r="RFK19" s="1621"/>
      <c r="RFL19" s="1621"/>
      <c r="RFM19" s="1621"/>
      <c r="RFN19" s="1621"/>
      <c r="RFO19" s="1621"/>
      <c r="RFP19" s="1621"/>
      <c r="RFQ19" s="1621"/>
      <c r="RFR19" s="1621"/>
      <c r="RFS19" s="1621"/>
      <c r="RFT19" s="1621"/>
      <c r="RFU19" s="1621"/>
      <c r="RFV19" s="1621"/>
      <c r="RFW19" s="1621"/>
      <c r="RFX19" s="1621"/>
      <c r="RFY19" s="1621"/>
      <c r="RFZ19" s="1621"/>
      <c r="RGA19" s="1621"/>
      <c r="RGB19" s="1621"/>
      <c r="RGC19" s="1621"/>
      <c r="RGD19" s="1621"/>
      <c r="RGE19" s="1621"/>
      <c r="RGF19" s="1621"/>
      <c r="RGG19" s="1621"/>
      <c r="RGH19" s="1621"/>
      <c r="RGI19" s="1621"/>
      <c r="RGJ19" s="1621"/>
      <c r="RGK19" s="1621"/>
      <c r="RGL19" s="1621"/>
      <c r="RGM19" s="1621"/>
      <c r="RGN19" s="1621"/>
      <c r="RGO19" s="1621"/>
      <c r="RGP19" s="1621"/>
      <c r="RGQ19" s="1621"/>
      <c r="RGR19" s="1621"/>
      <c r="RGS19" s="1621"/>
      <c r="RGT19" s="1621"/>
      <c r="RGU19" s="1621"/>
      <c r="RGV19" s="1621"/>
      <c r="RGW19" s="1621"/>
      <c r="RGX19" s="1621"/>
      <c r="RGY19" s="1621"/>
      <c r="RGZ19" s="1621"/>
      <c r="RHA19" s="1621"/>
      <c r="RHB19" s="1621"/>
      <c r="RHC19" s="1621"/>
      <c r="RHD19" s="1621"/>
      <c r="RHE19" s="1621"/>
      <c r="RHF19" s="1621"/>
      <c r="RHG19" s="1621"/>
      <c r="RHH19" s="1621"/>
      <c r="RHI19" s="1621"/>
      <c r="RHJ19" s="1621"/>
      <c r="RHK19" s="1621"/>
      <c r="RHL19" s="1621"/>
      <c r="RHM19" s="1621"/>
      <c r="RHN19" s="1621"/>
      <c r="RHO19" s="1621"/>
      <c r="RHP19" s="1621"/>
      <c r="RHQ19" s="1621"/>
      <c r="RHR19" s="1621"/>
      <c r="RHS19" s="1621"/>
      <c r="RHT19" s="1621"/>
      <c r="RHU19" s="1621"/>
      <c r="RHV19" s="1621"/>
      <c r="RHW19" s="1621"/>
      <c r="RHX19" s="1621"/>
      <c r="RHY19" s="1621"/>
      <c r="RHZ19" s="1621"/>
      <c r="RIA19" s="1621"/>
      <c r="RIB19" s="1621"/>
      <c r="RIC19" s="1621"/>
      <c r="RID19" s="1621"/>
      <c r="RIE19" s="1621"/>
      <c r="RIF19" s="1621"/>
      <c r="RIG19" s="1621"/>
      <c r="RIH19" s="1621"/>
      <c r="RII19" s="1621"/>
      <c r="RIJ19" s="1621"/>
      <c r="RIK19" s="1621"/>
      <c r="RIL19" s="1621"/>
      <c r="RIM19" s="1621"/>
      <c r="RIN19" s="1621"/>
      <c r="RIO19" s="1621"/>
      <c r="RIP19" s="1621"/>
      <c r="RIQ19" s="1621"/>
      <c r="RIR19" s="1621"/>
      <c r="RIS19" s="1621"/>
      <c r="RIT19" s="1621"/>
      <c r="RIU19" s="1621"/>
      <c r="RIV19" s="1621"/>
      <c r="RIW19" s="1621"/>
      <c r="RIX19" s="1621"/>
      <c r="RIY19" s="1621"/>
      <c r="RIZ19" s="1621"/>
      <c r="RJA19" s="1621"/>
      <c r="RJB19" s="1621"/>
      <c r="RJC19" s="1621"/>
      <c r="RJD19" s="1621"/>
      <c r="RJE19" s="1621"/>
      <c r="RJF19" s="1621"/>
      <c r="RJG19" s="1621"/>
      <c r="RJH19" s="1621"/>
      <c r="RJI19" s="1621"/>
      <c r="RJJ19" s="1621"/>
      <c r="RJK19" s="1621"/>
      <c r="RJL19" s="1621"/>
      <c r="RJM19" s="1621"/>
      <c r="RJN19" s="1621"/>
      <c r="RJO19" s="1621"/>
      <c r="RJP19" s="1621"/>
      <c r="RJQ19" s="1621"/>
      <c r="RJR19" s="1621"/>
      <c r="RJS19" s="1621"/>
      <c r="RJT19" s="1621"/>
      <c r="RJU19" s="1621"/>
      <c r="RJV19" s="1621"/>
      <c r="RJW19" s="1621"/>
      <c r="RJX19" s="1621"/>
      <c r="RJY19" s="1621"/>
      <c r="RJZ19" s="1621"/>
      <c r="RKA19" s="1621"/>
      <c r="RKB19" s="1621"/>
      <c r="RKC19" s="1621"/>
      <c r="RKD19" s="1621"/>
      <c r="RKE19" s="1621"/>
      <c r="RKF19" s="1621"/>
      <c r="RKG19" s="1621"/>
      <c r="RKH19" s="1621"/>
      <c r="RKI19" s="1621"/>
      <c r="RKJ19" s="1621"/>
      <c r="RKK19" s="1621"/>
      <c r="RKL19" s="1621"/>
      <c r="RKM19" s="1621"/>
      <c r="RKN19" s="1621"/>
      <c r="RKO19" s="1621"/>
      <c r="RKP19" s="1621"/>
      <c r="RKQ19" s="1621"/>
      <c r="RKR19" s="1621"/>
      <c r="RKS19" s="1621"/>
      <c r="RKT19" s="1621"/>
      <c r="RKU19" s="1621"/>
      <c r="RKV19" s="1621"/>
      <c r="RKW19" s="1621"/>
      <c r="RKX19" s="1621"/>
      <c r="RKY19" s="1621"/>
      <c r="RKZ19" s="1621"/>
      <c r="RLA19" s="1621"/>
      <c r="RLB19" s="1621"/>
      <c r="RLC19" s="1621"/>
      <c r="RLD19" s="1621"/>
      <c r="RLE19" s="1621"/>
      <c r="RLF19" s="1621"/>
      <c r="RLG19" s="1621"/>
      <c r="RLH19" s="1621"/>
      <c r="RLI19" s="1621"/>
      <c r="RLJ19" s="1621"/>
      <c r="RLK19" s="1621"/>
      <c r="RLL19" s="1621"/>
      <c r="RLM19" s="1621"/>
      <c r="RLN19" s="1621"/>
      <c r="RLO19" s="1621"/>
      <c r="RLP19" s="1621"/>
      <c r="RLQ19" s="1621"/>
      <c r="RLR19" s="1621"/>
      <c r="RLS19" s="1621"/>
      <c r="RLT19" s="1621"/>
      <c r="RLU19" s="1621"/>
      <c r="RLV19" s="1621"/>
      <c r="RLW19" s="1621"/>
      <c r="RLX19" s="1621"/>
      <c r="RLY19" s="1621"/>
      <c r="RLZ19" s="1621"/>
      <c r="RMA19" s="1621"/>
      <c r="RMB19" s="1621"/>
      <c r="RMC19" s="1621"/>
      <c r="RMD19" s="1621"/>
      <c r="RME19" s="1621"/>
      <c r="RMF19" s="1621"/>
      <c r="RMG19" s="1621"/>
      <c r="RMH19" s="1621"/>
      <c r="RMI19" s="1621"/>
      <c r="RMJ19" s="1621"/>
      <c r="RMK19" s="1621"/>
      <c r="RML19" s="1621"/>
      <c r="RMM19" s="1621"/>
      <c r="RMN19" s="1621"/>
      <c r="RMO19" s="1621"/>
      <c r="RMP19" s="1621"/>
      <c r="RMQ19" s="1621"/>
      <c r="RMR19" s="1621"/>
      <c r="RMS19" s="1621"/>
      <c r="RMT19" s="1621"/>
      <c r="RMU19" s="1621"/>
      <c r="RMV19" s="1621"/>
      <c r="RMW19" s="1621"/>
      <c r="RMX19" s="1621"/>
      <c r="RMY19" s="1621"/>
      <c r="RMZ19" s="1621"/>
      <c r="RNA19" s="1621"/>
      <c r="RNB19" s="1621"/>
      <c r="RNC19" s="1621"/>
      <c r="RND19" s="1621"/>
      <c r="RNE19" s="1621"/>
      <c r="RNF19" s="1621"/>
      <c r="RNG19" s="1621"/>
      <c r="RNH19" s="1621"/>
      <c r="RNI19" s="1621"/>
      <c r="RNJ19" s="1621"/>
      <c r="RNK19" s="1621"/>
      <c r="RNL19" s="1621"/>
      <c r="RNM19" s="1621"/>
      <c r="RNN19" s="1621"/>
      <c r="RNO19" s="1621"/>
      <c r="RNP19" s="1621"/>
      <c r="RNQ19" s="1621"/>
      <c r="RNR19" s="1621"/>
      <c r="RNS19" s="1621"/>
      <c r="RNT19" s="1621"/>
      <c r="RNU19" s="1621"/>
      <c r="RNV19" s="1621"/>
      <c r="RNW19" s="1621"/>
      <c r="RNX19" s="1621"/>
      <c r="RNY19" s="1621"/>
      <c r="RNZ19" s="1621"/>
      <c r="ROA19" s="1621"/>
      <c r="ROB19" s="1621"/>
      <c r="ROC19" s="1621"/>
      <c r="ROD19" s="1621"/>
      <c r="ROE19" s="1621"/>
      <c r="ROF19" s="1621"/>
      <c r="ROG19" s="1621"/>
      <c r="ROH19" s="1621"/>
      <c r="ROI19" s="1621"/>
      <c r="ROJ19" s="1621"/>
      <c r="ROK19" s="1621"/>
      <c r="ROL19" s="1621"/>
      <c r="ROM19" s="1621"/>
      <c r="RON19" s="1621"/>
      <c r="ROO19" s="1621"/>
      <c r="ROP19" s="1621"/>
      <c r="ROQ19" s="1621"/>
      <c r="ROR19" s="1621"/>
      <c r="ROS19" s="1621"/>
      <c r="ROT19" s="1621"/>
      <c r="ROU19" s="1621"/>
      <c r="ROV19" s="1621"/>
      <c r="ROW19" s="1621"/>
      <c r="ROX19" s="1621"/>
      <c r="ROY19" s="1621"/>
      <c r="ROZ19" s="1621"/>
      <c r="RPA19" s="1621"/>
      <c r="RPB19" s="1621"/>
      <c r="RPC19" s="1621"/>
      <c r="RPD19" s="1621"/>
      <c r="RPE19" s="1621"/>
      <c r="RPF19" s="1621"/>
      <c r="RPG19" s="1621"/>
      <c r="RPH19" s="1621"/>
      <c r="RPI19" s="1621"/>
      <c r="RPJ19" s="1621"/>
      <c r="RPK19" s="1621"/>
      <c r="RPL19" s="1621"/>
      <c r="RPM19" s="1621"/>
      <c r="RPN19" s="1621"/>
      <c r="RPO19" s="1621"/>
      <c r="RPP19" s="1621"/>
      <c r="RPQ19" s="1621"/>
      <c r="RPR19" s="1621"/>
      <c r="RPS19" s="1621"/>
      <c r="RPT19" s="1621"/>
      <c r="RPU19" s="1621"/>
      <c r="RPV19" s="1621"/>
      <c r="RPW19" s="1621"/>
      <c r="RPX19" s="1621"/>
      <c r="RPY19" s="1621"/>
      <c r="RPZ19" s="1621"/>
      <c r="RQA19" s="1621"/>
      <c r="RQB19" s="1621"/>
      <c r="RQC19" s="1621"/>
      <c r="RQD19" s="1621"/>
      <c r="RQE19" s="1621"/>
      <c r="RQF19" s="1621"/>
      <c r="RQG19" s="1621"/>
      <c r="RQH19" s="1621"/>
      <c r="RQI19" s="1621"/>
      <c r="RQJ19" s="1621"/>
      <c r="RQK19" s="1621"/>
      <c r="RQL19" s="1621"/>
      <c r="RQM19" s="1621"/>
      <c r="RQN19" s="1621"/>
      <c r="RQO19" s="1621"/>
      <c r="RQP19" s="1621"/>
      <c r="RQQ19" s="1621"/>
      <c r="RQR19" s="1621"/>
      <c r="RQS19" s="1621"/>
      <c r="RQT19" s="1621"/>
      <c r="RQU19" s="1621"/>
      <c r="RQV19" s="1621"/>
      <c r="RQW19" s="1621"/>
      <c r="RQX19" s="1621"/>
      <c r="RQY19" s="1621"/>
      <c r="RQZ19" s="1621"/>
      <c r="RRA19" s="1621"/>
      <c r="RRB19" s="1621"/>
      <c r="RRC19" s="1621"/>
      <c r="RRD19" s="1621"/>
      <c r="RRE19" s="1621"/>
      <c r="RRF19" s="1621"/>
      <c r="RRG19" s="1621"/>
      <c r="RRH19" s="1621"/>
      <c r="RRI19" s="1621"/>
      <c r="RRJ19" s="1621"/>
      <c r="RRK19" s="1621"/>
      <c r="RRL19" s="1621"/>
      <c r="RRM19" s="1621"/>
      <c r="RRN19" s="1621"/>
      <c r="RRO19" s="1621"/>
      <c r="RRP19" s="1621"/>
      <c r="RRQ19" s="1621"/>
      <c r="RRR19" s="1621"/>
      <c r="RRS19" s="1621"/>
      <c r="RRT19" s="1621"/>
      <c r="RRU19" s="1621"/>
      <c r="RRV19" s="1621"/>
      <c r="RRW19" s="1621"/>
      <c r="RRX19" s="1621"/>
      <c r="RRY19" s="1621"/>
      <c r="RRZ19" s="1621"/>
      <c r="RSA19" s="1621"/>
      <c r="RSB19" s="1621"/>
      <c r="RSC19" s="1621"/>
      <c r="RSD19" s="1621"/>
      <c r="RSE19" s="1621"/>
      <c r="RSF19" s="1621"/>
      <c r="RSG19" s="1621"/>
      <c r="RSH19" s="1621"/>
      <c r="RSI19" s="1621"/>
      <c r="RSJ19" s="1621"/>
      <c r="RSK19" s="1621"/>
      <c r="RSL19" s="1621"/>
      <c r="RSM19" s="1621"/>
      <c r="RSN19" s="1621"/>
      <c r="RSO19" s="1621"/>
      <c r="RSP19" s="1621"/>
      <c r="RSQ19" s="1621"/>
      <c r="RSR19" s="1621"/>
      <c r="RSS19" s="1621"/>
      <c r="RST19" s="1621"/>
      <c r="RSU19" s="1621"/>
      <c r="RSV19" s="1621"/>
      <c r="RSW19" s="1621"/>
      <c r="RSX19" s="1621"/>
      <c r="RSY19" s="1621"/>
      <c r="RSZ19" s="1621"/>
      <c r="RTA19" s="1621"/>
      <c r="RTB19" s="1621"/>
      <c r="RTC19" s="1621"/>
      <c r="RTD19" s="1621"/>
      <c r="RTE19" s="1621"/>
      <c r="RTF19" s="1621"/>
      <c r="RTG19" s="1621"/>
      <c r="RTH19" s="1621"/>
      <c r="RTI19" s="1621"/>
      <c r="RTJ19" s="1621"/>
      <c r="RTK19" s="1621"/>
      <c r="RTL19" s="1621"/>
      <c r="RTM19" s="1621"/>
      <c r="RTN19" s="1621"/>
      <c r="RTO19" s="1621"/>
      <c r="RTP19" s="1621"/>
      <c r="RTQ19" s="1621"/>
      <c r="RTR19" s="1621"/>
      <c r="RTS19" s="1621"/>
      <c r="RTT19" s="1621"/>
      <c r="RTU19" s="1621"/>
      <c r="RTV19" s="1621"/>
      <c r="RTW19" s="1621"/>
      <c r="RTX19" s="1621"/>
      <c r="RTY19" s="1621"/>
      <c r="RTZ19" s="1621"/>
      <c r="RUA19" s="1621"/>
      <c r="RUB19" s="1621"/>
      <c r="RUC19" s="1621"/>
      <c r="RUD19" s="1621"/>
      <c r="RUE19" s="1621"/>
      <c r="RUF19" s="1621"/>
      <c r="RUG19" s="1621"/>
      <c r="RUH19" s="1621"/>
      <c r="RUI19" s="1621"/>
      <c r="RUJ19" s="1621"/>
      <c r="RUK19" s="1621"/>
      <c r="RUL19" s="1621"/>
      <c r="RUM19" s="1621"/>
      <c r="RUN19" s="1621"/>
      <c r="RUO19" s="1621"/>
      <c r="RUP19" s="1621"/>
      <c r="RUQ19" s="1621"/>
      <c r="RUR19" s="1621"/>
      <c r="RUS19" s="1621"/>
      <c r="RUT19" s="1621"/>
      <c r="RUU19" s="1621"/>
      <c r="RUV19" s="1621"/>
      <c r="RUW19" s="1621"/>
      <c r="RUX19" s="1621"/>
      <c r="RUY19" s="1621"/>
      <c r="RUZ19" s="1621"/>
      <c r="RVA19" s="1621"/>
      <c r="RVB19" s="1621"/>
      <c r="RVC19" s="1621"/>
      <c r="RVD19" s="1621"/>
      <c r="RVE19" s="1621"/>
      <c r="RVF19" s="1621"/>
      <c r="RVG19" s="1621"/>
      <c r="RVH19" s="1621"/>
      <c r="RVI19" s="1621"/>
      <c r="RVJ19" s="1621"/>
      <c r="RVK19" s="1621"/>
      <c r="RVL19" s="1621"/>
      <c r="RVM19" s="1621"/>
      <c r="RVN19" s="1621"/>
      <c r="RVO19" s="1621"/>
      <c r="RVP19" s="1621"/>
      <c r="RVQ19" s="1621"/>
      <c r="RVR19" s="1621"/>
      <c r="RVS19" s="1621"/>
      <c r="RVT19" s="1621"/>
      <c r="RVU19" s="1621"/>
      <c r="RVV19" s="1621"/>
      <c r="RVW19" s="1621"/>
      <c r="RVX19" s="1621"/>
      <c r="RVY19" s="1621"/>
      <c r="RVZ19" s="1621"/>
      <c r="RWA19" s="1621"/>
      <c r="RWB19" s="1621"/>
      <c r="RWC19" s="1621"/>
      <c r="RWD19" s="1621"/>
      <c r="RWE19" s="1621"/>
      <c r="RWF19" s="1621"/>
      <c r="RWG19" s="1621"/>
      <c r="RWH19" s="1621"/>
      <c r="RWI19" s="1621"/>
      <c r="RWJ19" s="1621"/>
      <c r="RWK19" s="1621"/>
      <c r="RWL19" s="1621"/>
      <c r="RWM19" s="1621"/>
      <c r="RWN19" s="1621"/>
      <c r="RWO19" s="1621"/>
      <c r="RWP19" s="1621"/>
      <c r="RWQ19" s="1621"/>
      <c r="RWR19" s="1621"/>
      <c r="RWS19" s="1621"/>
      <c r="RWT19" s="1621"/>
      <c r="RWU19" s="1621"/>
      <c r="RWV19" s="1621"/>
      <c r="RWW19" s="1621"/>
      <c r="RWX19" s="1621"/>
      <c r="RWY19" s="1621"/>
      <c r="RWZ19" s="1621"/>
      <c r="RXA19" s="1621"/>
      <c r="RXB19" s="1621"/>
      <c r="RXC19" s="1621"/>
      <c r="RXD19" s="1621"/>
      <c r="RXE19" s="1621"/>
      <c r="RXF19" s="1621"/>
      <c r="RXG19" s="1621"/>
      <c r="RXH19" s="1621"/>
      <c r="RXI19" s="1621"/>
      <c r="RXJ19" s="1621"/>
      <c r="RXK19" s="1621"/>
      <c r="RXL19" s="1621"/>
      <c r="RXM19" s="1621"/>
      <c r="RXN19" s="1621"/>
      <c r="RXO19" s="1621"/>
      <c r="RXP19" s="1621"/>
      <c r="RXQ19" s="1621"/>
      <c r="RXR19" s="1621"/>
      <c r="RXS19" s="1621"/>
      <c r="RXT19" s="1621"/>
      <c r="RXU19" s="1621"/>
      <c r="RXV19" s="1621"/>
      <c r="RXW19" s="1621"/>
      <c r="RXX19" s="1621"/>
      <c r="RXY19" s="1621"/>
      <c r="RXZ19" s="1621"/>
      <c r="RYA19" s="1621"/>
      <c r="RYB19" s="1621"/>
      <c r="RYC19" s="1621"/>
      <c r="RYD19" s="1621"/>
      <c r="RYE19" s="1621"/>
      <c r="RYF19" s="1621"/>
      <c r="RYG19" s="1621"/>
      <c r="RYH19" s="1621"/>
      <c r="RYI19" s="1621"/>
      <c r="RYJ19" s="1621"/>
      <c r="RYK19" s="1621"/>
      <c r="RYL19" s="1621"/>
      <c r="RYM19" s="1621"/>
      <c r="RYN19" s="1621"/>
      <c r="RYO19" s="1621"/>
      <c r="RYP19" s="1621"/>
      <c r="RYQ19" s="1621"/>
      <c r="RYR19" s="1621"/>
      <c r="RYS19" s="1621"/>
      <c r="RYT19" s="1621"/>
      <c r="RYU19" s="1621"/>
      <c r="RYV19" s="1621"/>
      <c r="RYW19" s="1621"/>
      <c r="RYX19" s="1621"/>
      <c r="RYY19" s="1621"/>
      <c r="RYZ19" s="1621"/>
      <c r="RZA19" s="1621"/>
      <c r="RZB19" s="1621"/>
      <c r="RZC19" s="1621"/>
      <c r="RZD19" s="1621"/>
      <c r="RZE19" s="1621"/>
      <c r="RZF19" s="1621"/>
      <c r="RZG19" s="1621"/>
      <c r="RZH19" s="1621"/>
      <c r="RZI19" s="1621"/>
      <c r="RZJ19" s="1621"/>
      <c r="RZK19" s="1621"/>
      <c r="RZL19" s="1621"/>
      <c r="RZM19" s="1621"/>
      <c r="RZN19" s="1621"/>
      <c r="RZO19" s="1621"/>
      <c r="RZP19" s="1621"/>
      <c r="RZQ19" s="1621"/>
      <c r="RZR19" s="1621"/>
      <c r="RZS19" s="1621"/>
      <c r="RZT19" s="1621"/>
      <c r="RZU19" s="1621"/>
      <c r="RZV19" s="1621"/>
      <c r="RZW19" s="1621"/>
      <c r="RZX19" s="1621"/>
      <c r="RZY19" s="1621"/>
      <c r="RZZ19" s="1621"/>
      <c r="SAA19" s="1621"/>
      <c r="SAB19" s="1621"/>
      <c r="SAC19" s="1621"/>
      <c r="SAD19" s="1621"/>
      <c r="SAE19" s="1621"/>
      <c r="SAF19" s="1621"/>
      <c r="SAG19" s="1621"/>
      <c r="SAH19" s="1621"/>
      <c r="SAI19" s="1621"/>
      <c r="SAJ19" s="1621"/>
      <c r="SAK19" s="1621"/>
      <c r="SAL19" s="1621"/>
      <c r="SAM19" s="1621"/>
      <c r="SAN19" s="1621"/>
      <c r="SAO19" s="1621"/>
      <c r="SAP19" s="1621"/>
      <c r="SAQ19" s="1621"/>
      <c r="SAR19" s="1621"/>
      <c r="SAS19" s="1621"/>
      <c r="SAT19" s="1621"/>
      <c r="SAU19" s="1621"/>
      <c r="SAV19" s="1621"/>
      <c r="SAW19" s="1621"/>
      <c r="SAX19" s="1621"/>
      <c r="SAY19" s="1621"/>
      <c r="SAZ19" s="1621"/>
      <c r="SBA19" s="1621"/>
      <c r="SBB19" s="1621"/>
      <c r="SBC19" s="1621"/>
      <c r="SBD19" s="1621"/>
      <c r="SBE19" s="1621"/>
      <c r="SBF19" s="1621"/>
      <c r="SBG19" s="1621"/>
      <c r="SBH19" s="1621"/>
      <c r="SBI19" s="1621"/>
      <c r="SBJ19" s="1621"/>
      <c r="SBK19" s="1621"/>
      <c r="SBL19" s="1621"/>
      <c r="SBM19" s="1621"/>
      <c r="SBN19" s="1621"/>
      <c r="SBO19" s="1621"/>
      <c r="SBP19" s="1621"/>
      <c r="SBQ19" s="1621"/>
      <c r="SBR19" s="1621"/>
      <c r="SBS19" s="1621"/>
      <c r="SBT19" s="1621"/>
      <c r="SBU19" s="1621"/>
      <c r="SBV19" s="1621"/>
      <c r="SBW19" s="1621"/>
      <c r="SBX19" s="1621"/>
      <c r="SBY19" s="1621"/>
      <c r="SBZ19" s="1621"/>
      <c r="SCA19" s="1621"/>
      <c r="SCB19" s="1621"/>
      <c r="SCC19" s="1621"/>
      <c r="SCD19" s="1621"/>
      <c r="SCE19" s="1621"/>
      <c r="SCF19" s="1621"/>
      <c r="SCG19" s="1621"/>
      <c r="SCH19" s="1621"/>
      <c r="SCI19" s="1621"/>
      <c r="SCJ19" s="1621"/>
      <c r="SCK19" s="1621"/>
      <c r="SCL19" s="1621"/>
      <c r="SCM19" s="1621"/>
      <c r="SCN19" s="1621"/>
      <c r="SCO19" s="1621"/>
      <c r="SCP19" s="1621"/>
      <c r="SCQ19" s="1621"/>
      <c r="SCR19" s="1621"/>
      <c r="SCS19" s="1621"/>
      <c r="SCT19" s="1621"/>
      <c r="SCU19" s="1621"/>
      <c r="SCV19" s="1621"/>
      <c r="SCW19" s="1621"/>
      <c r="SCX19" s="1621"/>
      <c r="SCY19" s="1621"/>
      <c r="SCZ19" s="1621"/>
      <c r="SDA19" s="1621"/>
      <c r="SDB19" s="1621"/>
      <c r="SDC19" s="1621"/>
      <c r="SDD19" s="1621"/>
      <c r="SDE19" s="1621"/>
      <c r="SDF19" s="1621"/>
      <c r="SDG19" s="1621"/>
      <c r="SDH19" s="1621"/>
      <c r="SDI19" s="1621"/>
      <c r="SDJ19" s="1621"/>
      <c r="SDK19" s="1621"/>
      <c r="SDL19" s="1621"/>
      <c r="SDM19" s="1621"/>
      <c r="SDN19" s="1621"/>
      <c r="SDO19" s="1621"/>
      <c r="SDP19" s="1621"/>
      <c r="SDQ19" s="1621"/>
      <c r="SDR19" s="1621"/>
      <c r="SDS19" s="1621"/>
      <c r="SDT19" s="1621"/>
      <c r="SDU19" s="1621"/>
      <c r="SDV19" s="1621"/>
      <c r="SDW19" s="1621"/>
      <c r="SDX19" s="1621"/>
      <c r="SDY19" s="1621"/>
      <c r="SDZ19" s="1621"/>
      <c r="SEA19" s="1621"/>
      <c r="SEB19" s="1621"/>
      <c r="SEC19" s="1621"/>
      <c r="SED19" s="1621"/>
      <c r="SEE19" s="1621"/>
      <c r="SEF19" s="1621"/>
      <c r="SEG19" s="1621"/>
      <c r="SEH19" s="1621"/>
      <c r="SEI19" s="1621"/>
      <c r="SEJ19" s="1621"/>
      <c r="SEK19" s="1621"/>
      <c r="SEL19" s="1621"/>
      <c r="SEM19" s="1621"/>
      <c r="SEN19" s="1621"/>
      <c r="SEO19" s="1621"/>
      <c r="SEP19" s="1621"/>
      <c r="SEQ19" s="1621"/>
      <c r="SER19" s="1621"/>
      <c r="SES19" s="1621"/>
      <c r="SET19" s="1621"/>
      <c r="SEU19" s="1621"/>
      <c r="SEV19" s="1621"/>
      <c r="SEW19" s="1621"/>
      <c r="SEX19" s="1621"/>
      <c r="SEY19" s="1621"/>
      <c r="SEZ19" s="1621"/>
      <c r="SFA19" s="1621"/>
      <c r="SFB19" s="1621"/>
      <c r="SFC19" s="1621"/>
      <c r="SFD19" s="1621"/>
      <c r="SFE19" s="1621"/>
      <c r="SFF19" s="1621"/>
      <c r="SFG19" s="1621"/>
      <c r="SFH19" s="1621"/>
      <c r="SFI19" s="1621"/>
      <c r="SFJ19" s="1621"/>
      <c r="SFK19" s="1621"/>
      <c r="SFL19" s="1621"/>
      <c r="SFM19" s="1621"/>
      <c r="SFN19" s="1621"/>
      <c r="SFO19" s="1621"/>
      <c r="SFP19" s="1621"/>
      <c r="SFQ19" s="1621"/>
      <c r="SFR19" s="1621"/>
      <c r="SFS19" s="1621"/>
      <c r="SFT19" s="1621"/>
      <c r="SFU19" s="1621"/>
      <c r="SFV19" s="1621"/>
      <c r="SFW19" s="1621"/>
      <c r="SFX19" s="1621"/>
      <c r="SFY19" s="1621"/>
      <c r="SFZ19" s="1621"/>
      <c r="SGA19" s="1621"/>
      <c r="SGB19" s="1621"/>
      <c r="SGC19" s="1621"/>
      <c r="SGD19" s="1621"/>
      <c r="SGE19" s="1621"/>
      <c r="SGF19" s="1621"/>
      <c r="SGG19" s="1621"/>
      <c r="SGH19" s="1621"/>
      <c r="SGI19" s="1621"/>
      <c r="SGJ19" s="1621"/>
      <c r="SGK19" s="1621"/>
      <c r="SGL19" s="1621"/>
      <c r="SGM19" s="1621"/>
      <c r="SGN19" s="1621"/>
      <c r="SGO19" s="1621"/>
      <c r="SGP19" s="1621"/>
      <c r="SGQ19" s="1621"/>
      <c r="SGR19" s="1621"/>
      <c r="SGS19" s="1621"/>
      <c r="SGT19" s="1621"/>
      <c r="SGU19" s="1621"/>
      <c r="SGV19" s="1621"/>
      <c r="SGW19" s="1621"/>
      <c r="SGX19" s="1621"/>
      <c r="SGY19" s="1621"/>
      <c r="SGZ19" s="1621"/>
      <c r="SHA19" s="1621"/>
      <c r="SHB19" s="1621"/>
      <c r="SHC19" s="1621"/>
      <c r="SHD19" s="1621"/>
      <c r="SHE19" s="1621"/>
      <c r="SHF19" s="1621"/>
      <c r="SHG19" s="1621"/>
      <c r="SHH19" s="1621"/>
      <c r="SHI19" s="1621"/>
      <c r="SHJ19" s="1621"/>
      <c r="SHK19" s="1621"/>
      <c r="SHL19" s="1621"/>
      <c r="SHM19" s="1621"/>
      <c r="SHN19" s="1621"/>
      <c r="SHO19" s="1621"/>
      <c r="SHP19" s="1621"/>
      <c r="SHQ19" s="1621"/>
      <c r="SHR19" s="1621"/>
      <c r="SHS19" s="1621"/>
      <c r="SHT19" s="1621"/>
      <c r="SHU19" s="1621"/>
      <c r="SHV19" s="1621"/>
      <c r="SHW19" s="1621"/>
      <c r="SHX19" s="1621"/>
      <c r="SHY19" s="1621"/>
      <c r="SHZ19" s="1621"/>
      <c r="SIA19" s="1621"/>
      <c r="SIB19" s="1621"/>
      <c r="SIC19" s="1621"/>
      <c r="SID19" s="1621"/>
      <c r="SIE19" s="1621"/>
      <c r="SIF19" s="1621"/>
      <c r="SIG19" s="1621"/>
      <c r="SIH19" s="1621"/>
      <c r="SII19" s="1621"/>
      <c r="SIJ19" s="1621"/>
      <c r="SIK19" s="1621"/>
      <c r="SIL19" s="1621"/>
      <c r="SIM19" s="1621"/>
      <c r="SIN19" s="1621"/>
      <c r="SIO19" s="1621"/>
      <c r="SIP19" s="1621"/>
      <c r="SIQ19" s="1621"/>
      <c r="SIR19" s="1621"/>
      <c r="SIS19" s="1621"/>
      <c r="SIT19" s="1621"/>
      <c r="SIU19" s="1621"/>
      <c r="SIV19" s="1621"/>
      <c r="SIW19" s="1621"/>
      <c r="SIX19" s="1621"/>
      <c r="SIY19" s="1621"/>
      <c r="SIZ19" s="1621"/>
      <c r="SJA19" s="1621"/>
      <c r="SJB19" s="1621"/>
      <c r="SJC19" s="1621"/>
      <c r="SJD19" s="1621"/>
      <c r="SJE19" s="1621"/>
      <c r="SJF19" s="1621"/>
      <c r="SJG19" s="1621"/>
      <c r="SJH19" s="1621"/>
      <c r="SJI19" s="1621"/>
      <c r="SJJ19" s="1621"/>
      <c r="SJK19" s="1621"/>
      <c r="SJL19" s="1621"/>
      <c r="SJM19" s="1621"/>
      <c r="SJN19" s="1621"/>
      <c r="SJO19" s="1621"/>
      <c r="SJP19" s="1621"/>
      <c r="SJQ19" s="1621"/>
      <c r="SJR19" s="1621"/>
      <c r="SJS19" s="1621"/>
      <c r="SJT19" s="1621"/>
      <c r="SJU19" s="1621"/>
      <c r="SJV19" s="1621"/>
      <c r="SJW19" s="1621"/>
      <c r="SJX19" s="1621"/>
      <c r="SJY19" s="1621"/>
      <c r="SJZ19" s="1621"/>
      <c r="SKA19" s="1621"/>
      <c r="SKB19" s="1621"/>
      <c r="SKC19" s="1621"/>
      <c r="SKD19" s="1621"/>
      <c r="SKE19" s="1621"/>
      <c r="SKF19" s="1621"/>
      <c r="SKG19" s="1621"/>
      <c r="SKH19" s="1621"/>
      <c r="SKI19" s="1621"/>
      <c r="SKJ19" s="1621"/>
      <c r="SKK19" s="1621"/>
      <c r="SKL19" s="1621"/>
      <c r="SKM19" s="1621"/>
      <c r="SKN19" s="1621"/>
      <c r="SKO19" s="1621"/>
      <c r="SKP19" s="1621"/>
      <c r="SKQ19" s="1621"/>
      <c r="SKR19" s="1621"/>
      <c r="SKS19" s="1621"/>
      <c r="SKT19" s="1621"/>
      <c r="SKU19" s="1621"/>
      <c r="SKV19" s="1621"/>
      <c r="SKW19" s="1621"/>
      <c r="SKX19" s="1621"/>
      <c r="SKY19" s="1621"/>
      <c r="SKZ19" s="1621"/>
      <c r="SLA19" s="1621"/>
      <c r="SLB19" s="1621"/>
      <c r="SLC19" s="1621"/>
      <c r="SLD19" s="1621"/>
      <c r="SLE19" s="1621"/>
      <c r="SLF19" s="1621"/>
      <c r="SLG19" s="1621"/>
      <c r="SLH19" s="1621"/>
      <c r="SLI19" s="1621"/>
      <c r="SLJ19" s="1621"/>
      <c r="SLK19" s="1621"/>
      <c r="SLL19" s="1621"/>
      <c r="SLM19" s="1621"/>
      <c r="SLN19" s="1621"/>
      <c r="SLO19" s="1621"/>
      <c r="SLP19" s="1621"/>
      <c r="SLQ19" s="1621"/>
      <c r="SLR19" s="1621"/>
      <c r="SLS19" s="1621"/>
      <c r="SLT19" s="1621"/>
      <c r="SLU19" s="1621"/>
      <c r="SLV19" s="1621"/>
      <c r="SLW19" s="1621"/>
      <c r="SLX19" s="1621"/>
      <c r="SLY19" s="1621"/>
      <c r="SLZ19" s="1621"/>
      <c r="SMA19" s="1621"/>
      <c r="SMB19" s="1621"/>
      <c r="SMC19" s="1621"/>
      <c r="SMD19" s="1621"/>
      <c r="SME19" s="1621"/>
      <c r="SMF19" s="1621"/>
      <c r="SMG19" s="1621"/>
      <c r="SMH19" s="1621"/>
      <c r="SMI19" s="1621"/>
      <c r="SMJ19" s="1621"/>
      <c r="SMK19" s="1621"/>
      <c r="SML19" s="1621"/>
      <c r="SMM19" s="1621"/>
      <c r="SMN19" s="1621"/>
      <c r="SMO19" s="1621"/>
      <c r="SMP19" s="1621"/>
      <c r="SMQ19" s="1621"/>
      <c r="SMR19" s="1621"/>
      <c r="SMS19" s="1621"/>
      <c r="SMT19" s="1621"/>
      <c r="SMU19" s="1621"/>
      <c r="SMV19" s="1621"/>
      <c r="SMW19" s="1621"/>
      <c r="SMX19" s="1621"/>
      <c r="SMY19" s="1621"/>
      <c r="SMZ19" s="1621"/>
      <c r="SNA19" s="1621"/>
      <c r="SNB19" s="1621"/>
      <c r="SNC19" s="1621"/>
      <c r="SND19" s="1621"/>
      <c r="SNE19" s="1621"/>
      <c r="SNF19" s="1621"/>
      <c r="SNG19" s="1621"/>
      <c r="SNH19" s="1621"/>
      <c r="SNI19" s="1621"/>
      <c r="SNJ19" s="1621"/>
      <c r="SNK19" s="1621"/>
      <c r="SNL19" s="1621"/>
      <c r="SNM19" s="1621"/>
      <c r="SNN19" s="1621"/>
      <c r="SNO19" s="1621"/>
      <c r="SNP19" s="1621"/>
      <c r="SNQ19" s="1621"/>
      <c r="SNR19" s="1621"/>
      <c r="SNS19" s="1621"/>
      <c r="SNT19" s="1621"/>
      <c r="SNU19" s="1621"/>
      <c r="SNV19" s="1621"/>
      <c r="SNW19" s="1621"/>
      <c r="SNX19" s="1621"/>
      <c r="SNY19" s="1621"/>
      <c r="SNZ19" s="1621"/>
      <c r="SOA19" s="1621"/>
      <c r="SOB19" s="1621"/>
      <c r="SOC19" s="1621"/>
      <c r="SOD19" s="1621"/>
      <c r="SOE19" s="1621"/>
      <c r="SOF19" s="1621"/>
      <c r="SOG19" s="1621"/>
      <c r="SOH19" s="1621"/>
      <c r="SOI19" s="1621"/>
      <c r="SOJ19" s="1621"/>
      <c r="SOK19" s="1621"/>
      <c r="SOL19" s="1621"/>
      <c r="SOM19" s="1621"/>
      <c r="SON19" s="1621"/>
      <c r="SOO19" s="1621"/>
      <c r="SOP19" s="1621"/>
      <c r="SOQ19" s="1621"/>
      <c r="SOR19" s="1621"/>
      <c r="SOS19" s="1621"/>
      <c r="SOT19" s="1621"/>
      <c r="SOU19" s="1621"/>
      <c r="SOV19" s="1621"/>
      <c r="SOW19" s="1621"/>
      <c r="SOX19" s="1621"/>
      <c r="SOY19" s="1621"/>
      <c r="SOZ19" s="1621"/>
      <c r="SPA19" s="1621"/>
      <c r="SPB19" s="1621"/>
      <c r="SPC19" s="1621"/>
      <c r="SPD19" s="1621"/>
      <c r="SPE19" s="1621"/>
      <c r="SPF19" s="1621"/>
      <c r="SPG19" s="1621"/>
      <c r="SPH19" s="1621"/>
      <c r="SPI19" s="1621"/>
      <c r="SPJ19" s="1621"/>
      <c r="SPK19" s="1621"/>
      <c r="SPL19" s="1621"/>
      <c r="SPM19" s="1621"/>
      <c r="SPN19" s="1621"/>
      <c r="SPO19" s="1621"/>
      <c r="SPP19" s="1621"/>
      <c r="SPQ19" s="1621"/>
      <c r="SPR19" s="1621"/>
      <c r="SPS19" s="1621"/>
      <c r="SPT19" s="1621"/>
      <c r="SPU19" s="1621"/>
      <c r="SPV19" s="1621"/>
      <c r="SPW19" s="1621"/>
      <c r="SPX19" s="1621"/>
      <c r="SPY19" s="1621"/>
      <c r="SPZ19" s="1621"/>
      <c r="SQA19" s="1621"/>
      <c r="SQB19" s="1621"/>
      <c r="SQC19" s="1621"/>
      <c r="SQD19" s="1621"/>
      <c r="SQE19" s="1621"/>
      <c r="SQF19" s="1621"/>
      <c r="SQG19" s="1621"/>
      <c r="SQH19" s="1621"/>
      <c r="SQI19" s="1621"/>
      <c r="SQJ19" s="1621"/>
      <c r="SQK19" s="1621"/>
      <c r="SQL19" s="1621"/>
      <c r="SQM19" s="1621"/>
      <c r="SQN19" s="1621"/>
      <c r="SQO19" s="1621"/>
      <c r="SQP19" s="1621"/>
      <c r="SQQ19" s="1621"/>
      <c r="SQR19" s="1621"/>
      <c r="SQS19" s="1621"/>
      <c r="SQT19" s="1621"/>
      <c r="SQU19" s="1621"/>
      <c r="SQV19" s="1621"/>
      <c r="SQW19" s="1621"/>
      <c r="SQX19" s="1621"/>
      <c r="SQY19" s="1621"/>
      <c r="SQZ19" s="1621"/>
      <c r="SRA19" s="1621"/>
      <c r="SRB19" s="1621"/>
      <c r="SRC19" s="1621"/>
      <c r="SRD19" s="1621"/>
      <c r="SRE19" s="1621"/>
      <c r="SRF19" s="1621"/>
      <c r="SRG19" s="1621"/>
      <c r="SRH19" s="1621"/>
      <c r="SRI19" s="1621"/>
      <c r="SRJ19" s="1621"/>
      <c r="SRK19" s="1621"/>
      <c r="SRL19" s="1621"/>
      <c r="SRM19" s="1621"/>
      <c r="SRN19" s="1621"/>
      <c r="SRO19" s="1621"/>
      <c r="SRP19" s="1621"/>
      <c r="SRQ19" s="1621"/>
      <c r="SRR19" s="1621"/>
      <c r="SRS19" s="1621"/>
      <c r="SRT19" s="1621"/>
      <c r="SRU19" s="1621"/>
      <c r="SRV19" s="1621"/>
      <c r="SRW19" s="1621"/>
      <c r="SRX19" s="1621"/>
      <c r="SRY19" s="1621"/>
      <c r="SRZ19" s="1621"/>
      <c r="SSA19" s="1621"/>
      <c r="SSB19" s="1621"/>
      <c r="SSC19" s="1621"/>
      <c r="SSD19" s="1621"/>
      <c r="SSE19" s="1621"/>
      <c r="SSF19" s="1621"/>
      <c r="SSG19" s="1621"/>
      <c r="SSH19" s="1621"/>
      <c r="SSI19" s="1621"/>
      <c r="SSJ19" s="1621"/>
      <c r="SSK19" s="1621"/>
      <c r="SSL19" s="1621"/>
      <c r="SSM19" s="1621"/>
      <c r="SSN19" s="1621"/>
      <c r="SSO19" s="1621"/>
      <c r="SSP19" s="1621"/>
      <c r="SSQ19" s="1621"/>
      <c r="SSR19" s="1621"/>
      <c r="SSS19" s="1621"/>
      <c r="SST19" s="1621"/>
      <c r="SSU19" s="1621"/>
      <c r="SSV19" s="1621"/>
      <c r="SSW19" s="1621"/>
      <c r="SSX19" s="1621"/>
      <c r="SSY19" s="1621"/>
      <c r="SSZ19" s="1621"/>
      <c r="STA19" s="1621"/>
      <c r="STB19" s="1621"/>
      <c r="STC19" s="1621"/>
      <c r="STD19" s="1621"/>
      <c r="STE19" s="1621"/>
      <c r="STF19" s="1621"/>
      <c r="STG19" s="1621"/>
      <c r="STH19" s="1621"/>
      <c r="STI19" s="1621"/>
      <c r="STJ19" s="1621"/>
      <c r="STK19" s="1621"/>
      <c r="STL19" s="1621"/>
      <c r="STM19" s="1621"/>
      <c r="STN19" s="1621"/>
      <c r="STO19" s="1621"/>
      <c r="STP19" s="1621"/>
      <c r="STQ19" s="1621"/>
      <c r="STR19" s="1621"/>
      <c r="STS19" s="1621"/>
      <c r="STT19" s="1621"/>
      <c r="STU19" s="1621"/>
      <c r="STV19" s="1621"/>
      <c r="STW19" s="1621"/>
      <c r="STX19" s="1621"/>
      <c r="STY19" s="1621"/>
      <c r="STZ19" s="1621"/>
      <c r="SUA19" s="1621"/>
      <c r="SUB19" s="1621"/>
      <c r="SUC19" s="1621"/>
      <c r="SUD19" s="1621"/>
      <c r="SUE19" s="1621"/>
      <c r="SUF19" s="1621"/>
      <c r="SUG19" s="1621"/>
      <c r="SUH19" s="1621"/>
      <c r="SUI19" s="1621"/>
      <c r="SUJ19" s="1621"/>
      <c r="SUK19" s="1621"/>
      <c r="SUL19" s="1621"/>
      <c r="SUM19" s="1621"/>
      <c r="SUN19" s="1621"/>
      <c r="SUO19" s="1621"/>
      <c r="SUP19" s="1621"/>
      <c r="SUQ19" s="1621"/>
      <c r="SUR19" s="1621"/>
      <c r="SUS19" s="1621"/>
      <c r="SUT19" s="1621"/>
      <c r="SUU19" s="1621"/>
      <c r="SUV19" s="1621"/>
      <c r="SUW19" s="1621"/>
      <c r="SUX19" s="1621"/>
      <c r="SUY19" s="1621"/>
      <c r="SUZ19" s="1621"/>
      <c r="SVA19" s="1621"/>
      <c r="SVB19" s="1621"/>
      <c r="SVC19" s="1621"/>
      <c r="SVD19" s="1621"/>
      <c r="SVE19" s="1621"/>
      <c r="SVF19" s="1621"/>
      <c r="SVG19" s="1621"/>
      <c r="SVH19" s="1621"/>
      <c r="SVI19" s="1621"/>
      <c r="SVJ19" s="1621"/>
      <c r="SVK19" s="1621"/>
      <c r="SVL19" s="1621"/>
      <c r="SVM19" s="1621"/>
      <c r="SVN19" s="1621"/>
      <c r="SVO19" s="1621"/>
      <c r="SVP19" s="1621"/>
      <c r="SVQ19" s="1621"/>
      <c r="SVR19" s="1621"/>
      <c r="SVS19" s="1621"/>
      <c r="SVT19" s="1621"/>
      <c r="SVU19" s="1621"/>
      <c r="SVV19" s="1621"/>
      <c r="SVW19" s="1621"/>
      <c r="SVX19" s="1621"/>
      <c r="SVY19" s="1621"/>
      <c r="SVZ19" s="1621"/>
      <c r="SWA19" s="1621"/>
      <c r="SWB19" s="1621"/>
      <c r="SWC19" s="1621"/>
      <c r="SWD19" s="1621"/>
      <c r="SWE19" s="1621"/>
      <c r="SWF19" s="1621"/>
      <c r="SWG19" s="1621"/>
      <c r="SWH19" s="1621"/>
      <c r="SWI19" s="1621"/>
      <c r="SWJ19" s="1621"/>
      <c r="SWK19" s="1621"/>
      <c r="SWL19" s="1621"/>
      <c r="SWM19" s="1621"/>
      <c r="SWN19" s="1621"/>
      <c r="SWO19" s="1621"/>
      <c r="SWP19" s="1621"/>
      <c r="SWQ19" s="1621"/>
      <c r="SWR19" s="1621"/>
      <c r="SWS19" s="1621"/>
      <c r="SWT19" s="1621"/>
      <c r="SWU19" s="1621"/>
      <c r="SWV19" s="1621"/>
      <c r="SWW19" s="1621"/>
      <c r="SWX19" s="1621"/>
      <c r="SWY19" s="1621"/>
      <c r="SWZ19" s="1621"/>
      <c r="SXA19" s="1621"/>
      <c r="SXB19" s="1621"/>
      <c r="SXC19" s="1621"/>
      <c r="SXD19" s="1621"/>
      <c r="SXE19" s="1621"/>
      <c r="SXF19" s="1621"/>
      <c r="SXG19" s="1621"/>
      <c r="SXH19" s="1621"/>
      <c r="SXI19" s="1621"/>
      <c r="SXJ19" s="1621"/>
      <c r="SXK19" s="1621"/>
      <c r="SXL19" s="1621"/>
      <c r="SXM19" s="1621"/>
      <c r="SXN19" s="1621"/>
      <c r="SXO19" s="1621"/>
      <c r="SXP19" s="1621"/>
      <c r="SXQ19" s="1621"/>
      <c r="SXR19" s="1621"/>
      <c r="SXS19" s="1621"/>
      <c r="SXT19" s="1621"/>
      <c r="SXU19" s="1621"/>
      <c r="SXV19" s="1621"/>
      <c r="SXW19" s="1621"/>
      <c r="SXX19" s="1621"/>
      <c r="SXY19" s="1621"/>
      <c r="SXZ19" s="1621"/>
      <c r="SYA19" s="1621"/>
      <c r="SYB19" s="1621"/>
      <c r="SYC19" s="1621"/>
      <c r="SYD19" s="1621"/>
      <c r="SYE19" s="1621"/>
      <c r="SYF19" s="1621"/>
      <c r="SYG19" s="1621"/>
      <c r="SYH19" s="1621"/>
      <c r="SYI19" s="1621"/>
      <c r="SYJ19" s="1621"/>
      <c r="SYK19" s="1621"/>
      <c r="SYL19" s="1621"/>
      <c r="SYM19" s="1621"/>
      <c r="SYN19" s="1621"/>
      <c r="SYO19" s="1621"/>
      <c r="SYP19" s="1621"/>
      <c r="SYQ19" s="1621"/>
      <c r="SYR19" s="1621"/>
      <c r="SYS19" s="1621"/>
      <c r="SYT19" s="1621"/>
      <c r="SYU19" s="1621"/>
      <c r="SYV19" s="1621"/>
      <c r="SYW19" s="1621"/>
      <c r="SYX19" s="1621"/>
      <c r="SYY19" s="1621"/>
      <c r="SYZ19" s="1621"/>
      <c r="SZA19" s="1621"/>
      <c r="SZB19" s="1621"/>
      <c r="SZC19" s="1621"/>
      <c r="SZD19" s="1621"/>
      <c r="SZE19" s="1621"/>
      <c r="SZF19" s="1621"/>
      <c r="SZG19" s="1621"/>
      <c r="SZH19" s="1621"/>
      <c r="SZI19" s="1621"/>
      <c r="SZJ19" s="1621"/>
      <c r="SZK19" s="1621"/>
      <c r="SZL19" s="1621"/>
      <c r="SZM19" s="1621"/>
      <c r="SZN19" s="1621"/>
      <c r="SZO19" s="1621"/>
      <c r="SZP19" s="1621"/>
      <c r="SZQ19" s="1621"/>
      <c r="SZR19" s="1621"/>
      <c r="SZS19" s="1621"/>
      <c r="SZT19" s="1621"/>
      <c r="SZU19" s="1621"/>
      <c r="SZV19" s="1621"/>
      <c r="SZW19" s="1621"/>
      <c r="SZX19" s="1621"/>
      <c r="SZY19" s="1621"/>
      <c r="SZZ19" s="1621"/>
      <c r="TAA19" s="1621"/>
      <c r="TAB19" s="1621"/>
      <c r="TAC19" s="1621"/>
      <c r="TAD19" s="1621"/>
      <c r="TAE19" s="1621"/>
      <c r="TAF19" s="1621"/>
      <c r="TAG19" s="1621"/>
      <c r="TAH19" s="1621"/>
      <c r="TAI19" s="1621"/>
      <c r="TAJ19" s="1621"/>
      <c r="TAK19" s="1621"/>
      <c r="TAL19" s="1621"/>
      <c r="TAM19" s="1621"/>
      <c r="TAN19" s="1621"/>
      <c r="TAO19" s="1621"/>
      <c r="TAP19" s="1621"/>
      <c r="TAQ19" s="1621"/>
      <c r="TAR19" s="1621"/>
      <c r="TAS19" s="1621"/>
      <c r="TAT19" s="1621"/>
      <c r="TAU19" s="1621"/>
      <c r="TAV19" s="1621"/>
      <c r="TAW19" s="1621"/>
      <c r="TAX19" s="1621"/>
      <c r="TAY19" s="1621"/>
      <c r="TAZ19" s="1621"/>
      <c r="TBA19" s="1621"/>
      <c r="TBB19" s="1621"/>
      <c r="TBC19" s="1621"/>
      <c r="TBD19" s="1621"/>
      <c r="TBE19" s="1621"/>
      <c r="TBF19" s="1621"/>
      <c r="TBG19" s="1621"/>
      <c r="TBH19" s="1621"/>
      <c r="TBI19" s="1621"/>
      <c r="TBJ19" s="1621"/>
      <c r="TBK19" s="1621"/>
      <c r="TBL19" s="1621"/>
      <c r="TBM19" s="1621"/>
      <c r="TBN19" s="1621"/>
      <c r="TBO19" s="1621"/>
      <c r="TBP19" s="1621"/>
      <c r="TBQ19" s="1621"/>
      <c r="TBR19" s="1621"/>
      <c r="TBS19" s="1621"/>
      <c r="TBT19" s="1621"/>
      <c r="TBU19" s="1621"/>
      <c r="TBV19" s="1621"/>
      <c r="TBW19" s="1621"/>
      <c r="TBX19" s="1621"/>
      <c r="TBY19" s="1621"/>
      <c r="TBZ19" s="1621"/>
      <c r="TCA19" s="1621"/>
      <c r="TCB19" s="1621"/>
      <c r="TCC19" s="1621"/>
      <c r="TCD19" s="1621"/>
      <c r="TCE19" s="1621"/>
      <c r="TCF19" s="1621"/>
      <c r="TCG19" s="1621"/>
      <c r="TCH19" s="1621"/>
      <c r="TCI19" s="1621"/>
      <c r="TCJ19" s="1621"/>
      <c r="TCK19" s="1621"/>
      <c r="TCL19" s="1621"/>
      <c r="TCM19" s="1621"/>
      <c r="TCN19" s="1621"/>
      <c r="TCO19" s="1621"/>
      <c r="TCP19" s="1621"/>
      <c r="TCQ19" s="1621"/>
      <c r="TCR19" s="1621"/>
      <c r="TCS19" s="1621"/>
      <c r="TCT19" s="1621"/>
      <c r="TCU19" s="1621"/>
      <c r="TCV19" s="1621"/>
      <c r="TCW19" s="1621"/>
      <c r="TCX19" s="1621"/>
      <c r="TCY19" s="1621"/>
      <c r="TCZ19" s="1621"/>
      <c r="TDA19" s="1621"/>
      <c r="TDB19" s="1621"/>
      <c r="TDC19" s="1621"/>
      <c r="TDD19" s="1621"/>
      <c r="TDE19" s="1621"/>
      <c r="TDF19" s="1621"/>
      <c r="TDG19" s="1621"/>
      <c r="TDH19" s="1621"/>
      <c r="TDI19" s="1621"/>
      <c r="TDJ19" s="1621"/>
      <c r="TDK19" s="1621"/>
      <c r="TDL19" s="1621"/>
      <c r="TDM19" s="1621"/>
      <c r="TDN19" s="1621"/>
      <c r="TDO19" s="1621"/>
      <c r="TDP19" s="1621"/>
      <c r="TDQ19" s="1621"/>
      <c r="TDR19" s="1621"/>
      <c r="TDS19" s="1621"/>
      <c r="TDT19" s="1621"/>
      <c r="TDU19" s="1621"/>
      <c r="TDV19" s="1621"/>
      <c r="TDW19" s="1621"/>
      <c r="TDX19" s="1621"/>
      <c r="TDY19" s="1621"/>
      <c r="TDZ19" s="1621"/>
      <c r="TEA19" s="1621"/>
      <c r="TEB19" s="1621"/>
      <c r="TEC19" s="1621"/>
      <c r="TED19" s="1621"/>
      <c r="TEE19" s="1621"/>
      <c r="TEF19" s="1621"/>
      <c r="TEG19" s="1621"/>
      <c r="TEH19" s="1621"/>
      <c r="TEI19" s="1621"/>
      <c r="TEJ19" s="1621"/>
      <c r="TEK19" s="1621"/>
      <c r="TEL19" s="1621"/>
      <c r="TEM19" s="1621"/>
      <c r="TEN19" s="1621"/>
      <c r="TEO19" s="1621"/>
      <c r="TEP19" s="1621"/>
      <c r="TEQ19" s="1621"/>
      <c r="TER19" s="1621"/>
      <c r="TES19" s="1621"/>
      <c r="TET19" s="1621"/>
      <c r="TEU19" s="1621"/>
      <c r="TEV19" s="1621"/>
      <c r="TEW19" s="1621"/>
      <c r="TEX19" s="1621"/>
      <c r="TEY19" s="1621"/>
      <c r="TEZ19" s="1621"/>
      <c r="TFA19" s="1621"/>
      <c r="TFB19" s="1621"/>
      <c r="TFC19" s="1621"/>
      <c r="TFD19" s="1621"/>
      <c r="TFE19" s="1621"/>
      <c r="TFF19" s="1621"/>
      <c r="TFG19" s="1621"/>
      <c r="TFH19" s="1621"/>
      <c r="TFI19" s="1621"/>
      <c r="TFJ19" s="1621"/>
      <c r="TFK19" s="1621"/>
      <c r="TFL19" s="1621"/>
      <c r="TFM19" s="1621"/>
      <c r="TFN19" s="1621"/>
      <c r="TFO19" s="1621"/>
      <c r="TFP19" s="1621"/>
      <c r="TFQ19" s="1621"/>
      <c r="TFR19" s="1621"/>
      <c r="TFS19" s="1621"/>
      <c r="TFT19" s="1621"/>
      <c r="TFU19" s="1621"/>
      <c r="TFV19" s="1621"/>
      <c r="TFW19" s="1621"/>
      <c r="TFX19" s="1621"/>
      <c r="TFY19" s="1621"/>
      <c r="TFZ19" s="1621"/>
      <c r="TGA19" s="1621"/>
      <c r="TGB19" s="1621"/>
      <c r="TGC19" s="1621"/>
      <c r="TGD19" s="1621"/>
      <c r="TGE19" s="1621"/>
      <c r="TGF19" s="1621"/>
      <c r="TGG19" s="1621"/>
      <c r="TGH19" s="1621"/>
      <c r="TGI19" s="1621"/>
      <c r="TGJ19" s="1621"/>
      <c r="TGK19" s="1621"/>
      <c r="TGL19" s="1621"/>
      <c r="TGM19" s="1621"/>
      <c r="TGN19" s="1621"/>
      <c r="TGO19" s="1621"/>
      <c r="TGP19" s="1621"/>
      <c r="TGQ19" s="1621"/>
      <c r="TGR19" s="1621"/>
      <c r="TGS19" s="1621"/>
      <c r="TGT19" s="1621"/>
      <c r="TGU19" s="1621"/>
      <c r="TGV19" s="1621"/>
      <c r="TGW19" s="1621"/>
      <c r="TGX19" s="1621"/>
      <c r="TGY19" s="1621"/>
      <c r="TGZ19" s="1621"/>
      <c r="THA19" s="1621"/>
      <c r="THB19" s="1621"/>
      <c r="THC19" s="1621"/>
      <c r="THD19" s="1621"/>
      <c r="THE19" s="1621"/>
      <c r="THF19" s="1621"/>
      <c r="THG19" s="1621"/>
      <c r="THH19" s="1621"/>
      <c r="THI19" s="1621"/>
      <c r="THJ19" s="1621"/>
      <c r="THK19" s="1621"/>
      <c r="THL19" s="1621"/>
      <c r="THM19" s="1621"/>
      <c r="THN19" s="1621"/>
      <c r="THO19" s="1621"/>
      <c r="THP19" s="1621"/>
      <c r="THQ19" s="1621"/>
      <c r="THR19" s="1621"/>
      <c r="THS19" s="1621"/>
      <c r="THT19" s="1621"/>
      <c r="THU19" s="1621"/>
      <c r="THV19" s="1621"/>
      <c r="THW19" s="1621"/>
      <c r="THX19" s="1621"/>
      <c r="THY19" s="1621"/>
      <c r="THZ19" s="1621"/>
      <c r="TIA19" s="1621"/>
      <c r="TIB19" s="1621"/>
      <c r="TIC19" s="1621"/>
      <c r="TID19" s="1621"/>
      <c r="TIE19" s="1621"/>
      <c r="TIF19" s="1621"/>
      <c r="TIG19" s="1621"/>
      <c r="TIH19" s="1621"/>
      <c r="TII19" s="1621"/>
      <c r="TIJ19" s="1621"/>
      <c r="TIK19" s="1621"/>
      <c r="TIL19" s="1621"/>
      <c r="TIM19" s="1621"/>
      <c r="TIN19" s="1621"/>
      <c r="TIO19" s="1621"/>
      <c r="TIP19" s="1621"/>
      <c r="TIQ19" s="1621"/>
      <c r="TIR19" s="1621"/>
      <c r="TIS19" s="1621"/>
      <c r="TIT19" s="1621"/>
      <c r="TIU19" s="1621"/>
      <c r="TIV19" s="1621"/>
      <c r="TIW19" s="1621"/>
      <c r="TIX19" s="1621"/>
      <c r="TIY19" s="1621"/>
      <c r="TIZ19" s="1621"/>
      <c r="TJA19" s="1621"/>
      <c r="TJB19" s="1621"/>
      <c r="TJC19" s="1621"/>
      <c r="TJD19" s="1621"/>
      <c r="TJE19" s="1621"/>
      <c r="TJF19" s="1621"/>
      <c r="TJG19" s="1621"/>
      <c r="TJH19" s="1621"/>
      <c r="TJI19" s="1621"/>
      <c r="TJJ19" s="1621"/>
      <c r="TJK19" s="1621"/>
      <c r="TJL19" s="1621"/>
      <c r="TJM19" s="1621"/>
      <c r="TJN19" s="1621"/>
      <c r="TJO19" s="1621"/>
      <c r="TJP19" s="1621"/>
      <c r="TJQ19" s="1621"/>
      <c r="TJR19" s="1621"/>
      <c r="TJS19" s="1621"/>
      <c r="TJT19" s="1621"/>
      <c r="TJU19" s="1621"/>
      <c r="TJV19" s="1621"/>
      <c r="TJW19" s="1621"/>
      <c r="TJX19" s="1621"/>
      <c r="TJY19" s="1621"/>
      <c r="TJZ19" s="1621"/>
      <c r="TKA19" s="1621"/>
      <c r="TKB19" s="1621"/>
      <c r="TKC19" s="1621"/>
      <c r="TKD19" s="1621"/>
      <c r="TKE19" s="1621"/>
      <c r="TKF19" s="1621"/>
      <c r="TKG19" s="1621"/>
      <c r="TKH19" s="1621"/>
      <c r="TKI19" s="1621"/>
      <c r="TKJ19" s="1621"/>
      <c r="TKK19" s="1621"/>
      <c r="TKL19" s="1621"/>
      <c r="TKM19" s="1621"/>
      <c r="TKN19" s="1621"/>
      <c r="TKO19" s="1621"/>
      <c r="TKP19" s="1621"/>
      <c r="TKQ19" s="1621"/>
      <c r="TKR19" s="1621"/>
      <c r="TKS19" s="1621"/>
      <c r="TKT19" s="1621"/>
      <c r="TKU19" s="1621"/>
      <c r="TKV19" s="1621"/>
      <c r="TKW19" s="1621"/>
      <c r="TKX19" s="1621"/>
      <c r="TKY19" s="1621"/>
      <c r="TKZ19" s="1621"/>
      <c r="TLA19" s="1621"/>
      <c r="TLB19" s="1621"/>
      <c r="TLC19" s="1621"/>
      <c r="TLD19" s="1621"/>
      <c r="TLE19" s="1621"/>
      <c r="TLF19" s="1621"/>
      <c r="TLG19" s="1621"/>
      <c r="TLH19" s="1621"/>
      <c r="TLI19" s="1621"/>
      <c r="TLJ19" s="1621"/>
      <c r="TLK19" s="1621"/>
      <c r="TLL19" s="1621"/>
      <c r="TLM19" s="1621"/>
      <c r="TLN19" s="1621"/>
      <c r="TLO19" s="1621"/>
      <c r="TLP19" s="1621"/>
      <c r="TLQ19" s="1621"/>
      <c r="TLR19" s="1621"/>
      <c r="TLS19" s="1621"/>
      <c r="TLT19" s="1621"/>
      <c r="TLU19" s="1621"/>
      <c r="TLV19" s="1621"/>
      <c r="TLW19" s="1621"/>
      <c r="TLX19" s="1621"/>
      <c r="TLY19" s="1621"/>
      <c r="TLZ19" s="1621"/>
      <c r="TMA19" s="1621"/>
      <c r="TMB19" s="1621"/>
      <c r="TMC19" s="1621"/>
      <c r="TMD19" s="1621"/>
      <c r="TME19" s="1621"/>
      <c r="TMF19" s="1621"/>
      <c r="TMG19" s="1621"/>
      <c r="TMH19" s="1621"/>
      <c r="TMI19" s="1621"/>
      <c r="TMJ19" s="1621"/>
      <c r="TMK19" s="1621"/>
      <c r="TML19" s="1621"/>
      <c r="TMM19" s="1621"/>
      <c r="TMN19" s="1621"/>
      <c r="TMO19" s="1621"/>
      <c r="TMP19" s="1621"/>
      <c r="TMQ19" s="1621"/>
      <c r="TMR19" s="1621"/>
      <c r="TMS19" s="1621"/>
      <c r="TMT19" s="1621"/>
      <c r="TMU19" s="1621"/>
      <c r="TMV19" s="1621"/>
      <c r="TMW19" s="1621"/>
      <c r="TMX19" s="1621"/>
      <c r="TMY19" s="1621"/>
      <c r="TMZ19" s="1621"/>
      <c r="TNA19" s="1621"/>
      <c r="TNB19" s="1621"/>
      <c r="TNC19" s="1621"/>
      <c r="TND19" s="1621"/>
      <c r="TNE19" s="1621"/>
      <c r="TNF19" s="1621"/>
      <c r="TNG19" s="1621"/>
      <c r="TNH19" s="1621"/>
      <c r="TNI19" s="1621"/>
      <c r="TNJ19" s="1621"/>
      <c r="TNK19" s="1621"/>
      <c r="TNL19" s="1621"/>
      <c r="TNM19" s="1621"/>
      <c r="TNN19" s="1621"/>
      <c r="TNO19" s="1621"/>
      <c r="TNP19" s="1621"/>
      <c r="TNQ19" s="1621"/>
      <c r="TNR19" s="1621"/>
      <c r="TNS19" s="1621"/>
      <c r="TNT19" s="1621"/>
      <c r="TNU19" s="1621"/>
      <c r="TNV19" s="1621"/>
      <c r="TNW19" s="1621"/>
      <c r="TNX19" s="1621"/>
      <c r="TNY19" s="1621"/>
      <c r="TNZ19" s="1621"/>
      <c r="TOA19" s="1621"/>
      <c r="TOB19" s="1621"/>
      <c r="TOC19" s="1621"/>
      <c r="TOD19" s="1621"/>
      <c r="TOE19" s="1621"/>
      <c r="TOF19" s="1621"/>
      <c r="TOG19" s="1621"/>
      <c r="TOH19" s="1621"/>
      <c r="TOI19" s="1621"/>
      <c r="TOJ19" s="1621"/>
      <c r="TOK19" s="1621"/>
      <c r="TOL19" s="1621"/>
      <c r="TOM19" s="1621"/>
      <c r="TON19" s="1621"/>
      <c r="TOO19" s="1621"/>
      <c r="TOP19" s="1621"/>
      <c r="TOQ19" s="1621"/>
      <c r="TOR19" s="1621"/>
      <c r="TOS19" s="1621"/>
      <c r="TOT19" s="1621"/>
      <c r="TOU19" s="1621"/>
      <c r="TOV19" s="1621"/>
      <c r="TOW19" s="1621"/>
      <c r="TOX19" s="1621"/>
      <c r="TOY19" s="1621"/>
      <c r="TOZ19" s="1621"/>
      <c r="TPA19" s="1621"/>
      <c r="TPB19" s="1621"/>
      <c r="TPC19" s="1621"/>
      <c r="TPD19" s="1621"/>
      <c r="TPE19" s="1621"/>
      <c r="TPF19" s="1621"/>
      <c r="TPG19" s="1621"/>
      <c r="TPH19" s="1621"/>
      <c r="TPI19" s="1621"/>
      <c r="TPJ19" s="1621"/>
      <c r="TPK19" s="1621"/>
      <c r="TPL19" s="1621"/>
      <c r="TPM19" s="1621"/>
      <c r="TPN19" s="1621"/>
      <c r="TPO19" s="1621"/>
      <c r="TPP19" s="1621"/>
      <c r="TPQ19" s="1621"/>
      <c r="TPR19" s="1621"/>
      <c r="TPS19" s="1621"/>
      <c r="TPT19" s="1621"/>
      <c r="TPU19" s="1621"/>
      <c r="TPV19" s="1621"/>
      <c r="TPW19" s="1621"/>
      <c r="TPX19" s="1621"/>
      <c r="TPY19" s="1621"/>
      <c r="TPZ19" s="1621"/>
      <c r="TQA19" s="1621"/>
      <c r="TQB19" s="1621"/>
      <c r="TQC19" s="1621"/>
      <c r="TQD19" s="1621"/>
      <c r="TQE19" s="1621"/>
      <c r="TQF19" s="1621"/>
      <c r="TQG19" s="1621"/>
      <c r="TQH19" s="1621"/>
      <c r="TQI19" s="1621"/>
      <c r="TQJ19" s="1621"/>
      <c r="TQK19" s="1621"/>
      <c r="TQL19" s="1621"/>
      <c r="TQM19" s="1621"/>
      <c r="TQN19" s="1621"/>
      <c r="TQO19" s="1621"/>
      <c r="TQP19" s="1621"/>
      <c r="TQQ19" s="1621"/>
      <c r="TQR19" s="1621"/>
      <c r="TQS19" s="1621"/>
      <c r="TQT19" s="1621"/>
      <c r="TQU19" s="1621"/>
      <c r="TQV19" s="1621"/>
      <c r="TQW19" s="1621"/>
      <c r="TQX19" s="1621"/>
      <c r="TQY19" s="1621"/>
      <c r="TQZ19" s="1621"/>
      <c r="TRA19" s="1621"/>
      <c r="TRB19" s="1621"/>
      <c r="TRC19" s="1621"/>
      <c r="TRD19" s="1621"/>
      <c r="TRE19" s="1621"/>
      <c r="TRF19" s="1621"/>
      <c r="TRG19" s="1621"/>
      <c r="TRH19" s="1621"/>
      <c r="TRI19" s="1621"/>
      <c r="TRJ19" s="1621"/>
      <c r="TRK19" s="1621"/>
      <c r="TRL19" s="1621"/>
      <c r="TRM19" s="1621"/>
      <c r="TRN19" s="1621"/>
      <c r="TRO19" s="1621"/>
      <c r="TRP19" s="1621"/>
      <c r="TRQ19" s="1621"/>
      <c r="TRR19" s="1621"/>
      <c r="TRS19" s="1621"/>
      <c r="TRT19" s="1621"/>
      <c r="TRU19" s="1621"/>
      <c r="TRV19" s="1621"/>
      <c r="TRW19" s="1621"/>
      <c r="TRX19" s="1621"/>
      <c r="TRY19" s="1621"/>
      <c r="TRZ19" s="1621"/>
      <c r="TSA19" s="1621"/>
      <c r="TSB19" s="1621"/>
      <c r="TSC19" s="1621"/>
      <c r="TSD19" s="1621"/>
      <c r="TSE19" s="1621"/>
      <c r="TSF19" s="1621"/>
      <c r="TSG19" s="1621"/>
      <c r="TSH19" s="1621"/>
      <c r="TSI19" s="1621"/>
      <c r="TSJ19" s="1621"/>
      <c r="TSK19" s="1621"/>
      <c r="TSL19" s="1621"/>
      <c r="TSM19" s="1621"/>
      <c r="TSN19" s="1621"/>
      <c r="TSO19" s="1621"/>
      <c r="TSP19" s="1621"/>
      <c r="TSQ19" s="1621"/>
      <c r="TSR19" s="1621"/>
      <c r="TSS19" s="1621"/>
      <c r="TST19" s="1621"/>
      <c r="TSU19" s="1621"/>
      <c r="TSV19" s="1621"/>
      <c r="TSW19" s="1621"/>
      <c r="TSX19" s="1621"/>
      <c r="TSY19" s="1621"/>
      <c r="TSZ19" s="1621"/>
      <c r="TTA19" s="1621"/>
      <c r="TTB19" s="1621"/>
      <c r="TTC19" s="1621"/>
      <c r="TTD19" s="1621"/>
      <c r="TTE19" s="1621"/>
      <c r="TTF19" s="1621"/>
      <c r="TTG19" s="1621"/>
      <c r="TTH19" s="1621"/>
      <c r="TTI19" s="1621"/>
      <c r="TTJ19" s="1621"/>
      <c r="TTK19" s="1621"/>
      <c r="TTL19" s="1621"/>
      <c r="TTM19" s="1621"/>
      <c r="TTN19" s="1621"/>
      <c r="TTO19" s="1621"/>
      <c r="TTP19" s="1621"/>
      <c r="TTQ19" s="1621"/>
      <c r="TTR19" s="1621"/>
      <c r="TTS19" s="1621"/>
      <c r="TTT19" s="1621"/>
      <c r="TTU19" s="1621"/>
      <c r="TTV19" s="1621"/>
      <c r="TTW19" s="1621"/>
      <c r="TTX19" s="1621"/>
      <c r="TTY19" s="1621"/>
      <c r="TTZ19" s="1621"/>
      <c r="TUA19" s="1621"/>
      <c r="TUB19" s="1621"/>
      <c r="TUC19" s="1621"/>
      <c r="TUD19" s="1621"/>
      <c r="TUE19" s="1621"/>
      <c r="TUF19" s="1621"/>
      <c r="TUG19" s="1621"/>
      <c r="TUH19" s="1621"/>
      <c r="TUI19" s="1621"/>
      <c r="TUJ19" s="1621"/>
      <c r="TUK19" s="1621"/>
      <c r="TUL19" s="1621"/>
      <c r="TUM19" s="1621"/>
      <c r="TUN19" s="1621"/>
      <c r="TUO19" s="1621"/>
      <c r="TUP19" s="1621"/>
      <c r="TUQ19" s="1621"/>
      <c r="TUR19" s="1621"/>
      <c r="TUS19" s="1621"/>
      <c r="TUT19" s="1621"/>
      <c r="TUU19" s="1621"/>
      <c r="TUV19" s="1621"/>
      <c r="TUW19" s="1621"/>
      <c r="TUX19" s="1621"/>
      <c r="TUY19" s="1621"/>
      <c r="TUZ19" s="1621"/>
      <c r="TVA19" s="1621"/>
      <c r="TVB19" s="1621"/>
      <c r="TVC19" s="1621"/>
      <c r="TVD19" s="1621"/>
      <c r="TVE19" s="1621"/>
      <c r="TVF19" s="1621"/>
      <c r="TVG19" s="1621"/>
      <c r="TVH19" s="1621"/>
      <c r="TVI19" s="1621"/>
      <c r="TVJ19" s="1621"/>
      <c r="TVK19" s="1621"/>
      <c r="TVL19" s="1621"/>
      <c r="TVM19" s="1621"/>
      <c r="TVN19" s="1621"/>
      <c r="TVO19" s="1621"/>
      <c r="TVP19" s="1621"/>
      <c r="TVQ19" s="1621"/>
      <c r="TVR19" s="1621"/>
      <c r="TVS19" s="1621"/>
      <c r="TVT19" s="1621"/>
      <c r="TVU19" s="1621"/>
      <c r="TVV19" s="1621"/>
      <c r="TVW19" s="1621"/>
      <c r="TVX19" s="1621"/>
      <c r="TVY19" s="1621"/>
      <c r="TVZ19" s="1621"/>
      <c r="TWA19" s="1621"/>
      <c r="TWB19" s="1621"/>
      <c r="TWC19" s="1621"/>
      <c r="TWD19" s="1621"/>
      <c r="TWE19" s="1621"/>
      <c r="TWF19" s="1621"/>
      <c r="TWG19" s="1621"/>
      <c r="TWH19" s="1621"/>
      <c r="TWI19" s="1621"/>
      <c r="TWJ19" s="1621"/>
      <c r="TWK19" s="1621"/>
      <c r="TWL19" s="1621"/>
      <c r="TWM19" s="1621"/>
      <c r="TWN19" s="1621"/>
      <c r="TWO19" s="1621"/>
      <c r="TWP19" s="1621"/>
      <c r="TWQ19" s="1621"/>
      <c r="TWR19" s="1621"/>
      <c r="TWS19" s="1621"/>
      <c r="TWT19" s="1621"/>
      <c r="TWU19" s="1621"/>
      <c r="TWV19" s="1621"/>
      <c r="TWW19" s="1621"/>
      <c r="TWX19" s="1621"/>
      <c r="TWY19" s="1621"/>
      <c r="TWZ19" s="1621"/>
      <c r="TXA19" s="1621"/>
      <c r="TXB19" s="1621"/>
      <c r="TXC19" s="1621"/>
      <c r="TXD19" s="1621"/>
      <c r="TXE19" s="1621"/>
      <c r="TXF19" s="1621"/>
      <c r="TXG19" s="1621"/>
      <c r="TXH19" s="1621"/>
      <c r="TXI19" s="1621"/>
      <c r="TXJ19" s="1621"/>
      <c r="TXK19" s="1621"/>
      <c r="TXL19" s="1621"/>
      <c r="TXM19" s="1621"/>
      <c r="TXN19" s="1621"/>
      <c r="TXO19" s="1621"/>
      <c r="TXP19" s="1621"/>
      <c r="TXQ19" s="1621"/>
      <c r="TXR19" s="1621"/>
      <c r="TXS19" s="1621"/>
      <c r="TXT19" s="1621"/>
      <c r="TXU19" s="1621"/>
      <c r="TXV19" s="1621"/>
      <c r="TXW19" s="1621"/>
      <c r="TXX19" s="1621"/>
      <c r="TXY19" s="1621"/>
      <c r="TXZ19" s="1621"/>
      <c r="TYA19" s="1621"/>
      <c r="TYB19" s="1621"/>
      <c r="TYC19" s="1621"/>
      <c r="TYD19" s="1621"/>
      <c r="TYE19" s="1621"/>
      <c r="TYF19" s="1621"/>
      <c r="TYG19" s="1621"/>
      <c r="TYH19" s="1621"/>
      <c r="TYI19" s="1621"/>
      <c r="TYJ19" s="1621"/>
      <c r="TYK19" s="1621"/>
      <c r="TYL19" s="1621"/>
      <c r="TYM19" s="1621"/>
      <c r="TYN19" s="1621"/>
      <c r="TYO19" s="1621"/>
      <c r="TYP19" s="1621"/>
      <c r="TYQ19" s="1621"/>
      <c r="TYR19" s="1621"/>
      <c r="TYS19" s="1621"/>
      <c r="TYT19" s="1621"/>
      <c r="TYU19" s="1621"/>
      <c r="TYV19" s="1621"/>
      <c r="TYW19" s="1621"/>
      <c r="TYX19" s="1621"/>
      <c r="TYY19" s="1621"/>
      <c r="TYZ19" s="1621"/>
      <c r="TZA19" s="1621"/>
      <c r="TZB19" s="1621"/>
      <c r="TZC19" s="1621"/>
      <c r="TZD19" s="1621"/>
      <c r="TZE19" s="1621"/>
      <c r="TZF19" s="1621"/>
      <c r="TZG19" s="1621"/>
      <c r="TZH19" s="1621"/>
      <c r="TZI19" s="1621"/>
      <c r="TZJ19" s="1621"/>
      <c r="TZK19" s="1621"/>
      <c r="TZL19" s="1621"/>
      <c r="TZM19" s="1621"/>
      <c r="TZN19" s="1621"/>
      <c r="TZO19" s="1621"/>
      <c r="TZP19" s="1621"/>
      <c r="TZQ19" s="1621"/>
      <c r="TZR19" s="1621"/>
      <c r="TZS19" s="1621"/>
      <c r="TZT19" s="1621"/>
      <c r="TZU19" s="1621"/>
      <c r="TZV19" s="1621"/>
      <c r="TZW19" s="1621"/>
      <c r="TZX19" s="1621"/>
      <c r="TZY19" s="1621"/>
      <c r="TZZ19" s="1621"/>
      <c r="UAA19" s="1621"/>
      <c r="UAB19" s="1621"/>
      <c r="UAC19" s="1621"/>
      <c r="UAD19" s="1621"/>
      <c r="UAE19" s="1621"/>
      <c r="UAF19" s="1621"/>
      <c r="UAG19" s="1621"/>
      <c r="UAH19" s="1621"/>
      <c r="UAI19" s="1621"/>
      <c r="UAJ19" s="1621"/>
      <c r="UAK19" s="1621"/>
      <c r="UAL19" s="1621"/>
      <c r="UAM19" s="1621"/>
      <c r="UAN19" s="1621"/>
      <c r="UAO19" s="1621"/>
      <c r="UAP19" s="1621"/>
      <c r="UAQ19" s="1621"/>
      <c r="UAR19" s="1621"/>
      <c r="UAS19" s="1621"/>
      <c r="UAT19" s="1621"/>
      <c r="UAU19" s="1621"/>
      <c r="UAV19" s="1621"/>
      <c r="UAW19" s="1621"/>
      <c r="UAX19" s="1621"/>
      <c r="UAY19" s="1621"/>
      <c r="UAZ19" s="1621"/>
      <c r="UBA19" s="1621"/>
      <c r="UBB19" s="1621"/>
      <c r="UBC19" s="1621"/>
      <c r="UBD19" s="1621"/>
      <c r="UBE19" s="1621"/>
      <c r="UBF19" s="1621"/>
      <c r="UBG19" s="1621"/>
      <c r="UBH19" s="1621"/>
      <c r="UBI19" s="1621"/>
      <c r="UBJ19" s="1621"/>
      <c r="UBK19" s="1621"/>
      <c r="UBL19" s="1621"/>
      <c r="UBM19" s="1621"/>
      <c r="UBN19" s="1621"/>
      <c r="UBO19" s="1621"/>
      <c r="UBP19" s="1621"/>
      <c r="UBQ19" s="1621"/>
      <c r="UBR19" s="1621"/>
      <c r="UBS19" s="1621"/>
      <c r="UBT19" s="1621"/>
      <c r="UBU19" s="1621"/>
      <c r="UBV19" s="1621"/>
      <c r="UBW19" s="1621"/>
      <c r="UBX19" s="1621"/>
      <c r="UBY19" s="1621"/>
      <c r="UBZ19" s="1621"/>
      <c r="UCA19" s="1621"/>
      <c r="UCB19" s="1621"/>
      <c r="UCC19" s="1621"/>
      <c r="UCD19" s="1621"/>
      <c r="UCE19" s="1621"/>
      <c r="UCF19" s="1621"/>
      <c r="UCG19" s="1621"/>
      <c r="UCH19" s="1621"/>
      <c r="UCI19" s="1621"/>
      <c r="UCJ19" s="1621"/>
      <c r="UCK19" s="1621"/>
      <c r="UCL19" s="1621"/>
      <c r="UCM19" s="1621"/>
      <c r="UCN19" s="1621"/>
      <c r="UCO19" s="1621"/>
      <c r="UCP19" s="1621"/>
      <c r="UCQ19" s="1621"/>
      <c r="UCR19" s="1621"/>
      <c r="UCS19" s="1621"/>
      <c r="UCT19" s="1621"/>
      <c r="UCU19" s="1621"/>
      <c r="UCV19" s="1621"/>
      <c r="UCW19" s="1621"/>
      <c r="UCX19" s="1621"/>
      <c r="UCY19" s="1621"/>
      <c r="UCZ19" s="1621"/>
      <c r="UDA19" s="1621"/>
      <c r="UDB19" s="1621"/>
      <c r="UDC19" s="1621"/>
      <c r="UDD19" s="1621"/>
      <c r="UDE19" s="1621"/>
      <c r="UDF19" s="1621"/>
      <c r="UDG19" s="1621"/>
      <c r="UDH19" s="1621"/>
      <c r="UDI19" s="1621"/>
      <c r="UDJ19" s="1621"/>
      <c r="UDK19" s="1621"/>
      <c r="UDL19" s="1621"/>
      <c r="UDM19" s="1621"/>
      <c r="UDN19" s="1621"/>
      <c r="UDO19" s="1621"/>
      <c r="UDP19" s="1621"/>
      <c r="UDQ19" s="1621"/>
      <c r="UDR19" s="1621"/>
      <c r="UDS19" s="1621"/>
      <c r="UDT19" s="1621"/>
      <c r="UDU19" s="1621"/>
      <c r="UDV19" s="1621"/>
      <c r="UDW19" s="1621"/>
      <c r="UDX19" s="1621"/>
      <c r="UDY19" s="1621"/>
      <c r="UDZ19" s="1621"/>
      <c r="UEA19" s="1621"/>
      <c r="UEB19" s="1621"/>
      <c r="UEC19" s="1621"/>
      <c r="UED19" s="1621"/>
      <c r="UEE19" s="1621"/>
      <c r="UEF19" s="1621"/>
      <c r="UEG19" s="1621"/>
      <c r="UEH19" s="1621"/>
      <c r="UEI19" s="1621"/>
      <c r="UEJ19" s="1621"/>
      <c r="UEK19" s="1621"/>
      <c r="UEL19" s="1621"/>
      <c r="UEM19" s="1621"/>
      <c r="UEN19" s="1621"/>
      <c r="UEO19" s="1621"/>
      <c r="UEP19" s="1621"/>
      <c r="UEQ19" s="1621"/>
      <c r="UER19" s="1621"/>
      <c r="UES19" s="1621"/>
      <c r="UET19" s="1621"/>
      <c r="UEU19" s="1621"/>
      <c r="UEV19" s="1621"/>
      <c r="UEW19" s="1621"/>
      <c r="UEX19" s="1621"/>
      <c r="UEY19" s="1621"/>
      <c r="UEZ19" s="1621"/>
      <c r="UFA19" s="1621"/>
      <c r="UFB19" s="1621"/>
      <c r="UFC19" s="1621"/>
      <c r="UFD19" s="1621"/>
      <c r="UFE19" s="1621"/>
      <c r="UFF19" s="1621"/>
      <c r="UFG19" s="1621"/>
      <c r="UFH19" s="1621"/>
      <c r="UFI19" s="1621"/>
      <c r="UFJ19" s="1621"/>
      <c r="UFK19" s="1621"/>
      <c r="UFL19" s="1621"/>
      <c r="UFM19" s="1621"/>
      <c r="UFN19" s="1621"/>
      <c r="UFO19" s="1621"/>
      <c r="UFP19" s="1621"/>
      <c r="UFQ19" s="1621"/>
      <c r="UFR19" s="1621"/>
      <c r="UFS19" s="1621"/>
      <c r="UFT19" s="1621"/>
      <c r="UFU19" s="1621"/>
      <c r="UFV19" s="1621"/>
      <c r="UFW19" s="1621"/>
      <c r="UFX19" s="1621"/>
      <c r="UFY19" s="1621"/>
      <c r="UFZ19" s="1621"/>
      <c r="UGA19" s="1621"/>
      <c r="UGB19" s="1621"/>
      <c r="UGC19" s="1621"/>
      <c r="UGD19" s="1621"/>
      <c r="UGE19" s="1621"/>
      <c r="UGF19" s="1621"/>
      <c r="UGG19" s="1621"/>
      <c r="UGH19" s="1621"/>
      <c r="UGI19" s="1621"/>
      <c r="UGJ19" s="1621"/>
      <c r="UGK19" s="1621"/>
      <c r="UGL19" s="1621"/>
      <c r="UGM19" s="1621"/>
      <c r="UGN19" s="1621"/>
      <c r="UGO19" s="1621"/>
      <c r="UGP19" s="1621"/>
      <c r="UGQ19" s="1621"/>
      <c r="UGR19" s="1621"/>
      <c r="UGS19" s="1621"/>
      <c r="UGT19" s="1621"/>
      <c r="UGU19" s="1621"/>
      <c r="UGV19" s="1621"/>
      <c r="UGW19" s="1621"/>
      <c r="UGX19" s="1621"/>
      <c r="UGY19" s="1621"/>
      <c r="UGZ19" s="1621"/>
      <c r="UHA19" s="1621"/>
      <c r="UHB19" s="1621"/>
      <c r="UHC19" s="1621"/>
      <c r="UHD19" s="1621"/>
      <c r="UHE19" s="1621"/>
      <c r="UHF19" s="1621"/>
      <c r="UHG19" s="1621"/>
      <c r="UHH19" s="1621"/>
      <c r="UHI19" s="1621"/>
      <c r="UHJ19" s="1621"/>
      <c r="UHK19" s="1621"/>
      <c r="UHL19" s="1621"/>
      <c r="UHM19" s="1621"/>
      <c r="UHN19" s="1621"/>
      <c r="UHO19" s="1621"/>
      <c r="UHP19" s="1621"/>
      <c r="UHQ19" s="1621"/>
      <c r="UHR19" s="1621"/>
      <c r="UHS19" s="1621"/>
      <c r="UHT19" s="1621"/>
      <c r="UHU19" s="1621"/>
      <c r="UHV19" s="1621"/>
      <c r="UHW19" s="1621"/>
      <c r="UHX19" s="1621"/>
      <c r="UHY19" s="1621"/>
      <c r="UHZ19" s="1621"/>
      <c r="UIA19" s="1621"/>
      <c r="UIB19" s="1621"/>
      <c r="UIC19" s="1621"/>
      <c r="UID19" s="1621"/>
      <c r="UIE19" s="1621"/>
      <c r="UIF19" s="1621"/>
      <c r="UIG19" s="1621"/>
      <c r="UIH19" s="1621"/>
      <c r="UII19" s="1621"/>
      <c r="UIJ19" s="1621"/>
      <c r="UIK19" s="1621"/>
      <c r="UIL19" s="1621"/>
      <c r="UIM19" s="1621"/>
      <c r="UIN19" s="1621"/>
      <c r="UIO19" s="1621"/>
      <c r="UIP19" s="1621"/>
      <c r="UIQ19" s="1621"/>
      <c r="UIR19" s="1621"/>
      <c r="UIS19" s="1621"/>
      <c r="UIT19" s="1621"/>
      <c r="UIU19" s="1621"/>
      <c r="UIV19" s="1621"/>
      <c r="UIW19" s="1621"/>
      <c r="UIX19" s="1621"/>
      <c r="UIY19" s="1621"/>
      <c r="UIZ19" s="1621"/>
      <c r="UJA19" s="1621"/>
      <c r="UJB19" s="1621"/>
      <c r="UJC19" s="1621"/>
      <c r="UJD19" s="1621"/>
      <c r="UJE19" s="1621"/>
      <c r="UJF19" s="1621"/>
      <c r="UJG19" s="1621"/>
      <c r="UJH19" s="1621"/>
      <c r="UJI19" s="1621"/>
      <c r="UJJ19" s="1621"/>
      <c r="UJK19" s="1621"/>
      <c r="UJL19" s="1621"/>
      <c r="UJM19" s="1621"/>
      <c r="UJN19" s="1621"/>
      <c r="UJO19" s="1621"/>
      <c r="UJP19" s="1621"/>
      <c r="UJQ19" s="1621"/>
      <c r="UJR19" s="1621"/>
      <c r="UJS19" s="1621"/>
      <c r="UJT19" s="1621"/>
      <c r="UJU19" s="1621"/>
      <c r="UJV19" s="1621"/>
      <c r="UJW19" s="1621"/>
      <c r="UJX19" s="1621"/>
      <c r="UJY19" s="1621"/>
      <c r="UJZ19" s="1621"/>
      <c r="UKA19" s="1621"/>
      <c r="UKB19" s="1621"/>
      <c r="UKC19" s="1621"/>
      <c r="UKD19" s="1621"/>
      <c r="UKE19" s="1621"/>
      <c r="UKF19" s="1621"/>
      <c r="UKG19" s="1621"/>
      <c r="UKH19" s="1621"/>
      <c r="UKI19" s="1621"/>
      <c r="UKJ19" s="1621"/>
      <c r="UKK19" s="1621"/>
      <c r="UKL19" s="1621"/>
      <c r="UKM19" s="1621"/>
      <c r="UKN19" s="1621"/>
      <c r="UKO19" s="1621"/>
      <c r="UKP19" s="1621"/>
      <c r="UKQ19" s="1621"/>
      <c r="UKR19" s="1621"/>
      <c r="UKS19" s="1621"/>
      <c r="UKT19" s="1621"/>
      <c r="UKU19" s="1621"/>
      <c r="UKV19" s="1621"/>
      <c r="UKW19" s="1621"/>
      <c r="UKX19" s="1621"/>
      <c r="UKY19" s="1621"/>
      <c r="UKZ19" s="1621"/>
      <c r="ULA19" s="1621"/>
      <c r="ULB19" s="1621"/>
      <c r="ULC19" s="1621"/>
      <c r="ULD19" s="1621"/>
      <c r="ULE19" s="1621"/>
      <c r="ULF19" s="1621"/>
      <c r="ULG19" s="1621"/>
      <c r="ULH19" s="1621"/>
      <c r="ULI19" s="1621"/>
      <c r="ULJ19" s="1621"/>
      <c r="ULK19" s="1621"/>
      <c r="ULL19" s="1621"/>
      <c r="ULM19" s="1621"/>
      <c r="ULN19" s="1621"/>
      <c r="ULO19" s="1621"/>
      <c r="ULP19" s="1621"/>
      <c r="ULQ19" s="1621"/>
      <c r="ULR19" s="1621"/>
      <c r="ULS19" s="1621"/>
      <c r="ULT19" s="1621"/>
      <c r="ULU19" s="1621"/>
      <c r="ULV19" s="1621"/>
      <c r="ULW19" s="1621"/>
      <c r="ULX19" s="1621"/>
      <c r="ULY19" s="1621"/>
      <c r="ULZ19" s="1621"/>
      <c r="UMA19" s="1621"/>
      <c r="UMB19" s="1621"/>
      <c r="UMC19" s="1621"/>
      <c r="UMD19" s="1621"/>
      <c r="UME19" s="1621"/>
      <c r="UMF19" s="1621"/>
      <c r="UMG19" s="1621"/>
      <c r="UMH19" s="1621"/>
      <c r="UMI19" s="1621"/>
      <c r="UMJ19" s="1621"/>
      <c r="UMK19" s="1621"/>
      <c r="UML19" s="1621"/>
      <c r="UMM19" s="1621"/>
      <c r="UMN19" s="1621"/>
      <c r="UMO19" s="1621"/>
      <c r="UMP19" s="1621"/>
      <c r="UMQ19" s="1621"/>
      <c r="UMR19" s="1621"/>
      <c r="UMS19" s="1621"/>
      <c r="UMT19" s="1621"/>
      <c r="UMU19" s="1621"/>
      <c r="UMV19" s="1621"/>
      <c r="UMW19" s="1621"/>
      <c r="UMX19" s="1621"/>
      <c r="UMY19" s="1621"/>
      <c r="UMZ19" s="1621"/>
      <c r="UNA19" s="1621"/>
      <c r="UNB19" s="1621"/>
      <c r="UNC19" s="1621"/>
      <c r="UND19" s="1621"/>
      <c r="UNE19" s="1621"/>
      <c r="UNF19" s="1621"/>
      <c r="UNG19" s="1621"/>
      <c r="UNH19" s="1621"/>
      <c r="UNI19" s="1621"/>
      <c r="UNJ19" s="1621"/>
      <c r="UNK19" s="1621"/>
      <c r="UNL19" s="1621"/>
      <c r="UNM19" s="1621"/>
      <c r="UNN19" s="1621"/>
      <c r="UNO19" s="1621"/>
      <c r="UNP19" s="1621"/>
      <c r="UNQ19" s="1621"/>
      <c r="UNR19" s="1621"/>
      <c r="UNS19" s="1621"/>
      <c r="UNT19" s="1621"/>
      <c r="UNU19" s="1621"/>
      <c r="UNV19" s="1621"/>
      <c r="UNW19" s="1621"/>
      <c r="UNX19" s="1621"/>
      <c r="UNY19" s="1621"/>
      <c r="UNZ19" s="1621"/>
      <c r="UOA19" s="1621"/>
      <c r="UOB19" s="1621"/>
      <c r="UOC19" s="1621"/>
      <c r="UOD19" s="1621"/>
      <c r="UOE19" s="1621"/>
      <c r="UOF19" s="1621"/>
      <c r="UOG19" s="1621"/>
      <c r="UOH19" s="1621"/>
      <c r="UOI19" s="1621"/>
      <c r="UOJ19" s="1621"/>
      <c r="UOK19" s="1621"/>
      <c r="UOL19" s="1621"/>
      <c r="UOM19" s="1621"/>
      <c r="UON19" s="1621"/>
      <c r="UOO19" s="1621"/>
      <c r="UOP19" s="1621"/>
      <c r="UOQ19" s="1621"/>
      <c r="UOR19" s="1621"/>
      <c r="UOS19" s="1621"/>
      <c r="UOT19" s="1621"/>
      <c r="UOU19" s="1621"/>
      <c r="UOV19" s="1621"/>
      <c r="UOW19" s="1621"/>
      <c r="UOX19" s="1621"/>
      <c r="UOY19" s="1621"/>
      <c r="UOZ19" s="1621"/>
      <c r="UPA19" s="1621"/>
      <c r="UPB19" s="1621"/>
      <c r="UPC19" s="1621"/>
      <c r="UPD19" s="1621"/>
      <c r="UPE19" s="1621"/>
      <c r="UPF19" s="1621"/>
      <c r="UPG19" s="1621"/>
      <c r="UPH19" s="1621"/>
      <c r="UPI19" s="1621"/>
      <c r="UPJ19" s="1621"/>
      <c r="UPK19" s="1621"/>
      <c r="UPL19" s="1621"/>
      <c r="UPM19" s="1621"/>
      <c r="UPN19" s="1621"/>
      <c r="UPO19" s="1621"/>
      <c r="UPP19" s="1621"/>
      <c r="UPQ19" s="1621"/>
      <c r="UPR19" s="1621"/>
      <c r="UPS19" s="1621"/>
      <c r="UPT19" s="1621"/>
      <c r="UPU19" s="1621"/>
      <c r="UPV19" s="1621"/>
      <c r="UPW19" s="1621"/>
      <c r="UPX19" s="1621"/>
      <c r="UPY19" s="1621"/>
      <c r="UPZ19" s="1621"/>
      <c r="UQA19" s="1621"/>
      <c r="UQB19" s="1621"/>
      <c r="UQC19" s="1621"/>
      <c r="UQD19" s="1621"/>
      <c r="UQE19" s="1621"/>
      <c r="UQF19" s="1621"/>
      <c r="UQG19" s="1621"/>
      <c r="UQH19" s="1621"/>
      <c r="UQI19" s="1621"/>
      <c r="UQJ19" s="1621"/>
      <c r="UQK19" s="1621"/>
      <c r="UQL19" s="1621"/>
      <c r="UQM19" s="1621"/>
      <c r="UQN19" s="1621"/>
      <c r="UQO19" s="1621"/>
      <c r="UQP19" s="1621"/>
      <c r="UQQ19" s="1621"/>
      <c r="UQR19" s="1621"/>
      <c r="UQS19" s="1621"/>
      <c r="UQT19" s="1621"/>
      <c r="UQU19" s="1621"/>
      <c r="UQV19" s="1621"/>
      <c r="UQW19" s="1621"/>
      <c r="UQX19" s="1621"/>
      <c r="UQY19" s="1621"/>
      <c r="UQZ19" s="1621"/>
      <c r="URA19" s="1621"/>
      <c r="URB19" s="1621"/>
      <c r="URC19" s="1621"/>
      <c r="URD19" s="1621"/>
      <c r="URE19" s="1621"/>
      <c r="URF19" s="1621"/>
      <c r="URG19" s="1621"/>
      <c r="URH19" s="1621"/>
      <c r="URI19" s="1621"/>
      <c r="URJ19" s="1621"/>
      <c r="URK19" s="1621"/>
      <c r="URL19" s="1621"/>
      <c r="URM19" s="1621"/>
      <c r="URN19" s="1621"/>
      <c r="URO19" s="1621"/>
      <c r="URP19" s="1621"/>
      <c r="URQ19" s="1621"/>
      <c r="URR19" s="1621"/>
      <c r="URS19" s="1621"/>
      <c r="URT19" s="1621"/>
      <c r="URU19" s="1621"/>
      <c r="URV19" s="1621"/>
      <c r="URW19" s="1621"/>
      <c r="URX19" s="1621"/>
      <c r="URY19" s="1621"/>
      <c r="URZ19" s="1621"/>
      <c r="USA19" s="1621"/>
      <c r="USB19" s="1621"/>
      <c r="USC19" s="1621"/>
      <c r="USD19" s="1621"/>
      <c r="USE19" s="1621"/>
      <c r="USF19" s="1621"/>
      <c r="USG19" s="1621"/>
      <c r="USH19" s="1621"/>
      <c r="USI19" s="1621"/>
      <c r="USJ19" s="1621"/>
      <c r="USK19" s="1621"/>
      <c r="USL19" s="1621"/>
      <c r="USM19" s="1621"/>
      <c r="USN19" s="1621"/>
      <c r="USO19" s="1621"/>
      <c r="USP19" s="1621"/>
      <c r="USQ19" s="1621"/>
      <c r="USR19" s="1621"/>
      <c r="USS19" s="1621"/>
      <c r="UST19" s="1621"/>
      <c r="USU19" s="1621"/>
      <c r="USV19" s="1621"/>
      <c r="USW19" s="1621"/>
      <c r="USX19" s="1621"/>
      <c r="USY19" s="1621"/>
      <c r="USZ19" s="1621"/>
      <c r="UTA19" s="1621"/>
      <c r="UTB19" s="1621"/>
      <c r="UTC19" s="1621"/>
      <c r="UTD19" s="1621"/>
      <c r="UTE19" s="1621"/>
      <c r="UTF19" s="1621"/>
      <c r="UTG19" s="1621"/>
      <c r="UTH19" s="1621"/>
      <c r="UTI19" s="1621"/>
      <c r="UTJ19" s="1621"/>
      <c r="UTK19" s="1621"/>
      <c r="UTL19" s="1621"/>
      <c r="UTM19" s="1621"/>
      <c r="UTN19" s="1621"/>
      <c r="UTO19" s="1621"/>
      <c r="UTP19" s="1621"/>
      <c r="UTQ19" s="1621"/>
      <c r="UTR19" s="1621"/>
      <c r="UTS19" s="1621"/>
      <c r="UTT19" s="1621"/>
      <c r="UTU19" s="1621"/>
      <c r="UTV19" s="1621"/>
      <c r="UTW19" s="1621"/>
      <c r="UTX19" s="1621"/>
      <c r="UTY19" s="1621"/>
      <c r="UTZ19" s="1621"/>
      <c r="UUA19" s="1621"/>
      <c r="UUB19" s="1621"/>
      <c r="UUC19" s="1621"/>
      <c r="UUD19" s="1621"/>
      <c r="UUE19" s="1621"/>
      <c r="UUF19" s="1621"/>
      <c r="UUG19" s="1621"/>
      <c r="UUH19" s="1621"/>
      <c r="UUI19" s="1621"/>
      <c r="UUJ19" s="1621"/>
      <c r="UUK19" s="1621"/>
      <c r="UUL19" s="1621"/>
      <c r="UUM19" s="1621"/>
      <c r="UUN19" s="1621"/>
      <c r="UUO19" s="1621"/>
      <c r="UUP19" s="1621"/>
      <c r="UUQ19" s="1621"/>
      <c r="UUR19" s="1621"/>
      <c r="UUS19" s="1621"/>
      <c r="UUT19" s="1621"/>
      <c r="UUU19" s="1621"/>
      <c r="UUV19" s="1621"/>
      <c r="UUW19" s="1621"/>
      <c r="UUX19" s="1621"/>
      <c r="UUY19" s="1621"/>
      <c r="UUZ19" s="1621"/>
      <c r="UVA19" s="1621"/>
      <c r="UVB19" s="1621"/>
      <c r="UVC19" s="1621"/>
      <c r="UVD19" s="1621"/>
      <c r="UVE19" s="1621"/>
      <c r="UVF19" s="1621"/>
      <c r="UVG19" s="1621"/>
      <c r="UVH19" s="1621"/>
      <c r="UVI19" s="1621"/>
      <c r="UVJ19" s="1621"/>
      <c r="UVK19" s="1621"/>
      <c r="UVL19" s="1621"/>
      <c r="UVM19" s="1621"/>
      <c r="UVN19" s="1621"/>
      <c r="UVO19" s="1621"/>
      <c r="UVP19" s="1621"/>
      <c r="UVQ19" s="1621"/>
      <c r="UVR19" s="1621"/>
      <c r="UVS19" s="1621"/>
      <c r="UVT19" s="1621"/>
      <c r="UVU19" s="1621"/>
      <c r="UVV19" s="1621"/>
      <c r="UVW19" s="1621"/>
      <c r="UVX19" s="1621"/>
      <c r="UVY19" s="1621"/>
      <c r="UVZ19" s="1621"/>
      <c r="UWA19" s="1621"/>
      <c r="UWB19" s="1621"/>
      <c r="UWC19" s="1621"/>
      <c r="UWD19" s="1621"/>
      <c r="UWE19" s="1621"/>
      <c r="UWF19" s="1621"/>
      <c r="UWG19" s="1621"/>
      <c r="UWH19" s="1621"/>
      <c r="UWI19" s="1621"/>
      <c r="UWJ19" s="1621"/>
      <c r="UWK19" s="1621"/>
      <c r="UWL19" s="1621"/>
      <c r="UWM19" s="1621"/>
      <c r="UWN19" s="1621"/>
      <c r="UWO19" s="1621"/>
      <c r="UWP19" s="1621"/>
      <c r="UWQ19" s="1621"/>
      <c r="UWR19" s="1621"/>
      <c r="UWS19" s="1621"/>
      <c r="UWT19" s="1621"/>
      <c r="UWU19" s="1621"/>
      <c r="UWV19" s="1621"/>
      <c r="UWW19" s="1621"/>
      <c r="UWX19" s="1621"/>
      <c r="UWY19" s="1621"/>
      <c r="UWZ19" s="1621"/>
      <c r="UXA19" s="1621"/>
      <c r="UXB19" s="1621"/>
      <c r="UXC19" s="1621"/>
      <c r="UXD19" s="1621"/>
      <c r="UXE19" s="1621"/>
      <c r="UXF19" s="1621"/>
      <c r="UXG19" s="1621"/>
      <c r="UXH19" s="1621"/>
      <c r="UXI19" s="1621"/>
      <c r="UXJ19" s="1621"/>
      <c r="UXK19" s="1621"/>
      <c r="UXL19" s="1621"/>
      <c r="UXM19" s="1621"/>
      <c r="UXN19" s="1621"/>
      <c r="UXO19" s="1621"/>
      <c r="UXP19" s="1621"/>
      <c r="UXQ19" s="1621"/>
      <c r="UXR19" s="1621"/>
      <c r="UXS19" s="1621"/>
      <c r="UXT19" s="1621"/>
      <c r="UXU19" s="1621"/>
      <c r="UXV19" s="1621"/>
      <c r="UXW19" s="1621"/>
      <c r="UXX19" s="1621"/>
      <c r="UXY19" s="1621"/>
      <c r="UXZ19" s="1621"/>
      <c r="UYA19" s="1621"/>
      <c r="UYB19" s="1621"/>
      <c r="UYC19" s="1621"/>
      <c r="UYD19" s="1621"/>
      <c r="UYE19" s="1621"/>
      <c r="UYF19" s="1621"/>
      <c r="UYG19" s="1621"/>
      <c r="UYH19" s="1621"/>
      <c r="UYI19" s="1621"/>
      <c r="UYJ19" s="1621"/>
      <c r="UYK19" s="1621"/>
      <c r="UYL19" s="1621"/>
      <c r="UYM19" s="1621"/>
      <c r="UYN19" s="1621"/>
      <c r="UYO19" s="1621"/>
      <c r="UYP19" s="1621"/>
      <c r="UYQ19" s="1621"/>
      <c r="UYR19" s="1621"/>
      <c r="UYS19" s="1621"/>
      <c r="UYT19" s="1621"/>
      <c r="UYU19" s="1621"/>
      <c r="UYV19" s="1621"/>
      <c r="UYW19" s="1621"/>
      <c r="UYX19" s="1621"/>
      <c r="UYY19" s="1621"/>
      <c r="UYZ19" s="1621"/>
      <c r="UZA19" s="1621"/>
      <c r="UZB19" s="1621"/>
      <c r="UZC19" s="1621"/>
      <c r="UZD19" s="1621"/>
      <c r="UZE19" s="1621"/>
      <c r="UZF19" s="1621"/>
      <c r="UZG19" s="1621"/>
      <c r="UZH19" s="1621"/>
      <c r="UZI19" s="1621"/>
      <c r="UZJ19" s="1621"/>
      <c r="UZK19" s="1621"/>
      <c r="UZL19" s="1621"/>
      <c r="UZM19" s="1621"/>
      <c r="UZN19" s="1621"/>
      <c r="UZO19" s="1621"/>
      <c r="UZP19" s="1621"/>
      <c r="UZQ19" s="1621"/>
      <c r="UZR19" s="1621"/>
      <c r="UZS19" s="1621"/>
      <c r="UZT19" s="1621"/>
      <c r="UZU19" s="1621"/>
      <c r="UZV19" s="1621"/>
      <c r="UZW19" s="1621"/>
      <c r="UZX19" s="1621"/>
      <c r="UZY19" s="1621"/>
      <c r="UZZ19" s="1621"/>
      <c r="VAA19" s="1621"/>
      <c r="VAB19" s="1621"/>
      <c r="VAC19" s="1621"/>
      <c r="VAD19" s="1621"/>
      <c r="VAE19" s="1621"/>
      <c r="VAF19" s="1621"/>
      <c r="VAG19" s="1621"/>
      <c r="VAH19" s="1621"/>
      <c r="VAI19" s="1621"/>
      <c r="VAJ19" s="1621"/>
      <c r="VAK19" s="1621"/>
      <c r="VAL19" s="1621"/>
      <c r="VAM19" s="1621"/>
      <c r="VAN19" s="1621"/>
      <c r="VAO19" s="1621"/>
      <c r="VAP19" s="1621"/>
      <c r="VAQ19" s="1621"/>
      <c r="VAR19" s="1621"/>
      <c r="VAS19" s="1621"/>
      <c r="VAT19" s="1621"/>
      <c r="VAU19" s="1621"/>
      <c r="VAV19" s="1621"/>
      <c r="VAW19" s="1621"/>
      <c r="VAX19" s="1621"/>
      <c r="VAY19" s="1621"/>
      <c r="VAZ19" s="1621"/>
      <c r="VBA19" s="1621"/>
      <c r="VBB19" s="1621"/>
      <c r="VBC19" s="1621"/>
      <c r="VBD19" s="1621"/>
      <c r="VBE19" s="1621"/>
      <c r="VBF19" s="1621"/>
      <c r="VBG19" s="1621"/>
      <c r="VBH19" s="1621"/>
      <c r="VBI19" s="1621"/>
      <c r="VBJ19" s="1621"/>
      <c r="VBK19" s="1621"/>
      <c r="VBL19" s="1621"/>
      <c r="VBM19" s="1621"/>
      <c r="VBN19" s="1621"/>
      <c r="VBO19" s="1621"/>
      <c r="VBP19" s="1621"/>
      <c r="VBQ19" s="1621"/>
      <c r="VBR19" s="1621"/>
      <c r="VBS19" s="1621"/>
      <c r="VBT19" s="1621"/>
      <c r="VBU19" s="1621"/>
      <c r="VBV19" s="1621"/>
      <c r="VBW19" s="1621"/>
      <c r="VBX19" s="1621"/>
      <c r="VBY19" s="1621"/>
      <c r="VBZ19" s="1621"/>
      <c r="VCA19" s="1621"/>
      <c r="VCB19" s="1621"/>
      <c r="VCC19" s="1621"/>
      <c r="VCD19" s="1621"/>
      <c r="VCE19" s="1621"/>
      <c r="VCF19" s="1621"/>
      <c r="VCG19" s="1621"/>
      <c r="VCH19" s="1621"/>
      <c r="VCI19" s="1621"/>
      <c r="VCJ19" s="1621"/>
      <c r="VCK19" s="1621"/>
      <c r="VCL19" s="1621"/>
      <c r="VCM19" s="1621"/>
      <c r="VCN19" s="1621"/>
      <c r="VCO19" s="1621"/>
      <c r="VCP19" s="1621"/>
      <c r="VCQ19" s="1621"/>
      <c r="VCR19" s="1621"/>
      <c r="VCS19" s="1621"/>
      <c r="VCT19" s="1621"/>
      <c r="VCU19" s="1621"/>
      <c r="VCV19" s="1621"/>
      <c r="VCW19" s="1621"/>
      <c r="VCX19" s="1621"/>
      <c r="VCY19" s="1621"/>
      <c r="VCZ19" s="1621"/>
      <c r="VDA19" s="1621"/>
      <c r="VDB19" s="1621"/>
      <c r="VDC19" s="1621"/>
      <c r="VDD19" s="1621"/>
      <c r="VDE19" s="1621"/>
      <c r="VDF19" s="1621"/>
      <c r="VDG19" s="1621"/>
      <c r="VDH19" s="1621"/>
      <c r="VDI19" s="1621"/>
      <c r="VDJ19" s="1621"/>
      <c r="VDK19" s="1621"/>
      <c r="VDL19" s="1621"/>
      <c r="VDM19" s="1621"/>
      <c r="VDN19" s="1621"/>
      <c r="VDO19" s="1621"/>
      <c r="VDP19" s="1621"/>
      <c r="VDQ19" s="1621"/>
      <c r="VDR19" s="1621"/>
      <c r="VDS19" s="1621"/>
      <c r="VDT19" s="1621"/>
      <c r="VDU19" s="1621"/>
      <c r="VDV19" s="1621"/>
      <c r="VDW19" s="1621"/>
      <c r="VDX19" s="1621"/>
      <c r="VDY19" s="1621"/>
      <c r="VDZ19" s="1621"/>
      <c r="VEA19" s="1621"/>
      <c r="VEB19" s="1621"/>
      <c r="VEC19" s="1621"/>
      <c r="VED19" s="1621"/>
      <c r="VEE19" s="1621"/>
      <c r="VEF19" s="1621"/>
      <c r="VEG19" s="1621"/>
      <c r="VEH19" s="1621"/>
      <c r="VEI19" s="1621"/>
      <c r="VEJ19" s="1621"/>
      <c r="VEK19" s="1621"/>
      <c r="VEL19" s="1621"/>
      <c r="VEM19" s="1621"/>
      <c r="VEN19" s="1621"/>
      <c r="VEO19" s="1621"/>
      <c r="VEP19" s="1621"/>
      <c r="VEQ19" s="1621"/>
      <c r="VER19" s="1621"/>
      <c r="VES19" s="1621"/>
      <c r="VET19" s="1621"/>
      <c r="VEU19" s="1621"/>
      <c r="VEV19" s="1621"/>
      <c r="VEW19" s="1621"/>
      <c r="VEX19" s="1621"/>
      <c r="VEY19" s="1621"/>
      <c r="VEZ19" s="1621"/>
      <c r="VFA19" s="1621"/>
      <c r="VFB19" s="1621"/>
      <c r="VFC19" s="1621"/>
      <c r="VFD19" s="1621"/>
      <c r="VFE19" s="1621"/>
      <c r="VFF19" s="1621"/>
      <c r="VFG19" s="1621"/>
      <c r="VFH19" s="1621"/>
      <c r="VFI19" s="1621"/>
      <c r="VFJ19" s="1621"/>
      <c r="VFK19" s="1621"/>
      <c r="VFL19" s="1621"/>
      <c r="VFM19" s="1621"/>
      <c r="VFN19" s="1621"/>
      <c r="VFO19" s="1621"/>
      <c r="VFP19" s="1621"/>
      <c r="VFQ19" s="1621"/>
      <c r="VFR19" s="1621"/>
      <c r="VFS19" s="1621"/>
      <c r="VFT19" s="1621"/>
      <c r="VFU19" s="1621"/>
      <c r="VFV19" s="1621"/>
      <c r="VFW19" s="1621"/>
      <c r="VFX19" s="1621"/>
      <c r="VFY19" s="1621"/>
      <c r="VFZ19" s="1621"/>
      <c r="VGA19" s="1621"/>
      <c r="VGB19" s="1621"/>
      <c r="VGC19" s="1621"/>
      <c r="VGD19" s="1621"/>
      <c r="VGE19" s="1621"/>
      <c r="VGF19" s="1621"/>
      <c r="VGG19" s="1621"/>
      <c r="VGH19" s="1621"/>
      <c r="VGI19" s="1621"/>
      <c r="VGJ19" s="1621"/>
      <c r="VGK19" s="1621"/>
      <c r="VGL19" s="1621"/>
      <c r="VGM19" s="1621"/>
      <c r="VGN19" s="1621"/>
      <c r="VGO19" s="1621"/>
      <c r="VGP19" s="1621"/>
      <c r="VGQ19" s="1621"/>
      <c r="VGR19" s="1621"/>
      <c r="VGS19" s="1621"/>
      <c r="VGT19" s="1621"/>
      <c r="VGU19" s="1621"/>
      <c r="VGV19" s="1621"/>
      <c r="VGW19" s="1621"/>
      <c r="VGX19" s="1621"/>
      <c r="VGY19" s="1621"/>
      <c r="VGZ19" s="1621"/>
      <c r="VHA19" s="1621"/>
      <c r="VHB19" s="1621"/>
      <c r="VHC19" s="1621"/>
      <c r="VHD19" s="1621"/>
      <c r="VHE19" s="1621"/>
      <c r="VHF19" s="1621"/>
      <c r="VHG19" s="1621"/>
      <c r="VHH19" s="1621"/>
      <c r="VHI19" s="1621"/>
      <c r="VHJ19" s="1621"/>
      <c r="VHK19" s="1621"/>
      <c r="VHL19" s="1621"/>
      <c r="VHM19" s="1621"/>
      <c r="VHN19" s="1621"/>
      <c r="VHO19" s="1621"/>
      <c r="VHP19" s="1621"/>
      <c r="VHQ19" s="1621"/>
      <c r="VHR19" s="1621"/>
      <c r="VHS19" s="1621"/>
      <c r="VHT19" s="1621"/>
      <c r="VHU19" s="1621"/>
      <c r="VHV19" s="1621"/>
      <c r="VHW19" s="1621"/>
      <c r="VHX19" s="1621"/>
      <c r="VHY19" s="1621"/>
      <c r="VHZ19" s="1621"/>
      <c r="VIA19" s="1621"/>
      <c r="VIB19" s="1621"/>
      <c r="VIC19" s="1621"/>
      <c r="VID19" s="1621"/>
      <c r="VIE19" s="1621"/>
      <c r="VIF19" s="1621"/>
      <c r="VIG19" s="1621"/>
      <c r="VIH19" s="1621"/>
      <c r="VII19" s="1621"/>
      <c r="VIJ19" s="1621"/>
      <c r="VIK19" s="1621"/>
      <c r="VIL19" s="1621"/>
      <c r="VIM19" s="1621"/>
      <c r="VIN19" s="1621"/>
      <c r="VIO19" s="1621"/>
      <c r="VIP19" s="1621"/>
      <c r="VIQ19" s="1621"/>
      <c r="VIR19" s="1621"/>
      <c r="VIS19" s="1621"/>
      <c r="VIT19" s="1621"/>
      <c r="VIU19" s="1621"/>
      <c r="VIV19" s="1621"/>
      <c r="VIW19" s="1621"/>
      <c r="VIX19" s="1621"/>
      <c r="VIY19" s="1621"/>
      <c r="VIZ19" s="1621"/>
      <c r="VJA19" s="1621"/>
      <c r="VJB19" s="1621"/>
      <c r="VJC19" s="1621"/>
      <c r="VJD19" s="1621"/>
      <c r="VJE19" s="1621"/>
      <c r="VJF19" s="1621"/>
      <c r="VJG19" s="1621"/>
      <c r="VJH19" s="1621"/>
      <c r="VJI19" s="1621"/>
      <c r="VJJ19" s="1621"/>
      <c r="VJK19" s="1621"/>
      <c r="VJL19" s="1621"/>
      <c r="VJM19" s="1621"/>
      <c r="VJN19" s="1621"/>
      <c r="VJO19" s="1621"/>
      <c r="VJP19" s="1621"/>
      <c r="VJQ19" s="1621"/>
      <c r="VJR19" s="1621"/>
      <c r="VJS19" s="1621"/>
      <c r="VJT19" s="1621"/>
      <c r="VJU19" s="1621"/>
      <c r="VJV19" s="1621"/>
      <c r="VJW19" s="1621"/>
      <c r="VJX19" s="1621"/>
      <c r="VJY19" s="1621"/>
      <c r="VJZ19" s="1621"/>
      <c r="VKA19" s="1621"/>
      <c r="VKB19" s="1621"/>
      <c r="VKC19" s="1621"/>
      <c r="VKD19" s="1621"/>
      <c r="VKE19" s="1621"/>
      <c r="VKF19" s="1621"/>
      <c r="VKG19" s="1621"/>
      <c r="VKH19" s="1621"/>
      <c r="VKI19" s="1621"/>
      <c r="VKJ19" s="1621"/>
      <c r="VKK19" s="1621"/>
      <c r="VKL19" s="1621"/>
      <c r="VKM19" s="1621"/>
      <c r="VKN19" s="1621"/>
      <c r="VKO19" s="1621"/>
      <c r="VKP19" s="1621"/>
      <c r="VKQ19" s="1621"/>
      <c r="VKR19" s="1621"/>
      <c r="VKS19" s="1621"/>
      <c r="VKT19" s="1621"/>
      <c r="VKU19" s="1621"/>
      <c r="VKV19" s="1621"/>
      <c r="VKW19" s="1621"/>
      <c r="VKX19" s="1621"/>
      <c r="VKY19" s="1621"/>
      <c r="VKZ19" s="1621"/>
      <c r="VLA19" s="1621"/>
      <c r="VLB19" s="1621"/>
      <c r="VLC19" s="1621"/>
      <c r="VLD19" s="1621"/>
      <c r="VLE19" s="1621"/>
      <c r="VLF19" s="1621"/>
      <c r="VLG19" s="1621"/>
      <c r="VLH19" s="1621"/>
      <c r="VLI19" s="1621"/>
      <c r="VLJ19" s="1621"/>
      <c r="VLK19" s="1621"/>
      <c r="VLL19" s="1621"/>
      <c r="VLM19" s="1621"/>
      <c r="VLN19" s="1621"/>
      <c r="VLO19" s="1621"/>
      <c r="VLP19" s="1621"/>
      <c r="VLQ19" s="1621"/>
      <c r="VLR19" s="1621"/>
      <c r="VLS19" s="1621"/>
      <c r="VLT19" s="1621"/>
      <c r="VLU19" s="1621"/>
      <c r="VLV19" s="1621"/>
      <c r="VLW19" s="1621"/>
      <c r="VLX19" s="1621"/>
      <c r="VLY19" s="1621"/>
      <c r="VLZ19" s="1621"/>
      <c r="VMA19" s="1621"/>
      <c r="VMB19" s="1621"/>
      <c r="VMC19" s="1621"/>
      <c r="VMD19" s="1621"/>
      <c r="VME19" s="1621"/>
      <c r="VMF19" s="1621"/>
      <c r="VMG19" s="1621"/>
      <c r="VMH19" s="1621"/>
      <c r="VMI19" s="1621"/>
      <c r="VMJ19" s="1621"/>
      <c r="VMK19" s="1621"/>
      <c r="VML19" s="1621"/>
      <c r="VMM19" s="1621"/>
      <c r="VMN19" s="1621"/>
      <c r="VMO19" s="1621"/>
      <c r="VMP19" s="1621"/>
      <c r="VMQ19" s="1621"/>
      <c r="VMR19" s="1621"/>
      <c r="VMS19" s="1621"/>
      <c r="VMT19" s="1621"/>
      <c r="VMU19" s="1621"/>
      <c r="VMV19" s="1621"/>
      <c r="VMW19" s="1621"/>
      <c r="VMX19" s="1621"/>
      <c r="VMY19" s="1621"/>
      <c r="VMZ19" s="1621"/>
      <c r="VNA19" s="1621"/>
      <c r="VNB19" s="1621"/>
      <c r="VNC19" s="1621"/>
      <c r="VND19" s="1621"/>
      <c r="VNE19" s="1621"/>
      <c r="VNF19" s="1621"/>
      <c r="VNG19" s="1621"/>
      <c r="VNH19" s="1621"/>
      <c r="VNI19" s="1621"/>
      <c r="VNJ19" s="1621"/>
      <c r="VNK19" s="1621"/>
      <c r="VNL19" s="1621"/>
      <c r="VNM19" s="1621"/>
      <c r="VNN19" s="1621"/>
      <c r="VNO19" s="1621"/>
      <c r="VNP19" s="1621"/>
      <c r="VNQ19" s="1621"/>
      <c r="VNR19" s="1621"/>
      <c r="VNS19" s="1621"/>
      <c r="VNT19" s="1621"/>
      <c r="VNU19" s="1621"/>
      <c r="VNV19" s="1621"/>
      <c r="VNW19" s="1621"/>
      <c r="VNX19" s="1621"/>
      <c r="VNY19" s="1621"/>
      <c r="VNZ19" s="1621"/>
      <c r="VOA19" s="1621"/>
      <c r="VOB19" s="1621"/>
      <c r="VOC19" s="1621"/>
      <c r="VOD19" s="1621"/>
      <c r="VOE19" s="1621"/>
      <c r="VOF19" s="1621"/>
      <c r="VOG19" s="1621"/>
      <c r="VOH19" s="1621"/>
      <c r="VOI19" s="1621"/>
      <c r="VOJ19" s="1621"/>
      <c r="VOK19" s="1621"/>
      <c r="VOL19" s="1621"/>
      <c r="VOM19" s="1621"/>
      <c r="VON19" s="1621"/>
      <c r="VOO19" s="1621"/>
      <c r="VOP19" s="1621"/>
      <c r="VOQ19" s="1621"/>
      <c r="VOR19" s="1621"/>
      <c r="VOS19" s="1621"/>
      <c r="VOT19" s="1621"/>
      <c r="VOU19" s="1621"/>
      <c r="VOV19" s="1621"/>
      <c r="VOW19" s="1621"/>
      <c r="VOX19" s="1621"/>
      <c r="VOY19" s="1621"/>
      <c r="VOZ19" s="1621"/>
      <c r="VPA19" s="1621"/>
      <c r="VPB19" s="1621"/>
      <c r="VPC19" s="1621"/>
      <c r="VPD19" s="1621"/>
      <c r="VPE19" s="1621"/>
      <c r="VPF19" s="1621"/>
      <c r="VPG19" s="1621"/>
      <c r="VPH19" s="1621"/>
      <c r="VPI19" s="1621"/>
      <c r="VPJ19" s="1621"/>
      <c r="VPK19" s="1621"/>
      <c r="VPL19" s="1621"/>
      <c r="VPM19" s="1621"/>
      <c r="VPN19" s="1621"/>
      <c r="VPO19" s="1621"/>
      <c r="VPP19" s="1621"/>
      <c r="VPQ19" s="1621"/>
      <c r="VPR19" s="1621"/>
      <c r="VPS19" s="1621"/>
      <c r="VPT19" s="1621"/>
      <c r="VPU19" s="1621"/>
      <c r="VPV19" s="1621"/>
      <c r="VPW19" s="1621"/>
      <c r="VPX19" s="1621"/>
      <c r="VPY19" s="1621"/>
      <c r="VPZ19" s="1621"/>
      <c r="VQA19" s="1621"/>
      <c r="VQB19" s="1621"/>
      <c r="VQC19" s="1621"/>
      <c r="VQD19" s="1621"/>
      <c r="VQE19" s="1621"/>
      <c r="VQF19" s="1621"/>
      <c r="VQG19" s="1621"/>
      <c r="VQH19" s="1621"/>
      <c r="VQI19" s="1621"/>
      <c r="VQJ19" s="1621"/>
      <c r="VQK19" s="1621"/>
      <c r="VQL19" s="1621"/>
      <c r="VQM19" s="1621"/>
      <c r="VQN19" s="1621"/>
      <c r="VQO19" s="1621"/>
      <c r="VQP19" s="1621"/>
      <c r="VQQ19" s="1621"/>
      <c r="VQR19" s="1621"/>
      <c r="VQS19" s="1621"/>
      <c r="VQT19" s="1621"/>
      <c r="VQU19" s="1621"/>
      <c r="VQV19" s="1621"/>
      <c r="VQW19" s="1621"/>
      <c r="VQX19" s="1621"/>
      <c r="VQY19" s="1621"/>
      <c r="VQZ19" s="1621"/>
      <c r="VRA19" s="1621"/>
      <c r="VRB19" s="1621"/>
      <c r="VRC19" s="1621"/>
      <c r="VRD19" s="1621"/>
      <c r="VRE19" s="1621"/>
      <c r="VRF19" s="1621"/>
      <c r="VRG19" s="1621"/>
      <c r="VRH19" s="1621"/>
      <c r="VRI19" s="1621"/>
      <c r="VRJ19" s="1621"/>
      <c r="VRK19" s="1621"/>
      <c r="VRL19" s="1621"/>
      <c r="VRM19" s="1621"/>
      <c r="VRN19" s="1621"/>
      <c r="VRO19" s="1621"/>
      <c r="VRP19" s="1621"/>
      <c r="VRQ19" s="1621"/>
      <c r="VRR19" s="1621"/>
      <c r="VRS19" s="1621"/>
      <c r="VRT19" s="1621"/>
      <c r="VRU19" s="1621"/>
      <c r="VRV19" s="1621"/>
      <c r="VRW19" s="1621"/>
      <c r="VRX19" s="1621"/>
      <c r="VRY19" s="1621"/>
      <c r="VRZ19" s="1621"/>
      <c r="VSA19" s="1621"/>
      <c r="VSB19" s="1621"/>
      <c r="VSC19" s="1621"/>
      <c r="VSD19" s="1621"/>
      <c r="VSE19" s="1621"/>
      <c r="VSF19" s="1621"/>
      <c r="VSG19" s="1621"/>
      <c r="VSH19" s="1621"/>
      <c r="VSI19" s="1621"/>
      <c r="VSJ19" s="1621"/>
      <c r="VSK19" s="1621"/>
      <c r="VSL19" s="1621"/>
      <c r="VSM19" s="1621"/>
      <c r="VSN19" s="1621"/>
      <c r="VSO19" s="1621"/>
      <c r="VSP19" s="1621"/>
      <c r="VSQ19" s="1621"/>
      <c r="VSR19" s="1621"/>
      <c r="VSS19" s="1621"/>
      <c r="VST19" s="1621"/>
      <c r="VSU19" s="1621"/>
      <c r="VSV19" s="1621"/>
      <c r="VSW19" s="1621"/>
      <c r="VSX19" s="1621"/>
      <c r="VSY19" s="1621"/>
      <c r="VSZ19" s="1621"/>
      <c r="VTA19" s="1621"/>
      <c r="VTB19" s="1621"/>
      <c r="VTC19" s="1621"/>
      <c r="VTD19" s="1621"/>
      <c r="VTE19" s="1621"/>
      <c r="VTF19" s="1621"/>
      <c r="VTG19" s="1621"/>
      <c r="VTH19" s="1621"/>
      <c r="VTI19" s="1621"/>
      <c r="VTJ19" s="1621"/>
      <c r="VTK19" s="1621"/>
      <c r="VTL19" s="1621"/>
      <c r="VTM19" s="1621"/>
      <c r="VTN19" s="1621"/>
      <c r="VTO19" s="1621"/>
      <c r="VTP19" s="1621"/>
      <c r="VTQ19" s="1621"/>
      <c r="VTR19" s="1621"/>
      <c r="VTS19" s="1621"/>
      <c r="VTT19" s="1621"/>
      <c r="VTU19" s="1621"/>
      <c r="VTV19" s="1621"/>
      <c r="VTW19" s="1621"/>
      <c r="VTX19" s="1621"/>
      <c r="VTY19" s="1621"/>
      <c r="VTZ19" s="1621"/>
      <c r="VUA19" s="1621"/>
      <c r="VUB19" s="1621"/>
      <c r="VUC19" s="1621"/>
      <c r="VUD19" s="1621"/>
      <c r="VUE19" s="1621"/>
      <c r="VUF19" s="1621"/>
      <c r="VUG19" s="1621"/>
      <c r="VUH19" s="1621"/>
      <c r="VUI19" s="1621"/>
      <c r="VUJ19" s="1621"/>
      <c r="VUK19" s="1621"/>
      <c r="VUL19" s="1621"/>
      <c r="VUM19" s="1621"/>
      <c r="VUN19" s="1621"/>
      <c r="VUO19" s="1621"/>
      <c r="VUP19" s="1621"/>
      <c r="VUQ19" s="1621"/>
      <c r="VUR19" s="1621"/>
      <c r="VUS19" s="1621"/>
      <c r="VUT19" s="1621"/>
      <c r="VUU19" s="1621"/>
      <c r="VUV19" s="1621"/>
      <c r="VUW19" s="1621"/>
      <c r="VUX19" s="1621"/>
      <c r="VUY19" s="1621"/>
      <c r="VUZ19" s="1621"/>
      <c r="VVA19" s="1621"/>
      <c r="VVB19" s="1621"/>
      <c r="VVC19" s="1621"/>
      <c r="VVD19" s="1621"/>
      <c r="VVE19" s="1621"/>
      <c r="VVF19" s="1621"/>
      <c r="VVG19" s="1621"/>
      <c r="VVH19" s="1621"/>
      <c r="VVI19" s="1621"/>
      <c r="VVJ19" s="1621"/>
      <c r="VVK19" s="1621"/>
      <c r="VVL19" s="1621"/>
      <c r="VVM19" s="1621"/>
      <c r="VVN19" s="1621"/>
      <c r="VVO19" s="1621"/>
      <c r="VVP19" s="1621"/>
      <c r="VVQ19" s="1621"/>
      <c r="VVR19" s="1621"/>
      <c r="VVS19" s="1621"/>
      <c r="VVT19" s="1621"/>
      <c r="VVU19" s="1621"/>
      <c r="VVV19" s="1621"/>
      <c r="VVW19" s="1621"/>
      <c r="VVX19" s="1621"/>
      <c r="VVY19" s="1621"/>
      <c r="VVZ19" s="1621"/>
      <c r="VWA19" s="1621"/>
      <c r="VWB19" s="1621"/>
      <c r="VWC19" s="1621"/>
      <c r="VWD19" s="1621"/>
      <c r="VWE19" s="1621"/>
      <c r="VWF19" s="1621"/>
      <c r="VWG19" s="1621"/>
      <c r="VWH19" s="1621"/>
      <c r="VWI19" s="1621"/>
      <c r="VWJ19" s="1621"/>
      <c r="VWK19" s="1621"/>
      <c r="VWL19" s="1621"/>
      <c r="VWM19" s="1621"/>
      <c r="VWN19" s="1621"/>
      <c r="VWO19" s="1621"/>
      <c r="VWP19" s="1621"/>
      <c r="VWQ19" s="1621"/>
      <c r="VWR19" s="1621"/>
      <c r="VWS19" s="1621"/>
      <c r="VWT19" s="1621"/>
      <c r="VWU19" s="1621"/>
      <c r="VWV19" s="1621"/>
      <c r="VWW19" s="1621"/>
      <c r="VWX19" s="1621"/>
      <c r="VWY19" s="1621"/>
      <c r="VWZ19" s="1621"/>
      <c r="VXA19" s="1621"/>
      <c r="VXB19" s="1621"/>
      <c r="VXC19" s="1621"/>
      <c r="VXD19" s="1621"/>
      <c r="VXE19" s="1621"/>
      <c r="VXF19" s="1621"/>
      <c r="VXG19" s="1621"/>
      <c r="VXH19" s="1621"/>
      <c r="VXI19" s="1621"/>
      <c r="VXJ19" s="1621"/>
      <c r="VXK19" s="1621"/>
      <c r="VXL19" s="1621"/>
      <c r="VXM19" s="1621"/>
      <c r="VXN19" s="1621"/>
      <c r="VXO19" s="1621"/>
      <c r="VXP19" s="1621"/>
      <c r="VXQ19" s="1621"/>
      <c r="VXR19" s="1621"/>
      <c r="VXS19" s="1621"/>
      <c r="VXT19" s="1621"/>
      <c r="VXU19" s="1621"/>
      <c r="VXV19" s="1621"/>
      <c r="VXW19" s="1621"/>
      <c r="VXX19" s="1621"/>
      <c r="VXY19" s="1621"/>
      <c r="VXZ19" s="1621"/>
      <c r="VYA19" s="1621"/>
      <c r="VYB19" s="1621"/>
      <c r="VYC19" s="1621"/>
      <c r="VYD19" s="1621"/>
      <c r="VYE19" s="1621"/>
      <c r="VYF19" s="1621"/>
      <c r="VYG19" s="1621"/>
      <c r="VYH19" s="1621"/>
      <c r="VYI19" s="1621"/>
      <c r="VYJ19" s="1621"/>
      <c r="VYK19" s="1621"/>
      <c r="VYL19" s="1621"/>
      <c r="VYM19" s="1621"/>
      <c r="VYN19" s="1621"/>
      <c r="VYO19" s="1621"/>
      <c r="VYP19" s="1621"/>
      <c r="VYQ19" s="1621"/>
      <c r="VYR19" s="1621"/>
      <c r="VYS19" s="1621"/>
      <c r="VYT19" s="1621"/>
      <c r="VYU19" s="1621"/>
      <c r="VYV19" s="1621"/>
      <c r="VYW19" s="1621"/>
      <c r="VYX19" s="1621"/>
      <c r="VYY19" s="1621"/>
      <c r="VYZ19" s="1621"/>
      <c r="VZA19" s="1621"/>
      <c r="VZB19" s="1621"/>
      <c r="VZC19" s="1621"/>
      <c r="VZD19" s="1621"/>
      <c r="VZE19" s="1621"/>
      <c r="VZF19" s="1621"/>
      <c r="VZG19" s="1621"/>
      <c r="VZH19" s="1621"/>
      <c r="VZI19" s="1621"/>
      <c r="VZJ19" s="1621"/>
      <c r="VZK19" s="1621"/>
      <c r="VZL19" s="1621"/>
      <c r="VZM19" s="1621"/>
      <c r="VZN19" s="1621"/>
      <c r="VZO19" s="1621"/>
      <c r="VZP19" s="1621"/>
      <c r="VZQ19" s="1621"/>
      <c r="VZR19" s="1621"/>
      <c r="VZS19" s="1621"/>
      <c r="VZT19" s="1621"/>
      <c r="VZU19" s="1621"/>
      <c r="VZV19" s="1621"/>
      <c r="VZW19" s="1621"/>
      <c r="VZX19" s="1621"/>
      <c r="VZY19" s="1621"/>
      <c r="VZZ19" s="1621"/>
      <c r="WAA19" s="1621"/>
      <c r="WAB19" s="1621"/>
      <c r="WAC19" s="1621"/>
      <c r="WAD19" s="1621"/>
      <c r="WAE19" s="1621"/>
      <c r="WAF19" s="1621"/>
      <c r="WAG19" s="1621"/>
      <c r="WAH19" s="1621"/>
      <c r="WAI19" s="1621"/>
      <c r="WAJ19" s="1621"/>
      <c r="WAK19" s="1621"/>
      <c r="WAL19" s="1621"/>
      <c r="WAM19" s="1621"/>
      <c r="WAN19" s="1621"/>
      <c r="WAO19" s="1621"/>
      <c r="WAP19" s="1621"/>
      <c r="WAQ19" s="1621"/>
      <c r="WAR19" s="1621"/>
      <c r="WAS19" s="1621"/>
      <c r="WAT19" s="1621"/>
      <c r="WAU19" s="1621"/>
      <c r="WAV19" s="1621"/>
      <c r="WAW19" s="1621"/>
      <c r="WAX19" s="1621"/>
      <c r="WAY19" s="1621"/>
      <c r="WAZ19" s="1621"/>
      <c r="WBA19" s="1621"/>
      <c r="WBB19" s="1621"/>
      <c r="WBC19" s="1621"/>
      <c r="WBD19" s="1621"/>
      <c r="WBE19" s="1621"/>
      <c r="WBF19" s="1621"/>
      <c r="WBG19" s="1621"/>
      <c r="WBH19" s="1621"/>
      <c r="WBI19" s="1621"/>
      <c r="WBJ19" s="1621"/>
      <c r="WBK19" s="1621"/>
      <c r="WBL19" s="1621"/>
      <c r="WBM19" s="1621"/>
      <c r="WBN19" s="1621"/>
      <c r="WBO19" s="1621"/>
      <c r="WBP19" s="1621"/>
      <c r="WBQ19" s="1621"/>
      <c r="WBR19" s="1621"/>
      <c r="WBS19" s="1621"/>
      <c r="WBT19" s="1621"/>
      <c r="WBU19" s="1621"/>
      <c r="WBV19" s="1621"/>
      <c r="WBW19" s="1621"/>
      <c r="WBX19" s="1621"/>
      <c r="WBY19" s="1621"/>
      <c r="WBZ19" s="1621"/>
      <c r="WCA19" s="1621"/>
      <c r="WCB19" s="1621"/>
      <c r="WCC19" s="1621"/>
      <c r="WCD19" s="1621"/>
      <c r="WCE19" s="1621"/>
      <c r="WCF19" s="1621"/>
      <c r="WCG19" s="1621"/>
      <c r="WCH19" s="1621"/>
      <c r="WCI19" s="1621"/>
      <c r="WCJ19" s="1621"/>
      <c r="WCK19" s="1621"/>
      <c r="WCL19" s="1621"/>
      <c r="WCM19" s="1621"/>
      <c r="WCN19" s="1621"/>
      <c r="WCO19" s="1621"/>
      <c r="WCP19" s="1621"/>
      <c r="WCQ19" s="1621"/>
      <c r="WCR19" s="1621"/>
      <c r="WCS19" s="1621"/>
      <c r="WCT19" s="1621"/>
      <c r="WCU19" s="1621"/>
      <c r="WCV19" s="1621"/>
      <c r="WCW19" s="1621"/>
      <c r="WCX19" s="1621"/>
      <c r="WCY19" s="1621"/>
      <c r="WCZ19" s="1621"/>
      <c r="WDA19" s="1621"/>
      <c r="WDB19" s="1621"/>
      <c r="WDC19" s="1621"/>
      <c r="WDD19" s="1621"/>
      <c r="WDE19" s="1621"/>
      <c r="WDF19" s="1621"/>
      <c r="WDG19" s="1621"/>
      <c r="WDH19" s="1621"/>
      <c r="WDI19" s="1621"/>
      <c r="WDJ19" s="1621"/>
      <c r="WDK19" s="1621"/>
      <c r="WDL19" s="1621"/>
      <c r="WDM19" s="1621"/>
      <c r="WDN19" s="1621"/>
      <c r="WDO19" s="1621"/>
      <c r="WDP19" s="1621"/>
      <c r="WDQ19" s="1621"/>
      <c r="WDR19" s="1621"/>
      <c r="WDS19" s="1621"/>
      <c r="WDT19" s="1621"/>
      <c r="WDU19" s="1621"/>
      <c r="WDV19" s="1621"/>
      <c r="WDW19" s="1621"/>
      <c r="WDX19" s="1621"/>
      <c r="WDY19" s="1621"/>
      <c r="WDZ19" s="1621"/>
      <c r="WEA19" s="1621"/>
      <c r="WEB19" s="1621"/>
      <c r="WEC19" s="1621"/>
      <c r="WED19" s="1621"/>
      <c r="WEE19" s="1621"/>
      <c r="WEF19" s="1621"/>
      <c r="WEG19" s="1621"/>
      <c r="WEH19" s="1621"/>
      <c r="WEI19" s="1621"/>
      <c r="WEJ19" s="1621"/>
      <c r="WEK19" s="1621"/>
      <c r="WEL19" s="1621"/>
      <c r="WEM19" s="1621"/>
      <c r="WEN19" s="1621"/>
      <c r="WEO19" s="1621"/>
      <c r="WEP19" s="1621"/>
      <c r="WEQ19" s="1621"/>
      <c r="WER19" s="1621"/>
      <c r="WES19" s="1621"/>
      <c r="WET19" s="1621"/>
      <c r="WEU19" s="1621"/>
      <c r="WEV19" s="1621"/>
      <c r="WEW19" s="1621"/>
      <c r="WEX19" s="1621"/>
      <c r="WEY19" s="1621"/>
      <c r="WEZ19" s="1621"/>
      <c r="WFA19" s="1621"/>
      <c r="WFB19" s="1621"/>
      <c r="WFC19" s="1621"/>
      <c r="WFD19" s="1621"/>
      <c r="WFE19" s="1621"/>
      <c r="WFF19" s="1621"/>
      <c r="WFG19" s="1621"/>
      <c r="WFH19" s="1621"/>
      <c r="WFI19" s="1621"/>
      <c r="WFJ19" s="1621"/>
      <c r="WFK19" s="1621"/>
      <c r="WFL19" s="1621"/>
      <c r="WFM19" s="1621"/>
      <c r="WFN19" s="1621"/>
      <c r="WFO19" s="1621"/>
      <c r="WFP19" s="1621"/>
      <c r="WFQ19" s="1621"/>
      <c r="WFR19" s="1621"/>
      <c r="WFS19" s="1621"/>
      <c r="WFT19" s="1621"/>
      <c r="WFU19" s="1621"/>
      <c r="WFV19" s="1621"/>
      <c r="WFW19" s="1621"/>
      <c r="WFX19" s="1621"/>
      <c r="WFY19" s="1621"/>
      <c r="WFZ19" s="1621"/>
      <c r="WGA19" s="1621"/>
      <c r="WGB19" s="1621"/>
      <c r="WGC19" s="1621"/>
      <c r="WGD19" s="1621"/>
      <c r="WGE19" s="1621"/>
      <c r="WGF19" s="1621"/>
      <c r="WGG19" s="1621"/>
      <c r="WGH19" s="1621"/>
      <c r="WGI19" s="1621"/>
      <c r="WGJ19" s="1621"/>
      <c r="WGK19" s="1621"/>
      <c r="WGL19" s="1621"/>
      <c r="WGM19" s="1621"/>
      <c r="WGN19" s="1621"/>
      <c r="WGO19" s="1621"/>
      <c r="WGP19" s="1621"/>
      <c r="WGQ19" s="1621"/>
      <c r="WGR19" s="1621"/>
      <c r="WGS19" s="1621"/>
      <c r="WGT19" s="1621"/>
      <c r="WGU19" s="1621"/>
      <c r="WGV19" s="1621"/>
      <c r="WGW19" s="1621"/>
      <c r="WGX19" s="1621"/>
      <c r="WGY19" s="1621"/>
      <c r="WGZ19" s="1621"/>
      <c r="WHA19" s="1621"/>
      <c r="WHB19" s="1621"/>
      <c r="WHC19" s="1621"/>
      <c r="WHD19" s="1621"/>
      <c r="WHE19" s="1621"/>
      <c r="WHF19" s="1621"/>
      <c r="WHG19" s="1621"/>
      <c r="WHH19" s="1621"/>
      <c r="WHI19" s="1621"/>
      <c r="WHJ19" s="1621"/>
      <c r="WHK19" s="1621"/>
      <c r="WHL19" s="1621"/>
      <c r="WHM19" s="1621"/>
      <c r="WHN19" s="1621"/>
      <c r="WHO19" s="1621"/>
      <c r="WHP19" s="1621"/>
      <c r="WHQ19" s="1621"/>
      <c r="WHR19" s="1621"/>
      <c r="WHS19" s="1621"/>
      <c r="WHT19" s="1621"/>
      <c r="WHU19" s="1621"/>
      <c r="WHV19" s="1621"/>
      <c r="WHW19" s="1621"/>
      <c r="WHX19" s="1621"/>
      <c r="WHY19" s="1621"/>
      <c r="WHZ19" s="1621"/>
      <c r="WIA19" s="1621"/>
      <c r="WIB19" s="1621"/>
      <c r="WIC19" s="1621"/>
      <c r="WID19" s="1621"/>
      <c r="WIE19" s="1621"/>
      <c r="WIF19" s="1621"/>
      <c r="WIG19" s="1621"/>
      <c r="WIH19" s="1621"/>
      <c r="WII19" s="1621"/>
      <c r="WIJ19" s="1621"/>
      <c r="WIK19" s="1621"/>
      <c r="WIL19" s="1621"/>
      <c r="WIM19" s="1621"/>
      <c r="WIN19" s="1621"/>
      <c r="WIO19" s="1621"/>
      <c r="WIP19" s="1621"/>
      <c r="WIQ19" s="1621"/>
      <c r="WIR19" s="1621"/>
      <c r="WIS19" s="1621"/>
      <c r="WIT19" s="1621"/>
      <c r="WIU19" s="1621"/>
      <c r="WIV19" s="1621"/>
      <c r="WIW19" s="1621"/>
      <c r="WIX19" s="1621"/>
      <c r="WIY19" s="1621"/>
      <c r="WIZ19" s="1621"/>
      <c r="WJA19" s="1621"/>
      <c r="WJB19" s="1621"/>
      <c r="WJC19" s="1621"/>
      <c r="WJD19" s="1621"/>
      <c r="WJE19" s="1621"/>
      <c r="WJF19" s="1621"/>
      <c r="WJG19" s="1621"/>
      <c r="WJH19" s="1621"/>
      <c r="WJI19" s="1621"/>
      <c r="WJJ19" s="1621"/>
      <c r="WJK19" s="1621"/>
      <c r="WJL19" s="1621"/>
      <c r="WJM19" s="1621"/>
      <c r="WJN19" s="1621"/>
      <c r="WJO19" s="1621"/>
      <c r="WJP19" s="1621"/>
      <c r="WJQ19" s="1621"/>
      <c r="WJR19" s="1621"/>
      <c r="WJS19" s="1621"/>
      <c r="WJT19" s="1621"/>
      <c r="WJU19" s="1621"/>
      <c r="WJV19" s="1621"/>
      <c r="WJW19" s="1621"/>
      <c r="WJX19" s="1621"/>
      <c r="WJY19" s="1621"/>
      <c r="WJZ19" s="1621"/>
      <c r="WKA19" s="1621"/>
      <c r="WKB19" s="1621"/>
      <c r="WKC19" s="1621"/>
      <c r="WKD19" s="1621"/>
      <c r="WKE19" s="1621"/>
      <c r="WKF19" s="1621"/>
      <c r="WKG19" s="1621"/>
      <c r="WKH19" s="1621"/>
      <c r="WKI19" s="1621"/>
      <c r="WKJ19" s="1621"/>
      <c r="WKK19" s="1621"/>
      <c r="WKL19" s="1621"/>
      <c r="WKM19" s="1621"/>
      <c r="WKN19" s="1621"/>
      <c r="WKO19" s="1621"/>
      <c r="WKP19" s="1621"/>
      <c r="WKQ19" s="1621"/>
      <c r="WKR19" s="1621"/>
      <c r="WKS19" s="1621"/>
      <c r="WKT19" s="1621"/>
      <c r="WKU19" s="1621"/>
      <c r="WKV19" s="1621"/>
      <c r="WKW19" s="1621"/>
      <c r="WKX19" s="1621"/>
      <c r="WKY19" s="1621"/>
      <c r="WKZ19" s="1621"/>
      <c r="WLA19" s="1621"/>
      <c r="WLB19" s="1621"/>
      <c r="WLC19" s="1621"/>
      <c r="WLD19" s="1621"/>
      <c r="WLE19" s="1621"/>
      <c r="WLF19" s="1621"/>
      <c r="WLG19" s="1621"/>
      <c r="WLH19" s="1621"/>
      <c r="WLI19" s="1621"/>
      <c r="WLJ19" s="1621"/>
      <c r="WLK19" s="1621"/>
      <c r="WLL19" s="1621"/>
      <c r="WLM19" s="1621"/>
      <c r="WLN19" s="1621"/>
      <c r="WLO19" s="1621"/>
      <c r="WLP19" s="1621"/>
      <c r="WLQ19" s="1621"/>
      <c r="WLR19" s="1621"/>
      <c r="WLS19" s="1621"/>
      <c r="WLT19" s="1621"/>
      <c r="WLU19" s="1621"/>
      <c r="WLV19" s="1621"/>
      <c r="WLW19" s="1621"/>
      <c r="WLX19" s="1621"/>
      <c r="WLY19" s="1621"/>
      <c r="WLZ19" s="1621"/>
      <c r="WMA19" s="1621"/>
      <c r="WMB19" s="1621"/>
      <c r="WMC19" s="1621"/>
      <c r="WMD19" s="1621"/>
      <c r="WME19" s="1621"/>
      <c r="WMF19" s="1621"/>
      <c r="WMG19" s="1621"/>
      <c r="WMH19" s="1621"/>
      <c r="WMI19" s="1621"/>
      <c r="WMJ19" s="1621"/>
      <c r="WMK19" s="1621"/>
      <c r="WML19" s="1621"/>
      <c r="WMM19" s="1621"/>
      <c r="WMN19" s="1621"/>
      <c r="WMO19" s="1621"/>
      <c r="WMP19" s="1621"/>
      <c r="WMQ19" s="1621"/>
      <c r="WMR19" s="1621"/>
      <c r="WMS19" s="1621"/>
      <c r="WMT19" s="1621"/>
      <c r="WMU19" s="1621"/>
      <c r="WMV19" s="1621"/>
      <c r="WMW19" s="1621"/>
      <c r="WMX19" s="1621"/>
      <c r="WMY19" s="1621"/>
      <c r="WMZ19" s="1621"/>
      <c r="WNA19" s="1621"/>
      <c r="WNB19" s="1621"/>
      <c r="WNC19" s="1621"/>
      <c r="WND19" s="1621"/>
      <c r="WNE19" s="1621"/>
      <c r="WNF19" s="1621"/>
      <c r="WNG19" s="1621"/>
      <c r="WNH19" s="1621"/>
      <c r="WNI19" s="1621"/>
      <c r="WNJ19" s="1621"/>
      <c r="WNK19" s="1621"/>
      <c r="WNL19" s="1621"/>
      <c r="WNM19" s="1621"/>
      <c r="WNN19" s="1621"/>
      <c r="WNO19" s="1621"/>
      <c r="WNP19" s="1621"/>
      <c r="WNQ19" s="1621"/>
      <c r="WNR19" s="1621"/>
      <c r="WNS19" s="1621"/>
      <c r="WNT19" s="1621"/>
      <c r="WNU19" s="1621"/>
      <c r="WNV19" s="1621"/>
      <c r="WNW19" s="1621"/>
      <c r="WNX19" s="1621"/>
      <c r="WNY19" s="1621"/>
      <c r="WNZ19" s="1621"/>
      <c r="WOA19" s="1621"/>
      <c r="WOB19" s="1621"/>
      <c r="WOC19" s="1621"/>
      <c r="WOD19" s="1621"/>
      <c r="WOE19" s="1621"/>
      <c r="WOF19" s="1621"/>
      <c r="WOG19" s="1621"/>
      <c r="WOH19" s="1621"/>
      <c r="WOI19" s="1621"/>
      <c r="WOJ19" s="1621"/>
      <c r="WOK19" s="1621"/>
      <c r="WOL19" s="1621"/>
      <c r="WOM19" s="1621"/>
      <c r="WON19" s="1621"/>
      <c r="WOO19" s="1621"/>
      <c r="WOP19" s="1621"/>
      <c r="WOQ19" s="1621"/>
      <c r="WOR19" s="1621"/>
      <c r="WOS19" s="1621"/>
      <c r="WOT19" s="1621"/>
      <c r="WOU19" s="1621"/>
      <c r="WOV19" s="1621"/>
      <c r="WOW19" s="1621"/>
      <c r="WOX19" s="1621"/>
      <c r="WOY19" s="1621"/>
      <c r="WOZ19" s="1621"/>
      <c r="WPA19" s="1621"/>
      <c r="WPB19" s="1621"/>
      <c r="WPC19" s="1621"/>
      <c r="WPD19" s="1621"/>
      <c r="WPE19" s="1621"/>
      <c r="WPF19" s="1621"/>
      <c r="WPG19" s="1621"/>
      <c r="WPH19" s="1621"/>
      <c r="WPI19" s="1621"/>
      <c r="WPJ19" s="1621"/>
      <c r="WPK19" s="1621"/>
      <c r="WPL19" s="1621"/>
      <c r="WPM19" s="1621"/>
      <c r="WPN19" s="1621"/>
      <c r="WPO19" s="1621"/>
      <c r="WPP19" s="1621"/>
      <c r="WPQ19" s="1621"/>
      <c r="WPR19" s="1621"/>
      <c r="WPS19" s="1621"/>
      <c r="WPT19" s="1621"/>
      <c r="WPU19" s="1621"/>
      <c r="WPV19" s="1621"/>
      <c r="WPW19" s="1621"/>
      <c r="WPX19" s="1621"/>
      <c r="WPY19" s="1621"/>
      <c r="WPZ19" s="1621"/>
      <c r="WQA19" s="1621"/>
      <c r="WQB19" s="1621"/>
      <c r="WQC19" s="1621"/>
      <c r="WQD19" s="1621"/>
      <c r="WQE19" s="1621"/>
      <c r="WQF19" s="1621"/>
      <c r="WQG19" s="1621"/>
      <c r="WQH19" s="1621"/>
      <c r="WQI19" s="1621"/>
      <c r="WQJ19" s="1621"/>
      <c r="WQK19" s="1621"/>
      <c r="WQL19" s="1621"/>
      <c r="WQM19" s="1621"/>
      <c r="WQN19" s="1621"/>
      <c r="WQO19" s="1621"/>
      <c r="WQP19" s="1621"/>
      <c r="WQQ19" s="1621"/>
      <c r="WQR19" s="1621"/>
      <c r="WQS19" s="1621"/>
      <c r="WQT19" s="1621"/>
      <c r="WQU19" s="1621"/>
      <c r="WQV19" s="1621"/>
      <c r="WQW19" s="1621"/>
      <c r="WQX19" s="1621"/>
      <c r="WQY19" s="1621"/>
      <c r="WQZ19" s="1621"/>
      <c r="WRA19" s="1621"/>
      <c r="WRB19" s="1621"/>
      <c r="WRC19" s="1621"/>
      <c r="WRD19" s="1621"/>
      <c r="WRE19" s="1621"/>
      <c r="WRF19" s="1621"/>
      <c r="WRG19" s="1621"/>
      <c r="WRH19" s="1621"/>
      <c r="WRI19" s="1621"/>
      <c r="WRJ19" s="1621"/>
      <c r="WRK19" s="1621"/>
      <c r="WRL19" s="1621"/>
      <c r="WRM19" s="1621"/>
      <c r="WRN19" s="1621"/>
      <c r="WRO19" s="1621"/>
      <c r="WRP19" s="1621"/>
      <c r="WRQ19" s="1621"/>
      <c r="WRR19" s="1621"/>
      <c r="WRS19" s="1621"/>
      <c r="WRT19" s="1621"/>
      <c r="WRU19" s="1621"/>
      <c r="WRV19" s="1621"/>
      <c r="WRW19" s="1621"/>
      <c r="WRX19" s="1621"/>
      <c r="WRY19" s="1621"/>
      <c r="WRZ19" s="1621"/>
      <c r="WSA19" s="1621"/>
      <c r="WSB19" s="1621"/>
      <c r="WSC19" s="1621"/>
      <c r="WSD19" s="1621"/>
      <c r="WSE19" s="1621"/>
      <c r="WSF19" s="1621"/>
      <c r="WSG19" s="1621"/>
      <c r="WSH19" s="1621"/>
      <c r="WSI19" s="1621"/>
      <c r="WSJ19" s="1621"/>
      <c r="WSK19" s="1621"/>
      <c r="WSL19" s="1621"/>
      <c r="WSM19" s="1621"/>
      <c r="WSN19" s="1621"/>
      <c r="WSO19" s="1621"/>
      <c r="WSP19" s="1621"/>
      <c r="WSQ19" s="1621"/>
      <c r="WSR19" s="1621"/>
      <c r="WSS19" s="1621"/>
      <c r="WST19" s="1621"/>
      <c r="WSU19" s="1621"/>
      <c r="WSV19" s="1621"/>
      <c r="WSW19" s="1621"/>
      <c r="WSX19" s="1621"/>
      <c r="WSY19" s="1621"/>
      <c r="WSZ19" s="1621"/>
      <c r="WTA19" s="1621"/>
      <c r="WTB19" s="1621"/>
      <c r="WTC19" s="1621"/>
      <c r="WTD19" s="1621"/>
      <c r="WTE19" s="1621"/>
      <c r="WTF19" s="1621"/>
      <c r="WTG19" s="1621"/>
      <c r="WTH19" s="1621"/>
      <c r="WTI19" s="1621"/>
      <c r="WTJ19" s="1621"/>
      <c r="WTK19" s="1621"/>
      <c r="WTL19" s="1621"/>
      <c r="WTM19" s="1621"/>
      <c r="WTN19" s="1621"/>
      <c r="WTO19" s="1621"/>
      <c r="WTP19" s="1621"/>
      <c r="WTQ19" s="1621"/>
      <c r="WTR19" s="1621"/>
      <c r="WTS19" s="1621"/>
      <c r="WTT19" s="1621"/>
      <c r="WTU19" s="1621"/>
      <c r="WTV19" s="1621"/>
      <c r="WTW19" s="1621"/>
      <c r="WTX19" s="1621"/>
      <c r="WTY19" s="1621"/>
      <c r="WTZ19" s="1621"/>
      <c r="WUA19" s="1621"/>
      <c r="WUB19" s="1621"/>
      <c r="WUC19" s="1621"/>
      <c r="WUD19" s="1621"/>
      <c r="WUE19" s="1621"/>
      <c r="WUF19" s="1621"/>
      <c r="WUG19" s="1621"/>
      <c r="WUH19" s="1621"/>
      <c r="WUI19" s="1621"/>
      <c r="WUJ19" s="1621"/>
      <c r="WUK19" s="1621"/>
      <c r="WUL19" s="1621"/>
      <c r="WUM19" s="1621"/>
      <c r="WUN19" s="1621"/>
      <c r="WUO19" s="1621"/>
      <c r="WUP19" s="1621"/>
      <c r="WUQ19" s="1621"/>
      <c r="WUR19" s="1621"/>
      <c r="WUS19" s="1621"/>
      <c r="WUT19" s="1621"/>
      <c r="WUU19" s="1621"/>
      <c r="WUV19" s="1621"/>
      <c r="WUW19" s="1621"/>
      <c r="WUX19" s="1621"/>
      <c r="WUY19" s="1621"/>
      <c r="WUZ19" s="1621"/>
      <c r="WVA19" s="1621"/>
      <c r="WVB19" s="1621"/>
      <c r="WVC19" s="1621"/>
      <c r="WVD19" s="1621"/>
      <c r="WVE19" s="1621"/>
      <c r="WVF19" s="1621"/>
      <c r="WVG19" s="1621"/>
      <c r="WVH19" s="1621"/>
      <c r="WVI19" s="1621"/>
      <c r="WVJ19" s="1621"/>
      <c r="WVK19" s="1621"/>
      <c r="WVL19" s="1621"/>
      <c r="WVM19" s="1621"/>
      <c r="WVN19" s="1621"/>
      <c r="WVO19" s="1621"/>
      <c r="WVP19" s="1621"/>
      <c r="WVQ19" s="1621"/>
      <c r="WVR19" s="1621"/>
      <c r="WVS19" s="1621"/>
      <c r="WVT19" s="1621"/>
      <c r="WVU19" s="1621"/>
      <c r="WVV19" s="1621"/>
      <c r="WVW19" s="1621"/>
      <c r="WVX19" s="1621"/>
      <c r="WVY19" s="1621"/>
      <c r="WVZ19" s="1621"/>
      <c r="WWA19" s="1621"/>
      <c r="WWB19" s="1621"/>
      <c r="WWC19" s="1621"/>
      <c r="WWD19" s="1621"/>
      <c r="WWE19" s="1621"/>
      <c r="WWF19" s="1621"/>
      <c r="WWG19" s="1621"/>
      <c r="WWH19" s="1621"/>
      <c r="WWI19" s="1621"/>
      <c r="WWJ19" s="1621"/>
      <c r="WWK19" s="1621"/>
      <c r="WWL19" s="1621"/>
      <c r="WWM19" s="1621"/>
      <c r="WWN19" s="1621"/>
      <c r="WWO19" s="1621"/>
      <c r="WWP19" s="1621"/>
      <c r="WWQ19" s="1621"/>
      <c r="WWR19" s="1621"/>
      <c r="WWS19" s="1621"/>
      <c r="WWT19" s="1621"/>
      <c r="WWU19" s="1621"/>
      <c r="WWV19" s="1621"/>
      <c r="WWW19" s="1621"/>
      <c r="WWX19" s="1621"/>
      <c r="WWY19" s="1621"/>
      <c r="WWZ19" s="1621"/>
      <c r="WXA19" s="1621"/>
      <c r="WXB19" s="1621"/>
      <c r="WXC19" s="1621"/>
      <c r="WXD19" s="1621"/>
      <c r="WXE19" s="1621"/>
      <c r="WXF19" s="1621"/>
      <c r="WXG19" s="1621"/>
      <c r="WXH19" s="1621"/>
      <c r="WXI19" s="1621"/>
      <c r="WXJ19" s="1621"/>
      <c r="WXK19" s="1621"/>
      <c r="WXL19" s="1621"/>
      <c r="WXM19" s="1621"/>
      <c r="WXN19" s="1621"/>
      <c r="WXO19" s="1621"/>
      <c r="WXP19" s="1621"/>
      <c r="WXQ19" s="1621"/>
      <c r="WXR19" s="1621"/>
      <c r="WXS19" s="1621"/>
      <c r="WXT19" s="1621"/>
      <c r="WXU19" s="1621"/>
      <c r="WXV19" s="1621"/>
      <c r="WXW19" s="1621"/>
      <c r="WXX19" s="1621"/>
      <c r="WXY19" s="1621"/>
      <c r="WXZ19" s="1621"/>
      <c r="WYA19" s="1621"/>
      <c r="WYB19" s="1621"/>
      <c r="WYC19" s="1621"/>
      <c r="WYD19" s="1621"/>
      <c r="WYE19" s="1621"/>
      <c r="WYF19" s="1621"/>
      <c r="WYG19" s="1621"/>
      <c r="WYH19" s="1621"/>
      <c r="WYI19" s="1621"/>
      <c r="WYJ19" s="1621"/>
      <c r="WYK19" s="1621"/>
      <c r="WYL19" s="1621"/>
      <c r="WYM19" s="1621"/>
      <c r="WYN19" s="1621"/>
      <c r="WYO19" s="1621"/>
      <c r="WYP19" s="1621"/>
      <c r="WYQ19" s="1621"/>
      <c r="WYR19" s="1621"/>
      <c r="WYS19" s="1621"/>
      <c r="WYT19" s="1621"/>
      <c r="WYU19" s="1621"/>
      <c r="WYV19" s="1621"/>
      <c r="WYW19" s="1621"/>
      <c r="WYX19" s="1621"/>
      <c r="WYY19" s="1621"/>
      <c r="WYZ19" s="1621"/>
      <c r="WZA19" s="1621"/>
      <c r="WZB19" s="1621"/>
      <c r="WZC19" s="1621"/>
      <c r="WZD19" s="1621"/>
      <c r="WZE19" s="1621"/>
      <c r="WZF19" s="1621"/>
      <c r="WZG19" s="1621"/>
      <c r="WZH19" s="1621"/>
      <c r="WZI19" s="1621"/>
      <c r="WZJ19" s="1621"/>
      <c r="WZK19" s="1621"/>
      <c r="WZL19" s="1621"/>
      <c r="WZM19" s="1621"/>
      <c r="WZN19" s="1621"/>
      <c r="WZO19" s="1621"/>
      <c r="WZP19" s="1621"/>
      <c r="WZQ19" s="1621"/>
      <c r="WZR19" s="1621"/>
      <c r="WZS19" s="1621"/>
      <c r="WZT19" s="1621"/>
      <c r="WZU19" s="1621"/>
      <c r="WZV19" s="1621"/>
      <c r="WZW19" s="1621"/>
      <c r="WZX19" s="1621"/>
      <c r="WZY19" s="1621"/>
      <c r="WZZ19" s="1621"/>
      <c r="XAA19" s="1621"/>
      <c r="XAB19" s="1621"/>
      <c r="XAC19" s="1621"/>
      <c r="XAD19" s="1621"/>
      <c r="XAE19" s="1621"/>
      <c r="XAF19" s="1621"/>
      <c r="XAG19" s="1621"/>
      <c r="XAH19" s="1621"/>
      <c r="XAI19" s="1621"/>
      <c r="XAJ19" s="1621"/>
      <c r="XAK19" s="1621"/>
      <c r="XAL19" s="1621"/>
      <c r="XAM19" s="1621"/>
      <c r="XAN19" s="1621"/>
      <c r="XAO19" s="1621"/>
      <c r="XAP19" s="1621"/>
      <c r="XAQ19" s="1621"/>
      <c r="XAR19" s="1621"/>
      <c r="XAS19" s="1621"/>
      <c r="XAT19" s="1621"/>
      <c r="XAU19" s="1621"/>
      <c r="XAV19" s="1621"/>
      <c r="XAW19" s="1621"/>
      <c r="XAX19" s="1621"/>
      <c r="XAY19" s="1621"/>
      <c r="XAZ19" s="1621"/>
      <c r="XBA19" s="1621"/>
      <c r="XBB19" s="1621"/>
      <c r="XBC19" s="1621"/>
      <c r="XBD19" s="1621"/>
      <c r="XBE19" s="1621"/>
      <c r="XBF19" s="1621"/>
      <c r="XBG19" s="1621"/>
      <c r="XBH19" s="1621"/>
      <c r="XBI19" s="1621"/>
      <c r="XBJ19" s="1621"/>
      <c r="XBK19" s="1621"/>
      <c r="XBL19" s="1621"/>
      <c r="XBM19" s="1621"/>
      <c r="XBN19" s="1621"/>
      <c r="XBO19" s="1621"/>
      <c r="XBP19" s="1621"/>
      <c r="XBQ19" s="1621"/>
      <c r="XBR19" s="1621"/>
      <c r="XBS19" s="1621"/>
      <c r="XBT19" s="1621"/>
      <c r="XBU19" s="1621"/>
      <c r="XBV19" s="1621"/>
      <c r="XBW19" s="1621"/>
      <c r="XBX19" s="1621"/>
      <c r="XBY19" s="1621"/>
      <c r="XBZ19" s="1621"/>
      <c r="XCA19" s="1621"/>
      <c r="XCB19" s="1621"/>
      <c r="XCC19" s="1621"/>
      <c r="XCD19" s="1621"/>
      <c r="XCE19" s="1621"/>
      <c r="XCF19" s="1621"/>
      <c r="XCG19" s="1621"/>
      <c r="XCH19" s="1621"/>
      <c r="XCI19" s="1621"/>
      <c r="XCJ19" s="1621"/>
      <c r="XCK19" s="1621"/>
      <c r="XCL19" s="1621"/>
      <c r="XCM19" s="1621"/>
      <c r="XCN19" s="1621"/>
      <c r="XCO19" s="1621"/>
      <c r="XCP19" s="1621"/>
      <c r="XCQ19" s="1621"/>
      <c r="XCR19" s="1621"/>
      <c r="XCS19" s="1621"/>
      <c r="XCT19" s="1621"/>
      <c r="XCU19" s="1621"/>
      <c r="XCV19" s="1621"/>
      <c r="XCW19" s="1621"/>
      <c r="XCX19" s="1621"/>
      <c r="XCY19" s="1621"/>
      <c r="XCZ19" s="1621"/>
      <c r="XDA19" s="1621"/>
      <c r="XDB19" s="1621"/>
      <c r="XDC19" s="1621"/>
      <c r="XDD19" s="1621"/>
      <c r="XDE19" s="1621"/>
      <c r="XDF19" s="1621"/>
      <c r="XDG19" s="1621"/>
      <c r="XDH19" s="1621"/>
      <c r="XDI19" s="1621"/>
      <c r="XDJ19" s="1621"/>
      <c r="XDK19" s="1621"/>
      <c r="XDL19" s="1621"/>
      <c r="XDM19" s="1621"/>
      <c r="XDN19" s="1621"/>
      <c r="XDO19" s="1621"/>
      <c r="XDP19" s="1621"/>
      <c r="XDQ19" s="1621"/>
      <c r="XDR19" s="1621"/>
      <c r="XDS19" s="1621"/>
      <c r="XDT19" s="1621"/>
      <c r="XDU19" s="1621"/>
      <c r="XDV19" s="1621"/>
      <c r="XDW19" s="1621"/>
      <c r="XDX19" s="1621"/>
      <c r="XDY19" s="1621"/>
      <c r="XDZ19" s="1621"/>
      <c r="XEA19" s="1621"/>
      <c r="XEB19" s="1621"/>
      <c r="XEC19" s="1621"/>
      <c r="XED19" s="1621"/>
      <c r="XEE19" s="1621"/>
      <c r="XEF19" s="1621"/>
      <c r="XEG19" s="1621"/>
      <c r="XEH19" s="1621"/>
      <c r="XEI19" s="1621"/>
      <c r="XEJ19" s="1621"/>
      <c r="XEK19" s="1621"/>
      <c r="XEL19" s="1621"/>
      <c r="XEM19" s="1621"/>
      <c r="XEN19" s="1621"/>
      <c r="XEO19" s="1621"/>
      <c r="XEP19" s="1621"/>
      <c r="XEQ19" s="1621"/>
      <c r="XER19" s="1621"/>
      <c r="XES19" s="1621"/>
      <c r="XET19" s="1621"/>
      <c r="XEU19" s="1621"/>
      <c r="XEV19" s="1621"/>
      <c r="XEW19" s="1621"/>
    </row>
    <row r="20" spans="1:16377" s="1650" customFormat="1" ht="43.5" customHeight="1">
      <c r="A20" s="1614" t="s">
        <v>1036</v>
      </c>
      <c r="B20" s="1615">
        <v>10</v>
      </c>
      <c r="C20" s="1642" t="s">
        <v>476</v>
      </c>
      <c r="D20" s="1643">
        <v>25</v>
      </c>
      <c r="E20" s="1643"/>
      <c r="F20" s="1643">
        <v>25</v>
      </c>
      <c r="G20" s="1619" t="s">
        <v>128</v>
      </c>
      <c r="H20" s="1619" t="s">
        <v>175</v>
      </c>
      <c r="I20" s="1619" t="s">
        <v>915</v>
      </c>
      <c r="J20" s="1651"/>
      <c r="K20" s="1651">
        <v>3.5</v>
      </c>
      <c r="L20" s="1651">
        <v>19</v>
      </c>
      <c r="M20" s="1651"/>
      <c r="N20" s="1651"/>
      <c r="O20" s="1651"/>
      <c r="P20" s="1651"/>
      <c r="Q20" s="1651"/>
      <c r="R20" s="1651"/>
      <c r="S20" s="1651"/>
      <c r="T20" s="1651">
        <v>1.5</v>
      </c>
      <c r="U20" s="1651"/>
      <c r="V20" s="1651"/>
      <c r="W20" s="1651"/>
      <c r="X20" s="1651"/>
      <c r="Y20" s="1651"/>
      <c r="Z20" s="1651"/>
      <c r="AA20" s="1651"/>
      <c r="AB20" s="1651"/>
      <c r="AC20" s="1651"/>
      <c r="AD20" s="1651"/>
      <c r="AE20" s="1651"/>
      <c r="AF20" s="1651"/>
      <c r="AG20" s="1651"/>
      <c r="AH20" s="1651"/>
      <c r="AI20" s="1651"/>
      <c r="AJ20" s="1651"/>
      <c r="AK20" s="1651"/>
      <c r="AL20" s="1651"/>
      <c r="AM20" s="1651"/>
      <c r="AN20" s="1651"/>
      <c r="AO20" s="1651">
        <v>1</v>
      </c>
      <c r="AP20" s="1651"/>
      <c r="AQ20" s="1651"/>
      <c r="AR20" s="1651"/>
      <c r="AS20" s="1651"/>
      <c r="AT20" s="1621"/>
      <c r="AU20" s="1621"/>
      <c r="AV20" s="1621"/>
      <c r="AW20" s="1621"/>
      <c r="AX20" s="1621"/>
      <c r="AY20" s="1621"/>
      <c r="AZ20" s="1621"/>
      <c r="BA20" s="1621"/>
      <c r="BB20" s="1621"/>
      <c r="BC20" s="1621"/>
      <c r="BD20" s="1621"/>
      <c r="BE20" s="1621"/>
      <c r="BF20" s="1621"/>
      <c r="BG20" s="1621"/>
      <c r="BH20" s="1621"/>
      <c r="BI20" s="1621"/>
      <c r="BJ20" s="1621"/>
      <c r="BK20" s="1621"/>
      <c r="BL20" s="1621"/>
      <c r="BM20" s="1621"/>
      <c r="BN20" s="1621"/>
      <c r="BO20" s="1621"/>
      <c r="BP20" s="1621"/>
      <c r="BQ20" s="1621"/>
      <c r="BR20" s="1621"/>
      <c r="BS20" s="1621"/>
      <c r="BT20" s="1621"/>
      <c r="BU20" s="1621"/>
      <c r="BV20" s="1621"/>
      <c r="BW20" s="1621"/>
      <c r="BX20" s="1621"/>
      <c r="BY20" s="1621"/>
      <c r="BZ20" s="1621"/>
      <c r="CA20" s="1621"/>
      <c r="CB20" s="1621"/>
      <c r="CC20" s="1621"/>
      <c r="CD20" s="1621"/>
      <c r="CE20" s="1621"/>
      <c r="CF20" s="1621"/>
      <c r="CG20" s="1621"/>
      <c r="CH20" s="1621"/>
      <c r="CI20" s="1621"/>
      <c r="CJ20" s="1621"/>
      <c r="CK20" s="1621"/>
      <c r="CL20" s="1621"/>
      <c r="CM20" s="1621"/>
      <c r="CN20" s="1621"/>
      <c r="CO20" s="1621"/>
      <c r="CP20" s="1621"/>
      <c r="CQ20" s="1621"/>
      <c r="CR20" s="1621"/>
      <c r="CS20" s="1621"/>
      <c r="CT20" s="1621"/>
      <c r="CU20" s="1621"/>
      <c r="CV20" s="1621"/>
      <c r="CW20" s="1621"/>
      <c r="CX20" s="1621"/>
      <c r="CY20" s="1621"/>
      <c r="CZ20" s="1621"/>
      <c r="DA20" s="1621"/>
      <c r="DB20" s="1621"/>
      <c r="DC20" s="1621"/>
      <c r="DD20" s="1621"/>
      <c r="DE20" s="1621"/>
      <c r="DF20" s="1621"/>
      <c r="DG20" s="1621"/>
      <c r="DH20" s="1621"/>
      <c r="DI20" s="1621"/>
      <c r="DJ20" s="1621"/>
      <c r="DK20" s="1621"/>
      <c r="DL20" s="1621"/>
      <c r="DM20" s="1621"/>
      <c r="DN20" s="1621"/>
      <c r="DO20" s="1621"/>
      <c r="DP20" s="1621"/>
      <c r="DQ20" s="1621"/>
      <c r="DR20" s="1621"/>
      <c r="DS20" s="1621"/>
      <c r="DT20" s="1621"/>
      <c r="DU20" s="1621"/>
      <c r="DV20" s="1621"/>
      <c r="DW20" s="1621"/>
      <c r="DX20" s="1621"/>
      <c r="DY20" s="1621"/>
      <c r="DZ20" s="1621"/>
      <c r="EA20" s="1621"/>
      <c r="EB20" s="1621"/>
      <c r="EC20" s="1621"/>
      <c r="ED20" s="1621"/>
      <c r="EE20" s="1621"/>
      <c r="EF20" s="1621"/>
      <c r="EG20" s="1621"/>
      <c r="EH20" s="1621"/>
      <c r="EI20" s="1621"/>
      <c r="EJ20" s="1621"/>
      <c r="EK20" s="1621"/>
      <c r="EL20" s="1621"/>
      <c r="EM20" s="1621"/>
      <c r="EN20" s="1621"/>
      <c r="EO20" s="1621"/>
      <c r="EP20" s="1621"/>
      <c r="EQ20" s="1621"/>
      <c r="ER20" s="1621"/>
      <c r="ES20" s="1621"/>
      <c r="ET20" s="1621"/>
      <c r="EU20" s="1621"/>
      <c r="EV20" s="1621"/>
      <c r="EW20" s="1621"/>
      <c r="EX20" s="1621"/>
      <c r="EY20" s="1621"/>
      <c r="EZ20" s="1621"/>
      <c r="FA20" s="1621"/>
      <c r="FB20" s="1621"/>
      <c r="FC20" s="1621"/>
      <c r="FD20" s="1621"/>
      <c r="FE20" s="1621"/>
      <c r="FF20" s="1621"/>
      <c r="FG20" s="1621"/>
      <c r="FH20" s="1621"/>
      <c r="FI20" s="1621"/>
      <c r="FJ20" s="1621"/>
      <c r="FK20" s="1621"/>
      <c r="FL20" s="1621"/>
      <c r="FM20" s="1621"/>
      <c r="FN20" s="1621"/>
      <c r="FO20" s="1621"/>
      <c r="FP20" s="1621"/>
      <c r="FQ20" s="1621"/>
      <c r="FR20" s="1621"/>
      <c r="FS20" s="1621"/>
      <c r="FT20" s="1621"/>
      <c r="FU20" s="1621"/>
      <c r="FV20" s="1621"/>
      <c r="FW20" s="1621"/>
      <c r="FX20" s="1621"/>
      <c r="FY20" s="1621"/>
      <c r="FZ20" s="1621"/>
      <c r="GA20" s="1621"/>
      <c r="GB20" s="1621"/>
      <c r="GC20" s="1621"/>
      <c r="GD20" s="1621"/>
      <c r="GE20" s="1621"/>
      <c r="GF20" s="1621"/>
      <c r="GG20" s="1621"/>
      <c r="GH20" s="1621"/>
      <c r="GI20" s="1621"/>
      <c r="GJ20" s="1621"/>
      <c r="GK20" s="1621"/>
      <c r="GL20" s="1621"/>
      <c r="GM20" s="1621"/>
      <c r="GN20" s="1621"/>
      <c r="GO20" s="1621"/>
      <c r="GP20" s="1621"/>
      <c r="GQ20" s="1621"/>
      <c r="GR20" s="1621"/>
      <c r="GS20" s="1621"/>
      <c r="GT20" s="1621"/>
      <c r="GU20" s="1621"/>
      <c r="GV20" s="1621"/>
      <c r="GW20" s="1621"/>
      <c r="GX20" s="1621"/>
      <c r="GY20" s="1621"/>
      <c r="GZ20" s="1621"/>
      <c r="HA20" s="1621"/>
      <c r="HB20" s="1621"/>
      <c r="HC20" s="1621"/>
      <c r="HD20" s="1621"/>
      <c r="HE20" s="1621"/>
      <c r="HF20" s="1621"/>
      <c r="HG20" s="1621"/>
      <c r="HH20" s="1621"/>
      <c r="HI20" s="1621"/>
      <c r="HJ20" s="1621"/>
      <c r="HK20" s="1621"/>
      <c r="HL20" s="1621"/>
      <c r="HM20" s="1621"/>
      <c r="HN20" s="1621"/>
      <c r="HO20" s="1621"/>
      <c r="HP20" s="1621"/>
      <c r="HQ20" s="1621"/>
      <c r="HR20" s="1621"/>
      <c r="HS20" s="1621"/>
      <c r="HT20" s="1621"/>
      <c r="HU20" s="1621"/>
      <c r="HV20" s="1621"/>
      <c r="HW20" s="1621"/>
      <c r="HX20" s="1621"/>
      <c r="HY20" s="1621"/>
      <c r="HZ20" s="1621"/>
      <c r="IA20" s="1621"/>
      <c r="IB20" s="1621"/>
      <c r="IC20" s="1621"/>
      <c r="ID20" s="1621"/>
      <c r="IE20" s="1621"/>
      <c r="IF20" s="1621"/>
      <c r="IG20" s="1621"/>
      <c r="IH20" s="1621"/>
      <c r="II20" s="1621"/>
      <c r="IJ20" s="1621"/>
      <c r="IK20" s="1621"/>
      <c r="IL20" s="1621"/>
      <c r="IM20" s="1621"/>
      <c r="IN20" s="1621"/>
      <c r="IO20" s="1621"/>
      <c r="IP20" s="1621"/>
      <c r="IQ20" s="1621"/>
      <c r="IR20" s="1621"/>
      <c r="IS20" s="1621"/>
      <c r="IT20" s="1621"/>
      <c r="IU20" s="1621"/>
      <c r="IV20" s="1621"/>
      <c r="IW20" s="1621"/>
      <c r="IX20" s="1621"/>
      <c r="IY20" s="1621"/>
      <c r="IZ20" s="1621"/>
      <c r="JA20" s="1621"/>
      <c r="JB20" s="1621"/>
      <c r="JC20" s="1621"/>
      <c r="JD20" s="1621"/>
      <c r="JE20" s="1621"/>
      <c r="JF20" s="1621"/>
      <c r="JG20" s="1621"/>
      <c r="JH20" s="1621"/>
      <c r="JI20" s="1621"/>
      <c r="JJ20" s="1621"/>
      <c r="JK20" s="1621"/>
      <c r="JL20" s="1621"/>
      <c r="JM20" s="1621"/>
      <c r="JN20" s="1621"/>
      <c r="JO20" s="1621"/>
      <c r="JP20" s="1621"/>
      <c r="JQ20" s="1621"/>
      <c r="JR20" s="1621"/>
      <c r="JS20" s="1621"/>
      <c r="JT20" s="1621"/>
      <c r="JU20" s="1621"/>
      <c r="JV20" s="1621"/>
      <c r="JW20" s="1621"/>
      <c r="JX20" s="1621"/>
      <c r="JY20" s="1621"/>
      <c r="JZ20" s="1621"/>
      <c r="KA20" s="1621"/>
      <c r="KB20" s="1621"/>
      <c r="KC20" s="1621"/>
      <c r="KD20" s="1621"/>
      <c r="KE20" s="1621"/>
      <c r="KF20" s="1621"/>
      <c r="KG20" s="1621"/>
      <c r="KH20" s="1621"/>
      <c r="KI20" s="1621"/>
      <c r="KJ20" s="1621"/>
      <c r="KK20" s="1621"/>
      <c r="KL20" s="1621"/>
      <c r="KM20" s="1621"/>
      <c r="KN20" s="1621"/>
      <c r="KO20" s="1621"/>
      <c r="KP20" s="1621"/>
      <c r="KQ20" s="1621"/>
      <c r="KR20" s="1621"/>
      <c r="KS20" s="1621"/>
      <c r="KT20" s="1621"/>
      <c r="KU20" s="1621"/>
      <c r="KV20" s="1621"/>
      <c r="KW20" s="1621"/>
      <c r="KX20" s="1621"/>
      <c r="KY20" s="1621"/>
      <c r="KZ20" s="1621"/>
      <c r="LA20" s="1621"/>
      <c r="LB20" s="1621"/>
      <c r="LC20" s="1621"/>
      <c r="LD20" s="1621"/>
      <c r="LE20" s="1621"/>
      <c r="LF20" s="1621"/>
      <c r="LG20" s="1621"/>
      <c r="LH20" s="1621"/>
      <c r="LI20" s="1621"/>
      <c r="LJ20" s="1621"/>
      <c r="LK20" s="1621"/>
      <c r="LL20" s="1621"/>
      <c r="LM20" s="1621"/>
      <c r="LN20" s="1621"/>
      <c r="LO20" s="1621"/>
      <c r="LP20" s="1621"/>
      <c r="LQ20" s="1621"/>
      <c r="LR20" s="1621"/>
      <c r="LS20" s="1621"/>
      <c r="LT20" s="1621"/>
      <c r="LU20" s="1621"/>
      <c r="LV20" s="1621"/>
      <c r="LW20" s="1621"/>
      <c r="LX20" s="1621"/>
      <c r="LY20" s="1621"/>
      <c r="LZ20" s="1621"/>
      <c r="MA20" s="1621"/>
      <c r="MB20" s="1621"/>
      <c r="MC20" s="1621"/>
      <c r="MD20" s="1621"/>
      <c r="ME20" s="1621"/>
      <c r="MF20" s="1621"/>
      <c r="MG20" s="1621"/>
      <c r="MH20" s="1621"/>
      <c r="MI20" s="1621"/>
      <c r="MJ20" s="1621"/>
      <c r="MK20" s="1621"/>
      <c r="ML20" s="1621"/>
      <c r="MM20" s="1621"/>
      <c r="MN20" s="1621"/>
      <c r="MO20" s="1621"/>
      <c r="MP20" s="1621"/>
      <c r="MQ20" s="1621"/>
      <c r="MR20" s="1621"/>
      <c r="MS20" s="1621"/>
      <c r="MT20" s="1621"/>
      <c r="MU20" s="1621"/>
      <c r="MV20" s="1621"/>
      <c r="MW20" s="1621"/>
      <c r="MX20" s="1621"/>
      <c r="MY20" s="1621"/>
      <c r="MZ20" s="1621"/>
      <c r="NA20" s="1621"/>
      <c r="NB20" s="1621"/>
      <c r="NC20" s="1621"/>
      <c r="ND20" s="1621"/>
      <c r="NE20" s="1621"/>
      <c r="NF20" s="1621"/>
      <c r="NG20" s="1621"/>
      <c r="NH20" s="1621"/>
      <c r="NI20" s="1621"/>
      <c r="NJ20" s="1621"/>
      <c r="NK20" s="1621"/>
      <c r="NL20" s="1621"/>
      <c r="NM20" s="1621"/>
      <c r="NN20" s="1621"/>
      <c r="NO20" s="1621"/>
      <c r="NP20" s="1621"/>
      <c r="NQ20" s="1621"/>
      <c r="NR20" s="1621"/>
      <c r="NS20" s="1621"/>
      <c r="NT20" s="1621"/>
      <c r="NU20" s="1621"/>
      <c r="NV20" s="1621"/>
      <c r="NW20" s="1621"/>
      <c r="NX20" s="1621"/>
      <c r="NY20" s="1621"/>
      <c r="NZ20" s="1621"/>
      <c r="OA20" s="1621"/>
      <c r="OB20" s="1621"/>
      <c r="OC20" s="1621"/>
      <c r="OD20" s="1621"/>
      <c r="OE20" s="1621"/>
      <c r="OF20" s="1621"/>
      <c r="OG20" s="1621"/>
      <c r="OH20" s="1621"/>
      <c r="OI20" s="1621"/>
      <c r="OJ20" s="1621"/>
      <c r="OK20" s="1621"/>
      <c r="OL20" s="1621"/>
      <c r="OM20" s="1621"/>
      <c r="ON20" s="1621"/>
      <c r="OO20" s="1621"/>
      <c r="OP20" s="1621"/>
      <c r="OQ20" s="1621"/>
      <c r="OR20" s="1621"/>
      <c r="OS20" s="1621"/>
      <c r="OT20" s="1621"/>
      <c r="OU20" s="1621"/>
      <c r="OV20" s="1621"/>
      <c r="OW20" s="1621"/>
      <c r="OX20" s="1621"/>
      <c r="OY20" s="1621"/>
      <c r="OZ20" s="1621"/>
      <c r="PA20" s="1621"/>
      <c r="PB20" s="1621"/>
      <c r="PC20" s="1621"/>
      <c r="PD20" s="1621"/>
      <c r="PE20" s="1621"/>
      <c r="PF20" s="1621"/>
      <c r="PG20" s="1621"/>
      <c r="PH20" s="1621"/>
      <c r="PI20" s="1621"/>
      <c r="PJ20" s="1621"/>
      <c r="PK20" s="1621"/>
      <c r="PL20" s="1621"/>
      <c r="PM20" s="1621"/>
      <c r="PN20" s="1621"/>
      <c r="PO20" s="1621"/>
      <c r="PP20" s="1621"/>
      <c r="PQ20" s="1621"/>
      <c r="PR20" s="1621"/>
      <c r="PS20" s="1621"/>
      <c r="PT20" s="1621"/>
      <c r="PU20" s="1621"/>
      <c r="PV20" s="1621"/>
      <c r="PW20" s="1621"/>
      <c r="PX20" s="1621"/>
      <c r="PY20" s="1621"/>
      <c r="PZ20" s="1621"/>
      <c r="QA20" s="1621"/>
      <c r="QB20" s="1621"/>
      <c r="QC20" s="1621"/>
      <c r="QD20" s="1621"/>
      <c r="QE20" s="1621"/>
      <c r="QF20" s="1621"/>
      <c r="QG20" s="1621"/>
      <c r="QH20" s="1621"/>
      <c r="QI20" s="1621"/>
      <c r="QJ20" s="1621"/>
      <c r="QK20" s="1621"/>
      <c r="QL20" s="1621"/>
      <c r="QM20" s="1621"/>
      <c r="QN20" s="1621"/>
      <c r="QO20" s="1621"/>
      <c r="QP20" s="1621"/>
      <c r="QQ20" s="1621"/>
      <c r="QR20" s="1621"/>
      <c r="QS20" s="1621"/>
      <c r="QT20" s="1621"/>
      <c r="QU20" s="1621"/>
      <c r="QV20" s="1621"/>
      <c r="QW20" s="1621"/>
      <c r="QX20" s="1621"/>
      <c r="QY20" s="1621"/>
      <c r="QZ20" s="1621"/>
      <c r="RA20" s="1621"/>
      <c r="RB20" s="1621"/>
      <c r="RC20" s="1621"/>
      <c r="RD20" s="1621"/>
      <c r="RE20" s="1621"/>
      <c r="RF20" s="1621"/>
      <c r="RG20" s="1621"/>
      <c r="RH20" s="1621"/>
      <c r="RI20" s="1621"/>
      <c r="RJ20" s="1621"/>
      <c r="RK20" s="1621"/>
      <c r="RL20" s="1621"/>
      <c r="RM20" s="1621"/>
      <c r="RN20" s="1621"/>
      <c r="RO20" s="1621"/>
      <c r="RP20" s="1621"/>
      <c r="RQ20" s="1621"/>
      <c r="RR20" s="1621"/>
      <c r="RS20" s="1621"/>
      <c r="RT20" s="1621"/>
      <c r="RU20" s="1621"/>
      <c r="RV20" s="1621"/>
      <c r="RW20" s="1621"/>
      <c r="RX20" s="1621"/>
      <c r="RY20" s="1621"/>
      <c r="RZ20" s="1621"/>
      <c r="SA20" s="1621"/>
      <c r="SB20" s="1621"/>
      <c r="SC20" s="1621"/>
      <c r="SD20" s="1621"/>
      <c r="SE20" s="1621"/>
      <c r="SF20" s="1621"/>
      <c r="SG20" s="1621"/>
      <c r="SH20" s="1621"/>
      <c r="SI20" s="1621"/>
      <c r="SJ20" s="1621"/>
      <c r="SK20" s="1621"/>
      <c r="SL20" s="1621"/>
      <c r="SM20" s="1621"/>
      <c r="SN20" s="1621"/>
      <c r="SO20" s="1621"/>
      <c r="SP20" s="1621"/>
      <c r="SQ20" s="1621"/>
      <c r="SR20" s="1621"/>
      <c r="SS20" s="1621"/>
      <c r="ST20" s="1621"/>
      <c r="SU20" s="1621"/>
      <c r="SV20" s="1621"/>
      <c r="SW20" s="1621"/>
      <c r="SX20" s="1621"/>
      <c r="SY20" s="1621"/>
      <c r="SZ20" s="1621"/>
      <c r="TA20" s="1621"/>
      <c r="TB20" s="1621"/>
      <c r="TC20" s="1621"/>
      <c r="TD20" s="1621"/>
      <c r="TE20" s="1621"/>
      <c r="TF20" s="1621"/>
      <c r="TG20" s="1621"/>
      <c r="TH20" s="1621"/>
      <c r="TI20" s="1621"/>
      <c r="TJ20" s="1621"/>
      <c r="TK20" s="1621"/>
      <c r="TL20" s="1621"/>
      <c r="TM20" s="1621"/>
      <c r="TN20" s="1621"/>
      <c r="TO20" s="1621"/>
      <c r="TP20" s="1621"/>
      <c r="TQ20" s="1621"/>
      <c r="TR20" s="1621"/>
      <c r="TS20" s="1621"/>
      <c r="TT20" s="1621"/>
      <c r="TU20" s="1621"/>
      <c r="TV20" s="1621"/>
      <c r="TW20" s="1621"/>
      <c r="TX20" s="1621"/>
      <c r="TY20" s="1621"/>
      <c r="TZ20" s="1621"/>
      <c r="UA20" s="1621"/>
      <c r="UB20" s="1621"/>
      <c r="UC20" s="1621"/>
      <c r="UD20" s="1621"/>
      <c r="UE20" s="1621"/>
      <c r="UF20" s="1621"/>
      <c r="UG20" s="1621"/>
      <c r="UH20" s="1621"/>
      <c r="UI20" s="1621"/>
      <c r="UJ20" s="1621"/>
      <c r="UK20" s="1621"/>
      <c r="UL20" s="1621"/>
      <c r="UM20" s="1621"/>
      <c r="UN20" s="1621"/>
      <c r="UO20" s="1621"/>
      <c r="UP20" s="1621"/>
      <c r="UQ20" s="1621"/>
      <c r="UR20" s="1621"/>
      <c r="US20" s="1621"/>
      <c r="UT20" s="1621"/>
      <c r="UU20" s="1621"/>
      <c r="UV20" s="1621"/>
      <c r="UW20" s="1621"/>
      <c r="UX20" s="1621"/>
      <c r="UY20" s="1621"/>
      <c r="UZ20" s="1621"/>
      <c r="VA20" s="1621"/>
      <c r="VB20" s="1621"/>
      <c r="VC20" s="1621"/>
      <c r="VD20" s="1621"/>
      <c r="VE20" s="1621"/>
      <c r="VF20" s="1621"/>
      <c r="VG20" s="1621"/>
      <c r="VH20" s="1621"/>
      <c r="VI20" s="1621"/>
      <c r="VJ20" s="1621"/>
      <c r="VK20" s="1621"/>
      <c r="VL20" s="1621"/>
      <c r="VM20" s="1621"/>
      <c r="VN20" s="1621"/>
      <c r="VO20" s="1621"/>
      <c r="VP20" s="1621"/>
      <c r="VQ20" s="1621"/>
      <c r="VR20" s="1621"/>
      <c r="VS20" s="1621"/>
      <c r="VT20" s="1621"/>
      <c r="VU20" s="1621"/>
      <c r="VV20" s="1621"/>
      <c r="VW20" s="1621"/>
      <c r="VX20" s="1621"/>
      <c r="VY20" s="1621"/>
      <c r="VZ20" s="1621"/>
      <c r="WA20" s="1621"/>
      <c r="WB20" s="1621"/>
      <c r="WC20" s="1621"/>
      <c r="WD20" s="1621"/>
      <c r="WE20" s="1621"/>
      <c r="WF20" s="1621"/>
      <c r="WG20" s="1621"/>
      <c r="WH20" s="1621"/>
      <c r="WI20" s="1621"/>
      <c r="WJ20" s="1621"/>
      <c r="WK20" s="1621"/>
      <c r="WL20" s="1621"/>
      <c r="WM20" s="1621"/>
      <c r="WN20" s="1621"/>
      <c r="WO20" s="1621"/>
      <c r="WP20" s="1621"/>
      <c r="WQ20" s="1621"/>
      <c r="WR20" s="1621"/>
      <c r="WS20" s="1621"/>
      <c r="WT20" s="1621"/>
      <c r="WU20" s="1621"/>
      <c r="WV20" s="1621"/>
      <c r="WW20" s="1621"/>
      <c r="WX20" s="1621"/>
      <c r="WY20" s="1621"/>
      <c r="WZ20" s="1621"/>
      <c r="XA20" s="1621"/>
      <c r="XB20" s="1621"/>
      <c r="XC20" s="1621"/>
      <c r="XD20" s="1621"/>
      <c r="XE20" s="1621"/>
      <c r="XF20" s="1621"/>
      <c r="XG20" s="1621"/>
      <c r="XH20" s="1621"/>
      <c r="XI20" s="1621"/>
      <c r="XJ20" s="1621"/>
      <c r="XK20" s="1621"/>
      <c r="XL20" s="1621"/>
      <c r="XM20" s="1621"/>
      <c r="XN20" s="1621"/>
      <c r="XO20" s="1621"/>
      <c r="XP20" s="1621"/>
      <c r="XQ20" s="1621"/>
      <c r="XR20" s="1621"/>
      <c r="XS20" s="1621"/>
      <c r="XT20" s="1621"/>
      <c r="XU20" s="1621"/>
      <c r="XV20" s="1621"/>
      <c r="XW20" s="1621"/>
      <c r="XX20" s="1621"/>
      <c r="XY20" s="1621"/>
      <c r="XZ20" s="1621"/>
      <c r="YA20" s="1621"/>
      <c r="YB20" s="1621"/>
      <c r="YC20" s="1621"/>
      <c r="YD20" s="1621"/>
      <c r="YE20" s="1621"/>
      <c r="YF20" s="1621"/>
      <c r="YG20" s="1621"/>
      <c r="YH20" s="1621"/>
      <c r="YI20" s="1621"/>
      <c r="YJ20" s="1621"/>
      <c r="YK20" s="1621"/>
      <c r="YL20" s="1621"/>
      <c r="YM20" s="1621"/>
      <c r="YN20" s="1621"/>
      <c r="YO20" s="1621"/>
      <c r="YP20" s="1621"/>
      <c r="YQ20" s="1621"/>
      <c r="YR20" s="1621"/>
      <c r="YS20" s="1621"/>
      <c r="YT20" s="1621"/>
      <c r="YU20" s="1621"/>
      <c r="YV20" s="1621"/>
      <c r="YW20" s="1621"/>
      <c r="YX20" s="1621"/>
      <c r="YY20" s="1621"/>
      <c r="YZ20" s="1621"/>
      <c r="ZA20" s="1621"/>
      <c r="ZB20" s="1621"/>
      <c r="ZC20" s="1621"/>
      <c r="ZD20" s="1621"/>
      <c r="ZE20" s="1621"/>
      <c r="ZF20" s="1621"/>
      <c r="ZG20" s="1621"/>
      <c r="ZH20" s="1621"/>
      <c r="ZI20" s="1621"/>
      <c r="ZJ20" s="1621"/>
      <c r="ZK20" s="1621"/>
      <c r="ZL20" s="1621"/>
      <c r="ZM20" s="1621"/>
      <c r="ZN20" s="1621"/>
      <c r="ZO20" s="1621"/>
      <c r="ZP20" s="1621"/>
      <c r="ZQ20" s="1621"/>
      <c r="ZR20" s="1621"/>
      <c r="ZS20" s="1621"/>
      <c r="ZT20" s="1621"/>
      <c r="ZU20" s="1621"/>
      <c r="ZV20" s="1621"/>
      <c r="ZW20" s="1621"/>
      <c r="ZX20" s="1621"/>
      <c r="ZY20" s="1621"/>
      <c r="ZZ20" s="1621"/>
      <c r="AAA20" s="1621"/>
      <c r="AAB20" s="1621"/>
      <c r="AAC20" s="1621"/>
      <c r="AAD20" s="1621"/>
      <c r="AAE20" s="1621"/>
      <c r="AAF20" s="1621"/>
      <c r="AAG20" s="1621"/>
      <c r="AAH20" s="1621"/>
      <c r="AAI20" s="1621"/>
      <c r="AAJ20" s="1621"/>
      <c r="AAK20" s="1621"/>
      <c r="AAL20" s="1621"/>
      <c r="AAM20" s="1621"/>
      <c r="AAN20" s="1621"/>
      <c r="AAO20" s="1621"/>
      <c r="AAP20" s="1621"/>
      <c r="AAQ20" s="1621"/>
      <c r="AAR20" s="1621"/>
      <c r="AAS20" s="1621"/>
      <c r="AAT20" s="1621"/>
      <c r="AAU20" s="1621"/>
      <c r="AAV20" s="1621"/>
      <c r="AAW20" s="1621"/>
      <c r="AAX20" s="1621"/>
      <c r="AAY20" s="1621"/>
      <c r="AAZ20" s="1621"/>
      <c r="ABA20" s="1621"/>
      <c r="ABB20" s="1621"/>
      <c r="ABC20" s="1621"/>
      <c r="ABD20" s="1621"/>
      <c r="ABE20" s="1621"/>
      <c r="ABF20" s="1621"/>
      <c r="ABG20" s="1621"/>
      <c r="ABH20" s="1621"/>
      <c r="ABI20" s="1621"/>
      <c r="ABJ20" s="1621"/>
      <c r="ABK20" s="1621"/>
      <c r="ABL20" s="1621"/>
      <c r="ABM20" s="1621"/>
      <c r="ABN20" s="1621"/>
      <c r="ABO20" s="1621"/>
      <c r="ABP20" s="1621"/>
      <c r="ABQ20" s="1621"/>
      <c r="ABR20" s="1621"/>
      <c r="ABS20" s="1621"/>
      <c r="ABT20" s="1621"/>
      <c r="ABU20" s="1621"/>
      <c r="ABV20" s="1621"/>
      <c r="ABW20" s="1621"/>
      <c r="ABX20" s="1621"/>
      <c r="ABY20" s="1621"/>
      <c r="ABZ20" s="1621"/>
      <c r="ACA20" s="1621"/>
      <c r="ACB20" s="1621"/>
      <c r="ACC20" s="1621"/>
      <c r="ACD20" s="1621"/>
      <c r="ACE20" s="1621"/>
      <c r="ACF20" s="1621"/>
      <c r="ACG20" s="1621"/>
      <c r="ACH20" s="1621"/>
      <c r="ACI20" s="1621"/>
      <c r="ACJ20" s="1621"/>
      <c r="ACK20" s="1621"/>
      <c r="ACL20" s="1621"/>
      <c r="ACM20" s="1621"/>
      <c r="ACN20" s="1621"/>
      <c r="ACO20" s="1621"/>
      <c r="ACP20" s="1621"/>
      <c r="ACQ20" s="1621"/>
      <c r="ACR20" s="1621"/>
      <c r="ACS20" s="1621"/>
      <c r="ACT20" s="1621"/>
      <c r="ACU20" s="1621"/>
      <c r="ACV20" s="1621"/>
      <c r="ACW20" s="1621"/>
      <c r="ACX20" s="1621"/>
      <c r="ACY20" s="1621"/>
      <c r="ACZ20" s="1621"/>
      <c r="ADA20" s="1621"/>
      <c r="ADB20" s="1621"/>
      <c r="ADC20" s="1621"/>
      <c r="ADD20" s="1621"/>
      <c r="ADE20" s="1621"/>
      <c r="ADF20" s="1621"/>
      <c r="ADG20" s="1621"/>
      <c r="ADH20" s="1621"/>
      <c r="ADI20" s="1621"/>
      <c r="ADJ20" s="1621"/>
      <c r="ADK20" s="1621"/>
      <c r="ADL20" s="1621"/>
      <c r="ADM20" s="1621"/>
      <c r="ADN20" s="1621"/>
      <c r="ADO20" s="1621"/>
      <c r="ADP20" s="1621"/>
      <c r="ADQ20" s="1621"/>
      <c r="ADR20" s="1621"/>
      <c r="ADS20" s="1621"/>
      <c r="ADT20" s="1621"/>
      <c r="ADU20" s="1621"/>
      <c r="ADV20" s="1621"/>
      <c r="ADW20" s="1621"/>
      <c r="ADX20" s="1621"/>
      <c r="ADY20" s="1621"/>
      <c r="ADZ20" s="1621"/>
      <c r="AEA20" s="1621"/>
      <c r="AEB20" s="1621"/>
      <c r="AEC20" s="1621"/>
      <c r="AED20" s="1621"/>
      <c r="AEE20" s="1621"/>
      <c r="AEF20" s="1621"/>
      <c r="AEG20" s="1621"/>
      <c r="AEH20" s="1621"/>
      <c r="AEI20" s="1621"/>
      <c r="AEJ20" s="1621"/>
      <c r="AEK20" s="1621"/>
      <c r="AEL20" s="1621"/>
      <c r="AEM20" s="1621"/>
      <c r="AEN20" s="1621"/>
      <c r="AEO20" s="1621"/>
      <c r="AEP20" s="1621"/>
      <c r="AEQ20" s="1621"/>
      <c r="AER20" s="1621"/>
      <c r="AES20" s="1621"/>
      <c r="AET20" s="1621"/>
      <c r="AEU20" s="1621"/>
      <c r="AEV20" s="1621"/>
      <c r="AEW20" s="1621"/>
      <c r="AEX20" s="1621"/>
      <c r="AEY20" s="1621"/>
      <c r="AEZ20" s="1621"/>
      <c r="AFA20" s="1621"/>
      <c r="AFB20" s="1621"/>
      <c r="AFC20" s="1621"/>
      <c r="AFD20" s="1621"/>
      <c r="AFE20" s="1621"/>
      <c r="AFF20" s="1621"/>
      <c r="AFG20" s="1621"/>
      <c r="AFH20" s="1621"/>
      <c r="AFI20" s="1621"/>
      <c r="AFJ20" s="1621"/>
      <c r="AFK20" s="1621"/>
      <c r="AFL20" s="1621"/>
      <c r="AFM20" s="1621"/>
      <c r="AFN20" s="1621"/>
      <c r="AFO20" s="1621"/>
      <c r="AFP20" s="1621"/>
      <c r="AFQ20" s="1621"/>
      <c r="AFR20" s="1621"/>
      <c r="AFS20" s="1621"/>
      <c r="AFT20" s="1621"/>
      <c r="AFU20" s="1621"/>
      <c r="AFV20" s="1621"/>
      <c r="AFW20" s="1621"/>
      <c r="AFX20" s="1621"/>
      <c r="AFY20" s="1621"/>
      <c r="AFZ20" s="1621"/>
      <c r="AGA20" s="1621"/>
      <c r="AGB20" s="1621"/>
      <c r="AGC20" s="1621"/>
      <c r="AGD20" s="1621"/>
      <c r="AGE20" s="1621"/>
      <c r="AGF20" s="1621"/>
      <c r="AGG20" s="1621"/>
      <c r="AGH20" s="1621"/>
      <c r="AGI20" s="1621"/>
      <c r="AGJ20" s="1621"/>
      <c r="AGK20" s="1621"/>
      <c r="AGL20" s="1621"/>
      <c r="AGM20" s="1621"/>
      <c r="AGN20" s="1621"/>
      <c r="AGO20" s="1621"/>
      <c r="AGP20" s="1621"/>
      <c r="AGQ20" s="1621"/>
      <c r="AGR20" s="1621"/>
      <c r="AGS20" s="1621"/>
      <c r="AGT20" s="1621"/>
      <c r="AGU20" s="1621"/>
      <c r="AGV20" s="1621"/>
      <c r="AGW20" s="1621"/>
      <c r="AGX20" s="1621"/>
      <c r="AGY20" s="1621"/>
      <c r="AGZ20" s="1621"/>
      <c r="AHA20" s="1621"/>
      <c r="AHB20" s="1621"/>
      <c r="AHC20" s="1621"/>
      <c r="AHD20" s="1621"/>
      <c r="AHE20" s="1621"/>
      <c r="AHF20" s="1621"/>
      <c r="AHG20" s="1621"/>
      <c r="AHH20" s="1621"/>
      <c r="AHI20" s="1621"/>
      <c r="AHJ20" s="1621"/>
      <c r="AHK20" s="1621"/>
      <c r="AHL20" s="1621"/>
      <c r="AHM20" s="1621"/>
      <c r="AHN20" s="1621"/>
      <c r="AHO20" s="1621"/>
      <c r="AHP20" s="1621"/>
      <c r="AHQ20" s="1621"/>
      <c r="AHR20" s="1621"/>
      <c r="AHS20" s="1621"/>
      <c r="AHT20" s="1621"/>
      <c r="AHU20" s="1621"/>
      <c r="AHV20" s="1621"/>
      <c r="AHW20" s="1621"/>
      <c r="AHX20" s="1621"/>
      <c r="AHY20" s="1621"/>
      <c r="AHZ20" s="1621"/>
      <c r="AIA20" s="1621"/>
      <c r="AIB20" s="1621"/>
      <c r="AIC20" s="1621"/>
      <c r="AID20" s="1621"/>
      <c r="AIE20" s="1621"/>
      <c r="AIF20" s="1621"/>
      <c r="AIG20" s="1621"/>
      <c r="AIH20" s="1621"/>
      <c r="AII20" s="1621"/>
      <c r="AIJ20" s="1621"/>
      <c r="AIK20" s="1621"/>
      <c r="AIL20" s="1621"/>
      <c r="AIM20" s="1621"/>
      <c r="AIN20" s="1621"/>
      <c r="AIO20" s="1621"/>
      <c r="AIP20" s="1621"/>
      <c r="AIQ20" s="1621"/>
      <c r="AIR20" s="1621"/>
      <c r="AIS20" s="1621"/>
      <c r="AIT20" s="1621"/>
      <c r="AIU20" s="1621"/>
      <c r="AIV20" s="1621"/>
      <c r="AIW20" s="1621"/>
      <c r="AIX20" s="1621"/>
      <c r="AIY20" s="1621"/>
      <c r="AIZ20" s="1621"/>
      <c r="AJA20" s="1621"/>
      <c r="AJB20" s="1621"/>
      <c r="AJC20" s="1621"/>
      <c r="AJD20" s="1621"/>
      <c r="AJE20" s="1621"/>
      <c r="AJF20" s="1621"/>
      <c r="AJG20" s="1621"/>
      <c r="AJH20" s="1621"/>
      <c r="AJI20" s="1621"/>
      <c r="AJJ20" s="1621"/>
      <c r="AJK20" s="1621"/>
      <c r="AJL20" s="1621"/>
      <c r="AJM20" s="1621"/>
      <c r="AJN20" s="1621"/>
      <c r="AJO20" s="1621"/>
      <c r="AJP20" s="1621"/>
      <c r="AJQ20" s="1621"/>
      <c r="AJR20" s="1621"/>
      <c r="AJS20" s="1621"/>
      <c r="AJT20" s="1621"/>
      <c r="AJU20" s="1621"/>
      <c r="AJV20" s="1621"/>
      <c r="AJW20" s="1621"/>
      <c r="AJX20" s="1621"/>
      <c r="AJY20" s="1621"/>
      <c r="AJZ20" s="1621"/>
      <c r="AKA20" s="1621"/>
      <c r="AKB20" s="1621"/>
      <c r="AKC20" s="1621"/>
      <c r="AKD20" s="1621"/>
      <c r="AKE20" s="1621"/>
      <c r="AKF20" s="1621"/>
      <c r="AKG20" s="1621"/>
      <c r="AKH20" s="1621"/>
      <c r="AKI20" s="1621"/>
      <c r="AKJ20" s="1621"/>
      <c r="AKK20" s="1621"/>
      <c r="AKL20" s="1621"/>
      <c r="AKM20" s="1621"/>
      <c r="AKN20" s="1621"/>
      <c r="AKO20" s="1621"/>
      <c r="AKP20" s="1621"/>
      <c r="AKQ20" s="1621"/>
      <c r="AKR20" s="1621"/>
      <c r="AKS20" s="1621"/>
      <c r="AKT20" s="1621"/>
      <c r="AKU20" s="1621"/>
      <c r="AKV20" s="1621"/>
      <c r="AKW20" s="1621"/>
      <c r="AKX20" s="1621"/>
      <c r="AKY20" s="1621"/>
      <c r="AKZ20" s="1621"/>
      <c r="ALA20" s="1621"/>
      <c r="ALB20" s="1621"/>
      <c r="ALC20" s="1621"/>
      <c r="ALD20" s="1621"/>
      <c r="ALE20" s="1621"/>
      <c r="ALF20" s="1621"/>
      <c r="ALG20" s="1621"/>
      <c r="ALH20" s="1621"/>
      <c r="ALI20" s="1621"/>
      <c r="ALJ20" s="1621"/>
      <c r="ALK20" s="1621"/>
      <c r="ALL20" s="1621"/>
      <c r="ALM20" s="1621"/>
      <c r="ALN20" s="1621"/>
      <c r="ALO20" s="1621"/>
      <c r="ALP20" s="1621"/>
      <c r="ALQ20" s="1621"/>
      <c r="ALR20" s="1621"/>
      <c r="ALS20" s="1621"/>
      <c r="ALT20" s="1621"/>
      <c r="ALU20" s="1621"/>
      <c r="ALV20" s="1621"/>
      <c r="ALW20" s="1621"/>
      <c r="ALX20" s="1621"/>
      <c r="ALY20" s="1621"/>
      <c r="ALZ20" s="1621"/>
      <c r="AMA20" s="1621"/>
      <c r="AMB20" s="1621"/>
      <c r="AMC20" s="1621"/>
      <c r="AMD20" s="1621"/>
      <c r="AME20" s="1621"/>
      <c r="AMF20" s="1621"/>
      <c r="AMG20" s="1621"/>
      <c r="AMH20" s="1621"/>
      <c r="AMI20" s="1621"/>
      <c r="AMJ20" s="1621"/>
      <c r="AMK20" s="1621"/>
      <c r="AML20" s="1621"/>
      <c r="AMM20" s="1621"/>
      <c r="AMN20" s="1621"/>
      <c r="AMO20" s="1621"/>
      <c r="AMP20" s="1621"/>
      <c r="AMQ20" s="1621"/>
      <c r="AMR20" s="1621"/>
      <c r="AMS20" s="1621"/>
      <c r="AMT20" s="1621"/>
      <c r="AMU20" s="1621"/>
      <c r="AMV20" s="1621"/>
      <c r="AMW20" s="1621"/>
      <c r="AMX20" s="1621"/>
      <c r="AMY20" s="1621"/>
      <c r="AMZ20" s="1621"/>
      <c r="ANA20" s="1621"/>
      <c r="ANB20" s="1621"/>
      <c r="ANC20" s="1621"/>
      <c r="AND20" s="1621"/>
      <c r="ANE20" s="1621"/>
      <c r="ANF20" s="1621"/>
      <c r="ANG20" s="1621"/>
      <c r="ANH20" s="1621"/>
      <c r="ANI20" s="1621"/>
      <c r="ANJ20" s="1621"/>
      <c r="ANK20" s="1621"/>
      <c r="ANL20" s="1621"/>
      <c r="ANM20" s="1621"/>
      <c r="ANN20" s="1621"/>
      <c r="ANO20" s="1621"/>
      <c r="ANP20" s="1621"/>
      <c r="ANQ20" s="1621"/>
      <c r="ANR20" s="1621"/>
      <c r="ANS20" s="1621"/>
      <c r="ANT20" s="1621"/>
      <c r="ANU20" s="1621"/>
      <c r="ANV20" s="1621"/>
      <c r="ANW20" s="1621"/>
      <c r="ANX20" s="1621"/>
      <c r="ANY20" s="1621"/>
      <c r="ANZ20" s="1621"/>
      <c r="AOA20" s="1621"/>
      <c r="AOB20" s="1621"/>
      <c r="AOC20" s="1621"/>
      <c r="AOD20" s="1621"/>
      <c r="AOE20" s="1621"/>
      <c r="AOF20" s="1621"/>
      <c r="AOG20" s="1621"/>
      <c r="AOH20" s="1621"/>
      <c r="AOI20" s="1621"/>
      <c r="AOJ20" s="1621"/>
      <c r="AOK20" s="1621"/>
      <c r="AOL20" s="1621"/>
      <c r="AOM20" s="1621"/>
      <c r="AON20" s="1621"/>
      <c r="AOO20" s="1621"/>
      <c r="AOP20" s="1621"/>
      <c r="AOQ20" s="1621"/>
      <c r="AOR20" s="1621"/>
      <c r="AOS20" s="1621"/>
      <c r="AOT20" s="1621"/>
      <c r="AOU20" s="1621"/>
      <c r="AOV20" s="1621"/>
      <c r="AOW20" s="1621"/>
      <c r="AOX20" s="1621"/>
      <c r="AOY20" s="1621"/>
      <c r="AOZ20" s="1621"/>
      <c r="APA20" s="1621"/>
      <c r="APB20" s="1621"/>
      <c r="APC20" s="1621"/>
      <c r="APD20" s="1621"/>
      <c r="APE20" s="1621"/>
      <c r="APF20" s="1621"/>
      <c r="APG20" s="1621"/>
      <c r="APH20" s="1621"/>
      <c r="API20" s="1621"/>
      <c r="APJ20" s="1621"/>
      <c r="APK20" s="1621"/>
      <c r="APL20" s="1621"/>
      <c r="APM20" s="1621"/>
      <c r="APN20" s="1621"/>
      <c r="APO20" s="1621"/>
      <c r="APP20" s="1621"/>
      <c r="APQ20" s="1621"/>
      <c r="APR20" s="1621"/>
      <c r="APS20" s="1621"/>
      <c r="APT20" s="1621"/>
      <c r="APU20" s="1621"/>
      <c r="APV20" s="1621"/>
      <c r="APW20" s="1621"/>
      <c r="APX20" s="1621"/>
      <c r="APY20" s="1621"/>
      <c r="APZ20" s="1621"/>
      <c r="AQA20" s="1621"/>
      <c r="AQB20" s="1621"/>
      <c r="AQC20" s="1621"/>
      <c r="AQD20" s="1621"/>
      <c r="AQE20" s="1621"/>
      <c r="AQF20" s="1621"/>
      <c r="AQG20" s="1621"/>
      <c r="AQH20" s="1621"/>
      <c r="AQI20" s="1621"/>
      <c r="AQJ20" s="1621"/>
      <c r="AQK20" s="1621"/>
      <c r="AQL20" s="1621"/>
      <c r="AQM20" s="1621"/>
      <c r="AQN20" s="1621"/>
      <c r="AQO20" s="1621"/>
      <c r="AQP20" s="1621"/>
      <c r="AQQ20" s="1621"/>
      <c r="AQR20" s="1621"/>
      <c r="AQS20" s="1621"/>
      <c r="AQT20" s="1621"/>
      <c r="AQU20" s="1621"/>
      <c r="AQV20" s="1621"/>
      <c r="AQW20" s="1621"/>
      <c r="AQX20" s="1621"/>
      <c r="AQY20" s="1621"/>
      <c r="AQZ20" s="1621"/>
      <c r="ARA20" s="1621"/>
      <c r="ARB20" s="1621"/>
      <c r="ARC20" s="1621"/>
      <c r="ARD20" s="1621"/>
      <c r="ARE20" s="1621"/>
      <c r="ARF20" s="1621"/>
      <c r="ARG20" s="1621"/>
      <c r="ARH20" s="1621"/>
      <c r="ARI20" s="1621"/>
      <c r="ARJ20" s="1621"/>
      <c r="ARK20" s="1621"/>
      <c r="ARL20" s="1621"/>
      <c r="ARM20" s="1621"/>
      <c r="ARN20" s="1621"/>
      <c r="ARO20" s="1621"/>
      <c r="ARP20" s="1621"/>
      <c r="ARQ20" s="1621"/>
      <c r="ARR20" s="1621"/>
      <c r="ARS20" s="1621"/>
      <c r="ART20" s="1621"/>
      <c r="ARU20" s="1621"/>
      <c r="ARV20" s="1621"/>
      <c r="ARW20" s="1621"/>
      <c r="ARX20" s="1621"/>
      <c r="ARY20" s="1621"/>
      <c r="ARZ20" s="1621"/>
      <c r="ASA20" s="1621"/>
      <c r="ASB20" s="1621"/>
      <c r="ASC20" s="1621"/>
      <c r="ASD20" s="1621"/>
      <c r="ASE20" s="1621"/>
      <c r="ASF20" s="1621"/>
      <c r="ASG20" s="1621"/>
      <c r="ASH20" s="1621"/>
      <c r="ASI20" s="1621"/>
      <c r="ASJ20" s="1621"/>
      <c r="ASK20" s="1621"/>
      <c r="ASL20" s="1621"/>
      <c r="ASM20" s="1621"/>
      <c r="ASN20" s="1621"/>
      <c r="ASO20" s="1621"/>
      <c r="ASP20" s="1621"/>
      <c r="ASQ20" s="1621"/>
      <c r="ASR20" s="1621"/>
      <c r="ASS20" s="1621"/>
      <c r="AST20" s="1621"/>
      <c r="ASU20" s="1621"/>
      <c r="ASV20" s="1621"/>
      <c r="ASW20" s="1621"/>
      <c r="ASX20" s="1621"/>
      <c r="ASY20" s="1621"/>
      <c r="ASZ20" s="1621"/>
      <c r="ATA20" s="1621"/>
      <c r="ATB20" s="1621"/>
      <c r="ATC20" s="1621"/>
      <c r="ATD20" s="1621"/>
      <c r="ATE20" s="1621"/>
      <c r="ATF20" s="1621"/>
      <c r="ATG20" s="1621"/>
      <c r="ATH20" s="1621"/>
      <c r="ATI20" s="1621"/>
      <c r="ATJ20" s="1621"/>
      <c r="ATK20" s="1621"/>
      <c r="ATL20" s="1621"/>
      <c r="ATM20" s="1621"/>
      <c r="ATN20" s="1621"/>
      <c r="ATO20" s="1621"/>
      <c r="ATP20" s="1621"/>
      <c r="ATQ20" s="1621"/>
      <c r="ATR20" s="1621"/>
      <c r="ATS20" s="1621"/>
      <c r="ATT20" s="1621"/>
      <c r="ATU20" s="1621"/>
      <c r="ATV20" s="1621"/>
      <c r="ATW20" s="1621"/>
      <c r="ATX20" s="1621"/>
      <c r="ATY20" s="1621"/>
      <c r="ATZ20" s="1621"/>
      <c r="AUA20" s="1621"/>
      <c r="AUB20" s="1621"/>
      <c r="AUC20" s="1621"/>
      <c r="AUD20" s="1621"/>
      <c r="AUE20" s="1621"/>
      <c r="AUF20" s="1621"/>
      <c r="AUG20" s="1621"/>
      <c r="AUH20" s="1621"/>
      <c r="AUI20" s="1621"/>
      <c r="AUJ20" s="1621"/>
      <c r="AUK20" s="1621"/>
      <c r="AUL20" s="1621"/>
      <c r="AUM20" s="1621"/>
      <c r="AUN20" s="1621"/>
      <c r="AUO20" s="1621"/>
      <c r="AUP20" s="1621"/>
      <c r="AUQ20" s="1621"/>
      <c r="AUR20" s="1621"/>
      <c r="AUS20" s="1621"/>
      <c r="AUT20" s="1621"/>
      <c r="AUU20" s="1621"/>
      <c r="AUV20" s="1621"/>
      <c r="AUW20" s="1621"/>
      <c r="AUX20" s="1621"/>
      <c r="AUY20" s="1621"/>
      <c r="AUZ20" s="1621"/>
      <c r="AVA20" s="1621"/>
      <c r="AVB20" s="1621"/>
      <c r="AVC20" s="1621"/>
      <c r="AVD20" s="1621"/>
      <c r="AVE20" s="1621"/>
      <c r="AVF20" s="1621"/>
      <c r="AVG20" s="1621"/>
      <c r="AVH20" s="1621"/>
      <c r="AVI20" s="1621"/>
      <c r="AVJ20" s="1621"/>
      <c r="AVK20" s="1621"/>
      <c r="AVL20" s="1621"/>
      <c r="AVM20" s="1621"/>
      <c r="AVN20" s="1621"/>
      <c r="AVO20" s="1621"/>
      <c r="AVP20" s="1621"/>
      <c r="AVQ20" s="1621"/>
      <c r="AVR20" s="1621"/>
      <c r="AVS20" s="1621"/>
      <c r="AVT20" s="1621"/>
      <c r="AVU20" s="1621"/>
      <c r="AVV20" s="1621"/>
      <c r="AVW20" s="1621"/>
      <c r="AVX20" s="1621"/>
      <c r="AVY20" s="1621"/>
      <c r="AVZ20" s="1621"/>
      <c r="AWA20" s="1621"/>
      <c r="AWB20" s="1621"/>
      <c r="AWC20" s="1621"/>
      <c r="AWD20" s="1621"/>
      <c r="AWE20" s="1621"/>
      <c r="AWF20" s="1621"/>
      <c r="AWG20" s="1621"/>
      <c r="AWH20" s="1621"/>
      <c r="AWI20" s="1621"/>
      <c r="AWJ20" s="1621"/>
      <c r="AWK20" s="1621"/>
      <c r="AWL20" s="1621"/>
      <c r="AWM20" s="1621"/>
      <c r="AWN20" s="1621"/>
      <c r="AWO20" s="1621"/>
      <c r="AWP20" s="1621"/>
      <c r="AWQ20" s="1621"/>
      <c r="AWR20" s="1621"/>
      <c r="AWS20" s="1621"/>
      <c r="AWT20" s="1621"/>
      <c r="AWU20" s="1621"/>
      <c r="AWV20" s="1621"/>
      <c r="AWW20" s="1621"/>
      <c r="AWX20" s="1621"/>
      <c r="AWY20" s="1621"/>
      <c r="AWZ20" s="1621"/>
      <c r="AXA20" s="1621"/>
      <c r="AXB20" s="1621"/>
      <c r="AXC20" s="1621"/>
      <c r="AXD20" s="1621"/>
      <c r="AXE20" s="1621"/>
      <c r="AXF20" s="1621"/>
      <c r="AXG20" s="1621"/>
      <c r="AXH20" s="1621"/>
      <c r="AXI20" s="1621"/>
      <c r="AXJ20" s="1621"/>
      <c r="AXK20" s="1621"/>
      <c r="AXL20" s="1621"/>
      <c r="AXM20" s="1621"/>
      <c r="AXN20" s="1621"/>
      <c r="AXO20" s="1621"/>
      <c r="AXP20" s="1621"/>
      <c r="AXQ20" s="1621"/>
      <c r="AXR20" s="1621"/>
      <c r="AXS20" s="1621"/>
      <c r="AXT20" s="1621"/>
      <c r="AXU20" s="1621"/>
      <c r="AXV20" s="1621"/>
      <c r="AXW20" s="1621"/>
      <c r="AXX20" s="1621"/>
      <c r="AXY20" s="1621"/>
      <c r="AXZ20" s="1621"/>
      <c r="AYA20" s="1621"/>
      <c r="AYB20" s="1621"/>
      <c r="AYC20" s="1621"/>
      <c r="AYD20" s="1621"/>
      <c r="AYE20" s="1621"/>
      <c r="AYF20" s="1621"/>
      <c r="AYG20" s="1621"/>
      <c r="AYH20" s="1621"/>
      <c r="AYI20" s="1621"/>
      <c r="AYJ20" s="1621"/>
      <c r="AYK20" s="1621"/>
      <c r="AYL20" s="1621"/>
      <c r="AYM20" s="1621"/>
      <c r="AYN20" s="1621"/>
      <c r="AYO20" s="1621"/>
      <c r="AYP20" s="1621"/>
      <c r="AYQ20" s="1621"/>
      <c r="AYR20" s="1621"/>
      <c r="AYS20" s="1621"/>
      <c r="AYT20" s="1621"/>
      <c r="AYU20" s="1621"/>
      <c r="AYV20" s="1621"/>
      <c r="AYW20" s="1621"/>
      <c r="AYX20" s="1621"/>
      <c r="AYY20" s="1621"/>
      <c r="AYZ20" s="1621"/>
      <c r="AZA20" s="1621"/>
      <c r="AZB20" s="1621"/>
      <c r="AZC20" s="1621"/>
      <c r="AZD20" s="1621"/>
      <c r="AZE20" s="1621"/>
      <c r="AZF20" s="1621"/>
      <c r="AZG20" s="1621"/>
      <c r="AZH20" s="1621"/>
      <c r="AZI20" s="1621"/>
      <c r="AZJ20" s="1621"/>
      <c r="AZK20" s="1621"/>
      <c r="AZL20" s="1621"/>
      <c r="AZM20" s="1621"/>
      <c r="AZN20" s="1621"/>
      <c r="AZO20" s="1621"/>
      <c r="AZP20" s="1621"/>
      <c r="AZQ20" s="1621"/>
      <c r="AZR20" s="1621"/>
      <c r="AZS20" s="1621"/>
      <c r="AZT20" s="1621"/>
      <c r="AZU20" s="1621"/>
      <c r="AZV20" s="1621"/>
      <c r="AZW20" s="1621"/>
      <c r="AZX20" s="1621"/>
      <c r="AZY20" s="1621"/>
      <c r="AZZ20" s="1621"/>
      <c r="BAA20" s="1621"/>
      <c r="BAB20" s="1621"/>
      <c r="BAC20" s="1621"/>
      <c r="BAD20" s="1621"/>
      <c r="BAE20" s="1621"/>
      <c r="BAF20" s="1621"/>
      <c r="BAG20" s="1621"/>
      <c r="BAH20" s="1621"/>
      <c r="BAI20" s="1621"/>
      <c r="BAJ20" s="1621"/>
      <c r="BAK20" s="1621"/>
      <c r="BAL20" s="1621"/>
      <c r="BAM20" s="1621"/>
      <c r="BAN20" s="1621"/>
      <c r="BAO20" s="1621"/>
      <c r="BAP20" s="1621"/>
      <c r="BAQ20" s="1621"/>
      <c r="BAR20" s="1621"/>
      <c r="BAS20" s="1621"/>
      <c r="BAT20" s="1621"/>
      <c r="BAU20" s="1621"/>
      <c r="BAV20" s="1621"/>
      <c r="BAW20" s="1621"/>
      <c r="BAX20" s="1621"/>
      <c r="BAY20" s="1621"/>
      <c r="BAZ20" s="1621"/>
      <c r="BBA20" s="1621"/>
      <c r="BBB20" s="1621"/>
      <c r="BBC20" s="1621"/>
      <c r="BBD20" s="1621"/>
      <c r="BBE20" s="1621"/>
      <c r="BBF20" s="1621"/>
      <c r="BBG20" s="1621"/>
      <c r="BBH20" s="1621"/>
      <c r="BBI20" s="1621"/>
      <c r="BBJ20" s="1621"/>
      <c r="BBK20" s="1621"/>
      <c r="BBL20" s="1621"/>
      <c r="BBM20" s="1621"/>
      <c r="BBN20" s="1621"/>
      <c r="BBO20" s="1621"/>
      <c r="BBP20" s="1621"/>
      <c r="BBQ20" s="1621"/>
      <c r="BBR20" s="1621"/>
      <c r="BBS20" s="1621"/>
      <c r="BBT20" s="1621"/>
      <c r="BBU20" s="1621"/>
      <c r="BBV20" s="1621"/>
      <c r="BBW20" s="1621"/>
      <c r="BBX20" s="1621"/>
      <c r="BBY20" s="1621"/>
      <c r="BBZ20" s="1621"/>
      <c r="BCA20" s="1621"/>
      <c r="BCB20" s="1621"/>
      <c r="BCC20" s="1621"/>
      <c r="BCD20" s="1621"/>
      <c r="BCE20" s="1621"/>
      <c r="BCF20" s="1621"/>
      <c r="BCG20" s="1621"/>
      <c r="BCH20" s="1621"/>
      <c r="BCI20" s="1621"/>
      <c r="BCJ20" s="1621"/>
      <c r="BCK20" s="1621"/>
      <c r="BCL20" s="1621"/>
      <c r="BCM20" s="1621"/>
      <c r="BCN20" s="1621"/>
      <c r="BCO20" s="1621"/>
      <c r="BCP20" s="1621"/>
      <c r="BCQ20" s="1621"/>
      <c r="BCR20" s="1621"/>
      <c r="BCS20" s="1621"/>
      <c r="BCT20" s="1621"/>
      <c r="BCU20" s="1621"/>
      <c r="BCV20" s="1621"/>
      <c r="BCW20" s="1621"/>
      <c r="BCX20" s="1621"/>
      <c r="BCY20" s="1621"/>
      <c r="BCZ20" s="1621"/>
      <c r="BDA20" s="1621"/>
      <c r="BDB20" s="1621"/>
      <c r="BDC20" s="1621"/>
      <c r="BDD20" s="1621"/>
      <c r="BDE20" s="1621"/>
      <c r="BDF20" s="1621"/>
      <c r="BDG20" s="1621"/>
      <c r="BDH20" s="1621"/>
      <c r="BDI20" s="1621"/>
      <c r="BDJ20" s="1621"/>
      <c r="BDK20" s="1621"/>
      <c r="BDL20" s="1621"/>
      <c r="BDM20" s="1621"/>
      <c r="BDN20" s="1621"/>
      <c r="BDO20" s="1621"/>
      <c r="BDP20" s="1621"/>
      <c r="BDQ20" s="1621"/>
      <c r="BDR20" s="1621"/>
      <c r="BDS20" s="1621"/>
      <c r="BDT20" s="1621"/>
      <c r="BDU20" s="1621"/>
      <c r="BDV20" s="1621"/>
      <c r="BDW20" s="1621"/>
      <c r="BDX20" s="1621"/>
      <c r="BDY20" s="1621"/>
      <c r="BDZ20" s="1621"/>
      <c r="BEA20" s="1621"/>
      <c r="BEB20" s="1621"/>
      <c r="BEC20" s="1621"/>
      <c r="BED20" s="1621"/>
      <c r="BEE20" s="1621"/>
      <c r="BEF20" s="1621"/>
      <c r="BEG20" s="1621"/>
      <c r="BEH20" s="1621"/>
      <c r="BEI20" s="1621"/>
      <c r="BEJ20" s="1621"/>
      <c r="BEK20" s="1621"/>
      <c r="BEL20" s="1621"/>
      <c r="BEM20" s="1621"/>
      <c r="BEN20" s="1621"/>
      <c r="BEO20" s="1621"/>
      <c r="BEP20" s="1621"/>
      <c r="BEQ20" s="1621"/>
      <c r="BER20" s="1621"/>
      <c r="BES20" s="1621"/>
      <c r="BET20" s="1621"/>
      <c r="BEU20" s="1621"/>
      <c r="BEV20" s="1621"/>
      <c r="BEW20" s="1621"/>
      <c r="BEX20" s="1621"/>
      <c r="BEY20" s="1621"/>
      <c r="BEZ20" s="1621"/>
      <c r="BFA20" s="1621"/>
      <c r="BFB20" s="1621"/>
      <c r="BFC20" s="1621"/>
      <c r="BFD20" s="1621"/>
      <c r="BFE20" s="1621"/>
      <c r="BFF20" s="1621"/>
      <c r="BFG20" s="1621"/>
      <c r="BFH20" s="1621"/>
      <c r="BFI20" s="1621"/>
      <c r="BFJ20" s="1621"/>
      <c r="BFK20" s="1621"/>
      <c r="BFL20" s="1621"/>
      <c r="BFM20" s="1621"/>
      <c r="BFN20" s="1621"/>
      <c r="BFO20" s="1621"/>
      <c r="BFP20" s="1621"/>
      <c r="BFQ20" s="1621"/>
      <c r="BFR20" s="1621"/>
      <c r="BFS20" s="1621"/>
      <c r="BFT20" s="1621"/>
      <c r="BFU20" s="1621"/>
      <c r="BFV20" s="1621"/>
      <c r="BFW20" s="1621"/>
      <c r="BFX20" s="1621"/>
      <c r="BFY20" s="1621"/>
      <c r="BFZ20" s="1621"/>
      <c r="BGA20" s="1621"/>
      <c r="BGB20" s="1621"/>
      <c r="BGC20" s="1621"/>
      <c r="BGD20" s="1621"/>
      <c r="BGE20" s="1621"/>
      <c r="BGF20" s="1621"/>
      <c r="BGG20" s="1621"/>
      <c r="BGH20" s="1621"/>
      <c r="BGI20" s="1621"/>
      <c r="BGJ20" s="1621"/>
      <c r="BGK20" s="1621"/>
      <c r="BGL20" s="1621"/>
      <c r="BGM20" s="1621"/>
      <c r="BGN20" s="1621"/>
      <c r="BGO20" s="1621"/>
      <c r="BGP20" s="1621"/>
      <c r="BGQ20" s="1621"/>
      <c r="BGR20" s="1621"/>
      <c r="BGS20" s="1621"/>
      <c r="BGT20" s="1621"/>
      <c r="BGU20" s="1621"/>
      <c r="BGV20" s="1621"/>
      <c r="BGW20" s="1621"/>
      <c r="BGX20" s="1621"/>
      <c r="BGY20" s="1621"/>
      <c r="BGZ20" s="1621"/>
      <c r="BHA20" s="1621"/>
      <c r="BHB20" s="1621"/>
      <c r="BHC20" s="1621"/>
      <c r="BHD20" s="1621"/>
      <c r="BHE20" s="1621"/>
      <c r="BHF20" s="1621"/>
      <c r="BHG20" s="1621"/>
      <c r="BHH20" s="1621"/>
      <c r="BHI20" s="1621"/>
      <c r="BHJ20" s="1621"/>
      <c r="BHK20" s="1621"/>
      <c r="BHL20" s="1621"/>
      <c r="BHM20" s="1621"/>
      <c r="BHN20" s="1621"/>
      <c r="BHO20" s="1621"/>
      <c r="BHP20" s="1621"/>
      <c r="BHQ20" s="1621"/>
      <c r="BHR20" s="1621"/>
      <c r="BHS20" s="1621"/>
      <c r="BHT20" s="1621"/>
      <c r="BHU20" s="1621"/>
      <c r="BHV20" s="1621"/>
      <c r="BHW20" s="1621"/>
      <c r="BHX20" s="1621"/>
      <c r="BHY20" s="1621"/>
      <c r="BHZ20" s="1621"/>
      <c r="BIA20" s="1621"/>
      <c r="BIB20" s="1621"/>
      <c r="BIC20" s="1621"/>
      <c r="BID20" s="1621"/>
      <c r="BIE20" s="1621"/>
      <c r="BIF20" s="1621"/>
      <c r="BIG20" s="1621"/>
      <c r="BIH20" s="1621"/>
      <c r="BII20" s="1621"/>
      <c r="BIJ20" s="1621"/>
      <c r="BIK20" s="1621"/>
      <c r="BIL20" s="1621"/>
      <c r="BIM20" s="1621"/>
      <c r="BIN20" s="1621"/>
      <c r="BIO20" s="1621"/>
      <c r="BIP20" s="1621"/>
      <c r="BIQ20" s="1621"/>
      <c r="BIR20" s="1621"/>
      <c r="BIS20" s="1621"/>
      <c r="BIT20" s="1621"/>
      <c r="BIU20" s="1621"/>
      <c r="BIV20" s="1621"/>
      <c r="BIW20" s="1621"/>
      <c r="BIX20" s="1621"/>
      <c r="BIY20" s="1621"/>
      <c r="BIZ20" s="1621"/>
      <c r="BJA20" s="1621"/>
      <c r="BJB20" s="1621"/>
      <c r="BJC20" s="1621"/>
      <c r="BJD20" s="1621"/>
      <c r="BJE20" s="1621"/>
      <c r="BJF20" s="1621"/>
      <c r="BJG20" s="1621"/>
      <c r="BJH20" s="1621"/>
      <c r="BJI20" s="1621"/>
      <c r="BJJ20" s="1621"/>
      <c r="BJK20" s="1621"/>
      <c r="BJL20" s="1621"/>
      <c r="BJM20" s="1621"/>
      <c r="BJN20" s="1621"/>
      <c r="BJO20" s="1621"/>
      <c r="BJP20" s="1621"/>
      <c r="BJQ20" s="1621"/>
      <c r="BJR20" s="1621"/>
      <c r="BJS20" s="1621"/>
      <c r="BJT20" s="1621"/>
      <c r="BJU20" s="1621"/>
      <c r="BJV20" s="1621"/>
      <c r="BJW20" s="1621"/>
      <c r="BJX20" s="1621"/>
      <c r="BJY20" s="1621"/>
      <c r="BJZ20" s="1621"/>
      <c r="BKA20" s="1621"/>
      <c r="BKB20" s="1621"/>
      <c r="BKC20" s="1621"/>
      <c r="BKD20" s="1621"/>
      <c r="BKE20" s="1621"/>
      <c r="BKF20" s="1621"/>
      <c r="BKG20" s="1621"/>
      <c r="BKH20" s="1621"/>
      <c r="BKI20" s="1621"/>
      <c r="BKJ20" s="1621"/>
      <c r="BKK20" s="1621"/>
      <c r="BKL20" s="1621"/>
      <c r="BKM20" s="1621"/>
      <c r="BKN20" s="1621"/>
      <c r="BKO20" s="1621"/>
      <c r="BKP20" s="1621"/>
      <c r="BKQ20" s="1621"/>
      <c r="BKR20" s="1621"/>
      <c r="BKS20" s="1621"/>
      <c r="BKT20" s="1621"/>
      <c r="BKU20" s="1621"/>
      <c r="BKV20" s="1621"/>
      <c r="BKW20" s="1621"/>
      <c r="BKX20" s="1621"/>
      <c r="BKY20" s="1621"/>
      <c r="BKZ20" s="1621"/>
      <c r="BLA20" s="1621"/>
      <c r="BLB20" s="1621"/>
      <c r="BLC20" s="1621"/>
      <c r="BLD20" s="1621"/>
      <c r="BLE20" s="1621"/>
      <c r="BLF20" s="1621"/>
      <c r="BLG20" s="1621"/>
      <c r="BLH20" s="1621"/>
      <c r="BLI20" s="1621"/>
      <c r="BLJ20" s="1621"/>
      <c r="BLK20" s="1621"/>
      <c r="BLL20" s="1621"/>
      <c r="BLM20" s="1621"/>
      <c r="BLN20" s="1621"/>
      <c r="BLO20" s="1621"/>
      <c r="BLP20" s="1621"/>
      <c r="BLQ20" s="1621"/>
      <c r="BLR20" s="1621"/>
      <c r="BLS20" s="1621"/>
      <c r="BLT20" s="1621"/>
      <c r="BLU20" s="1621"/>
      <c r="BLV20" s="1621"/>
      <c r="BLW20" s="1621"/>
      <c r="BLX20" s="1621"/>
      <c r="BLY20" s="1621"/>
      <c r="BLZ20" s="1621"/>
      <c r="BMA20" s="1621"/>
      <c r="BMB20" s="1621"/>
      <c r="BMC20" s="1621"/>
      <c r="BMD20" s="1621"/>
      <c r="BME20" s="1621"/>
      <c r="BMF20" s="1621"/>
      <c r="BMG20" s="1621"/>
      <c r="BMH20" s="1621"/>
      <c r="BMI20" s="1621"/>
      <c r="BMJ20" s="1621"/>
      <c r="BMK20" s="1621"/>
      <c r="BML20" s="1621"/>
      <c r="BMM20" s="1621"/>
      <c r="BMN20" s="1621"/>
      <c r="BMO20" s="1621"/>
      <c r="BMP20" s="1621"/>
      <c r="BMQ20" s="1621"/>
      <c r="BMR20" s="1621"/>
      <c r="BMS20" s="1621"/>
      <c r="BMT20" s="1621"/>
      <c r="BMU20" s="1621"/>
      <c r="BMV20" s="1621"/>
      <c r="BMW20" s="1621"/>
      <c r="BMX20" s="1621"/>
      <c r="BMY20" s="1621"/>
      <c r="BMZ20" s="1621"/>
      <c r="BNA20" s="1621"/>
      <c r="BNB20" s="1621"/>
      <c r="BNC20" s="1621"/>
      <c r="BND20" s="1621"/>
      <c r="BNE20" s="1621"/>
      <c r="BNF20" s="1621"/>
      <c r="BNG20" s="1621"/>
      <c r="BNH20" s="1621"/>
      <c r="BNI20" s="1621"/>
      <c r="BNJ20" s="1621"/>
      <c r="BNK20" s="1621"/>
      <c r="BNL20" s="1621"/>
      <c r="BNM20" s="1621"/>
      <c r="BNN20" s="1621"/>
      <c r="BNO20" s="1621"/>
      <c r="BNP20" s="1621"/>
      <c r="BNQ20" s="1621"/>
      <c r="BNR20" s="1621"/>
      <c r="BNS20" s="1621"/>
      <c r="BNT20" s="1621"/>
      <c r="BNU20" s="1621"/>
      <c r="BNV20" s="1621"/>
      <c r="BNW20" s="1621"/>
      <c r="BNX20" s="1621"/>
      <c r="BNY20" s="1621"/>
      <c r="BNZ20" s="1621"/>
      <c r="BOA20" s="1621"/>
      <c r="BOB20" s="1621"/>
      <c r="BOC20" s="1621"/>
      <c r="BOD20" s="1621"/>
      <c r="BOE20" s="1621"/>
      <c r="BOF20" s="1621"/>
      <c r="BOG20" s="1621"/>
      <c r="BOH20" s="1621"/>
      <c r="BOI20" s="1621"/>
      <c r="BOJ20" s="1621"/>
      <c r="BOK20" s="1621"/>
      <c r="BOL20" s="1621"/>
      <c r="BOM20" s="1621"/>
      <c r="BON20" s="1621"/>
      <c r="BOO20" s="1621"/>
      <c r="BOP20" s="1621"/>
      <c r="BOQ20" s="1621"/>
      <c r="BOR20" s="1621"/>
      <c r="BOS20" s="1621"/>
      <c r="BOT20" s="1621"/>
      <c r="BOU20" s="1621"/>
      <c r="BOV20" s="1621"/>
      <c r="BOW20" s="1621"/>
      <c r="BOX20" s="1621"/>
      <c r="BOY20" s="1621"/>
      <c r="BOZ20" s="1621"/>
      <c r="BPA20" s="1621"/>
      <c r="BPB20" s="1621"/>
      <c r="BPC20" s="1621"/>
      <c r="BPD20" s="1621"/>
      <c r="BPE20" s="1621"/>
      <c r="BPF20" s="1621"/>
      <c r="BPG20" s="1621"/>
      <c r="BPH20" s="1621"/>
      <c r="BPI20" s="1621"/>
      <c r="BPJ20" s="1621"/>
      <c r="BPK20" s="1621"/>
      <c r="BPL20" s="1621"/>
      <c r="BPM20" s="1621"/>
      <c r="BPN20" s="1621"/>
      <c r="BPO20" s="1621"/>
      <c r="BPP20" s="1621"/>
      <c r="BPQ20" s="1621"/>
      <c r="BPR20" s="1621"/>
      <c r="BPS20" s="1621"/>
      <c r="BPT20" s="1621"/>
      <c r="BPU20" s="1621"/>
      <c r="BPV20" s="1621"/>
      <c r="BPW20" s="1621"/>
      <c r="BPX20" s="1621"/>
      <c r="BPY20" s="1621"/>
      <c r="BPZ20" s="1621"/>
      <c r="BQA20" s="1621"/>
      <c r="BQB20" s="1621"/>
      <c r="BQC20" s="1621"/>
      <c r="BQD20" s="1621"/>
      <c r="BQE20" s="1621"/>
      <c r="BQF20" s="1621"/>
      <c r="BQG20" s="1621"/>
      <c r="BQH20" s="1621"/>
      <c r="BQI20" s="1621"/>
      <c r="BQJ20" s="1621"/>
      <c r="BQK20" s="1621"/>
      <c r="BQL20" s="1621"/>
      <c r="BQM20" s="1621"/>
      <c r="BQN20" s="1621"/>
      <c r="BQO20" s="1621"/>
      <c r="BQP20" s="1621"/>
      <c r="BQQ20" s="1621"/>
      <c r="BQR20" s="1621"/>
      <c r="BQS20" s="1621"/>
      <c r="BQT20" s="1621"/>
      <c r="BQU20" s="1621"/>
      <c r="BQV20" s="1621"/>
      <c r="BQW20" s="1621"/>
      <c r="BQX20" s="1621"/>
      <c r="BQY20" s="1621"/>
      <c r="BQZ20" s="1621"/>
      <c r="BRA20" s="1621"/>
      <c r="BRB20" s="1621"/>
      <c r="BRC20" s="1621"/>
      <c r="BRD20" s="1621"/>
      <c r="BRE20" s="1621"/>
      <c r="BRF20" s="1621"/>
      <c r="BRG20" s="1621"/>
      <c r="BRH20" s="1621"/>
      <c r="BRI20" s="1621"/>
      <c r="BRJ20" s="1621"/>
      <c r="BRK20" s="1621"/>
      <c r="BRL20" s="1621"/>
      <c r="BRM20" s="1621"/>
      <c r="BRN20" s="1621"/>
      <c r="BRO20" s="1621"/>
      <c r="BRP20" s="1621"/>
      <c r="BRQ20" s="1621"/>
      <c r="BRR20" s="1621"/>
      <c r="BRS20" s="1621"/>
      <c r="BRT20" s="1621"/>
      <c r="BRU20" s="1621"/>
      <c r="BRV20" s="1621"/>
      <c r="BRW20" s="1621"/>
      <c r="BRX20" s="1621"/>
      <c r="BRY20" s="1621"/>
      <c r="BRZ20" s="1621"/>
      <c r="BSA20" s="1621"/>
      <c r="BSB20" s="1621"/>
      <c r="BSC20" s="1621"/>
      <c r="BSD20" s="1621"/>
      <c r="BSE20" s="1621"/>
      <c r="BSF20" s="1621"/>
      <c r="BSG20" s="1621"/>
      <c r="BSH20" s="1621"/>
      <c r="BSI20" s="1621"/>
      <c r="BSJ20" s="1621"/>
      <c r="BSK20" s="1621"/>
      <c r="BSL20" s="1621"/>
      <c r="BSM20" s="1621"/>
      <c r="BSN20" s="1621"/>
      <c r="BSO20" s="1621"/>
      <c r="BSP20" s="1621"/>
      <c r="BSQ20" s="1621"/>
      <c r="BSR20" s="1621"/>
      <c r="BSS20" s="1621"/>
      <c r="BST20" s="1621"/>
      <c r="BSU20" s="1621"/>
      <c r="BSV20" s="1621"/>
      <c r="BSW20" s="1621"/>
      <c r="BSX20" s="1621"/>
      <c r="BSY20" s="1621"/>
      <c r="BSZ20" s="1621"/>
      <c r="BTA20" s="1621"/>
      <c r="BTB20" s="1621"/>
      <c r="BTC20" s="1621"/>
      <c r="BTD20" s="1621"/>
      <c r="BTE20" s="1621"/>
      <c r="BTF20" s="1621"/>
      <c r="BTG20" s="1621"/>
      <c r="BTH20" s="1621"/>
      <c r="BTI20" s="1621"/>
      <c r="BTJ20" s="1621"/>
      <c r="BTK20" s="1621"/>
      <c r="BTL20" s="1621"/>
      <c r="BTM20" s="1621"/>
      <c r="BTN20" s="1621"/>
      <c r="BTO20" s="1621"/>
      <c r="BTP20" s="1621"/>
      <c r="BTQ20" s="1621"/>
      <c r="BTR20" s="1621"/>
      <c r="BTS20" s="1621"/>
      <c r="BTT20" s="1621"/>
      <c r="BTU20" s="1621"/>
      <c r="BTV20" s="1621"/>
      <c r="BTW20" s="1621"/>
      <c r="BTX20" s="1621"/>
      <c r="BTY20" s="1621"/>
      <c r="BTZ20" s="1621"/>
      <c r="BUA20" s="1621"/>
      <c r="BUB20" s="1621"/>
      <c r="BUC20" s="1621"/>
      <c r="BUD20" s="1621"/>
      <c r="BUE20" s="1621"/>
      <c r="BUF20" s="1621"/>
      <c r="BUG20" s="1621"/>
      <c r="BUH20" s="1621"/>
      <c r="BUI20" s="1621"/>
      <c r="BUJ20" s="1621"/>
      <c r="BUK20" s="1621"/>
      <c r="BUL20" s="1621"/>
      <c r="BUM20" s="1621"/>
      <c r="BUN20" s="1621"/>
      <c r="BUO20" s="1621"/>
      <c r="BUP20" s="1621"/>
      <c r="BUQ20" s="1621"/>
      <c r="BUR20" s="1621"/>
      <c r="BUS20" s="1621"/>
      <c r="BUT20" s="1621"/>
      <c r="BUU20" s="1621"/>
      <c r="BUV20" s="1621"/>
      <c r="BUW20" s="1621"/>
      <c r="BUX20" s="1621"/>
      <c r="BUY20" s="1621"/>
      <c r="BUZ20" s="1621"/>
      <c r="BVA20" s="1621"/>
      <c r="BVB20" s="1621"/>
      <c r="BVC20" s="1621"/>
      <c r="BVD20" s="1621"/>
      <c r="BVE20" s="1621"/>
      <c r="BVF20" s="1621"/>
      <c r="BVG20" s="1621"/>
      <c r="BVH20" s="1621"/>
      <c r="BVI20" s="1621"/>
      <c r="BVJ20" s="1621"/>
      <c r="BVK20" s="1621"/>
      <c r="BVL20" s="1621"/>
      <c r="BVM20" s="1621"/>
      <c r="BVN20" s="1621"/>
      <c r="BVO20" s="1621"/>
      <c r="BVP20" s="1621"/>
      <c r="BVQ20" s="1621"/>
      <c r="BVR20" s="1621"/>
      <c r="BVS20" s="1621"/>
      <c r="BVT20" s="1621"/>
      <c r="BVU20" s="1621"/>
      <c r="BVV20" s="1621"/>
      <c r="BVW20" s="1621"/>
      <c r="BVX20" s="1621"/>
      <c r="BVY20" s="1621"/>
      <c r="BVZ20" s="1621"/>
      <c r="BWA20" s="1621"/>
      <c r="BWB20" s="1621"/>
      <c r="BWC20" s="1621"/>
      <c r="BWD20" s="1621"/>
      <c r="BWE20" s="1621"/>
      <c r="BWF20" s="1621"/>
      <c r="BWG20" s="1621"/>
      <c r="BWH20" s="1621"/>
      <c r="BWI20" s="1621"/>
      <c r="BWJ20" s="1621"/>
      <c r="BWK20" s="1621"/>
      <c r="BWL20" s="1621"/>
      <c r="BWM20" s="1621"/>
      <c r="BWN20" s="1621"/>
      <c r="BWO20" s="1621"/>
      <c r="BWP20" s="1621"/>
      <c r="BWQ20" s="1621"/>
      <c r="BWR20" s="1621"/>
      <c r="BWS20" s="1621"/>
      <c r="BWT20" s="1621"/>
      <c r="BWU20" s="1621"/>
      <c r="BWV20" s="1621"/>
      <c r="BWW20" s="1621"/>
      <c r="BWX20" s="1621"/>
      <c r="BWY20" s="1621"/>
      <c r="BWZ20" s="1621"/>
      <c r="BXA20" s="1621"/>
      <c r="BXB20" s="1621"/>
      <c r="BXC20" s="1621"/>
      <c r="BXD20" s="1621"/>
      <c r="BXE20" s="1621"/>
      <c r="BXF20" s="1621"/>
      <c r="BXG20" s="1621"/>
      <c r="BXH20" s="1621"/>
      <c r="BXI20" s="1621"/>
      <c r="BXJ20" s="1621"/>
      <c r="BXK20" s="1621"/>
      <c r="BXL20" s="1621"/>
      <c r="BXM20" s="1621"/>
      <c r="BXN20" s="1621"/>
      <c r="BXO20" s="1621"/>
      <c r="BXP20" s="1621"/>
      <c r="BXQ20" s="1621"/>
      <c r="BXR20" s="1621"/>
      <c r="BXS20" s="1621"/>
      <c r="BXT20" s="1621"/>
      <c r="BXU20" s="1621"/>
      <c r="BXV20" s="1621"/>
      <c r="BXW20" s="1621"/>
      <c r="BXX20" s="1621"/>
      <c r="BXY20" s="1621"/>
      <c r="BXZ20" s="1621"/>
      <c r="BYA20" s="1621"/>
      <c r="BYB20" s="1621"/>
      <c r="BYC20" s="1621"/>
      <c r="BYD20" s="1621"/>
      <c r="BYE20" s="1621"/>
      <c r="BYF20" s="1621"/>
      <c r="BYG20" s="1621"/>
      <c r="BYH20" s="1621"/>
      <c r="BYI20" s="1621"/>
      <c r="BYJ20" s="1621"/>
      <c r="BYK20" s="1621"/>
      <c r="BYL20" s="1621"/>
      <c r="BYM20" s="1621"/>
      <c r="BYN20" s="1621"/>
      <c r="BYO20" s="1621"/>
      <c r="BYP20" s="1621"/>
      <c r="BYQ20" s="1621"/>
      <c r="BYR20" s="1621"/>
      <c r="BYS20" s="1621"/>
      <c r="BYT20" s="1621"/>
      <c r="BYU20" s="1621"/>
      <c r="BYV20" s="1621"/>
      <c r="BYW20" s="1621"/>
      <c r="BYX20" s="1621"/>
      <c r="BYY20" s="1621"/>
      <c r="BYZ20" s="1621"/>
      <c r="BZA20" s="1621"/>
      <c r="BZB20" s="1621"/>
      <c r="BZC20" s="1621"/>
      <c r="BZD20" s="1621"/>
      <c r="BZE20" s="1621"/>
      <c r="BZF20" s="1621"/>
      <c r="BZG20" s="1621"/>
      <c r="BZH20" s="1621"/>
      <c r="BZI20" s="1621"/>
      <c r="BZJ20" s="1621"/>
      <c r="BZK20" s="1621"/>
      <c r="BZL20" s="1621"/>
      <c r="BZM20" s="1621"/>
      <c r="BZN20" s="1621"/>
      <c r="BZO20" s="1621"/>
      <c r="BZP20" s="1621"/>
      <c r="BZQ20" s="1621"/>
      <c r="BZR20" s="1621"/>
      <c r="BZS20" s="1621"/>
      <c r="BZT20" s="1621"/>
      <c r="BZU20" s="1621"/>
      <c r="BZV20" s="1621"/>
      <c r="BZW20" s="1621"/>
      <c r="BZX20" s="1621"/>
      <c r="BZY20" s="1621"/>
      <c r="BZZ20" s="1621"/>
      <c r="CAA20" s="1621"/>
      <c r="CAB20" s="1621"/>
      <c r="CAC20" s="1621"/>
      <c r="CAD20" s="1621"/>
      <c r="CAE20" s="1621"/>
      <c r="CAF20" s="1621"/>
      <c r="CAG20" s="1621"/>
      <c r="CAH20" s="1621"/>
      <c r="CAI20" s="1621"/>
      <c r="CAJ20" s="1621"/>
      <c r="CAK20" s="1621"/>
      <c r="CAL20" s="1621"/>
      <c r="CAM20" s="1621"/>
      <c r="CAN20" s="1621"/>
      <c r="CAO20" s="1621"/>
      <c r="CAP20" s="1621"/>
      <c r="CAQ20" s="1621"/>
      <c r="CAR20" s="1621"/>
      <c r="CAS20" s="1621"/>
      <c r="CAT20" s="1621"/>
      <c r="CAU20" s="1621"/>
      <c r="CAV20" s="1621"/>
      <c r="CAW20" s="1621"/>
      <c r="CAX20" s="1621"/>
      <c r="CAY20" s="1621"/>
      <c r="CAZ20" s="1621"/>
      <c r="CBA20" s="1621"/>
      <c r="CBB20" s="1621"/>
      <c r="CBC20" s="1621"/>
      <c r="CBD20" s="1621"/>
      <c r="CBE20" s="1621"/>
      <c r="CBF20" s="1621"/>
      <c r="CBG20" s="1621"/>
      <c r="CBH20" s="1621"/>
      <c r="CBI20" s="1621"/>
      <c r="CBJ20" s="1621"/>
      <c r="CBK20" s="1621"/>
      <c r="CBL20" s="1621"/>
      <c r="CBM20" s="1621"/>
      <c r="CBN20" s="1621"/>
      <c r="CBO20" s="1621"/>
      <c r="CBP20" s="1621"/>
      <c r="CBQ20" s="1621"/>
      <c r="CBR20" s="1621"/>
      <c r="CBS20" s="1621"/>
      <c r="CBT20" s="1621"/>
      <c r="CBU20" s="1621"/>
      <c r="CBV20" s="1621"/>
      <c r="CBW20" s="1621"/>
      <c r="CBX20" s="1621"/>
      <c r="CBY20" s="1621"/>
      <c r="CBZ20" s="1621"/>
      <c r="CCA20" s="1621"/>
      <c r="CCB20" s="1621"/>
      <c r="CCC20" s="1621"/>
      <c r="CCD20" s="1621"/>
      <c r="CCE20" s="1621"/>
      <c r="CCF20" s="1621"/>
      <c r="CCG20" s="1621"/>
      <c r="CCH20" s="1621"/>
      <c r="CCI20" s="1621"/>
      <c r="CCJ20" s="1621"/>
      <c r="CCK20" s="1621"/>
      <c r="CCL20" s="1621"/>
      <c r="CCM20" s="1621"/>
      <c r="CCN20" s="1621"/>
      <c r="CCO20" s="1621"/>
      <c r="CCP20" s="1621"/>
      <c r="CCQ20" s="1621"/>
      <c r="CCR20" s="1621"/>
      <c r="CCS20" s="1621"/>
      <c r="CCT20" s="1621"/>
      <c r="CCU20" s="1621"/>
      <c r="CCV20" s="1621"/>
      <c r="CCW20" s="1621"/>
      <c r="CCX20" s="1621"/>
      <c r="CCY20" s="1621"/>
      <c r="CCZ20" s="1621"/>
      <c r="CDA20" s="1621"/>
      <c r="CDB20" s="1621"/>
      <c r="CDC20" s="1621"/>
      <c r="CDD20" s="1621"/>
      <c r="CDE20" s="1621"/>
      <c r="CDF20" s="1621"/>
      <c r="CDG20" s="1621"/>
      <c r="CDH20" s="1621"/>
      <c r="CDI20" s="1621"/>
      <c r="CDJ20" s="1621"/>
      <c r="CDK20" s="1621"/>
      <c r="CDL20" s="1621"/>
      <c r="CDM20" s="1621"/>
      <c r="CDN20" s="1621"/>
      <c r="CDO20" s="1621"/>
      <c r="CDP20" s="1621"/>
      <c r="CDQ20" s="1621"/>
      <c r="CDR20" s="1621"/>
      <c r="CDS20" s="1621"/>
      <c r="CDT20" s="1621"/>
      <c r="CDU20" s="1621"/>
      <c r="CDV20" s="1621"/>
      <c r="CDW20" s="1621"/>
      <c r="CDX20" s="1621"/>
      <c r="CDY20" s="1621"/>
      <c r="CDZ20" s="1621"/>
      <c r="CEA20" s="1621"/>
      <c r="CEB20" s="1621"/>
      <c r="CEC20" s="1621"/>
      <c r="CED20" s="1621"/>
      <c r="CEE20" s="1621"/>
      <c r="CEF20" s="1621"/>
      <c r="CEG20" s="1621"/>
      <c r="CEH20" s="1621"/>
      <c r="CEI20" s="1621"/>
      <c r="CEJ20" s="1621"/>
      <c r="CEK20" s="1621"/>
      <c r="CEL20" s="1621"/>
      <c r="CEM20" s="1621"/>
      <c r="CEN20" s="1621"/>
      <c r="CEO20" s="1621"/>
      <c r="CEP20" s="1621"/>
      <c r="CEQ20" s="1621"/>
      <c r="CER20" s="1621"/>
      <c r="CES20" s="1621"/>
      <c r="CET20" s="1621"/>
      <c r="CEU20" s="1621"/>
      <c r="CEV20" s="1621"/>
      <c r="CEW20" s="1621"/>
      <c r="CEX20" s="1621"/>
      <c r="CEY20" s="1621"/>
      <c r="CEZ20" s="1621"/>
      <c r="CFA20" s="1621"/>
      <c r="CFB20" s="1621"/>
      <c r="CFC20" s="1621"/>
      <c r="CFD20" s="1621"/>
      <c r="CFE20" s="1621"/>
      <c r="CFF20" s="1621"/>
      <c r="CFG20" s="1621"/>
      <c r="CFH20" s="1621"/>
      <c r="CFI20" s="1621"/>
      <c r="CFJ20" s="1621"/>
      <c r="CFK20" s="1621"/>
      <c r="CFL20" s="1621"/>
      <c r="CFM20" s="1621"/>
      <c r="CFN20" s="1621"/>
      <c r="CFO20" s="1621"/>
      <c r="CFP20" s="1621"/>
      <c r="CFQ20" s="1621"/>
      <c r="CFR20" s="1621"/>
      <c r="CFS20" s="1621"/>
      <c r="CFT20" s="1621"/>
      <c r="CFU20" s="1621"/>
      <c r="CFV20" s="1621"/>
      <c r="CFW20" s="1621"/>
      <c r="CFX20" s="1621"/>
      <c r="CFY20" s="1621"/>
      <c r="CFZ20" s="1621"/>
      <c r="CGA20" s="1621"/>
      <c r="CGB20" s="1621"/>
      <c r="CGC20" s="1621"/>
      <c r="CGD20" s="1621"/>
      <c r="CGE20" s="1621"/>
      <c r="CGF20" s="1621"/>
      <c r="CGG20" s="1621"/>
      <c r="CGH20" s="1621"/>
      <c r="CGI20" s="1621"/>
      <c r="CGJ20" s="1621"/>
      <c r="CGK20" s="1621"/>
      <c r="CGL20" s="1621"/>
      <c r="CGM20" s="1621"/>
      <c r="CGN20" s="1621"/>
      <c r="CGO20" s="1621"/>
      <c r="CGP20" s="1621"/>
      <c r="CGQ20" s="1621"/>
      <c r="CGR20" s="1621"/>
      <c r="CGS20" s="1621"/>
      <c r="CGT20" s="1621"/>
      <c r="CGU20" s="1621"/>
      <c r="CGV20" s="1621"/>
      <c r="CGW20" s="1621"/>
      <c r="CGX20" s="1621"/>
      <c r="CGY20" s="1621"/>
      <c r="CGZ20" s="1621"/>
      <c r="CHA20" s="1621"/>
      <c r="CHB20" s="1621"/>
      <c r="CHC20" s="1621"/>
      <c r="CHD20" s="1621"/>
      <c r="CHE20" s="1621"/>
      <c r="CHF20" s="1621"/>
      <c r="CHG20" s="1621"/>
      <c r="CHH20" s="1621"/>
      <c r="CHI20" s="1621"/>
      <c r="CHJ20" s="1621"/>
      <c r="CHK20" s="1621"/>
      <c r="CHL20" s="1621"/>
      <c r="CHM20" s="1621"/>
      <c r="CHN20" s="1621"/>
      <c r="CHO20" s="1621"/>
      <c r="CHP20" s="1621"/>
      <c r="CHQ20" s="1621"/>
      <c r="CHR20" s="1621"/>
      <c r="CHS20" s="1621"/>
      <c r="CHT20" s="1621"/>
      <c r="CHU20" s="1621"/>
      <c r="CHV20" s="1621"/>
      <c r="CHW20" s="1621"/>
      <c r="CHX20" s="1621"/>
      <c r="CHY20" s="1621"/>
      <c r="CHZ20" s="1621"/>
      <c r="CIA20" s="1621"/>
      <c r="CIB20" s="1621"/>
      <c r="CIC20" s="1621"/>
      <c r="CID20" s="1621"/>
      <c r="CIE20" s="1621"/>
      <c r="CIF20" s="1621"/>
      <c r="CIG20" s="1621"/>
      <c r="CIH20" s="1621"/>
      <c r="CII20" s="1621"/>
      <c r="CIJ20" s="1621"/>
      <c r="CIK20" s="1621"/>
      <c r="CIL20" s="1621"/>
      <c r="CIM20" s="1621"/>
      <c r="CIN20" s="1621"/>
      <c r="CIO20" s="1621"/>
      <c r="CIP20" s="1621"/>
      <c r="CIQ20" s="1621"/>
      <c r="CIR20" s="1621"/>
      <c r="CIS20" s="1621"/>
      <c r="CIT20" s="1621"/>
      <c r="CIU20" s="1621"/>
      <c r="CIV20" s="1621"/>
      <c r="CIW20" s="1621"/>
      <c r="CIX20" s="1621"/>
      <c r="CIY20" s="1621"/>
      <c r="CIZ20" s="1621"/>
      <c r="CJA20" s="1621"/>
      <c r="CJB20" s="1621"/>
      <c r="CJC20" s="1621"/>
      <c r="CJD20" s="1621"/>
      <c r="CJE20" s="1621"/>
      <c r="CJF20" s="1621"/>
      <c r="CJG20" s="1621"/>
      <c r="CJH20" s="1621"/>
      <c r="CJI20" s="1621"/>
      <c r="CJJ20" s="1621"/>
      <c r="CJK20" s="1621"/>
      <c r="CJL20" s="1621"/>
      <c r="CJM20" s="1621"/>
      <c r="CJN20" s="1621"/>
      <c r="CJO20" s="1621"/>
      <c r="CJP20" s="1621"/>
      <c r="CJQ20" s="1621"/>
      <c r="CJR20" s="1621"/>
      <c r="CJS20" s="1621"/>
      <c r="CJT20" s="1621"/>
      <c r="CJU20" s="1621"/>
      <c r="CJV20" s="1621"/>
      <c r="CJW20" s="1621"/>
      <c r="CJX20" s="1621"/>
      <c r="CJY20" s="1621"/>
      <c r="CJZ20" s="1621"/>
      <c r="CKA20" s="1621"/>
      <c r="CKB20" s="1621"/>
      <c r="CKC20" s="1621"/>
      <c r="CKD20" s="1621"/>
      <c r="CKE20" s="1621"/>
      <c r="CKF20" s="1621"/>
      <c r="CKG20" s="1621"/>
      <c r="CKH20" s="1621"/>
      <c r="CKI20" s="1621"/>
      <c r="CKJ20" s="1621"/>
      <c r="CKK20" s="1621"/>
      <c r="CKL20" s="1621"/>
      <c r="CKM20" s="1621"/>
      <c r="CKN20" s="1621"/>
      <c r="CKO20" s="1621"/>
      <c r="CKP20" s="1621"/>
      <c r="CKQ20" s="1621"/>
      <c r="CKR20" s="1621"/>
      <c r="CKS20" s="1621"/>
      <c r="CKT20" s="1621"/>
      <c r="CKU20" s="1621"/>
      <c r="CKV20" s="1621"/>
      <c r="CKW20" s="1621"/>
      <c r="CKX20" s="1621"/>
      <c r="CKY20" s="1621"/>
      <c r="CKZ20" s="1621"/>
      <c r="CLA20" s="1621"/>
      <c r="CLB20" s="1621"/>
      <c r="CLC20" s="1621"/>
      <c r="CLD20" s="1621"/>
      <c r="CLE20" s="1621"/>
      <c r="CLF20" s="1621"/>
      <c r="CLG20" s="1621"/>
      <c r="CLH20" s="1621"/>
      <c r="CLI20" s="1621"/>
      <c r="CLJ20" s="1621"/>
      <c r="CLK20" s="1621"/>
      <c r="CLL20" s="1621"/>
      <c r="CLM20" s="1621"/>
      <c r="CLN20" s="1621"/>
      <c r="CLO20" s="1621"/>
      <c r="CLP20" s="1621"/>
      <c r="CLQ20" s="1621"/>
      <c r="CLR20" s="1621"/>
      <c r="CLS20" s="1621"/>
      <c r="CLT20" s="1621"/>
      <c r="CLU20" s="1621"/>
      <c r="CLV20" s="1621"/>
      <c r="CLW20" s="1621"/>
      <c r="CLX20" s="1621"/>
      <c r="CLY20" s="1621"/>
      <c r="CLZ20" s="1621"/>
      <c r="CMA20" s="1621"/>
      <c r="CMB20" s="1621"/>
      <c r="CMC20" s="1621"/>
      <c r="CMD20" s="1621"/>
      <c r="CME20" s="1621"/>
      <c r="CMF20" s="1621"/>
      <c r="CMG20" s="1621"/>
      <c r="CMH20" s="1621"/>
      <c r="CMI20" s="1621"/>
      <c r="CMJ20" s="1621"/>
      <c r="CMK20" s="1621"/>
      <c r="CML20" s="1621"/>
      <c r="CMM20" s="1621"/>
      <c r="CMN20" s="1621"/>
      <c r="CMO20" s="1621"/>
      <c r="CMP20" s="1621"/>
      <c r="CMQ20" s="1621"/>
      <c r="CMR20" s="1621"/>
      <c r="CMS20" s="1621"/>
      <c r="CMT20" s="1621"/>
      <c r="CMU20" s="1621"/>
      <c r="CMV20" s="1621"/>
      <c r="CMW20" s="1621"/>
      <c r="CMX20" s="1621"/>
      <c r="CMY20" s="1621"/>
      <c r="CMZ20" s="1621"/>
      <c r="CNA20" s="1621"/>
      <c r="CNB20" s="1621"/>
      <c r="CNC20" s="1621"/>
      <c r="CND20" s="1621"/>
      <c r="CNE20" s="1621"/>
      <c r="CNF20" s="1621"/>
      <c r="CNG20" s="1621"/>
      <c r="CNH20" s="1621"/>
      <c r="CNI20" s="1621"/>
      <c r="CNJ20" s="1621"/>
      <c r="CNK20" s="1621"/>
      <c r="CNL20" s="1621"/>
      <c r="CNM20" s="1621"/>
      <c r="CNN20" s="1621"/>
      <c r="CNO20" s="1621"/>
      <c r="CNP20" s="1621"/>
      <c r="CNQ20" s="1621"/>
      <c r="CNR20" s="1621"/>
      <c r="CNS20" s="1621"/>
      <c r="CNT20" s="1621"/>
      <c r="CNU20" s="1621"/>
      <c r="CNV20" s="1621"/>
      <c r="CNW20" s="1621"/>
      <c r="CNX20" s="1621"/>
      <c r="CNY20" s="1621"/>
      <c r="CNZ20" s="1621"/>
      <c r="COA20" s="1621"/>
      <c r="COB20" s="1621"/>
      <c r="COC20" s="1621"/>
      <c r="COD20" s="1621"/>
      <c r="COE20" s="1621"/>
      <c r="COF20" s="1621"/>
      <c r="COG20" s="1621"/>
      <c r="COH20" s="1621"/>
      <c r="COI20" s="1621"/>
      <c r="COJ20" s="1621"/>
      <c r="COK20" s="1621"/>
      <c r="COL20" s="1621"/>
      <c r="COM20" s="1621"/>
      <c r="CON20" s="1621"/>
      <c r="COO20" s="1621"/>
      <c r="COP20" s="1621"/>
      <c r="COQ20" s="1621"/>
      <c r="COR20" s="1621"/>
      <c r="COS20" s="1621"/>
      <c r="COT20" s="1621"/>
      <c r="COU20" s="1621"/>
      <c r="COV20" s="1621"/>
      <c r="COW20" s="1621"/>
      <c r="COX20" s="1621"/>
      <c r="COY20" s="1621"/>
      <c r="COZ20" s="1621"/>
      <c r="CPA20" s="1621"/>
      <c r="CPB20" s="1621"/>
      <c r="CPC20" s="1621"/>
      <c r="CPD20" s="1621"/>
      <c r="CPE20" s="1621"/>
      <c r="CPF20" s="1621"/>
      <c r="CPG20" s="1621"/>
      <c r="CPH20" s="1621"/>
      <c r="CPI20" s="1621"/>
      <c r="CPJ20" s="1621"/>
      <c r="CPK20" s="1621"/>
      <c r="CPL20" s="1621"/>
      <c r="CPM20" s="1621"/>
      <c r="CPN20" s="1621"/>
      <c r="CPO20" s="1621"/>
      <c r="CPP20" s="1621"/>
      <c r="CPQ20" s="1621"/>
      <c r="CPR20" s="1621"/>
      <c r="CPS20" s="1621"/>
      <c r="CPT20" s="1621"/>
      <c r="CPU20" s="1621"/>
      <c r="CPV20" s="1621"/>
      <c r="CPW20" s="1621"/>
      <c r="CPX20" s="1621"/>
      <c r="CPY20" s="1621"/>
      <c r="CPZ20" s="1621"/>
      <c r="CQA20" s="1621"/>
      <c r="CQB20" s="1621"/>
      <c r="CQC20" s="1621"/>
      <c r="CQD20" s="1621"/>
      <c r="CQE20" s="1621"/>
      <c r="CQF20" s="1621"/>
      <c r="CQG20" s="1621"/>
      <c r="CQH20" s="1621"/>
      <c r="CQI20" s="1621"/>
      <c r="CQJ20" s="1621"/>
      <c r="CQK20" s="1621"/>
      <c r="CQL20" s="1621"/>
      <c r="CQM20" s="1621"/>
      <c r="CQN20" s="1621"/>
      <c r="CQO20" s="1621"/>
      <c r="CQP20" s="1621"/>
      <c r="CQQ20" s="1621"/>
      <c r="CQR20" s="1621"/>
      <c r="CQS20" s="1621"/>
      <c r="CQT20" s="1621"/>
      <c r="CQU20" s="1621"/>
      <c r="CQV20" s="1621"/>
      <c r="CQW20" s="1621"/>
      <c r="CQX20" s="1621"/>
      <c r="CQY20" s="1621"/>
      <c r="CQZ20" s="1621"/>
      <c r="CRA20" s="1621"/>
      <c r="CRB20" s="1621"/>
      <c r="CRC20" s="1621"/>
      <c r="CRD20" s="1621"/>
      <c r="CRE20" s="1621"/>
      <c r="CRF20" s="1621"/>
      <c r="CRG20" s="1621"/>
      <c r="CRH20" s="1621"/>
      <c r="CRI20" s="1621"/>
      <c r="CRJ20" s="1621"/>
      <c r="CRK20" s="1621"/>
      <c r="CRL20" s="1621"/>
      <c r="CRM20" s="1621"/>
      <c r="CRN20" s="1621"/>
      <c r="CRO20" s="1621"/>
      <c r="CRP20" s="1621"/>
      <c r="CRQ20" s="1621"/>
      <c r="CRR20" s="1621"/>
      <c r="CRS20" s="1621"/>
      <c r="CRT20" s="1621"/>
      <c r="CRU20" s="1621"/>
      <c r="CRV20" s="1621"/>
      <c r="CRW20" s="1621"/>
      <c r="CRX20" s="1621"/>
      <c r="CRY20" s="1621"/>
      <c r="CRZ20" s="1621"/>
      <c r="CSA20" s="1621"/>
      <c r="CSB20" s="1621"/>
      <c r="CSC20" s="1621"/>
      <c r="CSD20" s="1621"/>
      <c r="CSE20" s="1621"/>
      <c r="CSF20" s="1621"/>
      <c r="CSG20" s="1621"/>
      <c r="CSH20" s="1621"/>
      <c r="CSI20" s="1621"/>
      <c r="CSJ20" s="1621"/>
      <c r="CSK20" s="1621"/>
      <c r="CSL20" s="1621"/>
      <c r="CSM20" s="1621"/>
      <c r="CSN20" s="1621"/>
      <c r="CSO20" s="1621"/>
      <c r="CSP20" s="1621"/>
      <c r="CSQ20" s="1621"/>
      <c r="CSR20" s="1621"/>
      <c r="CSS20" s="1621"/>
      <c r="CST20" s="1621"/>
      <c r="CSU20" s="1621"/>
      <c r="CSV20" s="1621"/>
      <c r="CSW20" s="1621"/>
      <c r="CSX20" s="1621"/>
      <c r="CSY20" s="1621"/>
      <c r="CSZ20" s="1621"/>
      <c r="CTA20" s="1621"/>
      <c r="CTB20" s="1621"/>
      <c r="CTC20" s="1621"/>
      <c r="CTD20" s="1621"/>
      <c r="CTE20" s="1621"/>
      <c r="CTF20" s="1621"/>
      <c r="CTG20" s="1621"/>
      <c r="CTH20" s="1621"/>
      <c r="CTI20" s="1621"/>
      <c r="CTJ20" s="1621"/>
      <c r="CTK20" s="1621"/>
      <c r="CTL20" s="1621"/>
      <c r="CTM20" s="1621"/>
      <c r="CTN20" s="1621"/>
      <c r="CTO20" s="1621"/>
      <c r="CTP20" s="1621"/>
      <c r="CTQ20" s="1621"/>
      <c r="CTR20" s="1621"/>
      <c r="CTS20" s="1621"/>
      <c r="CTT20" s="1621"/>
      <c r="CTU20" s="1621"/>
      <c r="CTV20" s="1621"/>
      <c r="CTW20" s="1621"/>
      <c r="CTX20" s="1621"/>
      <c r="CTY20" s="1621"/>
      <c r="CTZ20" s="1621"/>
      <c r="CUA20" s="1621"/>
      <c r="CUB20" s="1621"/>
      <c r="CUC20" s="1621"/>
      <c r="CUD20" s="1621"/>
      <c r="CUE20" s="1621"/>
      <c r="CUF20" s="1621"/>
      <c r="CUG20" s="1621"/>
      <c r="CUH20" s="1621"/>
      <c r="CUI20" s="1621"/>
      <c r="CUJ20" s="1621"/>
      <c r="CUK20" s="1621"/>
      <c r="CUL20" s="1621"/>
      <c r="CUM20" s="1621"/>
      <c r="CUN20" s="1621"/>
      <c r="CUO20" s="1621"/>
      <c r="CUP20" s="1621"/>
      <c r="CUQ20" s="1621"/>
      <c r="CUR20" s="1621"/>
      <c r="CUS20" s="1621"/>
      <c r="CUT20" s="1621"/>
      <c r="CUU20" s="1621"/>
      <c r="CUV20" s="1621"/>
      <c r="CUW20" s="1621"/>
      <c r="CUX20" s="1621"/>
      <c r="CUY20" s="1621"/>
      <c r="CUZ20" s="1621"/>
      <c r="CVA20" s="1621"/>
      <c r="CVB20" s="1621"/>
      <c r="CVC20" s="1621"/>
      <c r="CVD20" s="1621"/>
      <c r="CVE20" s="1621"/>
      <c r="CVF20" s="1621"/>
      <c r="CVG20" s="1621"/>
      <c r="CVH20" s="1621"/>
      <c r="CVI20" s="1621"/>
      <c r="CVJ20" s="1621"/>
      <c r="CVK20" s="1621"/>
      <c r="CVL20" s="1621"/>
      <c r="CVM20" s="1621"/>
      <c r="CVN20" s="1621"/>
      <c r="CVO20" s="1621"/>
      <c r="CVP20" s="1621"/>
      <c r="CVQ20" s="1621"/>
      <c r="CVR20" s="1621"/>
      <c r="CVS20" s="1621"/>
      <c r="CVT20" s="1621"/>
      <c r="CVU20" s="1621"/>
      <c r="CVV20" s="1621"/>
      <c r="CVW20" s="1621"/>
      <c r="CVX20" s="1621"/>
      <c r="CVY20" s="1621"/>
      <c r="CVZ20" s="1621"/>
      <c r="CWA20" s="1621"/>
      <c r="CWB20" s="1621"/>
      <c r="CWC20" s="1621"/>
      <c r="CWD20" s="1621"/>
      <c r="CWE20" s="1621"/>
      <c r="CWF20" s="1621"/>
      <c r="CWG20" s="1621"/>
      <c r="CWH20" s="1621"/>
      <c r="CWI20" s="1621"/>
      <c r="CWJ20" s="1621"/>
      <c r="CWK20" s="1621"/>
      <c r="CWL20" s="1621"/>
      <c r="CWM20" s="1621"/>
      <c r="CWN20" s="1621"/>
      <c r="CWO20" s="1621"/>
      <c r="CWP20" s="1621"/>
      <c r="CWQ20" s="1621"/>
      <c r="CWR20" s="1621"/>
      <c r="CWS20" s="1621"/>
      <c r="CWT20" s="1621"/>
      <c r="CWU20" s="1621"/>
      <c r="CWV20" s="1621"/>
      <c r="CWW20" s="1621"/>
      <c r="CWX20" s="1621"/>
      <c r="CWY20" s="1621"/>
      <c r="CWZ20" s="1621"/>
      <c r="CXA20" s="1621"/>
      <c r="CXB20" s="1621"/>
      <c r="CXC20" s="1621"/>
      <c r="CXD20" s="1621"/>
      <c r="CXE20" s="1621"/>
      <c r="CXF20" s="1621"/>
      <c r="CXG20" s="1621"/>
      <c r="CXH20" s="1621"/>
      <c r="CXI20" s="1621"/>
      <c r="CXJ20" s="1621"/>
      <c r="CXK20" s="1621"/>
      <c r="CXL20" s="1621"/>
      <c r="CXM20" s="1621"/>
      <c r="CXN20" s="1621"/>
      <c r="CXO20" s="1621"/>
      <c r="CXP20" s="1621"/>
      <c r="CXQ20" s="1621"/>
      <c r="CXR20" s="1621"/>
      <c r="CXS20" s="1621"/>
      <c r="CXT20" s="1621"/>
      <c r="CXU20" s="1621"/>
      <c r="CXV20" s="1621"/>
      <c r="CXW20" s="1621"/>
      <c r="CXX20" s="1621"/>
      <c r="CXY20" s="1621"/>
      <c r="CXZ20" s="1621"/>
      <c r="CYA20" s="1621"/>
      <c r="CYB20" s="1621"/>
      <c r="CYC20" s="1621"/>
      <c r="CYD20" s="1621"/>
      <c r="CYE20" s="1621"/>
      <c r="CYF20" s="1621"/>
      <c r="CYG20" s="1621"/>
      <c r="CYH20" s="1621"/>
      <c r="CYI20" s="1621"/>
      <c r="CYJ20" s="1621"/>
      <c r="CYK20" s="1621"/>
      <c r="CYL20" s="1621"/>
      <c r="CYM20" s="1621"/>
      <c r="CYN20" s="1621"/>
      <c r="CYO20" s="1621"/>
      <c r="CYP20" s="1621"/>
      <c r="CYQ20" s="1621"/>
      <c r="CYR20" s="1621"/>
      <c r="CYS20" s="1621"/>
      <c r="CYT20" s="1621"/>
      <c r="CYU20" s="1621"/>
      <c r="CYV20" s="1621"/>
      <c r="CYW20" s="1621"/>
      <c r="CYX20" s="1621"/>
      <c r="CYY20" s="1621"/>
      <c r="CYZ20" s="1621"/>
      <c r="CZA20" s="1621"/>
      <c r="CZB20" s="1621"/>
      <c r="CZC20" s="1621"/>
      <c r="CZD20" s="1621"/>
      <c r="CZE20" s="1621"/>
      <c r="CZF20" s="1621"/>
      <c r="CZG20" s="1621"/>
      <c r="CZH20" s="1621"/>
      <c r="CZI20" s="1621"/>
      <c r="CZJ20" s="1621"/>
      <c r="CZK20" s="1621"/>
      <c r="CZL20" s="1621"/>
      <c r="CZM20" s="1621"/>
      <c r="CZN20" s="1621"/>
      <c r="CZO20" s="1621"/>
      <c r="CZP20" s="1621"/>
      <c r="CZQ20" s="1621"/>
      <c r="CZR20" s="1621"/>
      <c r="CZS20" s="1621"/>
      <c r="CZT20" s="1621"/>
      <c r="CZU20" s="1621"/>
      <c r="CZV20" s="1621"/>
      <c r="CZW20" s="1621"/>
      <c r="CZX20" s="1621"/>
      <c r="CZY20" s="1621"/>
      <c r="CZZ20" s="1621"/>
      <c r="DAA20" s="1621"/>
      <c r="DAB20" s="1621"/>
      <c r="DAC20" s="1621"/>
      <c r="DAD20" s="1621"/>
      <c r="DAE20" s="1621"/>
      <c r="DAF20" s="1621"/>
      <c r="DAG20" s="1621"/>
      <c r="DAH20" s="1621"/>
      <c r="DAI20" s="1621"/>
      <c r="DAJ20" s="1621"/>
      <c r="DAK20" s="1621"/>
      <c r="DAL20" s="1621"/>
      <c r="DAM20" s="1621"/>
      <c r="DAN20" s="1621"/>
      <c r="DAO20" s="1621"/>
      <c r="DAP20" s="1621"/>
      <c r="DAQ20" s="1621"/>
      <c r="DAR20" s="1621"/>
      <c r="DAS20" s="1621"/>
      <c r="DAT20" s="1621"/>
      <c r="DAU20" s="1621"/>
      <c r="DAV20" s="1621"/>
      <c r="DAW20" s="1621"/>
      <c r="DAX20" s="1621"/>
      <c r="DAY20" s="1621"/>
      <c r="DAZ20" s="1621"/>
      <c r="DBA20" s="1621"/>
      <c r="DBB20" s="1621"/>
      <c r="DBC20" s="1621"/>
      <c r="DBD20" s="1621"/>
      <c r="DBE20" s="1621"/>
      <c r="DBF20" s="1621"/>
      <c r="DBG20" s="1621"/>
      <c r="DBH20" s="1621"/>
      <c r="DBI20" s="1621"/>
      <c r="DBJ20" s="1621"/>
      <c r="DBK20" s="1621"/>
      <c r="DBL20" s="1621"/>
      <c r="DBM20" s="1621"/>
      <c r="DBN20" s="1621"/>
      <c r="DBO20" s="1621"/>
      <c r="DBP20" s="1621"/>
      <c r="DBQ20" s="1621"/>
      <c r="DBR20" s="1621"/>
      <c r="DBS20" s="1621"/>
      <c r="DBT20" s="1621"/>
      <c r="DBU20" s="1621"/>
      <c r="DBV20" s="1621"/>
      <c r="DBW20" s="1621"/>
      <c r="DBX20" s="1621"/>
      <c r="DBY20" s="1621"/>
      <c r="DBZ20" s="1621"/>
      <c r="DCA20" s="1621"/>
      <c r="DCB20" s="1621"/>
      <c r="DCC20" s="1621"/>
      <c r="DCD20" s="1621"/>
      <c r="DCE20" s="1621"/>
      <c r="DCF20" s="1621"/>
      <c r="DCG20" s="1621"/>
      <c r="DCH20" s="1621"/>
      <c r="DCI20" s="1621"/>
      <c r="DCJ20" s="1621"/>
      <c r="DCK20" s="1621"/>
      <c r="DCL20" s="1621"/>
      <c r="DCM20" s="1621"/>
      <c r="DCN20" s="1621"/>
      <c r="DCO20" s="1621"/>
      <c r="DCP20" s="1621"/>
      <c r="DCQ20" s="1621"/>
      <c r="DCR20" s="1621"/>
      <c r="DCS20" s="1621"/>
      <c r="DCT20" s="1621"/>
      <c r="DCU20" s="1621"/>
      <c r="DCV20" s="1621"/>
      <c r="DCW20" s="1621"/>
      <c r="DCX20" s="1621"/>
      <c r="DCY20" s="1621"/>
      <c r="DCZ20" s="1621"/>
      <c r="DDA20" s="1621"/>
      <c r="DDB20" s="1621"/>
      <c r="DDC20" s="1621"/>
      <c r="DDD20" s="1621"/>
      <c r="DDE20" s="1621"/>
      <c r="DDF20" s="1621"/>
      <c r="DDG20" s="1621"/>
      <c r="DDH20" s="1621"/>
      <c r="DDI20" s="1621"/>
      <c r="DDJ20" s="1621"/>
      <c r="DDK20" s="1621"/>
      <c r="DDL20" s="1621"/>
      <c r="DDM20" s="1621"/>
      <c r="DDN20" s="1621"/>
      <c r="DDO20" s="1621"/>
      <c r="DDP20" s="1621"/>
      <c r="DDQ20" s="1621"/>
      <c r="DDR20" s="1621"/>
      <c r="DDS20" s="1621"/>
      <c r="DDT20" s="1621"/>
      <c r="DDU20" s="1621"/>
      <c r="DDV20" s="1621"/>
      <c r="DDW20" s="1621"/>
      <c r="DDX20" s="1621"/>
      <c r="DDY20" s="1621"/>
      <c r="DDZ20" s="1621"/>
      <c r="DEA20" s="1621"/>
      <c r="DEB20" s="1621"/>
      <c r="DEC20" s="1621"/>
      <c r="DED20" s="1621"/>
      <c r="DEE20" s="1621"/>
      <c r="DEF20" s="1621"/>
      <c r="DEG20" s="1621"/>
      <c r="DEH20" s="1621"/>
      <c r="DEI20" s="1621"/>
      <c r="DEJ20" s="1621"/>
      <c r="DEK20" s="1621"/>
      <c r="DEL20" s="1621"/>
      <c r="DEM20" s="1621"/>
      <c r="DEN20" s="1621"/>
      <c r="DEO20" s="1621"/>
      <c r="DEP20" s="1621"/>
      <c r="DEQ20" s="1621"/>
      <c r="DER20" s="1621"/>
      <c r="DES20" s="1621"/>
      <c r="DET20" s="1621"/>
      <c r="DEU20" s="1621"/>
      <c r="DEV20" s="1621"/>
      <c r="DEW20" s="1621"/>
      <c r="DEX20" s="1621"/>
      <c r="DEY20" s="1621"/>
      <c r="DEZ20" s="1621"/>
      <c r="DFA20" s="1621"/>
      <c r="DFB20" s="1621"/>
      <c r="DFC20" s="1621"/>
      <c r="DFD20" s="1621"/>
      <c r="DFE20" s="1621"/>
      <c r="DFF20" s="1621"/>
      <c r="DFG20" s="1621"/>
      <c r="DFH20" s="1621"/>
      <c r="DFI20" s="1621"/>
      <c r="DFJ20" s="1621"/>
      <c r="DFK20" s="1621"/>
      <c r="DFL20" s="1621"/>
      <c r="DFM20" s="1621"/>
      <c r="DFN20" s="1621"/>
      <c r="DFO20" s="1621"/>
      <c r="DFP20" s="1621"/>
      <c r="DFQ20" s="1621"/>
      <c r="DFR20" s="1621"/>
      <c r="DFS20" s="1621"/>
      <c r="DFT20" s="1621"/>
      <c r="DFU20" s="1621"/>
      <c r="DFV20" s="1621"/>
      <c r="DFW20" s="1621"/>
      <c r="DFX20" s="1621"/>
      <c r="DFY20" s="1621"/>
      <c r="DFZ20" s="1621"/>
      <c r="DGA20" s="1621"/>
      <c r="DGB20" s="1621"/>
      <c r="DGC20" s="1621"/>
      <c r="DGD20" s="1621"/>
      <c r="DGE20" s="1621"/>
      <c r="DGF20" s="1621"/>
      <c r="DGG20" s="1621"/>
      <c r="DGH20" s="1621"/>
      <c r="DGI20" s="1621"/>
      <c r="DGJ20" s="1621"/>
      <c r="DGK20" s="1621"/>
      <c r="DGL20" s="1621"/>
      <c r="DGM20" s="1621"/>
      <c r="DGN20" s="1621"/>
      <c r="DGO20" s="1621"/>
      <c r="DGP20" s="1621"/>
      <c r="DGQ20" s="1621"/>
      <c r="DGR20" s="1621"/>
      <c r="DGS20" s="1621"/>
      <c r="DGT20" s="1621"/>
      <c r="DGU20" s="1621"/>
      <c r="DGV20" s="1621"/>
      <c r="DGW20" s="1621"/>
      <c r="DGX20" s="1621"/>
      <c r="DGY20" s="1621"/>
      <c r="DGZ20" s="1621"/>
      <c r="DHA20" s="1621"/>
      <c r="DHB20" s="1621"/>
      <c r="DHC20" s="1621"/>
      <c r="DHD20" s="1621"/>
      <c r="DHE20" s="1621"/>
      <c r="DHF20" s="1621"/>
      <c r="DHG20" s="1621"/>
      <c r="DHH20" s="1621"/>
      <c r="DHI20" s="1621"/>
      <c r="DHJ20" s="1621"/>
      <c r="DHK20" s="1621"/>
      <c r="DHL20" s="1621"/>
      <c r="DHM20" s="1621"/>
      <c r="DHN20" s="1621"/>
      <c r="DHO20" s="1621"/>
      <c r="DHP20" s="1621"/>
      <c r="DHQ20" s="1621"/>
      <c r="DHR20" s="1621"/>
      <c r="DHS20" s="1621"/>
      <c r="DHT20" s="1621"/>
      <c r="DHU20" s="1621"/>
      <c r="DHV20" s="1621"/>
      <c r="DHW20" s="1621"/>
      <c r="DHX20" s="1621"/>
      <c r="DHY20" s="1621"/>
      <c r="DHZ20" s="1621"/>
      <c r="DIA20" s="1621"/>
      <c r="DIB20" s="1621"/>
      <c r="DIC20" s="1621"/>
      <c r="DID20" s="1621"/>
      <c r="DIE20" s="1621"/>
      <c r="DIF20" s="1621"/>
      <c r="DIG20" s="1621"/>
      <c r="DIH20" s="1621"/>
      <c r="DII20" s="1621"/>
      <c r="DIJ20" s="1621"/>
      <c r="DIK20" s="1621"/>
      <c r="DIL20" s="1621"/>
      <c r="DIM20" s="1621"/>
      <c r="DIN20" s="1621"/>
      <c r="DIO20" s="1621"/>
      <c r="DIP20" s="1621"/>
      <c r="DIQ20" s="1621"/>
      <c r="DIR20" s="1621"/>
      <c r="DIS20" s="1621"/>
      <c r="DIT20" s="1621"/>
      <c r="DIU20" s="1621"/>
      <c r="DIV20" s="1621"/>
      <c r="DIW20" s="1621"/>
      <c r="DIX20" s="1621"/>
      <c r="DIY20" s="1621"/>
      <c r="DIZ20" s="1621"/>
      <c r="DJA20" s="1621"/>
      <c r="DJB20" s="1621"/>
      <c r="DJC20" s="1621"/>
      <c r="DJD20" s="1621"/>
      <c r="DJE20" s="1621"/>
      <c r="DJF20" s="1621"/>
      <c r="DJG20" s="1621"/>
      <c r="DJH20" s="1621"/>
      <c r="DJI20" s="1621"/>
      <c r="DJJ20" s="1621"/>
      <c r="DJK20" s="1621"/>
      <c r="DJL20" s="1621"/>
      <c r="DJM20" s="1621"/>
      <c r="DJN20" s="1621"/>
      <c r="DJO20" s="1621"/>
      <c r="DJP20" s="1621"/>
      <c r="DJQ20" s="1621"/>
      <c r="DJR20" s="1621"/>
      <c r="DJS20" s="1621"/>
      <c r="DJT20" s="1621"/>
      <c r="DJU20" s="1621"/>
      <c r="DJV20" s="1621"/>
      <c r="DJW20" s="1621"/>
      <c r="DJX20" s="1621"/>
      <c r="DJY20" s="1621"/>
      <c r="DJZ20" s="1621"/>
      <c r="DKA20" s="1621"/>
      <c r="DKB20" s="1621"/>
      <c r="DKC20" s="1621"/>
      <c r="DKD20" s="1621"/>
      <c r="DKE20" s="1621"/>
      <c r="DKF20" s="1621"/>
      <c r="DKG20" s="1621"/>
      <c r="DKH20" s="1621"/>
      <c r="DKI20" s="1621"/>
      <c r="DKJ20" s="1621"/>
      <c r="DKK20" s="1621"/>
      <c r="DKL20" s="1621"/>
      <c r="DKM20" s="1621"/>
      <c r="DKN20" s="1621"/>
      <c r="DKO20" s="1621"/>
      <c r="DKP20" s="1621"/>
      <c r="DKQ20" s="1621"/>
      <c r="DKR20" s="1621"/>
      <c r="DKS20" s="1621"/>
      <c r="DKT20" s="1621"/>
      <c r="DKU20" s="1621"/>
      <c r="DKV20" s="1621"/>
      <c r="DKW20" s="1621"/>
      <c r="DKX20" s="1621"/>
      <c r="DKY20" s="1621"/>
      <c r="DKZ20" s="1621"/>
      <c r="DLA20" s="1621"/>
      <c r="DLB20" s="1621"/>
      <c r="DLC20" s="1621"/>
      <c r="DLD20" s="1621"/>
      <c r="DLE20" s="1621"/>
      <c r="DLF20" s="1621"/>
      <c r="DLG20" s="1621"/>
      <c r="DLH20" s="1621"/>
      <c r="DLI20" s="1621"/>
      <c r="DLJ20" s="1621"/>
      <c r="DLK20" s="1621"/>
      <c r="DLL20" s="1621"/>
      <c r="DLM20" s="1621"/>
      <c r="DLN20" s="1621"/>
      <c r="DLO20" s="1621"/>
      <c r="DLP20" s="1621"/>
      <c r="DLQ20" s="1621"/>
      <c r="DLR20" s="1621"/>
      <c r="DLS20" s="1621"/>
      <c r="DLT20" s="1621"/>
      <c r="DLU20" s="1621"/>
      <c r="DLV20" s="1621"/>
      <c r="DLW20" s="1621"/>
      <c r="DLX20" s="1621"/>
      <c r="DLY20" s="1621"/>
      <c r="DLZ20" s="1621"/>
      <c r="DMA20" s="1621"/>
      <c r="DMB20" s="1621"/>
      <c r="DMC20" s="1621"/>
      <c r="DMD20" s="1621"/>
      <c r="DME20" s="1621"/>
      <c r="DMF20" s="1621"/>
      <c r="DMG20" s="1621"/>
      <c r="DMH20" s="1621"/>
      <c r="DMI20" s="1621"/>
      <c r="DMJ20" s="1621"/>
      <c r="DMK20" s="1621"/>
      <c r="DML20" s="1621"/>
      <c r="DMM20" s="1621"/>
      <c r="DMN20" s="1621"/>
      <c r="DMO20" s="1621"/>
      <c r="DMP20" s="1621"/>
      <c r="DMQ20" s="1621"/>
      <c r="DMR20" s="1621"/>
      <c r="DMS20" s="1621"/>
      <c r="DMT20" s="1621"/>
      <c r="DMU20" s="1621"/>
      <c r="DMV20" s="1621"/>
      <c r="DMW20" s="1621"/>
      <c r="DMX20" s="1621"/>
      <c r="DMY20" s="1621"/>
      <c r="DMZ20" s="1621"/>
      <c r="DNA20" s="1621"/>
      <c r="DNB20" s="1621"/>
      <c r="DNC20" s="1621"/>
      <c r="DND20" s="1621"/>
      <c r="DNE20" s="1621"/>
      <c r="DNF20" s="1621"/>
      <c r="DNG20" s="1621"/>
      <c r="DNH20" s="1621"/>
      <c r="DNI20" s="1621"/>
      <c r="DNJ20" s="1621"/>
      <c r="DNK20" s="1621"/>
      <c r="DNL20" s="1621"/>
      <c r="DNM20" s="1621"/>
      <c r="DNN20" s="1621"/>
      <c r="DNO20" s="1621"/>
      <c r="DNP20" s="1621"/>
      <c r="DNQ20" s="1621"/>
      <c r="DNR20" s="1621"/>
      <c r="DNS20" s="1621"/>
      <c r="DNT20" s="1621"/>
      <c r="DNU20" s="1621"/>
      <c r="DNV20" s="1621"/>
      <c r="DNW20" s="1621"/>
      <c r="DNX20" s="1621"/>
      <c r="DNY20" s="1621"/>
      <c r="DNZ20" s="1621"/>
      <c r="DOA20" s="1621"/>
      <c r="DOB20" s="1621"/>
      <c r="DOC20" s="1621"/>
      <c r="DOD20" s="1621"/>
      <c r="DOE20" s="1621"/>
      <c r="DOF20" s="1621"/>
      <c r="DOG20" s="1621"/>
      <c r="DOH20" s="1621"/>
      <c r="DOI20" s="1621"/>
      <c r="DOJ20" s="1621"/>
      <c r="DOK20" s="1621"/>
      <c r="DOL20" s="1621"/>
      <c r="DOM20" s="1621"/>
      <c r="DON20" s="1621"/>
      <c r="DOO20" s="1621"/>
      <c r="DOP20" s="1621"/>
      <c r="DOQ20" s="1621"/>
      <c r="DOR20" s="1621"/>
      <c r="DOS20" s="1621"/>
      <c r="DOT20" s="1621"/>
      <c r="DOU20" s="1621"/>
      <c r="DOV20" s="1621"/>
      <c r="DOW20" s="1621"/>
      <c r="DOX20" s="1621"/>
      <c r="DOY20" s="1621"/>
      <c r="DOZ20" s="1621"/>
      <c r="DPA20" s="1621"/>
      <c r="DPB20" s="1621"/>
      <c r="DPC20" s="1621"/>
      <c r="DPD20" s="1621"/>
      <c r="DPE20" s="1621"/>
      <c r="DPF20" s="1621"/>
      <c r="DPG20" s="1621"/>
      <c r="DPH20" s="1621"/>
      <c r="DPI20" s="1621"/>
      <c r="DPJ20" s="1621"/>
      <c r="DPK20" s="1621"/>
      <c r="DPL20" s="1621"/>
      <c r="DPM20" s="1621"/>
      <c r="DPN20" s="1621"/>
      <c r="DPO20" s="1621"/>
      <c r="DPP20" s="1621"/>
      <c r="DPQ20" s="1621"/>
      <c r="DPR20" s="1621"/>
      <c r="DPS20" s="1621"/>
      <c r="DPT20" s="1621"/>
      <c r="DPU20" s="1621"/>
      <c r="DPV20" s="1621"/>
      <c r="DPW20" s="1621"/>
      <c r="DPX20" s="1621"/>
      <c r="DPY20" s="1621"/>
      <c r="DPZ20" s="1621"/>
      <c r="DQA20" s="1621"/>
      <c r="DQB20" s="1621"/>
      <c r="DQC20" s="1621"/>
      <c r="DQD20" s="1621"/>
      <c r="DQE20" s="1621"/>
      <c r="DQF20" s="1621"/>
      <c r="DQG20" s="1621"/>
      <c r="DQH20" s="1621"/>
      <c r="DQI20" s="1621"/>
      <c r="DQJ20" s="1621"/>
      <c r="DQK20" s="1621"/>
      <c r="DQL20" s="1621"/>
      <c r="DQM20" s="1621"/>
      <c r="DQN20" s="1621"/>
      <c r="DQO20" s="1621"/>
      <c r="DQP20" s="1621"/>
      <c r="DQQ20" s="1621"/>
      <c r="DQR20" s="1621"/>
      <c r="DQS20" s="1621"/>
      <c r="DQT20" s="1621"/>
      <c r="DQU20" s="1621"/>
      <c r="DQV20" s="1621"/>
      <c r="DQW20" s="1621"/>
      <c r="DQX20" s="1621"/>
      <c r="DQY20" s="1621"/>
      <c r="DQZ20" s="1621"/>
      <c r="DRA20" s="1621"/>
      <c r="DRB20" s="1621"/>
      <c r="DRC20" s="1621"/>
      <c r="DRD20" s="1621"/>
      <c r="DRE20" s="1621"/>
      <c r="DRF20" s="1621"/>
      <c r="DRG20" s="1621"/>
      <c r="DRH20" s="1621"/>
      <c r="DRI20" s="1621"/>
      <c r="DRJ20" s="1621"/>
      <c r="DRK20" s="1621"/>
      <c r="DRL20" s="1621"/>
      <c r="DRM20" s="1621"/>
      <c r="DRN20" s="1621"/>
      <c r="DRO20" s="1621"/>
      <c r="DRP20" s="1621"/>
      <c r="DRQ20" s="1621"/>
      <c r="DRR20" s="1621"/>
      <c r="DRS20" s="1621"/>
      <c r="DRT20" s="1621"/>
      <c r="DRU20" s="1621"/>
      <c r="DRV20" s="1621"/>
      <c r="DRW20" s="1621"/>
      <c r="DRX20" s="1621"/>
      <c r="DRY20" s="1621"/>
      <c r="DRZ20" s="1621"/>
      <c r="DSA20" s="1621"/>
      <c r="DSB20" s="1621"/>
      <c r="DSC20" s="1621"/>
      <c r="DSD20" s="1621"/>
      <c r="DSE20" s="1621"/>
      <c r="DSF20" s="1621"/>
      <c r="DSG20" s="1621"/>
      <c r="DSH20" s="1621"/>
      <c r="DSI20" s="1621"/>
      <c r="DSJ20" s="1621"/>
      <c r="DSK20" s="1621"/>
      <c r="DSL20" s="1621"/>
      <c r="DSM20" s="1621"/>
      <c r="DSN20" s="1621"/>
      <c r="DSO20" s="1621"/>
      <c r="DSP20" s="1621"/>
      <c r="DSQ20" s="1621"/>
      <c r="DSR20" s="1621"/>
      <c r="DSS20" s="1621"/>
      <c r="DST20" s="1621"/>
      <c r="DSU20" s="1621"/>
      <c r="DSV20" s="1621"/>
      <c r="DSW20" s="1621"/>
      <c r="DSX20" s="1621"/>
      <c r="DSY20" s="1621"/>
      <c r="DSZ20" s="1621"/>
      <c r="DTA20" s="1621"/>
      <c r="DTB20" s="1621"/>
      <c r="DTC20" s="1621"/>
      <c r="DTD20" s="1621"/>
      <c r="DTE20" s="1621"/>
      <c r="DTF20" s="1621"/>
      <c r="DTG20" s="1621"/>
      <c r="DTH20" s="1621"/>
      <c r="DTI20" s="1621"/>
      <c r="DTJ20" s="1621"/>
      <c r="DTK20" s="1621"/>
      <c r="DTL20" s="1621"/>
      <c r="DTM20" s="1621"/>
      <c r="DTN20" s="1621"/>
      <c r="DTO20" s="1621"/>
      <c r="DTP20" s="1621"/>
      <c r="DTQ20" s="1621"/>
      <c r="DTR20" s="1621"/>
      <c r="DTS20" s="1621"/>
      <c r="DTT20" s="1621"/>
      <c r="DTU20" s="1621"/>
      <c r="DTV20" s="1621"/>
      <c r="DTW20" s="1621"/>
      <c r="DTX20" s="1621"/>
      <c r="DTY20" s="1621"/>
      <c r="DTZ20" s="1621"/>
      <c r="DUA20" s="1621"/>
      <c r="DUB20" s="1621"/>
      <c r="DUC20" s="1621"/>
      <c r="DUD20" s="1621"/>
      <c r="DUE20" s="1621"/>
      <c r="DUF20" s="1621"/>
      <c r="DUG20" s="1621"/>
      <c r="DUH20" s="1621"/>
      <c r="DUI20" s="1621"/>
      <c r="DUJ20" s="1621"/>
      <c r="DUK20" s="1621"/>
      <c r="DUL20" s="1621"/>
      <c r="DUM20" s="1621"/>
      <c r="DUN20" s="1621"/>
      <c r="DUO20" s="1621"/>
      <c r="DUP20" s="1621"/>
      <c r="DUQ20" s="1621"/>
      <c r="DUR20" s="1621"/>
      <c r="DUS20" s="1621"/>
      <c r="DUT20" s="1621"/>
      <c r="DUU20" s="1621"/>
      <c r="DUV20" s="1621"/>
      <c r="DUW20" s="1621"/>
      <c r="DUX20" s="1621"/>
      <c r="DUY20" s="1621"/>
      <c r="DUZ20" s="1621"/>
      <c r="DVA20" s="1621"/>
      <c r="DVB20" s="1621"/>
      <c r="DVC20" s="1621"/>
      <c r="DVD20" s="1621"/>
      <c r="DVE20" s="1621"/>
      <c r="DVF20" s="1621"/>
      <c r="DVG20" s="1621"/>
      <c r="DVH20" s="1621"/>
      <c r="DVI20" s="1621"/>
      <c r="DVJ20" s="1621"/>
      <c r="DVK20" s="1621"/>
      <c r="DVL20" s="1621"/>
      <c r="DVM20" s="1621"/>
      <c r="DVN20" s="1621"/>
      <c r="DVO20" s="1621"/>
      <c r="DVP20" s="1621"/>
      <c r="DVQ20" s="1621"/>
      <c r="DVR20" s="1621"/>
      <c r="DVS20" s="1621"/>
      <c r="DVT20" s="1621"/>
      <c r="DVU20" s="1621"/>
      <c r="DVV20" s="1621"/>
      <c r="DVW20" s="1621"/>
      <c r="DVX20" s="1621"/>
      <c r="DVY20" s="1621"/>
      <c r="DVZ20" s="1621"/>
      <c r="DWA20" s="1621"/>
      <c r="DWB20" s="1621"/>
      <c r="DWC20" s="1621"/>
      <c r="DWD20" s="1621"/>
      <c r="DWE20" s="1621"/>
      <c r="DWF20" s="1621"/>
      <c r="DWG20" s="1621"/>
      <c r="DWH20" s="1621"/>
      <c r="DWI20" s="1621"/>
      <c r="DWJ20" s="1621"/>
      <c r="DWK20" s="1621"/>
      <c r="DWL20" s="1621"/>
      <c r="DWM20" s="1621"/>
      <c r="DWN20" s="1621"/>
      <c r="DWO20" s="1621"/>
      <c r="DWP20" s="1621"/>
      <c r="DWQ20" s="1621"/>
      <c r="DWR20" s="1621"/>
      <c r="DWS20" s="1621"/>
      <c r="DWT20" s="1621"/>
      <c r="DWU20" s="1621"/>
      <c r="DWV20" s="1621"/>
      <c r="DWW20" s="1621"/>
      <c r="DWX20" s="1621"/>
      <c r="DWY20" s="1621"/>
      <c r="DWZ20" s="1621"/>
      <c r="DXA20" s="1621"/>
      <c r="DXB20" s="1621"/>
      <c r="DXC20" s="1621"/>
      <c r="DXD20" s="1621"/>
      <c r="DXE20" s="1621"/>
      <c r="DXF20" s="1621"/>
      <c r="DXG20" s="1621"/>
      <c r="DXH20" s="1621"/>
      <c r="DXI20" s="1621"/>
      <c r="DXJ20" s="1621"/>
      <c r="DXK20" s="1621"/>
      <c r="DXL20" s="1621"/>
      <c r="DXM20" s="1621"/>
      <c r="DXN20" s="1621"/>
      <c r="DXO20" s="1621"/>
      <c r="DXP20" s="1621"/>
      <c r="DXQ20" s="1621"/>
      <c r="DXR20" s="1621"/>
      <c r="DXS20" s="1621"/>
      <c r="DXT20" s="1621"/>
      <c r="DXU20" s="1621"/>
      <c r="DXV20" s="1621"/>
      <c r="DXW20" s="1621"/>
      <c r="DXX20" s="1621"/>
      <c r="DXY20" s="1621"/>
      <c r="DXZ20" s="1621"/>
      <c r="DYA20" s="1621"/>
      <c r="DYB20" s="1621"/>
      <c r="DYC20" s="1621"/>
      <c r="DYD20" s="1621"/>
      <c r="DYE20" s="1621"/>
      <c r="DYF20" s="1621"/>
      <c r="DYG20" s="1621"/>
      <c r="DYH20" s="1621"/>
      <c r="DYI20" s="1621"/>
      <c r="DYJ20" s="1621"/>
      <c r="DYK20" s="1621"/>
      <c r="DYL20" s="1621"/>
      <c r="DYM20" s="1621"/>
      <c r="DYN20" s="1621"/>
      <c r="DYO20" s="1621"/>
      <c r="DYP20" s="1621"/>
      <c r="DYQ20" s="1621"/>
      <c r="DYR20" s="1621"/>
      <c r="DYS20" s="1621"/>
      <c r="DYT20" s="1621"/>
      <c r="DYU20" s="1621"/>
      <c r="DYV20" s="1621"/>
      <c r="DYW20" s="1621"/>
      <c r="DYX20" s="1621"/>
      <c r="DYY20" s="1621"/>
      <c r="DYZ20" s="1621"/>
      <c r="DZA20" s="1621"/>
      <c r="DZB20" s="1621"/>
      <c r="DZC20" s="1621"/>
      <c r="DZD20" s="1621"/>
      <c r="DZE20" s="1621"/>
      <c r="DZF20" s="1621"/>
      <c r="DZG20" s="1621"/>
      <c r="DZH20" s="1621"/>
      <c r="DZI20" s="1621"/>
      <c r="DZJ20" s="1621"/>
      <c r="DZK20" s="1621"/>
      <c r="DZL20" s="1621"/>
      <c r="DZM20" s="1621"/>
      <c r="DZN20" s="1621"/>
      <c r="DZO20" s="1621"/>
      <c r="DZP20" s="1621"/>
      <c r="DZQ20" s="1621"/>
      <c r="DZR20" s="1621"/>
      <c r="DZS20" s="1621"/>
      <c r="DZT20" s="1621"/>
      <c r="DZU20" s="1621"/>
      <c r="DZV20" s="1621"/>
      <c r="DZW20" s="1621"/>
      <c r="DZX20" s="1621"/>
      <c r="DZY20" s="1621"/>
      <c r="DZZ20" s="1621"/>
      <c r="EAA20" s="1621"/>
      <c r="EAB20" s="1621"/>
      <c r="EAC20" s="1621"/>
      <c r="EAD20" s="1621"/>
      <c r="EAE20" s="1621"/>
      <c r="EAF20" s="1621"/>
      <c r="EAG20" s="1621"/>
      <c r="EAH20" s="1621"/>
      <c r="EAI20" s="1621"/>
      <c r="EAJ20" s="1621"/>
      <c r="EAK20" s="1621"/>
      <c r="EAL20" s="1621"/>
      <c r="EAM20" s="1621"/>
      <c r="EAN20" s="1621"/>
      <c r="EAO20" s="1621"/>
      <c r="EAP20" s="1621"/>
      <c r="EAQ20" s="1621"/>
      <c r="EAR20" s="1621"/>
      <c r="EAS20" s="1621"/>
      <c r="EAT20" s="1621"/>
      <c r="EAU20" s="1621"/>
      <c r="EAV20" s="1621"/>
      <c r="EAW20" s="1621"/>
      <c r="EAX20" s="1621"/>
      <c r="EAY20" s="1621"/>
      <c r="EAZ20" s="1621"/>
      <c r="EBA20" s="1621"/>
      <c r="EBB20" s="1621"/>
      <c r="EBC20" s="1621"/>
      <c r="EBD20" s="1621"/>
      <c r="EBE20" s="1621"/>
      <c r="EBF20" s="1621"/>
      <c r="EBG20" s="1621"/>
      <c r="EBH20" s="1621"/>
      <c r="EBI20" s="1621"/>
      <c r="EBJ20" s="1621"/>
      <c r="EBK20" s="1621"/>
      <c r="EBL20" s="1621"/>
      <c r="EBM20" s="1621"/>
      <c r="EBN20" s="1621"/>
      <c r="EBO20" s="1621"/>
      <c r="EBP20" s="1621"/>
      <c r="EBQ20" s="1621"/>
      <c r="EBR20" s="1621"/>
      <c r="EBS20" s="1621"/>
      <c r="EBT20" s="1621"/>
      <c r="EBU20" s="1621"/>
      <c r="EBV20" s="1621"/>
      <c r="EBW20" s="1621"/>
      <c r="EBX20" s="1621"/>
      <c r="EBY20" s="1621"/>
      <c r="EBZ20" s="1621"/>
      <c r="ECA20" s="1621"/>
      <c r="ECB20" s="1621"/>
      <c r="ECC20" s="1621"/>
      <c r="ECD20" s="1621"/>
      <c r="ECE20" s="1621"/>
      <c r="ECF20" s="1621"/>
      <c r="ECG20" s="1621"/>
      <c r="ECH20" s="1621"/>
      <c r="ECI20" s="1621"/>
      <c r="ECJ20" s="1621"/>
      <c r="ECK20" s="1621"/>
      <c r="ECL20" s="1621"/>
      <c r="ECM20" s="1621"/>
      <c r="ECN20" s="1621"/>
      <c r="ECO20" s="1621"/>
      <c r="ECP20" s="1621"/>
      <c r="ECQ20" s="1621"/>
      <c r="ECR20" s="1621"/>
      <c r="ECS20" s="1621"/>
      <c r="ECT20" s="1621"/>
      <c r="ECU20" s="1621"/>
      <c r="ECV20" s="1621"/>
      <c r="ECW20" s="1621"/>
      <c r="ECX20" s="1621"/>
      <c r="ECY20" s="1621"/>
      <c r="ECZ20" s="1621"/>
      <c r="EDA20" s="1621"/>
      <c r="EDB20" s="1621"/>
      <c r="EDC20" s="1621"/>
      <c r="EDD20" s="1621"/>
      <c r="EDE20" s="1621"/>
      <c r="EDF20" s="1621"/>
      <c r="EDG20" s="1621"/>
      <c r="EDH20" s="1621"/>
      <c r="EDI20" s="1621"/>
      <c r="EDJ20" s="1621"/>
      <c r="EDK20" s="1621"/>
      <c r="EDL20" s="1621"/>
      <c r="EDM20" s="1621"/>
      <c r="EDN20" s="1621"/>
      <c r="EDO20" s="1621"/>
      <c r="EDP20" s="1621"/>
      <c r="EDQ20" s="1621"/>
      <c r="EDR20" s="1621"/>
      <c r="EDS20" s="1621"/>
      <c r="EDT20" s="1621"/>
      <c r="EDU20" s="1621"/>
      <c r="EDV20" s="1621"/>
      <c r="EDW20" s="1621"/>
      <c r="EDX20" s="1621"/>
      <c r="EDY20" s="1621"/>
      <c r="EDZ20" s="1621"/>
      <c r="EEA20" s="1621"/>
      <c r="EEB20" s="1621"/>
      <c r="EEC20" s="1621"/>
      <c r="EED20" s="1621"/>
      <c r="EEE20" s="1621"/>
      <c r="EEF20" s="1621"/>
      <c r="EEG20" s="1621"/>
      <c r="EEH20" s="1621"/>
      <c r="EEI20" s="1621"/>
      <c r="EEJ20" s="1621"/>
      <c r="EEK20" s="1621"/>
      <c r="EEL20" s="1621"/>
      <c r="EEM20" s="1621"/>
      <c r="EEN20" s="1621"/>
      <c r="EEO20" s="1621"/>
      <c r="EEP20" s="1621"/>
      <c r="EEQ20" s="1621"/>
      <c r="EER20" s="1621"/>
      <c r="EES20" s="1621"/>
      <c r="EET20" s="1621"/>
      <c r="EEU20" s="1621"/>
      <c r="EEV20" s="1621"/>
      <c r="EEW20" s="1621"/>
      <c r="EEX20" s="1621"/>
      <c r="EEY20" s="1621"/>
      <c r="EEZ20" s="1621"/>
      <c r="EFA20" s="1621"/>
      <c r="EFB20" s="1621"/>
      <c r="EFC20" s="1621"/>
      <c r="EFD20" s="1621"/>
      <c r="EFE20" s="1621"/>
      <c r="EFF20" s="1621"/>
      <c r="EFG20" s="1621"/>
      <c r="EFH20" s="1621"/>
      <c r="EFI20" s="1621"/>
      <c r="EFJ20" s="1621"/>
      <c r="EFK20" s="1621"/>
      <c r="EFL20" s="1621"/>
      <c r="EFM20" s="1621"/>
      <c r="EFN20" s="1621"/>
      <c r="EFO20" s="1621"/>
      <c r="EFP20" s="1621"/>
      <c r="EFQ20" s="1621"/>
      <c r="EFR20" s="1621"/>
      <c r="EFS20" s="1621"/>
      <c r="EFT20" s="1621"/>
      <c r="EFU20" s="1621"/>
      <c r="EFV20" s="1621"/>
      <c r="EFW20" s="1621"/>
      <c r="EFX20" s="1621"/>
      <c r="EFY20" s="1621"/>
      <c r="EFZ20" s="1621"/>
      <c r="EGA20" s="1621"/>
      <c r="EGB20" s="1621"/>
      <c r="EGC20" s="1621"/>
      <c r="EGD20" s="1621"/>
      <c r="EGE20" s="1621"/>
      <c r="EGF20" s="1621"/>
      <c r="EGG20" s="1621"/>
      <c r="EGH20" s="1621"/>
      <c r="EGI20" s="1621"/>
      <c r="EGJ20" s="1621"/>
      <c r="EGK20" s="1621"/>
      <c r="EGL20" s="1621"/>
      <c r="EGM20" s="1621"/>
      <c r="EGN20" s="1621"/>
      <c r="EGO20" s="1621"/>
      <c r="EGP20" s="1621"/>
      <c r="EGQ20" s="1621"/>
      <c r="EGR20" s="1621"/>
      <c r="EGS20" s="1621"/>
      <c r="EGT20" s="1621"/>
      <c r="EGU20" s="1621"/>
      <c r="EGV20" s="1621"/>
      <c r="EGW20" s="1621"/>
      <c r="EGX20" s="1621"/>
      <c r="EGY20" s="1621"/>
      <c r="EGZ20" s="1621"/>
      <c r="EHA20" s="1621"/>
      <c r="EHB20" s="1621"/>
      <c r="EHC20" s="1621"/>
      <c r="EHD20" s="1621"/>
      <c r="EHE20" s="1621"/>
      <c r="EHF20" s="1621"/>
      <c r="EHG20" s="1621"/>
      <c r="EHH20" s="1621"/>
      <c r="EHI20" s="1621"/>
      <c r="EHJ20" s="1621"/>
      <c r="EHK20" s="1621"/>
      <c r="EHL20" s="1621"/>
      <c r="EHM20" s="1621"/>
      <c r="EHN20" s="1621"/>
      <c r="EHO20" s="1621"/>
      <c r="EHP20" s="1621"/>
      <c r="EHQ20" s="1621"/>
      <c r="EHR20" s="1621"/>
      <c r="EHS20" s="1621"/>
      <c r="EHT20" s="1621"/>
      <c r="EHU20" s="1621"/>
      <c r="EHV20" s="1621"/>
      <c r="EHW20" s="1621"/>
      <c r="EHX20" s="1621"/>
      <c r="EHY20" s="1621"/>
      <c r="EHZ20" s="1621"/>
      <c r="EIA20" s="1621"/>
      <c r="EIB20" s="1621"/>
      <c r="EIC20" s="1621"/>
      <c r="EID20" s="1621"/>
      <c r="EIE20" s="1621"/>
      <c r="EIF20" s="1621"/>
      <c r="EIG20" s="1621"/>
      <c r="EIH20" s="1621"/>
      <c r="EII20" s="1621"/>
      <c r="EIJ20" s="1621"/>
      <c r="EIK20" s="1621"/>
      <c r="EIL20" s="1621"/>
      <c r="EIM20" s="1621"/>
      <c r="EIN20" s="1621"/>
      <c r="EIO20" s="1621"/>
      <c r="EIP20" s="1621"/>
      <c r="EIQ20" s="1621"/>
      <c r="EIR20" s="1621"/>
      <c r="EIS20" s="1621"/>
      <c r="EIT20" s="1621"/>
      <c r="EIU20" s="1621"/>
      <c r="EIV20" s="1621"/>
      <c r="EIW20" s="1621"/>
      <c r="EIX20" s="1621"/>
      <c r="EIY20" s="1621"/>
      <c r="EIZ20" s="1621"/>
      <c r="EJA20" s="1621"/>
      <c r="EJB20" s="1621"/>
      <c r="EJC20" s="1621"/>
      <c r="EJD20" s="1621"/>
      <c r="EJE20" s="1621"/>
      <c r="EJF20" s="1621"/>
      <c r="EJG20" s="1621"/>
      <c r="EJH20" s="1621"/>
      <c r="EJI20" s="1621"/>
      <c r="EJJ20" s="1621"/>
      <c r="EJK20" s="1621"/>
      <c r="EJL20" s="1621"/>
      <c r="EJM20" s="1621"/>
      <c r="EJN20" s="1621"/>
      <c r="EJO20" s="1621"/>
      <c r="EJP20" s="1621"/>
      <c r="EJQ20" s="1621"/>
      <c r="EJR20" s="1621"/>
      <c r="EJS20" s="1621"/>
      <c r="EJT20" s="1621"/>
      <c r="EJU20" s="1621"/>
      <c r="EJV20" s="1621"/>
      <c r="EJW20" s="1621"/>
      <c r="EJX20" s="1621"/>
      <c r="EJY20" s="1621"/>
      <c r="EJZ20" s="1621"/>
      <c r="EKA20" s="1621"/>
      <c r="EKB20" s="1621"/>
      <c r="EKC20" s="1621"/>
      <c r="EKD20" s="1621"/>
      <c r="EKE20" s="1621"/>
      <c r="EKF20" s="1621"/>
      <c r="EKG20" s="1621"/>
      <c r="EKH20" s="1621"/>
      <c r="EKI20" s="1621"/>
      <c r="EKJ20" s="1621"/>
      <c r="EKK20" s="1621"/>
      <c r="EKL20" s="1621"/>
      <c r="EKM20" s="1621"/>
      <c r="EKN20" s="1621"/>
      <c r="EKO20" s="1621"/>
      <c r="EKP20" s="1621"/>
      <c r="EKQ20" s="1621"/>
      <c r="EKR20" s="1621"/>
      <c r="EKS20" s="1621"/>
      <c r="EKT20" s="1621"/>
      <c r="EKU20" s="1621"/>
      <c r="EKV20" s="1621"/>
      <c r="EKW20" s="1621"/>
      <c r="EKX20" s="1621"/>
      <c r="EKY20" s="1621"/>
      <c r="EKZ20" s="1621"/>
      <c r="ELA20" s="1621"/>
      <c r="ELB20" s="1621"/>
      <c r="ELC20" s="1621"/>
      <c r="ELD20" s="1621"/>
      <c r="ELE20" s="1621"/>
      <c r="ELF20" s="1621"/>
      <c r="ELG20" s="1621"/>
      <c r="ELH20" s="1621"/>
      <c r="ELI20" s="1621"/>
      <c r="ELJ20" s="1621"/>
      <c r="ELK20" s="1621"/>
      <c r="ELL20" s="1621"/>
      <c r="ELM20" s="1621"/>
      <c r="ELN20" s="1621"/>
      <c r="ELO20" s="1621"/>
      <c r="ELP20" s="1621"/>
      <c r="ELQ20" s="1621"/>
      <c r="ELR20" s="1621"/>
      <c r="ELS20" s="1621"/>
      <c r="ELT20" s="1621"/>
      <c r="ELU20" s="1621"/>
      <c r="ELV20" s="1621"/>
      <c r="ELW20" s="1621"/>
      <c r="ELX20" s="1621"/>
      <c r="ELY20" s="1621"/>
      <c r="ELZ20" s="1621"/>
      <c r="EMA20" s="1621"/>
      <c r="EMB20" s="1621"/>
      <c r="EMC20" s="1621"/>
      <c r="EMD20" s="1621"/>
      <c r="EME20" s="1621"/>
      <c r="EMF20" s="1621"/>
      <c r="EMG20" s="1621"/>
      <c r="EMH20" s="1621"/>
      <c r="EMI20" s="1621"/>
      <c r="EMJ20" s="1621"/>
      <c r="EMK20" s="1621"/>
      <c r="EML20" s="1621"/>
      <c r="EMM20" s="1621"/>
      <c r="EMN20" s="1621"/>
      <c r="EMO20" s="1621"/>
      <c r="EMP20" s="1621"/>
      <c r="EMQ20" s="1621"/>
      <c r="EMR20" s="1621"/>
      <c r="EMS20" s="1621"/>
      <c r="EMT20" s="1621"/>
      <c r="EMU20" s="1621"/>
      <c r="EMV20" s="1621"/>
      <c r="EMW20" s="1621"/>
      <c r="EMX20" s="1621"/>
      <c r="EMY20" s="1621"/>
      <c r="EMZ20" s="1621"/>
      <c r="ENA20" s="1621"/>
      <c r="ENB20" s="1621"/>
      <c r="ENC20" s="1621"/>
      <c r="END20" s="1621"/>
      <c r="ENE20" s="1621"/>
      <c r="ENF20" s="1621"/>
      <c r="ENG20" s="1621"/>
      <c r="ENH20" s="1621"/>
      <c r="ENI20" s="1621"/>
      <c r="ENJ20" s="1621"/>
      <c r="ENK20" s="1621"/>
      <c r="ENL20" s="1621"/>
      <c r="ENM20" s="1621"/>
      <c r="ENN20" s="1621"/>
      <c r="ENO20" s="1621"/>
      <c r="ENP20" s="1621"/>
      <c r="ENQ20" s="1621"/>
      <c r="ENR20" s="1621"/>
      <c r="ENS20" s="1621"/>
      <c r="ENT20" s="1621"/>
      <c r="ENU20" s="1621"/>
      <c r="ENV20" s="1621"/>
      <c r="ENW20" s="1621"/>
      <c r="ENX20" s="1621"/>
      <c r="ENY20" s="1621"/>
      <c r="ENZ20" s="1621"/>
      <c r="EOA20" s="1621"/>
      <c r="EOB20" s="1621"/>
      <c r="EOC20" s="1621"/>
      <c r="EOD20" s="1621"/>
      <c r="EOE20" s="1621"/>
      <c r="EOF20" s="1621"/>
      <c r="EOG20" s="1621"/>
      <c r="EOH20" s="1621"/>
      <c r="EOI20" s="1621"/>
      <c r="EOJ20" s="1621"/>
      <c r="EOK20" s="1621"/>
      <c r="EOL20" s="1621"/>
      <c r="EOM20" s="1621"/>
      <c r="EON20" s="1621"/>
      <c r="EOO20" s="1621"/>
      <c r="EOP20" s="1621"/>
      <c r="EOQ20" s="1621"/>
      <c r="EOR20" s="1621"/>
      <c r="EOS20" s="1621"/>
      <c r="EOT20" s="1621"/>
      <c r="EOU20" s="1621"/>
      <c r="EOV20" s="1621"/>
      <c r="EOW20" s="1621"/>
      <c r="EOX20" s="1621"/>
      <c r="EOY20" s="1621"/>
      <c r="EOZ20" s="1621"/>
      <c r="EPA20" s="1621"/>
      <c r="EPB20" s="1621"/>
      <c r="EPC20" s="1621"/>
      <c r="EPD20" s="1621"/>
      <c r="EPE20" s="1621"/>
      <c r="EPF20" s="1621"/>
      <c r="EPG20" s="1621"/>
      <c r="EPH20" s="1621"/>
      <c r="EPI20" s="1621"/>
      <c r="EPJ20" s="1621"/>
      <c r="EPK20" s="1621"/>
      <c r="EPL20" s="1621"/>
      <c r="EPM20" s="1621"/>
      <c r="EPN20" s="1621"/>
      <c r="EPO20" s="1621"/>
      <c r="EPP20" s="1621"/>
      <c r="EPQ20" s="1621"/>
      <c r="EPR20" s="1621"/>
      <c r="EPS20" s="1621"/>
      <c r="EPT20" s="1621"/>
      <c r="EPU20" s="1621"/>
      <c r="EPV20" s="1621"/>
      <c r="EPW20" s="1621"/>
      <c r="EPX20" s="1621"/>
      <c r="EPY20" s="1621"/>
      <c r="EPZ20" s="1621"/>
      <c r="EQA20" s="1621"/>
      <c r="EQB20" s="1621"/>
      <c r="EQC20" s="1621"/>
      <c r="EQD20" s="1621"/>
      <c r="EQE20" s="1621"/>
      <c r="EQF20" s="1621"/>
      <c r="EQG20" s="1621"/>
      <c r="EQH20" s="1621"/>
      <c r="EQI20" s="1621"/>
      <c r="EQJ20" s="1621"/>
      <c r="EQK20" s="1621"/>
      <c r="EQL20" s="1621"/>
      <c r="EQM20" s="1621"/>
      <c r="EQN20" s="1621"/>
      <c r="EQO20" s="1621"/>
      <c r="EQP20" s="1621"/>
      <c r="EQQ20" s="1621"/>
      <c r="EQR20" s="1621"/>
      <c r="EQS20" s="1621"/>
      <c r="EQT20" s="1621"/>
      <c r="EQU20" s="1621"/>
      <c r="EQV20" s="1621"/>
      <c r="EQW20" s="1621"/>
      <c r="EQX20" s="1621"/>
      <c r="EQY20" s="1621"/>
      <c r="EQZ20" s="1621"/>
      <c r="ERA20" s="1621"/>
      <c r="ERB20" s="1621"/>
      <c r="ERC20" s="1621"/>
      <c r="ERD20" s="1621"/>
      <c r="ERE20" s="1621"/>
      <c r="ERF20" s="1621"/>
      <c r="ERG20" s="1621"/>
      <c r="ERH20" s="1621"/>
      <c r="ERI20" s="1621"/>
      <c r="ERJ20" s="1621"/>
      <c r="ERK20" s="1621"/>
      <c r="ERL20" s="1621"/>
      <c r="ERM20" s="1621"/>
      <c r="ERN20" s="1621"/>
      <c r="ERO20" s="1621"/>
      <c r="ERP20" s="1621"/>
      <c r="ERQ20" s="1621"/>
      <c r="ERR20" s="1621"/>
      <c r="ERS20" s="1621"/>
      <c r="ERT20" s="1621"/>
      <c r="ERU20" s="1621"/>
      <c r="ERV20" s="1621"/>
      <c r="ERW20" s="1621"/>
      <c r="ERX20" s="1621"/>
      <c r="ERY20" s="1621"/>
      <c r="ERZ20" s="1621"/>
      <c r="ESA20" s="1621"/>
      <c r="ESB20" s="1621"/>
      <c r="ESC20" s="1621"/>
      <c r="ESD20" s="1621"/>
      <c r="ESE20" s="1621"/>
      <c r="ESF20" s="1621"/>
      <c r="ESG20" s="1621"/>
      <c r="ESH20" s="1621"/>
      <c r="ESI20" s="1621"/>
      <c r="ESJ20" s="1621"/>
      <c r="ESK20" s="1621"/>
      <c r="ESL20" s="1621"/>
      <c r="ESM20" s="1621"/>
      <c r="ESN20" s="1621"/>
      <c r="ESO20" s="1621"/>
      <c r="ESP20" s="1621"/>
      <c r="ESQ20" s="1621"/>
      <c r="ESR20" s="1621"/>
      <c r="ESS20" s="1621"/>
      <c r="EST20" s="1621"/>
      <c r="ESU20" s="1621"/>
      <c r="ESV20" s="1621"/>
      <c r="ESW20" s="1621"/>
      <c r="ESX20" s="1621"/>
      <c r="ESY20" s="1621"/>
      <c r="ESZ20" s="1621"/>
      <c r="ETA20" s="1621"/>
      <c r="ETB20" s="1621"/>
      <c r="ETC20" s="1621"/>
      <c r="ETD20" s="1621"/>
      <c r="ETE20" s="1621"/>
      <c r="ETF20" s="1621"/>
      <c r="ETG20" s="1621"/>
      <c r="ETH20" s="1621"/>
      <c r="ETI20" s="1621"/>
      <c r="ETJ20" s="1621"/>
      <c r="ETK20" s="1621"/>
      <c r="ETL20" s="1621"/>
      <c r="ETM20" s="1621"/>
      <c r="ETN20" s="1621"/>
      <c r="ETO20" s="1621"/>
      <c r="ETP20" s="1621"/>
      <c r="ETQ20" s="1621"/>
      <c r="ETR20" s="1621"/>
      <c r="ETS20" s="1621"/>
      <c r="ETT20" s="1621"/>
      <c r="ETU20" s="1621"/>
      <c r="ETV20" s="1621"/>
      <c r="ETW20" s="1621"/>
      <c r="ETX20" s="1621"/>
      <c r="ETY20" s="1621"/>
      <c r="ETZ20" s="1621"/>
      <c r="EUA20" s="1621"/>
      <c r="EUB20" s="1621"/>
      <c r="EUC20" s="1621"/>
      <c r="EUD20" s="1621"/>
      <c r="EUE20" s="1621"/>
      <c r="EUF20" s="1621"/>
      <c r="EUG20" s="1621"/>
      <c r="EUH20" s="1621"/>
      <c r="EUI20" s="1621"/>
      <c r="EUJ20" s="1621"/>
      <c r="EUK20" s="1621"/>
      <c r="EUL20" s="1621"/>
      <c r="EUM20" s="1621"/>
      <c r="EUN20" s="1621"/>
      <c r="EUO20" s="1621"/>
      <c r="EUP20" s="1621"/>
      <c r="EUQ20" s="1621"/>
      <c r="EUR20" s="1621"/>
      <c r="EUS20" s="1621"/>
      <c r="EUT20" s="1621"/>
      <c r="EUU20" s="1621"/>
      <c r="EUV20" s="1621"/>
      <c r="EUW20" s="1621"/>
      <c r="EUX20" s="1621"/>
      <c r="EUY20" s="1621"/>
      <c r="EUZ20" s="1621"/>
      <c r="EVA20" s="1621"/>
      <c r="EVB20" s="1621"/>
      <c r="EVC20" s="1621"/>
      <c r="EVD20" s="1621"/>
      <c r="EVE20" s="1621"/>
      <c r="EVF20" s="1621"/>
      <c r="EVG20" s="1621"/>
      <c r="EVH20" s="1621"/>
      <c r="EVI20" s="1621"/>
      <c r="EVJ20" s="1621"/>
      <c r="EVK20" s="1621"/>
      <c r="EVL20" s="1621"/>
      <c r="EVM20" s="1621"/>
      <c r="EVN20" s="1621"/>
      <c r="EVO20" s="1621"/>
      <c r="EVP20" s="1621"/>
      <c r="EVQ20" s="1621"/>
      <c r="EVR20" s="1621"/>
      <c r="EVS20" s="1621"/>
      <c r="EVT20" s="1621"/>
      <c r="EVU20" s="1621"/>
      <c r="EVV20" s="1621"/>
      <c r="EVW20" s="1621"/>
      <c r="EVX20" s="1621"/>
      <c r="EVY20" s="1621"/>
      <c r="EVZ20" s="1621"/>
      <c r="EWA20" s="1621"/>
      <c r="EWB20" s="1621"/>
      <c r="EWC20" s="1621"/>
      <c r="EWD20" s="1621"/>
      <c r="EWE20" s="1621"/>
      <c r="EWF20" s="1621"/>
      <c r="EWG20" s="1621"/>
      <c r="EWH20" s="1621"/>
      <c r="EWI20" s="1621"/>
      <c r="EWJ20" s="1621"/>
      <c r="EWK20" s="1621"/>
      <c r="EWL20" s="1621"/>
      <c r="EWM20" s="1621"/>
      <c r="EWN20" s="1621"/>
      <c r="EWO20" s="1621"/>
      <c r="EWP20" s="1621"/>
      <c r="EWQ20" s="1621"/>
      <c r="EWR20" s="1621"/>
      <c r="EWS20" s="1621"/>
      <c r="EWT20" s="1621"/>
      <c r="EWU20" s="1621"/>
      <c r="EWV20" s="1621"/>
      <c r="EWW20" s="1621"/>
      <c r="EWX20" s="1621"/>
      <c r="EWY20" s="1621"/>
      <c r="EWZ20" s="1621"/>
      <c r="EXA20" s="1621"/>
      <c r="EXB20" s="1621"/>
      <c r="EXC20" s="1621"/>
      <c r="EXD20" s="1621"/>
      <c r="EXE20" s="1621"/>
      <c r="EXF20" s="1621"/>
      <c r="EXG20" s="1621"/>
      <c r="EXH20" s="1621"/>
      <c r="EXI20" s="1621"/>
      <c r="EXJ20" s="1621"/>
      <c r="EXK20" s="1621"/>
      <c r="EXL20" s="1621"/>
      <c r="EXM20" s="1621"/>
      <c r="EXN20" s="1621"/>
      <c r="EXO20" s="1621"/>
      <c r="EXP20" s="1621"/>
      <c r="EXQ20" s="1621"/>
      <c r="EXR20" s="1621"/>
      <c r="EXS20" s="1621"/>
      <c r="EXT20" s="1621"/>
      <c r="EXU20" s="1621"/>
      <c r="EXV20" s="1621"/>
      <c r="EXW20" s="1621"/>
      <c r="EXX20" s="1621"/>
      <c r="EXY20" s="1621"/>
      <c r="EXZ20" s="1621"/>
      <c r="EYA20" s="1621"/>
      <c r="EYB20" s="1621"/>
      <c r="EYC20" s="1621"/>
      <c r="EYD20" s="1621"/>
      <c r="EYE20" s="1621"/>
      <c r="EYF20" s="1621"/>
      <c r="EYG20" s="1621"/>
      <c r="EYH20" s="1621"/>
      <c r="EYI20" s="1621"/>
      <c r="EYJ20" s="1621"/>
      <c r="EYK20" s="1621"/>
      <c r="EYL20" s="1621"/>
      <c r="EYM20" s="1621"/>
      <c r="EYN20" s="1621"/>
      <c r="EYO20" s="1621"/>
      <c r="EYP20" s="1621"/>
      <c r="EYQ20" s="1621"/>
      <c r="EYR20" s="1621"/>
      <c r="EYS20" s="1621"/>
      <c r="EYT20" s="1621"/>
      <c r="EYU20" s="1621"/>
      <c r="EYV20" s="1621"/>
      <c r="EYW20" s="1621"/>
      <c r="EYX20" s="1621"/>
      <c r="EYY20" s="1621"/>
      <c r="EYZ20" s="1621"/>
      <c r="EZA20" s="1621"/>
      <c r="EZB20" s="1621"/>
      <c r="EZC20" s="1621"/>
      <c r="EZD20" s="1621"/>
      <c r="EZE20" s="1621"/>
      <c r="EZF20" s="1621"/>
      <c r="EZG20" s="1621"/>
      <c r="EZH20" s="1621"/>
      <c r="EZI20" s="1621"/>
      <c r="EZJ20" s="1621"/>
      <c r="EZK20" s="1621"/>
      <c r="EZL20" s="1621"/>
      <c r="EZM20" s="1621"/>
      <c r="EZN20" s="1621"/>
      <c r="EZO20" s="1621"/>
      <c r="EZP20" s="1621"/>
      <c r="EZQ20" s="1621"/>
      <c r="EZR20" s="1621"/>
      <c r="EZS20" s="1621"/>
      <c r="EZT20" s="1621"/>
      <c r="EZU20" s="1621"/>
      <c r="EZV20" s="1621"/>
      <c r="EZW20" s="1621"/>
      <c r="EZX20" s="1621"/>
      <c r="EZY20" s="1621"/>
      <c r="EZZ20" s="1621"/>
      <c r="FAA20" s="1621"/>
      <c r="FAB20" s="1621"/>
      <c r="FAC20" s="1621"/>
      <c r="FAD20" s="1621"/>
      <c r="FAE20" s="1621"/>
      <c r="FAF20" s="1621"/>
      <c r="FAG20" s="1621"/>
      <c r="FAH20" s="1621"/>
      <c r="FAI20" s="1621"/>
      <c r="FAJ20" s="1621"/>
      <c r="FAK20" s="1621"/>
      <c r="FAL20" s="1621"/>
      <c r="FAM20" s="1621"/>
      <c r="FAN20" s="1621"/>
      <c r="FAO20" s="1621"/>
      <c r="FAP20" s="1621"/>
      <c r="FAQ20" s="1621"/>
      <c r="FAR20" s="1621"/>
      <c r="FAS20" s="1621"/>
      <c r="FAT20" s="1621"/>
      <c r="FAU20" s="1621"/>
      <c r="FAV20" s="1621"/>
      <c r="FAW20" s="1621"/>
      <c r="FAX20" s="1621"/>
      <c r="FAY20" s="1621"/>
      <c r="FAZ20" s="1621"/>
      <c r="FBA20" s="1621"/>
      <c r="FBB20" s="1621"/>
      <c r="FBC20" s="1621"/>
      <c r="FBD20" s="1621"/>
      <c r="FBE20" s="1621"/>
      <c r="FBF20" s="1621"/>
      <c r="FBG20" s="1621"/>
      <c r="FBH20" s="1621"/>
      <c r="FBI20" s="1621"/>
      <c r="FBJ20" s="1621"/>
      <c r="FBK20" s="1621"/>
      <c r="FBL20" s="1621"/>
      <c r="FBM20" s="1621"/>
      <c r="FBN20" s="1621"/>
      <c r="FBO20" s="1621"/>
      <c r="FBP20" s="1621"/>
      <c r="FBQ20" s="1621"/>
      <c r="FBR20" s="1621"/>
      <c r="FBS20" s="1621"/>
      <c r="FBT20" s="1621"/>
      <c r="FBU20" s="1621"/>
      <c r="FBV20" s="1621"/>
      <c r="FBW20" s="1621"/>
      <c r="FBX20" s="1621"/>
      <c r="FBY20" s="1621"/>
      <c r="FBZ20" s="1621"/>
      <c r="FCA20" s="1621"/>
      <c r="FCB20" s="1621"/>
      <c r="FCC20" s="1621"/>
      <c r="FCD20" s="1621"/>
      <c r="FCE20" s="1621"/>
      <c r="FCF20" s="1621"/>
      <c r="FCG20" s="1621"/>
      <c r="FCH20" s="1621"/>
      <c r="FCI20" s="1621"/>
      <c r="FCJ20" s="1621"/>
      <c r="FCK20" s="1621"/>
      <c r="FCL20" s="1621"/>
      <c r="FCM20" s="1621"/>
      <c r="FCN20" s="1621"/>
      <c r="FCO20" s="1621"/>
      <c r="FCP20" s="1621"/>
      <c r="FCQ20" s="1621"/>
      <c r="FCR20" s="1621"/>
      <c r="FCS20" s="1621"/>
      <c r="FCT20" s="1621"/>
      <c r="FCU20" s="1621"/>
      <c r="FCV20" s="1621"/>
      <c r="FCW20" s="1621"/>
      <c r="FCX20" s="1621"/>
      <c r="FCY20" s="1621"/>
      <c r="FCZ20" s="1621"/>
      <c r="FDA20" s="1621"/>
      <c r="FDB20" s="1621"/>
      <c r="FDC20" s="1621"/>
      <c r="FDD20" s="1621"/>
      <c r="FDE20" s="1621"/>
      <c r="FDF20" s="1621"/>
      <c r="FDG20" s="1621"/>
      <c r="FDH20" s="1621"/>
      <c r="FDI20" s="1621"/>
      <c r="FDJ20" s="1621"/>
      <c r="FDK20" s="1621"/>
      <c r="FDL20" s="1621"/>
      <c r="FDM20" s="1621"/>
      <c r="FDN20" s="1621"/>
      <c r="FDO20" s="1621"/>
      <c r="FDP20" s="1621"/>
      <c r="FDQ20" s="1621"/>
      <c r="FDR20" s="1621"/>
      <c r="FDS20" s="1621"/>
      <c r="FDT20" s="1621"/>
      <c r="FDU20" s="1621"/>
      <c r="FDV20" s="1621"/>
      <c r="FDW20" s="1621"/>
      <c r="FDX20" s="1621"/>
      <c r="FDY20" s="1621"/>
      <c r="FDZ20" s="1621"/>
      <c r="FEA20" s="1621"/>
      <c r="FEB20" s="1621"/>
      <c r="FEC20" s="1621"/>
      <c r="FED20" s="1621"/>
      <c r="FEE20" s="1621"/>
      <c r="FEF20" s="1621"/>
      <c r="FEG20" s="1621"/>
      <c r="FEH20" s="1621"/>
      <c r="FEI20" s="1621"/>
      <c r="FEJ20" s="1621"/>
      <c r="FEK20" s="1621"/>
      <c r="FEL20" s="1621"/>
      <c r="FEM20" s="1621"/>
      <c r="FEN20" s="1621"/>
      <c r="FEO20" s="1621"/>
      <c r="FEP20" s="1621"/>
      <c r="FEQ20" s="1621"/>
      <c r="FER20" s="1621"/>
      <c r="FES20" s="1621"/>
      <c r="FET20" s="1621"/>
      <c r="FEU20" s="1621"/>
      <c r="FEV20" s="1621"/>
      <c r="FEW20" s="1621"/>
      <c r="FEX20" s="1621"/>
      <c r="FEY20" s="1621"/>
      <c r="FEZ20" s="1621"/>
      <c r="FFA20" s="1621"/>
      <c r="FFB20" s="1621"/>
      <c r="FFC20" s="1621"/>
      <c r="FFD20" s="1621"/>
      <c r="FFE20" s="1621"/>
      <c r="FFF20" s="1621"/>
      <c r="FFG20" s="1621"/>
      <c r="FFH20" s="1621"/>
      <c r="FFI20" s="1621"/>
      <c r="FFJ20" s="1621"/>
      <c r="FFK20" s="1621"/>
      <c r="FFL20" s="1621"/>
      <c r="FFM20" s="1621"/>
      <c r="FFN20" s="1621"/>
      <c r="FFO20" s="1621"/>
      <c r="FFP20" s="1621"/>
      <c r="FFQ20" s="1621"/>
      <c r="FFR20" s="1621"/>
      <c r="FFS20" s="1621"/>
      <c r="FFT20" s="1621"/>
      <c r="FFU20" s="1621"/>
      <c r="FFV20" s="1621"/>
      <c r="FFW20" s="1621"/>
      <c r="FFX20" s="1621"/>
      <c r="FFY20" s="1621"/>
      <c r="FFZ20" s="1621"/>
      <c r="FGA20" s="1621"/>
      <c r="FGB20" s="1621"/>
      <c r="FGC20" s="1621"/>
      <c r="FGD20" s="1621"/>
      <c r="FGE20" s="1621"/>
      <c r="FGF20" s="1621"/>
      <c r="FGG20" s="1621"/>
      <c r="FGH20" s="1621"/>
      <c r="FGI20" s="1621"/>
      <c r="FGJ20" s="1621"/>
      <c r="FGK20" s="1621"/>
      <c r="FGL20" s="1621"/>
      <c r="FGM20" s="1621"/>
      <c r="FGN20" s="1621"/>
      <c r="FGO20" s="1621"/>
      <c r="FGP20" s="1621"/>
      <c r="FGQ20" s="1621"/>
      <c r="FGR20" s="1621"/>
      <c r="FGS20" s="1621"/>
      <c r="FGT20" s="1621"/>
      <c r="FGU20" s="1621"/>
      <c r="FGV20" s="1621"/>
      <c r="FGW20" s="1621"/>
      <c r="FGX20" s="1621"/>
      <c r="FGY20" s="1621"/>
      <c r="FGZ20" s="1621"/>
      <c r="FHA20" s="1621"/>
      <c r="FHB20" s="1621"/>
      <c r="FHC20" s="1621"/>
      <c r="FHD20" s="1621"/>
      <c r="FHE20" s="1621"/>
      <c r="FHF20" s="1621"/>
      <c r="FHG20" s="1621"/>
      <c r="FHH20" s="1621"/>
      <c r="FHI20" s="1621"/>
      <c r="FHJ20" s="1621"/>
      <c r="FHK20" s="1621"/>
      <c r="FHL20" s="1621"/>
      <c r="FHM20" s="1621"/>
      <c r="FHN20" s="1621"/>
      <c r="FHO20" s="1621"/>
      <c r="FHP20" s="1621"/>
      <c r="FHQ20" s="1621"/>
      <c r="FHR20" s="1621"/>
      <c r="FHS20" s="1621"/>
      <c r="FHT20" s="1621"/>
      <c r="FHU20" s="1621"/>
      <c r="FHV20" s="1621"/>
      <c r="FHW20" s="1621"/>
      <c r="FHX20" s="1621"/>
      <c r="FHY20" s="1621"/>
      <c r="FHZ20" s="1621"/>
      <c r="FIA20" s="1621"/>
      <c r="FIB20" s="1621"/>
      <c r="FIC20" s="1621"/>
      <c r="FID20" s="1621"/>
      <c r="FIE20" s="1621"/>
      <c r="FIF20" s="1621"/>
      <c r="FIG20" s="1621"/>
      <c r="FIH20" s="1621"/>
      <c r="FII20" s="1621"/>
      <c r="FIJ20" s="1621"/>
      <c r="FIK20" s="1621"/>
      <c r="FIL20" s="1621"/>
      <c r="FIM20" s="1621"/>
      <c r="FIN20" s="1621"/>
      <c r="FIO20" s="1621"/>
      <c r="FIP20" s="1621"/>
      <c r="FIQ20" s="1621"/>
      <c r="FIR20" s="1621"/>
      <c r="FIS20" s="1621"/>
      <c r="FIT20" s="1621"/>
      <c r="FIU20" s="1621"/>
      <c r="FIV20" s="1621"/>
      <c r="FIW20" s="1621"/>
      <c r="FIX20" s="1621"/>
      <c r="FIY20" s="1621"/>
      <c r="FIZ20" s="1621"/>
      <c r="FJA20" s="1621"/>
      <c r="FJB20" s="1621"/>
      <c r="FJC20" s="1621"/>
      <c r="FJD20" s="1621"/>
      <c r="FJE20" s="1621"/>
      <c r="FJF20" s="1621"/>
      <c r="FJG20" s="1621"/>
      <c r="FJH20" s="1621"/>
      <c r="FJI20" s="1621"/>
      <c r="FJJ20" s="1621"/>
      <c r="FJK20" s="1621"/>
      <c r="FJL20" s="1621"/>
      <c r="FJM20" s="1621"/>
      <c r="FJN20" s="1621"/>
      <c r="FJO20" s="1621"/>
      <c r="FJP20" s="1621"/>
      <c r="FJQ20" s="1621"/>
      <c r="FJR20" s="1621"/>
      <c r="FJS20" s="1621"/>
      <c r="FJT20" s="1621"/>
      <c r="FJU20" s="1621"/>
      <c r="FJV20" s="1621"/>
      <c r="FJW20" s="1621"/>
      <c r="FJX20" s="1621"/>
      <c r="FJY20" s="1621"/>
      <c r="FJZ20" s="1621"/>
      <c r="FKA20" s="1621"/>
      <c r="FKB20" s="1621"/>
      <c r="FKC20" s="1621"/>
      <c r="FKD20" s="1621"/>
      <c r="FKE20" s="1621"/>
      <c r="FKF20" s="1621"/>
      <c r="FKG20" s="1621"/>
      <c r="FKH20" s="1621"/>
      <c r="FKI20" s="1621"/>
      <c r="FKJ20" s="1621"/>
      <c r="FKK20" s="1621"/>
      <c r="FKL20" s="1621"/>
      <c r="FKM20" s="1621"/>
      <c r="FKN20" s="1621"/>
      <c r="FKO20" s="1621"/>
      <c r="FKP20" s="1621"/>
      <c r="FKQ20" s="1621"/>
      <c r="FKR20" s="1621"/>
      <c r="FKS20" s="1621"/>
      <c r="FKT20" s="1621"/>
      <c r="FKU20" s="1621"/>
      <c r="FKV20" s="1621"/>
      <c r="FKW20" s="1621"/>
      <c r="FKX20" s="1621"/>
      <c r="FKY20" s="1621"/>
      <c r="FKZ20" s="1621"/>
      <c r="FLA20" s="1621"/>
      <c r="FLB20" s="1621"/>
      <c r="FLC20" s="1621"/>
      <c r="FLD20" s="1621"/>
      <c r="FLE20" s="1621"/>
      <c r="FLF20" s="1621"/>
      <c r="FLG20" s="1621"/>
      <c r="FLH20" s="1621"/>
      <c r="FLI20" s="1621"/>
      <c r="FLJ20" s="1621"/>
      <c r="FLK20" s="1621"/>
      <c r="FLL20" s="1621"/>
      <c r="FLM20" s="1621"/>
      <c r="FLN20" s="1621"/>
      <c r="FLO20" s="1621"/>
      <c r="FLP20" s="1621"/>
      <c r="FLQ20" s="1621"/>
      <c r="FLR20" s="1621"/>
      <c r="FLS20" s="1621"/>
      <c r="FLT20" s="1621"/>
      <c r="FLU20" s="1621"/>
      <c r="FLV20" s="1621"/>
      <c r="FLW20" s="1621"/>
      <c r="FLX20" s="1621"/>
      <c r="FLY20" s="1621"/>
      <c r="FLZ20" s="1621"/>
      <c r="FMA20" s="1621"/>
      <c r="FMB20" s="1621"/>
      <c r="FMC20" s="1621"/>
      <c r="FMD20" s="1621"/>
      <c r="FME20" s="1621"/>
      <c r="FMF20" s="1621"/>
      <c r="FMG20" s="1621"/>
      <c r="FMH20" s="1621"/>
      <c r="FMI20" s="1621"/>
      <c r="FMJ20" s="1621"/>
      <c r="FMK20" s="1621"/>
      <c r="FML20" s="1621"/>
      <c r="FMM20" s="1621"/>
      <c r="FMN20" s="1621"/>
      <c r="FMO20" s="1621"/>
      <c r="FMP20" s="1621"/>
      <c r="FMQ20" s="1621"/>
      <c r="FMR20" s="1621"/>
      <c r="FMS20" s="1621"/>
      <c r="FMT20" s="1621"/>
      <c r="FMU20" s="1621"/>
      <c r="FMV20" s="1621"/>
      <c r="FMW20" s="1621"/>
      <c r="FMX20" s="1621"/>
      <c r="FMY20" s="1621"/>
      <c r="FMZ20" s="1621"/>
      <c r="FNA20" s="1621"/>
      <c r="FNB20" s="1621"/>
      <c r="FNC20" s="1621"/>
      <c r="FND20" s="1621"/>
      <c r="FNE20" s="1621"/>
      <c r="FNF20" s="1621"/>
      <c r="FNG20" s="1621"/>
      <c r="FNH20" s="1621"/>
      <c r="FNI20" s="1621"/>
      <c r="FNJ20" s="1621"/>
      <c r="FNK20" s="1621"/>
      <c r="FNL20" s="1621"/>
      <c r="FNM20" s="1621"/>
      <c r="FNN20" s="1621"/>
      <c r="FNO20" s="1621"/>
      <c r="FNP20" s="1621"/>
      <c r="FNQ20" s="1621"/>
      <c r="FNR20" s="1621"/>
      <c r="FNS20" s="1621"/>
      <c r="FNT20" s="1621"/>
      <c r="FNU20" s="1621"/>
      <c r="FNV20" s="1621"/>
      <c r="FNW20" s="1621"/>
      <c r="FNX20" s="1621"/>
      <c r="FNY20" s="1621"/>
      <c r="FNZ20" s="1621"/>
      <c r="FOA20" s="1621"/>
      <c r="FOB20" s="1621"/>
      <c r="FOC20" s="1621"/>
      <c r="FOD20" s="1621"/>
      <c r="FOE20" s="1621"/>
      <c r="FOF20" s="1621"/>
      <c r="FOG20" s="1621"/>
      <c r="FOH20" s="1621"/>
      <c r="FOI20" s="1621"/>
      <c r="FOJ20" s="1621"/>
      <c r="FOK20" s="1621"/>
      <c r="FOL20" s="1621"/>
      <c r="FOM20" s="1621"/>
      <c r="FON20" s="1621"/>
      <c r="FOO20" s="1621"/>
      <c r="FOP20" s="1621"/>
      <c r="FOQ20" s="1621"/>
      <c r="FOR20" s="1621"/>
      <c r="FOS20" s="1621"/>
      <c r="FOT20" s="1621"/>
      <c r="FOU20" s="1621"/>
      <c r="FOV20" s="1621"/>
      <c r="FOW20" s="1621"/>
      <c r="FOX20" s="1621"/>
      <c r="FOY20" s="1621"/>
      <c r="FOZ20" s="1621"/>
      <c r="FPA20" s="1621"/>
      <c r="FPB20" s="1621"/>
      <c r="FPC20" s="1621"/>
      <c r="FPD20" s="1621"/>
      <c r="FPE20" s="1621"/>
      <c r="FPF20" s="1621"/>
      <c r="FPG20" s="1621"/>
      <c r="FPH20" s="1621"/>
      <c r="FPI20" s="1621"/>
      <c r="FPJ20" s="1621"/>
      <c r="FPK20" s="1621"/>
      <c r="FPL20" s="1621"/>
      <c r="FPM20" s="1621"/>
      <c r="FPN20" s="1621"/>
      <c r="FPO20" s="1621"/>
      <c r="FPP20" s="1621"/>
      <c r="FPQ20" s="1621"/>
      <c r="FPR20" s="1621"/>
      <c r="FPS20" s="1621"/>
      <c r="FPT20" s="1621"/>
      <c r="FPU20" s="1621"/>
      <c r="FPV20" s="1621"/>
      <c r="FPW20" s="1621"/>
      <c r="FPX20" s="1621"/>
      <c r="FPY20" s="1621"/>
      <c r="FPZ20" s="1621"/>
      <c r="FQA20" s="1621"/>
      <c r="FQB20" s="1621"/>
      <c r="FQC20" s="1621"/>
      <c r="FQD20" s="1621"/>
      <c r="FQE20" s="1621"/>
      <c r="FQF20" s="1621"/>
      <c r="FQG20" s="1621"/>
      <c r="FQH20" s="1621"/>
      <c r="FQI20" s="1621"/>
      <c r="FQJ20" s="1621"/>
      <c r="FQK20" s="1621"/>
      <c r="FQL20" s="1621"/>
      <c r="FQM20" s="1621"/>
      <c r="FQN20" s="1621"/>
      <c r="FQO20" s="1621"/>
      <c r="FQP20" s="1621"/>
      <c r="FQQ20" s="1621"/>
      <c r="FQR20" s="1621"/>
      <c r="FQS20" s="1621"/>
      <c r="FQT20" s="1621"/>
      <c r="FQU20" s="1621"/>
      <c r="FQV20" s="1621"/>
      <c r="FQW20" s="1621"/>
      <c r="FQX20" s="1621"/>
      <c r="FQY20" s="1621"/>
      <c r="FQZ20" s="1621"/>
      <c r="FRA20" s="1621"/>
      <c r="FRB20" s="1621"/>
      <c r="FRC20" s="1621"/>
      <c r="FRD20" s="1621"/>
      <c r="FRE20" s="1621"/>
      <c r="FRF20" s="1621"/>
      <c r="FRG20" s="1621"/>
      <c r="FRH20" s="1621"/>
      <c r="FRI20" s="1621"/>
      <c r="FRJ20" s="1621"/>
      <c r="FRK20" s="1621"/>
      <c r="FRL20" s="1621"/>
      <c r="FRM20" s="1621"/>
      <c r="FRN20" s="1621"/>
      <c r="FRO20" s="1621"/>
      <c r="FRP20" s="1621"/>
      <c r="FRQ20" s="1621"/>
      <c r="FRR20" s="1621"/>
      <c r="FRS20" s="1621"/>
      <c r="FRT20" s="1621"/>
      <c r="FRU20" s="1621"/>
      <c r="FRV20" s="1621"/>
      <c r="FRW20" s="1621"/>
      <c r="FRX20" s="1621"/>
      <c r="FRY20" s="1621"/>
      <c r="FRZ20" s="1621"/>
      <c r="FSA20" s="1621"/>
      <c r="FSB20" s="1621"/>
      <c r="FSC20" s="1621"/>
      <c r="FSD20" s="1621"/>
      <c r="FSE20" s="1621"/>
      <c r="FSF20" s="1621"/>
      <c r="FSG20" s="1621"/>
      <c r="FSH20" s="1621"/>
      <c r="FSI20" s="1621"/>
      <c r="FSJ20" s="1621"/>
      <c r="FSK20" s="1621"/>
      <c r="FSL20" s="1621"/>
      <c r="FSM20" s="1621"/>
      <c r="FSN20" s="1621"/>
      <c r="FSO20" s="1621"/>
      <c r="FSP20" s="1621"/>
      <c r="FSQ20" s="1621"/>
      <c r="FSR20" s="1621"/>
      <c r="FSS20" s="1621"/>
      <c r="FST20" s="1621"/>
      <c r="FSU20" s="1621"/>
      <c r="FSV20" s="1621"/>
      <c r="FSW20" s="1621"/>
      <c r="FSX20" s="1621"/>
      <c r="FSY20" s="1621"/>
      <c r="FSZ20" s="1621"/>
      <c r="FTA20" s="1621"/>
      <c r="FTB20" s="1621"/>
      <c r="FTC20" s="1621"/>
      <c r="FTD20" s="1621"/>
      <c r="FTE20" s="1621"/>
      <c r="FTF20" s="1621"/>
      <c r="FTG20" s="1621"/>
      <c r="FTH20" s="1621"/>
      <c r="FTI20" s="1621"/>
      <c r="FTJ20" s="1621"/>
      <c r="FTK20" s="1621"/>
      <c r="FTL20" s="1621"/>
      <c r="FTM20" s="1621"/>
      <c r="FTN20" s="1621"/>
      <c r="FTO20" s="1621"/>
      <c r="FTP20" s="1621"/>
      <c r="FTQ20" s="1621"/>
      <c r="FTR20" s="1621"/>
      <c r="FTS20" s="1621"/>
      <c r="FTT20" s="1621"/>
      <c r="FTU20" s="1621"/>
      <c r="FTV20" s="1621"/>
      <c r="FTW20" s="1621"/>
      <c r="FTX20" s="1621"/>
      <c r="FTY20" s="1621"/>
      <c r="FTZ20" s="1621"/>
      <c r="FUA20" s="1621"/>
      <c r="FUB20" s="1621"/>
      <c r="FUC20" s="1621"/>
      <c r="FUD20" s="1621"/>
      <c r="FUE20" s="1621"/>
      <c r="FUF20" s="1621"/>
      <c r="FUG20" s="1621"/>
      <c r="FUH20" s="1621"/>
      <c r="FUI20" s="1621"/>
      <c r="FUJ20" s="1621"/>
      <c r="FUK20" s="1621"/>
      <c r="FUL20" s="1621"/>
      <c r="FUM20" s="1621"/>
      <c r="FUN20" s="1621"/>
      <c r="FUO20" s="1621"/>
      <c r="FUP20" s="1621"/>
      <c r="FUQ20" s="1621"/>
      <c r="FUR20" s="1621"/>
      <c r="FUS20" s="1621"/>
      <c r="FUT20" s="1621"/>
      <c r="FUU20" s="1621"/>
      <c r="FUV20" s="1621"/>
      <c r="FUW20" s="1621"/>
      <c r="FUX20" s="1621"/>
      <c r="FUY20" s="1621"/>
      <c r="FUZ20" s="1621"/>
      <c r="FVA20" s="1621"/>
      <c r="FVB20" s="1621"/>
      <c r="FVC20" s="1621"/>
      <c r="FVD20" s="1621"/>
      <c r="FVE20" s="1621"/>
      <c r="FVF20" s="1621"/>
      <c r="FVG20" s="1621"/>
      <c r="FVH20" s="1621"/>
      <c r="FVI20" s="1621"/>
      <c r="FVJ20" s="1621"/>
      <c r="FVK20" s="1621"/>
      <c r="FVL20" s="1621"/>
      <c r="FVM20" s="1621"/>
      <c r="FVN20" s="1621"/>
      <c r="FVO20" s="1621"/>
      <c r="FVP20" s="1621"/>
      <c r="FVQ20" s="1621"/>
      <c r="FVR20" s="1621"/>
      <c r="FVS20" s="1621"/>
      <c r="FVT20" s="1621"/>
      <c r="FVU20" s="1621"/>
      <c r="FVV20" s="1621"/>
      <c r="FVW20" s="1621"/>
      <c r="FVX20" s="1621"/>
      <c r="FVY20" s="1621"/>
      <c r="FVZ20" s="1621"/>
      <c r="FWA20" s="1621"/>
      <c r="FWB20" s="1621"/>
      <c r="FWC20" s="1621"/>
      <c r="FWD20" s="1621"/>
      <c r="FWE20" s="1621"/>
      <c r="FWF20" s="1621"/>
      <c r="FWG20" s="1621"/>
      <c r="FWH20" s="1621"/>
      <c r="FWI20" s="1621"/>
      <c r="FWJ20" s="1621"/>
      <c r="FWK20" s="1621"/>
      <c r="FWL20" s="1621"/>
      <c r="FWM20" s="1621"/>
      <c r="FWN20" s="1621"/>
      <c r="FWO20" s="1621"/>
      <c r="FWP20" s="1621"/>
      <c r="FWQ20" s="1621"/>
      <c r="FWR20" s="1621"/>
      <c r="FWS20" s="1621"/>
      <c r="FWT20" s="1621"/>
      <c r="FWU20" s="1621"/>
      <c r="FWV20" s="1621"/>
      <c r="FWW20" s="1621"/>
      <c r="FWX20" s="1621"/>
      <c r="FWY20" s="1621"/>
      <c r="FWZ20" s="1621"/>
      <c r="FXA20" s="1621"/>
      <c r="FXB20" s="1621"/>
      <c r="FXC20" s="1621"/>
      <c r="FXD20" s="1621"/>
      <c r="FXE20" s="1621"/>
      <c r="FXF20" s="1621"/>
      <c r="FXG20" s="1621"/>
      <c r="FXH20" s="1621"/>
      <c r="FXI20" s="1621"/>
      <c r="FXJ20" s="1621"/>
      <c r="FXK20" s="1621"/>
      <c r="FXL20" s="1621"/>
      <c r="FXM20" s="1621"/>
      <c r="FXN20" s="1621"/>
      <c r="FXO20" s="1621"/>
      <c r="FXP20" s="1621"/>
      <c r="FXQ20" s="1621"/>
      <c r="FXR20" s="1621"/>
      <c r="FXS20" s="1621"/>
      <c r="FXT20" s="1621"/>
      <c r="FXU20" s="1621"/>
      <c r="FXV20" s="1621"/>
      <c r="FXW20" s="1621"/>
      <c r="FXX20" s="1621"/>
      <c r="FXY20" s="1621"/>
      <c r="FXZ20" s="1621"/>
      <c r="FYA20" s="1621"/>
      <c r="FYB20" s="1621"/>
      <c r="FYC20" s="1621"/>
      <c r="FYD20" s="1621"/>
      <c r="FYE20" s="1621"/>
      <c r="FYF20" s="1621"/>
      <c r="FYG20" s="1621"/>
      <c r="FYH20" s="1621"/>
      <c r="FYI20" s="1621"/>
      <c r="FYJ20" s="1621"/>
      <c r="FYK20" s="1621"/>
      <c r="FYL20" s="1621"/>
      <c r="FYM20" s="1621"/>
      <c r="FYN20" s="1621"/>
      <c r="FYO20" s="1621"/>
      <c r="FYP20" s="1621"/>
      <c r="FYQ20" s="1621"/>
      <c r="FYR20" s="1621"/>
      <c r="FYS20" s="1621"/>
      <c r="FYT20" s="1621"/>
      <c r="FYU20" s="1621"/>
      <c r="FYV20" s="1621"/>
      <c r="FYW20" s="1621"/>
      <c r="FYX20" s="1621"/>
      <c r="FYY20" s="1621"/>
      <c r="FYZ20" s="1621"/>
      <c r="FZA20" s="1621"/>
      <c r="FZB20" s="1621"/>
      <c r="FZC20" s="1621"/>
      <c r="FZD20" s="1621"/>
      <c r="FZE20" s="1621"/>
      <c r="FZF20" s="1621"/>
      <c r="FZG20" s="1621"/>
      <c r="FZH20" s="1621"/>
      <c r="FZI20" s="1621"/>
      <c r="FZJ20" s="1621"/>
      <c r="FZK20" s="1621"/>
      <c r="FZL20" s="1621"/>
      <c r="FZM20" s="1621"/>
      <c r="FZN20" s="1621"/>
      <c r="FZO20" s="1621"/>
      <c r="FZP20" s="1621"/>
      <c r="FZQ20" s="1621"/>
      <c r="FZR20" s="1621"/>
      <c r="FZS20" s="1621"/>
      <c r="FZT20" s="1621"/>
      <c r="FZU20" s="1621"/>
      <c r="FZV20" s="1621"/>
      <c r="FZW20" s="1621"/>
      <c r="FZX20" s="1621"/>
      <c r="FZY20" s="1621"/>
      <c r="FZZ20" s="1621"/>
      <c r="GAA20" s="1621"/>
      <c r="GAB20" s="1621"/>
      <c r="GAC20" s="1621"/>
      <c r="GAD20" s="1621"/>
      <c r="GAE20" s="1621"/>
      <c r="GAF20" s="1621"/>
      <c r="GAG20" s="1621"/>
      <c r="GAH20" s="1621"/>
      <c r="GAI20" s="1621"/>
      <c r="GAJ20" s="1621"/>
      <c r="GAK20" s="1621"/>
      <c r="GAL20" s="1621"/>
      <c r="GAM20" s="1621"/>
      <c r="GAN20" s="1621"/>
      <c r="GAO20" s="1621"/>
      <c r="GAP20" s="1621"/>
      <c r="GAQ20" s="1621"/>
      <c r="GAR20" s="1621"/>
      <c r="GAS20" s="1621"/>
      <c r="GAT20" s="1621"/>
      <c r="GAU20" s="1621"/>
      <c r="GAV20" s="1621"/>
      <c r="GAW20" s="1621"/>
      <c r="GAX20" s="1621"/>
      <c r="GAY20" s="1621"/>
      <c r="GAZ20" s="1621"/>
      <c r="GBA20" s="1621"/>
      <c r="GBB20" s="1621"/>
      <c r="GBC20" s="1621"/>
      <c r="GBD20" s="1621"/>
      <c r="GBE20" s="1621"/>
      <c r="GBF20" s="1621"/>
      <c r="GBG20" s="1621"/>
      <c r="GBH20" s="1621"/>
      <c r="GBI20" s="1621"/>
      <c r="GBJ20" s="1621"/>
      <c r="GBK20" s="1621"/>
      <c r="GBL20" s="1621"/>
      <c r="GBM20" s="1621"/>
      <c r="GBN20" s="1621"/>
      <c r="GBO20" s="1621"/>
      <c r="GBP20" s="1621"/>
      <c r="GBQ20" s="1621"/>
      <c r="GBR20" s="1621"/>
      <c r="GBS20" s="1621"/>
      <c r="GBT20" s="1621"/>
      <c r="GBU20" s="1621"/>
      <c r="GBV20" s="1621"/>
      <c r="GBW20" s="1621"/>
      <c r="GBX20" s="1621"/>
      <c r="GBY20" s="1621"/>
      <c r="GBZ20" s="1621"/>
      <c r="GCA20" s="1621"/>
      <c r="GCB20" s="1621"/>
      <c r="GCC20" s="1621"/>
      <c r="GCD20" s="1621"/>
      <c r="GCE20" s="1621"/>
      <c r="GCF20" s="1621"/>
      <c r="GCG20" s="1621"/>
      <c r="GCH20" s="1621"/>
      <c r="GCI20" s="1621"/>
      <c r="GCJ20" s="1621"/>
      <c r="GCK20" s="1621"/>
      <c r="GCL20" s="1621"/>
      <c r="GCM20" s="1621"/>
      <c r="GCN20" s="1621"/>
      <c r="GCO20" s="1621"/>
      <c r="GCP20" s="1621"/>
      <c r="GCQ20" s="1621"/>
      <c r="GCR20" s="1621"/>
      <c r="GCS20" s="1621"/>
      <c r="GCT20" s="1621"/>
      <c r="GCU20" s="1621"/>
      <c r="GCV20" s="1621"/>
      <c r="GCW20" s="1621"/>
      <c r="GCX20" s="1621"/>
      <c r="GCY20" s="1621"/>
      <c r="GCZ20" s="1621"/>
      <c r="GDA20" s="1621"/>
      <c r="GDB20" s="1621"/>
      <c r="GDC20" s="1621"/>
      <c r="GDD20" s="1621"/>
      <c r="GDE20" s="1621"/>
      <c r="GDF20" s="1621"/>
      <c r="GDG20" s="1621"/>
      <c r="GDH20" s="1621"/>
      <c r="GDI20" s="1621"/>
      <c r="GDJ20" s="1621"/>
      <c r="GDK20" s="1621"/>
      <c r="GDL20" s="1621"/>
      <c r="GDM20" s="1621"/>
      <c r="GDN20" s="1621"/>
      <c r="GDO20" s="1621"/>
      <c r="GDP20" s="1621"/>
      <c r="GDQ20" s="1621"/>
      <c r="GDR20" s="1621"/>
      <c r="GDS20" s="1621"/>
      <c r="GDT20" s="1621"/>
      <c r="GDU20" s="1621"/>
      <c r="GDV20" s="1621"/>
      <c r="GDW20" s="1621"/>
      <c r="GDX20" s="1621"/>
      <c r="GDY20" s="1621"/>
      <c r="GDZ20" s="1621"/>
      <c r="GEA20" s="1621"/>
      <c r="GEB20" s="1621"/>
      <c r="GEC20" s="1621"/>
      <c r="GED20" s="1621"/>
      <c r="GEE20" s="1621"/>
      <c r="GEF20" s="1621"/>
      <c r="GEG20" s="1621"/>
      <c r="GEH20" s="1621"/>
      <c r="GEI20" s="1621"/>
      <c r="GEJ20" s="1621"/>
      <c r="GEK20" s="1621"/>
      <c r="GEL20" s="1621"/>
      <c r="GEM20" s="1621"/>
      <c r="GEN20" s="1621"/>
      <c r="GEO20" s="1621"/>
      <c r="GEP20" s="1621"/>
      <c r="GEQ20" s="1621"/>
      <c r="GER20" s="1621"/>
      <c r="GES20" s="1621"/>
      <c r="GET20" s="1621"/>
      <c r="GEU20" s="1621"/>
      <c r="GEV20" s="1621"/>
      <c r="GEW20" s="1621"/>
      <c r="GEX20" s="1621"/>
      <c r="GEY20" s="1621"/>
      <c r="GEZ20" s="1621"/>
      <c r="GFA20" s="1621"/>
      <c r="GFB20" s="1621"/>
      <c r="GFC20" s="1621"/>
      <c r="GFD20" s="1621"/>
      <c r="GFE20" s="1621"/>
      <c r="GFF20" s="1621"/>
      <c r="GFG20" s="1621"/>
      <c r="GFH20" s="1621"/>
      <c r="GFI20" s="1621"/>
      <c r="GFJ20" s="1621"/>
      <c r="GFK20" s="1621"/>
      <c r="GFL20" s="1621"/>
      <c r="GFM20" s="1621"/>
      <c r="GFN20" s="1621"/>
      <c r="GFO20" s="1621"/>
      <c r="GFP20" s="1621"/>
      <c r="GFQ20" s="1621"/>
      <c r="GFR20" s="1621"/>
      <c r="GFS20" s="1621"/>
      <c r="GFT20" s="1621"/>
      <c r="GFU20" s="1621"/>
      <c r="GFV20" s="1621"/>
      <c r="GFW20" s="1621"/>
      <c r="GFX20" s="1621"/>
      <c r="GFY20" s="1621"/>
      <c r="GFZ20" s="1621"/>
      <c r="GGA20" s="1621"/>
      <c r="GGB20" s="1621"/>
      <c r="GGC20" s="1621"/>
      <c r="GGD20" s="1621"/>
      <c r="GGE20" s="1621"/>
      <c r="GGF20" s="1621"/>
      <c r="GGG20" s="1621"/>
      <c r="GGH20" s="1621"/>
      <c r="GGI20" s="1621"/>
      <c r="GGJ20" s="1621"/>
      <c r="GGK20" s="1621"/>
      <c r="GGL20" s="1621"/>
      <c r="GGM20" s="1621"/>
      <c r="GGN20" s="1621"/>
      <c r="GGO20" s="1621"/>
      <c r="GGP20" s="1621"/>
      <c r="GGQ20" s="1621"/>
      <c r="GGR20" s="1621"/>
      <c r="GGS20" s="1621"/>
      <c r="GGT20" s="1621"/>
      <c r="GGU20" s="1621"/>
      <c r="GGV20" s="1621"/>
      <c r="GGW20" s="1621"/>
      <c r="GGX20" s="1621"/>
      <c r="GGY20" s="1621"/>
      <c r="GGZ20" s="1621"/>
      <c r="GHA20" s="1621"/>
      <c r="GHB20" s="1621"/>
      <c r="GHC20" s="1621"/>
      <c r="GHD20" s="1621"/>
      <c r="GHE20" s="1621"/>
      <c r="GHF20" s="1621"/>
      <c r="GHG20" s="1621"/>
      <c r="GHH20" s="1621"/>
      <c r="GHI20" s="1621"/>
      <c r="GHJ20" s="1621"/>
      <c r="GHK20" s="1621"/>
      <c r="GHL20" s="1621"/>
      <c r="GHM20" s="1621"/>
      <c r="GHN20" s="1621"/>
      <c r="GHO20" s="1621"/>
      <c r="GHP20" s="1621"/>
      <c r="GHQ20" s="1621"/>
      <c r="GHR20" s="1621"/>
      <c r="GHS20" s="1621"/>
      <c r="GHT20" s="1621"/>
      <c r="GHU20" s="1621"/>
      <c r="GHV20" s="1621"/>
      <c r="GHW20" s="1621"/>
      <c r="GHX20" s="1621"/>
      <c r="GHY20" s="1621"/>
      <c r="GHZ20" s="1621"/>
      <c r="GIA20" s="1621"/>
      <c r="GIB20" s="1621"/>
      <c r="GIC20" s="1621"/>
      <c r="GID20" s="1621"/>
      <c r="GIE20" s="1621"/>
      <c r="GIF20" s="1621"/>
      <c r="GIG20" s="1621"/>
      <c r="GIH20" s="1621"/>
      <c r="GII20" s="1621"/>
      <c r="GIJ20" s="1621"/>
      <c r="GIK20" s="1621"/>
      <c r="GIL20" s="1621"/>
      <c r="GIM20" s="1621"/>
      <c r="GIN20" s="1621"/>
      <c r="GIO20" s="1621"/>
      <c r="GIP20" s="1621"/>
      <c r="GIQ20" s="1621"/>
      <c r="GIR20" s="1621"/>
      <c r="GIS20" s="1621"/>
      <c r="GIT20" s="1621"/>
      <c r="GIU20" s="1621"/>
      <c r="GIV20" s="1621"/>
      <c r="GIW20" s="1621"/>
      <c r="GIX20" s="1621"/>
      <c r="GIY20" s="1621"/>
      <c r="GIZ20" s="1621"/>
      <c r="GJA20" s="1621"/>
      <c r="GJB20" s="1621"/>
      <c r="GJC20" s="1621"/>
      <c r="GJD20" s="1621"/>
      <c r="GJE20" s="1621"/>
      <c r="GJF20" s="1621"/>
      <c r="GJG20" s="1621"/>
      <c r="GJH20" s="1621"/>
      <c r="GJI20" s="1621"/>
      <c r="GJJ20" s="1621"/>
      <c r="GJK20" s="1621"/>
      <c r="GJL20" s="1621"/>
      <c r="GJM20" s="1621"/>
      <c r="GJN20" s="1621"/>
      <c r="GJO20" s="1621"/>
      <c r="GJP20" s="1621"/>
      <c r="GJQ20" s="1621"/>
      <c r="GJR20" s="1621"/>
      <c r="GJS20" s="1621"/>
      <c r="GJT20" s="1621"/>
      <c r="GJU20" s="1621"/>
      <c r="GJV20" s="1621"/>
      <c r="GJW20" s="1621"/>
      <c r="GJX20" s="1621"/>
      <c r="GJY20" s="1621"/>
      <c r="GJZ20" s="1621"/>
      <c r="GKA20" s="1621"/>
      <c r="GKB20" s="1621"/>
      <c r="GKC20" s="1621"/>
      <c r="GKD20" s="1621"/>
      <c r="GKE20" s="1621"/>
      <c r="GKF20" s="1621"/>
      <c r="GKG20" s="1621"/>
      <c r="GKH20" s="1621"/>
      <c r="GKI20" s="1621"/>
      <c r="GKJ20" s="1621"/>
      <c r="GKK20" s="1621"/>
      <c r="GKL20" s="1621"/>
      <c r="GKM20" s="1621"/>
      <c r="GKN20" s="1621"/>
      <c r="GKO20" s="1621"/>
      <c r="GKP20" s="1621"/>
      <c r="GKQ20" s="1621"/>
      <c r="GKR20" s="1621"/>
      <c r="GKS20" s="1621"/>
      <c r="GKT20" s="1621"/>
      <c r="GKU20" s="1621"/>
      <c r="GKV20" s="1621"/>
      <c r="GKW20" s="1621"/>
      <c r="GKX20" s="1621"/>
      <c r="GKY20" s="1621"/>
      <c r="GKZ20" s="1621"/>
      <c r="GLA20" s="1621"/>
      <c r="GLB20" s="1621"/>
      <c r="GLC20" s="1621"/>
      <c r="GLD20" s="1621"/>
      <c r="GLE20" s="1621"/>
      <c r="GLF20" s="1621"/>
      <c r="GLG20" s="1621"/>
      <c r="GLH20" s="1621"/>
      <c r="GLI20" s="1621"/>
      <c r="GLJ20" s="1621"/>
      <c r="GLK20" s="1621"/>
      <c r="GLL20" s="1621"/>
      <c r="GLM20" s="1621"/>
      <c r="GLN20" s="1621"/>
      <c r="GLO20" s="1621"/>
      <c r="GLP20" s="1621"/>
      <c r="GLQ20" s="1621"/>
      <c r="GLR20" s="1621"/>
      <c r="GLS20" s="1621"/>
      <c r="GLT20" s="1621"/>
      <c r="GLU20" s="1621"/>
      <c r="GLV20" s="1621"/>
      <c r="GLW20" s="1621"/>
      <c r="GLX20" s="1621"/>
      <c r="GLY20" s="1621"/>
      <c r="GLZ20" s="1621"/>
      <c r="GMA20" s="1621"/>
      <c r="GMB20" s="1621"/>
      <c r="GMC20" s="1621"/>
      <c r="GMD20" s="1621"/>
      <c r="GME20" s="1621"/>
      <c r="GMF20" s="1621"/>
      <c r="GMG20" s="1621"/>
      <c r="GMH20" s="1621"/>
      <c r="GMI20" s="1621"/>
      <c r="GMJ20" s="1621"/>
      <c r="GMK20" s="1621"/>
      <c r="GML20" s="1621"/>
      <c r="GMM20" s="1621"/>
      <c r="GMN20" s="1621"/>
      <c r="GMO20" s="1621"/>
      <c r="GMP20" s="1621"/>
      <c r="GMQ20" s="1621"/>
      <c r="GMR20" s="1621"/>
      <c r="GMS20" s="1621"/>
      <c r="GMT20" s="1621"/>
      <c r="GMU20" s="1621"/>
      <c r="GMV20" s="1621"/>
      <c r="GMW20" s="1621"/>
      <c r="GMX20" s="1621"/>
      <c r="GMY20" s="1621"/>
      <c r="GMZ20" s="1621"/>
      <c r="GNA20" s="1621"/>
      <c r="GNB20" s="1621"/>
      <c r="GNC20" s="1621"/>
      <c r="GND20" s="1621"/>
      <c r="GNE20" s="1621"/>
      <c r="GNF20" s="1621"/>
      <c r="GNG20" s="1621"/>
      <c r="GNH20" s="1621"/>
      <c r="GNI20" s="1621"/>
      <c r="GNJ20" s="1621"/>
      <c r="GNK20" s="1621"/>
      <c r="GNL20" s="1621"/>
      <c r="GNM20" s="1621"/>
      <c r="GNN20" s="1621"/>
      <c r="GNO20" s="1621"/>
      <c r="GNP20" s="1621"/>
      <c r="GNQ20" s="1621"/>
      <c r="GNR20" s="1621"/>
      <c r="GNS20" s="1621"/>
      <c r="GNT20" s="1621"/>
      <c r="GNU20" s="1621"/>
      <c r="GNV20" s="1621"/>
      <c r="GNW20" s="1621"/>
      <c r="GNX20" s="1621"/>
      <c r="GNY20" s="1621"/>
      <c r="GNZ20" s="1621"/>
      <c r="GOA20" s="1621"/>
      <c r="GOB20" s="1621"/>
      <c r="GOC20" s="1621"/>
      <c r="GOD20" s="1621"/>
      <c r="GOE20" s="1621"/>
      <c r="GOF20" s="1621"/>
      <c r="GOG20" s="1621"/>
      <c r="GOH20" s="1621"/>
      <c r="GOI20" s="1621"/>
      <c r="GOJ20" s="1621"/>
      <c r="GOK20" s="1621"/>
      <c r="GOL20" s="1621"/>
      <c r="GOM20" s="1621"/>
      <c r="GON20" s="1621"/>
      <c r="GOO20" s="1621"/>
      <c r="GOP20" s="1621"/>
      <c r="GOQ20" s="1621"/>
      <c r="GOR20" s="1621"/>
      <c r="GOS20" s="1621"/>
      <c r="GOT20" s="1621"/>
      <c r="GOU20" s="1621"/>
      <c r="GOV20" s="1621"/>
      <c r="GOW20" s="1621"/>
      <c r="GOX20" s="1621"/>
      <c r="GOY20" s="1621"/>
      <c r="GOZ20" s="1621"/>
      <c r="GPA20" s="1621"/>
      <c r="GPB20" s="1621"/>
      <c r="GPC20" s="1621"/>
      <c r="GPD20" s="1621"/>
      <c r="GPE20" s="1621"/>
      <c r="GPF20" s="1621"/>
      <c r="GPG20" s="1621"/>
      <c r="GPH20" s="1621"/>
      <c r="GPI20" s="1621"/>
      <c r="GPJ20" s="1621"/>
      <c r="GPK20" s="1621"/>
      <c r="GPL20" s="1621"/>
      <c r="GPM20" s="1621"/>
      <c r="GPN20" s="1621"/>
      <c r="GPO20" s="1621"/>
      <c r="GPP20" s="1621"/>
      <c r="GPQ20" s="1621"/>
      <c r="GPR20" s="1621"/>
      <c r="GPS20" s="1621"/>
      <c r="GPT20" s="1621"/>
      <c r="GPU20" s="1621"/>
      <c r="GPV20" s="1621"/>
      <c r="GPW20" s="1621"/>
      <c r="GPX20" s="1621"/>
      <c r="GPY20" s="1621"/>
      <c r="GPZ20" s="1621"/>
      <c r="GQA20" s="1621"/>
      <c r="GQB20" s="1621"/>
      <c r="GQC20" s="1621"/>
      <c r="GQD20" s="1621"/>
      <c r="GQE20" s="1621"/>
      <c r="GQF20" s="1621"/>
      <c r="GQG20" s="1621"/>
      <c r="GQH20" s="1621"/>
      <c r="GQI20" s="1621"/>
      <c r="GQJ20" s="1621"/>
      <c r="GQK20" s="1621"/>
      <c r="GQL20" s="1621"/>
      <c r="GQM20" s="1621"/>
      <c r="GQN20" s="1621"/>
      <c r="GQO20" s="1621"/>
      <c r="GQP20" s="1621"/>
      <c r="GQQ20" s="1621"/>
      <c r="GQR20" s="1621"/>
      <c r="GQS20" s="1621"/>
      <c r="GQT20" s="1621"/>
      <c r="GQU20" s="1621"/>
      <c r="GQV20" s="1621"/>
      <c r="GQW20" s="1621"/>
      <c r="GQX20" s="1621"/>
      <c r="GQY20" s="1621"/>
      <c r="GQZ20" s="1621"/>
      <c r="GRA20" s="1621"/>
      <c r="GRB20" s="1621"/>
      <c r="GRC20" s="1621"/>
      <c r="GRD20" s="1621"/>
      <c r="GRE20" s="1621"/>
      <c r="GRF20" s="1621"/>
      <c r="GRG20" s="1621"/>
      <c r="GRH20" s="1621"/>
      <c r="GRI20" s="1621"/>
      <c r="GRJ20" s="1621"/>
      <c r="GRK20" s="1621"/>
      <c r="GRL20" s="1621"/>
      <c r="GRM20" s="1621"/>
      <c r="GRN20" s="1621"/>
      <c r="GRO20" s="1621"/>
      <c r="GRP20" s="1621"/>
      <c r="GRQ20" s="1621"/>
      <c r="GRR20" s="1621"/>
      <c r="GRS20" s="1621"/>
      <c r="GRT20" s="1621"/>
      <c r="GRU20" s="1621"/>
      <c r="GRV20" s="1621"/>
      <c r="GRW20" s="1621"/>
      <c r="GRX20" s="1621"/>
      <c r="GRY20" s="1621"/>
      <c r="GRZ20" s="1621"/>
      <c r="GSA20" s="1621"/>
      <c r="GSB20" s="1621"/>
      <c r="GSC20" s="1621"/>
      <c r="GSD20" s="1621"/>
      <c r="GSE20" s="1621"/>
      <c r="GSF20" s="1621"/>
      <c r="GSG20" s="1621"/>
      <c r="GSH20" s="1621"/>
      <c r="GSI20" s="1621"/>
      <c r="GSJ20" s="1621"/>
      <c r="GSK20" s="1621"/>
      <c r="GSL20" s="1621"/>
      <c r="GSM20" s="1621"/>
      <c r="GSN20" s="1621"/>
      <c r="GSO20" s="1621"/>
      <c r="GSP20" s="1621"/>
      <c r="GSQ20" s="1621"/>
      <c r="GSR20" s="1621"/>
      <c r="GSS20" s="1621"/>
      <c r="GST20" s="1621"/>
      <c r="GSU20" s="1621"/>
      <c r="GSV20" s="1621"/>
      <c r="GSW20" s="1621"/>
      <c r="GSX20" s="1621"/>
      <c r="GSY20" s="1621"/>
      <c r="GSZ20" s="1621"/>
      <c r="GTA20" s="1621"/>
      <c r="GTB20" s="1621"/>
      <c r="GTC20" s="1621"/>
      <c r="GTD20" s="1621"/>
      <c r="GTE20" s="1621"/>
      <c r="GTF20" s="1621"/>
      <c r="GTG20" s="1621"/>
      <c r="GTH20" s="1621"/>
      <c r="GTI20" s="1621"/>
      <c r="GTJ20" s="1621"/>
      <c r="GTK20" s="1621"/>
      <c r="GTL20" s="1621"/>
      <c r="GTM20" s="1621"/>
      <c r="GTN20" s="1621"/>
      <c r="GTO20" s="1621"/>
      <c r="GTP20" s="1621"/>
      <c r="GTQ20" s="1621"/>
      <c r="GTR20" s="1621"/>
      <c r="GTS20" s="1621"/>
      <c r="GTT20" s="1621"/>
      <c r="GTU20" s="1621"/>
      <c r="GTV20" s="1621"/>
      <c r="GTW20" s="1621"/>
      <c r="GTX20" s="1621"/>
      <c r="GTY20" s="1621"/>
      <c r="GTZ20" s="1621"/>
      <c r="GUA20" s="1621"/>
      <c r="GUB20" s="1621"/>
      <c r="GUC20" s="1621"/>
      <c r="GUD20" s="1621"/>
      <c r="GUE20" s="1621"/>
      <c r="GUF20" s="1621"/>
      <c r="GUG20" s="1621"/>
      <c r="GUH20" s="1621"/>
      <c r="GUI20" s="1621"/>
      <c r="GUJ20" s="1621"/>
      <c r="GUK20" s="1621"/>
      <c r="GUL20" s="1621"/>
      <c r="GUM20" s="1621"/>
      <c r="GUN20" s="1621"/>
      <c r="GUO20" s="1621"/>
      <c r="GUP20" s="1621"/>
      <c r="GUQ20" s="1621"/>
      <c r="GUR20" s="1621"/>
      <c r="GUS20" s="1621"/>
      <c r="GUT20" s="1621"/>
      <c r="GUU20" s="1621"/>
      <c r="GUV20" s="1621"/>
      <c r="GUW20" s="1621"/>
      <c r="GUX20" s="1621"/>
      <c r="GUY20" s="1621"/>
      <c r="GUZ20" s="1621"/>
      <c r="GVA20" s="1621"/>
      <c r="GVB20" s="1621"/>
      <c r="GVC20" s="1621"/>
      <c r="GVD20" s="1621"/>
      <c r="GVE20" s="1621"/>
      <c r="GVF20" s="1621"/>
      <c r="GVG20" s="1621"/>
      <c r="GVH20" s="1621"/>
      <c r="GVI20" s="1621"/>
      <c r="GVJ20" s="1621"/>
      <c r="GVK20" s="1621"/>
      <c r="GVL20" s="1621"/>
      <c r="GVM20" s="1621"/>
      <c r="GVN20" s="1621"/>
      <c r="GVO20" s="1621"/>
      <c r="GVP20" s="1621"/>
      <c r="GVQ20" s="1621"/>
      <c r="GVR20" s="1621"/>
      <c r="GVS20" s="1621"/>
      <c r="GVT20" s="1621"/>
      <c r="GVU20" s="1621"/>
      <c r="GVV20" s="1621"/>
      <c r="GVW20" s="1621"/>
      <c r="GVX20" s="1621"/>
      <c r="GVY20" s="1621"/>
      <c r="GVZ20" s="1621"/>
      <c r="GWA20" s="1621"/>
      <c r="GWB20" s="1621"/>
      <c r="GWC20" s="1621"/>
      <c r="GWD20" s="1621"/>
      <c r="GWE20" s="1621"/>
      <c r="GWF20" s="1621"/>
      <c r="GWG20" s="1621"/>
      <c r="GWH20" s="1621"/>
      <c r="GWI20" s="1621"/>
      <c r="GWJ20" s="1621"/>
      <c r="GWK20" s="1621"/>
      <c r="GWL20" s="1621"/>
      <c r="GWM20" s="1621"/>
      <c r="GWN20" s="1621"/>
      <c r="GWO20" s="1621"/>
      <c r="GWP20" s="1621"/>
      <c r="GWQ20" s="1621"/>
      <c r="GWR20" s="1621"/>
      <c r="GWS20" s="1621"/>
      <c r="GWT20" s="1621"/>
      <c r="GWU20" s="1621"/>
      <c r="GWV20" s="1621"/>
      <c r="GWW20" s="1621"/>
      <c r="GWX20" s="1621"/>
      <c r="GWY20" s="1621"/>
      <c r="GWZ20" s="1621"/>
      <c r="GXA20" s="1621"/>
      <c r="GXB20" s="1621"/>
      <c r="GXC20" s="1621"/>
      <c r="GXD20" s="1621"/>
      <c r="GXE20" s="1621"/>
      <c r="GXF20" s="1621"/>
      <c r="GXG20" s="1621"/>
      <c r="GXH20" s="1621"/>
      <c r="GXI20" s="1621"/>
      <c r="GXJ20" s="1621"/>
      <c r="GXK20" s="1621"/>
      <c r="GXL20" s="1621"/>
      <c r="GXM20" s="1621"/>
      <c r="GXN20" s="1621"/>
      <c r="GXO20" s="1621"/>
      <c r="GXP20" s="1621"/>
      <c r="GXQ20" s="1621"/>
      <c r="GXR20" s="1621"/>
      <c r="GXS20" s="1621"/>
      <c r="GXT20" s="1621"/>
      <c r="GXU20" s="1621"/>
      <c r="GXV20" s="1621"/>
      <c r="GXW20" s="1621"/>
      <c r="GXX20" s="1621"/>
      <c r="GXY20" s="1621"/>
      <c r="GXZ20" s="1621"/>
      <c r="GYA20" s="1621"/>
      <c r="GYB20" s="1621"/>
      <c r="GYC20" s="1621"/>
      <c r="GYD20" s="1621"/>
      <c r="GYE20" s="1621"/>
      <c r="GYF20" s="1621"/>
      <c r="GYG20" s="1621"/>
      <c r="GYH20" s="1621"/>
      <c r="GYI20" s="1621"/>
      <c r="GYJ20" s="1621"/>
      <c r="GYK20" s="1621"/>
      <c r="GYL20" s="1621"/>
      <c r="GYM20" s="1621"/>
      <c r="GYN20" s="1621"/>
      <c r="GYO20" s="1621"/>
      <c r="GYP20" s="1621"/>
      <c r="GYQ20" s="1621"/>
      <c r="GYR20" s="1621"/>
      <c r="GYS20" s="1621"/>
      <c r="GYT20" s="1621"/>
      <c r="GYU20" s="1621"/>
      <c r="GYV20" s="1621"/>
      <c r="GYW20" s="1621"/>
      <c r="GYX20" s="1621"/>
      <c r="GYY20" s="1621"/>
      <c r="GYZ20" s="1621"/>
      <c r="GZA20" s="1621"/>
      <c r="GZB20" s="1621"/>
      <c r="GZC20" s="1621"/>
      <c r="GZD20" s="1621"/>
      <c r="GZE20" s="1621"/>
      <c r="GZF20" s="1621"/>
      <c r="GZG20" s="1621"/>
      <c r="GZH20" s="1621"/>
      <c r="GZI20" s="1621"/>
      <c r="GZJ20" s="1621"/>
      <c r="GZK20" s="1621"/>
      <c r="GZL20" s="1621"/>
      <c r="GZM20" s="1621"/>
      <c r="GZN20" s="1621"/>
      <c r="GZO20" s="1621"/>
      <c r="GZP20" s="1621"/>
      <c r="GZQ20" s="1621"/>
      <c r="GZR20" s="1621"/>
      <c r="GZS20" s="1621"/>
      <c r="GZT20" s="1621"/>
      <c r="GZU20" s="1621"/>
      <c r="GZV20" s="1621"/>
      <c r="GZW20" s="1621"/>
      <c r="GZX20" s="1621"/>
      <c r="GZY20" s="1621"/>
      <c r="GZZ20" s="1621"/>
      <c r="HAA20" s="1621"/>
      <c r="HAB20" s="1621"/>
      <c r="HAC20" s="1621"/>
      <c r="HAD20" s="1621"/>
      <c r="HAE20" s="1621"/>
      <c r="HAF20" s="1621"/>
      <c r="HAG20" s="1621"/>
      <c r="HAH20" s="1621"/>
      <c r="HAI20" s="1621"/>
      <c r="HAJ20" s="1621"/>
      <c r="HAK20" s="1621"/>
      <c r="HAL20" s="1621"/>
      <c r="HAM20" s="1621"/>
      <c r="HAN20" s="1621"/>
      <c r="HAO20" s="1621"/>
      <c r="HAP20" s="1621"/>
      <c r="HAQ20" s="1621"/>
      <c r="HAR20" s="1621"/>
      <c r="HAS20" s="1621"/>
      <c r="HAT20" s="1621"/>
      <c r="HAU20" s="1621"/>
      <c r="HAV20" s="1621"/>
      <c r="HAW20" s="1621"/>
      <c r="HAX20" s="1621"/>
      <c r="HAY20" s="1621"/>
      <c r="HAZ20" s="1621"/>
      <c r="HBA20" s="1621"/>
      <c r="HBB20" s="1621"/>
      <c r="HBC20" s="1621"/>
      <c r="HBD20" s="1621"/>
      <c r="HBE20" s="1621"/>
      <c r="HBF20" s="1621"/>
      <c r="HBG20" s="1621"/>
      <c r="HBH20" s="1621"/>
      <c r="HBI20" s="1621"/>
      <c r="HBJ20" s="1621"/>
      <c r="HBK20" s="1621"/>
      <c r="HBL20" s="1621"/>
      <c r="HBM20" s="1621"/>
      <c r="HBN20" s="1621"/>
      <c r="HBO20" s="1621"/>
      <c r="HBP20" s="1621"/>
      <c r="HBQ20" s="1621"/>
      <c r="HBR20" s="1621"/>
      <c r="HBS20" s="1621"/>
      <c r="HBT20" s="1621"/>
      <c r="HBU20" s="1621"/>
      <c r="HBV20" s="1621"/>
      <c r="HBW20" s="1621"/>
      <c r="HBX20" s="1621"/>
      <c r="HBY20" s="1621"/>
      <c r="HBZ20" s="1621"/>
      <c r="HCA20" s="1621"/>
      <c r="HCB20" s="1621"/>
      <c r="HCC20" s="1621"/>
      <c r="HCD20" s="1621"/>
      <c r="HCE20" s="1621"/>
      <c r="HCF20" s="1621"/>
      <c r="HCG20" s="1621"/>
      <c r="HCH20" s="1621"/>
      <c r="HCI20" s="1621"/>
      <c r="HCJ20" s="1621"/>
      <c r="HCK20" s="1621"/>
      <c r="HCL20" s="1621"/>
      <c r="HCM20" s="1621"/>
      <c r="HCN20" s="1621"/>
      <c r="HCO20" s="1621"/>
      <c r="HCP20" s="1621"/>
      <c r="HCQ20" s="1621"/>
      <c r="HCR20" s="1621"/>
      <c r="HCS20" s="1621"/>
      <c r="HCT20" s="1621"/>
      <c r="HCU20" s="1621"/>
      <c r="HCV20" s="1621"/>
      <c r="HCW20" s="1621"/>
      <c r="HCX20" s="1621"/>
      <c r="HCY20" s="1621"/>
      <c r="HCZ20" s="1621"/>
      <c r="HDA20" s="1621"/>
      <c r="HDB20" s="1621"/>
      <c r="HDC20" s="1621"/>
      <c r="HDD20" s="1621"/>
      <c r="HDE20" s="1621"/>
      <c r="HDF20" s="1621"/>
      <c r="HDG20" s="1621"/>
      <c r="HDH20" s="1621"/>
      <c r="HDI20" s="1621"/>
      <c r="HDJ20" s="1621"/>
      <c r="HDK20" s="1621"/>
      <c r="HDL20" s="1621"/>
      <c r="HDM20" s="1621"/>
      <c r="HDN20" s="1621"/>
      <c r="HDO20" s="1621"/>
      <c r="HDP20" s="1621"/>
      <c r="HDQ20" s="1621"/>
      <c r="HDR20" s="1621"/>
      <c r="HDS20" s="1621"/>
      <c r="HDT20" s="1621"/>
      <c r="HDU20" s="1621"/>
      <c r="HDV20" s="1621"/>
      <c r="HDW20" s="1621"/>
      <c r="HDX20" s="1621"/>
      <c r="HDY20" s="1621"/>
      <c r="HDZ20" s="1621"/>
      <c r="HEA20" s="1621"/>
      <c r="HEB20" s="1621"/>
      <c r="HEC20" s="1621"/>
      <c r="HED20" s="1621"/>
      <c r="HEE20" s="1621"/>
      <c r="HEF20" s="1621"/>
      <c r="HEG20" s="1621"/>
      <c r="HEH20" s="1621"/>
      <c r="HEI20" s="1621"/>
      <c r="HEJ20" s="1621"/>
      <c r="HEK20" s="1621"/>
      <c r="HEL20" s="1621"/>
      <c r="HEM20" s="1621"/>
      <c r="HEN20" s="1621"/>
      <c r="HEO20" s="1621"/>
      <c r="HEP20" s="1621"/>
      <c r="HEQ20" s="1621"/>
      <c r="HER20" s="1621"/>
      <c r="HES20" s="1621"/>
      <c r="HET20" s="1621"/>
      <c r="HEU20" s="1621"/>
      <c r="HEV20" s="1621"/>
      <c r="HEW20" s="1621"/>
      <c r="HEX20" s="1621"/>
      <c r="HEY20" s="1621"/>
      <c r="HEZ20" s="1621"/>
      <c r="HFA20" s="1621"/>
      <c r="HFB20" s="1621"/>
      <c r="HFC20" s="1621"/>
      <c r="HFD20" s="1621"/>
      <c r="HFE20" s="1621"/>
      <c r="HFF20" s="1621"/>
      <c r="HFG20" s="1621"/>
      <c r="HFH20" s="1621"/>
      <c r="HFI20" s="1621"/>
      <c r="HFJ20" s="1621"/>
      <c r="HFK20" s="1621"/>
      <c r="HFL20" s="1621"/>
      <c r="HFM20" s="1621"/>
      <c r="HFN20" s="1621"/>
      <c r="HFO20" s="1621"/>
      <c r="HFP20" s="1621"/>
      <c r="HFQ20" s="1621"/>
      <c r="HFR20" s="1621"/>
      <c r="HFS20" s="1621"/>
      <c r="HFT20" s="1621"/>
      <c r="HFU20" s="1621"/>
      <c r="HFV20" s="1621"/>
      <c r="HFW20" s="1621"/>
      <c r="HFX20" s="1621"/>
      <c r="HFY20" s="1621"/>
      <c r="HFZ20" s="1621"/>
      <c r="HGA20" s="1621"/>
      <c r="HGB20" s="1621"/>
      <c r="HGC20" s="1621"/>
      <c r="HGD20" s="1621"/>
      <c r="HGE20" s="1621"/>
      <c r="HGF20" s="1621"/>
      <c r="HGG20" s="1621"/>
      <c r="HGH20" s="1621"/>
      <c r="HGI20" s="1621"/>
      <c r="HGJ20" s="1621"/>
      <c r="HGK20" s="1621"/>
      <c r="HGL20" s="1621"/>
      <c r="HGM20" s="1621"/>
      <c r="HGN20" s="1621"/>
      <c r="HGO20" s="1621"/>
      <c r="HGP20" s="1621"/>
      <c r="HGQ20" s="1621"/>
      <c r="HGR20" s="1621"/>
      <c r="HGS20" s="1621"/>
      <c r="HGT20" s="1621"/>
      <c r="HGU20" s="1621"/>
      <c r="HGV20" s="1621"/>
      <c r="HGW20" s="1621"/>
      <c r="HGX20" s="1621"/>
      <c r="HGY20" s="1621"/>
      <c r="HGZ20" s="1621"/>
      <c r="HHA20" s="1621"/>
      <c r="HHB20" s="1621"/>
      <c r="HHC20" s="1621"/>
      <c r="HHD20" s="1621"/>
      <c r="HHE20" s="1621"/>
      <c r="HHF20" s="1621"/>
      <c r="HHG20" s="1621"/>
      <c r="HHH20" s="1621"/>
      <c r="HHI20" s="1621"/>
      <c r="HHJ20" s="1621"/>
      <c r="HHK20" s="1621"/>
      <c r="HHL20" s="1621"/>
      <c r="HHM20" s="1621"/>
      <c r="HHN20" s="1621"/>
      <c r="HHO20" s="1621"/>
      <c r="HHP20" s="1621"/>
      <c r="HHQ20" s="1621"/>
      <c r="HHR20" s="1621"/>
      <c r="HHS20" s="1621"/>
      <c r="HHT20" s="1621"/>
      <c r="HHU20" s="1621"/>
      <c r="HHV20" s="1621"/>
      <c r="HHW20" s="1621"/>
      <c r="HHX20" s="1621"/>
      <c r="HHY20" s="1621"/>
      <c r="HHZ20" s="1621"/>
      <c r="HIA20" s="1621"/>
      <c r="HIB20" s="1621"/>
      <c r="HIC20" s="1621"/>
      <c r="HID20" s="1621"/>
      <c r="HIE20" s="1621"/>
      <c r="HIF20" s="1621"/>
      <c r="HIG20" s="1621"/>
      <c r="HIH20" s="1621"/>
      <c r="HII20" s="1621"/>
      <c r="HIJ20" s="1621"/>
      <c r="HIK20" s="1621"/>
      <c r="HIL20" s="1621"/>
      <c r="HIM20" s="1621"/>
      <c r="HIN20" s="1621"/>
      <c r="HIO20" s="1621"/>
      <c r="HIP20" s="1621"/>
      <c r="HIQ20" s="1621"/>
      <c r="HIR20" s="1621"/>
      <c r="HIS20" s="1621"/>
      <c r="HIT20" s="1621"/>
      <c r="HIU20" s="1621"/>
      <c r="HIV20" s="1621"/>
      <c r="HIW20" s="1621"/>
      <c r="HIX20" s="1621"/>
      <c r="HIY20" s="1621"/>
      <c r="HIZ20" s="1621"/>
      <c r="HJA20" s="1621"/>
      <c r="HJB20" s="1621"/>
      <c r="HJC20" s="1621"/>
      <c r="HJD20" s="1621"/>
      <c r="HJE20" s="1621"/>
      <c r="HJF20" s="1621"/>
      <c r="HJG20" s="1621"/>
      <c r="HJH20" s="1621"/>
      <c r="HJI20" s="1621"/>
      <c r="HJJ20" s="1621"/>
      <c r="HJK20" s="1621"/>
      <c r="HJL20" s="1621"/>
      <c r="HJM20" s="1621"/>
      <c r="HJN20" s="1621"/>
      <c r="HJO20" s="1621"/>
      <c r="HJP20" s="1621"/>
      <c r="HJQ20" s="1621"/>
      <c r="HJR20" s="1621"/>
      <c r="HJS20" s="1621"/>
      <c r="HJT20" s="1621"/>
      <c r="HJU20" s="1621"/>
      <c r="HJV20" s="1621"/>
      <c r="HJW20" s="1621"/>
      <c r="HJX20" s="1621"/>
      <c r="HJY20" s="1621"/>
      <c r="HJZ20" s="1621"/>
      <c r="HKA20" s="1621"/>
      <c r="HKB20" s="1621"/>
      <c r="HKC20" s="1621"/>
      <c r="HKD20" s="1621"/>
      <c r="HKE20" s="1621"/>
      <c r="HKF20" s="1621"/>
      <c r="HKG20" s="1621"/>
      <c r="HKH20" s="1621"/>
      <c r="HKI20" s="1621"/>
      <c r="HKJ20" s="1621"/>
      <c r="HKK20" s="1621"/>
      <c r="HKL20" s="1621"/>
      <c r="HKM20" s="1621"/>
      <c r="HKN20" s="1621"/>
      <c r="HKO20" s="1621"/>
      <c r="HKP20" s="1621"/>
      <c r="HKQ20" s="1621"/>
      <c r="HKR20" s="1621"/>
      <c r="HKS20" s="1621"/>
      <c r="HKT20" s="1621"/>
      <c r="HKU20" s="1621"/>
      <c r="HKV20" s="1621"/>
      <c r="HKW20" s="1621"/>
      <c r="HKX20" s="1621"/>
      <c r="HKY20" s="1621"/>
      <c r="HKZ20" s="1621"/>
      <c r="HLA20" s="1621"/>
      <c r="HLB20" s="1621"/>
      <c r="HLC20" s="1621"/>
      <c r="HLD20" s="1621"/>
      <c r="HLE20" s="1621"/>
      <c r="HLF20" s="1621"/>
      <c r="HLG20" s="1621"/>
      <c r="HLH20" s="1621"/>
      <c r="HLI20" s="1621"/>
      <c r="HLJ20" s="1621"/>
      <c r="HLK20" s="1621"/>
      <c r="HLL20" s="1621"/>
      <c r="HLM20" s="1621"/>
      <c r="HLN20" s="1621"/>
      <c r="HLO20" s="1621"/>
      <c r="HLP20" s="1621"/>
      <c r="HLQ20" s="1621"/>
      <c r="HLR20" s="1621"/>
      <c r="HLS20" s="1621"/>
      <c r="HLT20" s="1621"/>
      <c r="HLU20" s="1621"/>
      <c r="HLV20" s="1621"/>
      <c r="HLW20" s="1621"/>
      <c r="HLX20" s="1621"/>
      <c r="HLY20" s="1621"/>
      <c r="HLZ20" s="1621"/>
      <c r="HMA20" s="1621"/>
      <c r="HMB20" s="1621"/>
      <c r="HMC20" s="1621"/>
      <c r="HMD20" s="1621"/>
      <c r="HME20" s="1621"/>
      <c r="HMF20" s="1621"/>
      <c r="HMG20" s="1621"/>
      <c r="HMH20" s="1621"/>
      <c r="HMI20" s="1621"/>
      <c r="HMJ20" s="1621"/>
      <c r="HMK20" s="1621"/>
      <c r="HML20" s="1621"/>
      <c r="HMM20" s="1621"/>
      <c r="HMN20" s="1621"/>
      <c r="HMO20" s="1621"/>
      <c r="HMP20" s="1621"/>
      <c r="HMQ20" s="1621"/>
      <c r="HMR20" s="1621"/>
      <c r="HMS20" s="1621"/>
      <c r="HMT20" s="1621"/>
      <c r="HMU20" s="1621"/>
      <c r="HMV20" s="1621"/>
      <c r="HMW20" s="1621"/>
      <c r="HMX20" s="1621"/>
      <c r="HMY20" s="1621"/>
      <c r="HMZ20" s="1621"/>
      <c r="HNA20" s="1621"/>
      <c r="HNB20" s="1621"/>
      <c r="HNC20" s="1621"/>
      <c r="HND20" s="1621"/>
      <c r="HNE20" s="1621"/>
      <c r="HNF20" s="1621"/>
      <c r="HNG20" s="1621"/>
      <c r="HNH20" s="1621"/>
      <c r="HNI20" s="1621"/>
      <c r="HNJ20" s="1621"/>
      <c r="HNK20" s="1621"/>
      <c r="HNL20" s="1621"/>
      <c r="HNM20" s="1621"/>
      <c r="HNN20" s="1621"/>
      <c r="HNO20" s="1621"/>
      <c r="HNP20" s="1621"/>
      <c r="HNQ20" s="1621"/>
      <c r="HNR20" s="1621"/>
      <c r="HNS20" s="1621"/>
      <c r="HNT20" s="1621"/>
      <c r="HNU20" s="1621"/>
      <c r="HNV20" s="1621"/>
      <c r="HNW20" s="1621"/>
      <c r="HNX20" s="1621"/>
      <c r="HNY20" s="1621"/>
      <c r="HNZ20" s="1621"/>
      <c r="HOA20" s="1621"/>
      <c r="HOB20" s="1621"/>
      <c r="HOC20" s="1621"/>
      <c r="HOD20" s="1621"/>
      <c r="HOE20" s="1621"/>
      <c r="HOF20" s="1621"/>
      <c r="HOG20" s="1621"/>
      <c r="HOH20" s="1621"/>
      <c r="HOI20" s="1621"/>
      <c r="HOJ20" s="1621"/>
      <c r="HOK20" s="1621"/>
      <c r="HOL20" s="1621"/>
      <c r="HOM20" s="1621"/>
      <c r="HON20" s="1621"/>
      <c r="HOO20" s="1621"/>
      <c r="HOP20" s="1621"/>
      <c r="HOQ20" s="1621"/>
      <c r="HOR20" s="1621"/>
      <c r="HOS20" s="1621"/>
      <c r="HOT20" s="1621"/>
      <c r="HOU20" s="1621"/>
      <c r="HOV20" s="1621"/>
      <c r="HOW20" s="1621"/>
      <c r="HOX20" s="1621"/>
      <c r="HOY20" s="1621"/>
      <c r="HOZ20" s="1621"/>
      <c r="HPA20" s="1621"/>
      <c r="HPB20" s="1621"/>
      <c r="HPC20" s="1621"/>
      <c r="HPD20" s="1621"/>
      <c r="HPE20" s="1621"/>
      <c r="HPF20" s="1621"/>
      <c r="HPG20" s="1621"/>
      <c r="HPH20" s="1621"/>
      <c r="HPI20" s="1621"/>
      <c r="HPJ20" s="1621"/>
      <c r="HPK20" s="1621"/>
      <c r="HPL20" s="1621"/>
      <c r="HPM20" s="1621"/>
      <c r="HPN20" s="1621"/>
      <c r="HPO20" s="1621"/>
      <c r="HPP20" s="1621"/>
      <c r="HPQ20" s="1621"/>
      <c r="HPR20" s="1621"/>
      <c r="HPS20" s="1621"/>
      <c r="HPT20" s="1621"/>
      <c r="HPU20" s="1621"/>
      <c r="HPV20" s="1621"/>
      <c r="HPW20" s="1621"/>
      <c r="HPX20" s="1621"/>
      <c r="HPY20" s="1621"/>
      <c r="HPZ20" s="1621"/>
      <c r="HQA20" s="1621"/>
      <c r="HQB20" s="1621"/>
      <c r="HQC20" s="1621"/>
      <c r="HQD20" s="1621"/>
      <c r="HQE20" s="1621"/>
      <c r="HQF20" s="1621"/>
      <c r="HQG20" s="1621"/>
      <c r="HQH20" s="1621"/>
      <c r="HQI20" s="1621"/>
      <c r="HQJ20" s="1621"/>
      <c r="HQK20" s="1621"/>
      <c r="HQL20" s="1621"/>
      <c r="HQM20" s="1621"/>
      <c r="HQN20" s="1621"/>
      <c r="HQO20" s="1621"/>
      <c r="HQP20" s="1621"/>
      <c r="HQQ20" s="1621"/>
      <c r="HQR20" s="1621"/>
      <c r="HQS20" s="1621"/>
      <c r="HQT20" s="1621"/>
      <c r="HQU20" s="1621"/>
      <c r="HQV20" s="1621"/>
      <c r="HQW20" s="1621"/>
      <c r="HQX20" s="1621"/>
      <c r="HQY20" s="1621"/>
      <c r="HQZ20" s="1621"/>
      <c r="HRA20" s="1621"/>
      <c r="HRB20" s="1621"/>
      <c r="HRC20" s="1621"/>
      <c r="HRD20" s="1621"/>
      <c r="HRE20" s="1621"/>
      <c r="HRF20" s="1621"/>
      <c r="HRG20" s="1621"/>
      <c r="HRH20" s="1621"/>
      <c r="HRI20" s="1621"/>
      <c r="HRJ20" s="1621"/>
      <c r="HRK20" s="1621"/>
      <c r="HRL20" s="1621"/>
      <c r="HRM20" s="1621"/>
      <c r="HRN20" s="1621"/>
      <c r="HRO20" s="1621"/>
      <c r="HRP20" s="1621"/>
      <c r="HRQ20" s="1621"/>
      <c r="HRR20" s="1621"/>
      <c r="HRS20" s="1621"/>
      <c r="HRT20" s="1621"/>
      <c r="HRU20" s="1621"/>
      <c r="HRV20" s="1621"/>
      <c r="HRW20" s="1621"/>
      <c r="HRX20" s="1621"/>
      <c r="HRY20" s="1621"/>
      <c r="HRZ20" s="1621"/>
      <c r="HSA20" s="1621"/>
      <c r="HSB20" s="1621"/>
      <c r="HSC20" s="1621"/>
      <c r="HSD20" s="1621"/>
      <c r="HSE20" s="1621"/>
      <c r="HSF20" s="1621"/>
      <c r="HSG20" s="1621"/>
      <c r="HSH20" s="1621"/>
      <c r="HSI20" s="1621"/>
      <c r="HSJ20" s="1621"/>
      <c r="HSK20" s="1621"/>
      <c r="HSL20" s="1621"/>
      <c r="HSM20" s="1621"/>
      <c r="HSN20" s="1621"/>
      <c r="HSO20" s="1621"/>
      <c r="HSP20" s="1621"/>
      <c r="HSQ20" s="1621"/>
      <c r="HSR20" s="1621"/>
      <c r="HSS20" s="1621"/>
      <c r="HST20" s="1621"/>
      <c r="HSU20" s="1621"/>
      <c r="HSV20" s="1621"/>
      <c r="HSW20" s="1621"/>
      <c r="HSX20" s="1621"/>
      <c r="HSY20" s="1621"/>
      <c r="HSZ20" s="1621"/>
      <c r="HTA20" s="1621"/>
      <c r="HTB20" s="1621"/>
      <c r="HTC20" s="1621"/>
      <c r="HTD20" s="1621"/>
      <c r="HTE20" s="1621"/>
      <c r="HTF20" s="1621"/>
      <c r="HTG20" s="1621"/>
      <c r="HTH20" s="1621"/>
      <c r="HTI20" s="1621"/>
      <c r="HTJ20" s="1621"/>
      <c r="HTK20" s="1621"/>
      <c r="HTL20" s="1621"/>
      <c r="HTM20" s="1621"/>
      <c r="HTN20" s="1621"/>
      <c r="HTO20" s="1621"/>
      <c r="HTP20" s="1621"/>
      <c r="HTQ20" s="1621"/>
      <c r="HTR20" s="1621"/>
      <c r="HTS20" s="1621"/>
      <c r="HTT20" s="1621"/>
      <c r="HTU20" s="1621"/>
      <c r="HTV20" s="1621"/>
      <c r="HTW20" s="1621"/>
      <c r="HTX20" s="1621"/>
      <c r="HTY20" s="1621"/>
      <c r="HTZ20" s="1621"/>
      <c r="HUA20" s="1621"/>
      <c r="HUB20" s="1621"/>
      <c r="HUC20" s="1621"/>
      <c r="HUD20" s="1621"/>
      <c r="HUE20" s="1621"/>
      <c r="HUF20" s="1621"/>
      <c r="HUG20" s="1621"/>
      <c r="HUH20" s="1621"/>
      <c r="HUI20" s="1621"/>
      <c r="HUJ20" s="1621"/>
      <c r="HUK20" s="1621"/>
      <c r="HUL20" s="1621"/>
      <c r="HUM20" s="1621"/>
      <c r="HUN20" s="1621"/>
      <c r="HUO20" s="1621"/>
      <c r="HUP20" s="1621"/>
      <c r="HUQ20" s="1621"/>
      <c r="HUR20" s="1621"/>
      <c r="HUS20" s="1621"/>
      <c r="HUT20" s="1621"/>
      <c r="HUU20" s="1621"/>
      <c r="HUV20" s="1621"/>
      <c r="HUW20" s="1621"/>
      <c r="HUX20" s="1621"/>
      <c r="HUY20" s="1621"/>
      <c r="HUZ20" s="1621"/>
      <c r="HVA20" s="1621"/>
      <c r="HVB20" s="1621"/>
      <c r="HVC20" s="1621"/>
      <c r="HVD20" s="1621"/>
      <c r="HVE20" s="1621"/>
      <c r="HVF20" s="1621"/>
      <c r="HVG20" s="1621"/>
      <c r="HVH20" s="1621"/>
      <c r="HVI20" s="1621"/>
      <c r="HVJ20" s="1621"/>
      <c r="HVK20" s="1621"/>
      <c r="HVL20" s="1621"/>
      <c r="HVM20" s="1621"/>
      <c r="HVN20" s="1621"/>
      <c r="HVO20" s="1621"/>
      <c r="HVP20" s="1621"/>
      <c r="HVQ20" s="1621"/>
      <c r="HVR20" s="1621"/>
      <c r="HVS20" s="1621"/>
      <c r="HVT20" s="1621"/>
      <c r="HVU20" s="1621"/>
      <c r="HVV20" s="1621"/>
      <c r="HVW20" s="1621"/>
      <c r="HVX20" s="1621"/>
      <c r="HVY20" s="1621"/>
      <c r="HVZ20" s="1621"/>
      <c r="HWA20" s="1621"/>
      <c r="HWB20" s="1621"/>
      <c r="HWC20" s="1621"/>
      <c r="HWD20" s="1621"/>
      <c r="HWE20" s="1621"/>
      <c r="HWF20" s="1621"/>
      <c r="HWG20" s="1621"/>
      <c r="HWH20" s="1621"/>
      <c r="HWI20" s="1621"/>
      <c r="HWJ20" s="1621"/>
      <c r="HWK20" s="1621"/>
      <c r="HWL20" s="1621"/>
      <c r="HWM20" s="1621"/>
      <c r="HWN20" s="1621"/>
      <c r="HWO20" s="1621"/>
      <c r="HWP20" s="1621"/>
      <c r="HWQ20" s="1621"/>
      <c r="HWR20" s="1621"/>
      <c r="HWS20" s="1621"/>
      <c r="HWT20" s="1621"/>
      <c r="HWU20" s="1621"/>
      <c r="HWV20" s="1621"/>
      <c r="HWW20" s="1621"/>
      <c r="HWX20" s="1621"/>
      <c r="HWY20" s="1621"/>
      <c r="HWZ20" s="1621"/>
      <c r="HXA20" s="1621"/>
      <c r="HXB20" s="1621"/>
      <c r="HXC20" s="1621"/>
      <c r="HXD20" s="1621"/>
      <c r="HXE20" s="1621"/>
      <c r="HXF20" s="1621"/>
      <c r="HXG20" s="1621"/>
      <c r="HXH20" s="1621"/>
      <c r="HXI20" s="1621"/>
      <c r="HXJ20" s="1621"/>
      <c r="HXK20" s="1621"/>
      <c r="HXL20" s="1621"/>
      <c r="HXM20" s="1621"/>
      <c r="HXN20" s="1621"/>
      <c r="HXO20" s="1621"/>
      <c r="HXP20" s="1621"/>
      <c r="HXQ20" s="1621"/>
      <c r="HXR20" s="1621"/>
      <c r="HXS20" s="1621"/>
      <c r="HXT20" s="1621"/>
      <c r="HXU20" s="1621"/>
      <c r="HXV20" s="1621"/>
      <c r="HXW20" s="1621"/>
      <c r="HXX20" s="1621"/>
      <c r="HXY20" s="1621"/>
      <c r="HXZ20" s="1621"/>
      <c r="HYA20" s="1621"/>
      <c r="HYB20" s="1621"/>
      <c r="HYC20" s="1621"/>
      <c r="HYD20" s="1621"/>
      <c r="HYE20" s="1621"/>
      <c r="HYF20" s="1621"/>
      <c r="HYG20" s="1621"/>
      <c r="HYH20" s="1621"/>
      <c r="HYI20" s="1621"/>
      <c r="HYJ20" s="1621"/>
      <c r="HYK20" s="1621"/>
      <c r="HYL20" s="1621"/>
      <c r="HYM20" s="1621"/>
      <c r="HYN20" s="1621"/>
      <c r="HYO20" s="1621"/>
      <c r="HYP20" s="1621"/>
      <c r="HYQ20" s="1621"/>
      <c r="HYR20" s="1621"/>
      <c r="HYS20" s="1621"/>
      <c r="HYT20" s="1621"/>
      <c r="HYU20" s="1621"/>
      <c r="HYV20" s="1621"/>
      <c r="HYW20" s="1621"/>
      <c r="HYX20" s="1621"/>
      <c r="HYY20" s="1621"/>
      <c r="HYZ20" s="1621"/>
      <c r="HZA20" s="1621"/>
      <c r="HZB20" s="1621"/>
      <c r="HZC20" s="1621"/>
      <c r="HZD20" s="1621"/>
      <c r="HZE20" s="1621"/>
      <c r="HZF20" s="1621"/>
      <c r="HZG20" s="1621"/>
      <c r="HZH20" s="1621"/>
      <c r="HZI20" s="1621"/>
      <c r="HZJ20" s="1621"/>
      <c r="HZK20" s="1621"/>
      <c r="HZL20" s="1621"/>
      <c r="HZM20" s="1621"/>
      <c r="HZN20" s="1621"/>
      <c r="HZO20" s="1621"/>
      <c r="HZP20" s="1621"/>
      <c r="HZQ20" s="1621"/>
      <c r="HZR20" s="1621"/>
      <c r="HZS20" s="1621"/>
      <c r="HZT20" s="1621"/>
      <c r="HZU20" s="1621"/>
      <c r="HZV20" s="1621"/>
      <c r="HZW20" s="1621"/>
      <c r="HZX20" s="1621"/>
      <c r="HZY20" s="1621"/>
      <c r="HZZ20" s="1621"/>
      <c r="IAA20" s="1621"/>
      <c r="IAB20" s="1621"/>
      <c r="IAC20" s="1621"/>
      <c r="IAD20" s="1621"/>
      <c r="IAE20" s="1621"/>
      <c r="IAF20" s="1621"/>
      <c r="IAG20" s="1621"/>
      <c r="IAH20" s="1621"/>
      <c r="IAI20" s="1621"/>
      <c r="IAJ20" s="1621"/>
      <c r="IAK20" s="1621"/>
      <c r="IAL20" s="1621"/>
      <c r="IAM20" s="1621"/>
      <c r="IAN20" s="1621"/>
      <c r="IAO20" s="1621"/>
      <c r="IAP20" s="1621"/>
      <c r="IAQ20" s="1621"/>
      <c r="IAR20" s="1621"/>
      <c r="IAS20" s="1621"/>
      <c r="IAT20" s="1621"/>
      <c r="IAU20" s="1621"/>
      <c r="IAV20" s="1621"/>
      <c r="IAW20" s="1621"/>
      <c r="IAX20" s="1621"/>
      <c r="IAY20" s="1621"/>
      <c r="IAZ20" s="1621"/>
      <c r="IBA20" s="1621"/>
      <c r="IBB20" s="1621"/>
      <c r="IBC20" s="1621"/>
      <c r="IBD20" s="1621"/>
      <c r="IBE20" s="1621"/>
      <c r="IBF20" s="1621"/>
      <c r="IBG20" s="1621"/>
      <c r="IBH20" s="1621"/>
      <c r="IBI20" s="1621"/>
      <c r="IBJ20" s="1621"/>
      <c r="IBK20" s="1621"/>
      <c r="IBL20" s="1621"/>
      <c r="IBM20" s="1621"/>
      <c r="IBN20" s="1621"/>
      <c r="IBO20" s="1621"/>
      <c r="IBP20" s="1621"/>
      <c r="IBQ20" s="1621"/>
      <c r="IBR20" s="1621"/>
      <c r="IBS20" s="1621"/>
      <c r="IBT20" s="1621"/>
      <c r="IBU20" s="1621"/>
      <c r="IBV20" s="1621"/>
      <c r="IBW20" s="1621"/>
      <c r="IBX20" s="1621"/>
      <c r="IBY20" s="1621"/>
      <c r="IBZ20" s="1621"/>
      <c r="ICA20" s="1621"/>
      <c r="ICB20" s="1621"/>
      <c r="ICC20" s="1621"/>
      <c r="ICD20" s="1621"/>
      <c r="ICE20" s="1621"/>
      <c r="ICF20" s="1621"/>
      <c r="ICG20" s="1621"/>
      <c r="ICH20" s="1621"/>
      <c r="ICI20" s="1621"/>
      <c r="ICJ20" s="1621"/>
      <c r="ICK20" s="1621"/>
      <c r="ICL20" s="1621"/>
      <c r="ICM20" s="1621"/>
      <c r="ICN20" s="1621"/>
      <c r="ICO20" s="1621"/>
      <c r="ICP20" s="1621"/>
      <c r="ICQ20" s="1621"/>
      <c r="ICR20" s="1621"/>
      <c r="ICS20" s="1621"/>
      <c r="ICT20" s="1621"/>
      <c r="ICU20" s="1621"/>
      <c r="ICV20" s="1621"/>
      <c r="ICW20" s="1621"/>
      <c r="ICX20" s="1621"/>
      <c r="ICY20" s="1621"/>
      <c r="ICZ20" s="1621"/>
      <c r="IDA20" s="1621"/>
      <c r="IDB20" s="1621"/>
      <c r="IDC20" s="1621"/>
      <c r="IDD20" s="1621"/>
      <c r="IDE20" s="1621"/>
      <c r="IDF20" s="1621"/>
      <c r="IDG20" s="1621"/>
      <c r="IDH20" s="1621"/>
      <c r="IDI20" s="1621"/>
      <c r="IDJ20" s="1621"/>
      <c r="IDK20" s="1621"/>
      <c r="IDL20" s="1621"/>
      <c r="IDM20" s="1621"/>
      <c r="IDN20" s="1621"/>
      <c r="IDO20" s="1621"/>
      <c r="IDP20" s="1621"/>
      <c r="IDQ20" s="1621"/>
      <c r="IDR20" s="1621"/>
      <c r="IDS20" s="1621"/>
      <c r="IDT20" s="1621"/>
      <c r="IDU20" s="1621"/>
      <c r="IDV20" s="1621"/>
      <c r="IDW20" s="1621"/>
      <c r="IDX20" s="1621"/>
      <c r="IDY20" s="1621"/>
      <c r="IDZ20" s="1621"/>
      <c r="IEA20" s="1621"/>
      <c r="IEB20" s="1621"/>
      <c r="IEC20" s="1621"/>
      <c r="IED20" s="1621"/>
      <c r="IEE20" s="1621"/>
      <c r="IEF20" s="1621"/>
      <c r="IEG20" s="1621"/>
      <c r="IEH20" s="1621"/>
      <c r="IEI20" s="1621"/>
      <c r="IEJ20" s="1621"/>
      <c r="IEK20" s="1621"/>
      <c r="IEL20" s="1621"/>
      <c r="IEM20" s="1621"/>
      <c r="IEN20" s="1621"/>
      <c r="IEO20" s="1621"/>
      <c r="IEP20" s="1621"/>
      <c r="IEQ20" s="1621"/>
      <c r="IER20" s="1621"/>
      <c r="IES20" s="1621"/>
      <c r="IET20" s="1621"/>
      <c r="IEU20" s="1621"/>
      <c r="IEV20" s="1621"/>
      <c r="IEW20" s="1621"/>
      <c r="IEX20" s="1621"/>
      <c r="IEY20" s="1621"/>
      <c r="IEZ20" s="1621"/>
      <c r="IFA20" s="1621"/>
      <c r="IFB20" s="1621"/>
      <c r="IFC20" s="1621"/>
      <c r="IFD20" s="1621"/>
      <c r="IFE20" s="1621"/>
      <c r="IFF20" s="1621"/>
      <c r="IFG20" s="1621"/>
      <c r="IFH20" s="1621"/>
      <c r="IFI20" s="1621"/>
      <c r="IFJ20" s="1621"/>
      <c r="IFK20" s="1621"/>
      <c r="IFL20" s="1621"/>
      <c r="IFM20" s="1621"/>
      <c r="IFN20" s="1621"/>
      <c r="IFO20" s="1621"/>
      <c r="IFP20" s="1621"/>
      <c r="IFQ20" s="1621"/>
      <c r="IFR20" s="1621"/>
      <c r="IFS20" s="1621"/>
      <c r="IFT20" s="1621"/>
      <c r="IFU20" s="1621"/>
      <c r="IFV20" s="1621"/>
      <c r="IFW20" s="1621"/>
      <c r="IFX20" s="1621"/>
      <c r="IFY20" s="1621"/>
      <c r="IFZ20" s="1621"/>
      <c r="IGA20" s="1621"/>
      <c r="IGB20" s="1621"/>
      <c r="IGC20" s="1621"/>
      <c r="IGD20" s="1621"/>
      <c r="IGE20" s="1621"/>
      <c r="IGF20" s="1621"/>
      <c r="IGG20" s="1621"/>
      <c r="IGH20" s="1621"/>
      <c r="IGI20" s="1621"/>
      <c r="IGJ20" s="1621"/>
      <c r="IGK20" s="1621"/>
      <c r="IGL20" s="1621"/>
      <c r="IGM20" s="1621"/>
      <c r="IGN20" s="1621"/>
      <c r="IGO20" s="1621"/>
      <c r="IGP20" s="1621"/>
      <c r="IGQ20" s="1621"/>
      <c r="IGR20" s="1621"/>
      <c r="IGS20" s="1621"/>
      <c r="IGT20" s="1621"/>
      <c r="IGU20" s="1621"/>
      <c r="IGV20" s="1621"/>
      <c r="IGW20" s="1621"/>
      <c r="IGX20" s="1621"/>
      <c r="IGY20" s="1621"/>
      <c r="IGZ20" s="1621"/>
      <c r="IHA20" s="1621"/>
      <c r="IHB20" s="1621"/>
      <c r="IHC20" s="1621"/>
      <c r="IHD20" s="1621"/>
      <c r="IHE20" s="1621"/>
      <c r="IHF20" s="1621"/>
      <c r="IHG20" s="1621"/>
      <c r="IHH20" s="1621"/>
      <c r="IHI20" s="1621"/>
      <c r="IHJ20" s="1621"/>
      <c r="IHK20" s="1621"/>
      <c r="IHL20" s="1621"/>
      <c r="IHM20" s="1621"/>
      <c r="IHN20" s="1621"/>
      <c r="IHO20" s="1621"/>
      <c r="IHP20" s="1621"/>
      <c r="IHQ20" s="1621"/>
      <c r="IHR20" s="1621"/>
      <c r="IHS20" s="1621"/>
      <c r="IHT20" s="1621"/>
      <c r="IHU20" s="1621"/>
      <c r="IHV20" s="1621"/>
      <c r="IHW20" s="1621"/>
      <c r="IHX20" s="1621"/>
      <c r="IHY20" s="1621"/>
      <c r="IHZ20" s="1621"/>
      <c r="IIA20" s="1621"/>
      <c r="IIB20" s="1621"/>
      <c r="IIC20" s="1621"/>
      <c r="IID20" s="1621"/>
      <c r="IIE20" s="1621"/>
      <c r="IIF20" s="1621"/>
      <c r="IIG20" s="1621"/>
      <c r="IIH20" s="1621"/>
      <c r="III20" s="1621"/>
      <c r="IIJ20" s="1621"/>
      <c r="IIK20" s="1621"/>
      <c r="IIL20" s="1621"/>
      <c r="IIM20" s="1621"/>
      <c r="IIN20" s="1621"/>
      <c r="IIO20" s="1621"/>
      <c r="IIP20" s="1621"/>
      <c r="IIQ20" s="1621"/>
      <c r="IIR20" s="1621"/>
      <c r="IIS20" s="1621"/>
      <c r="IIT20" s="1621"/>
      <c r="IIU20" s="1621"/>
      <c r="IIV20" s="1621"/>
      <c r="IIW20" s="1621"/>
      <c r="IIX20" s="1621"/>
      <c r="IIY20" s="1621"/>
      <c r="IIZ20" s="1621"/>
      <c r="IJA20" s="1621"/>
      <c r="IJB20" s="1621"/>
      <c r="IJC20" s="1621"/>
      <c r="IJD20" s="1621"/>
      <c r="IJE20" s="1621"/>
      <c r="IJF20" s="1621"/>
      <c r="IJG20" s="1621"/>
      <c r="IJH20" s="1621"/>
      <c r="IJI20" s="1621"/>
      <c r="IJJ20" s="1621"/>
      <c r="IJK20" s="1621"/>
      <c r="IJL20" s="1621"/>
      <c r="IJM20" s="1621"/>
      <c r="IJN20" s="1621"/>
      <c r="IJO20" s="1621"/>
      <c r="IJP20" s="1621"/>
      <c r="IJQ20" s="1621"/>
      <c r="IJR20" s="1621"/>
      <c r="IJS20" s="1621"/>
      <c r="IJT20" s="1621"/>
      <c r="IJU20" s="1621"/>
      <c r="IJV20" s="1621"/>
      <c r="IJW20" s="1621"/>
      <c r="IJX20" s="1621"/>
      <c r="IJY20" s="1621"/>
      <c r="IJZ20" s="1621"/>
      <c r="IKA20" s="1621"/>
      <c r="IKB20" s="1621"/>
      <c r="IKC20" s="1621"/>
      <c r="IKD20" s="1621"/>
      <c r="IKE20" s="1621"/>
      <c r="IKF20" s="1621"/>
      <c r="IKG20" s="1621"/>
      <c r="IKH20" s="1621"/>
      <c r="IKI20" s="1621"/>
      <c r="IKJ20" s="1621"/>
      <c r="IKK20" s="1621"/>
      <c r="IKL20" s="1621"/>
      <c r="IKM20" s="1621"/>
      <c r="IKN20" s="1621"/>
      <c r="IKO20" s="1621"/>
      <c r="IKP20" s="1621"/>
      <c r="IKQ20" s="1621"/>
      <c r="IKR20" s="1621"/>
      <c r="IKS20" s="1621"/>
      <c r="IKT20" s="1621"/>
      <c r="IKU20" s="1621"/>
      <c r="IKV20" s="1621"/>
      <c r="IKW20" s="1621"/>
      <c r="IKX20" s="1621"/>
      <c r="IKY20" s="1621"/>
      <c r="IKZ20" s="1621"/>
      <c r="ILA20" s="1621"/>
      <c r="ILB20" s="1621"/>
      <c r="ILC20" s="1621"/>
      <c r="ILD20" s="1621"/>
      <c r="ILE20" s="1621"/>
      <c r="ILF20" s="1621"/>
      <c r="ILG20" s="1621"/>
      <c r="ILH20" s="1621"/>
      <c r="ILI20" s="1621"/>
      <c r="ILJ20" s="1621"/>
      <c r="ILK20" s="1621"/>
      <c r="ILL20" s="1621"/>
      <c r="ILM20" s="1621"/>
      <c r="ILN20" s="1621"/>
      <c r="ILO20" s="1621"/>
      <c r="ILP20" s="1621"/>
      <c r="ILQ20" s="1621"/>
      <c r="ILR20" s="1621"/>
      <c r="ILS20" s="1621"/>
      <c r="ILT20" s="1621"/>
      <c r="ILU20" s="1621"/>
      <c r="ILV20" s="1621"/>
      <c r="ILW20" s="1621"/>
      <c r="ILX20" s="1621"/>
      <c r="ILY20" s="1621"/>
      <c r="ILZ20" s="1621"/>
      <c r="IMA20" s="1621"/>
      <c r="IMB20" s="1621"/>
      <c r="IMC20" s="1621"/>
      <c r="IMD20" s="1621"/>
      <c r="IME20" s="1621"/>
      <c r="IMF20" s="1621"/>
      <c r="IMG20" s="1621"/>
      <c r="IMH20" s="1621"/>
      <c r="IMI20" s="1621"/>
      <c r="IMJ20" s="1621"/>
      <c r="IMK20" s="1621"/>
      <c r="IML20" s="1621"/>
      <c r="IMM20" s="1621"/>
      <c r="IMN20" s="1621"/>
      <c r="IMO20" s="1621"/>
      <c r="IMP20" s="1621"/>
      <c r="IMQ20" s="1621"/>
      <c r="IMR20" s="1621"/>
      <c r="IMS20" s="1621"/>
      <c r="IMT20" s="1621"/>
      <c r="IMU20" s="1621"/>
      <c r="IMV20" s="1621"/>
      <c r="IMW20" s="1621"/>
      <c r="IMX20" s="1621"/>
      <c r="IMY20" s="1621"/>
      <c r="IMZ20" s="1621"/>
      <c r="INA20" s="1621"/>
      <c r="INB20" s="1621"/>
      <c r="INC20" s="1621"/>
      <c r="IND20" s="1621"/>
      <c r="INE20" s="1621"/>
      <c r="INF20" s="1621"/>
      <c r="ING20" s="1621"/>
      <c r="INH20" s="1621"/>
      <c r="INI20" s="1621"/>
      <c r="INJ20" s="1621"/>
      <c r="INK20" s="1621"/>
      <c r="INL20" s="1621"/>
      <c r="INM20" s="1621"/>
      <c r="INN20" s="1621"/>
      <c r="INO20" s="1621"/>
      <c r="INP20" s="1621"/>
      <c r="INQ20" s="1621"/>
      <c r="INR20" s="1621"/>
      <c r="INS20" s="1621"/>
      <c r="INT20" s="1621"/>
      <c r="INU20" s="1621"/>
      <c r="INV20" s="1621"/>
      <c r="INW20" s="1621"/>
      <c r="INX20" s="1621"/>
      <c r="INY20" s="1621"/>
      <c r="INZ20" s="1621"/>
      <c r="IOA20" s="1621"/>
      <c r="IOB20" s="1621"/>
      <c r="IOC20" s="1621"/>
      <c r="IOD20" s="1621"/>
      <c r="IOE20" s="1621"/>
      <c r="IOF20" s="1621"/>
      <c r="IOG20" s="1621"/>
      <c r="IOH20" s="1621"/>
      <c r="IOI20" s="1621"/>
      <c r="IOJ20" s="1621"/>
      <c r="IOK20" s="1621"/>
      <c r="IOL20" s="1621"/>
      <c r="IOM20" s="1621"/>
      <c r="ION20" s="1621"/>
      <c r="IOO20" s="1621"/>
      <c r="IOP20" s="1621"/>
      <c r="IOQ20" s="1621"/>
      <c r="IOR20" s="1621"/>
      <c r="IOS20" s="1621"/>
      <c r="IOT20" s="1621"/>
      <c r="IOU20" s="1621"/>
      <c r="IOV20" s="1621"/>
      <c r="IOW20" s="1621"/>
      <c r="IOX20" s="1621"/>
      <c r="IOY20" s="1621"/>
      <c r="IOZ20" s="1621"/>
      <c r="IPA20" s="1621"/>
      <c r="IPB20" s="1621"/>
      <c r="IPC20" s="1621"/>
      <c r="IPD20" s="1621"/>
      <c r="IPE20" s="1621"/>
      <c r="IPF20" s="1621"/>
      <c r="IPG20" s="1621"/>
      <c r="IPH20" s="1621"/>
      <c r="IPI20" s="1621"/>
      <c r="IPJ20" s="1621"/>
      <c r="IPK20" s="1621"/>
      <c r="IPL20" s="1621"/>
      <c r="IPM20" s="1621"/>
      <c r="IPN20" s="1621"/>
      <c r="IPO20" s="1621"/>
      <c r="IPP20" s="1621"/>
      <c r="IPQ20" s="1621"/>
      <c r="IPR20" s="1621"/>
      <c r="IPS20" s="1621"/>
      <c r="IPT20" s="1621"/>
      <c r="IPU20" s="1621"/>
      <c r="IPV20" s="1621"/>
      <c r="IPW20" s="1621"/>
      <c r="IPX20" s="1621"/>
      <c r="IPY20" s="1621"/>
      <c r="IPZ20" s="1621"/>
      <c r="IQA20" s="1621"/>
      <c r="IQB20" s="1621"/>
      <c r="IQC20" s="1621"/>
      <c r="IQD20" s="1621"/>
      <c r="IQE20" s="1621"/>
      <c r="IQF20" s="1621"/>
      <c r="IQG20" s="1621"/>
      <c r="IQH20" s="1621"/>
      <c r="IQI20" s="1621"/>
      <c r="IQJ20" s="1621"/>
      <c r="IQK20" s="1621"/>
      <c r="IQL20" s="1621"/>
      <c r="IQM20" s="1621"/>
      <c r="IQN20" s="1621"/>
      <c r="IQO20" s="1621"/>
      <c r="IQP20" s="1621"/>
      <c r="IQQ20" s="1621"/>
      <c r="IQR20" s="1621"/>
      <c r="IQS20" s="1621"/>
      <c r="IQT20" s="1621"/>
      <c r="IQU20" s="1621"/>
      <c r="IQV20" s="1621"/>
      <c r="IQW20" s="1621"/>
      <c r="IQX20" s="1621"/>
      <c r="IQY20" s="1621"/>
      <c r="IQZ20" s="1621"/>
      <c r="IRA20" s="1621"/>
      <c r="IRB20" s="1621"/>
      <c r="IRC20" s="1621"/>
      <c r="IRD20" s="1621"/>
      <c r="IRE20" s="1621"/>
      <c r="IRF20" s="1621"/>
      <c r="IRG20" s="1621"/>
      <c r="IRH20" s="1621"/>
      <c r="IRI20" s="1621"/>
      <c r="IRJ20" s="1621"/>
      <c r="IRK20" s="1621"/>
      <c r="IRL20" s="1621"/>
      <c r="IRM20" s="1621"/>
      <c r="IRN20" s="1621"/>
      <c r="IRO20" s="1621"/>
      <c r="IRP20" s="1621"/>
      <c r="IRQ20" s="1621"/>
      <c r="IRR20" s="1621"/>
      <c r="IRS20" s="1621"/>
      <c r="IRT20" s="1621"/>
      <c r="IRU20" s="1621"/>
      <c r="IRV20" s="1621"/>
      <c r="IRW20" s="1621"/>
      <c r="IRX20" s="1621"/>
      <c r="IRY20" s="1621"/>
      <c r="IRZ20" s="1621"/>
      <c r="ISA20" s="1621"/>
      <c r="ISB20" s="1621"/>
      <c r="ISC20" s="1621"/>
      <c r="ISD20" s="1621"/>
      <c r="ISE20" s="1621"/>
      <c r="ISF20" s="1621"/>
      <c r="ISG20" s="1621"/>
      <c r="ISH20" s="1621"/>
      <c r="ISI20" s="1621"/>
      <c r="ISJ20" s="1621"/>
      <c r="ISK20" s="1621"/>
      <c r="ISL20" s="1621"/>
      <c r="ISM20" s="1621"/>
      <c r="ISN20" s="1621"/>
      <c r="ISO20" s="1621"/>
      <c r="ISP20" s="1621"/>
      <c r="ISQ20" s="1621"/>
      <c r="ISR20" s="1621"/>
      <c r="ISS20" s="1621"/>
      <c r="IST20" s="1621"/>
      <c r="ISU20" s="1621"/>
      <c r="ISV20" s="1621"/>
      <c r="ISW20" s="1621"/>
      <c r="ISX20" s="1621"/>
      <c r="ISY20" s="1621"/>
      <c r="ISZ20" s="1621"/>
      <c r="ITA20" s="1621"/>
      <c r="ITB20" s="1621"/>
      <c r="ITC20" s="1621"/>
      <c r="ITD20" s="1621"/>
      <c r="ITE20" s="1621"/>
      <c r="ITF20" s="1621"/>
      <c r="ITG20" s="1621"/>
      <c r="ITH20" s="1621"/>
      <c r="ITI20" s="1621"/>
      <c r="ITJ20" s="1621"/>
      <c r="ITK20" s="1621"/>
      <c r="ITL20" s="1621"/>
      <c r="ITM20" s="1621"/>
      <c r="ITN20" s="1621"/>
      <c r="ITO20" s="1621"/>
      <c r="ITP20" s="1621"/>
      <c r="ITQ20" s="1621"/>
      <c r="ITR20" s="1621"/>
      <c r="ITS20" s="1621"/>
      <c r="ITT20" s="1621"/>
      <c r="ITU20" s="1621"/>
      <c r="ITV20" s="1621"/>
      <c r="ITW20" s="1621"/>
      <c r="ITX20" s="1621"/>
      <c r="ITY20" s="1621"/>
      <c r="ITZ20" s="1621"/>
      <c r="IUA20" s="1621"/>
      <c r="IUB20" s="1621"/>
      <c r="IUC20" s="1621"/>
      <c r="IUD20" s="1621"/>
      <c r="IUE20" s="1621"/>
      <c r="IUF20" s="1621"/>
      <c r="IUG20" s="1621"/>
      <c r="IUH20" s="1621"/>
      <c r="IUI20" s="1621"/>
      <c r="IUJ20" s="1621"/>
      <c r="IUK20" s="1621"/>
      <c r="IUL20" s="1621"/>
      <c r="IUM20" s="1621"/>
      <c r="IUN20" s="1621"/>
      <c r="IUO20" s="1621"/>
      <c r="IUP20" s="1621"/>
      <c r="IUQ20" s="1621"/>
      <c r="IUR20" s="1621"/>
      <c r="IUS20" s="1621"/>
      <c r="IUT20" s="1621"/>
      <c r="IUU20" s="1621"/>
      <c r="IUV20" s="1621"/>
      <c r="IUW20" s="1621"/>
      <c r="IUX20" s="1621"/>
      <c r="IUY20" s="1621"/>
      <c r="IUZ20" s="1621"/>
      <c r="IVA20" s="1621"/>
      <c r="IVB20" s="1621"/>
      <c r="IVC20" s="1621"/>
      <c r="IVD20" s="1621"/>
      <c r="IVE20" s="1621"/>
      <c r="IVF20" s="1621"/>
      <c r="IVG20" s="1621"/>
      <c r="IVH20" s="1621"/>
      <c r="IVI20" s="1621"/>
      <c r="IVJ20" s="1621"/>
      <c r="IVK20" s="1621"/>
      <c r="IVL20" s="1621"/>
      <c r="IVM20" s="1621"/>
      <c r="IVN20" s="1621"/>
      <c r="IVO20" s="1621"/>
      <c r="IVP20" s="1621"/>
      <c r="IVQ20" s="1621"/>
      <c r="IVR20" s="1621"/>
      <c r="IVS20" s="1621"/>
      <c r="IVT20" s="1621"/>
      <c r="IVU20" s="1621"/>
      <c r="IVV20" s="1621"/>
      <c r="IVW20" s="1621"/>
      <c r="IVX20" s="1621"/>
      <c r="IVY20" s="1621"/>
      <c r="IVZ20" s="1621"/>
      <c r="IWA20" s="1621"/>
      <c r="IWB20" s="1621"/>
      <c r="IWC20" s="1621"/>
      <c r="IWD20" s="1621"/>
      <c r="IWE20" s="1621"/>
      <c r="IWF20" s="1621"/>
      <c r="IWG20" s="1621"/>
      <c r="IWH20" s="1621"/>
      <c r="IWI20" s="1621"/>
      <c r="IWJ20" s="1621"/>
      <c r="IWK20" s="1621"/>
      <c r="IWL20" s="1621"/>
      <c r="IWM20" s="1621"/>
      <c r="IWN20" s="1621"/>
      <c r="IWO20" s="1621"/>
      <c r="IWP20" s="1621"/>
      <c r="IWQ20" s="1621"/>
      <c r="IWR20" s="1621"/>
      <c r="IWS20" s="1621"/>
      <c r="IWT20" s="1621"/>
      <c r="IWU20" s="1621"/>
      <c r="IWV20" s="1621"/>
      <c r="IWW20" s="1621"/>
      <c r="IWX20" s="1621"/>
      <c r="IWY20" s="1621"/>
      <c r="IWZ20" s="1621"/>
      <c r="IXA20" s="1621"/>
      <c r="IXB20" s="1621"/>
      <c r="IXC20" s="1621"/>
      <c r="IXD20" s="1621"/>
      <c r="IXE20" s="1621"/>
      <c r="IXF20" s="1621"/>
      <c r="IXG20" s="1621"/>
      <c r="IXH20" s="1621"/>
      <c r="IXI20" s="1621"/>
      <c r="IXJ20" s="1621"/>
      <c r="IXK20" s="1621"/>
      <c r="IXL20" s="1621"/>
      <c r="IXM20" s="1621"/>
      <c r="IXN20" s="1621"/>
      <c r="IXO20" s="1621"/>
      <c r="IXP20" s="1621"/>
      <c r="IXQ20" s="1621"/>
      <c r="IXR20" s="1621"/>
      <c r="IXS20" s="1621"/>
      <c r="IXT20" s="1621"/>
      <c r="IXU20" s="1621"/>
      <c r="IXV20" s="1621"/>
      <c r="IXW20" s="1621"/>
      <c r="IXX20" s="1621"/>
      <c r="IXY20" s="1621"/>
      <c r="IXZ20" s="1621"/>
      <c r="IYA20" s="1621"/>
      <c r="IYB20" s="1621"/>
      <c r="IYC20" s="1621"/>
      <c r="IYD20" s="1621"/>
      <c r="IYE20" s="1621"/>
      <c r="IYF20" s="1621"/>
      <c r="IYG20" s="1621"/>
      <c r="IYH20" s="1621"/>
      <c r="IYI20" s="1621"/>
      <c r="IYJ20" s="1621"/>
      <c r="IYK20" s="1621"/>
      <c r="IYL20" s="1621"/>
      <c r="IYM20" s="1621"/>
      <c r="IYN20" s="1621"/>
      <c r="IYO20" s="1621"/>
      <c r="IYP20" s="1621"/>
      <c r="IYQ20" s="1621"/>
      <c r="IYR20" s="1621"/>
      <c r="IYS20" s="1621"/>
      <c r="IYT20" s="1621"/>
      <c r="IYU20" s="1621"/>
      <c r="IYV20" s="1621"/>
      <c r="IYW20" s="1621"/>
      <c r="IYX20" s="1621"/>
      <c r="IYY20" s="1621"/>
      <c r="IYZ20" s="1621"/>
      <c r="IZA20" s="1621"/>
      <c r="IZB20" s="1621"/>
      <c r="IZC20" s="1621"/>
      <c r="IZD20" s="1621"/>
      <c r="IZE20" s="1621"/>
      <c r="IZF20" s="1621"/>
      <c r="IZG20" s="1621"/>
      <c r="IZH20" s="1621"/>
      <c r="IZI20" s="1621"/>
      <c r="IZJ20" s="1621"/>
      <c r="IZK20" s="1621"/>
      <c r="IZL20" s="1621"/>
      <c r="IZM20" s="1621"/>
      <c r="IZN20" s="1621"/>
      <c r="IZO20" s="1621"/>
      <c r="IZP20" s="1621"/>
      <c r="IZQ20" s="1621"/>
      <c r="IZR20" s="1621"/>
      <c r="IZS20" s="1621"/>
      <c r="IZT20" s="1621"/>
      <c r="IZU20" s="1621"/>
      <c r="IZV20" s="1621"/>
      <c r="IZW20" s="1621"/>
      <c r="IZX20" s="1621"/>
      <c r="IZY20" s="1621"/>
      <c r="IZZ20" s="1621"/>
      <c r="JAA20" s="1621"/>
      <c r="JAB20" s="1621"/>
      <c r="JAC20" s="1621"/>
      <c r="JAD20" s="1621"/>
      <c r="JAE20" s="1621"/>
      <c r="JAF20" s="1621"/>
      <c r="JAG20" s="1621"/>
      <c r="JAH20" s="1621"/>
      <c r="JAI20" s="1621"/>
      <c r="JAJ20" s="1621"/>
      <c r="JAK20" s="1621"/>
      <c r="JAL20" s="1621"/>
      <c r="JAM20" s="1621"/>
      <c r="JAN20" s="1621"/>
      <c r="JAO20" s="1621"/>
      <c r="JAP20" s="1621"/>
      <c r="JAQ20" s="1621"/>
      <c r="JAR20" s="1621"/>
      <c r="JAS20" s="1621"/>
      <c r="JAT20" s="1621"/>
      <c r="JAU20" s="1621"/>
      <c r="JAV20" s="1621"/>
      <c r="JAW20" s="1621"/>
      <c r="JAX20" s="1621"/>
      <c r="JAY20" s="1621"/>
      <c r="JAZ20" s="1621"/>
      <c r="JBA20" s="1621"/>
      <c r="JBB20" s="1621"/>
      <c r="JBC20" s="1621"/>
      <c r="JBD20" s="1621"/>
      <c r="JBE20" s="1621"/>
      <c r="JBF20" s="1621"/>
      <c r="JBG20" s="1621"/>
      <c r="JBH20" s="1621"/>
      <c r="JBI20" s="1621"/>
      <c r="JBJ20" s="1621"/>
      <c r="JBK20" s="1621"/>
      <c r="JBL20" s="1621"/>
      <c r="JBM20" s="1621"/>
      <c r="JBN20" s="1621"/>
      <c r="JBO20" s="1621"/>
      <c r="JBP20" s="1621"/>
      <c r="JBQ20" s="1621"/>
      <c r="JBR20" s="1621"/>
      <c r="JBS20" s="1621"/>
      <c r="JBT20" s="1621"/>
      <c r="JBU20" s="1621"/>
      <c r="JBV20" s="1621"/>
      <c r="JBW20" s="1621"/>
      <c r="JBX20" s="1621"/>
      <c r="JBY20" s="1621"/>
      <c r="JBZ20" s="1621"/>
      <c r="JCA20" s="1621"/>
      <c r="JCB20" s="1621"/>
      <c r="JCC20" s="1621"/>
      <c r="JCD20" s="1621"/>
      <c r="JCE20" s="1621"/>
      <c r="JCF20" s="1621"/>
      <c r="JCG20" s="1621"/>
      <c r="JCH20" s="1621"/>
      <c r="JCI20" s="1621"/>
      <c r="JCJ20" s="1621"/>
      <c r="JCK20" s="1621"/>
      <c r="JCL20" s="1621"/>
      <c r="JCM20" s="1621"/>
      <c r="JCN20" s="1621"/>
      <c r="JCO20" s="1621"/>
      <c r="JCP20" s="1621"/>
      <c r="JCQ20" s="1621"/>
      <c r="JCR20" s="1621"/>
      <c r="JCS20" s="1621"/>
      <c r="JCT20" s="1621"/>
      <c r="JCU20" s="1621"/>
      <c r="JCV20" s="1621"/>
      <c r="JCW20" s="1621"/>
      <c r="JCX20" s="1621"/>
      <c r="JCY20" s="1621"/>
      <c r="JCZ20" s="1621"/>
      <c r="JDA20" s="1621"/>
      <c r="JDB20" s="1621"/>
      <c r="JDC20" s="1621"/>
      <c r="JDD20" s="1621"/>
      <c r="JDE20" s="1621"/>
      <c r="JDF20" s="1621"/>
      <c r="JDG20" s="1621"/>
      <c r="JDH20" s="1621"/>
      <c r="JDI20" s="1621"/>
      <c r="JDJ20" s="1621"/>
      <c r="JDK20" s="1621"/>
      <c r="JDL20" s="1621"/>
      <c r="JDM20" s="1621"/>
      <c r="JDN20" s="1621"/>
      <c r="JDO20" s="1621"/>
      <c r="JDP20" s="1621"/>
      <c r="JDQ20" s="1621"/>
      <c r="JDR20" s="1621"/>
      <c r="JDS20" s="1621"/>
      <c r="JDT20" s="1621"/>
      <c r="JDU20" s="1621"/>
      <c r="JDV20" s="1621"/>
      <c r="JDW20" s="1621"/>
      <c r="JDX20" s="1621"/>
      <c r="JDY20" s="1621"/>
      <c r="JDZ20" s="1621"/>
      <c r="JEA20" s="1621"/>
      <c r="JEB20" s="1621"/>
      <c r="JEC20" s="1621"/>
      <c r="JED20" s="1621"/>
      <c r="JEE20" s="1621"/>
      <c r="JEF20" s="1621"/>
      <c r="JEG20" s="1621"/>
      <c r="JEH20" s="1621"/>
      <c r="JEI20" s="1621"/>
      <c r="JEJ20" s="1621"/>
      <c r="JEK20" s="1621"/>
      <c r="JEL20" s="1621"/>
      <c r="JEM20" s="1621"/>
      <c r="JEN20" s="1621"/>
      <c r="JEO20" s="1621"/>
      <c r="JEP20" s="1621"/>
      <c r="JEQ20" s="1621"/>
      <c r="JER20" s="1621"/>
      <c r="JES20" s="1621"/>
      <c r="JET20" s="1621"/>
      <c r="JEU20" s="1621"/>
      <c r="JEV20" s="1621"/>
      <c r="JEW20" s="1621"/>
      <c r="JEX20" s="1621"/>
      <c r="JEY20" s="1621"/>
      <c r="JEZ20" s="1621"/>
      <c r="JFA20" s="1621"/>
      <c r="JFB20" s="1621"/>
      <c r="JFC20" s="1621"/>
      <c r="JFD20" s="1621"/>
      <c r="JFE20" s="1621"/>
      <c r="JFF20" s="1621"/>
      <c r="JFG20" s="1621"/>
      <c r="JFH20" s="1621"/>
      <c r="JFI20" s="1621"/>
      <c r="JFJ20" s="1621"/>
      <c r="JFK20" s="1621"/>
      <c r="JFL20" s="1621"/>
      <c r="JFM20" s="1621"/>
      <c r="JFN20" s="1621"/>
      <c r="JFO20" s="1621"/>
      <c r="JFP20" s="1621"/>
      <c r="JFQ20" s="1621"/>
      <c r="JFR20" s="1621"/>
      <c r="JFS20" s="1621"/>
      <c r="JFT20" s="1621"/>
      <c r="JFU20" s="1621"/>
      <c r="JFV20" s="1621"/>
      <c r="JFW20" s="1621"/>
      <c r="JFX20" s="1621"/>
      <c r="JFY20" s="1621"/>
      <c r="JFZ20" s="1621"/>
      <c r="JGA20" s="1621"/>
      <c r="JGB20" s="1621"/>
      <c r="JGC20" s="1621"/>
      <c r="JGD20" s="1621"/>
      <c r="JGE20" s="1621"/>
      <c r="JGF20" s="1621"/>
      <c r="JGG20" s="1621"/>
      <c r="JGH20" s="1621"/>
      <c r="JGI20" s="1621"/>
      <c r="JGJ20" s="1621"/>
      <c r="JGK20" s="1621"/>
      <c r="JGL20" s="1621"/>
      <c r="JGM20" s="1621"/>
      <c r="JGN20" s="1621"/>
      <c r="JGO20" s="1621"/>
      <c r="JGP20" s="1621"/>
      <c r="JGQ20" s="1621"/>
      <c r="JGR20" s="1621"/>
      <c r="JGS20" s="1621"/>
      <c r="JGT20" s="1621"/>
      <c r="JGU20" s="1621"/>
      <c r="JGV20" s="1621"/>
      <c r="JGW20" s="1621"/>
      <c r="JGX20" s="1621"/>
      <c r="JGY20" s="1621"/>
      <c r="JGZ20" s="1621"/>
      <c r="JHA20" s="1621"/>
      <c r="JHB20" s="1621"/>
      <c r="JHC20" s="1621"/>
      <c r="JHD20" s="1621"/>
      <c r="JHE20" s="1621"/>
      <c r="JHF20" s="1621"/>
      <c r="JHG20" s="1621"/>
      <c r="JHH20" s="1621"/>
      <c r="JHI20" s="1621"/>
      <c r="JHJ20" s="1621"/>
      <c r="JHK20" s="1621"/>
      <c r="JHL20" s="1621"/>
      <c r="JHM20" s="1621"/>
      <c r="JHN20" s="1621"/>
      <c r="JHO20" s="1621"/>
      <c r="JHP20" s="1621"/>
      <c r="JHQ20" s="1621"/>
      <c r="JHR20" s="1621"/>
      <c r="JHS20" s="1621"/>
      <c r="JHT20" s="1621"/>
      <c r="JHU20" s="1621"/>
      <c r="JHV20" s="1621"/>
      <c r="JHW20" s="1621"/>
      <c r="JHX20" s="1621"/>
      <c r="JHY20" s="1621"/>
      <c r="JHZ20" s="1621"/>
      <c r="JIA20" s="1621"/>
      <c r="JIB20" s="1621"/>
      <c r="JIC20" s="1621"/>
      <c r="JID20" s="1621"/>
      <c r="JIE20" s="1621"/>
      <c r="JIF20" s="1621"/>
      <c r="JIG20" s="1621"/>
      <c r="JIH20" s="1621"/>
      <c r="JII20" s="1621"/>
      <c r="JIJ20" s="1621"/>
      <c r="JIK20" s="1621"/>
      <c r="JIL20" s="1621"/>
      <c r="JIM20" s="1621"/>
      <c r="JIN20" s="1621"/>
      <c r="JIO20" s="1621"/>
      <c r="JIP20" s="1621"/>
      <c r="JIQ20" s="1621"/>
      <c r="JIR20" s="1621"/>
      <c r="JIS20" s="1621"/>
      <c r="JIT20" s="1621"/>
      <c r="JIU20" s="1621"/>
      <c r="JIV20" s="1621"/>
      <c r="JIW20" s="1621"/>
      <c r="JIX20" s="1621"/>
      <c r="JIY20" s="1621"/>
      <c r="JIZ20" s="1621"/>
      <c r="JJA20" s="1621"/>
      <c r="JJB20" s="1621"/>
      <c r="JJC20" s="1621"/>
      <c r="JJD20" s="1621"/>
      <c r="JJE20" s="1621"/>
      <c r="JJF20" s="1621"/>
      <c r="JJG20" s="1621"/>
      <c r="JJH20" s="1621"/>
      <c r="JJI20" s="1621"/>
      <c r="JJJ20" s="1621"/>
      <c r="JJK20" s="1621"/>
      <c r="JJL20" s="1621"/>
      <c r="JJM20" s="1621"/>
      <c r="JJN20" s="1621"/>
      <c r="JJO20" s="1621"/>
      <c r="JJP20" s="1621"/>
      <c r="JJQ20" s="1621"/>
      <c r="JJR20" s="1621"/>
      <c r="JJS20" s="1621"/>
      <c r="JJT20" s="1621"/>
      <c r="JJU20" s="1621"/>
      <c r="JJV20" s="1621"/>
      <c r="JJW20" s="1621"/>
      <c r="JJX20" s="1621"/>
      <c r="JJY20" s="1621"/>
      <c r="JJZ20" s="1621"/>
      <c r="JKA20" s="1621"/>
      <c r="JKB20" s="1621"/>
      <c r="JKC20" s="1621"/>
      <c r="JKD20" s="1621"/>
      <c r="JKE20" s="1621"/>
      <c r="JKF20" s="1621"/>
      <c r="JKG20" s="1621"/>
      <c r="JKH20" s="1621"/>
      <c r="JKI20" s="1621"/>
      <c r="JKJ20" s="1621"/>
      <c r="JKK20" s="1621"/>
      <c r="JKL20" s="1621"/>
      <c r="JKM20" s="1621"/>
      <c r="JKN20" s="1621"/>
      <c r="JKO20" s="1621"/>
      <c r="JKP20" s="1621"/>
      <c r="JKQ20" s="1621"/>
      <c r="JKR20" s="1621"/>
      <c r="JKS20" s="1621"/>
      <c r="JKT20" s="1621"/>
      <c r="JKU20" s="1621"/>
      <c r="JKV20" s="1621"/>
      <c r="JKW20" s="1621"/>
      <c r="JKX20" s="1621"/>
      <c r="JKY20" s="1621"/>
      <c r="JKZ20" s="1621"/>
      <c r="JLA20" s="1621"/>
      <c r="JLB20" s="1621"/>
      <c r="JLC20" s="1621"/>
      <c r="JLD20" s="1621"/>
      <c r="JLE20" s="1621"/>
      <c r="JLF20" s="1621"/>
      <c r="JLG20" s="1621"/>
      <c r="JLH20" s="1621"/>
      <c r="JLI20" s="1621"/>
      <c r="JLJ20" s="1621"/>
      <c r="JLK20" s="1621"/>
      <c r="JLL20" s="1621"/>
      <c r="JLM20" s="1621"/>
      <c r="JLN20" s="1621"/>
      <c r="JLO20" s="1621"/>
      <c r="JLP20" s="1621"/>
      <c r="JLQ20" s="1621"/>
      <c r="JLR20" s="1621"/>
      <c r="JLS20" s="1621"/>
      <c r="JLT20" s="1621"/>
      <c r="JLU20" s="1621"/>
      <c r="JLV20" s="1621"/>
      <c r="JLW20" s="1621"/>
      <c r="JLX20" s="1621"/>
      <c r="JLY20" s="1621"/>
      <c r="JLZ20" s="1621"/>
      <c r="JMA20" s="1621"/>
      <c r="JMB20" s="1621"/>
      <c r="JMC20" s="1621"/>
      <c r="JMD20" s="1621"/>
      <c r="JME20" s="1621"/>
      <c r="JMF20" s="1621"/>
      <c r="JMG20" s="1621"/>
      <c r="JMH20" s="1621"/>
      <c r="JMI20" s="1621"/>
      <c r="JMJ20" s="1621"/>
      <c r="JMK20" s="1621"/>
      <c r="JML20" s="1621"/>
      <c r="JMM20" s="1621"/>
      <c r="JMN20" s="1621"/>
      <c r="JMO20" s="1621"/>
      <c r="JMP20" s="1621"/>
      <c r="JMQ20" s="1621"/>
      <c r="JMR20" s="1621"/>
      <c r="JMS20" s="1621"/>
      <c r="JMT20" s="1621"/>
      <c r="JMU20" s="1621"/>
      <c r="JMV20" s="1621"/>
      <c r="JMW20" s="1621"/>
      <c r="JMX20" s="1621"/>
      <c r="JMY20" s="1621"/>
      <c r="JMZ20" s="1621"/>
      <c r="JNA20" s="1621"/>
      <c r="JNB20" s="1621"/>
      <c r="JNC20" s="1621"/>
      <c r="JND20" s="1621"/>
      <c r="JNE20" s="1621"/>
      <c r="JNF20" s="1621"/>
      <c r="JNG20" s="1621"/>
      <c r="JNH20" s="1621"/>
      <c r="JNI20" s="1621"/>
      <c r="JNJ20" s="1621"/>
      <c r="JNK20" s="1621"/>
      <c r="JNL20" s="1621"/>
      <c r="JNM20" s="1621"/>
      <c r="JNN20" s="1621"/>
      <c r="JNO20" s="1621"/>
      <c r="JNP20" s="1621"/>
      <c r="JNQ20" s="1621"/>
      <c r="JNR20" s="1621"/>
      <c r="JNS20" s="1621"/>
      <c r="JNT20" s="1621"/>
      <c r="JNU20" s="1621"/>
      <c r="JNV20" s="1621"/>
      <c r="JNW20" s="1621"/>
      <c r="JNX20" s="1621"/>
      <c r="JNY20" s="1621"/>
      <c r="JNZ20" s="1621"/>
      <c r="JOA20" s="1621"/>
      <c r="JOB20" s="1621"/>
      <c r="JOC20" s="1621"/>
      <c r="JOD20" s="1621"/>
      <c r="JOE20" s="1621"/>
      <c r="JOF20" s="1621"/>
      <c r="JOG20" s="1621"/>
      <c r="JOH20" s="1621"/>
      <c r="JOI20" s="1621"/>
      <c r="JOJ20" s="1621"/>
      <c r="JOK20" s="1621"/>
      <c r="JOL20" s="1621"/>
      <c r="JOM20" s="1621"/>
      <c r="JON20" s="1621"/>
      <c r="JOO20" s="1621"/>
      <c r="JOP20" s="1621"/>
      <c r="JOQ20" s="1621"/>
      <c r="JOR20" s="1621"/>
      <c r="JOS20" s="1621"/>
      <c r="JOT20" s="1621"/>
      <c r="JOU20" s="1621"/>
      <c r="JOV20" s="1621"/>
      <c r="JOW20" s="1621"/>
      <c r="JOX20" s="1621"/>
      <c r="JOY20" s="1621"/>
      <c r="JOZ20" s="1621"/>
      <c r="JPA20" s="1621"/>
      <c r="JPB20" s="1621"/>
      <c r="JPC20" s="1621"/>
      <c r="JPD20" s="1621"/>
      <c r="JPE20" s="1621"/>
      <c r="JPF20" s="1621"/>
      <c r="JPG20" s="1621"/>
      <c r="JPH20" s="1621"/>
      <c r="JPI20" s="1621"/>
      <c r="JPJ20" s="1621"/>
      <c r="JPK20" s="1621"/>
      <c r="JPL20" s="1621"/>
      <c r="JPM20" s="1621"/>
      <c r="JPN20" s="1621"/>
      <c r="JPO20" s="1621"/>
      <c r="JPP20" s="1621"/>
      <c r="JPQ20" s="1621"/>
      <c r="JPR20" s="1621"/>
      <c r="JPS20" s="1621"/>
      <c r="JPT20" s="1621"/>
      <c r="JPU20" s="1621"/>
      <c r="JPV20" s="1621"/>
      <c r="JPW20" s="1621"/>
      <c r="JPX20" s="1621"/>
      <c r="JPY20" s="1621"/>
      <c r="JPZ20" s="1621"/>
      <c r="JQA20" s="1621"/>
      <c r="JQB20" s="1621"/>
      <c r="JQC20" s="1621"/>
      <c r="JQD20" s="1621"/>
      <c r="JQE20" s="1621"/>
      <c r="JQF20" s="1621"/>
      <c r="JQG20" s="1621"/>
      <c r="JQH20" s="1621"/>
      <c r="JQI20" s="1621"/>
      <c r="JQJ20" s="1621"/>
      <c r="JQK20" s="1621"/>
      <c r="JQL20" s="1621"/>
      <c r="JQM20" s="1621"/>
      <c r="JQN20" s="1621"/>
      <c r="JQO20" s="1621"/>
      <c r="JQP20" s="1621"/>
      <c r="JQQ20" s="1621"/>
      <c r="JQR20" s="1621"/>
      <c r="JQS20" s="1621"/>
      <c r="JQT20" s="1621"/>
      <c r="JQU20" s="1621"/>
      <c r="JQV20" s="1621"/>
      <c r="JQW20" s="1621"/>
      <c r="JQX20" s="1621"/>
      <c r="JQY20" s="1621"/>
      <c r="JQZ20" s="1621"/>
      <c r="JRA20" s="1621"/>
      <c r="JRB20" s="1621"/>
      <c r="JRC20" s="1621"/>
      <c r="JRD20" s="1621"/>
      <c r="JRE20" s="1621"/>
      <c r="JRF20" s="1621"/>
      <c r="JRG20" s="1621"/>
      <c r="JRH20" s="1621"/>
      <c r="JRI20" s="1621"/>
      <c r="JRJ20" s="1621"/>
      <c r="JRK20" s="1621"/>
      <c r="JRL20" s="1621"/>
      <c r="JRM20" s="1621"/>
      <c r="JRN20" s="1621"/>
      <c r="JRO20" s="1621"/>
      <c r="JRP20" s="1621"/>
      <c r="JRQ20" s="1621"/>
      <c r="JRR20" s="1621"/>
      <c r="JRS20" s="1621"/>
      <c r="JRT20" s="1621"/>
      <c r="JRU20" s="1621"/>
      <c r="JRV20" s="1621"/>
      <c r="JRW20" s="1621"/>
      <c r="JRX20" s="1621"/>
      <c r="JRY20" s="1621"/>
      <c r="JRZ20" s="1621"/>
      <c r="JSA20" s="1621"/>
      <c r="JSB20" s="1621"/>
      <c r="JSC20" s="1621"/>
      <c r="JSD20" s="1621"/>
      <c r="JSE20" s="1621"/>
      <c r="JSF20" s="1621"/>
      <c r="JSG20" s="1621"/>
      <c r="JSH20" s="1621"/>
      <c r="JSI20" s="1621"/>
      <c r="JSJ20" s="1621"/>
      <c r="JSK20" s="1621"/>
      <c r="JSL20" s="1621"/>
      <c r="JSM20" s="1621"/>
      <c r="JSN20" s="1621"/>
      <c r="JSO20" s="1621"/>
      <c r="JSP20" s="1621"/>
      <c r="JSQ20" s="1621"/>
      <c r="JSR20" s="1621"/>
      <c r="JSS20" s="1621"/>
      <c r="JST20" s="1621"/>
      <c r="JSU20" s="1621"/>
      <c r="JSV20" s="1621"/>
      <c r="JSW20" s="1621"/>
      <c r="JSX20" s="1621"/>
      <c r="JSY20" s="1621"/>
      <c r="JSZ20" s="1621"/>
      <c r="JTA20" s="1621"/>
      <c r="JTB20" s="1621"/>
      <c r="JTC20" s="1621"/>
      <c r="JTD20" s="1621"/>
      <c r="JTE20" s="1621"/>
      <c r="JTF20" s="1621"/>
      <c r="JTG20" s="1621"/>
      <c r="JTH20" s="1621"/>
      <c r="JTI20" s="1621"/>
      <c r="JTJ20" s="1621"/>
      <c r="JTK20" s="1621"/>
      <c r="JTL20" s="1621"/>
      <c r="JTM20" s="1621"/>
      <c r="JTN20" s="1621"/>
      <c r="JTO20" s="1621"/>
      <c r="JTP20" s="1621"/>
      <c r="JTQ20" s="1621"/>
      <c r="JTR20" s="1621"/>
      <c r="JTS20" s="1621"/>
      <c r="JTT20" s="1621"/>
      <c r="JTU20" s="1621"/>
      <c r="JTV20" s="1621"/>
      <c r="JTW20" s="1621"/>
      <c r="JTX20" s="1621"/>
      <c r="JTY20" s="1621"/>
      <c r="JTZ20" s="1621"/>
      <c r="JUA20" s="1621"/>
      <c r="JUB20" s="1621"/>
      <c r="JUC20" s="1621"/>
      <c r="JUD20" s="1621"/>
      <c r="JUE20" s="1621"/>
      <c r="JUF20" s="1621"/>
      <c r="JUG20" s="1621"/>
      <c r="JUH20" s="1621"/>
      <c r="JUI20" s="1621"/>
      <c r="JUJ20" s="1621"/>
      <c r="JUK20" s="1621"/>
      <c r="JUL20" s="1621"/>
      <c r="JUM20" s="1621"/>
      <c r="JUN20" s="1621"/>
      <c r="JUO20" s="1621"/>
      <c r="JUP20" s="1621"/>
      <c r="JUQ20" s="1621"/>
      <c r="JUR20" s="1621"/>
      <c r="JUS20" s="1621"/>
      <c r="JUT20" s="1621"/>
      <c r="JUU20" s="1621"/>
      <c r="JUV20" s="1621"/>
      <c r="JUW20" s="1621"/>
      <c r="JUX20" s="1621"/>
      <c r="JUY20" s="1621"/>
      <c r="JUZ20" s="1621"/>
      <c r="JVA20" s="1621"/>
      <c r="JVB20" s="1621"/>
      <c r="JVC20" s="1621"/>
      <c r="JVD20" s="1621"/>
      <c r="JVE20" s="1621"/>
      <c r="JVF20" s="1621"/>
      <c r="JVG20" s="1621"/>
      <c r="JVH20" s="1621"/>
      <c r="JVI20" s="1621"/>
      <c r="JVJ20" s="1621"/>
      <c r="JVK20" s="1621"/>
      <c r="JVL20" s="1621"/>
      <c r="JVM20" s="1621"/>
      <c r="JVN20" s="1621"/>
      <c r="JVO20" s="1621"/>
      <c r="JVP20" s="1621"/>
      <c r="JVQ20" s="1621"/>
      <c r="JVR20" s="1621"/>
      <c r="JVS20" s="1621"/>
      <c r="JVT20" s="1621"/>
      <c r="JVU20" s="1621"/>
      <c r="JVV20" s="1621"/>
      <c r="JVW20" s="1621"/>
      <c r="JVX20" s="1621"/>
      <c r="JVY20" s="1621"/>
      <c r="JVZ20" s="1621"/>
      <c r="JWA20" s="1621"/>
      <c r="JWB20" s="1621"/>
      <c r="JWC20" s="1621"/>
      <c r="JWD20" s="1621"/>
      <c r="JWE20" s="1621"/>
      <c r="JWF20" s="1621"/>
      <c r="JWG20" s="1621"/>
      <c r="JWH20" s="1621"/>
      <c r="JWI20" s="1621"/>
      <c r="JWJ20" s="1621"/>
      <c r="JWK20" s="1621"/>
      <c r="JWL20" s="1621"/>
      <c r="JWM20" s="1621"/>
      <c r="JWN20" s="1621"/>
      <c r="JWO20" s="1621"/>
      <c r="JWP20" s="1621"/>
      <c r="JWQ20" s="1621"/>
      <c r="JWR20" s="1621"/>
      <c r="JWS20" s="1621"/>
      <c r="JWT20" s="1621"/>
      <c r="JWU20" s="1621"/>
      <c r="JWV20" s="1621"/>
      <c r="JWW20" s="1621"/>
      <c r="JWX20" s="1621"/>
      <c r="JWY20" s="1621"/>
      <c r="JWZ20" s="1621"/>
      <c r="JXA20" s="1621"/>
      <c r="JXB20" s="1621"/>
      <c r="JXC20" s="1621"/>
      <c r="JXD20" s="1621"/>
      <c r="JXE20" s="1621"/>
      <c r="JXF20" s="1621"/>
      <c r="JXG20" s="1621"/>
      <c r="JXH20" s="1621"/>
      <c r="JXI20" s="1621"/>
      <c r="JXJ20" s="1621"/>
      <c r="JXK20" s="1621"/>
      <c r="JXL20" s="1621"/>
      <c r="JXM20" s="1621"/>
      <c r="JXN20" s="1621"/>
      <c r="JXO20" s="1621"/>
      <c r="JXP20" s="1621"/>
      <c r="JXQ20" s="1621"/>
      <c r="JXR20" s="1621"/>
      <c r="JXS20" s="1621"/>
      <c r="JXT20" s="1621"/>
      <c r="JXU20" s="1621"/>
      <c r="JXV20" s="1621"/>
      <c r="JXW20" s="1621"/>
      <c r="JXX20" s="1621"/>
      <c r="JXY20" s="1621"/>
      <c r="JXZ20" s="1621"/>
      <c r="JYA20" s="1621"/>
      <c r="JYB20" s="1621"/>
      <c r="JYC20" s="1621"/>
      <c r="JYD20" s="1621"/>
      <c r="JYE20" s="1621"/>
      <c r="JYF20" s="1621"/>
      <c r="JYG20" s="1621"/>
      <c r="JYH20" s="1621"/>
      <c r="JYI20" s="1621"/>
      <c r="JYJ20" s="1621"/>
      <c r="JYK20" s="1621"/>
      <c r="JYL20" s="1621"/>
      <c r="JYM20" s="1621"/>
      <c r="JYN20" s="1621"/>
      <c r="JYO20" s="1621"/>
      <c r="JYP20" s="1621"/>
      <c r="JYQ20" s="1621"/>
      <c r="JYR20" s="1621"/>
      <c r="JYS20" s="1621"/>
      <c r="JYT20" s="1621"/>
      <c r="JYU20" s="1621"/>
      <c r="JYV20" s="1621"/>
      <c r="JYW20" s="1621"/>
      <c r="JYX20" s="1621"/>
      <c r="JYY20" s="1621"/>
      <c r="JYZ20" s="1621"/>
      <c r="JZA20" s="1621"/>
      <c r="JZB20" s="1621"/>
      <c r="JZC20" s="1621"/>
      <c r="JZD20" s="1621"/>
      <c r="JZE20" s="1621"/>
      <c r="JZF20" s="1621"/>
      <c r="JZG20" s="1621"/>
      <c r="JZH20" s="1621"/>
      <c r="JZI20" s="1621"/>
      <c r="JZJ20" s="1621"/>
      <c r="JZK20" s="1621"/>
      <c r="JZL20" s="1621"/>
      <c r="JZM20" s="1621"/>
      <c r="JZN20" s="1621"/>
      <c r="JZO20" s="1621"/>
      <c r="JZP20" s="1621"/>
      <c r="JZQ20" s="1621"/>
      <c r="JZR20" s="1621"/>
      <c r="JZS20" s="1621"/>
      <c r="JZT20" s="1621"/>
      <c r="JZU20" s="1621"/>
      <c r="JZV20" s="1621"/>
      <c r="JZW20" s="1621"/>
      <c r="JZX20" s="1621"/>
      <c r="JZY20" s="1621"/>
      <c r="JZZ20" s="1621"/>
      <c r="KAA20" s="1621"/>
      <c r="KAB20" s="1621"/>
      <c r="KAC20" s="1621"/>
      <c r="KAD20" s="1621"/>
      <c r="KAE20" s="1621"/>
      <c r="KAF20" s="1621"/>
      <c r="KAG20" s="1621"/>
      <c r="KAH20" s="1621"/>
      <c r="KAI20" s="1621"/>
      <c r="KAJ20" s="1621"/>
      <c r="KAK20" s="1621"/>
      <c r="KAL20" s="1621"/>
      <c r="KAM20" s="1621"/>
      <c r="KAN20" s="1621"/>
      <c r="KAO20" s="1621"/>
      <c r="KAP20" s="1621"/>
      <c r="KAQ20" s="1621"/>
      <c r="KAR20" s="1621"/>
      <c r="KAS20" s="1621"/>
      <c r="KAT20" s="1621"/>
      <c r="KAU20" s="1621"/>
      <c r="KAV20" s="1621"/>
      <c r="KAW20" s="1621"/>
      <c r="KAX20" s="1621"/>
      <c r="KAY20" s="1621"/>
      <c r="KAZ20" s="1621"/>
      <c r="KBA20" s="1621"/>
      <c r="KBB20" s="1621"/>
      <c r="KBC20" s="1621"/>
      <c r="KBD20" s="1621"/>
      <c r="KBE20" s="1621"/>
      <c r="KBF20" s="1621"/>
      <c r="KBG20" s="1621"/>
      <c r="KBH20" s="1621"/>
      <c r="KBI20" s="1621"/>
      <c r="KBJ20" s="1621"/>
      <c r="KBK20" s="1621"/>
      <c r="KBL20" s="1621"/>
      <c r="KBM20" s="1621"/>
      <c r="KBN20" s="1621"/>
      <c r="KBO20" s="1621"/>
      <c r="KBP20" s="1621"/>
      <c r="KBQ20" s="1621"/>
      <c r="KBR20" s="1621"/>
      <c r="KBS20" s="1621"/>
      <c r="KBT20" s="1621"/>
      <c r="KBU20" s="1621"/>
      <c r="KBV20" s="1621"/>
      <c r="KBW20" s="1621"/>
      <c r="KBX20" s="1621"/>
      <c r="KBY20" s="1621"/>
      <c r="KBZ20" s="1621"/>
      <c r="KCA20" s="1621"/>
      <c r="KCB20" s="1621"/>
      <c r="KCC20" s="1621"/>
      <c r="KCD20" s="1621"/>
      <c r="KCE20" s="1621"/>
      <c r="KCF20" s="1621"/>
      <c r="KCG20" s="1621"/>
      <c r="KCH20" s="1621"/>
      <c r="KCI20" s="1621"/>
      <c r="KCJ20" s="1621"/>
      <c r="KCK20" s="1621"/>
      <c r="KCL20" s="1621"/>
      <c r="KCM20" s="1621"/>
      <c r="KCN20" s="1621"/>
      <c r="KCO20" s="1621"/>
      <c r="KCP20" s="1621"/>
      <c r="KCQ20" s="1621"/>
      <c r="KCR20" s="1621"/>
      <c r="KCS20" s="1621"/>
      <c r="KCT20" s="1621"/>
      <c r="KCU20" s="1621"/>
      <c r="KCV20" s="1621"/>
      <c r="KCW20" s="1621"/>
      <c r="KCX20" s="1621"/>
      <c r="KCY20" s="1621"/>
      <c r="KCZ20" s="1621"/>
      <c r="KDA20" s="1621"/>
      <c r="KDB20" s="1621"/>
      <c r="KDC20" s="1621"/>
      <c r="KDD20" s="1621"/>
      <c r="KDE20" s="1621"/>
      <c r="KDF20" s="1621"/>
      <c r="KDG20" s="1621"/>
      <c r="KDH20" s="1621"/>
      <c r="KDI20" s="1621"/>
      <c r="KDJ20" s="1621"/>
      <c r="KDK20" s="1621"/>
      <c r="KDL20" s="1621"/>
      <c r="KDM20" s="1621"/>
      <c r="KDN20" s="1621"/>
      <c r="KDO20" s="1621"/>
      <c r="KDP20" s="1621"/>
      <c r="KDQ20" s="1621"/>
      <c r="KDR20" s="1621"/>
      <c r="KDS20" s="1621"/>
      <c r="KDT20" s="1621"/>
      <c r="KDU20" s="1621"/>
      <c r="KDV20" s="1621"/>
      <c r="KDW20" s="1621"/>
      <c r="KDX20" s="1621"/>
      <c r="KDY20" s="1621"/>
      <c r="KDZ20" s="1621"/>
      <c r="KEA20" s="1621"/>
      <c r="KEB20" s="1621"/>
      <c r="KEC20" s="1621"/>
      <c r="KED20" s="1621"/>
      <c r="KEE20" s="1621"/>
      <c r="KEF20" s="1621"/>
      <c r="KEG20" s="1621"/>
      <c r="KEH20" s="1621"/>
      <c r="KEI20" s="1621"/>
      <c r="KEJ20" s="1621"/>
      <c r="KEK20" s="1621"/>
      <c r="KEL20" s="1621"/>
      <c r="KEM20" s="1621"/>
      <c r="KEN20" s="1621"/>
      <c r="KEO20" s="1621"/>
      <c r="KEP20" s="1621"/>
      <c r="KEQ20" s="1621"/>
      <c r="KER20" s="1621"/>
      <c r="KES20" s="1621"/>
      <c r="KET20" s="1621"/>
      <c r="KEU20" s="1621"/>
      <c r="KEV20" s="1621"/>
      <c r="KEW20" s="1621"/>
      <c r="KEX20" s="1621"/>
      <c r="KEY20" s="1621"/>
      <c r="KEZ20" s="1621"/>
      <c r="KFA20" s="1621"/>
      <c r="KFB20" s="1621"/>
      <c r="KFC20" s="1621"/>
      <c r="KFD20" s="1621"/>
      <c r="KFE20" s="1621"/>
      <c r="KFF20" s="1621"/>
      <c r="KFG20" s="1621"/>
      <c r="KFH20" s="1621"/>
      <c r="KFI20" s="1621"/>
      <c r="KFJ20" s="1621"/>
      <c r="KFK20" s="1621"/>
      <c r="KFL20" s="1621"/>
      <c r="KFM20" s="1621"/>
      <c r="KFN20" s="1621"/>
      <c r="KFO20" s="1621"/>
      <c r="KFP20" s="1621"/>
      <c r="KFQ20" s="1621"/>
      <c r="KFR20" s="1621"/>
      <c r="KFS20" s="1621"/>
      <c r="KFT20" s="1621"/>
      <c r="KFU20" s="1621"/>
      <c r="KFV20" s="1621"/>
      <c r="KFW20" s="1621"/>
      <c r="KFX20" s="1621"/>
      <c r="KFY20" s="1621"/>
      <c r="KFZ20" s="1621"/>
      <c r="KGA20" s="1621"/>
      <c r="KGB20" s="1621"/>
      <c r="KGC20" s="1621"/>
      <c r="KGD20" s="1621"/>
      <c r="KGE20" s="1621"/>
      <c r="KGF20" s="1621"/>
      <c r="KGG20" s="1621"/>
      <c r="KGH20" s="1621"/>
      <c r="KGI20" s="1621"/>
      <c r="KGJ20" s="1621"/>
      <c r="KGK20" s="1621"/>
      <c r="KGL20" s="1621"/>
      <c r="KGM20" s="1621"/>
      <c r="KGN20" s="1621"/>
      <c r="KGO20" s="1621"/>
      <c r="KGP20" s="1621"/>
      <c r="KGQ20" s="1621"/>
      <c r="KGR20" s="1621"/>
      <c r="KGS20" s="1621"/>
      <c r="KGT20" s="1621"/>
      <c r="KGU20" s="1621"/>
      <c r="KGV20" s="1621"/>
      <c r="KGW20" s="1621"/>
      <c r="KGX20" s="1621"/>
      <c r="KGY20" s="1621"/>
      <c r="KGZ20" s="1621"/>
      <c r="KHA20" s="1621"/>
      <c r="KHB20" s="1621"/>
      <c r="KHC20" s="1621"/>
      <c r="KHD20" s="1621"/>
      <c r="KHE20" s="1621"/>
      <c r="KHF20" s="1621"/>
      <c r="KHG20" s="1621"/>
      <c r="KHH20" s="1621"/>
      <c r="KHI20" s="1621"/>
      <c r="KHJ20" s="1621"/>
      <c r="KHK20" s="1621"/>
      <c r="KHL20" s="1621"/>
      <c r="KHM20" s="1621"/>
      <c r="KHN20" s="1621"/>
      <c r="KHO20" s="1621"/>
      <c r="KHP20" s="1621"/>
      <c r="KHQ20" s="1621"/>
      <c r="KHR20" s="1621"/>
      <c r="KHS20" s="1621"/>
      <c r="KHT20" s="1621"/>
      <c r="KHU20" s="1621"/>
      <c r="KHV20" s="1621"/>
      <c r="KHW20" s="1621"/>
      <c r="KHX20" s="1621"/>
      <c r="KHY20" s="1621"/>
      <c r="KHZ20" s="1621"/>
      <c r="KIA20" s="1621"/>
      <c r="KIB20" s="1621"/>
      <c r="KIC20" s="1621"/>
      <c r="KID20" s="1621"/>
      <c r="KIE20" s="1621"/>
      <c r="KIF20" s="1621"/>
      <c r="KIG20" s="1621"/>
      <c r="KIH20" s="1621"/>
      <c r="KII20" s="1621"/>
      <c r="KIJ20" s="1621"/>
      <c r="KIK20" s="1621"/>
      <c r="KIL20" s="1621"/>
      <c r="KIM20" s="1621"/>
      <c r="KIN20" s="1621"/>
      <c r="KIO20" s="1621"/>
      <c r="KIP20" s="1621"/>
      <c r="KIQ20" s="1621"/>
      <c r="KIR20" s="1621"/>
      <c r="KIS20" s="1621"/>
      <c r="KIT20" s="1621"/>
      <c r="KIU20" s="1621"/>
      <c r="KIV20" s="1621"/>
      <c r="KIW20" s="1621"/>
      <c r="KIX20" s="1621"/>
      <c r="KIY20" s="1621"/>
      <c r="KIZ20" s="1621"/>
      <c r="KJA20" s="1621"/>
      <c r="KJB20" s="1621"/>
      <c r="KJC20" s="1621"/>
      <c r="KJD20" s="1621"/>
      <c r="KJE20" s="1621"/>
      <c r="KJF20" s="1621"/>
      <c r="KJG20" s="1621"/>
      <c r="KJH20" s="1621"/>
      <c r="KJI20" s="1621"/>
      <c r="KJJ20" s="1621"/>
      <c r="KJK20" s="1621"/>
      <c r="KJL20" s="1621"/>
      <c r="KJM20" s="1621"/>
      <c r="KJN20" s="1621"/>
      <c r="KJO20" s="1621"/>
      <c r="KJP20" s="1621"/>
      <c r="KJQ20" s="1621"/>
      <c r="KJR20" s="1621"/>
      <c r="KJS20" s="1621"/>
      <c r="KJT20" s="1621"/>
      <c r="KJU20" s="1621"/>
      <c r="KJV20" s="1621"/>
      <c r="KJW20" s="1621"/>
      <c r="KJX20" s="1621"/>
      <c r="KJY20" s="1621"/>
      <c r="KJZ20" s="1621"/>
      <c r="KKA20" s="1621"/>
      <c r="KKB20" s="1621"/>
      <c r="KKC20" s="1621"/>
      <c r="KKD20" s="1621"/>
      <c r="KKE20" s="1621"/>
      <c r="KKF20" s="1621"/>
      <c r="KKG20" s="1621"/>
      <c r="KKH20" s="1621"/>
      <c r="KKI20" s="1621"/>
      <c r="KKJ20" s="1621"/>
      <c r="KKK20" s="1621"/>
      <c r="KKL20" s="1621"/>
      <c r="KKM20" s="1621"/>
      <c r="KKN20" s="1621"/>
      <c r="KKO20" s="1621"/>
      <c r="KKP20" s="1621"/>
      <c r="KKQ20" s="1621"/>
      <c r="KKR20" s="1621"/>
      <c r="KKS20" s="1621"/>
      <c r="KKT20" s="1621"/>
      <c r="KKU20" s="1621"/>
      <c r="KKV20" s="1621"/>
      <c r="KKW20" s="1621"/>
      <c r="KKX20" s="1621"/>
      <c r="KKY20" s="1621"/>
      <c r="KKZ20" s="1621"/>
      <c r="KLA20" s="1621"/>
      <c r="KLB20" s="1621"/>
      <c r="KLC20" s="1621"/>
      <c r="KLD20" s="1621"/>
      <c r="KLE20" s="1621"/>
      <c r="KLF20" s="1621"/>
      <c r="KLG20" s="1621"/>
      <c r="KLH20" s="1621"/>
      <c r="KLI20" s="1621"/>
      <c r="KLJ20" s="1621"/>
      <c r="KLK20" s="1621"/>
      <c r="KLL20" s="1621"/>
      <c r="KLM20" s="1621"/>
      <c r="KLN20" s="1621"/>
      <c r="KLO20" s="1621"/>
      <c r="KLP20" s="1621"/>
      <c r="KLQ20" s="1621"/>
      <c r="KLR20" s="1621"/>
      <c r="KLS20" s="1621"/>
      <c r="KLT20" s="1621"/>
      <c r="KLU20" s="1621"/>
      <c r="KLV20" s="1621"/>
      <c r="KLW20" s="1621"/>
      <c r="KLX20" s="1621"/>
      <c r="KLY20" s="1621"/>
      <c r="KLZ20" s="1621"/>
      <c r="KMA20" s="1621"/>
      <c r="KMB20" s="1621"/>
      <c r="KMC20" s="1621"/>
      <c r="KMD20" s="1621"/>
      <c r="KME20" s="1621"/>
      <c r="KMF20" s="1621"/>
      <c r="KMG20" s="1621"/>
      <c r="KMH20" s="1621"/>
      <c r="KMI20" s="1621"/>
      <c r="KMJ20" s="1621"/>
      <c r="KMK20" s="1621"/>
      <c r="KML20" s="1621"/>
      <c r="KMM20" s="1621"/>
      <c r="KMN20" s="1621"/>
      <c r="KMO20" s="1621"/>
      <c r="KMP20" s="1621"/>
      <c r="KMQ20" s="1621"/>
      <c r="KMR20" s="1621"/>
      <c r="KMS20" s="1621"/>
      <c r="KMT20" s="1621"/>
      <c r="KMU20" s="1621"/>
      <c r="KMV20" s="1621"/>
      <c r="KMW20" s="1621"/>
      <c r="KMX20" s="1621"/>
      <c r="KMY20" s="1621"/>
      <c r="KMZ20" s="1621"/>
      <c r="KNA20" s="1621"/>
      <c r="KNB20" s="1621"/>
      <c r="KNC20" s="1621"/>
      <c r="KND20" s="1621"/>
      <c r="KNE20" s="1621"/>
      <c r="KNF20" s="1621"/>
      <c r="KNG20" s="1621"/>
      <c r="KNH20" s="1621"/>
      <c r="KNI20" s="1621"/>
      <c r="KNJ20" s="1621"/>
      <c r="KNK20" s="1621"/>
      <c r="KNL20" s="1621"/>
      <c r="KNM20" s="1621"/>
      <c r="KNN20" s="1621"/>
      <c r="KNO20" s="1621"/>
      <c r="KNP20" s="1621"/>
      <c r="KNQ20" s="1621"/>
      <c r="KNR20" s="1621"/>
      <c r="KNS20" s="1621"/>
      <c r="KNT20" s="1621"/>
      <c r="KNU20" s="1621"/>
      <c r="KNV20" s="1621"/>
      <c r="KNW20" s="1621"/>
      <c r="KNX20" s="1621"/>
      <c r="KNY20" s="1621"/>
      <c r="KNZ20" s="1621"/>
      <c r="KOA20" s="1621"/>
      <c r="KOB20" s="1621"/>
      <c r="KOC20" s="1621"/>
      <c r="KOD20" s="1621"/>
      <c r="KOE20" s="1621"/>
      <c r="KOF20" s="1621"/>
      <c r="KOG20" s="1621"/>
      <c r="KOH20" s="1621"/>
      <c r="KOI20" s="1621"/>
      <c r="KOJ20" s="1621"/>
      <c r="KOK20" s="1621"/>
      <c r="KOL20" s="1621"/>
      <c r="KOM20" s="1621"/>
      <c r="KON20" s="1621"/>
      <c r="KOO20" s="1621"/>
      <c r="KOP20" s="1621"/>
      <c r="KOQ20" s="1621"/>
      <c r="KOR20" s="1621"/>
      <c r="KOS20" s="1621"/>
      <c r="KOT20" s="1621"/>
      <c r="KOU20" s="1621"/>
      <c r="KOV20" s="1621"/>
      <c r="KOW20" s="1621"/>
      <c r="KOX20" s="1621"/>
      <c r="KOY20" s="1621"/>
      <c r="KOZ20" s="1621"/>
      <c r="KPA20" s="1621"/>
      <c r="KPB20" s="1621"/>
      <c r="KPC20" s="1621"/>
      <c r="KPD20" s="1621"/>
      <c r="KPE20" s="1621"/>
      <c r="KPF20" s="1621"/>
      <c r="KPG20" s="1621"/>
      <c r="KPH20" s="1621"/>
      <c r="KPI20" s="1621"/>
      <c r="KPJ20" s="1621"/>
      <c r="KPK20" s="1621"/>
      <c r="KPL20" s="1621"/>
      <c r="KPM20" s="1621"/>
      <c r="KPN20" s="1621"/>
      <c r="KPO20" s="1621"/>
      <c r="KPP20" s="1621"/>
      <c r="KPQ20" s="1621"/>
      <c r="KPR20" s="1621"/>
      <c r="KPS20" s="1621"/>
      <c r="KPT20" s="1621"/>
      <c r="KPU20" s="1621"/>
      <c r="KPV20" s="1621"/>
      <c r="KPW20" s="1621"/>
      <c r="KPX20" s="1621"/>
      <c r="KPY20" s="1621"/>
      <c r="KPZ20" s="1621"/>
      <c r="KQA20" s="1621"/>
      <c r="KQB20" s="1621"/>
      <c r="KQC20" s="1621"/>
      <c r="KQD20" s="1621"/>
      <c r="KQE20" s="1621"/>
      <c r="KQF20" s="1621"/>
      <c r="KQG20" s="1621"/>
      <c r="KQH20" s="1621"/>
      <c r="KQI20" s="1621"/>
      <c r="KQJ20" s="1621"/>
      <c r="KQK20" s="1621"/>
      <c r="KQL20" s="1621"/>
      <c r="KQM20" s="1621"/>
      <c r="KQN20" s="1621"/>
      <c r="KQO20" s="1621"/>
      <c r="KQP20" s="1621"/>
      <c r="KQQ20" s="1621"/>
      <c r="KQR20" s="1621"/>
      <c r="KQS20" s="1621"/>
      <c r="KQT20" s="1621"/>
      <c r="KQU20" s="1621"/>
      <c r="KQV20" s="1621"/>
      <c r="KQW20" s="1621"/>
      <c r="KQX20" s="1621"/>
      <c r="KQY20" s="1621"/>
      <c r="KQZ20" s="1621"/>
      <c r="KRA20" s="1621"/>
      <c r="KRB20" s="1621"/>
      <c r="KRC20" s="1621"/>
      <c r="KRD20" s="1621"/>
      <c r="KRE20" s="1621"/>
      <c r="KRF20" s="1621"/>
      <c r="KRG20" s="1621"/>
      <c r="KRH20" s="1621"/>
      <c r="KRI20" s="1621"/>
      <c r="KRJ20" s="1621"/>
      <c r="KRK20" s="1621"/>
      <c r="KRL20" s="1621"/>
      <c r="KRM20" s="1621"/>
      <c r="KRN20" s="1621"/>
      <c r="KRO20" s="1621"/>
      <c r="KRP20" s="1621"/>
      <c r="KRQ20" s="1621"/>
      <c r="KRR20" s="1621"/>
      <c r="KRS20" s="1621"/>
      <c r="KRT20" s="1621"/>
      <c r="KRU20" s="1621"/>
      <c r="KRV20" s="1621"/>
      <c r="KRW20" s="1621"/>
      <c r="KRX20" s="1621"/>
      <c r="KRY20" s="1621"/>
      <c r="KRZ20" s="1621"/>
      <c r="KSA20" s="1621"/>
      <c r="KSB20" s="1621"/>
      <c r="KSC20" s="1621"/>
      <c r="KSD20" s="1621"/>
      <c r="KSE20" s="1621"/>
      <c r="KSF20" s="1621"/>
      <c r="KSG20" s="1621"/>
      <c r="KSH20" s="1621"/>
      <c r="KSI20" s="1621"/>
      <c r="KSJ20" s="1621"/>
      <c r="KSK20" s="1621"/>
      <c r="KSL20" s="1621"/>
      <c r="KSM20" s="1621"/>
      <c r="KSN20" s="1621"/>
      <c r="KSO20" s="1621"/>
      <c r="KSP20" s="1621"/>
      <c r="KSQ20" s="1621"/>
      <c r="KSR20" s="1621"/>
      <c r="KSS20" s="1621"/>
      <c r="KST20" s="1621"/>
      <c r="KSU20" s="1621"/>
      <c r="KSV20" s="1621"/>
      <c r="KSW20" s="1621"/>
      <c r="KSX20" s="1621"/>
      <c r="KSY20" s="1621"/>
      <c r="KSZ20" s="1621"/>
      <c r="KTA20" s="1621"/>
      <c r="KTB20" s="1621"/>
      <c r="KTC20" s="1621"/>
      <c r="KTD20" s="1621"/>
      <c r="KTE20" s="1621"/>
      <c r="KTF20" s="1621"/>
      <c r="KTG20" s="1621"/>
      <c r="KTH20" s="1621"/>
      <c r="KTI20" s="1621"/>
      <c r="KTJ20" s="1621"/>
      <c r="KTK20" s="1621"/>
      <c r="KTL20" s="1621"/>
      <c r="KTM20" s="1621"/>
      <c r="KTN20" s="1621"/>
      <c r="KTO20" s="1621"/>
      <c r="KTP20" s="1621"/>
      <c r="KTQ20" s="1621"/>
      <c r="KTR20" s="1621"/>
      <c r="KTS20" s="1621"/>
      <c r="KTT20" s="1621"/>
      <c r="KTU20" s="1621"/>
      <c r="KTV20" s="1621"/>
      <c r="KTW20" s="1621"/>
      <c r="KTX20" s="1621"/>
      <c r="KTY20" s="1621"/>
      <c r="KTZ20" s="1621"/>
      <c r="KUA20" s="1621"/>
      <c r="KUB20" s="1621"/>
      <c r="KUC20" s="1621"/>
      <c r="KUD20" s="1621"/>
      <c r="KUE20" s="1621"/>
      <c r="KUF20" s="1621"/>
      <c r="KUG20" s="1621"/>
      <c r="KUH20" s="1621"/>
      <c r="KUI20" s="1621"/>
      <c r="KUJ20" s="1621"/>
      <c r="KUK20" s="1621"/>
      <c r="KUL20" s="1621"/>
      <c r="KUM20" s="1621"/>
      <c r="KUN20" s="1621"/>
      <c r="KUO20" s="1621"/>
      <c r="KUP20" s="1621"/>
      <c r="KUQ20" s="1621"/>
      <c r="KUR20" s="1621"/>
      <c r="KUS20" s="1621"/>
      <c r="KUT20" s="1621"/>
      <c r="KUU20" s="1621"/>
      <c r="KUV20" s="1621"/>
      <c r="KUW20" s="1621"/>
      <c r="KUX20" s="1621"/>
      <c r="KUY20" s="1621"/>
      <c r="KUZ20" s="1621"/>
      <c r="KVA20" s="1621"/>
      <c r="KVB20" s="1621"/>
      <c r="KVC20" s="1621"/>
      <c r="KVD20" s="1621"/>
      <c r="KVE20" s="1621"/>
      <c r="KVF20" s="1621"/>
      <c r="KVG20" s="1621"/>
      <c r="KVH20" s="1621"/>
      <c r="KVI20" s="1621"/>
      <c r="KVJ20" s="1621"/>
      <c r="KVK20" s="1621"/>
      <c r="KVL20" s="1621"/>
      <c r="KVM20" s="1621"/>
      <c r="KVN20" s="1621"/>
      <c r="KVO20" s="1621"/>
      <c r="KVP20" s="1621"/>
      <c r="KVQ20" s="1621"/>
      <c r="KVR20" s="1621"/>
      <c r="KVS20" s="1621"/>
      <c r="KVT20" s="1621"/>
      <c r="KVU20" s="1621"/>
      <c r="KVV20" s="1621"/>
      <c r="KVW20" s="1621"/>
      <c r="KVX20" s="1621"/>
      <c r="KVY20" s="1621"/>
      <c r="KVZ20" s="1621"/>
      <c r="KWA20" s="1621"/>
      <c r="KWB20" s="1621"/>
      <c r="KWC20" s="1621"/>
      <c r="KWD20" s="1621"/>
      <c r="KWE20" s="1621"/>
      <c r="KWF20" s="1621"/>
      <c r="KWG20" s="1621"/>
      <c r="KWH20" s="1621"/>
      <c r="KWI20" s="1621"/>
      <c r="KWJ20" s="1621"/>
      <c r="KWK20" s="1621"/>
      <c r="KWL20" s="1621"/>
      <c r="KWM20" s="1621"/>
      <c r="KWN20" s="1621"/>
      <c r="KWO20" s="1621"/>
      <c r="KWP20" s="1621"/>
      <c r="KWQ20" s="1621"/>
      <c r="KWR20" s="1621"/>
      <c r="KWS20" s="1621"/>
      <c r="KWT20" s="1621"/>
      <c r="KWU20" s="1621"/>
      <c r="KWV20" s="1621"/>
      <c r="KWW20" s="1621"/>
      <c r="KWX20" s="1621"/>
      <c r="KWY20" s="1621"/>
      <c r="KWZ20" s="1621"/>
      <c r="KXA20" s="1621"/>
      <c r="KXB20" s="1621"/>
      <c r="KXC20" s="1621"/>
      <c r="KXD20" s="1621"/>
      <c r="KXE20" s="1621"/>
      <c r="KXF20" s="1621"/>
      <c r="KXG20" s="1621"/>
      <c r="KXH20" s="1621"/>
      <c r="KXI20" s="1621"/>
      <c r="KXJ20" s="1621"/>
      <c r="KXK20" s="1621"/>
      <c r="KXL20" s="1621"/>
      <c r="KXM20" s="1621"/>
      <c r="KXN20" s="1621"/>
      <c r="KXO20" s="1621"/>
      <c r="KXP20" s="1621"/>
      <c r="KXQ20" s="1621"/>
      <c r="KXR20" s="1621"/>
      <c r="KXS20" s="1621"/>
      <c r="KXT20" s="1621"/>
      <c r="KXU20" s="1621"/>
      <c r="KXV20" s="1621"/>
      <c r="KXW20" s="1621"/>
      <c r="KXX20" s="1621"/>
      <c r="KXY20" s="1621"/>
      <c r="KXZ20" s="1621"/>
      <c r="KYA20" s="1621"/>
      <c r="KYB20" s="1621"/>
      <c r="KYC20" s="1621"/>
      <c r="KYD20" s="1621"/>
      <c r="KYE20" s="1621"/>
      <c r="KYF20" s="1621"/>
      <c r="KYG20" s="1621"/>
      <c r="KYH20" s="1621"/>
      <c r="KYI20" s="1621"/>
      <c r="KYJ20" s="1621"/>
      <c r="KYK20" s="1621"/>
      <c r="KYL20" s="1621"/>
      <c r="KYM20" s="1621"/>
      <c r="KYN20" s="1621"/>
      <c r="KYO20" s="1621"/>
      <c r="KYP20" s="1621"/>
      <c r="KYQ20" s="1621"/>
      <c r="KYR20" s="1621"/>
      <c r="KYS20" s="1621"/>
      <c r="KYT20" s="1621"/>
      <c r="KYU20" s="1621"/>
      <c r="KYV20" s="1621"/>
      <c r="KYW20" s="1621"/>
      <c r="KYX20" s="1621"/>
      <c r="KYY20" s="1621"/>
      <c r="KYZ20" s="1621"/>
      <c r="KZA20" s="1621"/>
      <c r="KZB20" s="1621"/>
      <c r="KZC20" s="1621"/>
      <c r="KZD20" s="1621"/>
      <c r="KZE20" s="1621"/>
      <c r="KZF20" s="1621"/>
      <c r="KZG20" s="1621"/>
      <c r="KZH20" s="1621"/>
      <c r="KZI20" s="1621"/>
      <c r="KZJ20" s="1621"/>
      <c r="KZK20" s="1621"/>
      <c r="KZL20" s="1621"/>
      <c r="KZM20" s="1621"/>
      <c r="KZN20" s="1621"/>
      <c r="KZO20" s="1621"/>
      <c r="KZP20" s="1621"/>
      <c r="KZQ20" s="1621"/>
      <c r="KZR20" s="1621"/>
      <c r="KZS20" s="1621"/>
      <c r="KZT20" s="1621"/>
      <c r="KZU20" s="1621"/>
      <c r="KZV20" s="1621"/>
      <c r="KZW20" s="1621"/>
      <c r="KZX20" s="1621"/>
      <c r="KZY20" s="1621"/>
      <c r="KZZ20" s="1621"/>
      <c r="LAA20" s="1621"/>
      <c r="LAB20" s="1621"/>
      <c r="LAC20" s="1621"/>
      <c r="LAD20" s="1621"/>
      <c r="LAE20" s="1621"/>
      <c r="LAF20" s="1621"/>
      <c r="LAG20" s="1621"/>
      <c r="LAH20" s="1621"/>
      <c r="LAI20" s="1621"/>
      <c r="LAJ20" s="1621"/>
      <c r="LAK20" s="1621"/>
      <c r="LAL20" s="1621"/>
      <c r="LAM20" s="1621"/>
      <c r="LAN20" s="1621"/>
      <c r="LAO20" s="1621"/>
      <c r="LAP20" s="1621"/>
      <c r="LAQ20" s="1621"/>
      <c r="LAR20" s="1621"/>
      <c r="LAS20" s="1621"/>
      <c r="LAT20" s="1621"/>
      <c r="LAU20" s="1621"/>
      <c r="LAV20" s="1621"/>
      <c r="LAW20" s="1621"/>
      <c r="LAX20" s="1621"/>
      <c r="LAY20" s="1621"/>
      <c r="LAZ20" s="1621"/>
      <c r="LBA20" s="1621"/>
      <c r="LBB20" s="1621"/>
      <c r="LBC20" s="1621"/>
      <c r="LBD20" s="1621"/>
      <c r="LBE20" s="1621"/>
      <c r="LBF20" s="1621"/>
      <c r="LBG20" s="1621"/>
      <c r="LBH20" s="1621"/>
      <c r="LBI20" s="1621"/>
      <c r="LBJ20" s="1621"/>
      <c r="LBK20" s="1621"/>
      <c r="LBL20" s="1621"/>
      <c r="LBM20" s="1621"/>
      <c r="LBN20" s="1621"/>
      <c r="LBO20" s="1621"/>
      <c r="LBP20" s="1621"/>
      <c r="LBQ20" s="1621"/>
      <c r="LBR20" s="1621"/>
      <c r="LBS20" s="1621"/>
      <c r="LBT20" s="1621"/>
      <c r="LBU20" s="1621"/>
      <c r="LBV20" s="1621"/>
      <c r="LBW20" s="1621"/>
      <c r="LBX20" s="1621"/>
      <c r="LBY20" s="1621"/>
      <c r="LBZ20" s="1621"/>
      <c r="LCA20" s="1621"/>
      <c r="LCB20" s="1621"/>
      <c r="LCC20" s="1621"/>
      <c r="LCD20" s="1621"/>
      <c r="LCE20" s="1621"/>
      <c r="LCF20" s="1621"/>
      <c r="LCG20" s="1621"/>
      <c r="LCH20" s="1621"/>
      <c r="LCI20" s="1621"/>
      <c r="LCJ20" s="1621"/>
      <c r="LCK20" s="1621"/>
      <c r="LCL20" s="1621"/>
      <c r="LCM20" s="1621"/>
      <c r="LCN20" s="1621"/>
      <c r="LCO20" s="1621"/>
      <c r="LCP20" s="1621"/>
      <c r="LCQ20" s="1621"/>
      <c r="LCR20" s="1621"/>
      <c r="LCS20" s="1621"/>
      <c r="LCT20" s="1621"/>
      <c r="LCU20" s="1621"/>
      <c r="LCV20" s="1621"/>
      <c r="LCW20" s="1621"/>
      <c r="LCX20" s="1621"/>
      <c r="LCY20" s="1621"/>
      <c r="LCZ20" s="1621"/>
      <c r="LDA20" s="1621"/>
      <c r="LDB20" s="1621"/>
      <c r="LDC20" s="1621"/>
      <c r="LDD20" s="1621"/>
      <c r="LDE20" s="1621"/>
      <c r="LDF20" s="1621"/>
      <c r="LDG20" s="1621"/>
      <c r="LDH20" s="1621"/>
      <c r="LDI20" s="1621"/>
      <c r="LDJ20" s="1621"/>
      <c r="LDK20" s="1621"/>
      <c r="LDL20" s="1621"/>
      <c r="LDM20" s="1621"/>
      <c r="LDN20" s="1621"/>
      <c r="LDO20" s="1621"/>
      <c r="LDP20" s="1621"/>
      <c r="LDQ20" s="1621"/>
      <c r="LDR20" s="1621"/>
      <c r="LDS20" s="1621"/>
      <c r="LDT20" s="1621"/>
      <c r="LDU20" s="1621"/>
      <c r="LDV20" s="1621"/>
      <c r="LDW20" s="1621"/>
      <c r="LDX20" s="1621"/>
      <c r="LDY20" s="1621"/>
      <c r="LDZ20" s="1621"/>
      <c r="LEA20" s="1621"/>
      <c r="LEB20" s="1621"/>
      <c r="LEC20" s="1621"/>
      <c r="LED20" s="1621"/>
      <c r="LEE20" s="1621"/>
      <c r="LEF20" s="1621"/>
      <c r="LEG20" s="1621"/>
      <c r="LEH20" s="1621"/>
      <c r="LEI20" s="1621"/>
      <c r="LEJ20" s="1621"/>
      <c r="LEK20" s="1621"/>
      <c r="LEL20" s="1621"/>
      <c r="LEM20" s="1621"/>
      <c r="LEN20" s="1621"/>
      <c r="LEO20" s="1621"/>
      <c r="LEP20" s="1621"/>
      <c r="LEQ20" s="1621"/>
      <c r="LER20" s="1621"/>
      <c r="LES20" s="1621"/>
      <c r="LET20" s="1621"/>
      <c r="LEU20" s="1621"/>
      <c r="LEV20" s="1621"/>
      <c r="LEW20" s="1621"/>
      <c r="LEX20" s="1621"/>
      <c r="LEY20" s="1621"/>
      <c r="LEZ20" s="1621"/>
      <c r="LFA20" s="1621"/>
      <c r="LFB20" s="1621"/>
      <c r="LFC20" s="1621"/>
      <c r="LFD20" s="1621"/>
      <c r="LFE20" s="1621"/>
      <c r="LFF20" s="1621"/>
      <c r="LFG20" s="1621"/>
      <c r="LFH20" s="1621"/>
      <c r="LFI20" s="1621"/>
      <c r="LFJ20" s="1621"/>
      <c r="LFK20" s="1621"/>
      <c r="LFL20" s="1621"/>
      <c r="LFM20" s="1621"/>
      <c r="LFN20" s="1621"/>
      <c r="LFO20" s="1621"/>
      <c r="LFP20" s="1621"/>
      <c r="LFQ20" s="1621"/>
      <c r="LFR20" s="1621"/>
      <c r="LFS20" s="1621"/>
      <c r="LFT20" s="1621"/>
      <c r="LFU20" s="1621"/>
      <c r="LFV20" s="1621"/>
      <c r="LFW20" s="1621"/>
      <c r="LFX20" s="1621"/>
      <c r="LFY20" s="1621"/>
      <c r="LFZ20" s="1621"/>
      <c r="LGA20" s="1621"/>
      <c r="LGB20" s="1621"/>
      <c r="LGC20" s="1621"/>
      <c r="LGD20" s="1621"/>
      <c r="LGE20" s="1621"/>
      <c r="LGF20" s="1621"/>
      <c r="LGG20" s="1621"/>
      <c r="LGH20" s="1621"/>
      <c r="LGI20" s="1621"/>
      <c r="LGJ20" s="1621"/>
      <c r="LGK20" s="1621"/>
      <c r="LGL20" s="1621"/>
      <c r="LGM20" s="1621"/>
      <c r="LGN20" s="1621"/>
      <c r="LGO20" s="1621"/>
      <c r="LGP20" s="1621"/>
      <c r="LGQ20" s="1621"/>
      <c r="LGR20" s="1621"/>
      <c r="LGS20" s="1621"/>
      <c r="LGT20" s="1621"/>
      <c r="LGU20" s="1621"/>
      <c r="LGV20" s="1621"/>
      <c r="LGW20" s="1621"/>
      <c r="LGX20" s="1621"/>
      <c r="LGY20" s="1621"/>
      <c r="LGZ20" s="1621"/>
      <c r="LHA20" s="1621"/>
      <c r="LHB20" s="1621"/>
      <c r="LHC20" s="1621"/>
      <c r="LHD20" s="1621"/>
      <c r="LHE20" s="1621"/>
      <c r="LHF20" s="1621"/>
      <c r="LHG20" s="1621"/>
      <c r="LHH20" s="1621"/>
      <c r="LHI20" s="1621"/>
      <c r="LHJ20" s="1621"/>
      <c r="LHK20" s="1621"/>
      <c r="LHL20" s="1621"/>
      <c r="LHM20" s="1621"/>
      <c r="LHN20" s="1621"/>
      <c r="LHO20" s="1621"/>
      <c r="LHP20" s="1621"/>
      <c r="LHQ20" s="1621"/>
      <c r="LHR20" s="1621"/>
      <c r="LHS20" s="1621"/>
      <c r="LHT20" s="1621"/>
      <c r="LHU20" s="1621"/>
      <c r="LHV20" s="1621"/>
      <c r="LHW20" s="1621"/>
      <c r="LHX20" s="1621"/>
      <c r="LHY20" s="1621"/>
      <c r="LHZ20" s="1621"/>
      <c r="LIA20" s="1621"/>
      <c r="LIB20" s="1621"/>
      <c r="LIC20" s="1621"/>
      <c r="LID20" s="1621"/>
      <c r="LIE20" s="1621"/>
      <c r="LIF20" s="1621"/>
      <c r="LIG20" s="1621"/>
      <c r="LIH20" s="1621"/>
      <c r="LII20" s="1621"/>
      <c r="LIJ20" s="1621"/>
      <c r="LIK20" s="1621"/>
      <c r="LIL20" s="1621"/>
      <c r="LIM20" s="1621"/>
      <c r="LIN20" s="1621"/>
      <c r="LIO20" s="1621"/>
      <c r="LIP20" s="1621"/>
      <c r="LIQ20" s="1621"/>
      <c r="LIR20" s="1621"/>
      <c r="LIS20" s="1621"/>
      <c r="LIT20" s="1621"/>
      <c r="LIU20" s="1621"/>
      <c r="LIV20" s="1621"/>
      <c r="LIW20" s="1621"/>
      <c r="LIX20" s="1621"/>
      <c r="LIY20" s="1621"/>
      <c r="LIZ20" s="1621"/>
      <c r="LJA20" s="1621"/>
      <c r="LJB20" s="1621"/>
      <c r="LJC20" s="1621"/>
      <c r="LJD20" s="1621"/>
      <c r="LJE20" s="1621"/>
      <c r="LJF20" s="1621"/>
      <c r="LJG20" s="1621"/>
      <c r="LJH20" s="1621"/>
      <c r="LJI20" s="1621"/>
      <c r="LJJ20" s="1621"/>
      <c r="LJK20" s="1621"/>
      <c r="LJL20" s="1621"/>
      <c r="LJM20" s="1621"/>
      <c r="LJN20" s="1621"/>
      <c r="LJO20" s="1621"/>
      <c r="LJP20" s="1621"/>
      <c r="LJQ20" s="1621"/>
      <c r="LJR20" s="1621"/>
      <c r="LJS20" s="1621"/>
      <c r="LJT20" s="1621"/>
      <c r="LJU20" s="1621"/>
      <c r="LJV20" s="1621"/>
      <c r="LJW20" s="1621"/>
      <c r="LJX20" s="1621"/>
      <c r="LJY20" s="1621"/>
      <c r="LJZ20" s="1621"/>
      <c r="LKA20" s="1621"/>
      <c r="LKB20" s="1621"/>
      <c r="LKC20" s="1621"/>
      <c r="LKD20" s="1621"/>
      <c r="LKE20" s="1621"/>
      <c r="LKF20" s="1621"/>
      <c r="LKG20" s="1621"/>
      <c r="LKH20" s="1621"/>
      <c r="LKI20" s="1621"/>
      <c r="LKJ20" s="1621"/>
      <c r="LKK20" s="1621"/>
      <c r="LKL20" s="1621"/>
      <c r="LKM20" s="1621"/>
      <c r="LKN20" s="1621"/>
      <c r="LKO20" s="1621"/>
      <c r="LKP20" s="1621"/>
      <c r="LKQ20" s="1621"/>
      <c r="LKR20" s="1621"/>
      <c r="LKS20" s="1621"/>
      <c r="LKT20" s="1621"/>
      <c r="LKU20" s="1621"/>
      <c r="LKV20" s="1621"/>
      <c r="LKW20" s="1621"/>
      <c r="LKX20" s="1621"/>
      <c r="LKY20" s="1621"/>
      <c r="LKZ20" s="1621"/>
      <c r="LLA20" s="1621"/>
      <c r="LLB20" s="1621"/>
      <c r="LLC20" s="1621"/>
      <c r="LLD20" s="1621"/>
      <c r="LLE20" s="1621"/>
      <c r="LLF20" s="1621"/>
      <c r="LLG20" s="1621"/>
      <c r="LLH20" s="1621"/>
      <c r="LLI20" s="1621"/>
      <c r="LLJ20" s="1621"/>
      <c r="LLK20" s="1621"/>
      <c r="LLL20" s="1621"/>
      <c r="LLM20" s="1621"/>
      <c r="LLN20" s="1621"/>
      <c r="LLO20" s="1621"/>
      <c r="LLP20" s="1621"/>
      <c r="LLQ20" s="1621"/>
      <c r="LLR20" s="1621"/>
      <c r="LLS20" s="1621"/>
      <c r="LLT20" s="1621"/>
      <c r="LLU20" s="1621"/>
      <c r="LLV20" s="1621"/>
      <c r="LLW20" s="1621"/>
      <c r="LLX20" s="1621"/>
      <c r="LLY20" s="1621"/>
      <c r="LLZ20" s="1621"/>
      <c r="LMA20" s="1621"/>
      <c r="LMB20" s="1621"/>
      <c r="LMC20" s="1621"/>
      <c r="LMD20" s="1621"/>
      <c r="LME20" s="1621"/>
      <c r="LMF20" s="1621"/>
      <c r="LMG20" s="1621"/>
      <c r="LMH20" s="1621"/>
      <c r="LMI20" s="1621"/>
      <c r="LMJ20" s="1621"/>
      <c r="LMK20" s="1621"/>
      <c r="LML20" s="1621"/>
      <c r="LMM20" s="1621"/>
      <c r="LMN20" s="1621"/>
      <c r="LMO20" s="1621"/>
      <c r="LMP20" s="1621"/>
      <c r="LMQ20" s="1621"/>
      <c r="LMR20" s="1621"/>
      <c r="LMS20" s="1621"/>
      <c r="LMT20" s="1621"/>
      <c r="LMU20" s="1621"/>
      <c r="LMV20" s="1621"/>
      <c r="LMW20" s="1621"/>
      <c r="LMX20" s="1621"/>
      <c r="LMY20" s="1621"/>
      <c r="LMZ20" s="1621"/>
      <c r="LNA20" s="1621"/>
      <c r="LNB20" s="1621"/>
      <c r="LNC20" s="1621"/>
      <c r="LND20" s="1621"/>
      <c r="LNE20" s="1621"/>
      <c r="LNF20" s="1621"/>
      <c r="LNG20" s="1621"/>
      <c r="LNH20" s="1621"/>
      <c r="LNI20" s="1621"/>
      <c r="LNJ20" s="1621"/>
      <c r="LNK20" s="1621"/>
      <c r="LNL20" s="1621"/>
      <c r="LNM20" s="1621"/>
      <c r="LNN20" s="1621"/>
      <c r="LNO20" s="1621"/>
      <c r="LNP20" s="1621"/>
      <c r="LNQ20" s="1621"/>
      <c r="LNR20" s="1621"/>
      <c r="LNS20" s="1621"/>
      <c r="LNT20" s="1621"/>
      <c r="LNU20" s="1621"/>
      <c r="LNV20" s="1621"/>
      <c r="LNW20" s="1621"/>
      <c r="LNX20" s="1621"/>
      <c r="LNY20" s="1621"/>
      <c r="LNZ20" s="1621"/>
      <c r="LOA20" s="1621"/>
      <c r="LOB20" s="1621"/>
      <c r="LOC20" s="1621"/>
      <c r="LOD20" s="1621"/>
      <c r="LOE20" s="1621"/>
      <c r="LOF20" s="1621"/>
      <c r="LOG20" s="1621"/>
      <c r="LOH20" s="1621"/>
      <c r="LOI20" s="1621"/>
      <c r="LOJ20" s="1621"/>
      <c r="LOK20" s="1621"/>
      <c r="LOL20" s="1621"/>
      <c r="LOM20" s="1621"/>
      <c r="LON20" s="1621"/>
      <c r="LOO20" s="1621"/>
      <c r="LOP20" s="1621"/>
      <c r="LOQ20" s="1621"/>
      <c r="LOR20" s="1621"/>
      <c r="LOS20" s="1621"/>
      <c r="LOT20" s="1621"/>
      <c r="LOU20" s="1621"/>
      <c r="LOV20" s="1621"/>
      <c r="LOW20" s="1621"/>
      <c r="LOX20" s="1621"/>
      <c r="LOY20" s="1621"/>
      <c r="LOZ20" s="1621"/>
      <c r="LPA20" s="1621"/>
      <c r="LPB20" s="1621"/>
      <c r="LPC20" s="1621"/>
      <c r="LPD20" s="1621"/>
      <c r="LPE20" s="1621"/>
      <c r="LPF20" s="1621"/>
      <c r="LPG20" s="1621"/>
      <c r="LPH20" s="1621"/>
      <c r="LPI20" s="1621"/>
      <c r="LPJ20" s="1621"/>
      <c r="LPK20" s="1621"/>
      <c r="LPL20" s="1621"/>
      <c r="LPM20" s="1621"/>
      <c r="LPN20" s="1621"/>
      <c r="LPO20" s="1621"/>
      <c r="LPP20" s="1621"/>
      <c r="LPQ20" s="1621"/>
      <c r="LPR20" s="1621"/>
      <c r="LPS20" s="1621"/>
      <c r="LPT20" s="1621"/>
      <c r="LPU20" s="1621"/>
      <c r="LPV20" s="1621"/>
      <c r="LPW20" s="1621"/>
      <c r="LPX20" s="1621"/>
      <c r="LPY20" s="1621"/>
      <c r="LPZ20" s="1621"/>
      <c r="LQA20" s="1621"/>
      <c r="LQB20" s="1621"/>
      <c r="LQC20" s="1621"/>
      <c r="LQD20" s="1621"/>
      <c r="LQE20" s="1621"/>
      <c r="LQF20" s="1621"/>
      <c r="LQG20" s="1621"/>
      <c r="LQH20" s="1621"/>
      <c r="LQI20" s="1621"/>
      <c r="LQJ20" s="1621"/>
      <c r="LQK20" s="1621"/>
      <c r="LQL20" s="1621"/>
      <c r="LQM20" s="1621"/>
      <c r="LQN20" s="1621"/>
      <c r="LQO20" s="1621"/>
      <c r="LQP20" s="1621"/>
      <c r="LQQ20" s="1621"/>
      <c r="LQR20" s="1621"/>
      <c r="LQS20" s="1621"/>
      <c r="LQT20" s="1621"/>
      <c r="LQU20" s="1621"/>
      <c r="LQV20" s="1621"/>
      <c r="LQW20" s="1621"/>
      <c r="LQX20" s="1621"/>
      <c r="LQY20" s="1621"/>
      <c r="LQZ20" s="1621"/>
      <c r="LRA20" s="1621"/>
      <c r="LRB20" s="1621"/>
      <c r="LRC20" s="1621"/>
      <c r="LRD20" s="1621"/>
      <c r="LRE20" s="1621"/>
      <c r="LRF20" s="1621"/>
      <c r="LRG20" s="1621"/>
      <c r="LRH20" s="1621"/>
      <c r="LRI20" s="1621"/>
      <c r="LRJ20" s="1621"/>
      <c r="LRK20" s="1621"/>
      <c r="LRL20" s="1621"/>
      <c r="LRM20" s="1621"/>
      <c r="LRN20" s="1621"/>
      <c r="LRO20" s="1621"/>
      <c r="LRP20" s="1621"/>
      <c r="LRQ20" s="1621"/>
      <c r="LRR20" s="1621"/>
      <c r="LRS20" s="1621"/>
      <c r="LRT20" s="1621"/>
      <c r="LRU20" s="1621"/>
      <c r="LRV20" s="1621"/>
      <c r="LRW20" s="1621"/>
      <c r="LRX20" s="1621"/>
      <c r="LRY20" s="1621"/>
      <c r="LRZ20" s="1621"/>
      <c r="LSA20" s="1621"/>
      <c r="LSB20" s="1621"/>
      <c r="LSC20" s="1621"/>
      <c r="LSD20" s="1621"/>
      <c r="LSE20" s="1621"/>
      <c r="LSF20" s="1621"/>
      <c r="LSG20" s="1621"/>
      <c r="LSH20" s="1621"/>
      <c r="LSI20" s="1621"/>
      <c r="LSJ20" s="1621"/>
      <c r="LSK20" s="1621"/>
      <c r="LSL20" s="1621"/>
      <c r="LSM20" s="1621"/>
      <c r="LSN20" s="1621"/>
      <c r="LSO20" s="1621"/>
      <c r="LSP20" s="1621"/>
      <c r="LSQ20" s="1621"/>
      <c r="LSR20" s="1621"/>
      <c r="LSS20" s="1621"/>
      <c r="LST20" s="1621"/>
      <c r="LSU20" s="1621"/>
      <c r="LSV20" s="1621"/>
      <c r="LSW20" s="1621"/>
      <c r="LSX20" s="1621"/>
      <c r="LSY20" s="1621"/>
      <c r="LSZ20" s="1621"/>
      <c r="LTA20" s="1621"/>
      <c r="LTB20" s="1621"/>
      <c r="LTC20" s="1621"/>
      <c r="LTD20" s="1621"/>
      <c r="LTE20" s="1621"/>
      <c r="LTF20" s="1621"/>
      <c r="LTG20" s="1621"/>
      <c r="LTH20" s="1621"/>
      <c r="LTI20" s="1621"/>
      <c r="LTJ20" s="1621"/>
      <c r="LTK20" s="1621"/>
      <c r="LTL20" s="1621"/>
      <c r="LTM20" s="1621"/>
      <c r="LTN20" s="1621"/>
      <c r="LTO20" s="1621"/>
      <c r="LTP20" s="1621"/>
      <c r="LTQ20" s="1621"/>
      <c r="LTR20" s="1621"/>
      <c r="LTS20" s="1621"/>
      <c r="LTT20" s="1621"/>
      <c r="LTU20" s="1621"/>
      <c r="LTV20" s="1621"/>
      <c r="LTW20" s="1621"/>
      <c r="LTX20" s="1621"/>
      <c r="LTY20" s="1621"/>
      <c r="LTZ20" s="1621"/>
      <c r="LUA20" s="1621"/>
      <c r="LUB20" s="1621"/>
      <c r="LUC20" s="1621"/>
      <c r="LUD20" s="1621"/>
      <c r="LUE20" s="1621"/>
      <c r="LUF20" s="1621"/>
      <c r="LUG20" s="1621"/>
      <c r="LUH20" s="1621"/>
      <c r="LUI20" s="1621"/>
      <c r="LUJ20" s="1621"/>
      <c r="LUK20" s="1621"/>
      <c r="LUL20" s="1621"/>
      <c r="LUM20" s="1621"/>
      <c r="LUN20" s="1621"/>
      <c r="LUO20" s="1621"/>
      <c r="LUP20" s="1621"/>
      <c r="LUQ20" s="1621"/>
      <c r="LUR20" s="1621"/>
      <c r="LUS20" s="1621"/>
      <c r="LUT20" s="1621"/>
      <c r="LUU20" s="1621"/>
      <c r="LUV20" s="1621"/>
      <c r="LUW20" s="1621"/>
      <c r="LUX20" s="1621"/>
      <c r="LUY20" s="1621"/>
      <c r="LUZ20" s="1621"/>
      <c r="LVA20" s="1621"/>
      <c r="LVB20" s="1621"/>
      <c r="LVC20" s="1621"/>
      <c r="LVD20" s="1621"/>
      <c r="LVE20" s="1621"/>
      <c r="LVF20" s="1621"/>
      <c r="LVG20" s="1621"/>
      <c r="LVH20" s="1621"/>
      <c r="LVI20" s="1621"/>
      <c r="LVJ20" s="1621"/>
      <c r="LVK20" s="1621"/>
      <c r="LVL20" s="1621"/>
      <c r="LVM20" s="1621"/>
      <c r="LVN20" s="1621"/>
      <c r="LVO20" s="1621"/>
      <c r="LVP20" s="1621"/>
      <c r="LVQ20" s="1621"/>
      <c r="LVR20" s="1621"/>
      <c r="LVS20" s="1621"/>
      <c r="LVT20" s="1621"/>
      <c r="LVU20" s="1621"/>
      <c r="LVV20" s="1621"/>
      <c r="LVW20" s="1621"/>
      <c r="LVX20" s="1621"/>
      <c r="LVY20" s="1621"/>
      <c r="LVZ20" s="1621"/>
      <c r="LWA20" s="1621"/>
      <c r="LWB20" s="1621"/>
      <c r="LWC20" s="1621"/>
      <c r="LWD20" s="1621"/>
      <c r="LWE20" s="1621"/>
      <c r="LWF20" s="1621"/>
      <c r="LWG20" s="1621"/>
      <c r="LWH20" s="1621"/>
      <c r="LWI20" s="1621"/>
      <c r="LWJ20" s="1621"/>
      <c r="LWK20" s="1621"/>
      <c r="LWL20" s="1621"/>
      <c r="LWM20" s="1621"/>
      <c r="LWN20" s="1621"/>
      <c r="LWO20" s="1621"/>
      <c r="LWP20" s="1621"/>
      <c r="LWQ20" s="1621"/>
      <c r="LWR20" s="1621"/>
      <c r="LWS20" s="1621"/>
      <c r="LWT20" s="1621"/>
      <c r="LWU20" s="1621"/>
      <c r="LWV20" s="1621"/>
      <c r="LWW20" s="1621"/>
      <c r="LWX20" s="1621"/>
      <c r="LWY20" s="1621"/>
      <c r="LWZ20" s="1621"/>
      <c r="LXA20" s="1621"/>
      <c r="LXB20" s="1621"/>
      <c r="LXC20" s="1621"/>
      <c r="LXD20" s="1621"/>
      <c r="LXE20" s="1621"/>
      <c r="LXF20" s="1621"/>
      <c r="LXG20" s="1621"/>
      <c r="LXH20" s="1621"/>
      <c r="LXI20" s="1621"/>
      <c r="LXJ20" s="1621"/>
      <c r="LXK20" s="1621"/>
      <c r="LXL20" s="1621"/>
      <c r="LXM20" s="1621"/>
      <c r="LXN20" s="1621"/>
      <c r="LXO20" s="1621"/>
      <c r="LXP20" s="1621"/>
      <c r="LXQ20" s="1621"/>
      <c r="LXR20" s="1621"/>
      <c r="LXS20" s="1621"/>
      <c r="LXT20" s="1621"/>
      <c r="LXU20" s="1621"/>
      <c r="LXV20" s="1621"/>
      <c r="LXW20" s="1621"/>
      <c r="LXX20" s="1621"/>
      <c r="LXY20" s="1621"/>
      <c r="LXZ20" s="1621"/>
      <c r="LYA20" s="1621"/>
      <c r="LYB20" s="1621"/>
      <c r="LYC20" s="1621"/>
      <c r="LYD20" s="1621"/>
      <c r="LYE20" s="1621"/>
      <c r="LYF20" s="1621"/>
      <c r="LYG20" s="1621"/>
      <c r="LYH20" s="1621"/>
      <c r="LYI20" s="1621"/>
      <c r="LYJ20" s="1621"/>
      <c r="LYK20" s="1621"/>
      <c r="LYL20" s="1621"/>
      <c r="LYM20" s="1621"/>
      <c r="LYN20" s="1621"/>
      <c r="LYO20" s="1621"/>
      <c r="LYP20" s="1621"/>
      <c r="LYQ20" s="1621"/>
      <c r="LYR20" s="1621"/>
      <c r="LYS20" s="1621"/>
      <c r="LYT20" s="1621"/>
      <c r="LYU20" s="1621"/>
      <c r="LYV20" s="1621"/>
      <c r="LYW20" s="1621"/>
      <c r="LYX20" s="1621"/>
      <c r="LYY20" s="1621"/>
      <c r="LYZ20" s="1621"/>
      <c r="LZA20" s="1621"/>
      <c r="LZB20" s="1621"/>
      <c r="LZC20" s="1621"/>
      <c r="LZD20" s="1621"/>
      <c r="LZE20" s="1621"/>
      <c r="LZF20" s="1621"/>
      <c r="LZG20" s="1621"/>
      <c r="LZH20" s="1621"/>
      <c r="LZI20" s="1621"/>
      <c r="LZJ20" s="1621"/>
      <c r="LZK20" s="1621"/>
      <c r="LZL20" s="1621"/>
      <c r="LZM20" s="1621"/>
      <c r="LZN20" s="1621"/>
      <c r="LZO20" s="1621"/>
      <c r="LZP20" s="1621"/>
      <c r="LZQ20" s="1621"/>
      <c r="LZR20" s="1621"/>
      <c r="LZS20" s="1621"/>
      <c r="LZT20" s="1621"/>
      <c r="LZU20" s="1621"/>
      <c r="LZV20" s="1621"/>
      <c r="LZW20" s="1621"/>
      <c r="LZX20" s="1621"/>
      <c r="LZY20" s="1621"/>
      <c r="LZZ20" s="1621"/>
      <c r="MAA20" s="1621"/>
      <c r="MAB20" s="1621"/>
      <c r="MAC20" s="1621"/>
      <c r="MAD20" s="1621"/>
      <c r="MAE20" s="1621"/>
      <c r="MAF20" s="1621"/>
      <c r="MAG20" s="1621"/>
      <c r="MAH20" s="1621"/>
      <c r="MAI20" s="1621"/>
      <c r="MAJ20" s="1621"/>
      <c r="MAK20" s="1621"/>
      <c r="MAL20" s="1621"/>
      <c r="MAM20" s="1621"/>
      <c r="MAN20" s="1621"/>
      <c r="MAO20" s="1621"/>
      <c r="MAP20" s="1621"/>
      <c r="MAQ20" s="1621"/>
      <c r="MAR20" s="1621"/>
      <c r="MAS20" s="1621"/>
      <c r="MAT20" s="1621"/>
      <c r="MAU20" s="1621"/>
      <c r="MAV20" s="1621"/>
      <c r="MAW20" s="1621"/>
      <c r="MAX20" s="1621"/>
      <c r="MAY20" s="1621"/>
      <c r="MAZ20" s="1621"/>
      <c r="MBA20" s="1621"/>
      <c r="MBB20" s="1621"/>
      <c r="MBC20" s="1621"/>
      <c r="MBD20" s="1621"/>
      <c r="MBE20" s="1621"/>
      <c r="MBF20" s="1621"/>
      <c r="MBG20" s="1621"/>
      <c r="MBH20" s="1621"/>
      <c r="MBI20" s="1621"/>
      <c r="MBJ20" s="1621"/>
      <c r="MBK20" s="1621"/>
      <c r="MBL20" s="1621"/>
      <c r="MBM20" s="1621"/>
      <c r="MBN20" s="1621"/>
      <c r="MBO20" s="1621"/>
      <c r="MBP20" s="1621"/>
      <c r="MBQ20" s="1621"/>
      <c r="MBR20" s="1621"/>
      <c r="MBS20" s="1621"/>
      <c r="MBT20" s="1621"/>
      <c r="MBU20" s="1621"/>
      <c r="MBV20" s="1621"/>
      <c r="MBW20" s="1621"/>
      <c r="MBX20" s="1621"/>
      <c r="MBY20" s="1621"/>
      <c r="MBZ20" s="1621"/>
      <c r="MCA20" s="1621"/>
      <c r="MCB20" s="1621"/>
      <c r="MCC20" s="1621"/>
      <c r="MCD20" s="1621"/>
      <c r="MCE20" s="1621"/>
      <c r="MCF20" s="1621"/>
      <c r="MCG20" s="1621"/>
      <c r="MCH20" s="1621"/>
      <c r="MCI20" s="1621"/>
      <c r="MCJ20" s="1621"/>
      <c r="MCK20" s="1621"/>
      <c r="MCL20" s="1621"/>
      <c r="MCM20" s="1621"/>
      <c r="MCN20" s="1621"/>
      <c r="MCO20" s="1621"/>
      <c r="MCP20" s="1621"/>
      <c r="MCQ20" s="1621"/>
      <c r="MCR20" s="1621"/>
      <c r="MCS20" s="1621"/>
      <c r="MCT20" s="1621"/>
      <c r="MCU20" s="1621"/>
      <c r="MCV20" s="1621"/>
      <c r="MCW20" s="1621"/>
      <c r="MCX20" s="1621"/>
      <c r="MCY20" s="1621"/>
      <c r="MCZ20" s="1621"/>
      <c r="MDA20" s="1621"/>
      <c r="MDB20" s="1621"/>
      <c r="MDC20" s="1621"/>
      <c r="MDD20" s="1621"/>
      <c r="MDE20" s="1621"/>
      <c r="MDF20" s="1621"/>
      <c r="MDG20" s="1621"/>
      <c r="MDH20" s="1621"/>
      <c r="MDI20" s="1621"/>
      <c r="MDJ20" s="1621"/>
      <c r="MDK20" s="1621"/>
      <c r="MDL20" s="1621"/>
      <c r="MDM20" s="1621"/>
      <c r="MDN20" s="1621"/>
      <c r="MDO20" s="1621"/>
      <c r="MDP20" s="1621"/>
      <c r="MDQ20" s="1621"/>
      <c r="MDR20" s="1621"/>
      <c r="MDS20" s="1621"/>
      <c r="MDT20" s="1621"/>
      <c r="MDU20" s="1621"/>
      <c r="MDV20" s="1621"/>
      <c r="MDW20" s="1621"/>
      <c r="MDX20" s="1621"/>
      <c r="MDY20" s="1621"/>
      <c r="MDZ20" s="1621"/>
      <c r="MEA20" s="1621"/>
      <c r="MEB20" s="1621"/>
      <c r="MEC20" s="1621"/>
      <c r="MED20" s="1621"/>
      <c r="MEE20" s="1621"/>
      <c r="MEF20" s="1621"/>
      <c r="MEG20" s="1621"/>
      <c r="MEH20" s="1621"/>
      <c r="MEI20" s="1621"/>
      <c r="MEJ20" s="1621"/>
      <c r="MEK20" s="1621"/>
      <c r="MEL20" s="1621"/>
      <c r="MEM20" s="1621"/>
      <c r="MEN20" s="1621"/>
      <c r="MEO20" s="1621"/>
      <c r="MEP20" s="1621"/>
      <c r="MEQ20" s="1621"/>
      <c r="MER20" s="1621"/>
      <c r="MES20" s="1621"/>
      <c r="MET20" s="1621"/>
      <c r="MEU20" s="1621"/>
      <c r="MEV20" s="1621"/>
      <c r="MEW20" s="1621"/>
      <c r="MEX20" s="1621"/>
      <c r="MEY20" s="1621"/>
      <c r="MEZ20" s="1621"/>
      <c r="MFA20" s="1621"/>
      <c r="MFB20" s="1621"/>
      <c r="MFC20" s="1621"/>
      <c r="MFD20" s="1621"/>
      <c r="MFE20" s="1621"/>
      <c r="MFF20" s="1621"/>
      <c r="MFG20" s="1621"/>
      <c r="MFH20" s="1621"/>
      <c r="MFI20" s="1621"/>
      <c r="MFJ20" s="1621"/>
      <c r="MFK20" s="1621"/>
      <c r="MFL20" s="1621"/>
      <c r="MFM20" s="1621"/>
      <c r="MFN20" s="1621"/>
      <c r="MFO20" s="1621"/>
      <c r="MFP20" s="1621"/>
      <c r="MFQ20" s="1621"/>
      <c r="MFR20" s="1621"/>
      <c r="MFS20" s="1621"/>
      <c r="MFT20" s="1621"/>
      <c r="MFU20" s="1621"/>
      <c r="MFV20" s="1621"/>
      <c r="MFW20" s="1621"/>
      <c r="MFX20" s="1621"/>
      <c r="MFY20" s="1621"/>
      <c r="MFZ20" s="1621"/>
      <c r="MGA20" s="1621"/>
      <c r="MGB20" s="1621"/>
      <c r="MGC20" s="1621"/>
      <c r="MGD20" s="1621"/>
      <c r="MGE20" s="1621"/>
      <c r="MGF20" s="1621"/>
      <c r="MGG20" s="1621"/>
      <c r="MGH20" s="1621"/>
      <c r="MGI20" s="1621"/>
      <c r="MGJ20" s="1621"/>
      <c r="MGK20" s="1621"/>
      <c r="MGL20" s="1621"/>
      <c r="MGM20" s="1621"/>
      <c r="MGN20" s="1621"/>
      <c r="MGO20" s="1621"/>
      <c r="MGP20" s="1621"/>
      <c r="MGQ20" s="1621"/>
      <c r="MGR20" s="1621"/>
      <c r="MGS20" s="1621"/>
      <c r="MGT20" s="1621"/>
      <c r="MGU20" s="1621"/>
      <c r="MGV20" s="1621"/>
      <c r="MGW20" s="1621"/>
      <c r="MGX20" s="1621"/>
      <c r="MGY20" s="1621"/>
      <c r="MGZ20" s="1621"/>
      <c r="MHA20" s="1621"/>
      <c r="MHB20" s="1621"/>
      <c r="MHC20" s="1621"/>
      <c r="MHD20" s="1621"/>
      <c r="MHE20" s="1621"/>
      <c r="MHF20" s="1621"/>
      <c r="MHG20" s="1621"/>
      <c r="MHH20" s="1621"/>
      <c r="MHI20" s="1621"/>
      <c r="MHJ20" s="1621"/>
      <c r="MHK20" s="1621"/>
      <c r="MHL20" s="1621"/>
      <c r="MHM20" s="1621"/>
      <c r="MHN20" s="1621"/>
      <c r="MHO20" s="1621"/>
      <c r="MHP20" s="1621"/>
      <c r="MHQ20" s="1621"/>
      <c r="MHR20" s="1621"/>
      <c r="MHS20" s="1621"/>
      <c r="MHT20" s="1621"/>
      <c r="MHU20" s="1621"/>
      <c r="MHV20" s="1621"/>
      <c r="MHW20" s="1621"/>
      <c r="MHX20" s="1621"/>
      <c r="MHY20" s="1621"/>
      <c r="MHZ20" s="1621"/>
      <c r="MIA20" s="1621"/>
      <c r="MIB20" s="1621"/>
      <c r="MIC20" s="1621"/>
      <c r="MID20" s="1621"/>
      <c r="MIE20" s="1621"/>
      <c r="MIF20" s="1621"/>
      <c r="MIG20" s="1621"/>
      <c r="MIH20" s="1621"/>
      <c r="MII20" s="1621"/>
      <c r="MIJ20" s="1621"/>
      <c r="MIK20" s="1621"/>
      <c r="MIL20" s="1621"/>
      <c r="MIM20" s="1621"/>
      <c r="MIN20" s="1621"/>
      <c r="MIO20" s="1621"/>
      <c r="MIP20" s="1621"/>
      <c r="MIQ20" s="1621"/>
      <c r="MIR20" s="1621"/>
      <c r="MIS20" s="1621"/>
      <c r="MIT20" s="1621"/>
      <c r="MIU20" s="1621"/>
      <c r="MIV20" s="1621"/>
      <c r="MIW20" s="1621"/>
      <c r="MIX20" s="1621"/>
      <c r="MIY20" s="1621"/>
      <c r="MIZ20" s="1621"/>
      <c r="MJA20" s="1621"/>
      <c r="MJB20" s="1621"/>
      <c r="MJC20" s="1621"/>
      <c r="MJD20" s="1621"/>
      <c r="MJE20" s="1621"/>
      <c r="MJF20" s="1621"/>
      <c r="MJG20" s="1621"/>
      <c r="MJH20" s="1621"/>
      <c r="MJI20" s="1621"/>
      <c r="MJJ20" s="1621"/>
      <c r="MJK20" s="1621"/>
      <c r="MJL20" s="1621"/>
      <c r="MJM20" s="1621"/>
      <c r="MJN20" s="1621"/>
      <c r="MJO20" s="1621"/>
      <c r="MJP20" s="1621"/>
      <c r="MJQ20" s="1621"/>
      <c r="MJR20" s="1621"/>
      <c r="MJS20" s="1621"/>
      <c r="MJT20" s="1621"/>
      <c r="MJU20" s="1621"/>
      <c r="MJV20" s="1621"/>
      <c r="MJW20" s="1621"/>
      <c r="MJX20" s="1621"/>
      <c r="MJY20" s="1621"/>
      <c r="MJZ20" s="1621"/>
      <c r="MKA20" s="1621"/>
      <c r="MKB20" s="1621"/>
      <c r="MKC20" s="1621"/>
      <c r="MKD20" s="1621"/>
      <c r="MKE20" s="1621"/>
      <c r="MKF20" s="1621"/>
      <c r="MKG20" s="1621"/>
      <c r="MKH20" s="1621"/>
      <c r="MKI20" s="1621"/>
      <c r="MKJ20" s="1621"/>
      <c r="MKK20" s="1621"/>
      <c r="MKL20" s="1621"/>
      <c r="MKM20" s="1621"/>
      <c r="MKN20" s="1621"/>
      <c r="MKO20" s="1621"/>
      <c r="MKP20" s="1621"/>
      <c r="MKQ20" s="1621"/>
      <c r="MKR20" s="1621"/>
      <c r="MKS20" s="1621"/>
      <c r="MKT20" s="1621"/>
      <c r="MKU20" s="1621"/>
      <c r="MKV20" s="1621"/>
      <c r="MKW20" s="1621"/>
      <c r="MKX20" s="1621"/>
      <c r="MKY20" s="1621"/>
      <c r="MKZ20" s="1621"/>
      <c r="MLA20" s="1621"/>
      <c r="MLB20" s="1621"/>
      <c r="MLC20" s="1621"/>
      <c r="MLD20" s="1621"/>
      <c r="MLE20" s="1621"/>
      <c r="MLF20" s="1621"/>
      <c r="MLG20" s="1621"/>
      <c r="MLH20" s="1621"/>
      <c r="MLI20" s="1621"/>
      <c r="MLJ20" s="1621"/>
      <c r="MLK20" s="1621"/>
      <c r="MLL20" s="1621"/>
      <c r="MLM20" s="1621"/>
      <c r="MLN20" s="1621"/>
      <c r="MLO20" s="1621"/>
      <c r="MLP20" s="1621"/>
      <c r="MLQ20" s="1621"/>
      <c r="MLR20" s="1621"/>
      <c r="MLS20" s="1621"/>
      <c r="MLT20" s="1621"/>
      <c r="MLU20" s="1621"/>
      <c r="MLV20" s="1621"/>
      <c r="MLW20" s="1621"/>
      <c r="MLX20" s="1621"/>
      <c r="MLY20" s="1621"/>
      <c r="MLZ20" s="1621"/>
      <c r="MMA20" s="1621"/>
      <c r="MMB20" s="1621"/>
      <c r="MMC20" s="1621"/>
      <c r="MMD20" s="1621"/>
      <c r="MME20" s="1621"/>
      <c r="MMF20" s="1621"/>
      <c r="MMG20" s="1621"/>
      <c r="MMH20" s="1621"/>
      <c r="MMI20" s="1621"/>
      <c r="MMJ20" s="1621"/>
      <c r="MMK20" s="1621"/>
      <c r="MML20" s="1621"/>
      <c r="MMM20" s="1621"/>
      <c r="MMN20" s="1621"/>
      <c r="MMO20" s="1621"/>
      <c r="MMP20" s="1621"/>
      <c r="MMQ20" s="1621"/>
      <c r="MMR20" s="1621"/>
      <c r="MMS20" s="1621"/>
      <c r="MMT20" s="1621"/>
      <c r="MMU20" s="1621"/>
      <c r="MMV20" s="1621"/>
      <c r="MMW20" s="1621"/>
      <c r="MMX20" s="1621"/>
      <c r="MMY20" s="1621"/>
      <c r="MMZ20" s="1621"/>
      <c r="MNA20" s="1621"/>
      <c r="MNB20" s="1621"/>
      <c r="MNC20" s="1621"/>
      <c r="MND20" s="1621"/>
      <c r="MNE20" s="1621"/>
      <c r="MNF20" s="1621"/>
      <c r="MNG20" s="1621"/>
      <c r="MNH20" s="1621"/>
      <c r="MNI20" s="1621"/>
      <c r="MNJ20" s="1621"/>
      <c r="MNK20" s="1621"/>
      <c r="MNL20" s="1621"/>
      <c r="MNM20" s="1621"/>
      <c r="MNN20" s="1621"/>
      <c r="MNO20" s="1621"/>
      <c r="MNP20" s="1621"/>
      <c r="MNQ20" s="1621"/>
      <c r="MNR20" s="1621"/>
      <c r="MNS20" s="1621"/>
      <c r="MNT20" s="1621"/>
      <c r="MNU20" s="1621"/>
      <c r="MNV20" s="1621"/>
      <c r="MNW20" s="1621"/>
      <c r="MNX20" s="1621"/>
      <c r="MNY20" s="1621"/>
      <c r="MNZ20" s="1621"/>
      <c r="MOA20" s="1621"/>
      <c r="MOB20" s="1621"/>
      <c r="MOC20" s="1621"/>
      <c r="MOD20" s="1621"/>
      <c r="MOE20" s="1621"/>
      <c r="MOF20" s="1621"/>
      <c r="MOG20" s="1621"/>
      <c r="MOH20" s="1621"/>
      <c r="MOI20" s="1621"/>
      <c r="MOJ20" s="1621"/>
      <c r="MOK20" s="1621"/>
      <c r="MOL20" s="1621"/>
      <c r="MOM20" s="1621"/>
      <c r="MON20" s="1621"/>
      <c r="MOO20" s="1621"/>
      <c r="MOP20" s="1621"/>
      <c r="MOQ20" s="1621"/>
      <c r="MOR20" s="1621"/>
      <c r="MOS20" s="1621"/>
      <c r="MOT20" s="1621"/>
      <c r="MOU20" s="1621"/>
      <c r="MOV20" s="1621"/>
      <c r="MOW20" s="1621"/>
      <c r="MOX20" s="1621"/>
      <c r="MOY20" s="1621"/>
      <c r="MOZ20" s="1621"/>
      <c r="MPA20" s="1621"/>
      <c r="MPB20" s="1621"/>
      <c r="MPC20" s="1621"/>
      <c r="MPD20" s="1621"/>
      <c r="MPE20" s="1621"/>
      <c r="MPF20" s="1621"/>
      <c r="MPG20" s="1621"/>
      <c r="MPH20" s="1621"/>
      <c r="MPI20" s="1621"/>
      <c r="MPJ20" s="1621"/>
      <c r="MPK20" s="1621"/>
      <c r="MPL20" s="1621"/>
      <c r="MPM20" s="1621"/>
      <c r="MPN20" s="1621"/>
      <c r="MPO20" s="1621"/>
      <c r="MPP20" s="1621"/>
      <c r="MPQ20" s="1621"/>
      <c r="MPR20" s="1621"/>
      <c r="MPS20" s="1621"/>
      <c r="MPT20" s="1621"/>
      <c r="MPU20" s="1621"/>
      <c r="MPV20" s="1621"/>
      <c r="MPW20" s="1621"/>
      <c r="MPX20" s="1621"/>
      <c r="MPY20" s="1621"/>
      <c r="MPZ20" s="1621"/>
      <c r="MQA20" s="1621"/>
      <c r="MQB20" s="1621"/>
      <c r="MQC20" s="1621"/>
      <c r="MQD20" s="1621"/>
      <c r="MQE20" s="1621"/>
      <c r="MQF20" s="1621"/>
      <c r="MQG20" s="1621"/>
      <c r="MQH20" s="1621"/>
      <c r="MQI20" s="1621"/>
      <c r="MQJ20" s="1621"/>
      <c r="MQK20" s="1621"/>
      <c r="MQL20" s="1621"/>
      <c r="MQM20" s="1621"/>
      <c r="MQN20" s="1621"/>
      <c r="MQO20" s="1621"/>
      <c r="MQP20" s="1621"/>
      <c r="MQQ20" s="1621"/>
      <c r="MQR20" s="1621"/>
      <c r="MQS20" s="1621"/>
      <c r="MQT20" s="1621"/>
      <c r="MQU20" s="1621"/>
      <c r="MQV20" s="1621"/>
      <c r="MQW20" s="1621"/>
      <c r="MQX20" s="1621"/>
      <c r="MQY20" s="1621"/>
      <c r="MQZ20" s="1621"/>
      <c r="MRA20" s="1621"/>
      <c r="MRB20" s="1621"/>
      <c r="MRC20" s="1621"/>
      <c r="MRD20" s="1621"/>
      <c r="MRE20" s="1621"/>
      <c r="MRF20" s="1621"/>
      <c r="MRG20" s="1621"/>
      <c r="MRH20" s="1621"/>
      <c r="MRI20" s="1621"/>
      <c r="MRJ20" s="1621"/>
      <c r="MRK20" s="1621"/>
      <c r="MRL20" s="1621"/>
      <c r="MRM20" s="1621"/>
      <c r="MRN20" s="1621"/>
      <c r="MRO20" s="1621"/>
      <c r="MRP20" s="1621"/>
      <c r="MRQ20" s="1621"/>
      <c r="MRR20" s="1621"/>
      <c r="MRS20" s="1621"/>
      <c r="MRT20" s="1621"/>
      <c r="MRU20" s="1621"/>
      <c r="MRV20" s="1621"/>
      <c r="MRW20" s="1621"/>
      <c r="MRX20" s="1621"/>
      <c r="MRY20" s="1621"/>
      <c r="MRZ20" s="1621"/>
      <c r="MSA20" s="1621"/>
      <c r="MSB20" s="1621"/>
      <c r="MSC20" s="1621"/>
      <c r="MSD20" s="1621"/>
      <c r="MSE20" s="1621"/>
      <c r="MSF20" s="1621"/>
      <c r="MSG20" s="1621"/>
      <c r="MSH20" s="1621"/>
      <c r="MSI20" s="1621"/>
      <c r="MSJ20" s="1621"/>
      <c r="MSK20" s="1621"/>
      <c r="MSL20" s="1621"/>
      <c r="MSM20" s="1621"/>
      <c r="MSN20" s="1621"/>
      <c r="MSO20" s="1621"/>
      <c r="MSP20" s="1621"/>
      <c r="MSQ20" s="1621"/>
      <c r="MSR20" s="1621"/>
      <c r="MSS20" s="1621"/>
      <c r="MST20" s="1621"/>
      <c r="MSU20" s="1621"/>
      <c r="MSV20" s="1621"/>
      <c r="MSW20" s="1621"/>
      <c r="MSX20" s="1621"/>
      <c r="MSY20" s="1621"/>
      <c r="MSZ20" s="1621"/>
      <c r="MTA20" s="1621"/>
      <c r="MTB20" s="1621"/>
      <c r="MTC20" s="1621"/>
      <c r="MTD20" s="1621"/>
      <c r="MTE20" s="1621"/>
      <c r="MTF20" s="1621"/>
      <c r="MTG20" s="1621"/>
      <c r="MTH20" s="1621"/>
      <c r="MTI20" s="1621"/>
      <c r="MTJ20" s="1621"/>
      <c r="MTK20" s="1621"/>
      <c r="MTL20" s="1621"/>
      <c r="MTM20" s="1621"/>
      <c r="MTN20" s="1621"/>
      <c r="MTO20" s="1621"/>
      <c r="MTP20" s="1621"/>
      <c r="MTQ20" s="1621"/>
      <c r="MTR20" s="1621"/>
      <c r="MTS20" s="1621"/>
      <c r="MTT20" s="1621"/>
      <c r="MTU20" s="1621"/>
      <c r="MTV20" s="1621"/>
      <c r="MTW20" s="1621"/>
      <c r="MTX20" s="1621"/>
      <c r="MTY20" s="1621"/>
      <c r="MTZ20" s="1621"/>
      <c r="MUA20" s="1621"/>
      <c r="MUB20" s="1621"/>
      <c r="MUC20" s="1621"/>
      <c r="MUD20" s="1621"/>
      <c r="MUE20" s="1621"/>
      <c r="MUF20" s="1621"/>
      <c r="MUG20" s="1621"/>
      <c r="MUH20" s="1621"/>
      <c r="MUI20" s="1621"/>
      <c r="MUJ20" s="1621"/>
      <c r="MUK20" s="1621"/>
      <c r="MUL20" s="1621"/>
      <c r="MUM20" s="1621"/>
      <c r="MUN20" s="1621"/>
      <c r="MUO20" s="1621"/>
      <c r="MUP20" s="1621"/>
      <c r="MUQ20" s="1621"/>
      <c r="MUR20" s="1621"/>
      <c r="MUS20" s="1621"/>
      <c r="MUT20" s="1621"/>
      <c r="MUU20" s="1621"/>
      <c r="MUV20" s="1621"/>
      <c r="MUW20" s="1621"/>
      <c r="MUX20" s="1621"/>
      <c r="MUY20" s="1621"/>
      <c r="MUZ20" s="1621"/>
      <c r="MVA20" s="1621"/>
      <c r="MVB20" s="1621"/>
      <c r="MVC20" s="1621"/>
      <c r="MVD20" s="1621"/>
      <c r="MVE20" s="1621"/>
      <c r="MVF20" s="1621"/>
      <c r="MVG20" s="1621"/>
      <c r="MVH20" s="1621"/>
      <c r="MVI20" s="1621"/>
      <c r="MVJ20" s="1621"/>
      <c r="MVK20" s="1621"/>
      <c r="MVL20" s="1621"/>
      <c r="MVM20" s="1621"/>
      <c r="MVN20" s="1621"/>
      <c r="MVO20" s="1621"/>
      <c r="MVP20" s="1621"/>
      <c r="MVQ20" s="1621"/>
      <c r="MVR20" s="1621"/>
      <c r="MVS20" s="1621"/>
      <c r="MVT20" s="1621"/>
      <c r="MVU20" s="1621"/>
      <c r="MVV20" s="1621"/>
      <c r="MVW20" s="1621"/>
      <c r="MVX20" s="1621"/>
      <c r="MVY20" s="1621"/>
      <c r="MVZ20" s="1621"/>
      <c r="MWA20" s="1621"/>
      <c r="MWB20" s="1621"/>
      <c r="MWC20" s="1621"/>
      <c r="MWD20" s="1621"/>
      <c r="MWE20" s="1621"/>
      <c r="MWF20" s="1621"/>
      <c r="MWG20" s="1621"/>
      <c r="MWH20" s="1621"/>
      <c r="MWI20" s="1621"/>
      <c r="MWJ20" s="1621"/>
      <c r="MWK20" s="1621"/>
      <c r="MWL20" s="1621"/>
      <c r="MWM20" s="1621"/>
      <c r="MWN20" s="1621"/>
      <c r="MWO20" s="1621"/>
      <c r="MWP20" s="1621"/>
      <c r="MWQ20" s="1621"/>
      <c r="MWR20" s="1621"/>
      <c r="MWS20" s="1621"/>
      <c r="MWT20" s="1621"/>
      <c r="MWU20" s="1621"/>
      <c r="MWV20" s="1621"/>
      <c r="MWW20" s="1621"/>
      <c r="MWX20" s="1621"/>
      <c r="MWY20" s="1621"/>
      <c r="MWZ20" s="1621"/>
      <c r="MXA20" s="1621"/>
      <c r="MXB20" s="1621"/>
      <c r="MXC20" s="1621"/>
      <c r="MXD20" s="1621"/>
      <c r="MXE20" s="1621"/>
      <c r="MXF20" s="1621"/>
      <c r="MXG20" s="1621"/>
      <c r="MXH20" s="1621"/>
      <c r="MXI20" s="1621"/>
      <c r="MXJ20" s="1621"/>
      <c r="MXK20" s="1621"/>
      <c r="MXL20" s="1621"/>
      <c r="MXM20" s="1621"/>
      <c r="MXN20" s="1621"/>
      <c r="MXO20" s="1621"/>
      <c r="MXP20" s="1621"/>
      <c r="MXQ20" s="1621"/>
      <c r="MXR20" s="1621"/>
      <c r="MXS20" s="1621"/>
      <c r="MXT20" s="1621"/>
      <c r="MXU20" s="1621"/>
      <c r="MXV20" s="1621"/>
      <c r="MXW20" s="1621"/>
      <c r="MXX20" s="1621"/>
      <c r="MXY20" s="1621"/>
      <c r="MXZ20" s="1621"/>
      <c r="MYA20" s="1621"/>
      <c r="MYB20" s="1621"/>
      <c r="MYC20" s="1621"/>
      <c r="MYD20" s="1621"/>
      <c r="MYE20" s="1621"/>
      <c r="MYF20" s="1621"/>
      <c r="MYG20" s="1621"/>
      <c r="MYH20" s="1621"/>
      <c r="MYI20" s="1621"/>
      <c r="MYJ20" s="1621"/>
      <c r="MYK20" s="1621"/>
      <c r="MYL20" s="1621"/>
      <c r="MYM20" s="1621"/>
      <c r="MYN20" s="1621"/>
      <c r="MYO20" s="1621"/>
      <c r="MYP20" s="1621"/>
      <c r="MYQ20" s="1621"/>
      <c r="MYR20" s="1621"/>
      <c r="MYS20" s="1621"/>
      <c r="MYT20" s="1621"/>
      <c r="MYU20" s="1621"/>
      <c r="MYV20" s="1621"/>
      <c r="MYW20" s="1621"/>
      <c r="MYX20" s="1621"/>
      <c r="MYY20" s="1621"/>
      <c r="MYZ20" s="1621"/>
      <c r="MZA20" s="1621"/>
      <c r="MZB20" s="1621"/>
      <c r="MZC20" s="1621"/>
      <c r="MZD20" s="1621"/>
      <c r="MZE20" s="1621"/>
      <c r="MZF20" s="1621"/>
      <c r="MZG20" s="1621"/>
      <c r="MZH20" s="1621"/>
      <c r="MZI20" s="1621"/>
      <c r="MZJ20" s="1621"/>
      <c r="MZK20" s="1621"/>
      <c r="MZL20" s="1621"/>
      <c r="MZM20" s="1621"/>
      <c r="MZN20" s="1621"/>
      <c r="MZO20" s="1621"/>
      <c r="MZP20" s="1621"/>
      <c r="MZQ20" s="1621"/>
      <c r="MZR20" s="1621"/>
      <c r="MZS20" s="1621"/>
      <c r="MZT20" s="1621"/>
      <c r="MZU20" s="1621"/>
      <c r="MZV20" s="1621"/>
      <c r="MZW20" s="1621"/>
      <c r="MZX20" s="1621"/>
      <c r="MZY20" s="1621"/>
      <c r="MZZ20" s="1621"/>
      <c r="NAA20" s="1621"/>
      <c r="NAB20" s="1621"/>
      <c r="NAC20" s="1621"/>
      <c r="NAD20" s="1621"/>
      <c r="NAE20" s="1621"/>
      <c r="NAF20" s="1621"/>
      <c r="NAG20" s="1621"/>
      <c r="NAH20" s="1621"/>
      <c r="NAI20" s="1621"/>
      <c r="NAJ20" s="1621"/>
      <c r="NAK20" s="1621"/>
      <c r="NAL20" s="1621"/>
      <c r="NAM20" s="1621"/>
      <c r="NAN20" s="1621"/>
      <c r="NAO20" s="1621"/>
      <c r="NAP20" s="1621"/>
      <c r="NAQ20" s="1621"/>
      <c r="NAR20" s="1621"/>
      <c r="NAS20" s="1621"/>
      <c r="NAT20" s="1621"/>
      <c r="NAU20" s="1621"/>
      <c r="NAV20" s="1621"/>
      <c r="NAW20" s="1621"/>
      <c r="NAX20" s="1621"/>
      <c r="NAY20" s="1621"/>
      <c r="NAZ20" s="1621"/>
      <c r="NBA20" s="1621"/>
      <c r="NBB20" s="1621"/>
      <c r="NBC20" s="1621"/>
      <c r="NBD20" s="1621"/>
      <c r="NBE20" s="1621"/>
      <c r="NBF20" s="1621"/>
      <c r="NBG20" s="1621"/>
      <c r="NBH20" s="1621"/>
      <c r="NBI20" s="1621"/>
      <c r="NBJ20" s="1621"/>
      <c r="NBK20" s="1621"/>
      <c r="NBL20" s="1621"/>
      <c r="NBM20" s="1621"/>
      <c r="NBN20" s="1621"/>
      <c r="NBO20" s="1621"/>
      <c r="NBP20" s="1621"/>
      <c r="NBQ20" s="1621"/>
      <c r="NBR20" s="1621"/>
      <c r="NBS20" s="1621"/>
      <c r="NBT20" s="1621"/>
      <c r="NBU20" s="1621"/>
      <c r="NBV20" s="1621"/>
      <c r="NBW20" s="1621"/>
      <c r="NBX20" s="1621"/>
      <c r="NBY20" s="1621"/>
      <c r="NBZ20" s="1621"/>
      <c r="NCA20" s="1621"/>
      <c r="NCB20" s="1621"/>
      <c r="NCC20" s="1621"/>
      <c r="NCD20" s="1621"/>
      <c r="NCE20" s="1621"/>
      <c r="NCF20" s="1621"/>
      <c r="NCG20" s="1621"/>
      <c r="NCH20" s="1621"/>
      <c r="NCI20" s="1621"/>
      <c r="NCJ20" s="1621"/>
      <c r="NCK20" s="1621"/>
      <c r="NCL20" s="1621"/>
      <c r="NCM20" s="1621"/>
      <c r="NCN20" s="1621"/>
      <c r="NCO20" s="1621"/>
      <c r="NCP20" s="1621"/>
      <c r="NCQ20" s="1621"/>
      <c r="NCR20" s="1621"/>
      <c r="NCS20" s="1621"/>
      <c r="NCT20" s="1621"/>
      <c r="NCU20" s="1621"/>
      <c r="NCV20" s="1621"/>
      <c r="NCW20" s="1621"/>
      <c r="NCX20" s="1621"/>
      <c r="NCY20" s="1621"/>
      <c r="NCZ20" s="1621"/>
      <c r="NDA20" s="1621"/>
      <c r="NDB20" s="1621"/>
      <c r="NDC20" s="1621"/>
      <c r="NDD20" s="1621"/>
      <c r="NDE20" s="1621"/>
      <c r="NDF20" s="1621"/>
      <c r="NDG20" s="1621"/>
      <c r="NDH20" s="1621"/>
      <c r="NDI20" s="1621"/>
      <c r="NDJ20" s="1621"/>
      <c r="NDK20" s="1621"/>
      <c r="NDL20" s="1621"/>
      <c r="NDM20" s="1621"/>
      <c r="NDN20" s="1621"/>
      <c r="NDO20" s="1621"/>
      <c r="NDP20" s="1621"/>
      <c r="NDQ20" s="1621"/>
      <c r="NDR20" s="1621"/>
      <c r="NDS20" s="1621"/>
      <c r="NDT20" s="1621"/>
      <c r="NDU20" s="1621"/>
      <c r="NDV20" s="1621"/>
      <c r="NDW20" s="1621"/>
      <c r="NDX20" s="1621"/>
      <c r="NDY20" s="1621"/>
      <c r="NDZ20" s="1621"/>
      <c r="NEA20" s="1621"/>
      <c r="NEB20" s="1621"/>
      <c r="NEC20" s="1621"/>
      <c r="NED20" s="1621"/>
      <c r="NEE20" s="1621"/>
      <c r="NEF20" s="1621"/>
      <c r="NEG20" s="1621"/>
      <c r="NEH20" s="1621"/>
      <c r="NEI20" s="1621"/>
      <c r="NEJ20" s="1621"/>
      <c r="NEK20" s="1621"/>
      <c r="NEL20" s="1621"/>
      <c r="NEM20" s="1621"/>
      <c r="NEN20" s="1621"/>
      <c r="NEO20" s="1621"/>
      <c r="NEP20" s="1621"/>
      <c r="NEQ20" s="1621"/>
      <c r="NER20" s="1621"/>
      <c r="NES20" s="1621"/>
      <c r="NET20" s="1621"/>
      <c r="NEU20" s="1621"/>
      <c r="NEV20" s="1621"/>
      <c r="NEW20" s="1621"/>
      <c r="NEX20" s="1621"/>
      <c r="NEY20" s="1621"/>
      <c r="NEZ20" s="1621"/>
      <c r="NFA20" s="1621"/>
      <c r="NFB20" s="1621"/>
      <c r="NFC20" s="1621"/>
      <c r="NFD20" s="1621"/>
      <c r="NFE20" s="1621"/>
      <c r="NFF20" s="1621"/>
      <c r="NFG20" s="1621"/>
      <c r="NFH20" s="1621"/>
      <c r="NFI20" s="1621"/>
      <c r="NFJ20" s="1621"/>
      <c r="NFK20" s="1621"/>
      <c r="NFL20" s="1621"/>
      <c r="NFM20" s="1621"/>
      <c r="NFN20" s="1621"/>
      <c r="NFO20" s="1621"/>
      <c r="NFP20" s="1621"/>
      <c r="NFQ20" s="1621"/>
      <c r="NFR20" s="1621"/>
      <c r="NFS20" s="1621"/>
      <c r="NFT20" s="1621"/>
      <c r="NFU20" s="1621"/>
      <c r="NFV20" s="1621"/>
      <c r="NFW20" s="1621"/>
      <c r="NFX20" s="1621"/>
      <c r="NFY20" s="1621"/>
      <c r="NFZ20" s="1621"/>
      <c r="NGA20" s="1621"/>
      <c r="NGB20" s="1621"/>
      <c r="NGC20" s="1621"/>
      <c r="NGD20" s="1621"/>
      <c r="NGE20" s="1621"/>
      <c r="NGF20" s="1621"/>
      <c r="NGG20" s="1621"/>
      <c r="NGH20" s="1621"/>
      <c r="NGI20" s="1621"/>
      <c r="NGJ20" s="1621"/>
      <c r="NGK20" s="1621"/>
      <c r="NGL20" s="1621"/>
      <c r="NGM20" s="1621"/>
      <c r="NGN20" s="1621"/>
      <c r="NGO20" s="1621"/>
      <c r="NGP20" s="1621"/>
      <c r="NGQ20" s="1621"/>
      <c r="NGR20" s="1621"/>
      <c r="NGS20" s="1621"/>
      <c r="NGT20" s="1621"/>
      <c r="NGU20" s="1621"/>
      <c r="NGV20" s="1621"/>
      <c r="NGW20" s="1621"/>
      <c r="NGX20" s="1621"/>
      <c r="NGY20" s="1621"/>
      <c r="NGZ20" s="1621"/>
      <c r="NHA20" s="1621"/>
      <c r="NHB20" s="1621"/>
      <c r="NHC20" s="1621"/>
      <c r="NHD20" s="1621"/>
      <c r="NHE20" s="1621"/>
      <c r="NHF20" s="1621"/>
      <c r="NHG20" s="1621"/>
      <c r="NHH20" s="1621"/>
      <c r="NHI20" s="1621"/>
      <c r="NHJ20" s="1621"/>
      <c r="NHK20" s="1621"/>
      <c r="NHL20" s="1621"/>
      <c r="NHM20" s="1621"/>
      <c r="NHN20" s="1621"/>
      <c r="NHO20" s="1621"/>
      <c r="NHP20" s="1621"/>
      <c r="NHQ20" s="1621"/>
      <c r="NHR20" s="1621"/>
      <c r="NHS20" s="1621"/>
      <c r="NHT20" s="1621"/>
      <c r="NHU20" s="1621"/>
      <c r="NHV20" s="1621"/>
      <c r="NHW20" s="1621"/>
      <c r="NHX20" s="1621"/>
      <c r="NHY20" s="1621"/>
      <c r="NHZ20" s="1621"/>
      <c r="NIA20" s="1621"/>
      <c r="NIB20" s="1621"/>
      <c r="NIC20" s="1621"/>
      <c r="NID20" s="1621"/>
      <c r="NIE20" s="1621"/>
      <c r="NIF20" s="1621"/>
      <c r="NIG20" s="1621"/>
      <c r="NIH20" s="1621"/>
      <c r="NII20" s="1621"/>
      <c r="NIJ20" s="1621"/>
      <c r="NIK20" s="1621"/>
      <c r="NIL20" s="1621"/>
      <c r="NIM20" s="1621"/>
      <c r="NIN20" s="1621"/>
      <c r="NIO20" s="1621"/>
      <c r="NIP20" s="1621"/>
      <c r="NIQ20" s="1621"/>
      <c r="NIR20" s="1621"/>
      <c r="NIS20" s="1621"/>
      <c r="NIT20" s="1621"/>
      <c r="NIU20" s="1621"/>
      <c r="NIV20" s="1621"/>
      <c r="NIW20" s="1621"/>
      <c r="NIX20" s="1621"/>
      <c r="NIY20" s="1621"/>
      <c r="NIZ20" s="1621"/>
      <c r="NJA20" s="1621"/>
      <c r="NJB20" s="1621"/>
      <c r="NJC20" s="1621"/>
      <c r="NJD20" s="1621"/>
      <c r="NJE20" s="1621"/>
      <c r="NJF20" s="1621"/>
      <c r="NJG20" s="1621"/>
      <c r="NJH20" s="1621"/>
      <c r="NJI20" s="1621"/>
      <c r="NJJ20" s="1621"/>
      <c r="NJK20" s="1621"/>
      <c r="NJL20" s="1621"/>
      <c r="NJM20" s="1621"/>
      <c r="NJN20" s="1621"/>
      <c r="NJO20" s="1621"/>
      <c r="NJP20" s="1621"/>
      <c r="NJQ20" s="1621"/>
      <c r="NJR20" s="1621"/>
      <c r="NJS20" s="1621"/>
      <c r="NJT20" s="1621"/>
      <c r="NJU20" s="1621"/>
      <c r="NJV20" s="1621"/>
      <c r="NJW20" s="1621"/>
      <c r="NJX20" s="1621"/>
      <c r="NJY20" s="1621"/>
      <c r="NJZ20" s="1621"/>
      <c r="NKA20" s="1621"/>
      <c r="NKB20" s="1621"/>
      <c r="NKC20" s="1621"/>
      <c r="NKD20" s="1621"/>
      <c r="NKE20" s="1621"/>
      <c r="NKF20" s="1621"/>
      <c r="NKG20" s="1621"/>
      <c r="NKH20" s="1621"/>
      <c r="NKI20" s="1621"/>
      <c r="NKJ20" s="1621"/>
      <c r="NKK20" s="1621"/>
      <c r="NKL20" s="1621"/>
      <c r="NKM20" s="1621"/>
      <c r="NKN20" s="1621"/>
      <c r="NKO20" s="1621"/>
      <c r="NKP20" s="1621"/>
      <c r="NKQ20" s="1621"/>
      <c r="NKR20" s="1621"/>
      <c r="NKS20" s="1621"/>
      <c r="NKT20" s="1621"/>
      <c r="NKU20" s="1621"/>
      <c r="NKV20" s="1621"/>
      <c r="NKW20" s="1621"/>
      <c r="NKX20" s="1621"/>
      <c r="NKY20" s="1621"/>
      <c r="NKZ20" s="1621"/>
      <c r="NLA20" s="1621"/>
      <c r="NLB20" s="1621"/>
      <c r="NLC20" s="1621"/>
      <c r="NLD20" s="1621"/>
      <c r="NLE20" s="1621"/>
      <c r="NLF20" s="1621"/>
      <c r="NLG20" s="1621"/>
      <c r="NLH20" s="1621"/>
      <c r="NLI20" s="1621"/>
      <c r="NLJ20" s="1621"/>
      <c r="NLK20" s="1621"/>
      <c r="NLL20" s="1621"/>
      <c r="NLM20" s="1621"/>
      <c r="NLN20" s="1621"/>
      <c r="NLO20" s="1621"/>
      <c r="NLP20" s="1621"/>
      <c r="NLQ20" s="1621"/>
      <c r="NLR20" s="1621"/>
      <c r="NLS20" s="1621"/>
      <c r="NLT20" s="1621"/>
      <c r="NLU20" s="1621"/>
      <c r="NLV20" s="1621"/>
      <c r="NLW20" s="1621"/>
      <c r="NLX20" s="1621"/>
      <c r="NLY20" s="1621"/>
      <c r="NLZ20" s="1621"/>
      <c r="NMA20" s="1621"/>
      <c r="NMB20" s="1621"/>
      <c r="NMC20" s="1621"/>
      <c r="NMD20" s="1621"/>
      <c r="NME20" s="1621"/>
      <c r="NMF20" s="1621"/>
      <c r="NMG20" s="1621"/>
      <c r="NMH20" s="1621"/>
      <c r="NMI20" s="1621"/>
      <c r="NMJ20" s="1621"/>
      <c r="NMK20" s="1621"/>
      <c r="NML20" s="1621"/>
      <c r="NMM20" s="1621"/>
      <c r="NMN20" s="1621"/>
      <c r="NMO20" s="1621"/>
      <c r="NMP20" s="1621"/>
      <c r="NMQ20" s="1621"/>
      <c r="NMR20" s="1621"/>
      <c r="NMS20" s="1621"/>
      <c r="NMT20" s="1621"/>
      <c r="NMU20" s="1621"/>
      <c r="NMV20" s="1621"/>
      <c r="NMW20" s="1621"/>
      <c r="NMX20" s="1621"/>
      <c r="NMY20" s="1621"/>
      <c r="NMZ20" s="1621"/>
      <c r="NNA20" s="1621"/>
      <c r="NNB20" s="1621"/>
      <c r="NNC20" s="1621"/>
      <c r="NND20" s="1621"/>
      <c r="NNE20" s="1621"/>
      <c r="NNF20" s="1621"/>
      <c r="NNG20" s="1621"/>
      <c r="NNH20" s="1621"/>
      <c r="NNI20" s="1621"/>
      <c r="NNJ20" s="1621"/>
      <c r="NNK20" s="1621"/>
      <c r="NNL20" s="1621"/>
      <c r="NNM20" s="1621"/>
      <c r="NNN20" s="1621"/>
      <c r="NNO20" s="1621"/>
      <c r="NNP20" s="1621"/>
      <c r="NNQ20" s="1621"/>
      <c r="NNR20" s="1621"/>
      <c r="NNS20" s="1621"/>
      <c r="NNT20" s="1621"/>
      <c r="NNU20" s="1621"/>
      <c r="NNV20" s="1621"/>
      <c r="NNW20" s="1621"/>
      <c r="NNX20" s="1621"/>
      <c r="NNY20" s="1621"/>
      <c r="NNZ20" s="1621"/>
      <c r="NOA20" s="1621"/>
      <c r="NOB20" s="1621"/>
      <c r="NOC20" s="1621"/>
      <c r="NOD20" s="1621"/>
      <c r="NOE20" s="1621"/>
      <c r="NOF20" s="1621"/>
      <c r="NOG20" s="1621"/>
      <c r="NOH20" s="1621"/>
      <c r="NOI20" s="1621"/>
      <c r="NOJ20" s="1621"/>
      <c r="NOK20" s="1621"/>
      <c r="NOL20" s="1621"/>
      <c r="NOM20" s="1621"/>
      <c r="NON20" s="1621"/>
      <c r="NOO20" s="1621"/>
      <c r="NOP20" s="1621"/>
      <c r="NOQ20" s="1621"/>
      <c r="NOR20" s="1621"/>
      <c r="NOS20" s="1621"/>
      <c r="NOT20" s="1621"/>
      <c r="NOU20" s="1621"/>
      <c r="NOV20" s="1621"/>
      <c r="NOW20" s="1621"/>
      <c r="NOX20" s="1621"/>
      <c r="NOY20" s="1621"/>
      <c r="NOZ20" s="1621"/>
      <c r="NPA20" s="1621"/>
      <c r="NPB20" s="1621"/>
      <c r="NPC20" s="1621"/>
      <c r="NPD20" s="1621"/>
      <c r="NPE20" s="1621"/>
      <c r="NPF20" s="1621"/>
      <c r="NPG20" s="1621"/>
      <c r="NPH20" s="1621"/>
      <c r="NPI20" s="1621"/>
      <c r="NPJ20" s="1621"/>
      <c r="NPK20" s="1621"/>
      <c r="NPL20" s="1621"/>
      <c r="NPM20" s="1621"/>
      <c r="NPN20" s="1621"/>
      <c r="NPO20" s="1621"/>
      <c r="NPP20" s="1621"/>
      <c r="NPQ20" s="1621"/>
      <c r="NPR20" s="1621"/>
      <c r="NPS20" s="1621"/>
      <c r="NPT20" s="1621"/>
      <c r="NPU20" s="1621"/>
      <c r="NPV20" s="1621"/>
      <c r="NPW20" s="1621"/>
      <c r="NPX20" s="1621"/>
      <c r="NPY20" s="1621"/>
      <c r="NPZ20" s="1621"/>
      <c r="NQA20" s="1621"/>
      <c r="NQB20" s="1621"/>
      <c r="NQC20" s="1621"/>
      <c r="NQD20" s="1621"/>
      <c r="NQE20" s="1621"/>
      <c r="NQF20" s="1621"/>
      <c r="NQG20" s="1621"/>
      <c r="NQH20" s="1621"/>
      <c r="NQI20" s="1621"/>
      <c r="NQJ20" s="1621"/>
      <c r="NQK20" s="1621"/>
      <c r="NQL20" s="1621"/>
      <c r="NQM20" s="1621"/>
      <c r="NQN20" s="1621"/>
      <c r="NQO20" s="1621"/>
      <c r="NQP20" s="1621"/>
      <c r="NQQ20" s="1621"/>
      <c r="NQR20" s="1621"/>
      <c r="NQS20" s="1621"/>
      <c r="NQT20" s="1621"/>
      <c r="NQU20" s="1621"/>
      <c r="NQV20" s="1621"/>
      <c r="NQW20" s="1621"/>
      <c r="NQX20" s="1621"/>
      <c r="NQY20" s="1621"/>
      <c r="NQZ20" s="1621"/>
      <c r="NRA20" s="1621"/>
      <c r="NRB20" s="1621"/>
      <c r="NRC20" s="1621"/>
      <c r="NRD20" s="1621"/>
      <c r="NRE20" s="1621"/>
      <c r="NRF20" s="1621"/>
      <c r="NRG20" s="1621"/>
      <c r="NRH20" s="1621"/>
      <c r="NRI20" s="1621"/>
      <c r="NRJ20" s="1621"/>
      <c r="NRK20" s="1621"/>
      <c r="NRL20" s="1621"/>
      <c r="NRM20" s="1621"/>
      <c r="NRN20" s="1621"/>
      <c r="NRO20" s="1621"/>
      <c r="NRP20" s="1621"/>
      <c r="NRQ20" s="1621"/>
      <c r="NRR20" s="1621"/>
      <c r="NRS20" s="1621"/>
      <c r="NRT20" s="1621"/>
      <c r="NRU20" s="1621"/>
      <c r="NRV20" s="1621"/>
      <c r="NRW20" s="1621"/>
      <c r="NRX20" s="1621"/>
      <c r="NRY20" s="1621"/>
      <c r="NRZ20" s="1621"/>
      <c r="NSA20" s="1621"/>
      <c r="NSB20" s="1621"/>
      <c r="NSC20" s="1621"/>
      <c r="NSD20" s="1621"/>
      <c r="NSE20" s="1621"/>
      <c r="NSF20" s="1621"/>
      <c r="NSG20" s="1621"/>
      <c r="NSH20" s="1621"/>
      <c r="NSI20" s="1621"/>
      <c r="NSJ20" s="1621"/>
      <c r="NSK20" s="1621"/>
      <c r="NSL20" s="1621"/>
      <c r="NSM20" s="1621"/>
      <c r="NSN20" s="1621"/>
      <c r="NSO20" s="1621"/>
      <c r="NSP20" s="1621"/>
      <c r="NSQ20" s="1621"/>
      <c r="NSR20" s="1621"/>
      <c r="NSS20" s="1621"/>
      <c r="NST20" s="1621"/>
      <c r="NSU20" s="1621"/>
      <c r="NSV20" s="1621"/>
      <c r="NSW20" s="1621"/>
      <c r="NSX20" s="1621"/>
      <c r="NSY20" s="1621"/>
      <c r="NSZ20" s="1621"/>
      <c r="NTA20" s="1621"/>
      <c r="NTB20" s="1621"/>
      <c r="NTC20" s="1621"/>
      <c r="NTD20" s="1621"/>
      <c r="NTE20" s="1621"/>
      <c r="NTF20" s="1621"/>
      <c r="NTG20" s="1621"/>
      <c r="NTH20" s="1621"/>
      <c r="NTI20" s="1621"/>
      <c r="NTJ20" s="1621"/>
      <c r="NTK20" s="1621"/>
      <c r="NTL20" s="1621"/>
      <c r="NTM20" s="1621"/>
      <c r="NTN20" s="1621"/>
      <c r="NTO20" s="1621"/>
      <c r="NTP20" s="1621"/>
      <c r="NTQ20" s="1621"/>
      <c r="NTR20" s="1621"/>
      <c r="NTS20" s="1621"/>
      <c r="NTT20" s="1621"/>
      <c r="NTU20" s="1621"/>
      <c r="NTV20" s="1621"/>
      <c r="NTW20" s="1621"/>
      <c r="NTX20" s="1621"/>
      <c r="NTY20" s="1621"/>
      <c r="NTZ20" s="1621"/>
      <c r="NUA20" s="1621"/>
      <c r="NUB20" s="1621"/>
      <c r="NUC20" s="1621"/>
      <c r="NUD20" s="1621"/>
      <c r="NUE20" s="1621"/>
      <c r="NUF20" s="1621"/>
      <c r="NUG20" s="1621"/>
      <c r="NUH20" s="1621"/>
      <c r="NUI20" s="1621"/>
      <c r="NUJ20" s="1621"/>
      <c r="NUK20" s="1621"/>
      <c r="NUL20" s="1621"/>
      <c r="NUM20" s="1621"/>
      <c r="NUN20" s="1621"/>
      <c r="NUO20" s="1621"/>
      <c r="NUP20" s="1621"/>
      <c r="NUQ20" s="1621"/>
      <c r="NUR20" s="1621"/>
      <c r="NUS20" s="1621"/>
      <c r="NUT20" s="1621"/>
      <c r="NUU20" s="1621"/>
      <c r="NUV20" s="1621"/>
      <c r="NUW20" s="1621"/>
      <c r="NUX20" s="1621"/>
      <c r="NUY20" s="1621"/>
      <c r="NUZ20" s="1621"/>
      <c r="NVA20" s="1621"/>
      <c r="NVB20" s="1621"/>
      <c r="NVC20" s="1621"/>
      <c r="NVD20" s="1621"/>
      <c r="NVE20" s="1621"/>
      <c r="NVF20" s="1621"/>
      <c r="NVG20" s="1621"/>
      <c r="NVH20" s="1621"/>
      <c r="NVI20" s="1621"/>
      <c r="NVJ20" s="1621"/>
      <c r="NVK20" s="1621"/>
      <c r="NVL20" s="1621"/>
      <c r="NVM20" s="1621"/>
      <c r="NVN20" s="1621"/>
      <c r="NVO20" s="1621"/>
      <c r="NVP20" s="1621"/>
      <c r="NVQ20" s="1621"/>
      <c r="NVR20" s="1621"/>
      <c r="NVS20" s="1621"/>
      <c r="NVT20" s="1621"/>
      <c r="NVU20" s="1621"/>
      <c r="NVV20" s="1621"/>
      <c r="NVW20" s="1621"/>
      <c r="NVX20" s="1621"/>
      <c r="NVY20" s="1621"/>
      <c r="NVZ20" s="1621"/>
      <c r="NWA20" s="1621"/>
      <c r="NWB20" s="1621"/>
      <c r="NWC20" s="1621"/>
      <c r="NWD20" s="1621"/>
      <c r="NWE20" s="1621"/>
      <c r="NWF20" s="1621"/>
      <c r="NWG20" s="1621"/>
      <c r="NWH20" s="1621"/>
      <c r="NWI20" s="1621"/>
      <c r="NWJ20" s="1621"/>
      <c r="NWK20" s="1621"/>
      <c r="NWL20" s="1621"/>
      <c r="NWM20" s="1621"/>
      <c r="NWN20" s="1621"/>
      <c r="NWO20" s="1621"/>
      <c r="NWP20" s="1621"/>
      <c r="NWQ20" s="1621"/>
      <c r="NWR20" s="1621"/>
      <c r="NWS20" s="1621"/>
      <c r="NWT20" s="1621"/>
      <c r="NWU20" s="1621"/>
      <c r="NWV20" s="1621"/>
      <c r="NWW20" s="1621"/>
      <c r="NWX20" s="1621"/>
      <c r="NWY20" s="1621"/>
      <c r="NWZ20" s="1621"/>
      <c r="NXA20" s="1621"/>
      <c r="NXB20" s="1621"/>
      <c r="NXC20" s="1621"/>
      <c r="NXD20" s="1621"/>
      <c r="NXE20" s="1621"/>
      <c r="NXF20" s="1621"/>
      <c r="NXG20" s="1621"/>
      <c r="NXH20" s="1621"/>
      <c r="NXI20" s="1621"/>
      <c r="NXJ20" s="1621"/>
      <c r="NXK20" s="1621"/>
      <c r="NXL20" s="1621"/>
      <c r="NXM20" s="1621"/>
      <c r="NXN20" s="1621"/>
      <c r="NXO20" s="1621"/>
      <c r="NXP20" s="1621"/>
      <c r="NXQ20" s="1621"/>
      <c r="NXR20" s="1621"/>
      <c r="NXS20" s="1621"/>
      <c r="NXT20" s="1621"/>
      <c r="NXU20" s="1621"/>
      <c r="NXV20" s="1621"/>
      <c r="NXW20" s="1621"/>
      <c r="NXX20" s="1621"/>
      <c r="NXY20" s="1621"/>
      <c r="NXZ20" s="1621"/>
      <c r="NYA20" s="1621"/>
      <c r="NYB20" s="1621"/>
      <c r="NYC20" s="1621"/>
      <c r="NYD20" s="1621"/>
      <c r="NYE20" s="1621"/>
      <c r="NYF20" s="1621"/>
      <c r="NYG20" s="1621"/>
      <c r="NYH20" s="1621"/>
      <c r="NYI20" s="1621"/>
      <c r="NYJ20" s="1621"/>
      <c r="NYK20" s="1621"/>
      <c r="NYL20" s="1621"/>
      <c r="NYM20" s="1621"/>
      <c r="NYN20" s="1621"/>
      <c r="NYO20" s="1621"/>
      <c r="NYP20" s="1621"/>
      <c r="NYQ20" s="1621"/>
      <c r="NYR20" s="1621"/>
      <c r="NYS20" s="1621"/>
      <c r="NYT20" s="1621"/>
      <c r="NYU20" s="1621"/>
      <c r="NYV20" s="1621"/>
      <c r="NYW20" s="1621"/>
      <c r="NYX20" s="1621"/>
      <c r="NYY20" s="1621"/>
      <c r="NYZ20" s="1621"/>
      <c r="NZA20" s="1621"/>
      <c r="NZB20" s="1621"/>
      <c r="NZC20" s="1621"/>
      <c r="NZD20" s="1621"/>
      <c r="NZE20" s="1621"/>
      <c r="NZF20" s="1621"/>
      <c r="NZG20" s="1621"/>
      <c r="NZH20" s="1621"/>
      <c r="NZI20" s="1621"/>
      <c r="NZJ20" s="1621"/>
      <c r="NZK20" s="1621"/>
      <c r="NZL20" s="1621"/>
      <c r="NZM20" s="1621"/>
      <c r="NZN20" s="1621"/>
      <c r="NZO20" s="1621"/>
      <c r="NZP20" s="1621"/>
      <c r="NZQ20" s="1621"/>
      <c r="NZR20" s="1621"/>
      <c r="NZS20" s="1621"/>
      <c r="NZT20" s="1621"/>
      <c r="NZU20" s="1621"/>
      <c r="NZV20" s="1621"/>
      <c r="NZW20" s="1621"/>
      <c r="NZX20" s="1621"/>
      <c r="NZY20" s="1621"/>
      <c r="NZZ20" s="1621"/>
      <c r="OAA20" s="1621"/>
      <c r="OAB20" s="1621"/>
      <c r="OAC20" s="1621"/>
      <c r="OAD20" s="1621"/>
      <c r="OAE20" s="1621"/>
      <c r="OAF20" s="1621"/>
      <c r="OAG20" s="1621"/>
      <c r="OAH20" s="1621"/>
      <c r="OAI20" s="1621"/>
      <c r="OAJ20" s="1621"/>
      <c r="OAK20" s="1621"/>
      <c r="OAL20" s="1621"/>
      <c r="OAM20" s="1621"/>
      <c r="OAN20" s="1621"/>
      <c r="OAO20" s="1621"/>
      <c r="OAP20" s="1621"/>
      <c r="OAQ20" s="1621"/>
      <c r="OAR20" s="1621"/>
      <c r="OAS20" s="1621"/>
      <c r="OAT20" s="1621"/>
      <c r="OAU20" s="1621"/>
      <c r="OAV20" s="1621"/>
      <c r="OAW20" s="1621"/>
      <c r="OAX20" s="1621"/>
      <c r="OAY20" s="1621"/>
      <c r="OAZ20" s="1621"/>
      <c r="OBA20" s="1621"/>
      <c r="OBB20" s="1621"/>
      <c r="OBC20" s="1621"/>
      <c r="OBD20" s="1621"/>
      <c r="OBE20" s="1621"/>
      <c r="OBF20" s="1621"/>
      <c r="OBG20" s="1621"/>
      <c r="OBH20" s="1621"/>
      <c r="OBI20" s="1621"/>
      <c r="OBJ20" s="1621"/>
      <c r="OBK20" s="1621"/>
      <c r="OBL20" s="1621"/>
      <c r="OBM20" s="1621"/>
      <c r="OBN20" s="1621"/>
      <c r="OBO20" s="1621"/>
      <c r="OBP20" s="1621"/>
      <c r="OBQ20" s="1621"/>
      <c r="OBR20" s="1621"/>
      <c r="OBS20" s="1621"/>
      <c r="OBT20" s="1621"/>
      <c r="OBU20" s="1621"/>
      <c r="OBV20" s="1621"/>
      <c r="OBW20" s="1621"/>
      <c r="OBX20" s="1621"/>
      <c r="OBY20" s="1621"/>
      <c r="OBZ20" s="1621"/>
      <c r="OCA20" s="1621"/>
      <c r="OCB20" s="1621"/>
      <c r="OCC20" s="1621"/>
      <c r="OCD20" s="1621"/>
      <c r="OCE20" s="1621"/>
      <c r="OCF20" s="1621"/>
      <c r="OCG20" s="1621"/>
      <c r="OCH20" s="1621"/>
      <c r="OCI20" s="1621"/>
      <c r="OCJ20" s="1621"/>
      <c r="OCK20" s="1621"/>
      <c r="OCL20" s="1621"/>
      <c r="OCM20" s="1621"/>
      <c r="OCN20" s="1621"/>
      <c r="OCO20" s="1621"/>
      <c r="OCP20" s="1621"/>
      <c r="OCQ20" s="1621"/>
      <c r="OCR20" s="1621"/>
      <c r="OCS20" s="1621"/>
      <c r="OCT20" s="1621"/>
      <c r="OCU20" s="1621"/>
      <c r="OCV20" s="1621"/>
      <c r="OCW20" s="1621"/>
      <c r="OCX20" s="1621"/>
      <c r="OCY20" s="1621"/>
      <c r="OCZ20" s="1621"/>
      <c r="ODA20" s="1621"/>
      <c r="ODB20" s="1621"/>
      <c r="ODC20" s="1621"/>
      <c r="ODD20" s="1621"/>
      <c r="ODE20" s="1621"/>
      <c r="ODF20" s="1621"/>
      <c r="ODG20" s="1621"/>
      <c r="ODH20" s="1621"/>
      <c r="ODI20" s="1621"/>
      <c r="ODJ20" s="1621"/>
      <c r="ODK20" s="1621"/>
      <c r="ODL20" s="1621"/>
      <c r="ODM20" s="1621"/>
      <c r="ODN20" s="1621"/>
      <c r="ODO20" s="1621"/>
      <c r="ODP20" s="1621"/>
      <c r="ODQ20" s="1621"/>
      <c r="ODR20" s="1621"/>
      <c r="ODS20" s="1621"/>
      <c r="ODT20" s="1621"/>
      <c r="ODU20" s="1621"/>
      <c r="ODV20" s="1621"/>
      <c r="ODW20" s="1621"/>
      <c r="ODX20" s="1621"/>
      <c r="ODY20" s="1621"/>
      <c r="ODZ20" s="1621"/>
      <c r="OEA20" s="1621"/>
      <c r="OEB20" s="1621"/>
      <c r="OEC20" s="1621"/>
      <c r="OED20" s="1621"/>
      <c r="OEE20" s="1621"/>
      <c r="OEF20" s="1621"/>
      <c r="OEG20" s="1621"/>
      <c r="OEH20" s="1621"/>
      <c r="OEI20" s="1621"/>
      <c r="OEJ20" s="1621"/>
      <c r="OEK20" s="1621"/>
      <c r="OEL20" s="1621"/>
      <c r="OEM20" s="1621"/>
      <c r="OEN20" s="1621"/>
      <c r="OEO20" s="1621"/>
      <c r="OEP20" s="1621"/>
      <c r="OEQ20" s="1621"/>
      <c r="OER20" s="1621"/>
      <c r="OES20" s="1621"/>
      <c r="OET20" s="1621"/>
      <c r="OEU20" s="1621"/>
      <c r="OEV20" s="1621"/>
      <c r="OEW20" s="1621"/>
      <c r="OEX20" s="1621"/>
      <c r="OEY20" s="1621"/>
      <c r="OEZ20" s="1621"/>
      <c r="OFA20" s="1621"/>
      <c r="OFB20" s="1621"/>
      <c r="OFC20" s="1621"/>
      <c r="OFD20" s="1621"/>
      <c r="OFE20" s="1621"/>
      <c r="OFF20" s="1621"/>
      <c r="OFG20" s="1621"/>
      <c r="OFH20" s="1621"/>
      <c r="OFI20" s="1621"/>
      <c r="OFJ20" s="1621"/>
      <c r="OFK20" s="1621"/>
      <c r="OFL20" s="1621"/>
      <c r="OFM20" s="1621"/>
      <c r="OFN20" s="1621"/>
      <c r="OFO20" s="1621"/>
      <c r="OFP20" s="1621"/>
      <c r="OFQ20" s="1621"/>
      <c r="OFR20" s="1621"/>
      <c r="OFS20" s="1621"/>
      <c r="OFT20" s="1621"/>
      <c r="OFU20" s="1621"/>
      <c r="OFV20" s="1621"/>
      <c r="OFW20" s="1621"/>
      <c r="OFX20" s="1621"/>
      <c r="OFY20" s="1621"/>
      <c r="OFZ20" s="1621"/>
      <c r="OGA20" s="1621"/>
      <c r="OGB20" s="1621"/>
      <c r="OGC20" s="1621"/>
      <c r="OGD20" s="1621"/>
      <c r="OGE20" s="1621"/>
      <c r="OGF20" s="1621"/>
      <c r="OGG20" s="1621"/>
      <c r="OGH20" s="1621"/>
      <c r="OGI20" s="1621"/>
      <c r="OGJ20" s="1621"/>
      <c r="OGK20" s="1621"/>
      <c r="OGL20" s="1621"/>
      <c r="OGM20" s="1621"/>
      <c r="OGN20" s="1621"/>
      <c r="OGO20" s="1621"/>
      <c r="OGP20" s="1621"/>
      <c r="OGQ20" s="1621"/>
      <c r="OGR20" s="1621"/>
      <c r="OGS20" s="1621"/>
      <c r="OGT20" s="1621"/>
      <c r="OGU20" s="1621"/>
      <c r="OGV20" s="1621"/>
      <c r="OGW20" s="1621"/>
      <c r="OGX20" s="1621"/>
      <c r="OGY20" s="1621"/>
      <c r="OGZ20" s="1621"/>
      <c r="OHA20" s="1621"/>
      <c r="OHB20" s="1621"/>
      <c r="OHC20" s="1621"/>
      <c r="OHD20" s="1621"/>
      <c r="OHE20" s="1621"/>
      <c r="OHF20" s="1621"/>
      <c r="OHG20" s="1621"/>
      <c r="OHH20" s="1621"/>
      <c r="OHI20" s="1621"/>
      <c r="OHJ20" s="1621"/>
      <c r="OHK20" s="1621"/>
      <c r="OHL20" s="1621"/>
      <c r="OHM20" s="1621"/>
      <c r="OHN20" s="1621"/>
      <c r="OHO20" s="1621"/>
      <c r="OHP20" s="1621"/>
      <c r="OHQ20" s="1621"/>
      <c r="OHR20" s="1621"/>
      <c r="OHS20" s="1621"/>
      <c r="OHT20" s="1621"/>
      <c r="OHU20" s="1621"/>
      <c r="OHV20" s="1621"/>
      <c r="OHW20" s="1621"/>
      <c r="OHX20" s="1621"/>
      <c r="OHY20" s="1621"/>
      <c r="OHZ20" s="1621"/>
      <c r="OIA20" s="1621"/>
      <c r="OIB20" s="1621"/>
      <c r="OIC20" s="1621"/>
      <c r="OID20" s="1621"/>
      <c r="OIE20" s="1621"/>
      <c r="OIF20" s="1621"/>
      <c r="OIG20" s="1621"/>
      <c r="OIH20" s="1621"/>
      <c r="OII20" s="1621"/>
      <c r="OIJ20" s="1621"/>
      <c r="OIK20" s="1621"/>
      <c r="OIL20" s="1621"/>
      <c r="OIM20" s="1621"/>
      <c r="OIN20" s="1621"/>
      <c r="OIO20" s="1621"/>
      <c r="OIP20" s="1621"/>
      <c r="OIQ20" s="1621"/>
      <c r="OIR20" s="1621"/>
      <c r="OIS20" s="1621"/>
      <c r="OIT20" s="1621"/>
      <c r="OIU20" s="1621"/>
      <c r="OIV20" s="1621"/>
      <c r="OIW20" s="1621"/>
      <c r="OIX20" s="1621"/>
      <c r="OIY20" s="1621"/>
      <c r="OIZ20" s="1621"/>
      <c r="OJA20" s="1621"/>
      <c r="OJB20" s="1621"/>
      <c r="OJC20" s="1621"/>
      <c r="OJD20" s="1621"/>
      <c r="OJE20" s="1621"/>
      <c r="OJF20" s="1621"/>
      <c r="OJG20" s="1621"/>
      <c r="OJH20" s="1621"/>
      <c r="OJI20" s="1621"/>
      <c r="OJJ20" s="1621"/>
      <c r="OJK20" s="1621"/>
      <c r="OJL20" s="1621"/>
      <c r="OJM20" s="1621"/>
      <c r="OJN20" s="1621"/>
      <c r="OJO20" s="1621"/>
      <c r="OJP20" s="1621"/>
      <c r="OJQ20" s="1621"/>
      <c r="OJR20" s="1621"/>
      <c r="OJS20" s="1621"/>
      <c r="OJT20" s="1621"/>
      <c r="OJU20" s="1621"/>
      <c r="OJV20" s="1621"/>
      <c r="OJW20" s="1621"/>
      <c r="OJX20" s="1621"/>
      <c r="OJY20" s="1621"/>
      <c r="OJZ20" s="1621"/>
      <c r="OKA20" s="1621"/>
      <c r="OKB20" s="1621"/>
      <c r="OKC20" s="1621"/>
      <c r="OKD20" s="1621"/>
      <c r="OKE20" s="1621"/>
      <c r="OKF20" s="1621"/>
      <c r="OKG20" s="1621"/>
      <c r="OKH20" s="1621"/>
      <c r="OKI20" s="1621"/>
      <c r="OKJ20" s="1621"/>
      <c r="OKK20" s="1621"/>
      <c r="OKL20" s="1621"/>
      <c r="OKM20" s="1621"/>
      <c r="OKN20" s="1621"/>
      <c r="OKO20" s="1621"/>
      <c r="OKP20" s="1621"/>
      <c r="OKQ20" s="1621"/>
      <c r="OKR20" s="1621"/>
      <c r="OKS20" s="1621"/>
      <c r="OKT20" s="1621"/>
      <c r="OKU20" s="1621"/>
      <c r="OKV20" s="1621"/>
      <c r="OKW20" s="1621"/>
      <c r="OKX20" s="1621"/>
      <c r="OKY20" s="1621"/>
      <c r="OKZ20" s="1621"/>
      <c r="OLA20" s="1621"/>
      <c r="OLB20" s="1621"/>
      <c r="OLC20" s="1621"/>
      <c r="OLD20" s="1621"/>
      <c r="OLE20" s="1621"/>
      <c r="OLF20" s="1621"/>
      <c r="OLG20" s="1621"/>
      <c r="OLH20" s="1621"/>
      <c r="OLI20" s="1621"/>
      <c r="OLJ20" s="1621"/>
      <c r="OLK20" s="1621"/>
      <c r="OLL20" s="1621"/>
      <c r="OLM20" s="1621"/>
      <c r="OLN20" s="1621"/>
      <c r="OLO20" s="1621"/>
      <c r="OLP20" s="1621"/>
      <c r="OLQ20" s="1621"/>
      <c r="OLR20" s="1621"/>
      <c r="OLS20" s="1621"/>
      <c r="OLT20" s="1621"/>
      <c r="OLU20" s="1621"/>
      <c r="OLV20" s="1621"/>
      <c r="OLW20" s="1621"/>
      <c r="OLX20" s="1621"/>
      <c r="OLY20" s="1621"/>
      <c r="OLZ20" s="1621"/>
      <c r="OMA20" s="1621"/>
      <c r="OMB20" s="1621"/>
      <c r="OMC20" s="1621"/>
      <c r="OMD20" s="1621"/>
      <c r="OME20" s="1621"/>
      <c r="OMF20" s="1621"/>
      <c r="OMG20" s="1621"/>
      <c r="OMH20" s="1621"/>
      <c r="OMI20" s="1621"/>
      <c r="OMJ20" s="1621"/>
      <c r="OMK20" s="1621"/>
      <c r="OML20" s="1621"/>
      <c r="OMM20" s="1621"/>
      <c r="OMN20" s="1621"/>
      <c r="OMO20" s="1621"/>
      <c r="OMP20" s="1621"/>
      <c r="OMQ20" s="1621"/>
      <c r="OMR20" s="1621"/>
      <c r="OMS20" s="1621"/>
      <c r="OMT20" s="1621"/>
      <c r="OMU20" s="1621"/>
      <c r="OMV20" s="1621"/>
      <c r="OMW20" s="1621"/>
      <c r="OMX20" s="1621"/>
      <c r="OMY20" s="1621"/>
      <c r="OMZ20" s="1621"/>
      <c r="ONA20" s="1621"/>
      <c r="ONB20" s="1621"/>
      <c r="ONC20" s="1621"/>
      <c r="OND20" s="1621"/>
      <c r="ONE20" s="1621"/>
      <c r="ONF20" s="1621"/>
      <c r="ONG20" s="1621"/>
      <c r="ONH20" s="1621"/>
      <c r="ONI20" s="1621"/>
      <c r="ONJ20" s="1621"/>
      <c r="ONK20" s="1621"/>
      <c r="ONL20" s="1621"/>
      <c r="ONM20" s="1621"/>
      <c r="ONN20" s="1621"/>
      <c r="ONO20" s="1621"/>
      <c r="ONP20" s="1621"/>
      <c r="ONQ20" s="1621"/>
      <c r="ONR20" s="1621"/>
      <c r="ONS20" s="1621"/>
      <c r="ONT20" s="1621"/>
      <c r="ONU20" s="1621"/>
      <c r="ONV20" s="1621"/>
      <c r="ONW20" s="1621"/>
      <c r="ONX20" s="1621"/>
      <c r="ONY20" s="1621"/>
      <c r="ONZ20" s="1621"/>
      <c r="OOA20" s="1621"/>
      <c r="OOB20" s="1621"/>
      <c r="OOC20" s="1621"/>
      <c r="OOD20" s="1621"/>
      <c r="OOE20" s="1621"/>
      <c r="OOF20" s="1621"/>
      <c r="OOG20" s="1621"/>
      <c r="OOH20" s="1621"/>
      <c r="OOI20" s="1621"/>
      <c r="OOJ20" s="1621"/>
      <c r="OOK20" s="1621"/>
      <c r="OOL20" s="1621"/>
      <c r="OOM20" s="1621"/>
      <c r="OON20" s="1621"/>
      <c r="OOO20" s="1621"/>
      <c r="OOP20" s="1621"/>
      <c r="OOQ20" s="1621"/>
      <c r="OOR20" s="1621"/>
      <c r="OOS20" s="1621"/>
      <c r="OOT20" s="1621"/>
      <c r="OOU20" s="1621"/>
      <c r="OOV20" s="1621"/>
      <c r="OOW20" s="1621"/>
      <c r="OOX20" s="1621"/>
      <c r="OOY20" s="1621"/>
      <c r="OOZ20" s="1621"/>
      <c r="OPA20" s="1621"/>
      <c r="OPB20" s="1621"/>
      <c r="OPC20" s="1621"/>
      <c r="OPD20" s="1621"/>
      <c r="OPE20" s="1621"/>
      <c r="OPF20" s="1621"/>
      <c r="OPG20" s="1621"/>
      <c r="OPH20" s="1621"/>
      <c r="OPI20" s="1621"/>
      <c r="OPJ20" s="1621"/>
      <c r="OPK20" s="1621"/>
      <c r="OPL20" s="1621"/>
      <c r="OPM20" s="1621"/>
      <c r="OPN20" s="1621"/>
      <c r="OPO20" s="1621"/>
      <c r="OPP20" s="1621"/>
      <c r="OPQ20" s="1621"/>
      <c r="OPR20" s="1621"/>
      <c r="OPS20" s="1621"/>
      <c r="OPT20" s="1621"/>
      <c r="OPU20" s="1621"/>
      <c r="OPV20" s="1621"/>
      <c r="OPW20" s="1621"/>
      <c r="OPX20" s="1621"/>
      <c r="OPY20" s="1621"/>
      <c r="OPZ20" s="1621"/>
      <c r="OQA20" s="1621"/>
      <c r="OQB20" s="1621"/>
      <c r="OQC20" s="1621"/>
      <c r="OQD20" s="1621"/>
      <c r="OQE20" s="1621"/>
      <c r="OQF20" s="1621"/>
      <c r="OQG20" s="1621"/>
      <c r="OQH20" s="1621"/>
      <c r="OQI20" s="1621"/>
      <c r="OQJ20" s="1621"/>
      <c r="OQK20" s="1621"/>
      <c r="OQL20" s="1621"/>
      <c r="OQM20" s="1621"/>
      <c r="OQN20" s="1621"/>
      <c r="OQO20" s="1621"/>
      <c r="OQP20" s="1621"/>
      <c r="OQQ20" s="1621"/>
      <c r="OQR20" s="1621"/>
      <c r="OQS20" s="1621"/>
      <c r="OQT20" s="1621"/>
      <c r="OQU20" s="1621"/>
      <c r="OQV20" s="1621"/>
      <c r="OQW20" s="1621"/>
      <c r="OQX20" s="1621"/>
      <c r="OQY20" s="1621"/>
      <c r="OQZ20" s="1621"/>
      <c r="ORA20" s="1621"/>
      <c r="ORB20" s="1621"/>
      <c r="ORC20" s="1621"/>
      <c r="ORD20" s="1621"/>
      <c r="ORE20" s="1621"/>
      <c r="ORF20" s="1621"/>
      <c r="ORG20" s="1621"/>
      <c r="ORH20" s="1621"/>
      <c r="ORI20" s="1621"/>
      <c r="ORJ20" s="1621"/>
      <c r="ORK20" s="1621"/>
      <c r="ORL20" s="1621"/>
      <c r="ORM20" s="1621"/>
      <c r="ORN20" s="1621"/>
      <c r="ORO20" s="1621"/>
      <c r="ORP20" s="1621"/>
      <c r="ORQ20" s="1621"/>
      <c r="ORR20" s="1621"/>
      <c r="ORS20" s="1621"/>
      <c r="ORT20" s="1621"/>
      <c r="ORU20" s="1621"/>
      <c r="ORV20" s="1621"/>
      <c r="ORW20" s="1621"/>
      <c r="ORX20" s="1621"/>
      <c r="ORY20" s="1621"/>
      <c r="ORZ20" s="1621"/>
      <c r="OSA20" s="1621"/>
      <c r="OSB20" s="1621"/>
      <c r="OSC20" s="1621"/>
      <c r="OSD20" s="1621"/>
      <c r="OSE20" s="1621"/>
      <c r="OSF20" s="1621"/>
      <c r="OSG20" s="1621"/>
      <c r="OSH20" s="1621"/>
      <c r="OSI20" s="1621"/>
      <c r="OSJ20" s="1621"/>
      <c r="OSK20" s="1621"/>
      <c r="OSL20" s="1621"/>
      <c r="OSM20" s="1621"/>
      <c r="OSN20" s="1621"/>
      <c r="OSO20" s="1621"/>
      <c r="OSP20" s="1621"/>
      <c r="OSQ20" s="1621"/>
      <c r="OSR20" s="1621"/>
      <c r="OSS20" s="1621"/>
      <c r="OST20" s="1621"/>
      <c r="OSU20" s="1621"/>
      <c r="OSV20" s="1621"/>
      <c r="OSW20" s="1621"/>
      <c r="OSX20" s="1621"/>
      <c r="OSY20" s="1621"/>
      <c r="OSZ20" s="1621"/>
      <c r="OTA20" s="1621"/>
      <c r="OTB20" s="1621"/>
      <c r="OTC20" s="1621"/>
      <c r="OTD20" s="1621"/>
      <c r="OTE20" s="1621"/>
      <c r="OTF20" s="1621"/>
      <c r="OTG20" s="1621"/>
      <c r="OTH20" s="1621"/>
      <c r="OTI20" s="1621"/>
      <c r="OTJ20" s="1621"/>
      <c r="OTK20" s="1621"/>
      <c r="OTL20" s="1621"/>
      <c r="OTM20" s="1621"/>
      <c r="OTN20" s="1621"/>
      <c r="OTO20" s="1621"/>
      <c r="OTP20" s="1621"/>
      <c r="OTQ20" s="1621"/>
      <c r="OTR20" s="1621"/>
      <c r="OTS20" s="1621"/>
      <c r="OTT20" s="1621"/>
      <c r="OTU20" s="1621"/>
      <c r="OTV20" s="1621"/>
      <c r="OTW20" s="1621"/>
      <c r="OTX20" s="1621"/>
      <c r="OTY20" s="1621"/>
      <c r="OTZ20" s="1621"/>
      <c r="OUA20" s="1621"/>
      <c r="OUB20" s="1621"/>
      <c r="OUC20" s="1621"/>
      <c r="OUD20" s="1621"/>
      <c r="OUE20" s="1621"/>
      <c r="OUF20" s="1621"/>
      <c r="OUG20" s="1621"/>
      <c r="OUH20" s="1621"/>
      <c r="OUI20" s="1621"/>
      <c r="OUJ20" s="1621"/>
      <c r="OUK20" s="1621"/>
      <c r="OUL20" s="1621"/>
      <c r="OUM20" s="1621"/>
      <c r="OUN20" s="1621"/>
      <c r="OUO20" s="1621"/>
      <c r="OUP20" s="1621"/>
      <c r="OUQ20" s="1621"/>
      <c r="OUR20" s="1621"/>
      <c r="OUS20" s="1621"/>
      <c r="OUT20" s="1621"/>
      <c r="OUU20" s="1621"/>
      <c r="OUV20" s="1621"/>
      <c r="OUW20" s="1621"/>
      <c r="OUX20" s="1621"/>
      <c r="OUY20" s="1621"/>
      <c r="OUZ20" s="1621"/>
      <c r="OVA20" s="1621"/>
      <c r="OVB20" s="1621"/>
      <c r="OVC20" s="1621"/>
      <c r="OVD20" s="1621"/>
      <c r="OVE20" s="1621"/>
      <c r="OVF20" s="1621"/>
      <c r="OVG20" s="1621"/>
      <c r="OVH20" s="1621"/>
      <c r="OVI20" s="1621"/>
      <c r="OVJ20" s="1621"/>
      <c r="OVK20" s="1621"/>
      <c r="OVL20" s="1621"/>
      <c r="OVM20" s="1621"/>
      <c r="OVN20" s="1621"/>
      <c r="OVO20" s="1621"/>
      <c r="OVP20" s="1621"/>
      <c r="OVQ20" s="1621"/>
      <c r="OVR20" s="1621"/>
      <c r="OVS20" s="1621"/>
      <c r="OVT20" s="1621"/>
      <c r="OVU20" s="1621"/>
      <c r="OVV20" s="1621"/>
      <c r="OVW20" s="1621"/>
      <c r="OVX20" s="1621"/>
      <c r="OVY20" s="1621"/>
      <c r="OVZ20" s="1621"/>
      <c r="OWA20" s="1621"/>
      <c r="OWB20" s="1621"/>
      <c r="OWC20" s="1621"/>
      <c r="OWD20" s="1621"/>
      <c r="OWE20" s="1621"/>
      <c r="OWF20" s="1621"/>
      <c r="OWG20" s="1621"/>
      <c r="OWH20" s="1621"/>
      <c r="OWI20" s="1621"/>
      <c r="OWJ20" s="1621"/>
      <c r="OWK20" s="1621"/>
      <c r="OWL20" s="1621"/>
      <c r="OWM20" s="1621"/>
      <c r="OWN20" s="1621"/>
      <c r="OWO20" s="1621"/>
      <c r="OWP20" s="1621"/>
      <c r="OWQ20" s="1621"/>
      <c r="OWR20" s="1621"/>
      <c r="OWS20" s="1621"/>
      <c r="OWT20" s="1621"/>
      <c r="OWU20" s="1621"/>
      <c r="OWV20" s="1621"/>
      <c r="OWW20" s="1621"/>
      <c r="OWX20" s="1621"/>
      <c r="OWY20" s="1621"/>
      <c r="OWZ20" s="1621"/>
      <c r="OXA20" s="1621"/>
      <c r="OXB20" s="1621"/>
      <c r="OXC20" s="1621"/>
      <c r="OXD20" s="1621"/>
      <c r="OXE20" s="1621"/>
      <c r="OXF20" s="1621"/>
      <c r="OXG20" s="1621"/>
      <c r="OXH20" s="1621"/>
      <c r="OXI20" s="1621"/>
      <c r="OXJ20" s="1621"/>
      <c r="OXK20" s="1621"/>
      <c r="OXL20" s="1621"/>
      <c r="OXM20" s="1621"/>
      <c r="OXN20" s="1621"/>
      <c r="OXO20" s="1621"/>
      <c r="OXP20" s="1621"/>
      <c r="OXQ20" s="1621"/>
      <c r="OXR20" s="1621"/>
      <c r="OXS20" s="1621"/>
      <c r="OXT20" s="1621"/>
      <c r="OXU20" s="1621"/>
      <c r="OXV20" s="1621"/>
      <c r="OXW20" s="1621"/>
      <c r="OXX20" s="1621"/>
      <c r="OXY20" s="1621"/>
      <c r="OXZ20" s="1621"/>
      <c r="OYA20" s="1621"/>
      <c r="OYB20" s="1621"/>
      <c r="OYC20" s="1621"/>
      <c r="OYD20" s="1621"/>
      <c r="OYE20" s="1621"/>
      <c r="OYF20" s="1621"/>
      <c r="OYG20" s="1621"/>
      <c r="OYH20" s="1621"/>
      <c r="OYI20" s="1621"/>
      <c r="OYJ20" s="1621"/>
      <c r="OYK20" s="1621"/>
      <c r="OYL20" s="1621"/>
      <c r="OYM20" s="1621"/>
      <c r="OYN20" s="1621"/>
      <c r="OYO20" s="1621"/>
      <c r="OYP20" s="1621"/>
      <c r="OYQ20" s="1621"/>
      <c r="OYR20" s="1621"/>
      <c r="OYS20" s="1621"/>
      <c r="OYT20" s="1621"/>
      <c r="OYU20" s="1621"/>
      <c r="OYV20" s="1621"/>
      <c r="OYW20" s="1621"/>
      <c r="OYX20" s="1621"/>
      <c r="OYY20" s="1621"/>
      <c r="OYZ20" s="1621"/>
      <c r="OZA20" s="1621"/>
      <c r="OZB20" s="1621"/>
      <c r="OZC20" s="1621"/>
      <c r="OZD20" s="1621"/>
      <c r="OZE20" s="1621"/>
      <c r="OZF20" s="1621"/>
      <c r="OZG20" s="1621"/>
      <c r="OZH20" s="1621"/>
      <c r="OZI20" s="1621"/>
      <c r="OZJ20" s="1621"/>
      <c r="OZK20" s="1621"/>
      <c r="OZL20" s="1621"/>
      <c r="OZM20" s="1621"/>
      <c r="OZN20" s="1621"/>
      <c r="OZO20" s="1621"/>
      <c r="OZP20" s="1621"/>
      <c r="OZQ20" s="1621"/>
      <c r="OZR20" s="1621"/>
      <c r="OZS20" s="1621"/>
      <c r="OZT20" s="1621"/>
      <c r="OZU20" s="1621"/>
      <c r="OZV20" s="1621"/>
      <c r="OZW20" s="1621"/>
      <c r="OZX20" s="1621"/>
      <c r="OZY20" s="1621"/>
      <c r="OZZ20" s="1621"/>
      <c r="PAA20" s="1621"/>
      <c r="PAB20" s="1621"/>
      <c r="PAC20" s="1621"/>
      <c r="PAD20" s="1621"/>
      <c r="PAE20" s="1621"/>
      <c r="PAF20" s="1621"/>
      <c r="PAG20" s="1621"/>
      <c r="PAH20" s="1621"/>
      <c r="PAI20" s="1621"/>
      <c r="PAJ20" s="1621"/>
      <c r="PAK20" s="1621"/>
      <c r="PAL20" s="1621"/>
      <c r="PAM20" s="1621"/>
      <c r="PAN20" s="1621"/>
      <c r="PAO20" s="1621"/>
      <c r="PAP20" s="1621"/>
      <c r="PAQ20" s="1621"/>
      <c r="PAR20" s="1621"/>
      <c r="PAS20" s="1621"/>
      <c r="PAT20" s="1621"/>
      <c r="PAU20" s="1621"/>
      <c r="PAV20" s="1621"/>
      <c r="PAW20" s="1621"/>
      <c r="PAX20" s="1621"/>
      <c r="PAY20" s="1621"/>
      <c r="PAZ20" s="1621"/>
      <c r="PBA20" s="1621"/>
      <c r="PBB20" s="1621"/>
      <c r="PBC20" s="1621"/>
      <c r="PBD20" s="1621"/>
      <c r="PBE20" s="1621"/>
      <c r="PBF20" s="1621"/>
      <c r="PBG20" s="1621"/>
      <c r="PBH20" s="1621"/>
      <c r="PBI20" s="1621"/>
      <c r="PBJ20" s="1621"/>
      <c r="PBK20" s="1621"/>
      <c r="PBL20" s="1621"/>
      <c r="PBM20" s="1621"/>
      <c r="PBN20" s="1621"/>
      <c r="PBO20" s="1621"/>
      <c r="PBP20" s="1621"/>
      <c r="PBQ20" s="1621"/>
      <c r="PBR20" s="1621"/>
      <c r="PBS20" s="1621"/>
      <c r="PBT20" s="1621"/>
      <c r="PBU20" s="1621"/>
      <c r="PBV20" s="1621"/>
      <c r="PBW20" s="1621"/>
      <c r="PBX20" s="1621"/>
      <c r="PBY20" s="1621"/>
      <c r="PBZ20" s="1621"/>
      <c r="PCA20" s="1621"/>
      <c r="PCB20" s="1621"/>
      <c r="PCC20" s="1621"/>
      <c r="PCD20" s="1621"/>
      <c r="PCE20" s="1621"/>
      <c r="PCF20" s="1621"/>
      <c r="PCG20" s="1621"/>
      <c r="PCH20" s="1621"/>
      <c r="PCI20" s="1621"/>
      <c r="PCJ20" s="1621"/>
      <c r="PCK20" s="1621"/>
      <c r="PCL20" s="1621"/>
      <c r="PCM20" s="1621"/>
      <c r="PCN20" s="1621"/>
      <c r="PCO20" s="1621"/>
      <c r="PCP20" s="1621"/>
      <c r="PCQ20" s="1621"/>
      <c r="PCR20" s="1621"/>
      <c r="PCS20" s="1621"/>
      <c r="PCT20" s="1621"/>
      <c r="PCU20" s="1621"/>
      <c r="PCV20" s="1621"/>
      <c r="PCW20" s="1621"/>
      <c r="PCX20" s="1621"/>
      <c r="PCY20" s="1621"/>
      <c r="PCZ20" s="1621"/>
      <c r="PDA20" s="1621"/>
      <c r="PDB20" s="1621"/>
      <c r="PDC20" s="1621"/>
      <c r="PDD20" s="1621"/>
      <c r="PDE20" s="1621"/>
      <c r="PDF20" s="1621"/>
      <c r="PDG20" s="1621"/>
      <c r="PDH20" s="1621"/>
      <c r="PDI20" s="1621"/>
      <c r="PDJ20" s="1621"/>
      <c r="PDK20" s="1621"/>
      <c r="PDL20" s="1621"/>
      <c r="PDM20" s="1621"/>
      <c r="PDN20" s="1621"/>
      <c r="PDO20" s="1621"/>
      <c r="PDP20" s="1621"/>
      <c r="PDQ20" s="1621"/>
      <c r="PDR20" s="1621"/>
      <c r="PDS20" s="1621"/>
      <c r="PDT20" s="1621"/>
      <c r="PDU20" s="1621"/>
      <c r="PDV20" s="1621"/>
      <c r="PDW20" s="1621"/>
      <c r="PDX20" s="1621"/>
      <c r="PDY20" s="1621"/>
      <c r="PDZ20" s="1621"/>
      <c r="PEA20" s="1621"/>
      <c r="PEB20" s="1621"/>
      <c r="PEC20" s="1621"/>
      <c r="PED20" s="1621"/>
      <c r="PEE20" s="1621"/>
      <c r="PEF20" s="1621"/>
      <c r="PEG20" s="1621"/>
      <c r="PEH20" s="1621"/>
      <c r="PEI20" s="1621"/>
      <c r="PEJ20" s="1621"/>
      <c r="PEK20" s="1621"/>
      <c r="PEL20" s="1621"/>
      <c r="PEM20" s="1621"/>
      <c r="PEN20" s="1621"/>
      <c r="PEO20" s="1621"/>
      <c r="PEP20" s="1621"/>
      <c r="PEQ20" s="1621"/>
      <c r="PER20" s="1621"/>
      <c r="PES20" s="1621"/>
      <c r="PET20" s="1621"/>
      <c r="PEU20" s="1621"/>
      <c r="PEV20" s="1621"/>
      <c r="PEW20" s="1621"/>
      <c r="PEX20" s="1621"/>
      <c r="PEY20" s="1621"/>
      <c r="PEZ20" s="1621"/>
      <c r="PFA20" s="1621"/>
      <c r="PFB20" s="1621"/>
      <c r="PFC20" s="1621"/>
      <c r="PFD20" s="1621"/>
      <c r="PFE20" s="1621"/>
      <c r="PFF20" s="1621"/>
      <c r="PFG20" s="1621"/>
      <c r="PFH20" s="1621"/>
      <c r="PFI20" s="1621"/>
      <c r="PFJ20" s="1621"/>
      <c r="PFK20" s="1621"/>
      <c r="PFL20" s="1621"/>
      <c r="PFM20" s="1621"/>
      <c r="PFN20" s="1621"/>
      <c r="PFO20" s="1621"/>
      <c r="PFP20" s="1621"/>
      <c r="PFQ20" s="1621"/>
      <c r="PFR20" s="1621"/>
      <c r="PFS20" s="1621"/>
      <c r="PFT20" s="1621"/>
      <c r="PFU20" s="1621"/>
      <c r="PFV20" s="1621"/>
      <c r="PFW20" s="1621"/>
      <c r="PFX20" s="1621"/>
      <c r="PFY20" s="1621"/>
      <c r="PFZ20" s="1621"/>
      <c r="PGA20" s="1621"/>
      <c r="PGB20" s="1621"/>
      <c r="PGC20" s="1621"/>
      <c r="PGD20" s="1621"/>
      <c r="PGE20" s="1621"/>
      <c r="PGF20" s="1621"/>
      <c r="PGG20" s="1621"/>
      <c r="PGH20" s="1621"/>
      <c r="PGI20" s="1621"/>
      <c r="PGJ20" s="1621"/>
      <c r="PGK20" s="1621"/>
      <c r="PGL20" s="1621"/>
      <c r="PGM20" s="1621"/>
      <c r="PGN20" s="1621"/>
      <c r="PGO20" s="1621"/>
      <c r="PGP20" s="1621"/>
      <c r="PGQ20" s="1621"/>
      <c r="PGR20" s="1621"/>
      <c r="PGS20" s="1621"/>
      <c r="PGT20" s="1621"/>
      <c r="PGU20" s="1621"/>
      <c r="PGV20" s="1621"/>
      <c r="PGW20" s="1621"/>
      <c r="PGX20" s="1621"/>
      <c r="PGY20" s="1621"/>
      <c r="PGZ20" s="1621"/>
      <c r="PHA20" s="1621"/>
      <c r="PHB20" s="1621"/>
      <c r="PHC20" s="1621"/>
      <c r="PHD20" s="1621"/>
      <c r="PHE20" s="1621"/>
      <c r="PHF20" s="1621"/>
      <c r="PHG20" s="1621"/>
      <c r="PHH20" s="1621"/>
      <c r="PHI20" s="1621"/>
      <c r="PHJ20" s="1621"/>
      <c r="PHK20" s="1621"/>
      <c r="PHL20" s="1621"/>
      <c r="PHM20" s="1621"/>
      <c r="PHN20" s="1621"/>
      <c r="PHO20" s="1621"/>
      <c r="PHP20" s="1621"/>
      <c r="PHQ20" s="1621"/>
      <c r="PHR20" s="1621"/>
      <c r="PHS20" s="1621"/>
      <c r="PHT20" s="1621"/>
      <c r="PHU20" s="1621"/>
      <c r="PHV20" s="1621"/>
      <c r="PHW20" s="1621"/>
      <c r="PHX20" s="1621"/>
      <c r="PHY20" s="1621"/>
      <c r="PHZ20" s="1621"/>
      <c r="PIA20" s="1621"/>
      <c r="PIB20" s="1621"/>
      <c r="PIC20" s="1621"/>
      <c r="PID20" s="1621"/>
      <c r="PIE20" s="1621"/>
      <c r="PIF20" s="1621"/>
      <c r="PIG20" s="1621"/>
      <c r="PIH20" s="1621"/>
      <c r="PII20" s="1621"/>
      <c r="PIJ20" s="1621"/>
      <c r="PIK20" s="1621"/>
      <c r="PIL20" s="1621"/>
      <c r="PIM20" s="1621"/>
      <c r="PIN20" s="1621"/>
      <c r="PIO20" s="1621"/>
      <c r="PIP20" s="1621"/>
      <c r="PIQ20" s="1621"/>
      <c r="PIR20" s="1621"/>
      <c r="PIS20" s="1621"/>
      <c r="PIT20" s="1621"/>
      <c r="PIU20" s="1621"/>
      <c r="PIV20" s="1621"/>
      <c r="PIW20" s="1621"/>
      <c r="PIX20" s="1621"/>
      <c r="PIY20" s="1621"/>
      <c r="PIZ20" s="1621"/>
      <c r="PJA20" s="1621"/>
      <c r="PJB20" s="1621"/>
      <c r="PJC20" s="1621"/>
      <c r="PJD20" s="1621"/>
      <c r="PJE20" s="1621"/>
      <c r="PJF20" s="1621"/>
      <c r="PJG20" s="1621"/>
      <c r="PJH20" s="1621"/>
      <c r="PJI20" s="1621"/>
      <c r="PJJ20" s="1621"/>
      <c r="PJK20" s="1621"/>
      <c r="PJL20" s="1621"/>
      <c r="PJM20" s="1621"/>
      <c r="PJN20" s="1621"/>
      <c r="PJO20" s="1621"/>
      <c r="PJP20" s="1621"/>
      <c r="PJQ20" s="1621"/>
      <c r="PJR20" s="1621"/>
      <c r="PJS20" s="1621"/>
      <c r="PJT20" s="1621"/>
      <c r="PJU20" s="1621"/>
      <c r="PJV20" s="1621"/>
      <c r="PJW20" s="1621"/>
      <c r="PJX20" s="1621"/>
      <c r="PJY20" s="1621"/>
      <c r="PJZ20" s="1621"/>
      <c r="PKA20" s="1621"/>
      <c r="PKB20" s="1621"/>
      <c r="PKC20" s="1621"/>
      <c r="PKD20" s="1621"/>
      <c r="PKE20" s="1621"/>
      <c r="PKF20" s="1621"/>
      <c r="PKG20" s="1621"/>
      <c r="PKH20" s="1621"/>
      <c r="PKI20" s="1621"/>
      <c r="PKJ20" s="1621"/>
      <c r="PKK20" s="1621"/>
      <c r="PKL20" s="1621"/>
      <c r="PKM20" s="1621"/>
      <c r="PKN20" s="1621"/>
      <c r="PKO20" s="1621"/>
      <c r="PKP20" s="1621"/>
      <c r="PKQ20" s="1621"/>
      <c r="PKR20" s="1621"/>
      <c r="PKS20" s="1621"/>
      <c r="PKT20" s="1621"/>
      <c r="PKU20" s="1621"/>
      <c r="PKV20" s="1621"/>
      <c r="PKW20" s="1621"/>
      <c r="PKX20" s="1621"/>
      <c r="PKY20" s="1621"/>
      <c r="PKZ20" s="1621"/>
      <c r="PLA20" s="1621"/>
      <c r="PLB20" s="1621"/>
      <c r="PLC20" s="1621"/>
      <c r="PLD20" s="1621"/>
      <c r="PLE20" s="1621"/>
      <c r="PLF20" s="1621"/>
      <c r="PLG20" s="1621"/>
      <c r="PLH20" s="1621"/>
      <c r="PLI20" s="1621"/>
      <c r="PLJ20" s="1621"/>
      <c r="PLK20" s="1621"/>
      <c r="PLL20" s="1621"/>
      <c r="PLM20" s="1621"/>
      <c r="PLN20" s="1621"/>
      <c r="PLO20" s="1621"/>
      <c r="PLP20" s="1621"/>
      <c r="PLQ20" s="1621"/>
      <c r="PLR20" s="1621"/>
      <c r="PLS20" s="1621"/>
      <c r="PLT20" s="1621"/>
      <c r="PLU20" s="1621"/>
      <c r="PLV20" s="1621"/>
      <c r="PLW20" s="1621"/>
      <c r="PLX20" s="1621"/>
      <c r="PLY20" s="1621"/>
      <c r="PLZ20" s="1621"/>
      <c r="PMA20" s="1621"/>
      <c r="PMB20" s="1621"/>
      <c r="PMC20" s="1621"/>
      <c r="PMD20" s="1621"/>
      <c r="PME20" s="1621"/>
      <c r="PMF20" s="1621"/>
      <c r="PMG20" s="1621"/>
      <c r="PMH20" s="1621"/>
      <c r="PMI20" s="1621"/>
      <c r="PMJ20" s="1621"/>
      <c r="PMK20" s="1621"/>
      <c r="PML20" s="1621"/>
      <c r="PMM20" s="1621"/>
      <c r="PMN20" s="1621"/>
      <c r="PMO20" s="1621"/>
      <c r="PMP20" s="1621"/>
      <c r="PMQ20" s="1621"/>
      <c r="PMR20" s="1621"/>
      <c r="PMS20" s="1621"/>
      <c r="PMT20" s="1621"/>
      <c r="PMU20" s="1621"/>
      <c r="PMV20" s="1621"/>
      <c r="PMW20" s="1621"/>
      <c r="PMX20" s="1621"/>
      <c r="PMY20" s="1621"/>
      <c r="PMZ20" s="1621"/>
      <c r="PNA20" s="1621"/>
      <c r="PNB20" s="1621"/>
      <c r="PNC20" s="1621"/>
      <c r="PND20" s="1621"/>
      <c r="PNE20" s="1621"/>
      <c r="PNF20" s="1621"/>
      <c r="PNG20" s="1621"/>
      <c r="PNH20" s="1621"/>
      <c r="PNI20" s="1621"/>
      <c r="PNJ20" s="1621"/>
      <c r="PNK20" s="1621"/>
      <c r="PNL20" s="1621"/>
      <c r="PNM20" s="1621"/>
      <c r="PNN20" s="1621"/>
      <c r="PNO20" s="1621"/>
      <c r="PNP20" s="1621"/>
      <c r="PNQ20" s="1621"/>
      <c r="PNR20" s="1621"/>
      <c r="PNS20" s="1621"/>
      <c r="PNT20" s="1621"/>
      <c r="PNU20" s="1621"/>
      <c r="PNV20" s="1621"/>
      <c r="PNW20" s="1621"/>
      <c r="PNX20" s="1621"/>
      <c r="PNY20" s="1621"/>
      <c r="PNZ20" s="1621"/>
      <c r="POA20" s="1621"/>
      <c r="POB20" s="1621"/>
      <c r="POC20" s="1621"/>
      <c r="POD20" s="1621"/>
      <c r="POE20" s="1621"/>
      <c r="POF20" s="1621"/>
      <c r="POG20" s="1621"/>
      <c r="POH20" s="1621"/>
      <c r="POI20" s="1621"/>
      <c r="POJ20" s="1621"/>
      <c r="POK20" s="1621"/>
      <c r="POL20" s="1621"/>
      <c r="POM20" s="1621"/>
      <c r="PON20" s="1621"/>
      <c r="POO20" s="1621"/>
      <c r="POP20" s="1621"/>
      <c r="POQ20" s="1621"/>
      <c r="POR20" s="1621"/>
      <c r="POS20" s="1621"/>
      <c r="POT20" s="1621"/>
      <c r="POU20" s="1621"/>
      <c r="POV20" s="1621"/>
      <c r="POW20" s="1621"/>
      <c r="POX20" s="1621"/>
      <c r="POY20" s="1621"/>
      <c r="POZ20" s="1621"/>
      <c r="PPA20" s="1621"/>
      <c r="PPB20" s="1621"/>
      <c r="PPC20" s="1621"/>
      <c r="PPD20" s="1621"/>
      <c r="PPE20" s="1621"/>
      <c r="PPF20" s="1621"/>
      <c r="PPG20" s="1621"/>
      <c r="PPH20" s="1621"/>
      <c r="PPI20" s="1621"/>
      <c r="PPJ20" s="1621"/>
      <c r="PPK20" s="1621"/>
      <c r="PPL20" s="1621"/>
      <c r="PPM20" s="1621"/>
      <c r="PPN20" s="1621"/>
      <c r="PPO20" s="1621"/>
      <c r="PPP20" s="1621"/>
      <c r="PPQ20" s="1621"/>
      <c r="PPR20" s="1621"/>
      <c r="PPS20" s="1621"/>
      <c r="PPT20" s="1621"/>
      <c r="PPU20" s="1621"/>
      <c r="PPV20" s="1621"/>
      <c r="PPW20" s="1621"/>
      <c r="PPX20" s="1621"/>
      <c r="PPY20" s="1621"/>
      <c r="PPZ20" s="1621"/>
      <c r="PQA20" s="1621"/>
      <c r="PQB20" s="1621"/>
      <c r="PQC20" s="1621"/>
      <c r="PQD20" s="1621"/>
      <c r="PQE20" s="1621"/>
      <c r="PQF20" s="1621"/>
      <c r="PQG20" s="1621"/>
      <c r="PQH20" s="1621"/>
      <c r="PQI20" s="1621"/>
      <c r="PQJ20" s="1621"/>
      <c r="PQK20" s="1621"/>
      <c r="PQL20" s="1621"/>
      <c r="PQM20" s="1621"/>
      <c r="PQN20" s="1621"/>
      <c r="PQO20" s="1621"/>
      <c r="PQP20" s="1621"/>
      <c r="PQQ20" s="1621"/>
      <c r="PQR20" s="1621"/>
      <c r="PQS20" s="1621"/>
      <c r="PQT20" s="1621"/>
      <c r="PQU20" s="1621"/>
      <c r="PQV20" s="1621"/>
      <c r="PQW20" s="1621"/>
      <c r="PQX20" s="1621"/>
      <c r="PQY20" s="1621"/>
      <c r="PQZ20" s="1621"/>
      <c r="PRA20" s="1621"/>
      <c r="PRB20" s="1621"/>
      <c r="PRC20" s="1621"/>
      <c r="PRD20" s="1621"/>
      <c r="PRE20" s="1621"/>
      <c r="PRF20" s="1621"/>
      <c r="PRG20" s="1621"/>
      <c r="PRH20" s="1621"/>
      <c r="PRI20" s="1621"/>
      <c r="PRJ20" s="1621"/>
      <c r="PRK20" s="1621"/>
      <c r="PRL20" s="1621"/>
      <c r="PRM20" s="1621"/>
      <c r="PRN20" s="1621"/>
      <c r="PRO20" s="1621"/>
      <c r="PRP20" s="1621"/>
      <c r="PRQ20" s="1621"/>
      <c r="PRR20" s="1621"/>
      <c r="PRS20" s="1621"/>
      <c r="PRT20" s="1621"/>
      <c r="PRU20" s="1621"/>
      <c r="PRV20" s="1621"/>
      <c r="PRW20" s="1621"/>
      <c r="PRX20" s="1621"/>
      <c r="PRY20" s="1621"/>
      <c r="PRZ20" s="1621"/>
      <c r="PSA20" s="1621"/>
      <c r="PSB20" s="1621"/>
      <c r="PSC20" s="1621"/>
      <c r="PSD20" s="1621"/>
      <c r="PSE20" s="1621"/>
      <c r="PSF20" s="1621"/>
      <c r="PSG20" s="1621"/>
      <c r="PSH20" s="1621"/>
      <c r="PSI20" s="1621"/>
      <c r="PSJ20" s="1621"/>
      <c r="PSK20" s="1621"/>
      <c r="PSL20" s="1621"/>
      <c r="PSM20" s="1621"/>
      <c r="PSN20" s="1621"/>
      <c r="PSO20" s="1621"/>
      <c r="PSP20" s="1621"/>
      <c r="PSQ20" s="1621"/>
      <c r="PSR20" s="1621"/>
      <c r="PSS20" s="1621"/>
      <c r="PST20" s="1621"/>
      <c r="PSU20" s="1621"/>
      <c r="PSV20" s="1621"/>
      <c r="PSW20" s="1621"/>
      <c r="PSX20" s="1621"/>
      <c r="PSY20" s="1621"/>
      <c r="PSZ20" s="1621"/>
      <c r="PTA20" s="1621"/>
      <c r="PTB20" s="1621"/>
      <c r="PTC20" s="1621"/>
      <c r="PTD20" s="1621"/>
      <c r="PTE20" s="1621"/>
      <c r="PTF20" s="1621"/>
      <c r="PTG20" s="1621"/>
      <c r="PTH20" s="1621"/>
      <c r="PTI20" s="1621"/>
      <c r="PTJ20" s="1621"/>
      <c r="PTK20" s="1621"/>
      <c r="PTL20" s="1621"/>
      <c r="PTM20" s="1621"/>
      <c r="PTN20" s="1621"/>
      <c r="PTO20" s="1621"/>
      <c r="PTP20" s="1621"/>
      <c r="PTQ20" s="1621"/>
      <c r="PTR20" s="1621"/>
      <c r="PTS20" s="1621"/>
      <c r="PTT20" s="1621"/>
      <c r="PTU20" s="1621"/>
      <c r="PTV20" s="1621"/>
      <c r="PTW20" s="1621"/>
      <c r="PTX20" s="1621"/>
      <c r="PTY20" s="1621"/>
      <c r="PTZ20" s="1621"/>
      <c r="PUA20" s="1621"/>
      <c r="PUB20" s="1621"/>
      <c r="PUC20" s="1621"/>
      <c r="PUD20" s="1621"/>
      <c r="PUE20" s="1621"/>
      <c r="PUF20" s="1621"/>
      <c r="PUG20" s="1621"/>
      <c r="PUH20" s="1621"/>
      <c r="PUI20" s="1621"/>
      <c r="PUJ20" s="1621"/>
      <c r="PUK20" s="1621"/>
      <c r="PUL20" s="1621"/>
      <c r="PUM20" s="1621"/>
      <c r="PUN20" s="1621"/>
      <c r="PUO20" s="1621"/>
      <c r="PUP20" s="1621"/>
      <c r="PUQ20" s="1621"/>
      <c r="PUR20" s="1621"/>
      <c r="PUS20" s="1621"/>
      <c r="PUT20" s="1621"/>
      <c r="PUU20" s="1621"/>
      <c r="PUV20" s="1621"/>
      <c r="PUW20" s="1621"/>
      <c r="PUX20" s="1621"/>
      <c r="PUY20" s="1621"/>
      <c r="PUZ20" s="1621"/>
      <c r="PVA20" s="1621"/>
      <c r="PVB20" s="1621"/>
      <c r="PVC20" s="1621"/>
      <c r="PVD20" s="1621"/>
      <c r="PVE20" s="1621"/>
      <c r="PVF20" s="1621"/>
      <c r="PVG20" s="1621"/>
      <c r="PVH20" s="1621"/>
      <c r="PVI20" s="1621"/>
      <c r="PVJ20" s="1621"/>
      <c r="PVK20" s="1621"/>
      <c r="PVL20" s="1621"/>
      <c r="PVM20" s="1621"/>
      <c r="PVN20" s="1621"/>
      <c r="PVO20" s="1621"/>
      <c r="PVP20" s="1621"/>
      <c r="PVQ20" s="1621"/>
      <c r="PVR20" s="1621"/>
      <c r="PVS20" s="1621"/>
      <c r="PVT20" s="1621"/>
      <c r="PVU20" s="1621"/>
      <c r="PVV20" s="1621"/>
      <c r="PVW20" s="1621"/>
      <c r="PVX20" s="1621"/>
      <c r="PVY20" s="1621"/>
      <c r="PVZ20" s="1621"/>
      <c r="PWA20" s="1621"/>
      <c r="PWB20" s="1621"/>
      <c r="PWC20" s="1621"/>
      <c r="PWD20" s="1621"/>
      <c r="PWE20" s="1621"/>
      <c r="PWF20" s="1621"/>
      <c r="PWG20" s="1621"/>
      <c r="PWH20" s="1621"/>
      <c r="PWI20" s="1621"/>
      <c r="PWJ20" s="1621"/>
      <c r="PWK20" s="1621"/>
      <c r="PWL20" s="1621"/>
      <c r="PWM20" s="1621"/>
      <c r="PWN20" s="1621"/>
      <c r="PWO20" s="1621"/>
      <c r="PWP20" s="1621"/>
      <c r="PWQ20" s="1621"/>
      <c r="PWR20" s="1621"/>
      <c r="PWS20" s="1621"/>
      <c r="PWT20" s="1621"/>
      <c r="PWU20" s="1621"/>
      <c r="PWV20" s="1621"/>
      <c r="PWW20" s="1621"/>
      <c r="PWX20" s="1621"/>
      <c r="PWY20" s="1621"/>
      <c r="PWZ20" s="1621"/>
      <c r="PXA20" s="1621"/>
      <c r="PXB20" s="1621"/>
      <c r="PXC20" s="1621"/>
      <c r="PXD20" s="1621"/>
      <c r="PXE20" s="1621"/>
      <c r="PXF20" s="1621"/>
      <c r="PXG20" s="1621"/>
      <c r="PXH20" s="1621"/>
      <c r="PXI20" s="1621"/>
      <c r="PXJ20" s="1621"/>
      <c r="PXK20" s="1621"/>
      <c r="PXL20" s="1621"/>
      <c r="PXM20" s="1621"/>
      <c r="PXN20" s="1621"/>
      <c r="PXO20" s="1621"/>
      <c r="PXP20" s="1621"/>
      <c r="PXQ20" s="1621"/>
      <c r="PXR20" s="1621"/>
      <c r="PXS20" s="1621"/>
      <c r="PXT20" s="1621"/>
      <c r="PXU20" s="1621"/>
      <c r="PXV20" s="1621"/>
      <c r="PXW20" s="1621"/>
      <c r="PXX20" s="1621"/>
      <c r="PXY20" s="1621"/>
      <c r="PXZ20" s="1621"/>
      <c r="PYA20" s="1621"/>
      <c r="PYB20" s="1621"/>
      <c r="PYC20" s="1621"/>
      <c r="PYD20" s="1621"/>
      <c r="PYE20" s="1621"/>
      <c r="PYF20" s="1621"/>
      <c r="PYG20" s="1621"/>
      <c r="PYH20" s="1621"/>
      <c r="PYI20" s="1621"/>
      <c r="PYJ20" s="1621"/>
      <c r="PYK20" s="1621"/>
      <c r="PYL20" s="1621"/>
      <c r="PYM20" s="1621"/>
      <c r="PYN20" s="1621"/>
      <c r="PYO20" s="1621"/>
      <c r="PYP20" s="1621"/>
      <c r="PYQ20" s="1621"/>
      <c r="PYR20" s="1621"/>
      <c r="PYS20" s="1621"/>
      <c r="PYT20" s="1621"/>
      <c r="PYU20" s="1621"/>
      <c r="PYV20" s="1621"/>
      <c r="PYW20" s="1621"/>
      <c r="PYX20" s="1621"/>
      <c r="PYY20" s="1621"/>
      <c r="PYZ20" s="1621"/>
      <c r="PZA20" s="1621"/>
      <c r="PZB20" s="1621"/>
      <c r="PZC20" s="1621"/>
      <c r="PZD20" s="1621"/>
      <c r="PZE20" s="1621"/>
      <c r="PZF20" s="1621"/>
      <c r="PZG20" s="1621"/>
      <c r="PZH20" s="1621"/>
      <c r="PZI20" s="1621"/>
      <c r="PZJ20" s="1621"/>
      <c r="PZK20" s="1621"/>
      <c r="PZL20" s="1621"/>
      <c r="PZM20" s="1621"/>
      <c r="PZN20" s="1621"/>
      <c r="PZO20" s="1621"/>
      <c r="PZP20" s="1621"/>
      <c r="PZQ20" s="1621"/>
      <c r="PZR20" s="1621"/>
      <c r="PZS20" s="1621"/>
      <c r="PZT20" s="1621"/>
      <c r="PZU20" s="1621"/>
      <c r="PZV20" s="1621"/>
      <c r="PZW20" s="1621"/>
      <c r="PZX20" s="1621"/>
      <c r="PZY20" s="1621"/>
      <c r="PZZ20" s="1621"/>
      <c r="QAA20" s="1621"/>
      <c r="QAB20" s="1621"/>
      <c r="QAC20" s="1621"/>
      <c r="QAD20" s="1621"/>
      <c r="QAE20" s="1621"/>
      <c r="QAF20" s="1621"/>
      <c r="QAG20" s="1621"/>
      <c r="QAH20" s="1621"/>
      <c r="QAI20" s="1621"/>
      <c r="QAJ20" s="1621"/>
      <c r="QAK20" s="1621"/>
      <c r="QAL20" s="1621"/>
      <c r="QAM20" s="1621"/>
      <c r="QAN20" s="1621"/>
      <c r="QAO20" s="1621"/>
      <c r="QAP20" s="1621"/>
      <c r="QAQ20" s="1621"/>
      <c r="QAR20" s="1621"/>
      <c r="QAS20" s="1621"/>
      <c r="QAT20" s="1621"/>
      <c r="QAU20" s="1621"/>
      <c r="QAV20" s="1621"/>
      <c r="QAW20" s="1621"/>
      <c r="QAX20" s="1621"/>
      <c r="QAY20" s="1621"/>
      <c r="QAZ20" s="1621"/>
      <c r="QBA20" s="1621"/>
      <c r="QBB20" s="1621"/>
      <c r="QBC20" s="1621"/>
      <c r="QBD20" s="1621"/>
      <c r="QBE20" s="1621"/>
      <c r="QBF20" s="1621"/>
      <c r="QBG20" s="1621"/>
      <c r="QBH20" s="1621"/>
      <c r="QBI20" s="1621"/>
      <c r="QBJ20" s="1621"/>
      <c r="QBK20" s="1621"/>
      <c r="QBL20" s="1621"/>
      <c r="QBM20" s="1621"/>
      <c r="QBN20" s="1621"/>
      <c r="QBO20" s="1621"/>
      <c r="QBP20" s="1621"/>
      <c r="QBQ20" s="1621"/>
      <c r="QBR20" s="1621"/>
      <c r="QBS20" s="1621"/>
      <c r="QBT20" s="1621"/>
      <c r="QBU20" s="1621"/>
      <c r="QBV20" s="1621"/>
      <c r="QBW20" s="1621"/>
      <c r="QBX20" s="1621"/>
      <c r="QBY20" s="1621"/>
      <c r="QBZ20" s="1621"/>
      <c r="QCA20" s="1621"/>
      <c r="QCB20" s="1621"/>
      <c r="QCC20" s="1621"/>
      <c r="QCD20" s="1621"/>
      <c r="QCE20" s="1621"/>
      <c r="QCF20" s="1621"/>
      <c r="QCG20" s="1621"/>
      <c r="QCH20" s="1621"/>
      <c r="QCI20" s="1621"/>
      <c r="QCJ20" s="1621"/>
      <c r="QCK20" s="1621"/>
      <c r="QCL20" s="1621"/>
      <c r="QCM20" s="1621"/>
      <c r="QCN20" s="1621"/>
      <c r="QCO20" s="1621"/>
      <c r="QCP20" s="1621"/>
      <c r="QCQ20" s="1621"/>
      <c r="QCR20" s="1621"/>
      <c r="QCS20" s="1621"/>
      <c r="QCT20" s="1621"/>
      <c r="QCU20" s="1621"/>
      <c r="QCV20" s="1621"/>
      <c r="QCW20" s="1621"/>
      <c r="QCX20" s="1621"/>
      <c r="QCY20" s="1621"/>
      <c r="QCZ20" s="1621"/>
      <c r="QDA20" s="1621"/>
      <c r="QDB20" s="1621"/>
      <c r="QDC20" s="1621"/>
      <c r="QDD20" s="1621"/>
      <c r="QDE20" s="1621"/>
      <c r="QDF20" s="1621"/>
      <c r="QDG20" s="1621"/>
      <c r="QDH20" s="1621"/>
      <c r="QDI20" s="1621"/>
      <c r="QDJ20" s="1621"/>
      <c r="QDK20" s="1621"/>
      <c r="QDL20" s="1621"/>
      <c r="QDM20" s="1621"/>
      <c r="QDN20" s="1621"/>
      <c r="QDO20" s="1621"/>
      <c r="QDP20" s="1621"/>
      <c r="QDQ20" s="1621"/>
      <c r="QDR20" s="1621"/>
      <c r="QDS20" s="1621"/>
      <c r="QDT20" s="1621"/>
      <c r="QDU20" s="1621"/>
      <c r="QDV20" s="1621"/>
      <c r="QDW20" s="1621"/>
      <c r="QDX20" s="1621"/>
      <c r="QDY20" s="1621"/>
      <c r="QDZ20" s="1621"/>
      <c r="QEA20" s="1621"/>
      <c r="QEB20" s="1621"/>
      <c r="QEC20" s="1621"/>
      <c r="QED20" s="1621"/>
      <c r="QEE20" s="1621"/>
      <c r="QEF20" s="1621"/>
      <c r="QEG20" s="1621"/>
      <c r="QEH20" s="1621"/>
      <c r="QEI20" s="1621"/>
      <c r="QEJ20" s="1621"/>
      <c r="QEK20" s="1621"/>
      <c r="QEL20" s="1621"/>
      <c r="QEM20" s="1621"/>
      <c r="QEN20" s="1621"/>
      <c r="QEO20" s="1621"/>
      <c r="QEP20" s="1621"/>
      <c r="QEQ20" s="1621"/>
      <c r="QER20" s="1621"/>
      <c r="QES20" s="1621"/>
      <c r="QET20" s="1621"/>
      <c r="QEU20" s="1621"/>
      <c r="QEV20" s="1621"/>
      <c r="QEW20" s="1621"/>
      <c r="QEX20" s="1621"/>
      <c r="QEY20" s="1621"/>
      <c r="QEZ20" s="1621"/>
      <c r="QFA20" s="1621"/>
      <c r="QFB20" s="1621"/>
      <c r="QFC20" s="1621"/>
      <c r="QFD20" s="1621"/>
      <c r="QFE20" s="1621"/>
      <c r="QFF20" s="1621"/>
      <c r="QFG20" s="1621"/>
      <c r="QFH20" s="1621"/>
      <c r="QFI20" s="1621"/>
      <c r="QFJ20" s="1621"/>
      <c r="QFK20" s="1621"/>
      <c r="QFL20" s="1621"/>
      <c r="QFM20" s="1621"/>
      <c r="QFN20" s="1621"/>
      <c r="QFO20" s="1621"/>
      <c r="QFP20" s="1621"/>
      <c r="QFQ20" s="1621"/>
      <c r="QFR20" s="1621"/>
      <c r="QFS20" s="1621"/>
      <c r="QFT20" s="1621"/>
      <c r="QFU20" s="1621"/>
      <c r="QFV20" s="1621"/>
      <c r="QFW20" s="1621"/>
      <c r="QFX20" s="1621"/>
      <c r="QFY20" s="1621"/>
      <c r="QFZ20" s="1621"/>
      <c r="QGA20" s="1621"/>
      <c r="QGB20" s="1621"/>
      <c r="QGC20" s="1621"/>
      <c r="QGD20" s="1621"/>
      <c r="QGE20" s="1621"/>
      <c r="QGF20" s="1621"/>
      <c r="QGG20" s="1621"/>
      <c r="QGH20" s="1621"/>
      <c r="QGI20" s="1621"/>
      <c r="QGJ20" s="1621"/>
      <c r="QGK20" s="1621"/>
      <c r="QGL20" s="1621"/>
      <c r="QGM20" s="1621"/>
      <c r="QGN20" s="1621"/>
      <c r="QGO20" s="1621"/>
      <c r="QGP20" s="1621"/>
      <c r="QGQ20" s="1621"/>
      <c r="QGR20" s="1621"/>
      <c r="QGS20" s="1621"/>
      <c r="QGT20" s="1621"/>
      <c r="QGU20" s="1621"/>
      <c r="QGV20" s="1621"/>
      <c r="QGW20" s="1621"/>
      <c r="QGX20" s="1621"/>
      <c r="QGY20" s="1621"/>
      <c r="QGZ20" s="1621"/>
      <c r="QHA20" s="1621"/>
      <c r="QHB20" s="1621"/>
      <c r="QHC20" s="1621"/>
      <c r="QHD20" s="1621"/>
      <c r="QHE20" s="1621"/>
      <c r="QHF20" s="1621"/>
      <c r="QHG20" s="1621"/>
      <c r="QHH20" s="1621"/>
      <c r="QHI20" s="1621"/>
      <c r="QHJ20" s="1621"/>
      <c r="QHK20" s="1621"/>
      <c r="QHL20" s="1621"/>
      <c r="QHM20" s="1621"/>
      <c r="QHN20" s="1621"/>
      <c r="QHO20" s="1621"/>
      <c r="QHP20" s="1621"/>
      <c r="QHQ20" s="1621"/>
      <c r="QHR20" s="1621"/>
      <c r="QHS20" s="1621"/>
      <c r="QHT20" s="1621"/>
      <c r="QHU20" s="1621"/>
      <c r="QHV20" s="1621"/>
      <c r="QHW20" s="1621"/>
      <c r="QHX20" s="1621"/>
      <c r="QHY20" s="1621"/>
      <c r="QHZ20" s="1621"/>
      <c r="QIA20" s="1621"/>
      <c r="QIB20" s="1621"/>
      <c r="QIC20" s="1621"/>
      <c r="QID20" s="1621"/>
      <c r="QIE20" s="1621"/>
      <c r="QIF20" s="1621"/>
      <c r="QIG20" s="1621"/>
      <c r="QIH20" s="1621"/>
      <c r="QII20" s="1621"/>
      <c r="QIJ20" s="1621"/>
      <c r="QIK20" s="1621"/>
      <c r="QIL20" s="1621"/>
      <c r="QIM20" s="1621"/>
      <c r="QIN20" s="1621"/>
      <c r="QIO20" s="1621"/>
      <c r="QIP20" s="1621"/>
      <c r="QIQ20" s="1621"/>
      <c r="QIR20" s="1621"/>
      <c r="QIS20" s="1621"/>
      <c r="QIT20" s="1621"/>
      <c r="QIU20" s="1621"/>
      <c r="QIV20" s="1621"/>
      <c r="QIW20" s="1621"/>
      <c r="QIX20" s="1621"/>
      <c r="QIY20" s="1621"/>
      <c r="QIZ20" s="1621"/>
      <c r="QJA20" s="1621"/>
      <c r="QJB20" s="1621"/>
      <c r="QJC20" s="1621"/>
      <c r="QJD20" s="1621"/>
      <c r="QJE20" s="1621"/>
      <c r="QJF20" s="1621"/>
      <c r="QJG20" s="1621"/>
      <c r="QJH20" s="1621"/>
      <c r="QJI20" s="1621"/>
      <c r="QJJ20" s="1621"/>
      <c r="QJK20" s="1621"/>
      <c r="QJL20" s="1621"/>
      <c r="QJM20" s="1621"/>
      <c r="QJN20" s="1621"/>
      <c r="QJO20" s="1621"/>
      <c r="QJP20" s="1621"/>
      <c r="QJQ20" s="1621"/>
      <c r="QJR20" s="1621"/>
      <c r="QJS20" s="1621"/>
      <c r="QJT20" s="1621"/>
      <c r="QJU20" s="1621"/>
      <c r="QJV20" s="1621"/>
      <c r="QJW20" s="1621"/>
      <c r="QJX20" s="1621"/>
      <c r="QJY20" s="1621"/>
      <c r="QJZ20" s="1621"/>
      <c r="QKA20" s="1621"/>
      <c r="QKB20" s="1621"/>
      <c r="QKC20" s="1621"/>
      <c r="QKD20" s="1621"/>
      <c r="QKE20" s="1621"/>
      <c r="QKF20" s="1621"/>
      <c r="QKG20" s="1621"/>
      <c r="QKH20" s="1621"/>
      <c r="QKI20" s="1621"/>
      <c r="QKJ20" s="1621"/>
      <c r="QKK20" s="1621"/>
      <c r="QKL20" s="1621"/>
      <c r="QKM20" s="1621"/>
      <c r="QKN20" s="1621"/>
      <c r="QKO20" s="1621"/>
      <c r="QKP20" s="1621"/>
      <c r="QKQ20" s="1621"/>
      <c r="QKR20" s="1621"/>
      <c r="QKS20" s="1621"/>
      <c r="QKT20" s="1621"/>
      <c r="QKU20" s="1621"/>
      <c r="QKV20" s="1621"/>
      <c r="QKW20" s="1621"/>
      <c r="QKX20" s="1621"/>
      <c r="QKY20" s="1621"/>
      <c r="QKZ20" s="1621"/>
      <c r="QLA20" s="1621"/>
      <c r="QLB20" s="1621"/>
      <c r="QLC20" s="1621"/>
      <c r="QLD20" s="1621"/>
      <c r="QLE20" s="1621"/>
      <c r="QLF20" s="1621"/>
      <c r="QLG20" s="1621"/>
      <c r="QLH20" s="1621"/>
      <c r="QLI20" s="1621"/>
      <c r="QLJ20" s="1621"/>
      <c r="QLK20" s="1621"/>
      <c r="QLL20" s="1621"/>
      <c r="QLM20" s="1621"/>
      <c r="QLN20" s="1621"/>
      <c r="QLO20" s="1621"/>
      <c r="QLP20" s="1621"/>
      <c r="QLQ20" s="1621"/>
      <c r="QLR20" s="1621"/>
      <c r="QLS20" s="1621"/>
      <c r="QLT20" s="1621"/>
      <c r="QLU20" s="1621"/>
      <c r="QLV20" s="1621"/>
      <c r="QLW20" s="1621"/>
      <c r="QLX20" s="1621"/>
      <c r="QLY20" s="1621"/>
      <c r="QLZ20" s="1621"/>
      <c r="QMA20" s="1621"/>
      <c r="QMB20" s="1621"/>
      <c r="QMC20" s="1621"/>
      <c r="QMD20" s="1621"/>
      <c r="QME20" s="1621"/>
      <c r="QMF20" s="1621"/>
      <c r="QMG20" s="1621"/>
      <c r="QMH20" s="1621"/>
      <c r="QMI20" s="1621"/>
      <c r="QMJ20" s="1621"/>
      <c r="QMK20" s="1621"/>
      <c r="QML20" s="1621"/>
      <c r="QMM20" s="1621"/>
      <c r="QMN20" s="1621"/>
      <c r="QMO20" s="1621"/>
      <c r="QMP20" s="1621"/>
      <c r="QMQ20" s="1621"/>
      <c r="QMR20" s="1621"/>
      <c r="QMS20" s="1621"/>
      <c r="QMT20" s="1621"/>
      <c r="QMU20" s="1621"/>
      <c r="QMV20" s="1621"/>
      <c r="QMW20" s="1621"/>
      <c r="QMX20" s="1621"/>
      <c r="QMY20" s="1621"/>
      <c r="QMZ20" s="1621"/>
      <c r="QNA20" s="1621"/>
      <c r="QNB20" s="1621"/>
      <c r="QNC20" s="1621"/>
      <c r="QND20" s="1621"/>
      <c r="QNE20" s="1621"/>
      <c r="QNF20" s="1621"/>
      <c r="QNG20" s="1621"/>
      <c r="QNH20" s="1621"/>
      <c r="QNI20" s="1621"/>
      <c r="QNJ20" s="1621"/>
      <c r="QNK20" s="1621"/>
      <c r="QNL20" s="1621"/>
      <c r="QNM20" s="1621"/>
      <c r="QNN20" s="1621"/>
      <c r="QNO20" s="1621"/>
      <c r="QNP20" s="1621"/>
      <c r="QNQ20" s="1621"/>
      <c r="QNR20" s="1621"/>
      <c r="QNS20" s="1621"/>
      <c r="QNT20" s="1621"/>
      <c r="QNU20" s="1621"/>
      <c r="QNV20" s="1621"/>
      <c r="QNW20" s="1621"/>
      <c r="QNX20" s="1621"/>
      <c r="QNY20" s="1621"/>
      <c r="QNZ20" s="1621"/>
      <c r="QOA20" s="1621"/>
      <c r="QOB20" s="1621"/>
      <c r="QOC20" s="1621"/>
      <c r="QOD20" s="1621"/>
      <c r="QOE20" s="1621"/>
      <c r="QOF20" s="1621"/>
      <c r="QOG20" s="1621"/>
      <c r="QOH20" s="1621"/>
      <c r="QOI20" s="1621"/>
      <c r="QOJ20" s="1621"/>
      <c r="QOK20" s="1621"/>
      <c r="QOL20" s="1621"/>
      <c r="QOM20" s="1621"/>
      <c r="QON20" s="1621"/>
      <c r="QOO20" s="1621"/>
      <c r="QOP20" s="1621"/>
      <c r="QOQ20" s="1621"/>
      <c r="QOR20" s="1621"/>
      <c r="QOS20" s="1621"/>
      <c r="QOT20" s="1621"/>
      <c r="QOU20" s="1621"/>
      <c r="QOV20" s="1621"/>
      <c r="QOW20" s="1621"/>
      <c r="QOX20" s="1621"/>
      <c r="QOY20" s="1621"/>
      <c r="QOZ20" s="1621"/>
      <c r="QPA20" s="1621"/>
      <c r="QPB20" s="1621"/>
      <c r="QPC20" s="1621"/>
      <c r="QPD20" s="1621"/>
      <c r="QPE20" s="1621"/>
      <c r="QPF20" s="1621"/>
      <c r="QPG20" s="1621"/>
      <c r="QPH20" s="1621"/>
      <c r="QPI20" s="1621"/>
      <c r="QPJ20" s="1621"/>
      <c r="QPK20" s="1621"/>
      <c r="QPL20" s="1621"/>
      <c r="QPM20" s="1621"/>
      <c r="QPN20" s="1621"/>
      <c r="QPO20" s="1621"/>
      <c r="QPP20" s="1621"/>
      <c r="QPQ20" s="1621"/>
      <c r="QPR20" s="1621"/>
      <c r="QPS20" s="1621"/>
      <c r="QPT20" s="1621"/>
      <c r="QPU20" s="1621"/>
      <c r="QPV20" s="1621"/>
      <c r="QPW20" s="1621"/>
      <c r="QPX20" s="1621"/>
      <c r="QPY20" s="1621"/>
      <c r="QPZ20" s="1621"/>
      <c r="QQA20" s="1621"/>
      <c r="QQB20" s="1621"/>
      <c r="QQC20" s="1621"/>
      <c r="QQD20" s="1621"/>
      <c r="QQE20" s="1621"/>
      <c r="QQF20" s="1621"/>
      <c r="QQG20" s="1621"/>
      <c r="QQH20" s="1621"/>
      <c r="QQI20" s="1621"/>
      <c r="QQJ20" s="1621"/>
      <c r="QQK20" s="1621"/>
      <c r="QQL20" s="1621"/>
      <c r="QQM20" s="1621"/>
      <c r="QQN20" s="1621"/>
      <c r="QQO20" s="1621"/>
      <c r="QQP20" s="1621"/>
      <c r="QQQ20" s="1621"/>
      <c r="QQR20" s="1621"/>
      <c r="QQS20" s="1621"/>
      <c r="QQT20" s="1621"/>
      <c r="QQU20" s="1621"/>
      <c r="QQV20" s="1621"/>
      <c r="QQW20" s="1621"/>
      <c r="QQX20" s="1621"/>
      <c r="QQY20" s="1621"/>
      <c r="QQZ20" s="1621"/>
      <c r="QRA20" s="1621"/>
      <c r="QRB20" s="1621"/>
      <c r="QRC20" s="1621"/>
      <c r="QRD20" s="1621"/>
      <c r="QRE20" s="1621"/>
      <c r="QRF20" s="1621"/>
      <c r="QRG20" s="1621"/>
      <c r="QRH20" s="1621"/>
      <c r="QRI20" s="1621"/>
      <c r="QRJ20" s="1621"/>
      <c r="QRK20" s="1621"/>
      <c r="QRL20" s="1621"/>
      <c r="QRM20" s="1621"/>
      <c r="QRN20" s="1621"/>
      <c r="QRO20" s="1621"/>
      <c r="QRP20" s="1621"/>
      <c r="QRQ20" s="1621"/>
      <c r="QRR20" s="1621"/>
      <c r="QRS20" s="1621"/>
      <c r="QRT20" s="1621"/>
      <c r="QRU20" s="1621"/>
      <c r="QRV20" s="1621"/>
      <c r="QRW20" s="1621"/>
      <c r="QRX20" s="1621"/>
      <c r="QRY20" s="1621"/>
      <c r="QRZ20" s="1621"/>
      <c r="QSA20" s="1621"/>
      <c r="QSB20" s="1621"/>
      <c r="QSC20" s="1621"/>
      <c r="QSD20" s="1621"/>
      <c r="QSE20" s="1621"/>
      <c r="QSF20" s="1621"/>
      <c r="QSG20" s="1621"/>
      <c r="QSH20" s="1621"/>
      <c r="QSI20" s="1621"/>
      <c r="QSJ20" s="1621"/>
      <c r="QSK20" s="1621"/>
      <c r="QSL20" s="1621"/>
      <c r="QSM20" s="1621"/>
      <c r="QSN20" s="1621"/>
      <c r="QSO20" s="1621"/>
      <c r="QSP20" s="1621"/>
      <c r="QSQ20" s="1621"/>
      <c r="QSR20" s="1621"/>
      <c r="QSS20" s="1621"/>
      <c r="QST20" s="1621"/>
      <c r="QSU20" s="1621"/>
      <c r="QSV20" s="1621"/>
      <c r="QSW20" s="1621"/>
      <c r="QSX20" s="1621"/>
      <c r="QSY20" s="1621"/>
      <c r="QSZ20" s="1621"/>
      <c r="QTA20" s="1621"/>
      <c r="QTB20" s="1621"/>
      <c r="QTC20" s="1621"/>
      <c r="QTD20" s="1621"/>
      <c r="QTE20" s="1621"/>
      <c r="QTF20" s="1621"/>
      <c r="QTG20" s="1621"/>
      <c r="QTH20" s="1621"/>
      <c r="QTI20" s="1621"/>
      <c r="QTJ20" s="1621"/>
      <c r="QTK20" s="1621"/>
      <c r="QTL20" s="1621"/>
      <c r="QTM20" s="1621"/>
      <c r="QTN20" s="1621"/>
      <c r="QTO20" s="1621"/>
      <c r="QTP20" s="1621"/>
      <c r="QTQ20" s="1621"/>
      <c r="QTR20" s="1621"/>
      <c r="QTS20" s="1621"/>
      <c r="QTT20" s="1621"/>
      <c r="QTU20" s="1621"/>
      <c r="QTV20" s="1621"/>
      <c r="QTW20" s="1621"/>
      <c r="QTX20" s="1621"/>
      <c r="QTY20" s="1621"/>
      <c r="QTZ20" s="1621"/>
      <c r="QUA20" s="1621"/>
      <c r="QUB20" s="1621"/>
      <c r="QUC20" s="1621"/>
      <c r="QUD20" s="1621"/>
      <c r="QUE20" s="1621"/>
      <c r="QUF20" s="1621"/>
      <c r="QUG20" s="1621"/>
      <c r="QUH20" s="1621"/>
      <c r="QUI20" s="1621"/>
      <c r="QUJ20" s="1621"/>
      <c r="QUK20" s="1621"/>
      <c r="QUL20" s="1621"/>
      <c r="QUM20" s="1621"/>
      <c r="QUN20" s="1621"/>
      <c r="QUO20" s="1621"/>
      <c r="QUP20" s="1621"/>
      <c r="QUQ20" s="1621"/>
      <c r="QUR20" s="1621"/>
      <c r="QUS20" s="1621"/>
      <c r="QUT20" s="1621"/>
      <c r="QUU20" s="1621"/>
      <c r="QUV20" s="1621"/>
      <c r="QUW20" s="1621"/>
      <c r="QUX20" s="1621"/>
      <c r="QUY20" s="1621"/>
      <c r="QUZ20" s="1621"/>
      <c r="QVA20" s="1621"/>
      <c r="QVB20" s="1621"/>
      <c r="QVC20" s="1621"/>
      <c r="QVD20" s="1621"/>
      <c r="QVE20" s="1621"/>
      <c r="QVF20" s="1621"/>
      <c r="QVG20" s="1621"/>
      <c r="QVH20" s="1621"/>
      <c r="QVI20" s="1621"/>
      <c r="QVJ20" s="1621"/>
      <c r="QVK20" s="1621"/>
      <c r="QVL20" s="1621"/>
      <c r="QVM20" s="1621"/>
      <c r="QVN20" s="1621"/>
      <c r="QVO20" s="1621"/>
      <c r="QVP20" s="1621"/>
      <c r="QVQ20" s="1621"/>
      <c r="QVR20" s="1621"/>
      <c r="QVS20" s="1621"/>
      <c r="QVT20" s="1621"/>
      <c r="QVU20" s="1621"/>
      <c r="QVV20" s="1621"/>
      <c r="QVW20" s="1621"/>
      <c r="QVX20" s="1621"/>
      <c r="QVY20" s="1621"/>
      <c r="QVZ20" s="1621"/>
      <c r="QWA20" s="1621"/>
      <c r="QWB20" s="1621"/>
      <c r="QWC20" s="1621"/>
      <c r="QWD20" s="1621"/>
      <c r="QWE20" s="1621"/>
      <c r="QWF20" s="1621"/>
      <c r="QWG20" s="1621"/>
      <c r="QWH20" s="1621"/>
      <c r="QWI20" s="1621"/>
      <c r="QWJ20" s="1621"/>
      <c r="QWK20" s="1621"/>
      <c r="QWL20" s="1621"/>
      <c r="QWM20" s="1621"/>
      <c r="QWN20" s="1621"/>
      <c r="QWO20" s="1621"/>
      <c r="QWP20" s="1621"/>
      <c r="QWQ20" s="1621"/>
      <c r="QWR20" s="1621"/>
      <c r="QWS20" s="1621"/>
      <c r="QWT20" s="1621"/>
      <c r="QWU20" s="1621"/>
      <c r="QWV20" s="1621"/>
      <c r="QWW20" s="1621"/>
      <c r="QWX20" s="1621"/>
      <c r="QWY20" s="1621"/>
      <c r="QWZ20" s="1621"/>
      <c r="QXA20" s="1621"/>
      <c r="QXB20" s="1621"/>
      <c r="QXC20" s="1621"/>
      <c r="QXD20" s="1621"/>
      <c r="QXE20" s="1621"/>
      <c r="QXF20" s="1621"/>
      <c r="QXG20" s="1621"/>
      <c r="QXH20" s="1621"/>
      <c r="QXI20" s="1621"/>
      <c r="QXJ20" s="1621"/>
      <c r="QXK20" s="1621"/>
      <c r="QXL20" s="1621"/>
      <c r="QXM20" s="1621"/>
      <c r="QXN20" s="1621"/>
      <c r="QXO20" s="1621"/>
      <c r="QXP20" s="1621"/>
      <c r="QXQ20" s="1621"/>
      <c r="QXR20" s="1621"/>
      <c r="QXS20" s="1621"/>
      <c r="QXT20" s="1621"/>
      <c r="QXU20" s="1621"/>
      <c r="QXV20" s="1621"/>
      <c r="QXW20" s="1621"/>
      <c r="QXX20" s="1621"/>
      <c r="QXY20" s="1621"/>
      <c r="QXZ20" s="1621"/>
      <c r="QYA20" s="1621"/>
      <c r="QYB20" s="1621"/>
      <c r="QYC20" s="1621"/>
      <c r="QYD20" s="1621"/>
      <c r="QYE20" s="1621"/>
      <c r="QYF20" s="1621"/>
      <c r="QYG20" s="1621"/>
      <c r="QYH20" s="1621"/>
      <c r="QYI20" s="1621"/>
      <c r="QYJ20" s="1621"/>
      <c r="QYK20" s="1621"/>
      <c r="QYL20" s="1621"/>
      <c r="QYM20" s="1621"/>
      <c r="QYN20" s="1621"/>
      <c r="QYO20" s="1621"/>
      <c r="QYP20" s="1621"/>
      <c r="QYQ20" s="1621"/>
      <c r="QYR20" s="1621"/>
      <c r="QYS20" s="1621"/>
      <c r="QYT20" s="1621"/>
      <c r="QYU20" s="1621"/>
      <c r="QYV20" s="1621"/>
      <c r="QYW20" s="1621"/>
      <c r="QYX20" s="1621"/>
      <c r="QYY20" s="1621"/>
      <c r="QYZ20" s="1621"/>
      <c r="QZA20" s="1621"/>
      <c r="QZB20" s="1621"/>
      <c r="QZC20" s="1621"/>
      <c r="QZD20" s="1621"/>
      <c r="QZE20" s="1621"/>
      <c r="QZF20" s="1621"/>
      <c r="QZG20" s="1621"/>
      <c r="QZH20" s="1621"/>
      <c r="QZI20" s="1621"/>
      <c r="QZJ20" s="1621"/>
      <c r="QZK20" s="1621"/>
      <c r="QZL20" s="1621"/>
      <c r="QZM20" s="1621"/>
      <c r="QZN20" s="1621"/>
      <c r="QZO20" s="1621"/>
      <c r="QZP20" s="1621"/>
      <c r="QZQ20" s="1621"/>
      <c r="QZR20" s="1621"/>
      <c r="QZS20" s="1621"/>
      <c r="QZT20" s="1621"/>
      <c r="QZU20" s="1621"/>
      <c r="QZV20" s="1621"/>
      <c r="QZW20" s="1621"/>
      <c r="QZX20" s="1621"/>
      <c r="QZY20" s="1621"/>
      <c r="QZZ20" s="1621"/>
      <c r="RAA20" s="1621"/>
      <c r="RAB20" s="1621"/>
      <c r="RAC20" s="1621"/>
      <c r="RAD20" s="1621"/>
      <c r="RAE20" s="1621"/>
      <c r="RAF20" s="1621"/>
      <c r="RAG20" s="1621"/>
      <c r="RAH20" s="1621"/>
      <c r="RAI20" s="1621"/>
      <c r="RAJ20" s="1621"/>
      <c r="RAK20" s="1621"/>
      <c r="RAL20" s="1621"/>
      <c r="RAM20" s="1621"/>
      <c r="RAN20" s="1621"/>
      <c r="RAO20" s="1621"/>
      <c r="RAP20" s="1621"/>
      <c r="RAQ20" s="1621"/>
      <c r="RAR20" s="1621"/>
      <c r="RAS20" s="1621"/>
      <c r="RAT20" s="1621"/>
      <c r="RAU20" s="1621"/>
      <c r="RAV20" s="1621"/>
      <c r="RAW20" s="1621"/>
      <c r="RAX20" s="1621"/>
      <c r="RAY20" s="1621"/>
      <c r="RAZ20" s="1621"/>
      <c r="RBA20" s="1621"/>
      <c r="RBB20" s="1621"/>
      <c r="RBC20" s="1621"/>
      <c r="RBD20" s="1621"/>
      <c r="RBE20" s="1621"/>
      <c r="RBF20" s="1621"/>
      <c r="RBG20" s="1621"/>
      <c r="RBH20" s="1621"/>
      <c r="RBI20" s="1621"/>
      <c r="RBJ20" s="1621"/>
      <c r="RBK20" s="1621"/>
      <c r="RBL20" s="1621"/>
      <c r="RBM20" s="1621"/>
      <c r="RBN20" s="1621"/>
      <c r="RBO20" s="1621"/>
      <c r="RBP20" s="1621"/>
      <c r="RBQ20" s="1621"/>
      <c r="RBR20" s="1621"/>
      <c r="RBS20" s="1621"/>
      <c r="RBT20" s="1621"/>
      <c r="RBU20" s="1621"/>
      <c r="RBV20" s="1621"/>
      <c r="RBW20" s="1621"/>
      <c r="RBX20" s="1621"/>
      <c r="RBY20" s="1621"/>
      <c r="RBZ20" s="1621"/>
      <c r="RCA20" s="1621"/>
      <c r="RCB20" s="1621"/>
      <c r="RCC20" s="1621"/>
      <c r="RCD20" s="1621"/>
      <c r="RCE20" s="1621"/>
      <c r="RCF20" s="1621"/>
      <c r="RCG20" s="1621"/>
      <c r="RCH20" s="1621"/>
      <c r="RCI20" s="1621"/>
      <c r="RCJ20" s="1621"/>
      <c r="RCK20" s="1621"/>
      <c r="RCL20" s="1621"/>
      <c r="RCM20" s="1621"/>
      <c r="RCN20" s="1621"/>
      <c r="RCO20" s="1621"/>
      <c r="RCP20" s="1621"/>
      <c r="RCQ20" s="1621"/>
      <c r="RCR20" s="1621"/>
      <c r="RCS20" s="1621"/>
      <c r="RCT20" s="1621"/>
      <c r="RCU20" s="1621"/>
      <c r="RCV20" s="1621"/>
      <c r="RCW20" s="1621"/>
      <c r="RCX20" s="1621"/>
      <c r="RCY20" s="1621"/>
      <c r="RCZ20" s="1621"/>
      <c r="RDA20" s="1621"/>
      <c r="RDB20" s="1621"/>
      <c r="RDC20" s="1621"/>
      <c r="RDD20" s="1621"/>
      <c r="RDE20" s="1621"/>
      <c r="RDF20" s="1621"/>
      <c r="RDG20" s="1621"/>
      <c r="RDH20" s="1621"/>
      <c r="RDI20" s="1621"/>
      <c r="RDJ20" s="1621"/>
      <c r="RDK20" s="1621"/>
      <c r="RDL20" s="1621"/>
      <c r="RDM20" s="1621"/>
      <c r="RDN20" s="1621"/>
      <c r="RDO20" s="1621"/>
      <c r="RDP20" s="1621"/>
      <c r="RDQ20" s="1621"/>
      <c r="RDR20" s="1621"/>
      <c r="RDS20" s="1621"/>
      <c r="RDT20" s="1621"/>
      <c r="RDU20" s="1621"/>
      <c r="RDV20" s="1621"/>
      <c r="RDW20" s="1621"/>
      <c r="RDX20" s="1621"/>
      <c r="RDY20" s="1621"/>
      <c r="RDZ20" s="1621"/>
      <c r="REA20" s="1621"/>
      <c r="REB20" s="1621"/>
      <c r="REC20" s="1621"/>
      <c r="RED20" s="1621"/>
      <c r="REE20" s="1621"/>
      <c r="REF20" s="1621"/>
      <c r="REG20" s="1621"/>
      <c r="REH20" s="1621"/>
      <c r="REI20" s="1621"/>
      <c r="REJ20" s="1621"/>
      <c r="REK20" s="1621"/>
      <c r="REL20" s="1621"/>
      <c r="REM20" s="1621"/>
      <c r="REN20" s="1621"/>
      <c r="REO20" s="1621"/>
      <c r="REP20" s="1621"/>
      <c r="REQ20" s="1621"/>
      <c r="RER20" s="1621"/>
      <c r="RES20" s="1621"/>
      <c r="RET20" s="1621"/>
      <c r="REU20" s="1621"/>
      <c r="REV20" s="1621"/>
      <c r="REW20" s="1621"/>
      <c r="REX20" s="1621"/>
      <c r="REY20" s="1621"/>
      <c r="REZ20" s="1621"/>
      <c r="RFA20" s="1621"/>
      <c r="RFB20" s="1621"/>
      <c r="RFC20" s="1621"/>
      <c r="RFD20" s="1621"/>
      <c r="RFE20" s="1621"/>
      <c r="RFF20" s="1621"/>
      <c r="RFG20" s="1621"/>
      <c r="RFH20" s="1621"/>
      <c r="RFI20" s="1621"/>
      <c r="RFJ20" s="1621"/>
      <c r="RFK20" s="1621"/>
      <c r="RFL20" s="1621"/>
      <c r="RFM20" s="1621"/>
      <c r="RFN20" s="1621"/>
      <c r="RFO20" s="1621"/>
      <c r="RFP20" s="1621"/>
      <c r="RFQ20" s="1621"/>
      <c r="RFR20" s="1621"/>
      <c r="RFS20" s="1621"/>
      <c r="RFT20" s="1621"/>
      <c r="RFU20" s="1621"/>
      <c r="RFV20" s="1621"/>
      <c r="RFW20" s="1621"/>
      <c r="RFX20" s="1621"/>
      <c r="RFY20" s="1621"/>
      <c r="RFZ20" s="1621"/>
      <c r="RGA20" s="1621"/>
      <c r="RGB20" s="1621"/>
      <c r="RGC20" s="1621"/>
      <c r="RGD20" s="1621"/>
      <c r="RGE20" s="1621"/>
      <c r="RGF20" s="1621"/>
      <c r="RGG20" s="1621"/>
      <c r="RGH20" s="1621"/>
      <c r="RGI20" s="1621"/>
      <c r="RGJ20" s="1621"/>
      <c r="RGK20" s="1621"/>
      <c r="RGL20" s="1621"/>
      <c r="RGM20" s="1621"/>
      <c r="RGN20" s="1621"/>
      <c r="RGO20" s="1621"/>
      <c r="RGP20" s="1621"/>
      <c r="RGQ20" s="1621"/>
      <c r="RGR20" s="1621"/>
      <c r="RGS20" s="1621"/>
      <c r="RGT20" s="1621"/>
      <c r="RGU20" s="1621"/>
      <c r="RGV20" s="1621"/>
      <c r="RGW20" s="1621"/>
      <c r="RGX20" s="1621"/>
      <c r="RGY20" s="1621"/>
      <c r="RGZ20" s="1621"/>
      <c r="RHA20" s="1621"/>
      <c r="RHB20" s="1621"/>
      <c r="RHC20" s="1621"/>
      <c r="RHD20" s="1621"/>
      <c r="RHE20" s="1621"/>
      <c r="RHF20" s="1621"/>
      <c r="RHG20" s="1621"/>
      <c r="RHH20" s="1621"/>
      <c r="RHI20" s="1621"/>
      <c r="RHJ20" s="1621"/>
      <c r="RHK20" s="1621"/>
      <c r="RHL20" s="1621"/>
      <c r="RHM20" s="1621"/>
      <c r="RHN20" s="1621"/>
      <c r="RHO20" s="1621"/>
      <c r="RHP20" s="1621"/>
      <c r="RHQ20" s="1621"/>
      <c r="RHR20" s="1621"/>
      <c r="RHS20" s="1621"/>
      <c r="RHT20" s="1621"/>
      <c r="RHU20" s="1621"/>
      <c r="RHV20" s="1621"/>
      <c r="RHW20" s="1621"/>
      <c r="RHX20" s="1621"/>
      <c r="RHY20" s="1621"/>
      <c r="RHZ20" s="1621"/>
      <c r="RIA20" s="1621"/>
      <c r="RIB20" s="1621"/>
      <c r="RIC20" s="1621"/>
      <c r="RID20" s="1621"/>
      <c r="RIE20" s="1621"/>
      <c r="RIF20" s="1621"/>
      <c r="RIG20" s="1621"/>
      <c r="RIH20" s="1621"/>
      <c r="RII20" s="1621"/>
      <c r="RIJ20" s="1621"/>
      <c r="RIK20" s="1621"/>
      <c r="RIL20" s="1621"/>
      <c r="RIM20" s="1621"/>
      <c r="RIN20" s="1621"/>
      <c r="RIO20" s="1621"/>
      <c r="RIP20" s="1621"/>
      <c r="RIQ20" s="1621"/>
      <c r="RIR20" s="1621"/>
      <c r="RIS20" s="1621"/>
      <c r="RIT20" s="1621"/>
      <c r="RIU20" s="1621"/>
      <c r="RIV20" s="1621"/>
      <c r="RIW20" s="1621"/>
      <c r="RIX20" s="1621"/>
      <c r="RIY20" s="1621"/>
      <c r="RIZ20" s="1621"/>
      <c r="RJA20" s="1621"/>
      <c r="RJB20" s="1621"/>
      <c r="RJC20" s="1621"/>
      <c r="RJD20" s="1621"/>
      <c r="RJE20" s="1621"/>
      <c r="RJF20" s="1621"/>
      <c r="RJG20" s="1621"/>
      <c r="RJH20" s="1621"/>
      <c r="RJI20" s="1621"/>
      <c r="RJJ20" s="1621"/>
      <c r="RJK20" s="1621"/>
      <c r="RJL20" s="1621"/>
      <c r="RJM20" s="1621"/>
      <c r="RJN20" s="1621"/>
      <c r="RJO20" s="1621"/>
      <c r="RJP20" s="1621"/>
      <c r="RJQ20" s="1621"/>
      <c r="RJR20" s="1621"/>
      <c r="RJS20" s="1621"/>
      <c r="RJT20" s="1621"/>
      <c r="RJU20" s="1621"/>
      <c r="RJV20" s="1621"/>
      <c r="RJW20" s="1621"/>
      <c r="RJX20" s="1621"/>
      <c r="RJY20" s="1621"/>
      <c r="RJZ20" s="1621"/>
      <c r="RKA20" s="1621"/>
      <c r="RKB20" s="1621"/>
      <c r="RKC20" s="1621"/>
      <c r="RKD20" s="1621"/>
      <c r="RKE20" s="1621"/>
      <c r="RKF20" s="1621"/>
      <c r="RKG20" s="1621"/>
      <c r="RKH20" s="1621"/>
      <c r="RKI20" s="1621"/>
      <c r="RKJ20" s="1621"/>
      <c r="RKK20" s="1621"/>
      <c r="RKL20" s="1621"/>
      <c r="RKM20" s="1621"/>
      <c r="RKN20" s="1621"/>
      <c r="RKO20" s="1621"/>
      <c r="RKP20" s="1621"/>
      <c r="RKQ20" s="1621"/>
      <c r="RKR20" s="1621"/>
      <c r="RKS20" s="1621"/>
      <c r="RKT20" s="1621"/>
      <c r="RKU20" s="1621"/>
      <c r="RKV20" s="1621"/>
      <c r="RKW20" s="1621"/>
      <c r="RKX20" s="1621"/>
      <c r="RKY20" s="1621"/>
      <c r="RKZ20" s="1621"/>
      <c r="RLA20" s="1621"/>
      <c r="RLB20" s="1621"/>
      <c r="RLC20" s="1621"/>
      <c r="RLD20" s="1621"/>
      <c r="RLE20" s="1621"/>
      <c r="RLF20" s="1621"/>
      <c r="RLG20" s="1621"/>
      <c r="RLH20" s="1621"/>
      <c r="RLI20" s="1621"/>
      <c r="RLJ20" s="1621"/>
      <c r="RLK20" s="1621"/>
      <c r="RLL20" s="1621"/>
      <c r="RLM20" s="1621"/>
      <c r="RLN20" s="1621"/>
      <c r="RLO20" s="1621"/>
      <c r="RLP20" s="1621"/>
      <c r="RLQ20" s="1621"/>
      <c r="RLR20" s="1621"/>
      <c r="RLS20" s="1621"/>
      <c r="RLT20" s="1621"/>
      <c r="RLU20" s="1621"/>
      <c r="RLV20" s="1621"/>
      <c r="RLW20" s="1621"/>
      <c r="RLX20" s="1621"/>
      <c r="RLY20" s="1621"/>
      <c r="RLZ20" s="1621"/>
      <c r="RMA20" s="1621"/>
      <c r="RMB20" s="1621"/>
      <c r="RMC20" s="1621"/>
      <c r="RMD20" s="1621"/>
      <c r="RME20" s="1621"/>
      <c r="RMF20" s="1621"/>
      <c r="RMG20" s="1621"/>
      <c r="RMH20" s="1621"/>
      <c r="RMI20" s="1621"/>
      <c r="RMJ20" s="1621"/>
      <c r="RMK20" s="1621"/>
      <c r="RML20" s="1621"/>
      <c r="RMM20" s="1621"/>
      <c r="RMN20" s="1621"/>
      <c r="RMO20" s="1621"/>
      <c r="RMP20" s="1621"/>
      <c r="RMQ20" s="1621"/>
      <c r="RMR20" s="1621"/>
      <c r="RMS20" s="1621"/>
      <c r="RMT20" s="1621"/>
      <c r="RMU20" s="1621"/>
      <c r="RMV20" s="1621"/>
      <c r="RMW20" s="1621"/>
      <c r="RMX20" s="1621"/>
      <c r="RMY20" s="1621"/>
      <c r="RMZ20" s="1621"/>
      <c r="RNA20" s="1621"/>
      <c r="RNB20" s="1621"/>
      <c r="RNC20" s="1621"/>
      <c r="RND20" s="1621"/>
      <c r="RNE20" s="1621"/>
      <c r="RNF20" s="1621"/>
      <c r="RNG20" s="1621"/>
      <c r="RNH20" s="1621"/>
      <c r="RNI20" s="1621"/>
      <c r="RNJ20" s="1621"/>
      <c r="RNK20" s="1621"/>
      <c r="RNL20" s="1621"/>
      <c r="RNM20" s="1621"/>
      <c r="RNN20" s="1621"/>
      <c r="RNO20" s="1621"/>
      <c r="RNP20" s="1621"/>
      <c r="RNQ20" s="1621"/>
      <c r="RNR20" s="1621"/>
      <c r="RNS20" s="1621"/>
      <c r="RNT20" s="1621"/>
      <c r="RNU20" s="1621"/>
      <c r="RNV20" s="1621"/>
      <c r="RNW20" s="1621"/>
      <c r="RNX20" s="1621"/>
      <c r="RNY20" s="1621"/>
      <c r="RNZ20" s="1621"/>
      <c r="ROA20" s="1621"/>
      <c r="ROB20" s="1621"/>
      <c r="ROC20" s="1621"/>
      <c r="ROD20" s="1621"/>
      <c r="ROE20" s="1621"/>
      <c r="ROF20" s="1621"/>
      <c r="ROG20" s="1621"/>
      <c r="ROH20" s="1621"/>
      <c r="ROI20" s="1621"/>
      <c r="ROJ20" s="1621"/>
      <c r="ROK20" s="1621"/>
      <c r="ROL20" s="1621"/>
      <c r="ROM20" s="1621"/>
      <c r="RON20" s="1621"/>
      <c r="ROO20" s="1621"/>
      <c r="ROP20" s="1621"/>
      <c r="ROQ20" s="1621"/>
      <c r="ROR20" s="1621"/>
      <c r="ROS20" s="1621"/>
      <c r="ROT20" s="1621"/>
      <c r="ROU20" s="1621"/>
      <c r="ROV20" s="1621"/>
      <c r="ROW20" s="1621"/>
      <c r="ROX20" s="1621"/>
      <c r="ROY20" s="1621"/>
      <c r="ROZ20" s="1621"/>
      <c r="RPA20" s="1621"/>
      <c r="RPB20" s="1621"/>
      <c r="RPC20" s="1621"/>
      <c r="RPD20" s="1621"/>
      <c r="RPE20" s="1621"/>
      <c r="RPF20" s="1621"/>
      <c r="RPG20" s="1621"/>
      <c r="RPH20" s="1621"/>
      <c r="RPI20" s="1621"/>
      <c r="RPJ20" s="1621"/>
      <c r="RPK20" s="1621"/>
      <c r="RPL20" s="1621"/>
      <c r="RPM20" s="1621"/>
      <c r="RPN20" s="1621"/>
      <c r="RPO20" s="1621"/>
      <c r="RPP20" s="1621"/>
      <c r="RPQ20" s="1621"/>
      <c r="RPR20" s="1621"/>
      <c r="RPS20" s="1621"/>
      <c r="RPT20" s="1621"/>
      <c r="RPU20" s="1621"/>
      <c r="RPV20" s="1621"/>
      <c r="RPW20" s="1621"/>
      <c r="RPX20" s="1621"/>
      <c r="RPY20" s="1621"/>
      <c r="RPZ20" s="1621"/>
      <c r="RQA20" s="1621"/>
      <c r="RQB20" s="1621"/>
      <c r="RQC20" s="1621"/>
      <c r="RQD20" s="1621"/>
      <c r="RQE20" s="1621"/>
      <c r="RQF20" s="1621"/>
      <c r="RQG20" s="1621"/>
      <c r="RQH20" s="1621"/>
      <c r="RQI20" s="1621"/>
      <c r="RQJ20" s="1621"/>
      <c r="RQK20" s="1621"/>
      <c r="RQL20" s="1621"/>
      <c r="RQM20" s="1621"/>
      <c r="RQN20" s="1621"/>
      <c r="RQO20" s="1621"/>
      <c r="RQP20" s="1621"/>
      <c r="RQQ20" s="1621"/>
      <c r="RQR20" s="1621"/>
      <c r="RQS20" s="1621"/>
      <c r="RQT20" s="1621"/>
      <c r="RQU20" s="1621"/>
      <c r="RQV20" s="1621"/>
      <c r="RQW20" s="1621"/>
      <c r="RQX20" s="1621"/>
      <c r="RQY20" s="1621"/>
      <c r="RQZ20" s="1621"/>
      <c r="RRA20" s="1621"/>
      <c r="RRB20" s="1621"/>
      <c r="RRC20" s="1621"/>
      <c r="RRD20" s="1621"/>
      <c r="RRE20" s="1621"/>
      <c r="RRF20" s="1621"/>
      <c r="RRG20" s="1621"/>
      <c r="RRH20" s="1621"/>
      <c r="RRI20" s="1621"/>
      <c r="RRJ20" s="1621"/>
      <c r="RRK20" s="1621"/>
      <c r="RRL20" s="1621"/>
      <c r="RRM20" s="1621"/>
      <c r="RRN20" s="1621"/>
      <c r="RRO20" s="1621"/>
      <c r="RRP20" s="1621"/>
      <c r="RRQ20" s="1621"/>
      <c r="RRR20" s="1621"/>
      <c r="RRS20" s="1621"/>
      <c r="RRT20" s="1621"/>
      <c r="RRU20" s="1621"/>
      <c r="RRV20" s="1621"/>
      <c r="RRW20" s="1621"/>
      <c r="RRX20" s="1621"/>
      <c r="RRY20" s="1621"/>
      <c r="RRZ20" s="1621"/>
      <c r="RSA20" s="1621"/>
      <c r="RSB20" s="1621"/>
      <c r="RSC20" s="1621"/>
      <c r="RSD20" s="1621"/>
      <c r="RSE20" s="1621"/>
      <c r="RSF20" s="1621"/>
      <c r="RSG20" s="1621"/>
      <c r="RSH20" s="1621"/>
      <c r="RSI20" s="1621"/>
      <c r="RSJ20" s="1621"/>
      <c r="RSK20" s="1621"/>
      <c r="RSL20" s="1621"/>
      <c r="RSM20" s="1621"/>
      <c r="RSN20" s="1621"/>
      <c r="RSO20" s="1621"/>
      <c r="RSP20" s="1621"/>
      <c r="RSQ20" s="1621"/>
      <c r="RSR20" s="1621"/>
      <c r="RSS20" s="1621"/>
      <c r="RST20" s="1621"/>
      <c r="RSU20" s="1621"/>
      <c r="RSV20" s="1621"/>
      <c r="RSW20" s="1621"/>
      <c r="RSX20" s="1621"/>
      <c r="RSY20" s="1621"/>
      <c r="RSZ20" s="1621"/>
      <c r="RTA20" s="1621"/>
      <c r="RTB20" s="1621"/>
      <c r="RTC20" s="1621"/>
      <c r="RTD20" s="1621"/>
      <c r="RTE20" s="1621"/>
      <c r="RTF20" s="1621"/>
      <c r="RTG20" s="1621"/>
      <c r="RTH20" s="1621"/>
      <c r="RTI20" s="1621"/>
      <c r="RTJ20" s="1621"/>
      <c r="RTK20" s="1621"/>
      <c r="RTL20" s="1621"/>
      <c r="RTM20" s="1621"/>
      <c r="RTN20" s="1621"/>
      <c r="RTO20" s="1621"/>
      <c r="RTP20" s="1621"/>
      <c r="RTQ20" s="1621"/>
      <c r="RTR20" s="1621"/>
      <c r="RTS20" s="1621"/>
      <c r="RTT20" s="1621"/>
      <c r="RTU20" s="1621"/>
      <c r="RTV20" s="1621"/>
      <c r="RTW20" s="1621"/>
      <c r="RTX20" s="1621"/>
      <c r="RTY20" s="1621"/>
      <c r="RTZ20" s="1621"/>
      <c r="RUA20" s="1621"/>
      <c r="RUB20" s="1621"/>
      <c r="RUC20" s="1621"/>
      <c r="RUD20" s="1621"/>
      <c r="RUE20" s="1621"/>
      <c r="RUF20" s="1621"/>
      <c r="RUG20" s="1621"/>
      <c r="RUH20" s="1621"/>
      <c r="RUI20" s="1621"/>
      <c r="RUJ20" s="1621"/>
      <c r="RUK20" s="1621"/>
      <c r="RUL20" s="1621"/>
      <c r="RUM20" s="1621"/>
      <c r="RUN20" s="1621"/>
      <c r="RUO20" s="1621"/>
      <c r="RUP20" s="1621"/>
      <c r="RUQ20" s="1621"/>
      <c r="RUR20" s="1621"/>
      <c r="RUS20" s="1621"/>
      <c r="RUT20" s="1621"/>
      <c r="RUU20" s="1621"/>
      <c r="RUV20" s="1621"/>
      <c r="RUW20" s="1621"/>
      <c r="RUX20" s="1621"/>
      <c r="RUY20" s="1621"/>
      <c r="RUZ20" s="1621"/>
      <c r="RVA20" s="1621"/>
      <c r="RVB20" s="1621"/>
      <c r="RVC20" s="1621"/>
      <c r="RVD20" s="1621"/>
      <c r="RVE20" s="1621"/>
      <c r="RVF20" s="1621"/>
      <c r="RVG20" s="1621"/>
      <c r="RVH20" s="1621"/>
      <c r="RVI20" s="1621"/>
      <c r="RVJ20" s="1621"/>
      <c r="RVK20" s="1621"/>
      <c r="RVL20" s="1621"/>
      <c r="RVM20" s="1621"/>
      <c r="RVN20" s="1621"/>
      <c r="RVO20" s="1621"/>
      <c r="RVP20" s="1621"/>
      <c r="RVQ20" s="1621"/>
      <c r="RVR20" s="1621"/>
      <c r="RVS20" s="1621"/>
      <c r="RVT20" s="1621"/>
      <c r="RVU20" s="1621"/>
      <c r="RVV20" s="1621"/>
      <c r="RVW20" s="1621"/>
      <c r="RVX20" s="1621"/>
      <c r="RVY20" s="1621"/>
      <c r="RVZ20" s="1621"/>
      <c r="RWA20" s="1621"/>
      <c r="RWB20" s="1621"/>
      <c r="RWC20" s="1621"/>
      <c r="RWD20" s="1621"/>
      <c r="RWE20" s="1621"/>
      <c r="RWF20" s="1621"/>
      <c r="RWG20" s="1621"/>
      <c r="RWH20" s="1621"/>
      <c r="RWI20" s="1621"/>
      <c r="RWJ20" s="1621"/>
      <c r="RWK20" s="1621"/>
      <c r="RWL20" s="1621"/>
      <c r="RWM20" s="1621"/>
      <c r="RWN20" s="1621"/>
      <c r="RWO20" s="1621"/>
      <c r="RWP20" s="1621"/>
      <c r="RWQ20" s="1621"/>
      <c r="RWR20" s="1621"/>
      <c r="RWS20" s="1621"/>
      <c r="RWT20" s="1621"/>
      <c r="RWU20" s="1621"/>
      <c r="RWV20" s="1621"/>
      <c r="RWW20" s="1621"/>
      <c r="RWX20" s="1621"/>
      <c r="RWY20" s="1621"/>
      <c r="RWZ20" s="1621"/>
      <c r="RXA20" s="1621"/>
      <c r="RXB20" s="1621"/>
      <c r="RXC20" s="1621"/>
      <c r="RXD20" s="1621"/>
      <c r="RXE20" s="1621"/>
      <c r="RXF20" s="1621"/>
      <c r="RXG20" s="1621"/>
      <c r="RXH20" s="1621"/>
      <c r="RXI20" s="1621"/>
      <c r="RXJ20" s="1621"/>
      <c r="RXK20" s="1621"/>
      <c r="RXL20" s="1621"/>
      <c r="RXM20" s="1621"/>
      <c r="RXN20" s="1621"/>
      <c r="RXO20" s="1621"/>
      <c r="RXP20" s="1621"/>
      <c r="RXQ20" s="1621"/>
      <c r="RXR20" s="1621"/>
      <c r="RXS20" s="1621"/>
      <c r="RXT20" s="1621"/>
      <c r="RXU20" s="1621"/>
      <c r="RXV20" s="1621"/>
      <c r="RXW20" s="1621"/>
      <c r="RXX20" s="1621"/>
      <c r="RXY20" s="1621"/>
      <c r="RXZ20" s="1621"/>
      <c r="RYA20" s="1621"/>
      <c r="RYB20" s="1621"/>
      <c r="RYC20" s="1621"/>
      <c r="RYD20" s="1621"/>
      <c r="RYE20" s="1621"/>
      <c r="RYF20" s="1621"/>
      <c r="RYG20" s="1621"/>
      <c r="RYH20" s="1621"/>
      <c r="RYI20" s="1621"/>
      <c r="RYJ20" s="1621"/>
      <c r="RYK20" s="1621"/>
      <c r="RYL20" s="1621"/>
      <c r="RYM20" s="1621"/>
      <c r="RYN20" s="1621"/>
      <c r="RYO20" s="1621"/>
      <c r="RYP20" s="1621"/>
      <c r="RYQ20" s="1621"/>
      <c r="RYR20" s="1621"/>
      <c r="RYS20" s="1621"/>
      <c r="RYT20" s="1621"/>
      <c r="RYU20" s="1621"/>
      <c r="RYV20" s="1621"/>
      <c r="RYW20" s="1621"/>
      <c r="RYX20" s="1621"/>
      <c r="RYY20" s="1621"/>
      <c r="RYZ20" s="1621"/>
      <c r="RZA20" s="1621"/>
      <c r="RZB20" s="1621"/>
      <c r="RZC20" s="1621"/>
      <c r="RZD20" s="1621"/>
      <c r="RZE20" s="1621"/>
      <c r="RZF20" s="1621"/>
      <c r="RZG20" s="1621"/>
      <c r="RZH20" s="1621"/>
      <c r="RZI20" s="1621"/>
      <c r="RZJ20" s="1621"/>
      <c r="RZK20" s="1621"/>
      <c r="RZL20" s="1621"/>
      <c r="RZM20" s="1621"/>
      <c r="RZN20" s="1621"/>
      <c r="RZO20" s="1621"/>
      <c r="RZP20" s="1621"/>
      <c r="RZQ20" s="1621"/>
      <c r="RZR20" s="1621"/>
      <c r="RZS20" s="1621"/>
      <c r="RZT20" s="1621"/>
      <c r="RZU20" s="1621"/>
      <c r="RZV20" s="1621"/>
      <c r="RZW20" s="1621"/>
      <c r="RZX20" s="1621"/>
      <c r="RZY20" s="1621"/>
      <c r="RZZ20" s="1621"/>
      <c r="SAA20" s="1621"/>
      <c r="SAB20" s="1621"/>
      <c r="SAC20" s="1621"/>
      <c r="SAD20" s="1621"/>
      <c r="SAE20" s="1621"/>
      <c r="SAF20" s="1621"/>
      <c r="SAG20" s="1621"/>
      <c r="SAH20" s="1621"/>
      <c r="SAI20" s="1621"/>
      <c r="SAJ20" s="1621"/>
      <c r="SAK20" s="1621"/>
      <c r="SAL20" s="1621"/>
      <c r="SAM20" s="1621"/>
      <c r="SAN20" s="1621"/>
      <c r="SAO20" s="1621"/>
      <c r="SAP20" s="1621"/>
      <c r="SAQ20" s="1621"/>
      <c r="SAR20" s="1621"/>
      <c r="SAS20" s="1621"/>
      <c r="SAT20" s="1621"/>
      <c r="SAU20" s="1621"/>
      <c r="SAV20" s="1621"/>
      <c r="SAW20" s="1621"/>
      <c r="SAX20" s="1621"/>
      <c r="SAY20" s="1621"/>
      <c r="SAZ20" s="1621"/>
      <c r="SBA20" s="1621"/>
      <c r="SBB20" s="1621"/>
      <c r="SBC20" s="1621"/>
      <c r="SBD20" s="1621"/>
      <c r="SBE20" s="1621"/>
      <c r="SBF20" s="1621"/>
      <c r="SBG20" s="1621"/>
      <c r="SBH20" s="1621"/>
      <c r="SBI20" s="1621"/>
      <c r="SBJ20" s="1621"/>
      <c r="SBK20" s="1621"/>
      <c r="SBL20" s="1621"/>
      <c r="SBM20" s="1621"/>
      <c r="SBN20" s="1621"/>
      <c r="SBO20" s="1621"/>
      <c r="SBP20" s="1621"/>
      <c r="SBQ20" s="1621"/>
      <c r="SBR20" s="1621"/>
      <c r="SBS20" s="1621"/>
      <c r="SBT20" s="1621"/>
      <c r="SBU20" s="1621"/>
      <c r="SBV20" s="1621"/>
      <c r="SBW20" s="1621"/>
      <c r="SBX20" s="1621"/>
      <c r="SBY20" s="1621"/>
      <c r="SBZ20" s="1621"/>
      <c r="SCA20" s="1621"/>
      <c r="SCB20" s="1621"/>
      <c r="SCC20" s="1621"/>
      <c r="SCD20" s="1621"/>
      <c r="SCE20" s="1621"/>
      <c r="SCF20" s="1621"/>
      <c r="SCG20" s="1621"/>
      <c r="SCH20" s="1621"/>
      <c r="SCI20" s="1621"/>
      <c r="SCJ20" s="1621"/>
      <c r="SCK20" s="1621"/>
      <c r="SCL20" s="1621"/>
      <c r="SCM20" s="1621"/>
      <c r="SCN20" s="1621"/>
      <c r="SCO20" s="1621"/>
      <c r="SCP20" s="1621"/>
      <c r="SCQ20" s="1621"/>
      <c r="SCR20" s="1621"/>
      <c r="SCS20" s="1621"/>
      <c r="SCT20" s="1621"/>
      <c r="SCU20" s="1621"/>
      <c r="SCV20" s="1621"/>
      <c r="SCW20" s="1621"/>
      <c r="SCX20" s="1621"/>
      <c r="SCY20" s="1621"/>
      <c r="SCZ20" s="1621"/>
      <c r="SDA20" s="1621"/>
      <c r="SDB20" s="1621"/>
      <c r="SDC20" s="1621"/>
      <c r="SDD20" s="1621"/>
      <c r="SDE20" s="1621"/>
      <c r="SDF20" s="1621"/>
      <c r="SDG20" s="1621"/>
      <c r="SDH20" s="1621"/>
      <c r="SDI20" s="1621"/>
      <c r="SDJ20" s="1621"/>
      <c r="SDK20" s="1621"/>
      <c r="SDL20" s="1621"/>
      <c r="SDM20" s="1621"/>
      <c r="SDN20" s="1621"/>
      <c r="SDO20" s="1621"/>
      <c r="SDP20" s="1621"/>
      <c r="SDQ20" s="1621"/>
      <c r="SDR20" s="1621"/>
      <c r="SDS20" s="1621"/>
      <c r="SDT20" s="1621"/>
      <c r="SDU20" s="1621"/>
      <c r="SDV20" s="1621"/>
      <c r="SDW20" s="1621"/>
      <c r="SDX20" s="1621"/>
      <c r="SDY20" s="1621"/>
      <c r="SDZ20" s="1621"/>
      <c r="SEA20" s="1621"/>
      <c r="SEB20" s="1621"/>
      <c r="SEC20" s="1621"/>
      <c r="SED20" s="1621"/>
      <c r="SEE20" s="1621"/>
      <c r="SEF20" s="1621"/>
      <c r="SEG20" s="1621"/>
      <c r="SEH20" s="1621"/>
      <c r="SEI20" s="1621"/>
      <c r="SEJ20" s="1621"/>
      <c r="SEK20" s="1621"/>
      <c r="SEL20" s="1621"/>
      <c r="SEM20" s="1621"/>
      <c r="SEN20" s="1621"/>
      <c r="SEO20" s="1621"/>
      <c r="SEP20" s="1621"/>
      <c r="SEQ20" s="1621"/>
      <c r="SER20" s="1621"/>
      <c r="SES20" s="1621"/>
      <c r="SET20" s="1621"/>
      <c r="SEU20" s="1621"/>
      <c r="SEV20" s="1621"/>
      <c r="SEW20" s="1621"/>
      <c r="SEX20" s="1621"/>
      <c r="SEY20" s="1621"/>
      <c r="SEZ20" s="1621"/>
      <c r="SFA20" s="1621"/>
      <c r="SFB20" s="1621"/>
      <c r="SFC20" s="1621"/>
      <c r="SFD20" s="1621"/>
      <c r="SFE20" s="1621"/>
      <c r="SFF20" s="1621"/>
      <c r="SFG20" s="1621"/>
      <c r="SFH20" s="1621"/>
      <c r="SFI20" s="1621"/>
      <c r="SFJ20" s="1621"/>
      <c r="SFK20" s="1621"/>
      <c r="SFL20" s="1621"/>
      <c r="SFM20" s="1621"/>
      <c r="SFN20" s="1621"/>
      <c r="SFO20" s="1621"/>
      <c r="SFP20" s="1621"/>
      <c r="SFQ20" s="1621"/>
      <c r="SFR20" s="1621"/>
      <c r="SFS20" s="1621"/>
      <c r="SFT20" s="1621"/>
      <c r="SFU20" s="1621"/>
      <c r="SFV20" s="1621"/>
      <c r="SFW20" s="1621"/>
      <c r="SFX20" s="1621"/>
      <c r="SFY20" s="1621"/>
      <c r="SFZ20" s="1621"/>
      <c r="SGA20" s="1621"/>
      <c r="SGB20" s="1621"/>
      <c r="SGC20" s="1621"/>
      <c r="SGD20" s="1621"/>
      <c r="SGE20" s="1621"/>
      <c r="SGF20" s="1621"/>
      <c r="SGG20" s="1621"/>
      <c r="SGH20" s="1621"/>
      <c r="SGI20" s="1621"/>
      <c r="SGJ20" s="1621"/>
      <c r="SGK20" s="1621"/>
      <c r="SGL20" s="1621"/>
      <c r="SGM20" s="1621"/>
      <c r="SGN20" s="1621"/>
      <c r="SGO20" s="1621"/>
      <c r="SGP20" s="1621"/>
      <c r="SGQ20" s="1621"/>
      <c r="SGR20" s="1621"/>
      <c r="SGS20" s="1621"/>
      <c r="SGT20" s="1621"/>
      <c r="SGU20" s="1621"/>
      <c r="SGV20" s="1621"/>
      <c r="SGW20" s="1621"/>
      <c r="SGX20" s="1621"/>
      <c r="SGY20" s="1621"/>
      <c r="SGZ20" s="1621"/>
      <c r="SHA20" s="1621"/>
      <c r="SHB20" s="1621"/>
      <c r="SHC20" s="1621"/>
      <c r="SHD20" s="1621"/>
      <c r="SHE20" s="1621"/>
      <c r="SHF20" s="1621"/>
      <c r="SHG20" s="1621"/>
      <c r="SHH20" s="1621"/>
      <c r="SHI20" s="1621"/>
      <c r="SHJ20" s="1621"/>
      <c r="SHK20" s="1621"/>
      <c r="SHL20" s="1621"/>
      <c r="SHM20" s="1621"/>
      <c r="SHN20" s="1621"/>
      <c r="SHO20" s="1621"/>
      <c r="SHP20" s="1621"/>
      <c r="SHQ20" s="1621"/>
      <c r="SHR20" s="1621"/>
      <c r="SHS20" s="1621"/>
      <c r="SHT20" s="1621"/>
      <c r="SHU20" s="1621"/>
      <c r="SHV20" s="1621"/>
      <c r="SHW20" s="1621"/>
      <c r="SHX20" s="1621"/>
      <c r="SHY20" s="1621"/>
      <c r="SHZ20" s="1621"/>
      <c r="SIA20" s="1621"/>
      <c r="SIB20" s="1621"/>
      <c r="SIC20" s="1621"/>
      <c r="SID20" s="1621"/>
      <c r="SIE20" s="1621"/>
      <c r="SIF20" s="1621"/>
      <c r="SIG20" s="1621"/>
      <c r="SIH20" s="1621"/>
      <c r="SII20" s="1621"/>
      <c r="SIJ20" s="1621"/>
      <c r="SIK20" s="1621"/>
      <c r="SIL20" s="1621"/>
      <c r="SIM20" s="1621"/>
      <c r="SIN20" s="1621"/>
      <c r="SIO20" s="1621"/>
      <c r="SIP20" s="1621"/>
      <c r="SIQ20" s="1621"/>
      <c r="SIR20" s="1621"/>
      <c r="SIS20" s="1621"/>
      <c r="SIT20" s="1621"/>
      <c r="SIU20" s="1621"/>
      <c r="SIV20" s="1621"/>
      <c r="SIW20" s="1621"/>
      <c r="SIX20" s="1621"/>
      <c r="SIY20" s="1621"/>
      <c r="SIZ20" s="1621"/>
      <c r="SJA20" s="1621"/>
      <c r="SJB20" s="1621"/>
      <c r="SJC20" s="1621"/>
      <c r="SJD20" s="1621"/>
      <c r="SJE20" s="1621"/>
      <c r="SJF20" s="1621"/>
      <c r="SJG20" s="1621"/>
      <c r="SJH20" s="1621"/>
      <c r="SJI20" s="1621"/>
      <c r="SJJ20" s="1621"/>
      <c r="SJK20" s="1621"/>
      <c r="SJL20" s="1621"/>
      <c r="SJM20" s="1621"/>
      <c r="SJN20" s="1621"/>
      <c r="SJO20" s="1621"/>
      <c r="SJP20" s="1621"/>
      <c r="SJQ20" s="1621"/>
      <c r="SJR20" s="1621"/>
      <c r="SJS20" s="1621"/>
      <c r="SJT20" s="1621"/>
      <c r="SJU20" s="1621"/>
      <c r="SJV20" s="1621"/>
      <c r="SJW20" s="1621"/>
      <c r="SJX20" s="1621"/>
      <c r="SJY20" s="1621"/>
      <c r="SJZ20" s="1621"/>
      <c r="SKA20" s="1621"/>
      <c r="SKB20" s="1621"/>
      <c r="SKC20" s="1621"/>
      <c r="SKD20" s="1621"/>
      <c r="SKE20" s="1621"/>
      <c r="SKF20" s="1621"/>
      <c r="SKG20" s="1621"/>
      <c r="SKH20" s="1621"/>
      <c r="SKI20" s="1621"/>
      <c r="SKJ20" s="1621"/>
      <c r="SKK20" s="1621"/>
      <c r="SKL20" s="1621"/>
      <c r="SKM20" s="1621"/>
      <c r="SKN20" s="1621"/>
      <c r="SKO20" s="1621"/>
      <c r="SKP20" s="1621"/>
      <c r="SKQ20" s="1621"/>
      <c r="SKR20" s="1621"/>
      <c r="SKS20" s="1621"/>
      <c r="SKT20" s="1621"/>
      <c r="SKU20" s="1621"/>
      <c r="SKV20" s="1621"/>
      <c r="SKW20" s="1621"/>
      <c r="SKX20" s="1621"/>
      <c r="SKY20" s="1621"/>
      <c r="SKZ20" s="1621"/>
      <c r="SLA20" s="1621"/>
      <c r="SLB20" s="1621"/>
      <c r="SLC20" s="1621"/>
      <c r="SLD20" s="1621"/>
      <c r="SLE20" s="1621"/>
      <c r="SLF20" s="1621"/>
      <c r="SLG20" s="1621"/>
      <c r="SLH20" s="1621"/>
      <c r="SLI20" s="1621"/>
      <c r="SLJ20" s="1621"/>
      <c r="SLK20" s="1621"/>
      <c r="SLL20" s="1621"/>
      <c r="SLM20" s="1621"/>
      <c r="SLN20" s="1621"/>
      <c r="SLO20" s="1621"/>
      <c r="SLP20" s="1621"/>
      <c r="SLQ20" s="1621"/>
      <c r="SLR20" s="1621"/>
      <c r="SLS20" s="1621"/>
      <c r="SLT20" s="1621"/>
      <c r="SLU20" s="1621"/>
      <c r="SLV20" s="1621"/>
      <c r="SLW20" s="1621"/>
      <c r="SLX20" s="1621"/>
      <c r="SLY20" s="1621"/>
      <c r="SLZ20" s="1621"/>
      <c r="SMA20" s="1621"/>
      <c r="SMB20" s="1621"/>
      <c r="SMC20" s="1621"/>
      <c r="SMD20" s="1621"/>
      <c r="SME20" s="1621"/>
      <c r="SMF20" s="1621"/>
      <c r="SMG20" s="1621"/>
      <c r="SMH20" s="1621"/>
      <c r="SMI20" s="1621"/>
      <c r="SMJ20" s="1621"/>
      <c r="SMK20" s="1621"/>
      <c r="SML20" s="1621"/>
      <c r="SMM20" s="1621"/>
      <c r="SMN20" s="1621"/>
      <c r="SMO20" s="1621"/>
      <c r="SMP20" s="1621"/>
      <c r="SMQ20" s="1621"/>
      <c r="SMR20" s="1621"/>
      <c r="SMS20" s="1621"/>
      <c r="SMT20" s="1621"/>
      <c r="SMU20" s="1621"/>
      <c r="SMV20" s="1621"/>
      <c r="SMW20" s="1621"/>
      <c r="SMX20" s="1621"/>
      <c r="SMY20" s="1621"/>
      <c r="SMZ20" s="1621"/>
      <c r="SNA20" s="1621"/>
      <c r="SNB20" s="1621"/>
      <c r="SNC20" s="1621"/>
      <c r="SND20" s="1621"/>
      <c r="SNE20" s="1621"/>
      <c r="SNF20" s="1621"/>
      <c r="SNG20" s="1621"/>
      <c r="SNH20" s="1621"/>
      <c r="SNI20" s="1621"/>
      <c r="SNJ20" s="1621"/>
      <c r="SNK20" s="1621"/>
      <c r="SNL20" s="1621"/>
      <c r="SNM20" s="1621"/>
      <c r="SNN20" s="1621"/>
      <c r="SNO20" s="1621"/>
      <c r="SNP20" s="1621"/>
      <c r="SNQ20" s="1621"/>
      <c r="SNR20" s="1621"/>
      <c r="SNS20" s="1621"/>
      <c r="SNT20" s="1621"/>
      <c r="SNU20" s="1621"/>
      <c r="SNV20" s="1621"/>
      <c r="SNW20" s="1621"/>
      <c r="SNX20" s="1621"/>
      <c r="SNY20" s="1621"/>
      <c r="SNZ20" s="1621"/>
      <c r="SOA20" s="1621"/>
      <c r="SOB20" s="1621"/>
      <c r="SOC20" s="1621"/>
      <c r="SOD20" s="1621"/>
      <c r="SOE20" s="1621"/>
      <c r="SOF20" s="1621"/>
      <c r="SOG20" s="1621"/>
      <c r="SOH20" s="1621"/>
      <c r="SOI20" s="1621"/>
      <c r="SOJ20" s="1621"/>
      <c r="SOK20" s="1621"/>
      <c r="SOL20" s="1621"/>
      <c r="SOM20" s="1621"/>
      <c r="SON20" s="1621"/>
      <c r="SOO20" s="1621"/>
      <c r="SOP20" s="1621"/>
      <c r="SOQ20" s="1621"/>
      <c r="SOR20" s="1621"/>
      <c r="SOS20" s="1621"/>
      <c r="SOT20" s="1621"/>
      <c r="SOU20" s="1621"/>
      <c r="SOV20" s="1621"/>
      <c r="SOW20" s="1621"/>
      <c r="SOX20" s="1621"/>
      <c r="SOY20" s="1621"/>
      <c r="SOZ20" s="1621"/>
      <c r="SPA20" s="1621"/>
      <c r="SPB20" s="1621"/>
      <c r="SPC20" s="1621"/>
      <c r="SPD20" s="1621"/>
      <c r="SPE20" s="1621"/>
      <c r="SPF20" s="1621"/>
      <c r="SPG20" s="1621"/>
      <c r="SPH20" s="1621"/>
      <c r="SPI20" s="1621"/>
      <c r="SPJ20" s="1621"/>
      <c r="SPK20" s="1621"/>
      <c r="SPL20" s="1621"/>
      <c r="SPM20" s="1621"/>
      <c r="SPN20" s="1621"/>
      <c r="SPO20" s="1621"/>
      <c r="SPP20" s="1621"/>
      <c r="SPQ20" s="1621"/>
      <c r="SPR20" s="1621"/>
      <c r="SPS20" s="1621"/>
      <c r="SPT20" s="1621"/>
      <c r="SPU20" s="1621"/>
      <c r="SPV20" s="1621"/>
      <c r="SPW20" s="1621"/>
      <c r="SPX20" s="1621"/>
      <c r="SPY20" s="1621"/>
      <c r="SPZ20" s="1621"/>
      <c r="SQA20" s="1621"/>
      <c r="SQB20" s="1621"/>
      <c r="SQC20" s="1621"/>
      <c r="SQD20" s="1621"/>
      <c r="SQE20" s="1621"/>
      <c r="SQF20" s="1621"/>
      <c r="SQG20" s="1621"/>
      <c r="SQH20" s="1621"/>
      <c r="SQI20" s="1621"/>
      <c r="SQJ20" s="1621"/>
      <c r="SQK20" s="1621"/>
      <c r="SQL20" s="1621"/>
      <c r="SQM20" s="1621"/>
      <c r="SQN20" s="1621"/>
      <c r="SQO20" s="1621"/>
      <c r="SQP20" s="1621"/>
      <c r="SQQ20" s="1621"/>
      <c r="SQR20" s="1621"/>
      <c r="SQS20" s="1621"/>
      <c r="SQT20" s="1621"/>
      <c r="SQU20" s="1621"/>
      <c r="SQV20" s="1621"/>
      <c r="SQW20" s="1621"/>
      <c r="SQX20" s="1621"/>
      <c r="SQY20" s="1621"/>
      <c r="SQZ20" s="1621"/>
      <c r="SRA20" s="1621"/>
      <c r="SRB20" s="1621"/>
      <c r="SRC20" s="1621"/>
      <c r="SRD20" s="1621"/>
      <c r="SRE20" s="1621"/>
      <c r="SRF20" s="1621"/>
      <c r="SRG20" s="1621"/>
      <c r="SRH20" s="1621"/>
      <c r="SRI20" s="1621"/>
      <c r="SRJ20" s="1621"/>
      <c r="SRK20" s="1621"/>
      <c r="SRL20" s="1621"/>
      <c r="SRM20" s="1621"/>
      <c r="SRN20" s="1621"/>
      <c r="SRO20" s="1621"/>
      <c r="SRP20" s="1621"/>
      <c r="SRQ20" s="1621"/>
      <c r="SRR20" s="1621"/>
      <c r="SRS20" s="1621"/>
      <c r="SRT20" s="1621"/>
      <c r="SRU20" s="1621"/>
      <c r="SRV20" s="1621"/>
      <c r="SRW20" s="1621"/>
      <c r="SRX20" s="1621"/>
      <c r="SRY20" s="1621"/>
      <c r="SRZ20" s="1621"/>
      <c r="SSA20" s="1621"/>
      <c r="SSB20" s="1621"/>
      <c r="SSC20" s="1621"/>
      <c r="SSD20" s="1621"/>
      <c r="SSE20" s="1621"/>
      <c r="SSF20" s="1621"/>
      <c r="SSG20" s="1621"/>
      <c r="SSH20" s="1621"/>
      <c r="SSI20" s="1621"/>
      <c r="SSJ20" s="1621"/>
      <c r="SSK20" s="1621"/>
      <c r="SSL20" s="1621"/>
      <c r="SSM20" s="1621"/>
      <c r="SSN20" s="1621"/>
      <c r="SSO20" s="1621"/>
      <c r="SSP20" s="1621"/>
      <c r="SSQ20" s="1621"/>
      <c r="SSR20" s="1621"/>
      <c r="SSS20" s="1621"/>
      <c r="SST20" s="1621"/>
      <c r="SSU20" s="1621"/>
      <c r="SSV20" s="1621"/>
      <c r="SSW20" s="1621"/>
      <c r="SSX20" s="1621"/>
      <c r="SSY20" s="1621"/>
      <c r="SSZ20" s="1621"/>
      <c r="STA20" s="1621"/>
      <c r="STB20" s="1621"/>
      <c r="STC20" s="1621"/>
      <c r="STD20" s="1621"/>
      <c r="STE20" s="1621"/>
      <c r="STF20" s="1621"/>
      <c r="STG20" s="1621"/>
      <c r="STH20" s="1621"/>
      <c r="STI20" s="1621"/>
      <c r="STJ20" s="1621"/>
      <c r="STK20" s="1621"/>
      <c r="STL20" s="1621"/>
      <c r="STM20" s="1621"/>
      <c r="STN20" s="1621"/>
      <c r="STO20" s="1621"/>
      <c r="STP20" s="1621"/>
      <c r="STQ20" s="1621"/>
      <c r="STR20" s="1621"/>
      <c r="STS20" s="1621"/>
      <c r="STT20" s="1621"/>
      <c r="STU20" s="1621"/>
      <c r="STV20" s="1621"/>
      <c r="STW20" s="1621"/>
      <c r="STX20" s="1621"/>
      <c r="STY20" s="1621"/>
      <c r="STZ20" s="1621"/>
      <c r="SUA20" s="1621"/>
      <c r="SUB20" s="1621"/>
      <c r="SUC20" s="1621"/>
      <c r="SUD20" s="1621"/>
      <c r="SUE20" s="1621"/>
      <c r="SUF20" s="1621"/>
      <c r="SUG20" s="1621"/>
      <c r="SUH20" s="1621"/>
      <c r="SUI20" s="1621"/>
      <c r="SUJ20" s="1621"/>
      <c r="SUK20" s="1621"/>
      <c r="SUL20" s="1621"/>
      <c r="SUM20" s="1621"/>
      <c r="SUN20" s="1621"/>
      <c r="SUO20" s="1621"/>
      <c r="SUP20" s="1621"/>
      <c r="SUQ20" s="1621"/>
      <c r="SUR20" s="1621"/>
      <c r="SUS20" s="1621"/>
      <c r="SUT20" s="1621"/>
      <c r="SUU20" s="1621"/>
      <c r="SUV20" s="1621"/>
      <c r="SUW20" s="1621"/>
      <c r="SUX20" s="1621"/>
      <c r="SUY20" s="1621"/>
      <c r="SUZ20" s="1621"/>
      <c r="SVA20" s="1621"/>
      <c r="SVB20" s="1621"/>
      <c r="SVC20" s="1621"/>
      <c r="SVD20" s="1621"/>
      <c r="SVE20" s="1621"/>
      <c r="SVF20" s="1621"/>
      <c r="SVG20" s="1621"/>
      <c r="SVH20" s="1621"/>
      <c r="SVI20" s="1621"/>
      <c r="SVJ20" s="1621"/>
      <c r="SVK20" s="1621"/>
      <c r="SVL20" s="1621"/>
      <c r="SVM20" s="1621"/>
      <c r="SVN20" s="1621"/>
      <c r="SVO20" s="1621"/>
      <c r="SVP20" s="1621"/>
      <c r="SVQ20" s="1621"/>
      <c r="SVR20" s="1621"/>
      <c r="SVS20" s="1621"/>
      <c r="SVT20" s="1621"/>
      <c r="SVU20" s="1621"/>
      <c r="SVV20" s="1621"/>
      <c r="SVW20" s="1621"/>
      <c r="SVX20" s="1621"/>
      <c r="SVY20" s="1621"/>
      <c r="SVZ20" s="1621"/>
      <c r="SWA20" s="1621"/>
      <c r="SWB20" s="1621"/>
      <c r="SWC20" s="1621"/>
      <c r="SWD20" s="1621"/>
      <c r="SWE20" s="1621"/>
      <c r="SWF20" s="1621"/>
      <c r="SWG20" s="1621"/>
      <c r="SWH20" s="1621"/>
      <c r="SWI20" s="1621"/>
      <c r="SWJ20" s="1621"/>
      <c r="SWK20" s="1621"/>
      <c r="SWL20" s="1621"/>
      <c r="SWM20" s="1621"/>
      <c r="SWN20" s="1621"/>
      <c r="SWO20" s="1621"/>
      <c r="SWP20" s="1621"/>
      <c r="SWQ20" s="1621"/>
      <c r="SWR20" s="1621"/>
      <c r="SWS20" s="1621"/>
      <c r="SWT20" s="1621"/>
      <c r="SWU20" s="1621"/>
      <c r="SWV20" s="1621"/>
      <c r="SWW20" s="1621"/>
      <c r="SWX20" s="1621"/>
      <c r="SWY20" s="1621"/>
      <c r="SWZ20" s="1621"/>
      <c r="SXA20" s="1621"/>
      <c r="SXB20" s="1621"/>
      <c r="SXC20" s="1621"/>
      <c r="SXD20" s="1621"/>
      <c r="SXE20" s="1621"/>
      <c r="SXF20" s="1621"/>
      <c r="SXG20" s="1621"/>
      <c r="SXH20" s="1621"/>
      <c r="SXI20" s="1621"/>
      <c r="SXJ20" s="1621"/>
      <c r="SXK20" s="1621"/>
      <c r="SXL20" s="1621"/>
      <c r="SXM20" s="1621"/>
      <c r="SXN20" s="1621"/>
      <c r="SXO20" s="1621"/>
      <c r="SXP20" s="1621"/>
      <c r="SXQ20" s="1621"/>
      <c r="SXR20" s="1621"/>
      <c r="SXS20" s="1621"/>
      <c r="SXT20" s="1621"/>
      <c r="SXU20" s="1621"/>
      <c r="SXV20" s="1621"/>
      <c r="SXW20" s="1621"/>
      <c r="SXX20" s="1621"/>
      <c r="SXY20" s="1621"/>
      <c r="SXZ20" s="1621"/>
      <c r="SYA20" s="1621"/>
      <c r="SYB20" s="1621"/>
      <c r="SYC20" s="1621"/>
      <c r="SYD20" s="1621"/>
      <c r="SYE20" s="1621"/>
      <c r="SYF20" s="1621"/>
      <c r="SYG20" s="1621"/>
      <c r="SYH20" s="1621"/>
      <c r="SYI20" s="1621"/>
      <c r="SYJ20" s="1621"/>
      <c r="SYK20" s="1621"/>
      <c r="SYL20" s="1621"/>
      <c r="SYM20" s="1621"/>
      <c r="SYN20" s="1621"/>
      <c r="SYO20" s="1621"/>
      <c r="SYP20" s="1621"/>
      <c r="SYQ20" s="1621"/>
      <c r="SYR20" s="1621"/>
      <c r="SYS20" s="1621"/>
      <c r="SYT20" s="1621"/>
      <c r="SYU20" s="1621"/>
      <c r="SYV20" s="1621"/>
      <c r="SYW20" s="1621"/>
      <c r="SYX20" s="1621"/>
      <c r="SYY20" s="1621"/>
      <c r="SYZ20" s="1621"/>
      <c r="SZA20" s="1621"/>
      <c r="SZB20" s="1621"/>
      <c r="SZC20" s="1621"/>
      <c r="SZD20" s="1621"/>
      <c r="SZE20" s="1621"/>
      <c r="SZF20" s="1621"/>
      <c r="SZG20" s="1621"/>
      <c r="SZH20" s="1621"/>
      <c r="SZI20" s="1621"/>
      <c r="SZJ20" s="1621"/>
      <c r="SZK20" s="1621"/>
      <c r="SZL20" s="1621"/>
      <c r="SZM20" s="1621"/>
      <c r="SZN20" s="1621"/>
      <c r="SZO20" s="1621"/>
      <c r="SZP20" s="1621"/>
      <c r="SZQ20" s="1621"/>
      <c r="SZR20" s="1621"/>
      <c r="SZS20" s="1621"/>
      <c r="SZT20" s="1621"/>
      <c r="SZU20" s="1621"/>
      <c r="SZV20" s="1621"/>
      <c r="SZW20" s="1621"/>
      <c r="SZX20" s="1621"/>
      <c r="SZY20" s="1621"/>
      <c r="SZZ20" s="1621"/>
      <c r="TAA20" s="1621"/>
      <c r="TAB20" s="1621"/>
      <c r="TAC20" s="1621"/>
      <c r="TAD20" s="1621"/>
      <c r="TAE20" s="1621"/>
      <c r="TAF20" s="1621"/>
      <c r="TAG20" s="1621"/>
      <c r="TAH20" s="1621"/>
      <c r="TAI20" s="1621"/>
      <c r="TAJ20" s="1621"/>
      <c r="TAK20" s="1621"/>
      <c r="TAL20" s="1621"/>
      <c r="TAM20" s="1621"/>
      <c r="TAN20" s="1621"/>
      <c r="TAO20" s="1621"/>
      <c r="TAP20" s="1621"/>
      <c r="TAQ20" s="1621"/>
      <c r="TAR20" s="1621"/>
      <c r="TAS20" s="1621"/>
      <c r="TAT20" s="1621"/>
      <c r="TAU20" s="1621"/>
      <c r="TAV20" s="1621"/>
      <c r="TAW20" s="1621"/>
      <c r="TAX20" s="1621"/>
      <c r="TAY20" s="1621"/>
      <c r="TAZ20" s="1621"/>
      <c r="TBA20" s="1621"/>
      <c r="TBB20" s="1621"/>
      <c r="TBC20" s="1621"/>
      <c r="TBD20" s="1621"/>
      <c r="TBE20" s="1621"/>
      <c r="TBF20" s="1621"/>
      <c r="TBG20" s="1621"/>
      <c r="TBH20" s="1621"/>
      <c r="TBI20" s="1621"/>
      <c r="TBJ20" s="1621"/>
      <c r="TBK20" s="1621"/>
      <c r="TBL20" s="1621"/>
      <c r="TBM20" s="1621"/>
      <c r="TBN20" s="1621"/>
      <c r="TBO20" s="1621"/>
      <c r="TBP20" s="1621"/>
      <c r="TBQ20" s="1621"/>
      <c r="TBR20" s="1621"/>
      <c r="TBS20" s="1621"/>
      <c r="TBT20" s="1621"/>
      <c r="TBU20" s="1621"/>
      <c r="TBV20" s="1621"/>
      <c r="TBW20" s="1621"/>
      <c r="TBX20" s="1621"/>
      <c r="TBY20" s="1621"/>
      <c r="TBZ20" s="1621"/>
      <c r="TCA20" s="1621"/>
      <c r="TCB20" s="1621"/>
      <c r="TCC20" s="1621"/>
      <c r="TCD20" s="1621"/>
      <c r="TCE20" s="1621"/>
      <c r="TCF20" s="1621"/>
      <c r="TCG20" s="1621"/>
      <c r="TCH20" s="1621"/>
      <c r="TCI20" s="1621"/>
      <c r="TCJ20" s="1621"/>
      <c r="TCK20" s="1621"/>
      <c r="TCL20" s="1621"/>
      <c r="TCM20" s="1621"/>
      <c r="TCN20" s="1621"/>
      <c r="TCO20" s="1621"/>
      <c r="TCP20" s="1621"/>
      <c r="TCQ20" s="1621"/>
      <c r="TCR20" s="1621"/>
      <c r="TCS20" s="1621"/>
      <c r="TCT20" s="1621"/>
      <c r="TCU20" s="1621"/>
      <c r="TCV20" s="1621"/>
      <c r="TCW20" s="1621"/>
      <c r="TCX20" s="1621"/>
      <c r="TCY20" s="1621"/>
      <c r="TCZ20" s="1621"/>
      <c r="TDA20" s="1621"/>
      <c r="TDB20" s="1621"/>
      <c r="TDC20" s="1621"/>
      <c r="TDD20" s="1621"/>
      <c r="TDE20" s="1621"/>
      <c r="TDF20" s="1621"/>
      <c r="TDG20" s="1621"/>
      <c r="TDH20" s="1621"/>
      <c r="TDI20" s="1621"/>
      <c r="TDJ20" s="1621"/>
      <c r="TDK20" s="1621"/>
      <c r="TDL20" s="1621"/>
      <c r="TDM20" s="1621"/>
      <c r="TDN20" s="1621"/>
      <c r="TDO20" s="1621"/>
      <c r="TDP20" s="1621"/>
      <c r="TDQ20" s="1621"/>
      <c r="TDR20" s="1621"/>
      <c r="TDS20" s="1621"/>
      <c r="TDT20" s="1621"/>
      <c r="TDU20" s="1621"/>
      <c r="TDV20" s="1621"/>
      <c r="TDW20" s="1621"/>
      <c r="TDX20" s="1621"/>
      <c r="TDY20" s="1621"/>
      <c r="TDZ20" s="1621"/>
      <c r="TEA20" s="1621"/>
      <c r="TEB20" s="1621"/>
      <c r="TEC20" s="1621"/>
      <c r="TED20" s="1621"/>
      <c r="TEE20" s="1621"/>
      <c r="TEF20" s="1621"/>
      <c r="TEG20" s="1621"/>
      <c r="TEH20" s="1621"/>
      <c r="TEI20" s="1621"/>
      <c r="TEJ20" s="1621"/>
      <c r="TEK20" s="1621"/>
      <c r="TEL20" s="1621"/>
      <c r="TEM20" s="1621"/>
      <c r="TEN20" s="1621"/>
      <c r="TEO20" s="1621"/>
      <c r="TEP20" s="1621"/>
      <c r="TEQ20" s="1621"/>
      <c r="TER20" s="1621"/>
      <c r="TES20" s="1621"/>
      <c r="TET20" s="1621"/>
      <c r="TEU20" s="1621"/>
      <c r="TEV20" s="1621"/>
      <c r="TEW20" s="1621"/>
      <c r="TEX20" s="1621"/>
      <c r="TEY20" s="1621"/>
      <c r="TEZ20" s="1621"/>
      <c r="TFA20" s="1621"/>
      <c r="TFB20" s="1621"/>
      <c r="TFC20" s="1621"/>
      <c r="TFD20" s="1621"/>
      <c r="TFE20" s="1621"/>
      <c r="TFF20" s="1621"/>
      <c r="TFG20" s="1621"/>
      <c r="TFH20" s="1621"/>
      <c r="TFI20" s="1621"/>
      <c r="TFJ20" s="1621"/>
      <c r="TFK20" s="1621"/>
      <c r="TFL20" s="1621"/>
      <c r="TFM20" s="1621"/>
      <c r="TFN20" s="1621"/>
      <c r="TFO20" s="1621"/>
      <c r="TFP20" s="1621"/>
      <c r="TFQ20" s="1621"/>
      <c r="TFR20" s="1621"/>
      <c r="TFS20" s="1621"/>
      <c r="TFT20" s="1621"/>
      <c r="TFU20" s="1621"/>
      <c r="TFV20" s="1621"/>
      <c r="TFW20" s="1621"/>
      <c r="TFX20" s="1621"/>
      <c r="TFY20" s="1621"/>
      <c r="TFZ20" s="1621"/>
      <c r="TGA20" s="1621"/>
      <c r="TGB20" s="1621"/>
      <c r="TGC20" s="1621"/>
      <c r="TGD20" s="1621"/>
      <c r="TGE20" s="1621"/>
      <c r="TGF20" s="1621"/>
      <c r="TGG20" s="1621"/>
      <c r="TGH20" s="1621"/>
      <c r="TGI20" s="1621"/>
      <c r="TGJ20" s="1621"/>
      <c r="TGK20" s="1621"/>
      <c r="TGL20" s="1621"/>
      <c r="TGM20" s="1621"/>
      <c r="TGN20" s="1621"/>
      <c r="TGO20" s="1621"/>
      <c r="TGP20" s="1621"/>
      <c r="TGQ20" s="1621"/>
      <c r="TGR20" s="1621"/>
      <c r="TGS20" s="1621"/>
      <c r="TGT20" s="1621"/>
      <c r="TGU20" s="1621"/>
      <c r="TGV20" s="1621"/>
      <c r="TGW20" s="1621"/>
      <c r="TGX20" s="1621"/>
      <c r="TGY20" s="1621"/>
      <c r="TGZ20" s="1621"/>
      <c r="THA20" s="1621"/>
      <c r="THB20" s="1621"/>
      <c r="THC20" s="1621"/>
      <c r="THD20" s="1621"/>
      <c r="THE20" s="1621"/>
      <c r="THF20" s="1621"/>
      <c r="THG20" s="1621"/>
      <c r="THH20" s="1621"/>
      <c r="THI20" s="1621"/>
      <c r="THJ20" s="1621"/>
      <c r="THK20" s="1621"/>
      <c r="THL20" s="1621"/>
      <c r="THM20" s="1621"/>
      <c r="THN20" s="1621"/>
      <c r="THO20" s="1621"/>
      <c r="THP20" s="1621"/>
      <c r="THQ20" s="1621"/>
      <c r="THR20" s="1621"/>
      <c r="THS20" s="1621"/>
      <c r="THT20" s="1621"/>
      <c r="THU20" s="1621"/>
      <c r="THV20" s="1621"/>
      <c r="THW20" s="1621"/>
      <c r="THX20" s="1621"/>
      <c r="THY20" s="1621"/>
      <c r="THZ20" s="1621"/>
      <c r="TIA20" s="1621"/>
      <c r="TIB20" s="1621"/>
      <c r="TIC20" s="1621"/>
      <c r="TID20" s="1621"/>
      <c r="TIE20" s="1621"/>
      <c r="TIF20" s="1621"/>
      <c r="TIG20" s="1621"/>
      <c r="TIH20" s="1621"/>
      <c r="TII20" s="1621"/>
      <c r="TIJ20" s="1621"/>
      <c r="TIK20" s="1621"/>
      <c r="TIL20" s="1621"/>
      <c r="TIM20" s="1621"/>
      <c r="TIN20" s="1621"/>
      <c r="TIO20" s="1621"/>
      <c r="TIP20" s="1621"/>
      <c r="TIQ20" s="1621"/>
      <c r="TIR20" s="1621"/>
      <c r="TIS20" s="1621"/>
      <c r="TIT20" s="1621"/>
      <c r="TIU20" s="1621"/>
      <c r="TIV20" s="1621"/>
      <c r="TIW20" s="1621"/>
      <c r="TIX20" s="1621"/>
      <c r="TIY20" s="1621"/>
      <c r="TIZ20" s="1621"/>
      <c r="TJA20" s="1621"/>
      <c r="TJB20" s="1621"/>
      <c r="TJC20" s="1621"/>
      <c r="TJD20" s="1621"/>
      <c r="TJE20" s="1621"/>
      <c r="TJF20" s="1621"/>
      <c r="TJG20" s="1621"/>
      <c r="TJH20" s="1621"/>
      <c r="TJI20" s="1621"/>
      <c r="TJJ20" s="1621"/>
      <c r="TJK20" s="1621"/>
      <c r="TJL20" s="1621"/>
      <c r="TJM20" s="1621"/>
      <c r="TJN20" s="1621"/>
      <c r="TJO20" s="1621"/>
      <c r="TJP20" s="1621"/>
      <c r="TJQ20" s="1621"/>
      <c r="TJR20" s="1621"/>
      <c r="TJS20" s="1621"/>
      <c r="TJT20" s="1621"/>
      <c r="TJU20" s="1621"/>
      <c r="TJV20" s="1621"/>
      <c r="TJW20" s="1621"/>
      <c r="TJX20" s="1621"/>
      <c r="TJY20" s="1621"/>
      <c r="TJZ20" s="1621"/>
      <c r="TKA20" s="1621"/>
      <c r="TKB20" s="1621"/>
      <c r="TKC20" s="1621"/>
      <c r="TKD20" s="1621"/>
      <c r="TKE20" s="1621"/>
      <c r="TKF20" s="1621"/>
      <c r="TKG20" s="1621"/>
      <c r="TKH20" s="1621"/>
      <c r="TKI20" s="1621"/>
      <c r="TKJ20" s="1621"/>
      <c r="TKK20" s="1621"/>
      <c r="TKL20" s="1621"/>
      <c r="TKM20" s="1621"/>
      <c r="TKN20" s="1621"/>
      <c r="TKO20" s="1621"/>
      <c r="TKP20" s="1621"/>
      <c r="TKQ20" s="1621"/>
      <c r="TKR20" s="1621"/>
      <c r="TKS20" s="1621"/>
      <c r="TKT20" s="1621"/>
      <c r="TKU20" s="1621"/>
      <c r="TKV20" s="1621"/>
      <c r="TKW20" s="1621"/>
      <c r="TKX20" s="1621"/>
      <c r="TKY20" s="1621"/>
      <c r="TKZ20" s="1621"/>
      <c r="TLA20" s="1621"/>
      <c r="TLB20" s="1621"/>
      <c r="TLC20" s="1621"/>
      <c r="TLD20" s="1621"/>
      <c r="TLE20" s="1621"/>
      <c r="TLF20" s="1621"/>
      <c r="TLG20" s="1621"/>
      <c r="TLH20" s="1621"/>
      <c r="TLI20" s="1621"/>
      <c r="TLJ20" s="1621"/>
      <c r="TLK20" s="1621"/>
      <c r="TLL20" s="1621"/>
      <c r="TLM20" s="1621"/>
      <c r="TLN20" s="1621"/>
      <c r="TLO20" s="1621"/>
      <c r="TLP20" s="1621"/>
      <c r="TLQ20" s="1621"/>
      <c r="TLR20" s="1621"/>
      <c r="TLS20" s="1621"/>
      <c r="TLT20" s="1621"/>
      <c r="TLU20" s="1621"/>
      <c r="TLV20" s="1621"/>
      <c r="TLW20" s="1621"/>
      <c r="TLX20" s="1621"/>
      <c r="TLY20" s="1621"/>
      <c r="TLZ20" s="1621"/>
      <c r="TMA20" s="1621"/>
      <c r="TMB20" s="1621"/>
      <c r="TMC20" s="1621"/>
      <c r="TMD20" s="1621"/>
      <c r="TME20" s="1621"/>
      <c r="TMF20" s="1621"/>
      <c r="TMG20" s="1621"/>
      <c r="TMH20" s="1621"/>
      <c r="TMI20" s="1621"/>
      <c r="TMJ20" s="1621"/>
      <c r="TMK20" s="1621"/>
      <c r="TML20" s="1621"/>
      <c r="TMM20" s="1621"/>
      <c r="TMN20" s="1621"/>
      <c r="TMO20" s="1621"/>
      <c r="TMP20" s="1621"/>
      <c r="TMQ20" s="1621"/>
      <c r="TMR20" s="1621"/>
      <c r="TMS20" s="1621"/>
      <c r="TMT20" s="1621"/>
      <c r="TMU20" s="1621"/>
      <c r="TMV20" s="1621"/>
      <c r="TMW20" s="1621"/>
      <c r="TMX20" s="1621"/>
      <c r="TMY20" s="1621"/>
      <c r="TMZ20" s="1621"/>
      <c r="TNA20" s="1621"/>
      <c r="TNB20" s="1621"/>
      <c r="TNC20" s="1621"/>
      <c r="TND20" s="1621"/>
      <c r="TNE20" s="1621"/>
      <c r="TNF20" s="1621"/>
      <c r="TNG20" s="1621"/>
      <c r="TNH20" s="1621"/>
      <c r="TNI20" s="1621"/>
      <c r="TNJ20" s="1621"/>
      <c r="TNK20" s="1621"/>
      <c r="TNL20" s="1621"/>
      <c r="TNM20" s="1621"/>
      <c r="TNN20" s="1621"/>
      <c r="TNO20" s="1621"/>
      <c r="TNP20" s="1621"/>
      <c r="TNQ20" s="1621"/>
      <c r="TNR20" s="1621"/>
      <c r="TNS20" s="1621"/>
      <c r="TNT20" s="1621"/>
      <c r="TNU20" s="1621"/>
      <c r="TNV20" s="1621"/>
      <c r="TNW20" s="1621"/>
      <c r="TNX20" s="1621"/>
      <c r="TNY20" s="1621"/>
      <c r="TNZ20" s="1621"/>
      <c r="TOA20" s="1621"/>
      <c r="TOB20" s="1621"/>
      <c r="TOC20" s="1621"/>
      <c r="TOD20" s="1621"/>
      <c r="TOE20" s="1621"/>
      <c r="TOF20" s="1621"/>
      <c r="TOG20" s="1621"/>
      <c r="TOH20" s="1621"/>
      <c r="TOI20" s="1621"/>
      <c r="TOJ20" s="1621"/>
      <c r="TOK20" s="1621"/>
      <c r="TOL20" s="1621"/>
      <c r="TOM20" s="1621"/>
      <c r="TON20" s="1621"/>
      <c r="TOO20" s="1621"/>
      <c r="TOP20" s="1621"/>
      <c r="TOQ20" s="1621"/>
      <c r="TOR20" s="1621"/>
      <c r="TOS20" s="1621"/>
      <c r="TOT20" s="1621"/>
      <c r="TOU20" s="1621"/>
      <c r="TOV20" s="1621"/>
      <c r="TOW20" s="1621"/>
      <c r="TOX20" s="1621"/>
      <c r="TOY20" s="1621"/>
      <c r="TOZ20" s="1621"/>
      <c r="TPA20" s="1621"/>
      <c r="TPB20" s="1621"/>
      <c r="TPC20" s="1621"/>
      <c r="TPD20" s="1621"/>
      <c r="TPE20" s="1621"/>
      <c r="TPF20" s="1621"/>
      <c r="TPG20" s="1621"/>
      <c r="TPH20" s="1621"/>
      <c r="TPI20" s="1621"/>
      <c r="TPJ20" s="1621"/>
      <c r="TPK20" s="1621"/>
      <c r="TPL20" s="1621"/>
      <c r="TPM20" s="1621"/>
      <c r="TPN20" s="1621"/>
      <c r="TPO20" s="1621"/>
      <c r="TPP20" s="1621"/>
      <c r="TPQ20" s="1621"/>
      <c r="TPR20" s="1621"/>
      <c r="TPS20" s="1621"/>
      <c r="TPT20" s="1621"/>
      <c r="TPU20" s="1621"/>
      <c r="TPV20" s="1621"/>
      <c r="TPW20" s="1621"/>
      <c r="TPX20" s="1621"/>
      <c r="TPY20" s="1621"/>
      <c r="TPZ20" s="1621"/>
      <c r="TQA20" s="1621"/>
      <c r="TQB20" s="1621"/>
      <c r="TQC20" s="1621"/>
      <c r="TQD20" s="1621"/>
      <c r="TQE20" s="1621"/>
      <c r="TQF20" s="1621"/>
      <c r="TQG20" s="1621"/>
      <c r="TQH20" s="1621"/>
      <c r="TQI20" s="1621"/>
      <c r="TQJ20" s="1621"/>
      <c r="TQK20" s="1621"/>
      <c r="TQL20" s="1621"/>
      <c r="TQM20" s="1621"/>
      <c r="TQN20" s="1621"/>
      <c r="TQO20" s="1621"/>
      <c r="TQP20" s="1621"/>
      <c r="TQQ20" s="1621"/>
      <c r="TQR20" s="1621"/>
      <c r="TQS20" s="1621"/>
      <c r="TQT20" s="1621"/>
      <c r="TQU20" s="1621"/>
      <c r="TQV20" s="1621"/>
      <c r="TQW20" s="1621"/>
      <c r="TQX20" s="1621"/>
      <c r="TQY20" s="1621"/>
      <c r="TQZ20" s="1621"/>
      <c r="TRA20" s="1621"/>
      <c r="TRB20" s="1621"/>
      <c r="TRC20" s="1621"/>
      <c r="TRD20" s="1621"/>
      <c r="TRE20" s="1621"/>
      <c r="TRF20" s="1621"/>
      <c r="TRG20" s="1621"/>
      <c r="TRH20" s="1621"/>
      <c r="TRI20" s="1621"/>
      <c r="TRJ20" s="1621"/>
      <c r="TRK20" s="1621"/>
      <c r="TRL20" s="1621"/>
      <c r="TRM20" s="1621"/>
      <c r="TRN20" s="1621"/>
      <c r="TRO20" s="1621"/>
      <c r="TRP20" s="1621"/>
      <c r="TRQ20" s="1621"/>
      <c r="TRR20" s="1621"/>
      <c r="TRS20" s="1621"/>
      <c r="TRT20" s="1621"/>
      <c r="TRU20" s="1621"/>
      <c r="TRV20" s="1621"/>
      <c r="TRW20" s="1621"/>
      <c r="TRX20" s="1621"/>
      <c r="TRY20" s="1621"/>
      <c r="TRZ20" s="1621"/>
      <c r="TSA20" s="1621"/>
      <c r="TSB20" s="1621"/>
      <c r="TSC20" s="1621"/>
      <c r="TSD20" s="1621"/>
      <c r="TSE20" s="1621"/>
      <c r="TSF20" s="1621"/>
      <c r="TSG20" s="1621"/>
      <c r="TSH20" s="1621"/>
      <c r="TSI20" s="1621"/>
      <c r="TSJ20" s="1621"/>
      <c r="TSK20" s="1621"/>
      <c r="TSL20" s="1621"/>
      <c r="TSM20" s="1621"/>
      <c r="TSN20" s="1621"/>
      <c r="TSO20" s="1621"/>
      <c r="TSP20" s="1621"/>
      <c r="TSQ20" s="1621"/>
      <c r="TSR20" s="1621"/>
      <c r="TSS20" s="1621"/>
      <c r="TST20" s="1621"/>
      <c r="TSU20" s="1621"/>
      <c r="TSV20" s="1621"/>
      <c r="TSW20" s="1621"/>
      <c r="TSX20" s="1621"/>
      <c r="TSY20" s="1621"/>
      <c r="TSZ20" s="1621"/>
      <c r="TTA20" s="1621"/>
      <c r="TTB20" s="1621"/>
      <c r="TTC20" s="1621"/>
      <c r="TTD20" s="1621"/>
      <c r="TTE20" s="1621"/>
      <c r="TTF20" s="1621"/>
      <c r="TTG20" s="1621"/>
      <c r="TTH20" s="1621"/>
      <c r="TTI20" s="1621"/>
      <c r="TTJ20" s="1621"/>
      <c r="TTK20" s="1621"/>
      <c r="TTL20" s="1621"/>
      <c r="TTM20" s="1621"/>
      <c r="TTN20" s="1621"/>
      <c r="TTO20" s="1621"/>
      <c r="TTP20" s="1621"/>
      <c r="TTQ20" s="1621"/>
      <c r="TTR20" s="1621"/>
      <c r="TTS20" s="1621"/>
      <c r="TTT20" s="1621"/>
      <c r="TTU20" s="1621"/>
      <c r="TTV20" s="1621"/>
      <c r="TTW20" s="1621"/>
      <c r="TTX20" s="1621"/>
      <c r="TTY20" s="1621"/>
      <c r="TTZ20" s="1621"/>
      <c r="TUA20" s="1621"/>
      <c r="TUB20" s="1621"/>
      <c r="TUC20" s="1621"/>
      <c r="TUD20" s="1621"/>
      <c r="TUE20" s="1621"/>
      <c r="TUF20" s="1621"/>
      <c r="TUG20" s="1621"/>
      <c r="TUH20" s="1621"/>
      <c r="TUI20" s="1621"/>
      <c r="TUJ20" s="1621"/>
      <c r="TUK20" s="1621"/>
      <c r="TUL20" s="1621"/>
      <c r="TUM20" s="1621"/>
      <c r="TUN20" s="1621"/>
      <c r="TUO20" s="1621"/>
      <c r="TUP20" s="1621"/>
      <c r="TUQ20" s="1621"/>
      <c r="TUR20" s="1621"/>
      <c r="TUS20" s="1621"/>
      <c r="TUT20" s="1621"/>
      <c r="TUU20" s="1621"/>
      <c r="TUV20" s="1621"/>
      <c r="TUW20" s="1621"/>
      <c r="TUX20" s="1621"/>
      <c r="TUY20" s="1621"/>
      <c r="TUZ20" s="1621"/>
      <c r="TVA20" s="1621"/>
      <c r="TVB20" s="1621"/>
      <c r="TVC20" s="1621"/>
      <c r="TVD20" s="1621"/>
      <c r="TVE20" s="1621"/>
      <c r="TVF20" s="1621"/>
      <c r="TVG20" s="1621"/>
      <c r="TVH20" s="1621"/>
      <c r="TVI20" s="1621"/>
      <c r="TVJ20" s="1621"/>
      <c r="TVK20" s="1621"/>
      <c r="TVL20" s="1621"/>
      <c r="TVM20" s="1621"/>
      <c r="TVN20" s="1621"/>
      <c r="TVO20" s="1621"/>
      <c r="TVP20" s="1621"/>
      <c r="TVQ20" s="1621"/>
      <c r="TVR20" s="1621"/>
      <c r="TVS20" s="1621"/>
      <c r="TVT20" s="1621"/>
      <c r="TVU20" s="1621"/>
      <c r="TVV20" s="1621"/>
      <c r="TVW20" s="1621"/>
      <c r="TVX20" s="1621"/>
      <c r="TVY20" s="1621"/>
      <c r="TVZ20" s="1621"/>
      <c r="TWA20" s="1621"/>
      <c r="TWB20" s="1621"/>
      <c r="TWC20" s="1621"/>
      <c r="TWD20" s="1621"/>
      <c r="TWE20" s="1621"/>
      <c r="TWF20" s="1621"/>
      <c r="TWG20" s="1621"/>
      <c r="TWH20" s="1621"/>
      <c r="TWI20" s="1621"/>
      <c r="TWJ20" s="1621"/>
      <c r="TWK20" s="1621"/>
      <c r="TWL20" s="1621"/>
      <c r="TWM20" s="1621"/>
      <c r="TWN20" s="1621"/>
      <c r="TWO20" s="1621"/>
      <c r="TWP20" s="1621"/>
      <c r="TWQ20" s="1621"/>
      <c r="TWR20" s="1621"/>
      <c r="TWS20" s="1621"/>
      <c r="TWT20" s="1621"/>
      <c r="TWU20" s="1621"/>
      <c r="TWV20" s="1621"/>
      <c r="TWW20" s="1621"/>
      <c r="TWX20" s="1621"/>
      <c r="TWY20" s="1621"/>
      <c r="TWZ20" s="1621"/>
      <c r="TXA20" s="1621"/>
      <c r="TXB20" s="1621"/>
      <c r="TXC20" s="1621"/>
      <c r="TXD20" s="1621"/>
      <c r="TXE20" s="1621"/>
      <c r="TXF20" s="1621"/>
      <c r="TXG20" s="1621"/>
      <c r="TXH20" s="1621"/>
      <c r="TXI20" s="1621"/>
      <c r="TXJ20" s="1621"/>
      <c r="TXK20" s="1621"/>
      <c r="TXL20" s="1621"/>
      <c r="TXM20" s="1621"/>
      <c r="TXN20" s="1621"/>
      <c r="TXO20" s="1621"/>
      <c r="TXP20" s="1621"/>
      <c r="TXQ20" s="1621"/>
      <c r="TXR20" s="1621"/>
      <c r="TXS20" s="1621"/>
      <c r="TXT20" s="1621"/>
      <c r="TXU20" s="1621"/>
      <c r="TXV20" s="1621"/>
      <c r="TXW20" s="1621"/>
      <c r="TXX20" s="1621"/>
      <c r="TXY20" s="1621"/>
      <c r="TXZ20" s="1621"/>
      <c r="TYA20" s="1621"/>
      <c r="TYB20" s="1621"/>
      <c r="TYC20" s="1621"/>
      <c r="TYD20" s="1621"/>
      <c r="TYE20" s="1621"/>
      <c r="TYF20" s="1621"/>
      <c r="TYG20" s="1621"/>
      <c r="TYH20" s="1621"/>
      <c r="TYI20" s="1621"/>
      <c r="TYJ20" s="1621"/>
      <c r="TYK20" s="1621"/>
      <c r="TYL20" s="1621"/>
      <c r="TYM20" s="1621"/>
      <c r="TYN20" s="1621"/>
      <c r="TYO20" s="1621"/>
      <c r="TYP20" s="1621"/>
      <c r="TYQ20" s="1621"/>
      <c r="TYR20" s="1621"/>
      <c r="TYS20" s="1621"/>
      <c r="TYT20" s="1621"/>
      <c r="TYU20" s="1621"/>
      <c r="TYV20" s="1621"/>
      <c r="TYW20" s="1621"/>
      <c r="TYX20" s="1621"/>
      <c r="TYY20" s="1621"/>
      <c r="TYZ20" s="1621"/>
      <c r="TZA20" s="1621"/>
      <c r="TZB20" s="1621"/>
      <c r="TZC20" s="1621"/>
      <c r="TZD20" s="1621"/>
      <c r="TZE20" s="1621"/>
      <c r="TZF20" s="1621"/>
      <c r="TZG20" s="1621"/>
      <c r="TZH20" s="1621"/>
      <c r="TZI20" s="1621"/>
      <c r="TZJ20" s="1621"/>
      <c r="TZK20" s="1621"/>
      <c r="TZL20" s="1621"/>
      <c r="TZM20" s="1621"/>
      <c r="TZN20" s="1621"/>
      <c r="TZO20" s="1621"/>
      <c r="TZP20" s="1621"/>
      <c r="TZQ20" s="1621"/>
      <c r="TZR20" s="1621"/>
      <c r="TZS20" s="1621"/>
      <c r="TZT20" s="1621"/>
      <c r="TZU20" s="1621"/>
      <c r="TZV20" s="1621"/>
      <c r="TZW20" s="1621"/>
      <c r="TZX20" s="1621"/>
      <c r="TZY20" s="1621"/>
      <c r="TZZ20" s="1621"/>
      <c r="UAA20" s="1621"/>
      <c r="UAB20" s="1621"/>
      <c r="UAC20" s="1621"/>
      <c r="UAD20" s="1621"/>
      <c r="UAE20" s="1621"/>
      <c r="UAF20" s="1621"/>
      <c r="UAG20" s="1621"/>
      <c r="UAH20" s="1621"/>
      <c r="UAI20" s="1621"/>
      <c r="UAJ20" s="1621"/>
      <c r="UAK20" s="1621"/>
      <c r="UAL20" s="1621"/>
      <c r="UAM20" s="1621"/>
      <c r="UAN20" s="1621"/>
      <c r="UAO20" s="1621"/>
      <c r="UAP20" s="1621"/>
      <c r="UAQ20" s="1621"/>
      <c r="UAR20" s="1621"/>
      <c r="UAS20" s="1621"/>
      <c r="UAT20" s="1621"/>
      <c r="UAU20" s="1621"/>
      <c r="UAV20" s="1621"/>
      <c r="UAW20" s="1621"/>
      <c r="UAX20" s="1621"/>
      <c r="UAY20" s="1621"/>
      <c r="UAZ20" s="1621"/>
      <c r="UBA20" s="1621"/>
      <c r="UBB20" s="1621"/>
      <c r="UBC20" s="1621"/>
      <c r="UBD20" s="1621"/>
      <c r="UBE20" s="1621"/>
      <c r="UBF20" s="1621"/>
      <c r="UBG20" s="1621"/>
      <c r="UBH20" s="1621"/>
      <c r="UBI20" s="1621"/>
      <c r="UBJ20" s="1621"/>
      <c r="UBK20" s="1621"/>
      <c r="UBL20" s="1621"/>
      <c r="UBM20" s="1621"/>
      <c r="UBN20" s="1621"/>
      <c r="UBO20" s="1621"/>
      <c r="UBP20" s="1621"/>
      <c r="UBQ20" s="1621"/>
      <c r="UBR20" s="1621"/>
      <c r="UBS20" s="1621"/>
      <c r="UBT20" s="1621"/>
      <c r="UBU20" s="1621"/>
      <c r="UBV20" s="1621"/>
      <c r="UBW20" s="1621"/>
      <c r="UBX20" s="1621"/>
      <c r="UBY20" s="1621"/>
      <c r="UBZ20" s="1621"/>
      <c r="UCA20" s="1621"/>
      <c r="UCB20" s="1621"/>
      <c r="UCC20" s="1621"/>
      <c r="UCD20" s="1621"/>
      <c r="UCE20" s="1621"/>
      <c r="UCF20" s="1621"/>
      <c r="UCG20" s="1621"/>
      <c r="UCH20" s="1621"/>
      <c r="UCI20" s="1621"/>
      <c r="UCJ20" s="1621"/>
      <c r="UCK20" s="1621"/>
      <c r="UCL20" s="1621"/>
      <c r="UCM20" s="1621"/>
      <c r="UCN20" s="1621"/>
      <c r="UCO20" s="1621"/>
      <c r="UCP20" s="1621"/>
      <c r="UCQ20" s="1621"/>
      <c r="UCR20" s="1621"/>
      <c r="UCS20" s="1621"/>
      <c r="UCT20" s="1621"/>
      <c r="UCU20" s="1621"/>
      <c r="UCV20" s="1621"/>
      <c r="UCW20" s="1621"/>
      <c r="UCX20" s="1621"/>
      <c r="UCY20" s="1621"/>
      <c r="UCZ20" s="1621"/>
      <c r="UDA20" s="1621"/>
      <c r="UDB20" s="1621"/>
      <c r="UDC20" s="1621"/>
      <c r="UDD20" s="1621"/>
      <c r="UDE20" s="1621"/>
      <c r="UDF20" s="1621"/>
      <c r="UDG20" s="1621"/>
      <c r="UDH20" s="1621"/>
      <c r="UDI20" s="1621"/>
      <c r="UDJ20" s="1621"/>
      <c r="UDK20" s="1621"/>
      <c r="UDL20" s="1621"/>
      <c r="UDM20" s="1621"/>
      <c r="UDN20" s="1621"/>
      <c r="UDO20" s="1621"/>
      <c r="UDP20" s="1621"/>
      <c r="UDQ20" s="1621"/>
      <c r="UDR20" s="1621"/>
      <c r="UDS20" s="1621"/>
      <c r="UDT20" s="1621"/>
      <c r="UDU20" s="1621"/>
      <c r="UDV20" s="1621"/>
      <c r="UDW20" s="1621"/>
      <c r="UDX20" s="1621"/>
      <c r="UDY20" s="1621"/>
      <c r="UDZ20" s="1621"/>
      <c r="UEA20" s="1621"/>
      <c r="UEB20" s="1621"/>
      <c r="UEC20" s="1621"/>
      <c r="UED20" s="1621"/>
      <c r="UEE20" s="1621"/>
      <c r="UEF20" s="1621"/>
      <c r="UEG20" s="1621"/>
      <c r="UEH20" s="1621"/>
      <c r="UEI20" s="1621"/>
      <c r="UEJ20" s="1621"/>
      <c r="UEK20" s="1621"/>
      <c r="UEL20" s="1621"/>
      <c r="UEM20" s="1621"/>
      <c r="UEN20" s="1621"/>
      <c r="UEO20" s="1621"/>
      <c r="UEP20" s="1621"/>
      <c r="UEQ20" s="1621"/>
      <c r="UER20" s="1621"/>
      <c r="UES20" s="1621"/>
      <c r="UET20" s="1621"/>
      <c r="UEU20" s="1621"/>
      <c r="UEV20" s="1621"/>
      <c r="UEW20" s="1621"/>
      <c r="UEX20" s="1621"/>
      <c r="UEY20" s="1621"/>
      <c r="UEZ20" s="1621"/>
      <c r="UFA20" s="1621"/>
      <c r="UFB20" s="1621"/>
      <c r="UFC20" s="1621"/>
      <c r="UFD20" s="1621"/>
      <c r="UFE20" s="1621"/>
      <c r="UFF20" s="1621"/>
      <c r="UFG20" s="1621"/>
      <c r="UFH20" s="1621"/>
      <c r="UFI20" s="1621"/>
      <c r="UFJ20" s="1621"/>
      <c r="UFK20" s="1621"/>
      <c r="UFL20" s="1621"/>
      <c r="UFM20" s="1621"/>
      <c r="UFN20" s="1621"/>
      <c r="UFO20" s="1621"/>
      <c r="UFP20" s="1621"/>
      <c r="UFQ20" s="1621"/>
      <c r="UFR20" s="1621"/>
      <c r="UFS20" s="1621"/>
      <c r="UFT20" s="1621"/>
      <c r="UFU20" s="1621"/>
      <c r="UFV20" s="1621"/>
      <c r="UFW20" s="1621"/>
      <c r="UFX20" s="1621"/>
      <c r="UFY20" s="1621"/>
      <c r="UFZ20" s="1621"/>
      <c r="UGA20" s="1621"/>
      <c r="UGB20" s="1621"/>
      <c r="UGC20" s="1621"/>
      <c r="UGD20" s="1621"/>
      <c r="UGE20" s="1621"/>
      <c r="UGF20" s="1621"/>
      <c r="UGG20" s="1621"/>
      <c r="UGH20" s="1621"/>
      <c r="UGI20" s="1621"/>
      <c r="UGJ20" s="1621"/>
      <c r="UGK20" s="1621"/>
      <c r="UGL20" s="1621"/>
      <c r="UGM20" s="1621"/>
      <c r="UGN20" s="1621"/>
      <c r="UGO20" s="1621"/>
      <c r="UGP20" s="1621"/>
      <c r="UGQ20" s="1621"/>
      <c r="UGR20" s="1621"/>
      <c r="UGS20" s="1621"/>
      <c r="UGT20" s="1621"/>
      <c r="UGU20" s="1621"/>
      <c r="UGV20" s="1621"/>
      <c r="UGW20" s="1621"/>
      <c r="UGX20" s="1621"/>
      <c r="UGY20" s="1621"/>
      <c r="UGZ20" s="1621"/>
      <c r="UHA20" s="1621"/>
      <c r="UHB20" s="1621"/>
      <c r="UHC20" s="1621"/>
      <c r="UHD20" s="1621"/>
      <c r="UHE20" s="1621"/>
      <c r="UHF20" s="1621"/>
      <c r="UHG20" s="1621"/>
      <c r="UHH20" s="1621"/>
      <c r="UHI20" s="1621"/>
      <c r="UHJ20" s="1621"/>
      <c r="UHK20" s="1621"/>
      <c r="UHL20" s="1621"/>
      <c r="UHM20" s="1621"/>
      <c r="UHN20" s="1621"/>
      <c r="UHO20" s="1621"/>
      <c r="UHP20" s="1621"/>
      <c r="UHQ20" s="1621"/>
      <c r="UHR20" s="1621"/>
      <c r="UHS20" s="1621"/>
      <c r="UHT20" s="1621"/>
      <c r="UHU20" s="1621"/>
      <c r="UHV20" s="1621"/>
      <c r="UHW20" s="1621"/>
      <c r="UHX20" s="1621"/>
      <c r="UHY20" s="1621"/>
      <c r="UHZ20" s="1621"/>
      <c r="UIA20" s="1621"/>
      <c r="UIB20" s="1621"/>
      <c r="UIC20" s="1621"/>
      <c r="UID20" s="1621"/>
      <c r="UIE20" s="1621"/>
      <c r="UIF20" s="1621"/>
      <c r="UIG20" s="1621"/>
      <c r="UIH20" s="1621"/>
      <c r="UII20" s="1621"/>
      <c r="UIJ20" s="1621"/>
      <c r="UIK20" s="1621"/>
      <c r="UIL20" s="1621"/>
      <c r="UIM20" s="1621"/>
      <c r="UIN20" s="1621"/>
      <c r="UIO20" s="1621"/>
      <c r="UIP20" s="1621"/>
      <c r="UIQ20" s="1621"/>
      <c r="UIR20" s="1621"/>
      <c r="UIS20" s="1621"/>
      <c r="UIT20" s="1621"/>
      <c r="UIU20" s="1621"/>
      <c r="UIV20" s="1621"/>
      <c r="UIW20" s="1621"/>
      <c r="UIX20" s="1621"/>
      <c r="UIY20" s="1621"/>
      <c r="UIZ20" s="1621"/>
      <c r="UJA20" s="1621"/>
      <c r="UJB20" s="1621"/>
      <c r="UJC20" s="1621"/>
      <c r="UJD20" s="1621"/>
      <c r="UJE20" s="1621"/>
      <c r="UJF20" s="1621"/>
      <c r="UJG20" s="1621"/>
      <c r="UJH20" s="1621"/>
      <c r="UJI20" s="1621"/>
      <c r="UJJ20" s="1621"/>
      <c r="UJK20" s="1621"/>
      <c r="UJL20" s="1621"/>
      <c r="UJM20" s="1621"/>
      <c r="UJN20" s="1621"/>
      <c r="UJO20" s="1621"/>
      <c r="UJP20" s="1621"/>
      <c r="UJQ20" s="1621"/>
      <c r="UJR20" s="1621"/>
      <c r="UJS20" s="1621"/>
      <c r="UJT20" s="1621"/>
      <c r="UJU20" s="1621"/>
      <c r="UJV20" s="1621"/>
      <c r="UJW20" s="1621"/>
      <c r="UJX20" s="1621"/>
      <c r="UJY20" s="1621"/>
      <c r="UJZ20" s="1621"/>
      <c r="UKA20" s="1621"/>
      <c r="UKB20" s="1621"/>
      <c r="UKC20" s="1621"/>
      <c r="UKD20" s="1621"/>
      <c r="UKE20" s="1621"/>
      <c r="UKF20" s="1621"/>
      <c r="UKG20" s="1621"/>
      <c r="UKH20" s="1621"/>
      <c r="UKI20" s="1621"/>
      <c r="UKJ20" s="1621"/>
      <c r="UKK20" s="1621"/>
      <c r="UKL20" s="1621"/>
      <c r="UKM20" s="1621"/>
      <c r="UKN20" s="1621"/>
      <c r="UKO20" s="1621"/>
      <c r="UKP20" s="1621"/>
      <c r="UKQ20" s="1621"/>
      <c r="UKR20" s="1621"/>
      <c r="UKS20" s="1621"/>
      <c r="UKT20" s="1621"/>
      <c r="UKU20" s="1621"/>
      <c r="UKV20" s="1621"/>
      <c r="UKW20" s="1621"/>
      <c r="UKX20" s="1621"/>
      <c r="UKY20" s="1621"/>
      <c r="UKZ20" s="1621"/>
      <c r="ULA20" s="1621"/>
      <c r="ULB20" s="1621"/>
      <c r="ULC20" s="1621"/>
      <c r="ULD20" s="1621"/>
      <c r="ULE20" s="1621"/>
      <c r="ULF20" s="1621"/>
      <c r="ULG20" s="1621"/>
      <c r="ULH20" s="1621"/>
      <c r="ULI20" s="1621"/>
      <c r="ULJ20" s="1621"/>
      <c r="ULK20" s="1621"/>
      <c r="ULL20" s="1621"/>
      <c r="ULM20" s="1621"/>
      <c r="ULN20" s="1621"/>
      <c r="ULO20" s="1621"/>
      <c r="ULP20" s="1621"/>
      <c r="ULQ20" s="1621"/>
      <c r="ULR20" s="1621"/>
      <c r="ULS20" s="1621"/>
      <c r="ULT20" s="1621"/>
      <c r="ULU20" s="1621"/>
      <c r="ULV20" s="1621"/>
      <c r="ULW20" s="1621"/>
      <c r="ULX20" s="1621"/>
      <c r="ULY20" s="1621"/>
      <c r="ULZ20" s="1621"/>
      <c r="UMA20" s="1621"/>
      <c r="UMB20" s="1621"/>
      <c r="UMC20" s="1621"/>
      <c r="UMD20" s="1621"/>
      <c r="UME20" s="1621"/>
      <c r="UMF20" s="1621"/>
      <c r="UMG20" s="1621"/>
      <c r="UMH20" s="1621"/>
      <c r="UMI20" s="1621"/>
      <c r="UMJ20" s="1621"/>
      <c r="UMK20" s="1621"/>
      <c r="UML20" s="1621"/>
      <c r="UMM20" s="1621"/>
      <c r="UMN20" s="1621"/>
      <c r="UMO20" s="1621"/>
      <c r="UMP20" s="1621"/>
      <c r="UMQ20" s="1621"/>
      <c r="UMR20" s="1621"/>
      <c r="UMS20" s="1621"/>
      <c r="UMT20" s="1621"/>
      <c r="UMU20" s="1621"/>
      <c r="UMV20" s="1621"/>
      <c r="UMW20" s="1621"/>
      <c r="UMX20" s="1621"/>
      <c r="UMY20" s="1621"/>
      <c r="UMZ20" s="1621"/>
      <c r="UNA20" s="1621"/>
      <c r="UNB20" s="1621"/>
      <c r="UNC20" s="1621"/>
      <c r="UND20" s="1621"/>
      <c r="UNE20" s="1621"/>
      <c r="UNF20" s="1621"/>
      <c r="UNG20" s="1621"/>
      <c r="UNH20" s="1621"/>
      <c r="UNI20" s="1621"/>
      <c r="UNJ20" s="1621"/>
      <c r="UNK20" s="1621"/>
      <c r="UNL20" s="1621"/>
      <c r="UNM20" s="1621"/>
      <c r="UNN20" s="1621"/>
      <c r="UNO20" s="1621"/>
      <c r="UNP20" s="1621"/>
      <c r="UNQ20" s="1621"/>
      <c r="UNR20" s="1621"/>
      <c r="UNS20" s="1621"/>
      <c r="UNT20" s="1621"/>
      <c r="UNU20" s="1621"/>
      <c r="UNV20" s="1621"/>
      <c r="UNW20" s="1621"/>
      <c r="UNX20" s="1621"/>
      <c r="UNY20" s="1621"/>
      <c r="UNZ20" s="1621"/>
      <c r="UOA20" s="1621"/>
      <c r="UOB20" s="1621"/>
      <c r="UOC20" s="1621"/>
      <c r="UOD20" s="1621"/>
      <c r="UOE20" s="1621"/>
      <c r="UOF20" s="1621"/>
      <c r="UOG20" s="1621"/>
      <c r="UOH20" s="1621"/>
      <c r="UOI20" s="1621"/>
      <c r="UOJ20" s="1621"/>
      <c r="UOK20" s="1621"/>
      <c r="UOL20" s="1621"/>
      <c r="UOM20" s="1621"/>
      <c r="UON20" s="1621"/>
      <c r="UOO20" s="1621"/>
      <c r="UOP20" s="1621"/>
      <c r="UOQ20" s="1621"/>
      <c r="UOR20" s="1621"/>
      <c r="UOS20" s="1621"/>
      <c r="UOT20" s="1621"/>
      <c r="UOU20" s="1621"/>
      <c r="UOV20" s="1621"/>
      <c r="UOW20" s="1621"/>
      <c r="UOX20" s="1621"/>
      <c r="UOY20" s="1621"/>
      <c r="UOZ20" s="1621"/>
      <c r="UPA20" s="1621"/>
      <c r="UPB20" s="1621"/>
      <c r="UPC20" s="1621"/>
      <c r="UPD20" s="1621"/>
      <c r="UPE20" s="1621"/>
      <c r="UPF20" s="1621"/>
      <c r="UPG20" s="1621"/>
      <c r="UPH20" s="1621"/>
      <c r="UPI20" s="1621"/>
      <c r="UPJ20" s="1621"/>
      <c r="UPK20" s="1621"/>
      <c r="UPL20" s="1621"/>
      <c r="UPM20" s="1621"/>
      <c r="UPN20" s="1621"/>
      <c r="UPO20" s="1621"/>
      <c r="UPP20" s="1621"/>
      <c r="UPQ20" s="1621"/>
      <c r="UPR20" s="1621"/>
      <c r="UPS20" s="1621"/>
      <c r="UPT20" s="1621"/>
      <c r="UPU20" s="1621"/>
      <c r="UPV20" s="1621"/>
      <c r="UPW20" s="1621"/>
      <c r="UPX20" s="1621"/>
      <c r="UPY20" s="1621"/>
      <c r="UPZ20" s="1621"/>
      <c r="UQA20" s="1621"/>
      <c r="UQB20" s="1621"/>
      <c r="UQC20" s="1621"/>
      <c r="UQD20" s="1621"/>
      <c r="UQE20" s="1621"/>
      <c r="UQF20" s="1621"/>
      <c r="UQG20" s="1621"/>
      <c r="UQH20" s="1621"/>
      <c r="UQI20" s="1621"/>
      <c r="UQJ20" s="1621"/>
      <c r="UQK20" s="1621"/>
      <c r="UQL20" s="1621"/>
      <c r="UQM20" s="1621"/>
      <c r="UQN20" s="1621"/>
      <c r="UQO20" s="1621"/>
      <c r="UQP20" s="1621"/>
      <c r="UQQ20" s="1621"/>
      <c r="UQR20" s="1621"/>
      <c r="UQS20" s="1621"/>
      <c r="UQT20" s="1621"/>
      <c r="UQU20" s="1621"/>
      <c r="UQV20" s="1621"/>
      <c r="UQW20" s="1621"/>
      <c r="UQX20" s="1621"/>
      <c r="UQY20" s="1621"/>
      <c r="UQZ20" s="1621"/>
      <c r="URA20" s="1621"/>
      <c r="URB20" s="1621"/>
      <c r="URC20" s="1621"/>
      <c r="URD20" s="1621"/>
      <c r="URE20" s="1621"/>
      <c r="URF20" s="1621"/>
      <c r="URG20" s="1621"/>
      <c r="URH20" s="1621"/>
      <c r="URI20" s="1621"/>
      <c r="URJ20" s="1621"/>
      <c r="URK20" s="1621"/>
      <c r="URL20" s="1621"/>
      <c r="URM20" s="1621"/>
      <c r="URN20" s="1621"/>
      <c r="URO20" s="1621"/>
      <c r="URP20" s="1621"/>
      <c r="URQ20" s="1621"/>
      <c r="URR20" s="1621"/>
      <c r="URS20" s="1621"/>
      <c r="URT20" s="1621"/>
      <c r="URU20" s="1621"/>
      <c r="URV20" s="1621"/>
      <c r="URW20" s="1621"/>
      <c r="URX20" s="1621"/>
      <c r="URY20" s="1621"/>
      <c r="URZ20" s="1621"/>
      <c r="USA20" s="1621"/>
      <c r="USB20" s="1621"/>
      <c r="USC20" s="1621"/>
      <c r="USD20" s="1621"/>
      <c r="USE20" s="1621"/>
      <c r="USF20" s="1621"/>
      <c r="USG20" s="1621"/>
      <c r="USH20" s="1621"/>
      <c r="USI20" s="1621"/>
      <c r="USJ20" s="1621"/>
      <c r="USK20" s="1621"/>
      <c r="USL20" s="1621"/>
      <c r="USM20" s="1621"/>
      <c r="USN20" s="1621"/>
      <c r="USO20" s="1621"/>
      <c r="USP20" s="1621"/>
      <c r="USQ20" s="1621"/>
      <c r="USR20" s="1621"/>
      <c r="USS20" s="1621"/>
      <c r="UST20" s="1621"/>
      <c r="USU20" s="1621"/>
      <c r="USV20" s="1621"/>
      <c r="USW20" s="1621"/>
      <c r="USX20" s="1621"/>
      <c r="USY20" s="1621"/>
      <c r="USZ20" s="1621"/>
      <c r="UTA20" s="1621"/>
      <c r="UTB20" s="1621"/>
      <c r="UTC20" s="1621"/>
      <c r="UTD20" s="1621"/>
      <c r="UTE20" s="1621"/>
      <c r="UTF20" s="1621"/>
      <c r="UTG20" s="1621"/>
      <c r="UTH20" s="1621"/>
      <c r="UTI20" s="1621"/>
      <c r="UTJ20" s="1621"/>
      <c r="UTK20" s="1621"/>
      <c r="UTL20" s="1621"/>
      <c r="UTM20" s="1621"/>
      <c r="UTN20" s="1621"/>
      <c r="UTO20" s="1621"/>
      <c r="UTP20" s="1621"/>
      <c r="UTQ20" s="1621"/>
      <c r="UTR20" s="1621"/>
      <c r="UTS20" s="1621"/>
      <c r="UTT20" s="1621"/>
      <c r="UTU20" s="1621"/>
      <c r="UTV20" s="1621"/>
      <c r="UTW20" s="1621"/>
      <c r="UTX20" s="1621"/>
      <c r="UTY20" s="1621"/>
      <c r="UTZ20" s="1621"/>
      <c r="UUA20" s="1621"/>
      <c r="UUB20" s="1621"/>
      <c r="UUC20" s="1621"/>
      <c r="UUD20" s="1621"/>
      <c r="UUE20" s="1621"/>
      <c r="UUF20" s="1621"/>
      <c r="UUG20" s="1621"/>
      <c r="UUH20" s="1621"/>
      <c r="UUI20" s="1621"/>
      <c r="UUJ20" s="1621"/>
      <c r="UUK20" s="1621"/>
      <c r="UUL20" s="1621"/>
      <c r="UUM20" s="1621"/>
      <c r="UUN20" s="1621"/>
      <c r="UUO20" s="1621"/>
      <c r="UUP20" s="1621"/>
      <c r="UUQ20" s="1621"/>
      <c r="UUR20" s="1621"/>
      <c r="UUS20" s="1621"/>
      <c r="UUT20" s="1621"/>
      <c r="UUU20" s="1621"/>
      <c r="UUV20" s="1621"/>
      <c r="UUW20" s="1621"/>
      <c r="UUX20" s="1621"/>
      <c r="UUY20" s="1621"/>
      <c r="UUZ20" s="1621"/>
      <c r="UVA20" s="1621"/>
      <c r="UVB20" s="1621"/>
      <c r="UVC20" s="1621"/>
      <c r="UVD20" s="1621"/>
      <c r="UVE20" s="1621"/>
      <c r="UVF20" s="1621"/>
      <c r="UVG20" s="1621"/>
      <c r="UVH20" s="1621"/>
      <c r="UVI20" s="1621"/>
      <c r="UVJ20" s="1621"/>
      <c r="UVK20" s="1621"/>
      <c r="UVL20" s="1621"/>
      <c r="UVM20" s="1621"/>
      <c r="UVN20" s="1621"/>
      <c r="UVO20" s="1621"/>
      <c r="UVP20" s="1621"/>
      <c r="UVQ20" s="1621"/>
      <c r="UVR20" s="1621"/>
      <c r="UVS20" s="1621"/>
      <c r="UVT20" s="1621"/>
      <c r="UVU20" s="1621"/>
      <c r="UVV20" s="1621"/>
      <c r="UVW20" s="1621"/>
      <c r="UVX20" s="1621"/>
      <c r="UVY20" s="1621"/>
      <c r="UVZ20" s="1621"/>
      <c r="UWA20" s="1621"/>
      <c r="UWB20" s="1621"/>
      <c r="UWC20" s="1621"/>
      <c r="UWD20" s="1621"/>
      <c r="UWE20" s="1621"/>
      <c r="UWF20" s="1621"/>
      <c r="UWG20" s="1621"/>
      <c r="UWH20" s="1621"/>
      <c r="UWI20" s="1621"/>
      <c r="UWJ20" s="1621"/>
      <c r="UWK20" s="1621"/>
      <c r="UWL20" s="1621"/>
      <c r="UWM20" s="1621"/>
      <c r="UWN20" s="1621"/>
      <c r="UWO20" s="1621"/>
      <c r="UWP20" s="1621"/>
      <c r="UWQ20" s="1621"/>
      <c r="UWR20" s="1621"/>
      <c r="UWS20" s="1621"/>
      <c r="UWT20" s="1621"/>
      <c r="UWU20" s="1621"/>
      <c r="UWV20" s="1621"/>
      <c r="UWW20" s="1621"/>
      <c r="UWX20" s="1621"/>
      <c r="UWY20" s="1621"/>
      <c r="UWZ20" s="1621"/>
      <c r="UXA20" s="1621"/>
      <c r="UXB20" s="1621"/>
      <c r="UXC20" s="1621"/>
      <c r="UXD20" s="1621"/>
      <c r="UXE20" s="1621"/>
      <c r="UXF20" s="1621"/>
      <c r="UXG20" s="1621"/>
      <c r="UXH20" s="1621"/>
      <c r="UXI20" s="1621"/>
      <c r="UXJ20" s="1621"/>
      <c r="UXK20" s="1621"/>
      <c r="UXL20" s="1621"/>
      <c r="UXM20" s="1621"/>
      <c r="UXN20" s="1621"/>
      <c r="UXO20" s="1621"/>
      <c r="UXP20" s="1621"/>
      <c r="UXQ20" s="1621"/>
      <c r="UXR20" s="1621"/>
      <c r="UXS20" s="1621"/>
      <c r="UXT20" s="1621"/>
      <c r="UXU20" s="1621"/>
      <c r="UXV20" s="1621"/>
      <c r="UXW20" s="1621"/>
      <c r="UXX20" s="1621"/>
      <c r="UXY20" s="1621"/>
      <c r="UXZ20" s="1621"/>
      <c r="UYA20" s="1621"/>
      <c r="UYB20" s="1621"/>
      <c r="UYC20" s="1621"/>
      <c r="UYD20" s="1621"/>
      <c r="UYE20" s="1621"/>
      <c r="UYF20" s="1621"/>
      <c r="UYG20" s="1621"/>
      <c r="UYH20" s="1621"/>
      <c r="UYI20" s="1621"/>
      <c r="UYJ20" s="1621"/>
      <c r="UYK20" s="1621"/>
      <c r="UYL20" s="1621"/>
      <c r="UYM20" s="1621"/>
      <c r="UYN20" s="1621"/>
      <c r="UYO20" s="1621"/>
      <c r="UYP20" s="1621"/>
      <c r="UYQ20" s="1621"/>
      <c r="UYR20" s="1621"/>
      <c r="UYS20" s="1621"/>
      <c r="UYT20" s="1621"/>
      <c r="UYU20" s="1621"/>
      <c r="UYV20" s="1621"/>
      <c r="UYW20" s="1621"/>
      <c r="UYX20" s="1621"/>
      <c r="UYY20" s="1621"/>
      <c r="UYZ20" s="1621"/>
      <c r="UZA20" s="1621"/>
      <c r="UZB20" s="1621"/>
      <c r="UZC20" s="1621"/>
      <c r="UZD20" s="1621"/>
      <c r="UZE20" s="1621"/>
      <c r="UZF20" s="1621"/>
      <c r="UZG20" s="1621"/>
      <c r="UZH20" s="1621"/>
      <c r="UZI20" s="1621"/>
      <c r="UZJ20" s="1621"/>
      <c r="UZK20" s="1621"/>
      <c r="UZL20" s="1621"/>
      <c r="UZM20" s="1621"/>
      <c r="UZN20" s="1621"/>
      <c r="UZO20" s="1621"/>
      <c r="UZP20" s="1621"/>
      <c r="UZQ20" s="1621"/>
      <c r="UZR20" s="1621"/>
      <c r="UZS20" s="1621"/>
      <c r="UZT20" s="1621"/>
      <c r="UZU20" s="1621"/>
      <c r="UZV20" s="1621"/>
      <c r="UZW20" s="1621"/>
      <c r="UZX20" s="1621"/>
      <c r="UZY20" s="1621"/>
      <c r="UZZ20" s="1621"/>
      <c r="VAA20" s="1621"/>
      <c r="VAB20" s="1621"/>
      <c r="VAC20" s="1621"/>
      <c r="VAD20" s="1621"/>
      <c r="VAE20" s="1621"/>
      <c r="VAF20" s="1621"/>
      <c r="VAG20" s="1621"/>
      <c r="VAH20" s="1621"/>
      <c r="VAI20" s="1621"/>
      <c r="VAJ20" s="1621"/>
      <c r="VAK20" s="1621"/>
      <c r="VAL20" s="1621"/>
      <c r="VAM20" s="1621"/>
      <c r="VAN20" s="1621"/>
      <c r="VAO20" s="1621"/>
      <c r="VAP20" s="1621"/>
      <c r="VAQ20" s="1621"/>
      <c r="VAR20" s="1621"/>
      <c r="VAS20" s="1621"/>
      <c r="VAT20" s="1621"/>
      <c r="VAU20" s="1621"/>
      <c r="VAV20" s="1621"/>
      <c r="VAW20" s="1621"/>
      <c r="VAX20" s="1621"/>
      <c r="VAY20" s="1621"/>
      <c r="VAZ20" s="1621"/>
      <c r="VBA20" s="1621"/>
      <c r="VBB20" s="1621"/>
      <c r="VBC20" s="1621"/>
      <c r="VBD20" s="1621"/>
      <c r="VBE20" s="1621"/>
      <c r="VBF20" s="1621"/>
      <c r="VBG20" s="1621"/>
      <c r="VBH20" s="1621"/>
      <c r="VBI20" s="1621"/>
      <c r="VBJ20" s="1621"/>
      <c r="VBK20" s="1621"/>
      <c r="VBL20" s="1621"/>
      <c r="VBM20" s="1621"/>
      <c r="VBN20" s="1621"/>
      <c r="VBO20" s="1621"/>
      <c r="VBP20" s="1621"/>
      <c r="VBQ20" s="1621"/>
      <c r="VBR20" s="1621"/>
      <c r="VBS20" s="1621"/>
      <c r="VBT20" s="1621"/>
      <c r="VBU20" s="1621"/>
      <c r="VBV20" s="1621"/>
      <c r="VBW20" s="1621"/>
      <c r="VBX20" s="1621"/>
      <c r="VBY20" s="1621"/>
      <c r="VBZ20" s="1621"/>
      <c r="VCA20" s="1621"/>
      <c r="VCB20" s="1621"/>
      <c r="VCC20" s="1621"/>
      <c r="VCD20" s="1621"/>
      <c r="VCE20" s="1621"/>
      <c r="VCF20" s="1621"/>
      <c r="VCG20" s="1621"/>
      <c r="VCH20" s="1621"/>
      <c r="VCI20" s="1621"/>
      <c r="VCJ20" s="1621"/>
      <c r="VCK20" s="1621"/>
      <c r="VCL20" s="1621"/>
      <c r="VCM20" s="1621"/>
      <c r="VCN20" s="1621"/>
      <c r="VCO20" s="1621"/>
      <c r="VCP20" s="1621"/>
      <c r="VCQ20" s="1621"/>
      <c r="VCR20" s="1621"/>
      <c r="VCS20" s="1621"/>
      <c r="VCT20" s="1621"/>
      <c r="VCU20" s="1621"/>
      <c r="VCV20" s="1621"/>
      <c r="VCW20" s="1621"/>
      <c r="VCX20" s="1621"/>
      <c r="VCY20" s="1621"/>
      <c r="VCZ20" s="1621"/>
      <c r="VDA20" s="1621"/>
      <c r="VDB20" s="1621"/>
      <c r="VDC20" s="1621"/>
      <c r="VDD20" s="1621"/>
      <c r="VDE20" s="1621"/>
      <c r="VDF20" s="1621"/>
      <c r="VDG20" s="1621"/>
      <c r="VDH20" s="1621"/>
      <c r="VDI20" s="1621"/>
      <c r="VDJ20" s="1621"/>
      <c r="VDK20" s="1621"/>
      <c r="VDL20" s="1621"/>
      <c r="VDM20" s="1621"/>
      <c r="VDN20" s="1621"/>
      <c r="VDO20" s="1621"/>
      <c r="VDP20" s="1621"/>
      <c r="VDQ20" s="1621"/>
      <c r="VDR20" s="1621"/>
      <c r="VDS20" s="1621"/>
      <c r="VDT20" s="1621"/>
      <c r="VDU20" s="1621"/>
      <c r="VDV20" s="1621"/>
      <c r="VDW20" s="1621"/>
      <c r="VDX20" s="1621"/>
      <c r="VDY20" s="1621"/>
      <c r="VDZ20" s="1621"/>
      <c r="VEA20" s="1621"/>
      <c r="VEB20" s="1621"/>
      <c r="VEC20" s="1621"/>
      <c r="VED20" s="1621"/>
      <c r="VEE20" s="1621"/>
      <c r="VEF20" s="1621"/>
      <c r="VEG20" s="1621"/>
      <c r="VEH20" s="1621"/>
      <c r="VEI20" s="1621"/>
      <c r="VEJ20" s="1621"/>
      <c r="VEK20" s="1621"/>
      <c r="VEL20" s="1621"/>
      <c r="VEM20" s="1621"/>
      <c r="VEN20" s="1621"/>
      <c r="VEO20" s="1621"/>
      <c r="VEP20" s="1621"/>
      <c r="VEQ20" s="1621"/>
      <c r="VER20" s="1621"/>
      <c r="VES20" s="1621"/>
      <c r="VET20" s="1621"/>
      <c r="VEU20" s="1621"/>
      <c r="VEV20" s="1621"/>
      <c r="VEW20" s="1621"/>
      <c r="VEX20" s="1621"/>
      <c r="VEY20" s="1621"/>
      <c r="VEZ20" s="1621"/>
      <c r="VFA20" s="1621"/>
      <c r="VFB20" s="1621"/>
      <c r="VFC20" s="1621"/>
      <c r="VFD20" s="1621"/>
      <c r="VFE20" s="1621"/>
      <c r="VFF20" s="1621"/>
      <c r="VFG20" s="1621"/>
      <c r="VFH20" s="1621"/>
      <c r="VFI20" s="1621"/>
      <c r="VFJ20" s="1621"/>
      <c r="VFK20" s="1621"/>
      <c r="VFL20" s="1621"/>
      <c r="VFM20" s="1621"/>
      <c r="VFN20" s="1621"/>
      <c r="VFO20" s="1621"/>
      <c r="VFP20" s="1621"/>
      <c r="VFQ20" s="1621"/>
      <c r="VFR20" s="1621"/>
      <c r="VFS20" s="1621"/>
      <c r="VFT20" s="1621"/>
      <c r="VFU20" s="1621"/>
      <c r="VFV20" s="1621"/>
      <c r="VFW20" s="1621"/>
      <c r="VFX20" s="1621"/>
      <c r="VFY20" s="1621"/>
      <c r="VFZ20" s="1621"/>
      <c r="VGA20" s="1621"/>
      <c r="VGB20" s="1621"/>
      <c r="VGC20" s="1621"/>
      <c r="VGD20" s="1621"/>
      <c r="VGE20" s="1621"/>
      <c r="VGF20" s="1621"/>
      <c r="VGG20" s="1621"/>
      <c r="VGH20" s="1621"/>
      <c r="VGI20" s="1621"/>
      <c r="VGJ20" s="1621"/>
      <c r="VGK20" s="1621"/>
      <c r="VGL20" s="1621"/>
      <c r="VGM20" s="1621"/>
      <c r="VGN20" s="1621"/>
      <c r="VGO20" s="1621"/>
      <c r="VGP20" s="1621"/>
      <c r="VGQ20" s="1621"/>
      <c r="VGR20" s="1621"/>
      <c r="VGS20" s="1621"/>
      <c r="VGT20" s="1621"/>
      <c r="VGU20" s="1621"/>
      <c r="VGV20" s="1621"/>
      <c r="VGW20" s="1621"/>
      <c r="VGX20" s="1621"/>
      <c r="VGY20" s="1621"/>
      <c r="VGZ20" s="1621"/>
      <c r="VHA20" s="1621"/>
      <c r="VHB20" s="1621"/>
      <c r="VHC20" s="1621"/>
      <c r="VHD20" s="1621"/>
      <c r="VHE20" s="1621"/>
      <c r="VHF20" s="1621"/>
      <c r="VHG20" s="1621"/>
      <c r="VHH20" s="1621"/>
      <c r="VHI20" s="1621"/>
      <c r="VHJ20" s="1621"/>
      <c r="VHK20" s="1621"/>
      <c r="VHL20" s="1621"/>
      <c r="VHM20" s="1621"/>
      <c r="VHN20" s="1621"/>
      <c r="VHO20" s="1621"/>
      <c r="VHP20" s="1621"/>
      <c r="VHQ20" s="1621"/>
      <c r="VHR20" s="1621"/>
      <c r="VHS20" s="1621"/>
      <c r="VHT20" s="1621"/>
      <c r="VHU20" s="1621"/>
      <c r="VHV20" s="1621"/>
      <c r="VHW20" s="1621"/>
      <c r="VHX20" s="1621"/>
      <c r="VHY20" s="1621"/>
      <c r="VHZ20" s="1621"/>
      <c r="VIA20" s="1621"/>
      <c r="VIB20" s="1621"/>
      <c r="VIC20" s="1621"/>
      <c r="VID20" s="1621"/>
      <c r="VIE20" s="1621"/>
      <c r="VIF20" s="1621"/>
      <c r="VIG20" s="1621"/>
      <c r="VIH20" s="1621"/>
      <c r="VII20" s="1621"/>
      <c r="VIJ20" s="1621"/>
      <c r="VIK20" s="1621"/>
      <c r="VIL20" s="1621"/>
      <c r="VIM20" s="1621"/>
      <c r="VIN20" s="1621"/>
      <c r="VIO20" s="1621"/>
      <c r="VIP20" s="1621"/>
      <c r="VIQ20" s="1621"/>
      <c r="VIR20" s="1621"/>
      <c r="VIS20" s="1621"/>
      <c r="VIT20" s="1621"/>
      <c r="VIU20" s="1621"/>
      <c r="VIV20" s="1621"/>
      <c r="VIW20" s="1621"/>
      <c r="VIX20" s="1621"/>
      <c r="VIY20" s="1621"/>
      <c r="VIZ20" s="1621"/>
      <c r="VJA20" s="1621"/>
      <c r="VJB20" s="1621"/>
      <c r="VJC20" s="1621"/>
      <c r="VJD20" s="1621"/>
      <c r="VJE20" s="1621"/>
      <c r="VJF20" s="1621"/>
      <c r="VJG20" s="1621"/>
      <c r="VJH20" s="1621"/>
      <c r="VJI20" s="1621"/>
      <c r="VJJ20" s="1621"/>
      <c r="VJK20" s="1621"/>
      <c r="VJL20" s="1621"/>
      <c r="VJM20" s="1621"/>
      <c r="VJN20" s="1621"/>
      <c r="VJO20" s="1621"/>
      <c r="VJP20" s="1621"/>
      <c r="VJQ20" s="1621"/>
      <c r="VJR20" s="1621"/>
      <c r="VJS20" s="1621"/>
      <c r="VJT20" s="1621"/>
      <c r="VJU20" s="1621"/>
      <c r="VJV20" s="1621"/>
      <c r="VJW20" s="1621"/>
      <c r="VJX20" s="1621"/>
      <c r="VJY20" s="1621"/>
      <c r="VJZ20" s="1621"/>
      <c r="VKA20" s="1621"/>
      <c r="VKB20" s="1621"/>
      <c r="VKC20" s="1621"/>
      <c r="VKD20" s="1621"/>
      <c r="VKE20" s="1621"/>
      <c r="VKF20" s="1621"/>
      <c r="VKG20" s="1621"/>
      <c r="VKH20" s="1621"/>
      <c r="VKI20" s="1621"/>
      <c r="VKJ20" s="1621"/>
      <c r="VKK20" s="1621"/>
      <c r="VKL20" s="1621"/>
      <c r="VKM20" s="1621"/>
      <c r="VKN20" s="1621"/>
      <c r="VKO20" s="1621"/>
      <c r="VKP20" s="1621"/>
      <c r="VKQ20" s="1621"/>
      <c r="VKR20" s="1621"/>
      <c r="VKS20" s="1621"/>
      <c r="VKT20" s="1621"/>
      <c r="VKU20" s="1621"/>
      <c r="VKV20" s="1621"/>
      <c r="VKW20" s="1621"/>
      <c r="VKX20" s="1621"/>
      <c r="VKY20" s="1621"/>
      <c r="VKZ20" s="1621"/>
      <c r="VLA20" s="1621"/>
      <c r="VLB20" s="1621"/>
      <c r="VLC20" s="1621"/>
      <c r="VLD20" s="1621"/>
      <c r="VLE20" s="1621"/>
      <c r="VLF20" s="1621"/>
      <c r="VLG20" s="1621"/>
      <c r="VLH20" s="1621"/>
      <c r="VLI20" s="1621"/>
      <c r="VLJ20" s="1621"/>
      <c r="VLK20" s="1621"/>
      <c r="VLL20" s="1621"/>
      <c r="VLM20" s="1621"/>
      <c r="VLN20" s="1621"/>
      <c r="VLO20" s="1621"/>
      <c r="VLP20" s="1621"/>
      <c r="VLQ20" s="1621"/>
      <c r="VLR20" s="1621"/>
      <c r="VLS20" s="1621"/>
      <c r="VLT20" s="1621"/>
      <c r="VLU20" s="1621"/>
      <c r="VLV20" s="1621"/>
      <c r="VLW20" s="1621"/>
      <c r="VLX20" s="1621"/>
      <c r="VLY20" s="1621"/>
      <c r="VLZ20" s="1621"/>
      <c r="VMA20" s="1621"/>
      <c r="VMB20" s="1621"/>
      <c r="VMC20" s="1621"/>
      <c r="VMD20" s="1621"/>
      <c r="VME20" s="1621"/>
      <c r="VMF20" s="1621"/>
      <c r="VMG20" s="1621"/>
      <c r="VMH20" s="1621"/>
      <c r="VMI20" s="1621"/>
      <c r="VMJ20" s="1621"/>
      <c r="VMK20" s="1621"/>
      <c r="VML20" s="1621"/>
      <c r="VMM20" s="1621"/>
      <c r="VMN20" s="1621"/>
      <c r="VMO20" s="1621"/>
      <c r="VMP20" s="1621"/>
      <c r="VMQ20" s="1621"/>
      <c r="VMR20" s="1621"/>
      <c r="VMS20" s="1621"/>
      <c r="VMT20" s="1621"/>
      <c r="VMU20" s="1621"/>
      <c r="VMV20" s="1621"/>
      <c r="VMW20" s="1621"/>
      <c r="VMX20" s="1621"/>
      <c r="VMY20" s="1621"/>
      <c r="VMZ20" s="1621"/>
      <c r="VNA20" s="1621"/>
      <c r="VNB20" s="1621"/>
      <c r="VNC20" s="1621"/>
      <c r="VND20" s="1621"/>
      <c r="VNE20" s="1621"/>
      <c r="VNF20" s="1621"/>
      <c r="VNG20" s="1621"/>
      <c r="VNH20" s="1621"/>
      <c r="VNI20" s="1621"/>
      <c r="VNJ20" s="1621"/>
      <c r="VNK20" s="1621"/>
      <c r="VNL20" s="1621"/>
      <c r="VNM20" s="1621"/>
      <c r="VNN20" s="1621"/>
      <c r="VNO20" s="1621"/>
      <c r="VNP20" s="1621"/>
      <c r="VNQ20" s="1621"/>
      <c r="VNR20" s="1621"/>
      <c r="VNS20" s="1621"/>
      <c r="VNT20" s="1621"/>
      <c r="VNU20" s="1621"/>
      <c r="VNV20" s="1621"/>
      <c r="VNW20" s="1621"/>
      <c r="VNX20" s="1621"/>
      <c r="VNY20" s="1621"/>
      <c r="VNZ20" s="1621"/>
      <c r="VOA20" s="1621"/>
      <c r="VOB20" s="1621"/>
      <c r="VOC20" s="1621"/>
      <c r="VOD20" s="1621"/>
      <c r="VOE20" s="1621"/>
      <c r="VOF20" s="1621"/>
      <c r="VOG20" s="1621"/>
      <c r="VOH20" s="1621"/>
      <c r="VOI20" s="1621"/>
      <c r="VOJ20" s="1621"/>
      <c r="VOK20" s="1621"/>
      <c r="VOL20" s="1621"/>
      <c r="VOM20" s="1621"/>
      <c r="VON20" s="1621"/>
      <c r="VOO20" s="1621"/>
      <c r="VOP20" s="1621"/>
      <c r="VOQ20" s="1621"/>
      <c r="VOR20" s="1621"/>
      <c r="VOS20" s="1621"/>
      <c r="VOT20" s="1621"/>
      <c r="VOU20" s="1621"/>
      <c r="VOV20" s="1621"/>
      <c r="VOW20" s="1621"/>
      <c r="VOX20" s="1621"/>
      <c r="VOY20" s="1621"/>
      <c r="VOZ20" s="1621"/>
      <c r="VPA20" s="1621"/>
      <c r="VPB20" s="1621"/>
      <c r="VPC20" s="1621"/>
      <c r="VPD20" s="1621"/>
      <c r="VPE20" s="1621"/>
      <c r="VPF20" s="1621"/>
      <c r="VPG20" s="1621"/>
      <c r="VPH20" s="1621"/>
      <c r="VPI20" s="1621"/>
      <c r="VPJ20" s="1621"/>
      <c r="VPK20" s="1621"/>
      <c r="VPL20" s="1621"/>
      <c r="VPM20" s="1621"/>
      <c r="VPN20" s="1621"/>
      <c r="VPO20" s="1621"/>
      <c r="VPP20" s="1621"/>
      <c r="VPQ20" s="1621"/>
      <c r="VPR20" s="1621"/>
      <c r="VPS20" s="1621"/>
      <c r="VPT20" s="1621"/>
      <c r="VPU20" s="1621"/>
      <c r="VPV20" s="1621"/>
      <c r="VPW20" s="1621"/>
      <c r="VPX20" s="1621"/>
      <c r="VPY20" s="1621"/>
      <c r="VPZ20" s="1621"/>
      <c r="VQA20" s="1621"/>
      <c r="VQB20" s="1621"/>
      <c r="VQC20" s="1621"/>
      <c r="VQD20" s="1621"/>
      <c r="VQE20" s="1621"/>
      <c r="VQF20" s="1621"/>
      <c r="VQG20" s="1621"/>
      <c r="VQH20" s="1621"/>
      <c r="VQI20" s="1621"/>
      <c r="VQJ20" s="1621"/>
      <c r="VQK20" s="1621"/>
      <c r="VQL20" s="1621"/>
      <c r="VQM20" s="1621"/>
      <c r="VQN20" s="1621"/>
      <c r="VQO20" s="1621"/>
      <c r="VQP20" s="1621"/>
      <c r="VQQ20" s="1621"/>
      <c r="VQR20" s="1621"/>
      <c r="VQS20" s="1621"/>
      <c r="VQT20" s="1621"/>
      <c r="VQU20" s="1621"/>
      <c r="VQV20" s="1621"/>
      <c r="VQW20" s="1621"/>
      <c r="VQX20" s="1621"/>
      <c r="VQY20" s="1621"/>
      <c r="VQZ20" s="1621"/>
      <c r="VRA20" s="1621"/>
      <c r="VRB20" s="1621"/>
      <c r="VRC20" s="1621"/>
      <c r="VRD20" s="1621"/>
      <c r="VRE20" s="1621"/>
      <c r="VRF20" s="1621"/>
      <c r="VRG20" s="1621"/>
      <c r="VRH20" s="1621"/>
      <c r="VRI20" s="1621"/>
      <c r="VRJ20" s="1621"/>
      <c r="VRK20" s="1621"/>
      <c r="VRL20" s="1621"/>
      <c r="VRM20" s="1621"/>
      <c r="VRN20" s="1621"/>
      <c r="VRO20" s="1621"/>
      <c r="VRP20" s="1621"/>
      <c r="VRQ20" s="1621"/>
      <c r="VRR20" s="1621"/>
      <c r="VRS20" s="1621"/>
      <c r="VRT20" s="1621"/>
      <c r="VRU20" s="1621"/>
      <c r="VRV20" s="1621"/>
      <c r="VRW20" s="1621"/>
      <c r="VRX20" s="1621"/>
      <c r="VRY20" s="1621"/>
      <c r="VRZ20" s="1621"/>
      <c r="VSA20" s="1621"/>
      <c r="VSB20" s="1621"/>
      <c r="VSC20" s="1621"/>
      <c r="VSD20" s="1621"/>
      <c r="VSE20" s="1621"/>
      <c r="VSF20" s="1621"/>
      <c r="VSG20" s="1621"/>
      <c r="VSH20" s="1621"/>
      <c r="VSI20" s="1621"/>
      <c r="VSJ20" s="1621"/>
      <c r="VSK20" s="1621"/>
      <c r="VSL20" s="1621"/>
      <c r="VSM20" s="1621"/>
      <c r="VSN20" s="1621"/>
      <c r="VSO20" s="1621"/>
      <c r="VSP20" s="1621"/>
      <c r="VSQ20" s="1621"/>
      <c r="VSR20" s="1621"/>
      <c r="VSS20" s="1621"/>
      <c r="VST20" s="1621"/>
      <c r="VSU20" s="1621"/>
      <c r="VSV20" s="1621"/>
      <c r="VSW20" s="1621"/>
      <c r="VSX20" s="1621"/>
      <c r="VSY20" s="1621"/>
      <c r="VSZ20" s="1621"/>
      <c r="VTA20" s="1621"/>
      <c r="VTB20" s="1621"/>
      <c r="VTC20" s="1621"/>
      <c r="VTD20" s="1621"/>
      <c r="VTE20" s="1621"/>
      <c r="VTF20" s="1621"/>
      <c r="VTG20" s="1621"/>
      <c r="VTH20" s="1621"/>
      <c r="VTI20" s="1621"/>
      <c r="VTJ20" s="1621"/>
      <c r="VTK20" s="1621"/>
      <c r="VTL20" s="1621"/>
      <c r="VTM20" s="1621"/>
      <c r="VTN20" s="1621"/>
      <c r="VTO20" s="1621"/>
      <c r="VTP20" s="1621"/>
      <c r="VTQ20" s="1621"/>
      <c r="VTR20" s="1621"/>
      <c r="VTS20" s="1621"/>
      <c r="VTT20" s="1621"/>
      <c r="VTU20" s="1621"/>
      <c r="VTV20" s="1621"/>
      <c r="VTW20" s="1621"/>
      <c r="VTX20" s="1621"/>
      <c r="VTY20" s="1621"/>
      <c r="VTZ20" s="1621"/>
      <c r="VUA20" s="1621"/>
      <c r="VUB20" s="1621"/>
      <c r="VUC20" s="1621"/>
      <c r="VUD20" s="1621"/>
      <c r="VUE20" s="1621"/>
      <c r="VUF20" s="1621"/>
      <c r="VUG20" s="1621"/>
      <c r="VUH20" s="1621"/>
      <c r="VUI20" s="1621"/>
      <c r="VUJ20" s="1621"/>
      <c r="VUK20" s="1621"/>
      <c r="VUL20" s="1621"/>
      <c r="VUM20" s="1621"/>
      <c r="VUN20" s="1621"/>
      <c r="VUO20" s="1621"/>
      <c r="VUP20" s="1621"/>
      <c r="VUQ20" s="1621"/>
      <c r="VUR20" s="1621"/>
      <c r="VUS20" s="1621"/>
      <c r="VUT20" s="1621"/>
      <c r="VUU20" s="1621"/>
      <c r="VUV20" s="1621"/>
      <c r="VUW20" s="1621"/>
      <c r="VUX20" s="1621"/>
      <c r="VUY20" s="1621"/>
      <c r="VUZ20" s="1621"/>
      <c r="VVA20" s="1621"/>
      <c r="VVB20" s="1621"/>
      <c r="VVC20" s="1621"/>
      <c r="VVD20" s="1621"/>
      <c r="VVE20" s="1621"/>
      <c r="VVF20" s="1621"/>
      <c r="VVG20" s="1621"/>
      <c r="VVH20" s="1621"/>
      <c r="VVI20" s="1621"/>
      <c r="VVJ20" s="1621"/>
      <c r="VVK20" s="1621"/>
      <c r="VVL20" s="1621"/>
      <c r="VVM20" s="1621"/>
      <c r="VVN20" s="1621"/>
      <c r="VVO20" s="1621"/>
      <c r="VVP20" s="1621"/>
      <c r="VVQ20" s="1621"/>
      <c r="VVR20" s="1621"/>
      <c r="VVS20" s="1621"/>
      <c r="VVT20" s="1621"/>
      <c r="VVU20" s="1621"/>
      <c r="VVV20" s="1621"/>
      <c r="VVW20" s="1621"/>
      <c r="VVX20" s="1621"/>
      <c r="VVY20" s="1621"/>
      <c r="VVZ20" s="1621"/>
      <c r="VWA20" s="1621"/>
      <c r="VWB20" s="1621"/>
      <c r="VWC20" s="1621"/>
      <c r="VWD20" s="1621"/>
      <c r="VWE20" s="1621"/>
      <c r="VWF20" s="1621"/>
      <c r="VWG20" s="1621"/>
      <c r="VWH20" s="1621"/>
      <c r="VWI20" s="1621"/>
      <c r="VWJ20" s="1621"/>
      <c r="VWK20" s="1621"/>
      <c r="VWL20" s="1621"/>
      <c r="VWM20" s="1621"/>
      <c r="VWN20" s="1621"/>
      <c r="VWO20" s="1621"/>
      <c r="VWP20" s="1621"/>
      <c r="VWQ20" s="1621"/>
      <c r="VWR20" s="1621"/>
      <c r="VWS20" s="1621"/>
      <c r="VWT20" s="1621"/>
      <c r="VWU20" s="1621"/>
      <c r="VWV20" s="1621"/>
      <c r="VWW20" s="1621"/>
      <c r="VWX20" s="1621"/>
      <c r="VWY20" s="1621"/>
      <c r="VWZ20" s="1621"/>
      <c r="VXA20" s="1621"/>
      <c r="VXB20" s="1621"/>
      <c r="VXC20" s="1621"/>
      <c r="VXD20" s="1621"/>
      <c r="VXE20" s="1621"/>
      <c r="VXF20" s="1621"/>
      <c r="VXG20" s="1621"/>
      <c r="VXH20" s="1621"/>
      <c r="VXI20" s="1621"/>
      <c r="VXJ20" s="1621"/>
      <c r="VXK20" s="1621"/>
      <c r="VXL20" s="1621"/>
      <c r="VXM20" s="1621"/>
      <c r="VXN20" s="1621"/>
      <c r="VXO20" s="1621"/>
      <c r="VXP20" s="1621"/>
      <c r="VXQ20" s="1621"/>
      <c r="VXR20" s="1621"/>
      <c r="VXS20" s="1621"/>
      <c r="VXT20" s="1621"/>
      <c r="VXU20" s="1621"/>
      <c r="VXV20" s="1621"/>
      <c r="VXW20" s="1621"/>
      <c r="VXX20" s="1621"/>
      <c r="VXY20" s="1621"/>
      <c r="VXZ20" s="1621"/>
      <c r="VYA20" s="1621"/>
      <c r="VYB20" s="1621"/>
      <c r="VYC20" s="1621"/>
      <c r="VYD20" s="1621"/>
      <c r="VYE20" s="1621"/>
      <c r="VYF20" s="1621"/>
      <c r="VYG20" s="1621"/>
      <c r="VYH20" s="1621"/>
      <c r="VYI20" s="1621"/>
      <c r="VYJ20" s="1621"/>
      <c r="VYK20" s="1621"/>
      <c r="VYL20" s="1621"/>
      <c r="VYM20" s="1621"/>
      <c r="VYN20" s="1621"/>
      <c r="VYO20" s="1621"/>
      <c r="VYP20" s="1621"/>
      <c r="VYQ20" s="1621"/>
      <c r="VYR20" s="1621"/>
      <c r="VYS20" s="1621"/>
      <c r="VYT20" s="1621"/>
      <c r="VYU20" s="1621"/>
      <c r="VYV20" s="1621"/>
      <c r="VYW20" s="1621"/>
      <c r="VYX20" s="1621"/>
      <c r="VYY20" s="1621"/>
      <c r="VYZ20" s="1621"/>
      <c r="VZA20" s="1621"/>
      <c r="VZB20" s="1621"/>
      <c r="VZC20" s="1621"/>
      <c r="VZD20" s="1621"/>
      <c r="VZE20" s="1621"/>
      <c r="VZF20" s="1621"/>
      <c r="VZG20" s="1621"/>
      <c r="VZH20" s="1621"/>
      <c r="VZI20" s="1621"/>
      <c r="VZJ20" s="1621"/>
      <c r="VZK20" s="1621"/>
      <c r="VZL20" s="1621"/>
      <c r="VZM20" s="1621"/>
      <c r="VZN20" s="1621"/>
      <c r="VZO20" s="1621"/>
      <c r="VZP20" s="1621"/>
      <c r="VZQ20" s="1621"/>
      <c r="VZR20" s="1621"/>
      <c r="VZS20" s="1621"/>
      <c r="VZT20" s="1621"/>
      <c r="VZU20" s="1621"/>
      <c r="VZV20" s="1621"/>
      <c r="VZW20" s="1621"/>
      <c r="VZX20" s="1621"/>
      <c r="VZY20" s="1621"/>
      <c r="VZZ20" s="1621"/>
      <c r="WAA20" s="1621"/>
      <c r="WAB20" s="1621"/>
      <c r="WAC20" s="1621"/>
      <c r="WAD20" s="1621"/>
      <c r="WAE20" s="1621"/>
      <c r="WAF20" s="1621"/>
      <c r="WAG20" s="1621"/>
      <c r="WAH20" s="1621"/>
      <c r="WAI20" s="1621"/>
      <c r="WAJ20" s="1621"/>
      <c r="WAK20" s="1621"/>
      <c r="WAL20" s="1621"/>
      <c r="WAM20" s="1621"/>
      <c r="WAN20" s="1621"/>
      <c r="WAO20" s="1621"/>
      <c r="WAP20" s="1621"/>
      <c r="WAQ20" s="1621"/>
      <c r="WAR20" s="1621"/>
      <c r="WAS20" s="1621"/>
      <c r="WAT20" s="1621"/>
      <c r="WAU20" s="1621"/>
      <c r="WAV20" s="1621"/>
      <c r="WAW20" s="1621"/>
      <c r="WAX20" s="1621"/>
      <c r="WAY20" s="1621"/>
      <c r="WAZ20" s="1621"/>
      <c r="WBA20" s="1621"/>
      <c r="WBB20" s="1621"/>
      <c r="WBC20" s="1621"/>
      <c r="WBD20" s="1621"/>
      <c r="WBE20" s="1621"/>
      <c r="WBF20" s="1621"/>
      <c r="WBG20" s="1621"/>
      <c r="WBH20" s="1621"/>
      <c r="WBI20" s="1621"/>
      <c r="WBJ20" s="1621"/>
      <c r="WBK20" s="1621"/>
      <c r="WBL20" s="1621"/>
      <c r="WBM20" s="1621"/>
      <c r="WBN20" s="1621"/>
      <c r="WBO20" s="1621"/>
      <c r="WBP20" s="1621"/>
      <c r="WBQ20" s="1621"/>
      <c r="WBR20" s="1621"/>
      <c r="WBS20" s="1621"/>
      <c r="WBT20" s="1621"/>
      <c r="WBU20" s="1621"/>
      <c r="WBV20" s="1621"/>
      <c r="WBW20" s="1621"/>
      <c r="WBX20" s="1621"/>
      <c r="WBY20" s="1621"/>
      <c r="WBZ20" s="1621"/>
      <c r="WCA20" s="1621"/>
      <c r="WCB20" s="1621"/>
      <c r="WCC20" s="1621"/>
      <c r="WCD20" s="1621"/>
      <c r="WCE20" s="1621"/>
      <c r="WCF20" s="1621"/>
      <c r="WCG20" s="1621"/>
      <c r="WCH20" s="1621"/>
      <c r="WCI20" s="1621"/>
      <c r="WCJ20" s="1621"/>
      <c r="WCK20" s="1621"/>
      <c r="WCL20" s="1621"/>
      <c r="WCM20" s="1621"/>
      <c r="WCN20" s="1621"/>
      <c r="WCO20" s="1621"/>
      <c r="WCP20" s="1621"/>
      <c r="WCQ20" s="1621"/>
      <c r="WCR20" s="1621"/>
      <c r="WCS20" s="1621"/>
      <c r="WCT20" s="1621"/>
      <c r="WCU20" s="1621"/>
      <c r="WCV20" s="1621"/>
      <c r="WCW20" s="1621"/>
      <c r="WCX20" s="1621"/>
      <c r="WCY20" s="1621"/>
      <c r="WCZ20" s="1621"/>
      <c r="WDA20" s="1621"/>
      <c r="WDB20" s="1621"/>
      <c r="WDC20" s="1621"/>
      <c r="WDD20" s="1621"/>
      <c r="WDE20" s="1621"/>
      <c r="WDF20" s="1621"/>
      <c r="WDG20" s="1621"/>
      <c r="WDH20" s="1621"/>
      <c r="WDI20" s="1621"/>
      <c r="WDJ20" s="1621"/>
      <c r="WDK20" s="1621"/>
      <c r="WDL20" s="1621"/>
      <c r="WDM20" s="1621"/>
      <c r="WDN20" s="1621"/>
      <c r="WDO20" s="1621"/>
      <c r="WDP20" s="1621"/>
      <c r="WDQ20" s="1621"/>
      <c r="WDR20" s="1621"/>
      <c r="WDS20" s="1621"/>
      <c r="WDT20" s="1621"/>
      <c r="WDU20" s="1621"/>
      <c r="WDV20" s="1621"/>
      <c r="WDW20" s="1621"/>
      <c r="WDX20" s="1621"/>
      <c r="WDY20" s="1621"/>
      <c r="WDZ20" s="1621"/>
      <c r="WEA20" s="1621"/>
      <c r="WEB20" s="1621"/>
      <c r="WEC20" s="1621"/>
      <c r="WED20" s="1621"/>
      <c r="WEE20" s="1621"/>
      <c r="WEF20" s="1621"/>
      <c r="WEG20" s="1621"/>
      <c r="WEH20" s="1621"/>
      <c r="WEI20" s="1621"/>
      <c r="WEJ20" s="1621"/>
      <c r="WEK20" s="1621"/>
      <c r="WEL20" s="1621"/>
      <c r="WEM20" s="1621"/>
      <c r="WEN20" s="1621"/>
      <c r="WEO20" s="1621"/>
      <c r="WEP20" s="1621"/>
      <c r="WEQ20" s="1621"/>
      <c r="WER20" s="1621"/>
      <c r="WES20" s="1621"/>
      <c r="WET20" s="1621"/>
      <c r="WEU20" s="1621"/>
      <c r="WEV20" s="1621"/>
      <c r="WEW20" s="1621"/>
      <c r="WEX20" s="1621"/>
      <c r="WEY20" s="1621"/>
      <c r="WEZ20" s="1621"/>
      <c r="WFA20" s="1621"/>
      <c r="WFB20" s="1621"/>
      <c r="WFC20" s="1621"/>
      <c r="WFD20" s="1621"/>
      <c r="WFE20" s="1621"/>
      <c r="WFF20" s="1621"/>
      <c r="WFG20" s="1621"/>
      <c r="WFH20" s="1621"/>
      <c r="WFI20" s="1621"/>
      <c r="WFJ20" s="1621"/>
      <c r="WFK20" s="1621"/>
      <c r="WFL20" s="1621"/>
      <c r="WFM20" s="1621"/>
      <c r="WFN20" s="1621"/>
      <c r="WFO20" s="1621"/>
      <c r="WFP20" s="1621"/>
      <c r="WFQ20" s="1621"/>
      <c r="WFR20" s="1621"/>
      <c r="WFS20" s="1621"/>
      <c r="WFT20" s="1621"/>
      <c r="WFU20" s="1621"/>
      <c r="WFV20" s="1621"/>
      <c r="WFW20" s="1621"/>
      <c r="WFX20" s="1621"/>
      <c r="WFY20" s="1621"/>
      <c r="WFZ20" s="1621"/>
      <c r="WGA20" s="1621"/>
      <c r="WGB20" s="1621"/>
      <c r="WGC20" s="1621"/>
      <c r="WGD20" s="1621"/>
      <c r="WGE20" s="1621"/>
      <c r="WGF20" s="1621"/>
      <c r="WGG20" s="1621"/>
      <c r="WGH20" s="1621"/>
      <c r="WGI20" s="1621"/>
      <c r="WGJ20" s="1621"/>
      <c r="WGK20" s="1621"/>
      <c r="WGL20" s="1621"/>
      <c r="WGM20" s="1621"/>
      <c r="WGN20" s="1621"/>
      <c r="WGO20" s="1621"/>
      <c r="WGP20" s="1621"/>
      <c r="WGQ20" s="1621"/>
      <c r="WGR20" s="1621"/>
      <c r="WGS20" s="1621"/>
      <c r="WGT20" s="1621"/>
      <c r="WGU20" s="1621"/>
      <c r="WGV20" s="1621"/>
      <c r="WGW20" s="1621"/>
      <c r="WGX20" s="1621"/>
      <c r="WGY20" s="1621"/>
      <c r="WGZ20" s="1621"/>
      <c r="WHA20" s="1621"/>
      <c r="WHB20" s="1621"/>
      <c r="WHC20" s="1621"/>
      <c r="WHD20" s="1621"/>
      <c r="WHE20" s="1621"/>
      <c r="WHF20" s="1621"/>
      <c r="WHG20" s="1621"/>
      <c r="WHH20" s="1621"/>
      <c r="WHI20" s="1621"/>
      <c r="WHJ20" s="1621"/>
      <c r="WHK20" s="1621"/>
      <c r="WHL20" s="1621"/>
      <c r="WHM20" s="1621"/>
      <c r="WHN20" s="1621"/>
      <c r="WHO20" s="1621"/>
      <c r="WHP20" s="1621"/>
      <c r="WHQ20" s="1621"/>
      <c r="WHR20" s="1621"/>
      <c r="WHS20" s="1621"/>
      <c r="WHT20" s="1621"/>
      <c r="WHU20" s="1621"/>
      <c r="WHV20" s="1621"/>
      <c r="WHW20" s="1621"/>
      <c r="WHX20" s="1621"/>
      <c r="WHY20" s="1621"/>
      <c r="WHZ20" s="1621"/>
      <c r="WIA20" s="1621"/>
      <c r="WIB20" s="1621"/>
      <c r="WIC20" s="1621"/>
      <c r="WID20" s="1621"/>
      <c r="WIE20" s="1621"/>
      <c r="WIF20" s="1621"/>
      <c r="WIG20" s="1621"/>
      <c r="WIH20" s="1621"/>
      <c r="WII20" s="1621"/>
      <c r="WIJ20" s="1621"/>
      <c r="WIK20" s="1621"/>
      <c r="WIL20" s="1621"/>
      <c r="WIM20" s="1621"/>
      <c r="WIN20" s="1621"/>
      <c r="WIO20" s="1621"/>
      <c r="WIP20" s="1621"/>
      <c r="WIQ20" s="1621"/>
      <c r="WIR20" s="1621"/>
      <c r="WIS20" s="1621"/>
      <c r="WIT20" s="1621"/>
      <c r="WIU20" s="1621"/>
      <c r="WIV20" s="1621"/>
      <c r="WIW20" s="1621"/>
      <c r="WIX20" s="1621"/>
      <c r="WIY20" s="1621"/>
      <c r="WIZ20" s="1621"/>
      <c r="WJA20" s="1621"/>
      <c r="WJB20" s="1621"/>
      <c r="WJC20" s="1621"/>
      <c r="WJD20" s="1621"/>
      <c r="WJE20" s="1621"/>
      <c r="WJF20" s="1621"/>
      <c r="WJG20" s="1621"/>
      <c r="WJH20" s="1621"/>
      <c r="WJI20" s="1621"/>
      <c r="WJJ20" s="1621"/>
      <c r="WJK20" s="1621"/>
      <c r="WJL20" s="1621"/>
      <c r="WJM20" s="1621"/>
      <c r="WJN20" s="1621"/>
      <c r="WJO20" s="1621"/>
      <c r="WJP20" s="1621"/>
      <c r="WJQ20" s="1621"/>
      <c r="WJR20" s="1621"/>
      <c r="WJS20" s="1621"/>
      <c r="WJT20" s="1621"/>
      <c r="WJU20" s="1621"/>
      <c r="WJV20" s="1621"/>
      <c r="WJW20" s="1621"/>
      <c r="WJX20" s="1621"/>
      <c r="WJY20" s="1621"/>
      <c r="WJZ20" s="1621"/>
      <c r="WKA20" s="1621"/>
      <c r="WKB20" s="1621"/>
      <c r="WKC20" s="1621"/>
      <c r="WKD20" s="1621"/>
      <c r="WKE20" s="1621"/>
      <c r="WKF20" s="1621"/>
      <c r="WKG20" s="1621"/>
      <c r="WKH20" s="1621"/>
      <c r="WKI20" s="1621"/>
      <c r="WKJ20" s="1621"/>
      <c r="WKK20" s="1621"/>
      <c r="WKL20" s="1621"/>
      <c r="WKM20" s="1621"/>
      <c r="WKN20" s="1621"/>
      <c r="WKO20" s="1621"/>
      <c r="WKP20" s="1621"/>
      <c r="WKQ20" s="1621"/>
      <c r="WKR20" s="1621"/>
      <c r="WKS20" s="1621"/>
      <c r="WKT20" s="1621"/>
      <c r="WKU20" s="1621"/>
      <c r="WKV20" s="1621"/>
      <c r="WKW20" s="1621"/>
      <c r="WKX20" s="1621"/>
      <c r="WKY20" s="1621"/>
      <c r="WKZ20" s="1621"/>
      <c r="WLA20" s="1621"/>
      <c r="WLB20" s="1621"/>
      <c r="WLC20" s="1621"/>
      <c r="WLD20" s="1621"/>
      <c r="WLE20" s="1621"/>
      <c r="WLF20" s="1621"/>
      <c r="WLG20" s="1621"/>
      <c r="WLH20" s="1621"/>
      <c r="WLI20" s="1621"/>
      <c r="WLJ20" s="1621"/>
      <c r="WLK20" s="1621"/>
      <c r="WLL20" s="1621"/>
      <c r="WLM20" s="1621"/>
      <c r="WLN20" s="1621"/>
      <c r="WLO20" s="1621"/>
      <c r="WLP20" s="1621"/>
      <c r="WLQ20" s="1621"/>
      <c r="WLR20" s="1621"/>
      <c r="WLS20" s="1621"/>
      <c r="WLT20" s="1621"/>
      <c r="WLU20" s="1621"/>
      <c r="WLV20" s="1621"/>
      <c r="WLW20" s="1621"/>
      <c r="WLX20" s="1621"/>
      <c r="WLY20" s="1621"/>
      <c r="WLZ20" s="1621"/>
      <c r="WMA20" s="1621"/>
      <c r="WMB20" s="1621"/>
      <c r="WMC20" s="1621"/>
      <c r="WMD20" s="1621"/>
      <c r="WME20" s="1621"/>
      <c r="WMF20" s="1621"/>
      <c r="WMG20" s="1621"/>
      <c r="WMH20" s="1621"/>
      <c r="WMI20" s="1621"/>
      <c r="WMJ20" s="1621"/>
      <c r="WMK20" s="1621"/>
      <c r="WML20" s="1621"/>
      <c r="WMM20" s="1621"/>
      <c r="WMN20" s="1621"/>
      <c r="WMO20" s="1621"/>
      <c r="WMP20" s="1621"/>
      <c r="WMQ20" s="1621"/>
      <c r="WMR20" s="1621"/>
      <c r="WMS20" s="1621"/>
      <c r="WMT20" s="1621"/>
      <c r="WMU20" s="1621"/>
      <c r="WMV20" s="1621"/>
      <c r="WMW20" s="1621"/>
      <c r="WMX20" s="1621"/>
      <c r="WMY20" s="1621"/>
      <c r="WMZ20" s="1621"/>
      <c r="WNA20" s="1621"/>
      <c r="WNB20" s="1621"/>
      <c r="WNC20" s="1621"/>
      <c r="WND20" s="1621"/>
      <c r="WNE20" s="1621"/>
      <c r="WNF20" s="1621"/>
      <c r="WNG20" s="1621"/>
      <c r="WNH20" s="1621"/>
      <c r="WNI20" s="1621"/>
      <c r="WNJ20" s="1621"/>
      <c r="WNK20" s="1621"/>
      <c r="WNL20" s="1621"/>
      <c r="WNM20" s="1621"/>
      <c r="WNN20" s="1621"/>
      <c r="WNO20" s="1621"/>
      <c r="WNP20" s="1621"/>
      <c r="WNQ20" s="1621"/>
      <c r="WNR20" s="1621"/>
      <c r="WNS20" s="1621"/>
      <c r="WNT20" s="1621"/>
      <c r="WNU20" s="1621"/>
      <c r="WNV20" s="1621"/>
      <c r="WNW20" s="1621"/>
      <c r="WNX20" s="1621"/>
      <c r="WNY20" s="1621"/>
      <c r="WNZ20" s="1621"/>
      <c r="WOA20" s="1621"/>
      <c r="WOB20" s="1621"/>
      <c r="WOC20" s="1621"/>
      <c r="WOD20" s="1621"/>
      <c r="WOE20" s="1621"/>
      <c r="WOF20" s="1621"/>
      <c r="WOG20" s="1621"/>
      <c r="WOH20" s="1621"/>
      <c r="WOI20" s="1621"/>
      <c r="WOJ20" s="1621"/>
      <c r="WOK20" s="1621"/>
      <c r="WOL20" s="1621"/>
      <c r="WOM20" s="1621"/>
      <c r="WON20" s="1621"/>
      <c r="WOO20" s="1621"/>
      <c r="WOP20" s="1621"/>
      <c r="WOQ20" s="1621"/>
      <c r="WOR20" s="1621"/>
      <c r="WOS20" s="1621"/>
      <c r="WOT20" s="1621"/>
      <c r="WOU20" s="1621"/>
      <c r="WOV20" s="1621"/>
      <c r="WOW20" s="1621"/>
      <c r="WOX20" s="1621"/>
      <c r="WOY20" s="1621"/>
      <c r="WOZ20" s="1621"/>
      <c r="WPA20" s="1621"/>
      <c r="WPB20" s="1621"/>
      <c r="WPC20" s="1621"/>
      <c r="WPD20" s="1621"/>
      <c r="WPE20" s="1621"/>
      <c r="WPF20" s="1621"/>
      <c r="WPG20" s="1621"/>
      <c r="WPH20" s="1621"/>
      <c r="WPI20" s="1621"/>
      <c r="WPJ20" s="1621"/>
      <c r="WPK20" s="1621"/>
      <c r="WPL20" s="1621"/>
      <c r="WPM20" s="1621"/>
      <c r="WPN20" s="1621"/>
      <c r="WPO20" s="1621"/>
      <c r="WPP20" s="1621"/>
      <c r="WPQ20" s="1621"/>
      <c r="WPR20" s="1621"/>
      <c r="WPS20" s="1621"/>
      <c r="WPT20" s="1621"/>
      <c r="WPU20" s="1621"/>
      <c r="WPV20" s="1621"/>
      <c r="WPW20" s="1621"/>
      <c r="WPX20" s="1621"/>
      <c r="WPY20" s="1621"/>
      <c r="WPZ20" s="1621"/>
      <c r="WQA20" s="1621"/>
      <c r="WQB20" s="1621"/>
      <c r="WQC20" s="1621"/>
      <c r="WQD20" s="1621"/>
      <c r="WQE20" s="1621"/>
      <c r="WQF20" s="1621"/>
      <c r="WQG20" s="1621"/>
      <c r="WQH20" s="1621"/>
      <c r="WQI20" s="1621"/>
      <c r="WQJ20" s="1621"/>
      <c r="WQK20" s="1621"/>
      <c r="WQL20" s="1621"/>
      <c r="WQM20" s="1621"/>
      <c r="WQN20" s="1621"/>
      <c r="WQO20" s="1621"/>
      <c r="WQP20" s="1621"/>
      <c r="WQQ20" s="1621"/>
      <c r="WQR20" s="1621"/>
      <c r="WQS20" s="1621"/>
      <c r="WQT20" s="1621"/>
      <c r="WQU20" s="1621"/>
      <c r="WQV20" s="1621"/>
      <c r="WQW20" s="1621"/>
      <c r="WQX20" s="1621"/>
      <c r="WQY20" s="1621"/>
      <c r="WQZ20" s="1621"/>
      <c r="WRA20" s="1621"/>
      <c r="WRB20" s="1621"/>
      <c r="WRC20" s="1621"/>
      <c r="WRD20" s="1621"/>
      <c r="WRE20" s="1621"/>
      <c r="WRF20" s="1621"/>
      <c r="WRG20" s="1621"/>
      <c r="WRH20" s="1621"/>
      <c r="WRI20" s="1621"/>
      <c r="WRJ20" s="1621"/>
      <c r="WRK20" s="1621"/>
      <c r="WRL20" s="1621"/>
      <c r="WRM20" s="1621"/>
      <c r="WRN20" s="1621"/>
      <c r="WRO20" s="1621"/>
      <c r="WRP20" s="1621"/>
      <c r="WRQ20" s="1621"/>
      <c r="WRR20" s="1621"/>
      <c r="WRS20" s="1621"/>
      <c r="WRT20" s="1621"/>
      <c r="WRU20" s="1621"/>
      <c r="WRV20" s="1621"/>
      <c r="WRW20" s="1621"/>
      <c r="WRX20" s="1621"/>
      <c r="WRY20" s="1621"/>
      <c r="WRZ20" s="1621"/>
      <c r="WSA20" s="1621"/>
      <c r="WSB20" s="1621"/>
      <c r="WSC20" s="1621"/>
      <c r="WSD20" s="1621"/>
      <c r="WSE20" s="1621"/>
      <c r="WSF20" s="1621"/>
      <c r="WSG20" s="1621"/>
      <c r="WSH20" s="1621"/>
      <c r="WSI20" s="1621"/>
      <c r="WSJ20" s="1621"/>
      <c r="WSK20" s="1621"/>
      <c r="WSL20" s="1621"/>
      <c r="WSM20" s="1621"/>
      <c r="WSN20" s="1621"/>
      <c r="WSO20" s="1621"/>
      <c r="WSP20" s="1621"/>
      <c r="WSQ20" s="1621"/>
      <c r="WSR20" s="1621"/>
      <c r="WSS20" s="1621"/>
      <c r="WST20" s="1621"/>
      <c r="WSU20" s="1621"/>
      <c r="WSV20" s="1621"/>
      <c r="WSW20" s="1621"/>
      <c r="WSX20" s="1621"/>
      <c r="WSY20" s="1621"/>
      <c r="WSZ20" s="1621"/>
      <c r="WTA20" s="1621"/>
      <c r="WTB20" s="1621"/>
      <c r="WTC20" s="1621"/>
      <c r="WTD20" s="1621"/>
      <c r="WTE20" s="1621"/>
      <c r="WTF20" s="1621"/>
      <c r="WTG20" s="1621"/>
      <c r="WTH20" s="1621"/>
      <c r="WTI20" s="1621"/>
      <c r="WTJ20" s="1621"/>
      <c r="WTK20" s="1621"/>
      <c r="WTL20" s="1621"/>
      <c r="WTM20" s="1621"/>
      <c r="WTN20" s="1621"/>
      <c r="WTO20" s="1621"/>
      <c r="WTP20" s="1621"/>
      <c r="WTQ20" s="1621"/>
      <c r="WTR20" s="1621"/>
      <c r="WTS20" s="1621"/>
      <c r="WTT20" s="1621"/>
      <c r="WTU20" s="1621"/>
      <c r="WTV20" s="1621"/>
      <c r="WTW20" s="1621"/>
      <c r="WTX20" s="1621"/>
      <c r="WTY20" s="1621"/>
      <c r="WTZ20" s="1621"/>
      <c r="WUA20" s="1621"/>
      <c r="WUB20" s="1621"/>
      <c r="WUC20" s="1621"/>
      <c r="WUD20" s="1621"/>
      <c r="WUE20" s="1621"/>
      <c r="WUF20" s="1621"/>
      <c r="WUG20" s="1621"/>
      <c r="WUH20" s="1621"/>
      <c r="WUI20" s="1621"/>
      <c r="WUJ20" s="1621"/>
      <c r="WUK20" s="1621"/>
      <c r="WUL20" s="1621"/>
      <c r="WUM20" s="1621"/>
      <c r="WUN20" s="1621"/>
      <c r="WUO20" s="1621"/>
      <c r="WUP20" s="1621"/>
      <c r="WUQ20" s="1621"/>
      <c r="WUR20" s="1621"/>
      <c r="WUS20" s="1621"/>
      <c r="WUT20" s="1621"/>
      <c r="WUU20" s="1621"/>
      <c r="WUV20" s="1621"/>
      <c r="WUW20" s="1621"/>
      <c r="WUX20" s="1621"/>
      <c r="WUY20" s="1621"/>
      <c r="WUZ20" s="1621"/>
      <c r="WVA20" s="1621"/>
      <c r="WVB20" s="1621"/>
      <c r="WVC20" s="1621"/>
      <c r="WVD20" s="1621"/>
      <c r="WVE20" s="1621"/>
      <c r="WVF20" s="1621"/>
      <c r="WVG20" s="1621"/>
      <c r="WVH20" s="1621"/>
      <c r="WVI20" s="1621"/>
      <c r="WVJ20" s="1621"/>
      <c r="WVK20" s="1621"/>
      <c r="WVL20" s="1621"/>
      <c r="WVM20" s="1621"/>
      <c r="WVN20" s="1621"/>
      <c r="WVO20" s="1621"/>
      <c r="WVP20" s="1621"/>
      <c r="WVQ20" s="1621"/>
      <c r="WVR20" s="1621"/>
      <c r="WVS20" s="1621"/>
      <c r="WVT20" s="1621"/>
      <c r="WVU20" s="1621"/>
      <c r="WVV20" s="1621"/>
      <c r="WVW20" s="1621"/>
      <c r="WVX20" s="1621"/>
      <c r="WVY20" s="1621"/>
      <c r="WVZ20" s="1621"/>
      <c r="WWA20" s="1621"/>
      <c r="WWB20" s="1621"/>
      <c r="WWC20" s="1621"/>
      <c r="WWD20" s="1621"/>
      <c r="WWE20" s="1621"/>
      <c r="WWF20" s="1621"/>
      <c r="WWG20" s="1621"/>
      <c r="WWH20" s="1621"/>
      <c r="WWI20" s="1621"/>
      <c r="WWJ20" s="1621"/>
      <c r="WWK20" s="1621"/>
      <c r="WWL20" s="1621"/>
      <c r="WWM20" s="1621"/>
      <c r="WWN20" s="1621"/>
      <c r="WWO20" s="1621"/>
      <c r="WWP20" s="1621"/>
      <c r="WWQ20" s="1621"/>
      <c r="WWR20" s="1621"/>
      <c r="WWS20" s="1621"/>
      <c r="WWT20" s="1621"/>
      <c r="WWU20" s="1621"/>
      <c r="WWV20" s="1621"/>
      <c r="WWW20" s="1621"/>
      <c r="WWX20" s="1621"/>
      <c r="WWY20" s="1621"/>
      <c r="WWZ20" s="1621"/>
      <c r="WXA20" s="1621"/>
      <c r="WXB20" s="1621"/>
      <c r="WXC20" s="1621"/>
      <c r="WXD20" s="1621"/>
      <c r="WXE20" s="1621"/>
      <c r="WXF20" s="1621"/>
      <c r="WXG20" s="1621"/>
      <c r="WXH20" s="1621"/>
      <c r="WXI20" s="1621"/>
      <c r="WXJ20" s="1621"/>
      <c r="WXK20" s="1621"/>
      <c r="WXL20" s="1621"/>
      <c r="WXM20" s="1621"/>
      <c r="WXN20" s="1621"/>
      <c r="WXO20" s="1621"/>
      <c r="WXP20" s="1621"/>
      <c r="WXQ20" s="1621"/>
      <c r="WXR20" s="1621"/>
      <c r="WXS20" s="1621"/>
      <c r="WXT20" s="1621"/>
      <c r="WXU20" s="1621"/>
      <c r="WXV20" s="1621"/>
      <c r="WXW20" s="1621"/>
      <c r="WXX20" s="1621"/>
      <c r="WXY20" s="1621"/>
      <c r="WXZ20" s="1621"/>
      <c r="WYA20" s="1621"/>
      <c r="WYB20" s="1621"/>
      <c r="WYC20" s="1621"/>
      <c r="WYD20" s="1621"/>
      <c r="WYE20" s="1621"/>
      <c r="WYF20" s="1621"/>
      <c r="WYG20" s="1621"/>
      <c r="WYH20" s="1621"/>
      <c r="WYI20" s="1621"/>
      <c r="WYJ20" s="1621"/>
      <c r="WYK20" s="1621"/>
      <c r="WYL20" s="1621"/>
      <c r="WYM20" s="1621"/>
      <c r="WYN20" s="1621"/>
      <c r="WYO20" s="1621"/>
      <c r="WYP20" s="1621"/>
      <c r="WYQ20" s="1621"/>
      <c r="WYR20" s="1621"/>
      <c r="WYS20" s="1621"/>
      <c r="WYT20" s="1621"/>
      <c r="WYU20" s="1621"/>
      <c r="WYV20" s="1621"/>
      <c r="WYW20" s="1621"/>
      <c r="WYX20" s="1621"/>
      <c r="WYY20" s="1621"/>
      <c r="WYZ20" s="1621"/>
      <c r="WZA20" s="1621"/>
      <c r="WZB20" s="1621"/>
      <c r="WZC20" s="1621"/>
      <c r="WZD20" s="1621"/>
      <c r="WZE20" s="1621"/>
      <c r="WZF20" s="1621"/>
      <c r="WZG20" s="1621"/>
      <c r="WZH20" s="1621"/>
      <c r="WZI20" s="1621"/>
      <c r="WZJ20" s="1621"/>
      <c r="WZK20" s="1621"/>
      <c r="WZL20" s="1621"/>
      <c r="WZM20" s="1621"/>
      <c r="WZN20" s="1621"/>
      <c r="WZO20" s="1621"/>
      <c r="WZP20" s="1621"/>
      <c r="WZQ20" s="1621"/>
      <c r="WZR20" s="1621"/>
      <c r="WZS20" s="1621"/>
      <c r="WZT20" s="1621"/>
      <c r="WZU20" s="1621"/>
      <c r="WZV20" s="1621"/>
      <c r="WZW20" s="1621"/>
      <c r="WZX20" s="1621"/>
      <c r="WZY20" s="1621"/>
      <c r="WZZ20" s="1621"/>
      <c r="XAA20" s="1621"/>
      <c r="XAB20" s="1621"/>
      <c r="XAC20" s="1621"/>
      <c r="XAD20" s="1621"/>
      <c r="XAE20" s="1621"/>
      <c r="XAF20" s="1621"/>
      <c r="XAG20" s="1621"/>
      <c r="XAH20" s="1621"/>
      <c r="XAI20" s="1621"/>
      <c r="XAJ20" s="1621"/>
      <c r="XAK20" s="1621"/>
      <c r="XAL20" s="1621"/>
      <c r="XAM20" s="1621"/>
      <c r="XAN20" s="1621"/>
      <c r="XAO20" s="1621"/>
      <c r="XAP20" s="1621"/>
      <c r="XAQ20" s="1621"/>
      <c r="XAR20" s="1621"/>
      <c r="XAS20" s="1621"/>
      <c r="XAT20" s="1621"/>
      <c r="XAU20" s="1621"/>
      <c r="XAV20" s="1621"/>
      <c r="XAW20" s="1621"/>
      <c r="XAX20" s="1621"/>
      <c r="XAY20" s="1621"/>
      <c r="XAZ20" s="1621"/>
      <c r="XBA20" s="1621"/>
      <c r="XBB20" s="1621"/>
      <c r="XBC20" s="1621"/>
      <c r="XBD20" s="1621"/>
      <c r="XBE20" s="1621"/>
      <c r="XBF20" s="1621"/>
      <c r="XBG20" s="1621"/>
      <c r="XBH20" s="1621"/>
      <c r="XBI20" s="1621"/>
      <c r="XBJ20" s="1621"/>
      <c r="XBK20" s="1621"/>
      <c r="XBL20" s="1621"/>
      <c r="XBM20" s="1621"/>
      <c r="XBN20" s="1621"/>
      <c r="XBO20" s="1621"/>
      <c r="XBP20" s="1621"/>
      <c r="XBQ20" s="1621"/>
      <c r="XBR20" s="1621"/>
      <c r="XBS20" s="1621"/>
      <c r="XBT20" s="1621"/>
      <c r="XBU20" s="1621"/>
      <c r="XBV20" s="1621"/>
      <c r="XBW20" s="1621"/>
      <c r="XBX20" s="1621"/>
      <c r="XBY20" s="1621"/>
      <c r="XBZ20" s="1621"/>
      <c r="XCA20" s="1621"/>
      <c r="XCB20" s="1621"/>
      <c r="XCC20" s="1621"/>
      <c r="XCD20" s="1621"/>
      <c r="XCE20" s="1621"/>
      <c r="XCF20" s="1621"/>
      <c r="XCG20" s="1621"/>
      <c r="XCH20" s="1621"/>
      <c r="XCI20" s="1621"/>
      <c r="XCJ20" s="1621"/>
      <c r="XCK20" s="1621"/>
      <c r="XCL20" s="1621"/>
      <c r="XCM20" s="1621"/>
      <c r="XCN20" s="1621"/>
      <c r="XCO20" s="1621"/>
      <c r="XCP20" s="1621"/>
      <c r="XCQ20" s="1621"/>
      <c r="XCR20" s="1621"/>
      <c r="XCS20" s="1621"/>
      <c r="XCT20" s="1621"/>
      <c r="XCU20" s="1621"/>
      <c r="XCV20" s="1621"/>
      <c r="XCW20" s="1621"/>
      <c r="XCX20" s="1621"/>
      <c r="XCY20" s="1621"/>
      <c r="XCZ20" s="1621"/>
      <c r="XDA20" s="1621"/>
      <c r="XDB20" s="1621"/>
      <c r="XDC20" s="1621"/>
      <c r="XDD20" s="1621"/>
      <c r="XDE20" s="1621"/>
      <c r="XDF20" s="1621"/>
      <c r="XDG20" s="1621"/>
      <c r="XDH20" s="1621"/>
      <c r="XDI20" s="1621"/>
      <c r="XDJ20" s="1621"/>
      <c r="XDK20" s="1621"/>
      <c r="XDL20" s="1621"/>
      <c r="XDM20" s="1621"/>
      <c r="XDN20" s="1621"/>
      <c r="XDO20" s="1621"/>
      <c r="XDP20" s="1621"/>
      <c r="XDQ20" s="1621"/>
      <c r="XDR20" s="1621"/>
      <c r="XDS20" s="1621"/>
      <c r="XDT20" s="1621"/>
      <c r="XDU20" s="1621"/>
      <c r="XDV20" s="1621"/>
      <c r="XDW20" s="1621"/>
      <c r="XDX20" s="1621"/>
      <c r="XDY20" s="1621"/>
      <c r="XDZ20" s="1621"/>
      <c r="XEA20" s="1621"/>
      <c r="XEB20" s="1621"/>
      <c r="XEC20" s="1621"/>
      <c r="XED20" s="1621"/>
      <c r="XEE20" s="1621"/>
      <c r="XEF20" s="1621"/>
      <c r="XEG20" s="1621"/>
      <c r="XEH20" s="1621"/>
      <c r="XEI20" s="1621"/>
      <c r="XEJ20" s="1621"/>
      <c r="XEK20" s="1621"/>
      <c r="XEL20" s="1621"/>
      <c r="XEM20" s="1621"/>
      <c r="XEN20" s="1621"/>
      <c r="XEO20" s="1621"/>
      <c r="XEP20" s="1621"/>
      <c r="XEQ20" s="1621"/>
      <c r="XER20" s="1621"/>
      <c r="XES20" s="1621"/>
      <c r="XET20" s="1621"/>
      <c r="XEU20" s="1621"/>
      <c r="XEV20" s="1621"/>
      <c r="XEW20" s="1621"/>
    </row>
    <row r="21" spans="1:16377" s="1621" customFormat="1" ht="43.5" customHeight="1">
      <c r="A21" s="1614" t="s">
        <v>1036</v>
      </c>
      <c r="B21" s="1615">
        <v>11</v>
      </c>
      <c r="C21" s="1652" t="s">
        <v>688</v>
      </c>
      <c r="D21" s="1617">
        <v>2.7</v>
      </c>
      <c r="E21" s="1617"/>
      <c r="F21" s="1617">
        <v>2.7</v>
      </c>
      <c r="G21" s="1653" t="s">
        <v>237</v>
      </c>
      <c r="H21" s="1619" t="s">
        <v>24</v>
      </c>
      <c r="I21" s="1654" t="s">
        <v>1002</v>
      </c>
      <c r="J21" s="1622"/>
      <c r="K21" s="1624">
        <v>1.2</v>
      </c>
      <c r="L21" s="1622">
        <v>1.5</v>
      </c>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4"/>
      <c r="AL21" s="1624"/>
      <c r="AM21" s="1624"/>
      <c r="AN21" s="1624"/>
      <c r="AO21" s="1624"/>
      <c r="AP21" s="1622"/>
      <c r="AQ21" s="1622"/>
      <c r="AR21" s="1622"/>
      <c r="AS21" s="1622"/>
    </row>
    <row r="22" spans="1:16377" s="1621" customFormat="1" ht="43.5" customHeight="1">
      <c r="A22" s="1614" t="s">
        <v>1036</v>
      </c>
      <c r="B22" s="1615">
        <v>12</v>
      </c>
      <c r="C22" s="1652" t="s">
        <v>780</v>
      </c>
      <c r="D22" s="1617">
        <v>19.600000000000001</v>
      </c>
      <c r="E22" s="1617"/>
      <c r="F22" s="1617">
        <v>19.600000000000001</v>
      </c>
      <c r="G22" s="1653" t="s">
        <v>237</v>
      </c>
      <c r="H22" s="1619" t="s">
        <v>19</v>
      </c>
      <c r="I22" s="1619" t="s">
        <v>916</v>
      </c>
      <c r="J22" s="1655"/>
      <c r="K22" s="1655">
        <v>0.27</v>
      </c>
      <c r="L22" s="1655">
        <v>9.3000000000000007</v>
      </c>
      <c r="M22" s="1655">
        <v>10.029999999999999</v>
      </c>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334"/>
      <c r="AL22" s="334"/>
      <c r="AM22" s="334"/>
      <c r="AN22" s="334"/>
      <c r="AO22" s="334"/>
      <c r="AP22" s="1655"/>
      <c r="AQ22" s="1655"/>
      <c r="AR22" s="1655"/>
      <c r="AS22" s="1655"/>
    </row>
    <row r="23" spans="1:16377" s="1621" customFormat="1" ht="43.5" customHeight="1">
      <c r="A23" s="1614" t="s">
        <v>1035</v>
      </c>
      <c r="B23" s="1615">
        <v>13</v>
      </c>
      <c r="C23" s="1642" t="s">
        <v>60</v>
      </c>
      <c r="D23" s="1643">
        <v>15</v>
      </c>
      <c r="E23" s="1643"/>
      <c r="F23" s="1643">
        <v>15</v>
      </c>
      <c r="G23" s="1619" t="s">
        <v>59</v>
      </c>
      <c r="H23" s="1619" t="s">
        <v>175</v>
      </c>
      <c r="I23" s="1619" t="s">
        <v>707</v>
      </c>
      <c r="J23" s="1651"/>
      <c r="K23" s="1651">
        <v>5.6</v>
      </c>
      <c r="L23" s="1651">
        <v>7.56</v>
      </c>
      <c r="M23" s="1651"/>
      <c r="N23" s="1651"/>
      <c r="O23" s="1651">
        <v>0.5</v>
      </c>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v>1.34</v>
      </c>
      <c r="AP23" s="1651"/>
      <c r="AQ23" s="1651"/>
      <c r="AR23" s="1651"/>
      <c r="AS23" s="1651"/>
    </row>
    <row r="24" spans="1:16377" s="1621" customFormat="1" ht="43.5" customHeight="1">
      <c r="A24" s="1614" t="s">
        <v>1035</v>
      </c>
      <c r="B24" s="1615">
        <v>14</v>
      </c>
      <c r="C24" s="1642" t="s">
        <v>488</v>
      </c>
      <c r="D24" s="1643">
        <v>0.5</v>
      </c>
      <c r="E24" s="1643"/>
      <c r="F24" s="1643">
        <v>0.5</v>
      </c>
      <c r="G24" s="1619" t="s">
        <v>59</v>
      </c>
      <c r="H24" s="1619" t="s">
        <v>174</v>
      </c>
      <c r="I24" s="1619" t="s">
        <v>888</v>
      </c>
      <c r="J24" s="1651"/>
      <c r="K24" s="1651">
        <v>0.26</v>
      </c>
      <c r="L24" s="1651">
        <v>0.14000000000000001</v>
      </c>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v>0.1</v>
      </c>
      <c r="AJ24" s="1651"/>
      <c r="AK24" s="1651"/>
      <c r="AL24" s="1651"/>
      <c r="AM24" s="1651"/>
      <c r="AN24" s="1651"/>
      <c r="AO24" s="1651"/>
      <c r="AP24" s="1651"/>
      <c r="AQ24" s="1651"/>
      <c r="AR24" s="1651"/>
      <c r="AS24" s="1651"/>
    </row>
    <row r="25" spans="1:16377" s="1621" customFormat="1" ht="43.5" customHeight="1">
      <c r="A25" s="1614" t="s">
        <v>1035</v>
      </c>
      <c r="B25" s="1615">
        <v>15</v>
      </c>
      <c r="C25" s="1656" t="s">
        <v>138</v>
      </c>
      <c r="D25" s="1617">
        <v>12</v>
      </c>
      <c r="E25" s="1643"/>
      <c r="F25" s="1643">
        <v>12</v>
      </c>
      <c r="G25" s="1657" t="s">
        <v>59</v>
      </c>
      <c r="H25" s="1619" t="s">
        <v>635</v>
      </c>
      <c r="I25" s="1619" t="s">
        <v>708</v>
      </c>
      <c r="J25" s="1651"/>
      <c r="K25" s="1651">
        <v>0.35</v>
      </c>
      <c r="L25" s="1651">
        <v>1.19</v>
      </c>
      <c r="M25" s="1651"/>
      <c r="N25" s="1651"/>
      <c r="O25" s="1651"/>
      <c r="P25" s="1651">
        <v>0.11</v>
      </c>
      <c r="Q25" s="1651"/>
      <c r="R25" s="1651"/>
      <c r="S25" s="1651"/>
      <c r="T25" s="1651"/>
      <c r="U25" s="1651"/>
      <c r="V25" s="1651"/>
      <c r="W25" s="1651"/>
      <c r="X25" s="1651"/>
      <c r="Y25" s="1651"/>
      <c r="Z25" s="1651"/>
      <c r="AA25" s="1651"/>
      <c r="AB25" s="1651"/>
      <c r="AC25" s="1651"/>
      <c r="AD25" s="1651"/>
      <c r="AE25" s="1651"/>
      <c r="AF25" s="1651"/>
      <c r="AG25" s="1651"/>
      <c r="AH25" s="1651"/>
      <c r="AI25" s="1651">
        <v>0.1</v>
      </c>
      <c r="AJ25" s="1651"/>
      <c r="AK25" s="1651"/>
      <c r="AL25" s="1651"/>
      <c r="AM25" s="1651">
        <v>0.1</v>
      </c>
      <c r="AN25" s="1651"/>
      <c r="AO25" s="1651"/>
      <c r="AP25" s="1651"/>
      <c r="AQ25" s="1651"/>
      <c r="AR25" s="1651"/>
      <c r="AS25" s="1651">
        <v>0.65</v>
      </c>
      <c r="AT25" s="1624"/>
    </row>
    <row r="26" spans="1:16377" s="1621" customFormat="1" ht="43.5" customHeight="1">
      <c r="A26" s="1614" t="s">
        <v>1035</v>
      </c>
      <c r="B26" s="1615">
        <v>16</v>
      </c>
      <c r="C26" s="1652" t="s">
        <v>139</v>
      </c>
      <c r="D26" s="1617">
        <v>2.9</v>
      </c>
      <c r="E26" s="1643"/>
      <c r="F26" s="1643">
        <v>2.9</v>
      </c>
      <c r="G26" s="1653" t="s">
        <v>59</v>
      </c>
      <c r="H26" s="1619" t="s">
        <v>24</v>
      </c>
      <c r="I26" s="1619" t="s">
        <v>632</v>
      </c>
      <c r="J26" s="1651"/>
      <c r="K26" s="1651">
        <v>1</v>
      </c>
      <c r="L26" s="1651">
        <v>1.65</v>
      </c>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651"/>
      <c r="AM26" s="1651"/>
      <c r="AN26" s="1651"/>
      <c r="AO26" s="1651">
        <v>0.25</v>
      </c>
      <c r="AP26" s="1651"/>
      <c r="AQ26" s="1651"/>
      <c r="AR26" s="1651"/>
      <c r="AS26" s="1651"/>
      <c r="AT26" s="1624"/>
    </row>
    <row r="27" spans="1:16377" ht="43.5" customHeight="1">
      <c r="A27" s="1272" t="s">
        <v>1035</v>
      </c>
      <c r="B27" s="1591">
        <v>17</v>
      </c>
      <c r="C27" s="1507" t="s">
        <v>490</v>
      </c>
      <c r="D27" s="1503">
        <v>0.05</v>
      </c>
      <c r="E27" s="1436"/>
      <c r="F27" s="1436">
        <v>0.05</v>
      </c>
      <c r="G27" s="1508" t="s">
        <v>59</v>
      </c>
      <c r="H27" s="1435" t="s">
        <v>24</v>
      </c>
      <c r="I27" s="1435" t="s">
        <v>891</v>
      </c>
      <c r="J27" s="366"/>
      <c r="K27" s="366"/>
      <c r="L27" s="366">
        <v>0.04</v>
      </c>
      <c r="M27" s="366"/>
      <c r="N27" s="366"/>
      <c r="O27" s="366"/>
      <c r="P27" s="366"/>
      <c r="Q27" s="1075"/>
      <c r="R27" s="1075"/>
      <c r="S27" s="1075"/>
      <c r="T27" s="366"/>
      <c r="U27" s="366"/>
      <c r="V27" s="1075"/>
      <c r="W27" s="366"/>
      <c r="X27" s="366"/>
      <c r="Y27" s="366"/>
      <c r="Z27" s="366"/>
      <c r="AA27" s="366"/>
      <c r="AB27" s="366"/>
      <c r="AC27" s="366"/>
      <c r="AD27" s="1075"/>
      <c r="AE27" s="1075"/>
      <c r="AF27" s="366"/>
      <c r="AG27" s="366"/>
      <c r="AH27" s="366"/>
      <c r="AI27" s="366"/>
      <c r="AJ27" s="366">
        <v>0.01</v>
      </c>
      <c r="AK27" s="366"/>
      <c r="AL27" s="1075"/>
      <c r="AM27" s="366"/>
      <c r="AN27" s="366"/>
      <c r="AO27" s="366"/>
      <c r="AP27" s="366"/>
      <c r="AQ27" s="1075"/>
      <c r="AR27" s="366"/>
      <c r="AS27" s="366"/>
    </row>
    <row r="28" spans="1:16377" ht="43.5" customHeight="1">
      <c r="A28" s="1272" t="s">
        <v>1035</v>
      </c>
      <c r="B28" s="1591">
        <v>18</v>
      </c>
      <c r="C28" s="1446" t="s">
        <v>491</v>
      </c>
      <c r="D28" s="1503">
        <v>19.2</v>
      </c>
      <c r="E28" s="1436">
        <v>3.41</v>
      </c>
      <c r="F28" s="1436">
        <v>15.79</v>
      </c>
      <c r="G28" s="1448" t="s">
        <v>59</v>
      </c>
      <c r="H28" s="1435" t="s">
        <v>26</v>
      </c>
      <c r="I28" s="1435" t="s">
        <v>892</v>
      </c>
      <c r="J28" s="366">
        <v>1.23</v>
      </c>
      <c r="K28" s="366">
        <v>4.32</v>
      </c>
      <c r="L28" s="366">
        <v>7.73</v>
      </c>
      <c r="M28" s="366"/>
      <c r="N28" s="366"/>
      <c r="O28" s="366"/>
      <c r="P28" s="366">
        <v>0.13</v>
      </c>
      <c r="Q28" s="1075"/>
      <c r="R28" s="1075"/>
      <c r="S28" s="1075"/>
      <c r="T28" s="366"/>
      <c r="U28" s="366"/>
      <c r="V28" s="1075"/>
      <c r="W28" s="366"/>
      <c r="X28" s="366"/>
      <c r="Y28" s="366"/>
      <c r="Z28" s="366"/>
      <c r="AA28" s="366"/>
      <c r="AB28" s="366"/>
      <c r="AC28" s="366"/>
      <c r="AD28" s="1075"/>
      <c r="AE28" s="1075"/>
      <c r="AF28" s="366"/>
      <c r="AG28" s="366"/>
      <c r="AH28" s="366"/>
      <c r="AI28" s="703">
        <v>1.91</v>
      </c>
      <c r="AJ28" s="366"/>
      <c r="AK28" s="366"/>
      <c r="AL28" s="1075"/>
      <c r="AM28" s="366">
        <v>0.17</v>
      </c>
      <c r="AN28" s="366"/>
      <c r="AO28" s="366"/>
      <c r="AP28" s="366"/>
      <c r="AQ28" s="1075"/>
      <c r="AR28" s="366"/>
      <c r="AS28" s="366">
        <v>0.3</v>
      </c>
    </row>
    <row r="29" spans="1:16377" s="1621" customFormat="1" ht="43.5" customHeight="1">
      <c r="A29" s="1614" t="s">
        <v>1035</v>
      </c>
      <c r="B29" s="1615">
        <v>19</v>
      </c>
      <c r="C29" s="1658" t="s">
        <v>137</v>
      </c>
      <c r="D29" s="1617">
        <v>1.43</v>
      </c>
      <c r="E29" s="1643"/>
      <c r="F29" s="1643">
        <v>1.43</v>
      </c>
      <c r="G29" s="1659" t="s">
        <v>59</v>
      </c>
      <c r="H29" s="1619" t="s">
        <v>635</v>
      </c>
      <c r="I29" s="1619" t="s">
        <v>893</v>
      </c>
      <c r="J29" s="1614"/>
      <c r="K29" s="1614"/>
      <c r="L29" s="1614">
        <v>1.43</v>
      </c>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1614"/>
      <c r="AM29" s="1614"/>
      <c r="AN29" s="1614"/>
      <c r="AO29" s="1614"/>
      <c r="AP29" s="1614"/>
      <c r="AQ29" s="1614"/>
      <c r="AR29" s="1614"/>
      <c r="AS29" s="1614"/>
    </row>
    <row r="30" spans="1:16377" s="1621" customFormat="1" ht="59.25" customHeight="1">
      <c r="A30" s="1614" t="s">
        <v>1035</v>
      </c>
      <c r="B30" s="1615">
        <v>20</v>
      </c>
      <c r="C30" s="1658" t="s">
        <v>372</v>
      </c>
      <c r="D30" s="1617">
        <v>0.3</v>
      </c>
      <c r="E30" s="1643"/>
      <c r="F30" s="1643">
        <v>0.3</v>
      </c>
      <c r="G30" s="1659" t="s">
        <v>59</v>
      </c>
      <c r="H30" s="1619" t="s">
        <v>26</v>
      </c>
      <c r="I30" s="1619" t="s">
        <v>893</v>
      </c>
      <c r="J30" s="1651"/>
      <c r="K30" s="1651"/>
      <c r="L30" s="1651"/>
      <c r="M30" s="1651">
        <v>0.3</v>
      </c>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c r="AN30" s="1651"/>
      <c r="AO30" s="1651"/>
      <c r="AP30" s="1651"/>
      <c r="AQ30" s="1651"/>
      <c r="AR30" s="1651"/>
      <c r="AS30" s="1651"/>
    </row>
    <row r="31" spans="1:16377" s="1621" customFormat="1" ht="53.25" customHeight="1">
      <c r="A31" s="1614" t="s">
        <v>1035</v>
      </c>
      <c r="B31" s="1615">
        <v>21</v>
      </c>
      <c r="C31" s="1625" t="s">
        <v>64</v>
      </c>
      <c r="D31" s="1617">
        <v>5.25</v>
      </c>
      <c r="E31" s="1617"/>
      <c r="F31" s="1617">
        <v>5.25</v>
      </c>
      <c r="G31" s="1626" t="s">
        <v>59</v>
      </c>
      <c r="H31" s="1619" t="s">
        <v>24</v>
      </c>
      <c r="I31" s="1619" t="s">
        <v>894</v>
      </c>
      <c r="J31" s="1622"/>
      <c r="K31" s="1622">
        <v>2.2400000000000002</v>
      </c>
      <c r="L31" s="1622">
        <v>2.67</v>
      </c>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4"/>
      <c r="AL31" s="1624"/>
      <c r="AM31" s="1624"/>
      <c r="AN31" s="1624"/>
      <c r="AO31" s="1624">
        <v>0.34</v>
      </c>
      <c r="AP31" s="1622"/>
      <c r="AQ31" s="1622"/>
      <c r="AR31" s="1622"/>
      <c r="AS31" s="1622"/>
    </row>
    <row r="32" spans="1:16377" s="1621" customFormat="1" ht="43.5" customHeight="1">
      <c r="A32" s="1614" t="s">
        <v>1035</v>
      </c>
      <c r="B32" s="1615">
        <v>22</v>
      </c>
      <c r="C32" s="1652" t="s">
        <v>495</v>
      </c>
      <c r="D32" s="1617">
        <v>13</v>
      </c>
      <c r="E32" s="1617">
        <v>2.0699999999999998</v>
      </c>
      <c r="F32" s="1617">
        <v>10.93</v>
      </c>
      <c r="G32" s="1653" t="s">
        <v>59</v>
      </c>
      <c r="H32" s="1619" t="s">
        <v>554</v>
      </c>
      <c r="I32" s="1619" t="s">
        <v>895</v>
      </c>
      <c r="J32" s="1662"/>
      <c r="K32" s="1662">
        <v>2.64</v>
      </c>
      <c r="L32" s="1662">
        <v>0.8600000000000001</v>
      </c>
      <c r="M32" s="1662">
        <v>3.92</v>
      </c>
      <c r="N32" s="1662">
        <v>0</v>
      </c>
      <c r="O32" s="1662">
        <v>0</v>
      </c>
      <c r="P32" s="1662">
        <v>0</v>
      </c>
      <c r="Q32" s="1662">
        <v>0</v>
      </c>
      <c r="R32" s="1662">
        <v>0</v>
      </c>
      <c r="S32" s="1662">
        <v>0</v>
      </c>
      <c r="T32" s="1662">
        <v>0</v>
      </c>
      <c r="U32" s="1662">
        <v>0</v>
      </c>
      <c r="V32" s="1662">
        <v>0</v>
      </c>
      <c r="W32" s="1662">
        <v>0</v>
      </c>
      <c r="X32" s="1662">
        <v>0</v>
      </c>
      <c r="Y32" s="1662">
        <v>0</v>
      </c>
      <c r="Z32" s="1662">
        <v>0</v>
      </c>
      <c r="AA32" s="1662">
        <v>0</v>
      </c>
      <c r="AB32" s="1662">
        <v>0</v>
      </c>
      <c r="AC32" s="1662">
        <v>0</v>
      </c>
      <c r="AD32" s="1662">
        <v>0</v>
      </c>
      <c r="AE32" s="1662">
        <v>0</v>
      </c>
      <c r="AF32" s="1662">
        <v>0</v>
      </c>
      <c r="AG32" s="1662">
        <v>0</v>
      </c>
      <c r="AH32" s="1662">
        <v>0</v>
      </c>
      <c r="AI32" s="1662">
        <v>0</v>
      </c>
      <c r="AJ32" s="1662">
        <v>0</v>
      </c>
      <c r="AK32" s="1662">
        <v>0</v>
      </c>
      <c r="AL32" s="1662">
        <v>0</v>
      </c>
      <c r="AM32" s="1662">
        <v>0.05</v>
      </c>
      <c r="AN32" s="1662">
        <v>0</v>
      </c>
      <c r="AO32" s="1662">
        <v>3.46</v>
      </c>
      <c r="AP32" s="1662">
        <v>0</v>
      </c>
      <c r="AQ32" s="1662">
        <v>0</v>
      </c>
      <c r="AR32" s="1662">
        <v>0</v>
      </c>
      <c r="AS32" s="1614">
        <v>0</v>
      </c>
    </row>
    <row r="33" spans="1:46" s="1621" customFormat="1" ht="63.75">
      <c r="A33" s="1614" t="s">
        <v>1035</v>
      </c>
      <c r="B33" s="1615">
        <v>23</v>
      </c>
      <c r="C33" s="1652" t="s">
        <v>496</v>
      </c>
      <c r="D33" s="1617">
        <v>0.48000000000000004</v>
      </c>
      <c r="E33" s="1617">
        <v>0.28000000000000003</v>
      </c>
      <c r="F33" s="1617">
        <v>0.2</v>
      </c>
      <c r="G33" s="1653" t="s">
        <v>59</v>
      </c>
      <c r="H33" s="1619" t="s">
        <v>22</v>
      </c>
      <c r="I33" s="1619" t="s">
        <v>897</v>
      </c>
      <c r="J33" s="1622"/>
      <c r="K33" s="1622">
        <v>0.05</v>
      </c>
      <c r="L33" s="1622">
        <v>0.15</v>
      </c>
      <c r="M33" s="1622"/>
      <c r="N33" s="1622"/>
      <c r="O33" s="1622"/>
      <c r="P33" s="1622"/>
      <c r="Q33" s="1622"/>
      <c r="R33" s="1622"/>
      <c r="S33" s="1622"/>
      <c r="T33" s="1622"/>
      <c r="U33" s="1622"/>
      <c r="V33" s="1622"/>
      <c r="W33" s="1622"/>
      <c r="X33" s="1622"/>
      <c r="Y33" s="1622"/>
      <c r="Z33" s="1622"/>
      <c r="AA33" s="1622"/>
      <c r="AB33" s="1622"/>
      <c r="AC33" s="1622"/>
      <c r="AD33" s="1622"/>
      <c r="AE33" s="1622"/>
      <c r="AF33" s="1622"/>
      <c r="AG33" s="1622"/>
      <c r="AH33" s="1622"/>
      <c r="AI33" s="1622"/>
      <c r="AJ33" s="1622"/>
      <c r="AK33" s="1624"/>
      <c r="AL33" s="1624"/>
      <c r="AM33" s="1624"/>
      <c r="AN33" s="1624"/>
      <c r="AO33" s="1624"/>
      <c r="AP33" s="1622"/>
      <c r="AQ33" s="1622"/>
      <c r="AR33" s="1622"/>
      <c r="AS33" s="1622"/>
    </row>
    <row r="34" spans="1:46" s="1621" customFormat="1" ht="76.5">
      <c r="A34" s="1614" t="s">
        <v>1035</v>
      </c>
      <c r="B34" s="1615">
        <v>24</v>
      </c>
      <c r="C34" s="1658" t="s">
        <v>493</v>
      </c>
      <c r="D34" s="1617">
        <v>5.2</v>
      </c>
      <c r="E34" s="1643"/>
      <c r="F34" s="1643">
        <v>5.2</v>
      </c>
      <c r="G34" s="1659" t="s">
        <v>59</v>
      </c>
      <c r="H34" s="1619" t="s">
        <v>26</v>
      </c>
      <c r="I34" s="1619" t="s">
        <v>917</v>
      </c>
      <c r="J34" s="1651"/>
      <c r="K34" s="1651">
        <v>1.19</v>
      </c>
      <c r="L34" s="1651">
        <v>2.35</v>
      </c>
      <c r="M34" s="1651"/>
      <c r="N34" s="1651"/>
      <c r="O34" s="1651"/>
      <c r="P34" s="1651">
        <v>0.56000000000000005</v>
      </c>
      <c r="Q34" s="1651"/>
      <c r="R34" s="1651"/>
      <c r="S34" s="1651"/>
      <c r="T34" s="1651"/>
      <c r="U34" s="1651"/>
      <c r="V34" s="1651"/>
      <c r="W34" s="1651"/>
      <c r="X34" s="1651"/>
      <c r="Y34" s="1651"/>
      <c r="Z34" s="1651"/>
      <c r="AA34" s="1651"/>
      <c r="AB34" s="1651"/>
      <c r="AC34" s="1651"/>
      <c r="AD34" s="1651"/>
      <c r="AE34" s="1651"/>
      <c r="AF34" s="1651"/>
      <c r="AG34" s="1651"/>
      <c r="AH34" s="1651"/>
      <c r="AI34" s="1651">
        <v>0.45</v>
      </c>
      <c r="AJ34" s="1651"/>
      <c r="AK34" s="1651"/>
      <c r="AL34" s="1651"/>
      <c r="AM34" s="1651">
        <v>0.45</v>
      </c>
      <c r="AN34" s="1651">
        <v>0.2</v>
      </c>
      <c r="AO34" s="1651"/>
      <c r="AP34" s="1651"/>
      <c r="AQ34" s="1651"/>
      <c r="AR34" s="1651"/>
      <c r="AS34" s="1651"/>
    </row>
    <row r="35" spans="1:46" s="1621" customFormat="1" ht="63.75">
      <c r="A35" s="1614" t="s">
        <v>1035</v>
      </c>
      <c r="B35" s="1615">
        <v>25</v>
      </c>
      <c r="C35" s="1652" t="s">
        <v>720</v>
      </c>
      <c r="D35" s="1617">
        <v>0.5</v>
      </c>
      <c r="E35" s="1617">
        <v>0.08</v>
      </c>
      <c r="F35" s="1617">
        <v>0.42</v>
      </c>
      <c r="G35" s="1653" t="s">
        <v>59</v>
      </c>
      <c r="H35" s="1619" t="s">
        <v>24</v>
      </c>
      <c r="I35" s="1619" t="s">
        <v>918</v>
      </c>
      <c r="J35" s="1622"/>
      <c r="K35" s="1622"/>
      <c r="L35" s="1622">
        <v>0.37</v>
      </c>
      <c r="M35" s="1622"/>
      <c r="N35" s="1622"/>
      <c r="O35" s="1622"/>
      <c r="P35" s="1622"/>
      <c r="Q35" s="1622"/>
      <c r="R35" s="1622"/>
      <c r="S35" s="1622"/>
      <c r="T35" s="1622"/>
      <c r="U35" s="1622"/>
      <c r="V35" s="1622"/>
      <c r="W35" s="1622"/>
      <c r="X35" s="1622"/>
      <c r="Y35" s="1622"/>
      <c r="Z35" s="1622"/>
      <c r="AA35" s="1622"/>
      <c r="AB35" s="1622"/>
      <c r="AC35" s="1622"/>
      <c r="AD35" s="1622"/>
      <c r="AE35" s="1622"/>
      <c r="AF35" s="1622"/>
      <c r="AG35" s="1622"/>
      <c r="AH35" s="1622"/>
      <c r="AI35" s="1622"/>
      <c r="AJ35" s="1622"/>
      <c r="AK35" s="1624"/>
      <c r="AL35" s="1624"/>
      <c r="AM35" s="1624"/>
      <c r="AN35" s="1624"/>
      <c r="AO35" s="1624">
        <v>0.05</v>
      </c>
      <c r="AP35" s="1622"/>
      <c r="AQ35" s="1622"/>
      <c r="AR35" s="1622"/>
      <c r="AS35" s="1622"/>
    </row>
    <row r="36" spans="1:46" s="1621" customFormat="1" ht="38.25">
      <c r="A36" s="1614" t="s">
        <v>1035</v>
      </c>
      <c r="B36" s="1615">
        <v>26</v>
      </c>
      <c r="C36" s="1642" t="s">
        <v>487</v>
      </c>
      <c r="D36" s="1643">
        <v>2</v>
      </c>
      <c r="E36" s="1643"/>
      <c r="F36" s="1643">
        <v>2</v>
      </c>
      <c r="G36" s="1619" t="s">
        <v>59</v>
      </c>
      <c r="H36" s="1619" t="s">
        <v>635</v>
      </c>
      <c r="I36" s="1619" t="s">
        <v>919</v>
      </c>
      <c r="J36" s="1614"/>
      <c r="K36" s="1614"/>
      <c r="L36" s="1663">
        <v>2</v>
      </c>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c r="AL36" s="1614"/>
      <c r="AM36" s="1614"/>
      <c r="AN36" s="1614"/>
      <c r="AO36" s="1614"/>
      <c r="AP36" s="1614"/>
      <c r="AQ36" s="1614"/>
      <c r="AR36" s="1614"/>
      <c r="AS36" s="1614"/>
    </row>
    <row r="37" spans="1:46" s="1621" customFormat="1" ht="51">
      <c r="A37" s="1614" t="s">
        <v>1035</v>
      </c>
      <c r="B37" s="1615">
        <v>27</v>
      </c>
      <c r="C37" s="1642" t="s">
        <v>537</v>
      </c>
      <c r="D37" s="1643">
        <v>1</v>
      </c>
      <c r="E37" s="1643"/>
      <c r="F37" s="1643">
        <v>1</v>
      </c>
      <c r="G37" s="1653" t="s">
        <v>59</v>
      </c>
      <c r="H37" s="1619" t="s">
        <v>24</v>
      </c>
      <c r="I37" s="1619" t="s">
        <v>920</v>
      </c>
      <c r="J37" s="1614"/>
      <c r="K37" s="1614"/>
      <c r="L37" s="1663"/>
      <c r="M37" s="1651">
        <v>1</v>
      </c>
      <c r="N37" s="1614"/>
      <c r="O37" s="1614"/>
      <c r="P37" s="1614"/>
      <c r="Q37" s="1614"/>
      <c r="R37" s="1614"/>
      <c r="S37" s="1614"/>
      <c r="T37" s="1614"/>
      <c r="U37" s="1614"/>
      <c r="V37" s="1614"/>
      <c r="W37" s="1614"/>
      <c r="X37" s="1614"/>
      <c r="Y37" s="1614"/>
      <c r="Z37" s="1614"/>
      <c r="AA37" s="1614"/>
      <c r="AB37" s="1614"/>
      <c r="AC37" s="1614"/>
      <c r="AD37" s="1614"/>
      <c r="AE37" s="1614"/>
      <c r="AF37" s="1614"/>
      <c r="AG37" s="1614"/>
      <c r="AH37" s="1614"/>
      <c r="AI37" s="1614"/>
      <c r="AJ37" s="1614"/>
      <c r="AK37" s="1614"/>
      <c r="AL37" s="1614"/>
      <c r="AM37" s="1614"/>
      <c r="AN37" s="1614"/>
      <c r="AO37" s="1614"/>
      <c r="AP37" s="1614"/>
      <c r="AQ37" s="1614"/>
      <c r="AR37" s="1614"/>
      <c r="AS37" s="1614"/>
    </row>
    <row r="38" spans="1:46" s="1621" customFormat="1" ht="153">
      <c r="A38" s="1614" t="s">
        <v>1035</v>
      </c>
      <c r="B38" s="1615">
        <v>28</v>
      </c>
      <c r="C38" s="1642" t="s">
        <v>134</v>
      </c>
      <c r="D38" s="1617">
        <v>2.17</v>
      </c>
      <c r="E38" s="1643"/>
      <c r="F38" s="1643">
        <v>2.17</v>
      </c>
      <c r="G38" s="1619" t="s">
        <v>72</v>
      </c>
      <c r="H38" s="1619" t="s">
        <v>24</v>
      </c>
      <c r="I38" s="1619" t="s">
        <v>898</v>
      </c>
      <c r="J38" s="366">
        <v>0.11</v>
      </c>
      <c r="K38" s="366">
        <v>0.61</v>
      </c>
      <c r="L38" s="366">
        <v>1.35</v>
      </c>
      <c r="M38" s="366"/>
      <c r="N38" s="366"/>
      <c r="O38" s="366"/>
      <c r="P38" s="366"/>
      <c r="Q38" s="1075"/>
      <c r="R38" s="1075"/>
      <c r="S38" s="1075"/>
      <c r="T38" s="366"/>
      <c r="U38" s="366"/>
      <c r="V38" s="1075"/>
      <c r="W38" s="366"/>
      <c r="X38" s="366"/>
      <c r="Y38" s="366"/>
      <c r="Z38" s="366"/>
      <c r="AA38" s="366"/>
      <c r="AB38" s="366"/>
      <c r="AC38" s="366"/>
      <c r="AD38" s="1075"/>
      <c r="AE38" s="1075"/>
      <c r="AF38" s="366"/>
      <c r="AG38" s="366"/>
      <c r="AH38" s="366"/>
      <c r="AI38" s="366"/>
      <c r="AJ38" s="366"/>
      <c r="AK38" s="366"/>
      <c r="AL38" s="1075"/>
      <c r="AM38" s="366"/>
      <c r="AN38" s="366"/>
      <c r="AO38" s="366">
        <v>0.1</v>
      </c>
      <c r="AP38" s="366"/>
      <c r="AQ38" s="1075"/>
      <c r="AR38" s="366"/>
      <c r="AS38" s="366"/>
    </row>
    <row r="39" spans="1:46" s="1621" customFormat="1" ht="89.25">
      <c r="A39" s="1614" t="s">
        <v>1035</v>
      </c>
      <c r="B39" s="1615">
        <v>29</v>
      </c>
      <c r="C39" s="1660" t="s">
        <v>135</v>
      </c>
      <c r="D39" s="1617">
        <v>1.5</v>
      </c>
      <c r="E39" s="1643"/>
      <c r="F39" s="1643">
        <v>1.5</v>
      </c>
      <c r="G39" s="1661" t="s">
        <v>72</v>
      </c>
      <c r="H39" s="1619" t="s">
        <v>454</v>
      </c>
      <c r="I39" s="1619" t="s">
        <v>899</v>
      </c>
      <c r="J39" s="366">
        <v>0.09</v>
      </c>
      <c r="K39" s="366"/>
      <c r="L39" s="366">
        <v>1.38</v>
      </c>
      <c r="M39" s="366"/>
      <c r="N39" s="366"/>
      <c r="O39" s="366"/>
      <c r="P39" s="366">
        <v>0.03</v>
      </c>
      <c r="Q39" s="1075"/>
      <c r="R39" s="1075"/>
      <c r="S39" s="1075"/>
      <c r="T39" s="366"/>
      <c r="U39" s="366"/>
      <c r="V39" s="1075"/>
      <c r="W39" s="366"/>
      <c r="X39" s="366"/>
      <c r="Y39" s="366"/>
      <c r="Z39" s="366"/>
      <c r="AA39" s="366"/>
      <c r="AB39" s="366"/>
      <c r="AC39" s="366"/>
      <c r="AD39" s="1075"/>
      <c r="AE39" s="1075"/>
      <c r="AF39" s="366"/>
      <c r="AG39" s="366"/>
      <c r="AH39" s="366"/>
      <c r="AI39" s="366"/>
      <c r="AJ39" s="366"/>
      <c r="AK39" s="366"/>
      <c r="AL39" s="1075"/>
      <c r="AM39" s="366"/>
      <c r="AN39" s="366"/>
      <c r="AO39" s="366"/>
      <c r="AP39" s="366"/>
      <c r="AQ39" s="1075"/>
      <c r="AR39" s="366"/>
      <c r="AS39" s="366"/>
    </row>
    <row r="40" spans="1:46" s="1621" customFormat="1" ht="114.75">
      <c r="A40" s="1614" t="s">
        <v>1035</v>
      </c>
      <c r="B40" s="1615">
        <v>30</v>
      </c>
      <c r="C40" s="1642" t="s">
        <v>500</v>
      </c>
      <c r="D40" s="1643">
        <v>13.8</v>
      </c>
      <c r="E40" s="1643"/>
      <c r="F40" s="1643">
        <v>13.8</v>
      </c>
      <c r="G40" s="1619" t="s">
        <v>72</v>
      </c>
      <c r="H40" s="1619" t="s">
        <v>461</v>
      </c>
      <c r="I40" s="1619" t="s">
        <v>921</v>
      </c>
      <c r="J40" s="738">
        <v>0.8</v>
      </c>
      <c r="K40" s="738">
        <v>2.9</v>
      </c>
      <c r="L40" s="738">
        <v>7.4</v>
      </c>
      <c r="M40" s="738"/>
      <c r="N40" s="738"/>
      <c r="O40" s="738"/>
      <c r="P40" s="738"/>
      <c r="Q40" s="1076"/>
      <c r="R40" s="1076"/>
      <c r="S40" s="1076"/>
      <c r="T40" s="738"/>
      <c r="U40" s="738"/>
      <c r="V40" s="1076"/>
      <c r="W40" s="738">
        <v>1</v>
      </c>
      <c r="X40" s="738"/>
      <c r="Y40" s="738"/>
      <c r="Z40" s="738"/>
      <c r="AA40" s="738"/>
      <c r="AB40" s="738"/>
      <c r="AC40" s="738"/>
      <c r="AD40" s="1076"/>
      <c r="AE40" s="1076"/>
      <c r="AF40" s="738"/>
      <c r="AG40" s="738"/>
      <c r="AH40" s="738"/>
      <c r="AI40" s="738"/>
      <c r="AJ40" s="738"/>
      <c r="AK40" s="738"/>
      <c r="AL40" s="1076"/>
      <c r="AM40" s="738">
        <v>1.5</v>
      </c>
      <c r="AN40" s="738"/>
      <c r="AO40" s="738">
        <v>0.2</v>
      </c>
      <c r="AP40" s="738"/>
      <c r="AQ40" s="1076"/>
      <c r="AR40" s="738"/>
      <c r="AS40" s="738"/>
    </row>
    <row r="41" spans="1:46" s="1621" customFormat="1" ht="76.5">
      <c r="A41" s="1614" t="s">
        <v>1035</v>
      </c>
      <c r="B41" s="1615">
        <v>31</v>
      </c>
      <c r="C41" s="1664" t="s">
        <v>501</v>
      </c>
      <c r="D41" s="1643">
        <v>35.200000000000003</v>
      </c>
      <c r="E41" s="1643">
        <v>0.34000000000000341</v>
      </c>
      <c r="F41" s="1643">
        <v>34.86</v>
      </c>
      <c r="G41" s="1665" t="s">
        <v>72</v>
      </c>
      <c r="H41" s="1619" t="s">
        <v>364</v>
      </c>
      <c r="I41" s="1619" t="s">
        <v>922</v>
      </c>
      <c r="J41" s="1651">
        <v>2</v>
      </c>
      <c r="K41" s="1651">
        <v>9.32</v>
      </c>
      <c r="L41" s="1651"/>
      <c r="M41" s="1651">
        <v>12.38</v>
      </c>
      <c r="N41" s="1651"/>
      <c r="O41" s="1651">
        <v>11.16</v>
      </c>
      <c r="P41" s="1651"/>
      <c r="Q41" s="1651"/>
      <c r="R41" s="1651"/>
      <c r="S41" s="1651"/>
      <c r="T41" s="1651"/>
      <c r="U41" s="1651"/>
      <c r="V41" s="1651"/>
      <c r="W41" s="1651"/>
      <c r="X41" s="1651"/>
      <c r="Y41" s="1651"/>
      <c r="Z41" s="1651"/>
      <c r="AA41" s="1651"/>
      <c r="AB41" s="1651"/>
      <c r="AC41" s="1651"/>
      <c r="AD41" s="1651"/>
      <c r="AE41" s="1651"/>
      <c r="AF41" s="1651"/>
      <c r="AG41" s="1651"/>
      <c r="AH41" s="1651"/>
      <c r="AI41" s="1651"/>
      <c r="AJ41" s="1651"/>
      <c r="AK41" s="1651"/>
      <c r="AL41" s="1651"/>
      <c r="AM41" s="1651"/>
      <c r="AN41" s="1651"/>
      <c r="AO41" s="1651"/>
      <c r="AP41" s="1651"/>
      <c r="AQ41" s="1651"/>
      <c r="AR41" s="1651"/>
      <c r="AS41" s="1651"/>
    </row>
    <row r="42" spans="1:46" s="1621" customFormat="1" ht="76.5">
      <c r="A42" s="1614" t="s">
        <v>1035</v>
      </c>
      <c r="B42" s="1615">
        <v>32</v>
      </c>
      <c r="C42" s="1642" t="s">
        <v>499</v>
      </c>
      <c r="D42" s="1643">
        <v>1.83</v>
      </c>
      <c r="E42" s="1643">
        <v>1.83</v>
      </c>
      <c r="F42" s="1643"/>
      <c r="G42" s="1619" t="s">
        <v>72</v>
      </c>
      <c r="H42" s="1619" t="s">
        <v>175</v>
      </c>
      <c r="I42" s="1619" t="s">
        <v>924</v>
      </c>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1614"/>
      <c r="AJ42" s="1614"/>
      <c r="AK42" s="1614"/>
      <c r="AL42" s="1614"/>
      <c r="AM42" s="1614"/>
      <c r="AN42" s="1614"/>
      <c r="AO42" s="1614"/>
      <c r="AP42" s="1614"/>
      <c r="AQ42" s="1614"/>
      <c r="AR42" s="1614"/>
      <c r="AS42" s="1614"/>
    </row>
    <row r="43" spans="1:46" s="1621" customFormat="1" ht="51">
      <c r="A43" s="1614" t="s">
        <v>1035</v>
      </c>
      <c r="B43" s="1615">
        <v>33</v>
      </c>
      <c r="C43" s="1642" t="s">
        <v>736</v>
      </c>
      <c r="D43" s="1643">
        <v>1.24</v>
      </c>
      <c r="E43" s="1643"/>
      <c r="F43" s="1643">
        <v>1.24</v>
      </c>
      <c r="G43" s="1619" t="s">
        <v>247</v>
      </c>
      <c r="H43" s="1619" t="s">
        <v>26</v>
      </c>
      <c r="I43" s="1619" t="s">
        <v>925</v>
      </c>
      <c r="J43" s="1622"/>
      <c r="K43" s="1622"/>
      <c r="L43" s="1622"/>
      <c r="M43" s="1622"/>
      <c r="N43" s="1622"/>
      <c r="O43" s="1622"/>
      <c r="P43" s="1622"/>
      <c r="Q43" s="1622"/>
      <c r="R43" s="1622"/>
      <c r="S43" s="1622"/>
      <c r="T43" s="1622"/>
      <c r="U43" s="1622"/>
      <c r="V43" s="1622"/>
      <c r="W43" s="1622"/>
      <c r="X43" s="1622"/>
      <c r="Y43" s="1622"/>
      <c r="Z43" s="1622"/>
      <c r="AA43" s="1622"/>
      <c r="AB43" s="1622"/>
      <c r="AC43" s="1622"/>
      <c r="AD43" s="1622"/>
      <c r="AE43" s="1622"/>
      <c r="AF43" s="1622"/>
      <c r="AG43" s="1622"/>
      <c r="AH43" s="1622"/>
      <c r="AI43" s="1622">
        <v>1.24</v>
      </c>
      <c r="AJ43" s="1622"/>
      <c r="AK43" s="1624"/>
      <c r="AL43" s="1624"/>
      <c r="AM43" s="1624"/>
      <c r="AN43" s="1624"/>
      <c r="AO43" s="1624"/>
      <c r="AP43" s="1622"/>
      <c r="AQ43" s="1622"/>
      <c r="AR43" s="1622"/>
      <c r="AS43" s="1622"/>
    </row>
    <row r="44" spans="1:46" s="1621" customFormat="1" ht="38.25">
      <c r="A44" s="1614" t="s">
        <v>1035</v>
      </c>
      <c r="B44" s="1615">
        <v>34</v>
      </c>
      <c r="C44" s="1658" t="s">
        <v>371</v>
      </c>
      <c r="D44" s="1617">
        <v>3.4</v>
      </c>
      <c r="E44" s="1643"/>
      <c r="F44" s="1643">
        <v>3.4</v>
      </c>
      <c r="G44" s="1659" t="s">
        <v>142</v>
      </c>
      <c r="H44" s="1619" t="s">
        <v>26</v>
      </c>
      <c r="I44" s="1619" t="s">
        <v>907</v>
      </c>
      <c r="J44" s="1651"/>
      <c r="K44" s="1651"/>
      <c r="L44" s="1651">
        <v>2.82</v>
      </c>
      <c r="M44" s="1651"/>
      <c r="N44" s="1651"/>
      <c r="O44" s="1651"/>
      <c r="P44" s="1651"/>
      <c r="Q44" s="1651"/>
      <c r="R44" s="1651"/>
      <c r="S44" s="1651"/>
      <c r="T44" s="1651"/>
      <c r="U44" s="1651"/>
      <c r="V44" s="1651"/>
      <c r="W44" s="1651">
        <v>0.26</v>
      </c>
      <c r="X44" s="1651"/>
      <c r="Y44" s="1651"/>
      <c r="Z44" s="1651"/>
      <c r="AA44" s="1651"/>
      <c r="AB44" s="1651"/>
      <c r="AC44" s="1651"/>
      <c r="AD44" s="1651"/>
      <c r="AE44" s="1651"/>
      <c r="AF44" s="1651"/>
      <c r="AG44" s="1651"/>
      <c r="AH44" s="1651"/>
      <c r="AI44" s="1651">
        <v>0.32</v>
      </c>
      <c r="AJ44" s="1651"/>
      <c r="AK44" s="1651"/>
      <c r="AL44" s="1651"/>
      <c r="AM44" s="1651"/>
      <c r="AN44" s="1651"/>
      <c r="AO44" s="1651"/>
      <c r="AP44" s="1651"/>
      <c r="AQ44" s="1651"/>
      <c r="AR44" s="1651"/>
      <c r="AS44" s="1651"/>
    </row>
    <row r="45" spans="1:46" s="1621" customFormat="1" ht="89.25">
      <c r="A45" s="1614" t="s">
        <v>1035</v>
      </c>
      <c r="B45" s="1615">
        <v>35</v>
      </c>
      <c r="C45" s="1642" t="s">
        <v>762</v>
      </c>
      <c r="D45" s="1643">
        <v>0.24</v>
      </c>
      <c r="E45" s="1643"/>
      <c r="F45" s="1643">
        <v>0.24</v>
      </c>
      <c r="G45" s="1619" t="s">
        <v>68</v>
      </c>
      <c r="H45" s="1619" t="s">
        <v>364</v>
      </c>
      <c r="I45" s="1619" t="s">
        <v>900</v>
      </c>
      <c r="J45" s="1614"/>
      <c r="K45" s="1655"/>
      <c r="L45" s="1655">
        <v>0.24</v>
      </c>
      <c r="M45" s="1655"/>
      <c r="N45" s="1655"/>
      <c r="O45" s="1655"/>
      <c r="P45" s="1655"/>
      <c r="Q45" s="1655"/>
      <c r="R45" s="1655"/>
      <c r="S45" s="1655"/>
      <c r="T45" s="1655"/>
      <c r="U45" s="1655"/>
      <c r="V45" s="1655"/>
      <c r="W45" s="1655"/>
      <c r="X45" s="1655"/>
      <c r="Y45" s="1655"/>
      <c r="Z45" s="1655"/>
      <c r="AA45" s="1655"/>
      <c r="AB45" s="1655"/>
      <c r="AC45" s="1655"/>
      <c r="AD45" s="1655"/>
      <c r="AE45" s="1655"/>
      <c r="AF45" s="1655"/>
      <c r="AG45" s="1655"/>
      <c r="AH45" s="1655"/>
      <c r="AI45" s="1655"/>
      <c r="AJ45" s="1655"/>
      <c r="AK45" s="1655"/>
      <c r="AL45" s="334"/>
      <c r="AM45" s="334"/>
      <c r="AN45" s="334"/>
      <c r="AO45" s="334"/>
      <c r="AP45" s="334"/>
      <c r="AQ45" s="1655"/>
      <c r="AR45" s="1655"/>
      <c r="AS45" s="1655"/>
      <c r="AT45" s="1655"/>
    </row>
    <row r="46" spans="1:46" s="1621" customFormat="1" ht="38.25">
      <c r="A46" s="1614" t="s">
        <v>1035</v>
      </c>
      <c r="B46" s="1615">
        <v>36</v>
      </c>
      <c r="C46" s="1652" t="s">
        <v>129</v>
      </c>
      <c r="D46" s="1617">
        <v>7.03</v>
      </c>
      <c r="E46" s="1617">
        <v>1.4</v>
      </c>
      <c r="F46" s="1617">
        <v>5.63</v>
      </c>
      <c r="G46" s="1653" t="s">
        <v>130</v>
      </c>
      <c r="H46" s="1619" t="s">
        <v>55</v>
      </c>
      <c r="I46" s="1619" t="s">
        <v>902</v>
      </c>
      <c r="J46" s="1622"/>
      <c r="K46" s="1622"/>
      <c r="L46" s="1622">
        <v>5.63</v>
      </c>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c r="AI46" s="1622"/>
      <c r="AJ46" s="1622"/>
      <c r="AK46" s="1624"/>
      <c r="AL46" s="1624"/>
      <c r="AM46" s="1624"/>
      <c r="AN46" s="1624"/>
      <c r="AO46" s="1624"/>
      <c r="AP46" s="1622"/>
      <c r="AQ46" s="1622"/>
      <c r="AR46" s="1622"/>
      <c r="AS46" s="1622"/>
    </row>
    <row r="47" spans="1:46" s="1621" customFormat="1" ht="89.25">
      <c r="A47" s="1614" t="s">
        <v>1035</v>
      </c>
      <c r="B47" s="1615">
        <v>37</v>
      </c>
      <c r="C47" s="1666" t="s">
        <v>508</v>
      </c>
      <c r="D47" s="1643">
        <v>22.65</v>
      </c>
      <c r="E47" s="1643"/>
      <c r="F47" s="1643">
        <v>22.65</v>
      </c>
      <c r="G47" s="1667" t="s">
        <v>52</v>
      </c>
      <c r="H47" s="1619" t="s">
        <v>712</v>
      </c>
      <c r="I47" s="1619" t="s">
        <v>903</v>
      </c>
      <c r="J47" s="1621">
        <v>0</v>
      </c>
      <c r="K47" s="1621">
        <v>9.85</v>
      </c>
      <c r="L47" s="1621">
        <v>5.38</v>
      </c>
      <c r="M47" s="1621">
        <v>7.42</v>
      </c>
      <c r="N47" s="1621">
        <v>0</v>
      </c>
      <c r="O47" s="1621">
        <v>0</v>
      </c>
      <c r="P47" s="1621">
        <v>0</v>
      </c>
      <c r="Q47" s="1621">
        <v>0</v>
      </c>
      <c r="R47" s="1621">
        <v>0</v>
      </c>
      <c r="S47" s="1621">
        <v>0</v>
      </c>
      <c r="T47" s="1621">
        <v>0</v>
      </c>
      <c r="U47" s="1621">
        <v>0</v>
      </c>
      <c r="V47" s="1621">
        <v>0</v>
      </c>
      <c r="W47" s="1621">
        <v>0</v>
      </c>
      <c r="X47" s="1621">
        <v>0</v>
      </c>
      <c r="Y47" s="1621">
        <v>0</v>
      </c>
      <c r="Z47" s="1621">
        <v>0</v>
      </c>
      <c r="AA47" s="1621">
        <v>0</v>
      </c>
      <c r="AB47" s="1621">
        <v>0</v>
      </c>
      <c r="AC47" s="1621">
        <v>0</v>
      </c>
      <c r="AD47" s="1621">
        <v>0</v>
      </c>
      <c r="AE47" s="1621">
        <v>0</v>
      </c>
      <c r="AF47" s="1621">
        <v>0</v>
      </c>
      <c r="AG47" s="1621">
        <v>0</v>
      </c>
      <c r="AH47" s="1621">
        <v>0</v>
      </c>
      <c r="AI47" s="1621">
        <v>0</v>
      </c>
      <c r="AJ47" s="1621">
        <v>0</v>
      </c>
      <c r="AK47" s="1621">
        <v>0</v>
      </c>
      <c r="AL47" s="1621">
        <v>0</v>
      </c>
      <c r="AM47" s="1621">
        <v>0</v>
      </c>
      <c r="AN47" s="1621">
        <v>0</v>
      </c>
      <c r="AO47" s="1621">
        <v>0</v>
      </c>
      <c r="AP47" s="1621">
        <v>0</v>
      </c>
      <c r="AQ47" s="1621">
        <v>0</v>
      </c>
      <c r="AR47" s="1621">
        <v>0</v>
      </c>
      <c r="AS47" s="1621">
        <v>0</v>
      </c>
    </row>
    <row r="48" spans="1:46" s="1621" customFormat="1" ht="63.75">
      <c r="A48" s="1614" t="s">
        <v>1035</v>
      </c>
      <c r="B48" s="1615">
        <v>38</v>
      </c>
      <c r="C48" s="1668" t="s">
        <v>509</v>
      </c>
      <c r="D48" s="1617">
        <v>23.68</v>
      </c>
      <c r="E48" s="1643"/>
      <c r="F48" s="1643">
        <v>23.68</v>
      </c>
      <c r="G48" s="1669" t="s">
        <v>52</v>
      </c>
      <c r="H48" s="1619" t="s">
        <v>555</v>
      </c>
      <c r="I48" s="1619" t="s">
        <v>904</v>
      </c>
      <c r="J48" s="333"/>
      <c r="K48" s="333"/>
      <c r="L48" s="333"/>
      <c r="M48" s="333"/>
      <c r="N48" s="333"/>
      <c r="O48" s="333"/>
      <c r="P48" s="333"/>
      <c r="Q48" s="1072"/>
      <c r="R48" s="1072"/>
      <c r="S48" s="1072"/>
      <c r="T48" s="333"/>
      <c r="U48" s="333"/>
      <c r="V48" s="1072"/>
      <c r="W48" s="333"/>
      <c r="X48" s="333"/>
      <c r="Y48" s="333"/>
      <c r="Z48" s="333"/>
      <c r="AA48" s="333"/>
      <c r="AB48" s="333"/>
      <c r="AC48" s="333"/>
      <c r="AD48" s="1072"/>
      <c r="AE48" s="1072"/>
      <c r="AF48" s="333"/>
      <c r="AG48" s="333"/>
      <c r="AH48" s="333"/>
      <c r="AI48" s="333"/>
      <c r="AJ48" s="333"/>
      <c r="AK48" s="176"/>
      <c r="AL48" s="1079"/>
      <c r="AM48" s="176">
        <v>7.5</v>
      </c>
      <c r="AN48" s="176"/>
      <c r="AO48" s="176">
        <v>3.3</v>
      </c>
      <c r="AP48" s="333"/>
      <c r="AQ48" s="1072"/>
      <c r="AR48" s="333"/>
      <c r="AS48" s="333"/>
    </row>
    <row r="49" spans="1:45" s="1621" customFormat="1" ht="127.5">
      <c r="A49" s="1614" t="s">
        <v>1035</v>
      </c>
      <c r="B49" s="1615">
        <v>39</v>
      </c>
      <c r="C49" s="1668" t="s">
        <v>510</v>
      </c>
      <c r="D49" s="1617">
        <v>35.57</v>
      </c>
      <c r="E49" s="1617"/>
      <c r="F49" s="1617">
        <v>35.57</v>
      </c>
      <c r="G49" s="1669" t="s">
        <v>52</v>
      </c>
      <c r="H49" s="1619" t="s">
        <v>556</v>
      </c>
      <c r="I49" s="1619" t="s">
        <v>905</v>
      </c>
      <c r="J49" s="1621">
        <v>0</v>
      </c>
      <c r="K49" s="1621">
        <v>15.5</v>
      </c>
      <c r="L49" s="1621">
        <v>8.7800000000000011</v>
      </c>
      <c r="M49" s="1621">
        <v>0</v>
      </c>
      <c r="N49" s="1621">
        <v>0</v>
      </c>
      <c r="O49" s="1621">
        <v>0</v>
      </c>
      <c r="P49" s="1621">
        <v>0</v>
      </c>
      <c r="Q49" s="1621">
        <v>0</v>
      </c>
      <c r="R49" s="1621">
        <v>0</v>
      </c>
      <c r="S49" s="1621">
        <v>0</v>
      </c>
      <c r="T49" s="1621">
        <v>0</v>
      </c>
      <c r="U49" s="1621">
        <v>0</v>
      </c>
      <c r="V49" s="1621">
        <v>0</v>
      </c>
      <c r="W49" s="1621">
        <v>0</v>
      </c>
      <c r="X49" s="1621">
        <v>0</v>
      </c>
      <c r="Y49" s="1621">
        <v>0</v>
      </c>
      <c r="Z49" s="1621">
        <v>0</v>
      </c>
      <c r="AA49" s="1621">
        <v>0</v>
      </c>
      <c r="AB49" s="1621">
        <v>0</v>
      </c>
      <c r="AC49" s="1621">
        <v>0</v>
      </c>
      <c r="AD49" s="1621">
        <v>0</v>
      </c>
      <c r="AE49" s="1621">
        <v>0</v>
      </c>
      <c r="AF49" s="1621">
        <v>0</v>
      </c>
      <c r="AG49" s="1621">
        <v>0</v>
      </c>
      <c r="AH49" s="1621">
        <v>0</v>
      </c>
      <c r="AI49" s="1621">
        <v>0</v>
      </c>
      <c r="AJ49" s="1621">
        <v>0</v>
      </c>
      <c r="AK49" s="1621">
        <v>0</v>
      </c>
      <c r="AL49" s="1621">
        <v>0</v>
      </c>
      <c r="AM49" s="1621">
        <v>11.29</v>
      </c>
      <c r="AN49" s="1621">
        <v>0</v>
      </c>
      <c r="AO49" s="1621">
        <v>0</v>
      </c>
      <c r="AP49" s="1621">
        <v>0</v>
      </c>
      <c r="AQ49" s="1621">
        <v>0</v>
      </c>
      <c r="AR49" s="1621">
        <v>0</v>
      </c>
      <c r="AS49" s="1621">
        <v>0</v>
      </c>
    </row>
    <row r="50" spans="1:45" ht="63.75">
      <c r="A50" s="1272" t="s">
        <v>1035</v>
      </c>
      <c r="B50" s="1591">
        <v>40</v>
      </c>
      <c r="C50" s="1507" t="s">
        <v>511</v>
      </c>
      <c r="D50" s="1503">
        <v>0.08</v>
      </c>
      <c r="E50" s="1503"/>
      <c r="F50" s="1503">
        <v>0.08</v>
      </c>
      <c r="G50" s="1508" t="s">
        <v>52</v>
      </c>
      <c r="H50" s="1435" t="s">
        <v>764</v>
      </c>
      <c r="I50" s="1435" t="s">
        <v>765</v>
      </c>
    </row>
    <row r="51" spans="1:45" ht="89.25">
      <c r="A51" s="1272" t="s">
        <v>1035</v>
      </c>
      <c r="B51" s="1591">
        <v>41</v>
      </c>
      <c r="C51" s="1507" t="s">
        <v>136</v>
      </c>
      <c r="D51" s="1503">
        <v>2.84</v>
      </c>
      <c r="E51" s="1503"/>
      <c r="F51" s="1503">
        <v>2.84</v>
      </c>
      <c r="G51" s="1508" t="s">
        <v>52</v>
      </c>
      <c r="H51" s="1435" t="s">
        <v>557</v>
      </c>
      <c r="I51" s="1435" t="s">
        <v>906</v>
      </c>
    </row>
    <row r="52" spans="1:45" ht="102">
      <c r="A52" s="1272" t="s">
        <v>1035</v>
      </c>
      <c r="B52" s="1591">
        <v>42</v>
      </c>
      <c r="C52" s="1507" t="s">
        <v>512</v>
      </c>
      <c r="D52" s="1503">
        <v>16.64</v>
      </c>
      <c r="E52" s="1503"/>
      <c r="F52" s="1503">
        <v>16.64</v>
      </c>
      <c r="G52" s="1508" t="s">
        <v>52</v>
      </c>
      <c r="H52" s="1435" t="s">
        <v>558</v>
      </c>
      <c r="I52" s="1435" t="s">
        <v>632</v>
      </c>
    </row>
    <row r="53" spans="1:45" ht="178.5">
      <c r="A53" s="1272" t="s">
        <v>1035</v>
      </c>
      <c r="B53" s="1591">
        <v>43</v>
      </c>
      <c r="C53" s="1434" t="s">
        <v>507</v>
      </c>
      <c r="D53" s="1436">
        <v>32.67</v>
      </c>
      <c r="E53" s="1436"/>
      <c r="F53" s="1436">
        <v>32.67</v>
      </c>
      <c r="G53" s="1435" t="s">
        <v>52</v>
      </c>
      <c r="H53" s="1435" t="s">
        <v>175</v>
      </c>
      <c r="I53" s="1435" t="s">
        <v>926</v>
      </c>
    </row>
    <row r="54" spans="1:45" ht="76.5">
      <c r="A54" s="1272" t="s">
        <v>1035</v>
      </c>
      <c r="B54" s="1591">
        <v>44</v>
      </c>
      <c r="C54" s="1434" t="s">
        <v>705</v>
      </c>
      <c r="D54" s="1303">
        <v>83.3</v>
      </c>
      <c r="E54" s="1303"/>
      <c r="F54" s="1436">
        <v>83.3</v>
      </c>
      <c r="G54" s="1435" t="s">
        <v>52</v>
      </c>
      <c r="H54" s="1435" t="s">
        <v>781</v>
      </c>
      <c r="I54" s="1435" t="s">
        <v>782</v>
      </c>
    </row>
    <row r="55" spans="1:45" ht="51">
      <c r="A55" s="1272" t="s">
        <v>1035</v>
      </c>
      <c r="B55" s="1591">
        <v>45</v>
      </c>
      <c r="C55" s="1434" t="s">
        <v>927</v>
      </c>
      <c r="D55" s="1303">
        <v>2.71</v>
      </c>
      <c r="E55" s="1303"/>
      <c r="F55" s="1436">
        <v>2.71</v>
      </c>
      <c r="G55" s="1435" t="s">
        <v>52</v>
      </c>
      <c r="H55" s="1435" t="s">
        <v>26</v>
      </c>
      <c r="I55" s="1435" t="s">
        <v>928</v>
      </c>
    </row>
    <row r="56" spans="1:45" ht="38.25">
      <c r="A56" s="1272" t="s">
        <v>1035</v>
      </c>
      <c r="B56" s="1591">
        <v>46</v>
      </c>
      <c r="C56" s="1505" t="s">
        <v>666</v>
      </c>
      <c r="D56" s="1503">
        <v>3</v>
      </c>
      <c r="E56" s="1503"/>
      <c r="F56" s="1503">
        <v>3</v>
      </c>
      <c r="G56" s="1506" t="s">
        <v>259</v>
      </c>
      <c r="H56" s="1435" t="s">
        <v>667</v>
      </c>
      <c r="I56" s="1435" t="s">
        <v>930</v>
      </c>
    </row>
    <row r="57" spans="1:45" ht="114.75">
      <c r="A57" s="1272" t="s">
        <v>1035</v>
      </c>
      <c r="B57" s="1591">
        <v>47</v>
      </c>
      <c r="C57" s="1507" t="s">
        <v>766</v>
      </c>
      <c r="D57" s="1503">
        <v>6.8</v>
      </c>
      <c r="E57" s="1503"/>
      <c r="F57" s="1503">
        <v>6.8</v>
      </c>
      <c r="G57" s="1508" t="s">
        <v>77</v>
      </c>
      <c r="H57" s="1435" t="s">
        <v>19</v>
      </c>
      <c r="I57" s="1435" t="s">
        <v>767</v>
      </c>
    </row>
    <row r="58" spans="1:45" ht="38.25">
      <c r="A58" s="1272" t="s">
        <v>1035</v>
      </c>
      <c r="B58" s="1591">
        <v>48</v>
      </c>
      <c r="C58" s="1505" t="s">
        <v>784</v>
      </c>
      <c r="D58" s="1503">
        <v>5</v>
      </c>
      <c r="E58" s="1503"/>
      <c r="F58" s="1503">
        <v>5</v>
      </c>
      <c r="G58" s="1506" t="s">
        <v>77</v>
      </c>
      <c r="H58" s="1435" t="s">
        <v>19</v>
      </c>
      <c r="I58" s="1435" t="s">
        <v>914</v>
      </c>
    </row>
    <row r="59" spans="1:45" ht="38.25">
      <c r="A59" s="1272" t="s">
        <v>1036</v>
      </c>
      <c r="B59" s="1591">
        <v>49</v>
      </c>
      <c r="C59" s="1446" t="s">
        <v>146</v>
      </c>
      <c r="D59" s="1503">
        <v>0.51</v>
      </c>
      <c r="E59" s="1503"/>
      <c r="F59" s="1503">
        <v>0.51</v>
      </c>
      <c r="G59" s="1448" t="s">
        <v>144</v>
      </c>
      <c r="H59" s="1435" t="s">
        <v>454</v>
      </c>
      <c r="I59" s="1435" t="s">
        <v>632</v>
      </c>
    </row>
    <row r="60" spans="1:45" ht="114.75">
      <c r="A60" s="1272" t="s">
        <v>1036</v>
      </c>
      <c r="B60" s="1591">
        <v>50</v>
      </c>
      <c r="C60" s="1507" t="s">
        <v>713</v>
      </c>
      <c r="D60" s="1503">
        <v>8</v>
      </c>
      <c r="E60" s="1503"/>
      <c r="F60" s="1503">
        <v>8</v>
      </c>
      <c r="G60" s="1508" t="s">
        <v>49</v>
      </c>
      <c r="H60" s="1435" t="s">
        <v>26</v>
      </c>
      <c r="I60" s="1435" t="s">
        <v>910</v>
      </c>
    </row>
    <row r="61" spans="1:45" ht="140.25">
      <c r="A61" s="1272" t="s">
        <v>1036</v>
      </c>
      <c r="B61" s="1591">
        <v>51</v>
      </c>
      <c r="C61" s="1509" t="s">
        <v>473</v>
      </c>
      <c r="D61" s="1503">
        <v>43</v>
      </c>
      <c r="E61" s="1503"/>
      <c r="F61" s="1503">
        <v>43</v>
      </c>
      <c r="G61" s="1510" t="s">
        <v>49</v>
      </c>
      <c r="H61" s="1435" t="s">
        <v>26</v>
      </c>
      <c r="I61" s="1435" t="s">
        <v>911</v>
      </c>
    </row>
    <row r="62" spans="1:45" ht="63.75">
      <c r="A62" s="1272" t="s">
        <v>1036</v>
      </c>
      <c r="B62" s="1591">
        <v>52</v>
      </c>
      <c r="C62" s="1434" t="s">
        <v>785</v>
      </c>
      <c r="D62" s="1436">
        <v>6</v>
      </c>
      <c r="E62" s="1436"/>
      <c r="F62" s="1436">
        <v>6</v>
      </c>
      <c r="G62" s="1435" t="s">
        <v>49</v>
      </c>
      <c r="H62" s="1435" t="s">
        <v>174</v>
      </c>
      <c r="I62" s="1435" t="s">
        <v>931</v>
      </c>
    </row>
    <row r="63" spans="1:45" ht="63.75">
      <c r="A63" s="1272" t="s">
        <v>1035</v>
      </c>
      <c r="B63" s="1591">
        <v>53</v>
      </c>
      <c r="C63" s="1446" t="s">
        <v>714</v>
      </c>
      <c r="D63" s="1503">
        <v>0.26</v>
      </c>
      <c r="E63" s="1436"/>
      <c r="F63" s="1436">
        <v>0.26</v>
      </c>
      <c r="G63" s="1448" t="s">
        <v>44</v>
      </c>
      <c r="H63" s="1435" t="s">
        <v>26</v>
      </c>
      <c r="I63" s="1435" t="s">
        <v>914</v>
      </c>
    </row>
    <row r="64" spans="1:45" ht="51">
      <c r="A64" s="1272" t="s">
        <v>1035</v>
      </c>
      <c r="B64" s="1591">
        <v>54</v>
      </c>
      <c r="C64" s="1446" t="s">
        <v>770</v>
      </c>
      <c r="D64" s="1503">
        <v>1.03</v>
      </c>
      <c r="E64" s="1436">
        <v>0.75</v>
      </c>
      <c r="F64" s="1436">
        <v>0.28000000000000003</v>
      </c>
      <c r="G64" s="1448" t="s">
        <v>44</v>
      </c>
      <c r="H64" s="1435" t="s">
        <v>19</v>
      </c>
      <c r="I64" s="1435" t="s">
        <v>632</v>
      </c>
    </row>
    <row r="65" spans="1:9" ht="76.5">
      <c r="A65" s="1272" t="s">
        <v>1035</v>
      </c>
      <c r="B65" s="1591">
        <v>55</v>
      </c>
      <c r="C65" s="1434" t="s">
        <v>367</v>
      </c>
      <c r="D65" s="1436">
        <v>5</v>
      </c>
      <c r="E65" s="1436"/>
      <c r="F65" s="1436">
        <v>5</v>
      </c>
      <c r="G65" s="1448" t="s">
        <v>76</v>
      </c>
      <c r="H65" s="1435" t="s">
        <v>175</v>
      </c>
      <c r="I65" s="1435" t="s">
        <v>932</v>
      </c>
    </row>
    <row r="66" spans="1:9" ht="25.5">
      <c r="A66" s="1272"/>
      <c r="B66" s="1592" t="s">
        <v>1031</v>
      </c>
      <c r="C66" s="1367" t="s">
        <v>1029</v>
      </c>
      <c r="D66" s="1436"/>
      <c r="E66" s="1436"/>
      <c r="F66" s="1436"/>
      <c r="G66" s="1448"/>
      <c r="H66" s="1435"/>
      <c r="I66" s="1435"/>
    </row>
    <row r="67" spans="1:9" ht="38.25">
      <c r="A67" s="1272" t="s">
        <v>1036</v>
      </c>
      <c r="B67" s="1591">
        <v>56</v>
      </c>
      <c r="C67" s="1511" t="s">
        <v>702</v>
      </c>
      <c r="D67" s="1503">
        <v>17</v>
      </c>
      <c r="E67" s="1503">
        <v>17</v>
      </c>
      <c r="F67" s="1503"/>
      <c r="G67" s="1512" t="s">
        <v>152</v>
      </c>
      <c r="H67" s="1435" t="s">
        <v>24</v>
      </c>
      <c r="I67" s="1435" t="s">
        <v>934</v>
      </c>
    </row>
    <row r="68" spans="1:9" ht="38.25">
      <c r="A68" s="1272" t="s">
        <v>1036</v>
      </c>
      <c r="B68" s="1880">
        <v>57</v>
      </c>
      <c r="C68" s="1513" t="s">
        <v>672</v>
      </c>
      <c r="D68" s="1503">
        <v>20</v>
      </c>
      <c r="E68" s="1503">
        <v>20</v>
      </c>
      <c r="F68" s="1503"/>
      <c r="G68" s="1514" t="s">
        <v>152</v>
      </c>
      <c r="H68" s="1435" t="s">
        <v>715</v>
      </c>
      <c r="I68" s="1435" t="s">
        <v>934</v>
      </c>
    </row>
    <row r="69" spans="1:9" ht="38.25">
      <c r="A69" s="1272" t="s">
        <v>1036</v>
      </c>
      <c r="B69" s="1880"/>
      <c r="C69" s="1513" t="s">
        <v>671</v>
      </c>
      <c r="D69" s="1503">
        <v>20</v>
      </c>
      <c r="E69" s="1503">
        <v>20</v>
      </c>
      <c r="F69" s="1503"/>
      <c r="G69" s="1514" t="s">
        <v>123</v>
      </c>
      <c r="H69" s="1435" t="s">
        <v>55</v>
      </c>
      <c r="I69" s="1435" t="s">
        <v>934</v>
      </c>
    </row>
    <row r="70" spans="1:9" ht="38.25">
      <c r="A70" s="1272" t="s">
        <v>1036</v>
      </c>
      <c r="B70" s="1591">
        <v>58</v>
      </c>
      <c r="C70" s="1446" t="s">
        <v>695</v>
      </c>
      <c r="D70" s="1503">
        <v>13.62</v>
      </c>
      <c r="E70" s="1503"/>
      <c r="F70" s="1503">
        <v>13.62</v>
      </c>
      <c r="G70" s="1448" t="s">
        <v>123</v>
      </c>
      <c r="H70" s="1435" t="s">
        <v>19</v>
      </c>
      <c r="I70" s="1435" t="s">
        <v>941</v>
      </c>
    </row>
    <row r="71" spans="1:9" ht="25.5">
      <c r="A71" s="1272" t="s">
        <v>1036</v>
      </c>
      <c r="B71" s="1591">
        <v>59</v>
      </c>
      <c r="C71" s="1502" t="s">
        <v>664</v>
      </c>
      <c r="D71" s="1503">
        <v>10.3</v>
      </c>
      <c r="E71" s="1503"/>
      <c r="F71" s="1503">
        <v>10.3</v>
      </c>
      <c r="G71" s="1504" t="s">
        <v>90</v>
      </c>
      <c r="H71" s="1435" t="s">
        <v>55</v>
      </c>
      <c r="I71" s="1435" t="s">
        <v>941</v>
      </c>
    </row>
    <row r="72" spans="1:9" ht="38.25">
      <c r="A72" s="1272" t="s">
        <v>1036</v>
      </c>
      <c r="B72" s="1591">
        <v>60</v>
      </c>
      <c r="C72" s="1502" t="s">
        <v>727</v>
      </c>
      <c r="D72" s="1503">
        <v>30</v>
      </c>
      <c r="E72" s="1503"/>
      <c r="F72" s="1503">
        <v>30</v>
      </c>
      <c r="G72" s="1504" t="s">
        <v>90</v>
      </c>
      <c r="H72" s="1435" t="s">
        <v>680</v>
      </c>
      <c r="I72" s="1435" t="s">
        <v>938</v>
      </c>
    </row>
    <row r="73" spans="1:9" ht="51">
      <c r="A73" s="1272" t="s">
        <v>1036</v>
      </c>
      <c r="B73" s="1591">
        <v>61</v>
      </c>
      <c r="C73" s="1502" t="s">
        <v>1009</v>
      </c>
      <c r="D73" s="1503">
        <v>30</v>
      </c>
      <c r="E73" s="1503"/>
      <c r="F73" s="1503">
        <v>30</v>
      </c>
      <c r="G73" s="1504" t="s">
        <v>90</v>
      </c>
      <c r="H73" s="1435" t="s">
        <v>19</v>
      </c>
      <c r="I73" s="1435" t="s">
        <v>938</v>
      </c>
    </row>
    <row r="74" spans="1:9" ht="38.25">
      <c r="A74" s="1272" t="s">
        <v>1036</v>
      </c>
      <c r="B74" s="1591">
        <v>62</v>
      </c>
      <c r="C74" s="1505" t="s">
        <v>716</v>
      </c>
      <c r="D74" s="1503">
        <v>5</v>
      </c>
      <c r="E74" s="1503">
        <v>2.41</v>
      </c>
      <c r="F74" s="1503">
        <v>2.59</v>
      </c>
      <c r="G74" s="1506" t="s">
        <v>82</v>
      </c>
      <c r="H74" s="1435" t="s">
        <v>57</v>
      </c>
      <c r="I74" s="1435" t="s">
        <v>938</v>
      </c>
    </row>
    <row r="75" spans="1:9" ht="89.25">
      <c r="A75" s="1272" t="s">
        <v>1036</v>
      </c>
      <c r="B75" s="1591">
        <v>63</v>
      </c>
      <c r="C75" s="1505" t="s">
        <v>787</v>
      </c>
      <c r="D75" s="1503">
        <v>0.1</v>
      </c>
      <c r="E75" s="1503"/>
      <c r="F75" s="1503">
        <v>0.1</v>
      </c>
      <c r="G75" s="1506" t="s">
        <v>82</v>
      </c>
      <c r="H75" s="1435" t="s">
        <v>26</v>
      </c>
      <c r="I75" s="1435" t="s">
        <v>939</v>
      </c>
    </row>
    <row r="76" spans="1:9" ht="38.25">
      <c r="A76" s="1272" t="s">
        <v>1036</v>
      </c>
      <c r="B76" s="1591">
        <v>64</v>
      </c>
      <c r="C76" s="1507" t="s">
        <v>634</v>
      </c>
      <c r="D76" s="1503">
        <v>1</v>
      </c>
      <c r="E76" s="1503">
        <v>1</v>
      </c>
      <c r="F76" s="1503"/>
      <c r="G76" s="1508" t="s">
        <v>82</v>
      </c>
      <c r="H76" s="1435" t="s">
        <v>26</v>
      </c>
      <c r="I76" s="1435" t="s">
        <v>940</v>
      </c>
    </row>
    <row r="77" spans="1:9" ht="25.5">
      <c r="A77" s="1272" t="s">
        <v>1036</v>
      </c>
      <c r="B77" s="1591">
        <v>65</v>
      </c>
      <c r="C77" s="1507" t="s">
        <v>651</v>
      </c>
      <c r="D77" s="1503">
        <v>0.2</v>
      </c>
      <c r="E77" s="1503"/>
      <c r="F77" s="1503">
        <v>0.2</v>
      </c>
      <c r="G77" s="1508" t="s">
        <v>82</v>
      </c>
      <c r="H77" s="1435" t="s">
        <v>26</v>
      </c>
      <c r="I77" s="1435" t="s">
        <v>938</v>
      </c>
    </row>
    <row r="78" spans="1:9" ht="63.75">
      <c r="A78" s="1272" t="s">
        <v>1036</v>
      </c>
      <c r="B78" s="1591">
        <v>66</v>
      </c>
      <c r="C78" s="1507" t="s">
        <v>644</v>
      </c>
      <c r="D78" s="1503">
        <v>3.62</v>
      </c>
      <c r="E78" s="1503">
        <v>1.1200000000000001</v>
      </c>
      <c r="F78" s="1503">
        <v>2.5</v>
      </c>
      <c r="G78" s="1508" t="s">
        <v>82</v>
      </c>
      <c r="H78" s="1435" t="s">
        <v>175</v>
      </c>
      <c r="I78" s="1435" t="s">
        <v>943</v>
      </c>
    </row>
    <row r="79" spans="1:9" ht="51">
      <c r="A79" s="1272" t="s">
        <v>1036</v>
      </c>
      <c r="B79" s="1591">
        <v>67</v>
      </c>
      <c r="C79" s="1507" t="s">
        <v>718</v>
      </c>
      <c r="D79" s="1503">
        <v>1.84</v>
      </c>
      <c r="E79" s="1503">
        <v>1.6</v>
      </c>
      <c r="F79" s="1503">
        <v>0.24</v>
      </c>
      <c r="G79" s="1508" t="s">
        <v>82</v>
      </c>
      <c r="H79" s="1435" t="s">
        <v>719</v>
      </c>
      <c r="I79" s="1435" t="s">
        <v>938</v>
      </c>
    </row>
    <row r="80" spans="1:9" ht="38.25">
      <c r="A80" s="1272" t="s">
        <v>1036</v>
      </c>
      <c r="B80" s="1591">
        <v>68</v>
      </c>
      <c r="C80" s="1507" t="s">
        <v>799</v>
      </c>
      <c r="D80" s="1503">
        <v>1</v>
      </c>
      <c r="E80" s="1503">
        <v>1</v>
      </c>
      <c r="F80" s="1503"/>
      <c r="G80" s="1508" t="s">
        <v>82</v>
      </c>
      <c r="H80" s="1435" t="s">
        <v>26</v>
      </c>
      <c r="I80" s="1435" t="s">
        <v>938</v>
      </c>
    </row>
    <row r="81" spans="1:9" ht="51">
      <c r="A81" s="1272" t="s">
        <v>1036</v>
      </c>
      <c r="B81" s="1591">
        <v>69</v>
      </c>
      <c r="C81" s="1507" t="s">
        <v>800</v>
      </c>
      <c r="D81" s="1503">
        <v>12.3</v>
      </c>
      <c r="E81" s="1503"/>
      <c r="F81" s="1503">
        <v>12.3</v>
      </c>
      <c r="G81" s="1508" t="s">
        <v>82</v>
      </c>
      <c r="H81" s="1435" t="s">
        <v>686</v>
      </c>
      <c r="I81" s="1435" t="s">
        <v>938</v>
      </c>
    </row>
    <row r="82" spans="1:9" ht="38.25">
      <c r="A82" s="1272" t="s">
        <v>1036</v>
      </c>
      <c r="B82" s="1591">
        <v>70</v>
      </c>
      <c r="C82" s="1507" t="s">
        <v>801</v>
      </c>
      <c r="D82" s="1503">
        <v>1.8</v>
      </c>
      <c r="E82" s="1503">
        <v>1.05</v>
      </c>
      <c r="F82" s="1503">
        <v>0.75</v>
      </c>
      <c r="G82" s="1508" t="s">
        <v>82</v>
      </c>
      <c r="H82" s="1435" t="s">
        <v>686</v>
      </c>
      <c r="I82" s="1435" t="s">
        <v>938</v>
      </c>
    </row>
    <row r="83" spans="1:9" ht="38.25">
      <c r="A83" s="1272" t="s">
        <v>1036</v>
      </c>
      <c r="B83" s="1591">
        <v>71</v>
      </c>
      <c r="C83" s="1434" t="s">
        <v>480</v>
      </c>
      <c r="D83" s="1436">
        <v>6.5</v>
      </c>
      <c r="E83" s="1436"/>
      <c r="F83" s="1436">
        <v>6.5</v>
      </c>
      <c r="G83" s="1435" t="s">
        <v>82</v>
      </c>
      <c r="H83" s="1435" t="s">
        <v>175</v>
      </c>
      <c r="I83" s="1435" t="s">
        <v>938</v>
      </c>
    </row>
    <row r="84" spans="1:9" ht="25.5">
      <c r="A84" s="1272" t="s">
        <v>1036</v>
      </c>
      <c r="B84" s="1591">
        <v>72</v>
      </c>
      <c r="C84" s="1434" t="s">
        <v>696</v>
      </c>
      <c r="D84" s="1436">
        <v>4.9000000000000004</v>
      </c>
      <c r="E84" s="1436"/>
      <c r="F84" s="1436">
        <v>4.9000000000000004</v>
      </c>
      <c r="G84" s="1435" t="s">
        <v>82</v>
      </c>
      <c r="H84" s="1435" t="s">
        <v>55</v>
      </c>
      <c r="I84" s="1435" t="s">
        <v>938</v>
      </c>
    </row>
    <row r="85" spans="1:9" ht="25.5">
      <c r="A85" s="1272" t="s">
        <v>1036</v>
      </c>
      <c r="B85" s="1591">
        <v>73</v>
      </c>
      <c r="C85" s="1434" t="s">
        <v>696</v>
      </c>
      <c r="D85" s="1436">
        <v>2.6</v>
      </c>
      <c r="E85" s="1436"/>
      <c r="F85" s="1436">
        <v>2.6</v>
      </c>
      <c r="G85" s="1435" t="s">
        <v>82</v>
      </c>
      <c r="H85" s="1435" t="s">
        <v>55</v>
      </c>
      <c r="I85" s="1435" t="s">
        <v>938</v>
      </c>
    </row>
    <row r="86" spans="1:9" ht="25.5">
      <c r="A86" s="1272" t="s">
        <v>1036</v>
      </c>
      <c r="B86" s="1591">
        <v>74</v>
      </c>
      <c r="C86" s="1434" t="s">
        <v>697</v>
      </c>
      <c r="D86" s="1436">
        <v>3.8</v>
      </c>
      <c r="E86" s="1436"/>
      <c r="F86" s="1436">
        <v>3.8</v>
      </c>
      <c r="G86" s="1435" t="s">
        <v>82</v>
      </c>
      <c r="H86" s="1435" t="s">
        <v>24</v>
      </c>
      <c r="I86" s="1435" t="s">
        <v>938</v>
      </c>
    </row>
    <row r="87" spans="1:9" ht="25.5">
      <c r="A87" s="1272" t="s">
        <v>1036</v>
      </c>
      <c r="B87" s="1591">
        <v>75</v>
      </c>
      <c r="C87" s="1434" t="s">
        <v>698</v>
      </c>
      <c r="D87" s="1436">
        <v>3.5</v>
      </c>
      <c r="E87" s="1436"/>
      <c r="F87" s="1436">
        <v>3.5</v>
      </c>
      <c r="G87" s="1435" t="s">
        <v>82</v>
      </c>
      <c r="H87" s="1435" t="s">
        <v>461</v>
      </c>
      <c r="I87" s="1435" t="s">
        <v>938</v>
      </c>
    </row>
    <row r="88" spans="1:9" ht="38.25">
      <c r="A88" s="1272" t="s">
        <v>1036</v>
      </c>
      <c r="B88" s="1591">
        <v>76</v>
      </c>
      <c r="C88" s="1515" t="s">
        <v>369</v>
      </c>
      <c r="D88" s="1436">
        <v>3.2</v>
      </c>
      <c r="E88" s="1436"/>
      <c r="F88" s="1436">
        <v>3.2</v>
      </c>
      <c r="G88" s="1516" t="s">
        <v>88</v>
      </c>
      <c r="H88" s="1435" t="s">
        <v>174</v>
      </c>
      <c r="I88" s="1435" t="s">
        <v>936</v>
      </c>
    </row>
    <row r="89" spans="1:9" ht="25.5">
      <c r="A89" s="1272" t="s">
        <v>1036</v>
      </c>
      <c r="B89" s="1591">
        <v>77</v>
      </c>
      <c r="C89" s="1502" t="s">
        <v>791</v>
      </c>
      <c r="D89" s="1503">
        <v>0.06</v>
      </c>
      <c r="E89" s="1503"/>
      <c r="F89" s="1503"/>
      <c r="G89" s="1504" t="s">
        <v>88</v>
      </c>
      <c r="H89" s="1435" t="s">
        <v>365</v>
      </c>
      <c r="I89" s="1435" t="s">
        <v>938</v>
      </c>
    </row>
    <row r="90" spans="1:9" ht="25.5">
      <c r="A90" s="1272" t="s">
        <v>1036</v>
      </c>
      <c r="B90" s="1591">
        <v>78</v>
      </c>
      <c r="C90" s="1502" t="s">
        <v>792</v>
      </c>
      <c r="D90" s="1503">
        <v>0.11</v>
      </c>
      <c r="E90" s="1503"/>
      <c r="F90" s="1503"/>
      <c r="G90" s="1504" t="s">
        <v>88</v>
      </c>
      <c r="H90" s="1435" t="s">
        <v>175</v>
      </c>
      <c r="I90" s="1435" t="s">
        <v>938</v>
      </c>
    </row>
    <row r="91" spans="1:9" ht="25.5">
      <c r="A91" s="1272" t="s">
        <v>1036</v>
      </c>
      <c r="B91" s="1591">
        <v>79</v>
      </c>
      <c r="C91" s="1502" t="s">
        <v>793</v>
      </c>
      <c r="D91" s="1503">
        <v>0.25</v>
      </c>
      <c r="E91" s="1503"/>
      <c r="F91" s="1503"/>
      <c r="G91" s="1504" t="s">
        <v>88</v>
      </c>
      <c r="H91" s="1435" t="s">
        <v>26</v>
      </c>
      <c r="I91" s="1435" t="s">
        <v>938</v>
      </c>
    </row>
    <row r="92" spans="1:9" ht="25.5">
      <c r="A92" s="1272" t="s">
        <v>1036</v>
      </c>
      <c r="B92" s="1591">
        <v>80</v>
      </c>
      <c r="C92" s="1502" t="s">
        <v>794</v>
      </c>
      <c r="D92" s="1503">
        <v>0.19</v>
      </c>
      <c r="E92" s="1503"/>
      <c r="F92" s="1503"/>
      <c r="G92" s="1504" t="s">
        <v>88</v>
      </c>
      <c r="H92" s="1435" t="s">
        <v>26</v>
      </c>
      <c r="I92" s="1435" t="s">
        <v>938</v>
      </c>
    </row>
    <row r="93" spans="1:9" ht="25.5">
      <c r="A93" s="1272" t="s">
        <v>1036</v>
      </c>
      <c r="B93" s="1591">
        <v>81</v>
      </c>
      <c r="C93" s="1434" t="s">
        <v>467</v>
      </c>
      <c r="D93" s="1436">
        <v>0.35</v>
      </c>
      <c r="E93" s="1436"/>
      <c r="F93" s="1436">
        <v>0.35</v>
      </c>
      <c r="G93" s="1435" t="s">
        <v>88</v>
      </c>
      <c r="H93" s="1435" t="s">
        <v>365</v>
      </c>
      <c r="I93" s="1435" t="s">
        <v>914</v>
      </c>
    </row>
    <row r="94" spans="1:9" ht="76.5">
      <c r="A94" s="1272" t="s">
        <v>1036</v>
      </c>
      <c r="B94" s="1591">
        <v>82</v>
      </c>
      <c r="C94" s="1434" t="s">
        <v>368</v>
      </c>
      <c r="D94" s="1436">
        <v>22</v>
      </c>
      <c r="E94" s="1436"/>
      <c r="F94" s="1436">
        <v>22</v>
      </c>
      <c r="G94" s="1435" t="s">
        <v>88</v>
      </c>
      <c r="H94" s="1435" t="s">
        <v>175</v>
      </c>
      <c r="I94" s="1435" t="s">
        <v>942</v>
      </c>
    </row>
    <row r="95" spans="1:9" ht="25.5">
      <c r="A95" s="1272" t="s">
        <v>1036</v>
      </c>
      <c r="B95" s="1593">
        <v>82.1</v>
      </c>
      <c r="C95" s="1367" t="s">
        <v>469</v>
      </c>
      <c r="D95" s="1369">
        <v>1.63</v>
      </c>
      <c r="E95" s="1369"/>
      <c r="F95" s="1369">
        <v>1.63</v>
      </c>
      <c r="G95" s="1366" t="s">
        <v>88</v>
      </c>
      <c r="H95" s="1366" t="s">
        <v>175</v>
      </c>
      <c r="I95" s="1435" t="s">
        <v>914</v>
      </c>
    </row>
    <row r="96" spans="1:9" ht="38.25">
      <c r="A96" s="1272" t="s">
        <v>1036</v>
      </c>
      <c r="B96" s="1593">
        <v>82.2</v>
      </c>
      <c r="C96" s="1367" t="s">
        <v>471</v>
      </c>
      <c r="D96" s="1369">
        <v>12</v>
      </c>
      <c r="E96" s="1369"/>
      <c r="F96" s="1369">
        <v>12</v>
      </c>
      <c r="G96" s="1366" t="s">
        <v>88</v>
      </c>
      <c r="H96" s="1366" t="s">
        <v>175</v>
      </c>
      <c r="I96" s="1435" t="s">
        <v>914</v>
      </c>
    </row>
    <row r="97" spans="1:16376" ht="25.5">
      <c r="A97" s="1272" t="s">
        <v>1036</v>
      </c>
      <c r="B97" s="1591">
        <v>83</v>
      </c>
      <c r="C97" s="1446" t="s">
        <v>528</v>
      </c>
      <c r="D97" s="1503">
        <v>1</v>
      </c>
      <c r="E97" s="1517"/>
      <c r="F97" s="1503">
        <v>1</v>
      </c>
      <c r="G97" s="1448" t="s">
        <v>121</v>
      </c>
      <c r="H97" s="1435" t="s">
        <v>24</v>
      </c>
      <c r="I97" s="1435" t="s">
        <v>941</v>
      </c>
    </row>
    <row r="98" spans="1:16376" ht="25.5">
      <c r="A98" s="1272" t="s">
        <v>1036</v>
      </c>
      <c r="B98" s="1591">
        <v>84</v>
      </c>
      <c r="C98" s="1446" t="s">
        <v>528</v>
      </c>
      <c r="D98" s="1503">
        <v>1.2</v>
      </c>
      <c r="E98" s="1503"/>
      <c r="F98" s="1503">
        <v>1.2</v>
      </c>
      <c r="G98" s="1448" t="s">
        <v>121</v>
      </c>
      <c r="H98" s="1435" t="s">
        <v>454</v>
      </c>
      <c r="I98" s="1435" t="s">
        <v>941</v>
      </c>
    </row>
    <row r="99" spans="1:16376" ht="25.5">
      <c r="A99" s="1272" t="s">
        <v>1036</v>
      </c>
      <c r="B99" s="1591">
        <v>85</v>
      </c>
      <c r="C99" s="1446" t="s">
        <v>528</v>
      </c>
      <c r="D99" s="1503">
        <v>0.9</v>
      </c>
      <c r="E99" s="1503"/>
      <c r="F99" s="1503">
        <v>0.9</v>
      </c>
      <c r="G99" s="1448" t="s">
        <v>121</v>
      </c>
      <c r="H99" s="1435" t="s">
        <v>454</v>
      </c>
      <c r="I99" s="1435" t="s">
        <v>941</v>
      </c>
    </row>
    <row r="100" spans="1:16376" ht="25.5">
      <c r="A100" s="1272" t="s">
        <v>1036</v>
      </c>
      <c r="B100" s="1591">
        <v>86</v>
      </c>
      <c r="C100" s="1446" t="s">
        <v>528</v>
      </c>
      <c r="D100" s="1503">
        <v>0.9</v>
      </c>
      <c r="E100" s="1518"/>
      <c r="F100" s="1503">
        <v>0.9</v>
      </c>
      <c r="G100" s="1448" t="s">
        <v>121</v>
      </c>
      <c r="H100" s="1435" t="s">
        <v>57</v>
      </c>
      <c r="I100" s="1435" t="s">
        <v>941</v>
      </c>
    </row>
    <row r="101" spans="1:16376" ht="25.5">
      <c r="A101" s="1272" t="s">
        <v>1036</v>
      </c>
      <c r="B101" s="1591">
        <v>87</v>
      </c>
      <c r="C101" s="1446" t="s">
        <v>528</v>
      </c>
      <c r="D101" s="1503">
        <v>1</v>
      </c>
      <c r="E101" s="1503"/>
      <c r="F101" s="1503">
        <v>1</v>
      </c>
      <c r="G101" s="1506" t="s">
        <v>121</v>
      </c>
      <c r="H101" s="1435" t="s">
        <v>19</v>
      </c>
      <c r="I101" s="1435" t="s">
        <v>941</v>
      </c>
    </row>
    <row r="102" spans="1:16376" ht="25.5">
      <c r="A102" s="1272" t="s">
        <v>1036</v>
      </c>
      <c r="B102" s="1591">
        <v>88</v>
      </c>
      <c r="C102" s="1446" t="s">
        <v>528</v>
      </c>
      <c r="D102" s="1503">
        <v>0.9</v>
      </c>
      <c r="E102" s="1503"/>
      <c r="F102" s="1503">
        <v>0.9</v>
      </c>
      <c r="G102" s="1506" t="s">
        <v>121</v>
      </c>
      <c r="H102" s="1435" t="s">
        <v>22</v>
      </c>
      <c r="I102" s="1435" t="s">
        <v>941</v>
      </c>
    </row>
    <row r="103" spans="1:16376" ht="25.5">
      <c r="A103" s="1272" t="s">
        <v>1036</v>
      </c>
      <c r="B103" s="1591">
        <v>89</v>
      </c>
      <c r="C103" s="1446" t="s">
        <v>528</v>
      </c>
      <c r="D103" s="1503">
        <v>0.5</v>
      </c>
      <c r="E103" s="1503"/>
      <c r="F103" s="1503">
        <v>0.5</v>
      </c>
      <c r="G103" s="1506" t="s">
        <v>121</v>
      </c>
      <c r="H103" s="1435" t="s">
        <v>73</v>
      </c>
      <c r="I103" s="1435" t="s">
        <v>941</v>
      </c>
    </row>
    <row r="104" spans="1:16376" s="1483" customFormat="1" ht="27">
      <c r="A104" s="1596"/>
      <c r="B104" s="1594" t="s">
        <v>227</v>
      </c>
      <c r="C104" s="1266" t="s">
        <v>650</v>
      </c>
      <c r="D104" s="1269"/>
      <c r="E104" s="1260"/>
      <c r="F104" s="1269"/>
      <c r="G104" s="1269"/>
      <c r="H104" s="1269"/>
      <c r="I104" s="1519"/>
    </row>
    <row r="105" spans="1:16376" ht="63.75">
      <c r="A105" s="1272" t="s">
        <v>1036</v>
      </c>
      <c r="B105" s="1595">
        <v>90</v>
      </c>
      <c r="C105" s="1434" t="s">
        <v>531</v>
      </c>
      <c r="D105" s="1303">
        <v>0.6</v>
      </c>
      <c r="E105" s="1520"/>
      <c r="F105" s="1520"/>
      <c r="G105" s="1387" t="s">
        <v>49</v>
      </c>
      <c r="H105" s="1387" t="s">
        <v>26</v>
      </c>
      <c r="I105" s="1435" t="s">
        <v>945</v>
      </c>
    </row>
    <row r="106" spans="1:16376" ht="127.5">
      <c r="A106" s="1272" t="s">
        <v>1036</v>
      </c>
      <c r="B106" s="1595">
        <v>91</v>
      </c>
      <c r="C106" s="1434" t="s">
        <v>532</v>
      </c>
      <c r="D106" s="1436">
        <v>12.7</v>
      </c>
      <c r="E106" s="1520"/>
      <c r="F106" s="1520"/>
      <c r="G106" s="1387" t="s">
        <v>49</v>
      </c>
      <c r="H106" s="1387" t="s">
        <v>26</v>
      </c>
      <c r="I106" s="1521" t="s">
        <v>947</v>
      </c>
    </row>
    <row r="107" spans="1:16376" ht="63.75">
      <c r="A107" s="1272" t="s">
        <v>1036</v>
      </c>
      <c r="B107" s="1595">
        <v>92</v>
      </c>
      <c r="C107" s="1434" t="s">
        <v>533</v>
      </c>
      <c r="D107" s="1303">
        <v>0.02</v>
      </c>
      <c r="E107" s="1520"/>
      <c r="F107" s="1520"/>
      <c r="G107" s="1387" t="s">
        <v>49</v>
      </c>
      <c r="H107" s="1387" t="s">
        <v>26</v>
      </c>
      <c r="I107" s="1521" t="s">
        <v>945</v>
      </c>
    </row>
    <row r="108" spans="1:16376" ht="63.75">
      <c r="A108" s="1272" t="s">
        <v>1036</v>
      </c>
      <c r="B108" s="1595">
        <v>93</v>
      </c>
      <c r="C108" s="1434" t="s">
        <v>534</v>
      </c>
      <c r="D108" s="1436">
        <v>0.02</v>
      </c>
      <c r="E108" s="1436"/>
      <c r="F108" s="1436"/>
      <c r="G108" s="1387" t="s">
        <v>49</v>
      </c>
      <c r="H108" s="1435" t="s">
        <v>26</v>
      </c>
      <c r="I108" s="1521" t="s">
        <v>945</v>
      </c>
    </row>
    <row r="109" spans="1:16376" s="1306" customFormat="1" ht="27">
      <c r="B109" s="1582" t="s">
        <v>158</v>
      </c>
      <c r="C109" s="1583" t="s">
        <v>1033</v>
      </c>
      <c r="D109" s="1584"/>
      <c r="E109" s="1584"/>
      <c r="F109" s="1584"/>
      <c r="G109" s="1585"/>
      <c r="H109" s="1582"/>
      <c r="I109" s="1582"/>
      <c r="J109" s="1252"/>
      <c r="K109" s="1252"/>
      <c r="L109" s="1252"/>
      <c r="M109" s="1252"/>
      <c r="N109" s="1252"/>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c r="CB109" s="1252"/>
      <c r="CC109" s="1252"/>
      <c r="CD109" s="1252"/>
      <c r="CE109" s="1252"/>
      <c r="CF109" s="1252"/>
      <c r="CG109" s="1252"/>
      <c r="CH109" s="1252"/>
      <c r="CI109" s="1252"/>
      <c r="CJ109" s="1252"/>
      <c r="CK109" s="1252"/>
      <c r="CL109" s="1252"/>
      <c r="CM109" s="1252"/>
      <c r="CN109" s="1252"/>
      <c r="CO109" s="1252"/>
      <c r="CP109" s="1252"/>
      <c r="CQ109" s="1252"/>
      <c r="CR109" s="1252"/>
      <c r="CS109" s="1252"/>
      <c r="CT109" s="1252"/>
      <c r="CU109" s="1252"/>
      <c r="CV109" s="1252"/>
      <c r="CW109" s="1252"/>
      <c r="CX109" s="1252"/>
      <c r="CY109" s="1252"/>
      <c r="CZ109" s="1252"/>
      <c r="DA109" s="1252"/>
      <c r="DB109" s="1252"/>
      <c r="DC109" s="1252"/>
      <c r="DD109" s="1252"/>
      <c r="DE109" s="1252"/>
      <c r="DF109" s="1252"/>
      <c r="DG109" s="1252"/>
      <c r="DH109" s="1252"/>
      <c r="DI109" s="1252"/>
      <c r="DJ109" s="1252"/>
      <c r="DK109" s="1252"/>
      <c r="DL109" s="1252"/>
      <c r="DM109" s="1252"/>
      <c r="DN109" s="1252"/>
      <c r="DO109" s="1252"/>
      <c r="DP109" s="1252"/>
      <c r="DQ109" s="1252"/>
      <c r="DR109" s="1252"/>
      <c r="DS109" s="1252"/>
      <c r="DT109" s="1252"/>
      <c r="DU109" s="1252"/>
      <c r="DV109" s="1252"/>
      <c r="DW109" s="1252"/>
      <c r="DX109" s="1252"/>
      <c r="DY109" s="1252"/>
      <c r="DZ109" s="1252"/>
      <c r="EA109" s="1252"/>
      <c r="EB109" s="1252"/>
      <c r="EC109" s="1252"/>
      <c r="ED109" s="1252"/>
      <c r="EE109" s="1252"/>
      <c r="EF109" s="1252"/>
      <c r="EG109" s="1252"/>
      <c r="EH109" s="1252"/>
      <c r="EI109" s="1252"/>
      <c r="EJ109" s="1252"/>
      <c r="EK109" s="1252"/>
      <c r="EL109" s="1252"/>
      <c r="EM109" s="1252"/>
      <c r="EN109" s="1252"/>
      <c r="EO109" s="1252"/>
      <c r="EP109" s="1252"/>
      <c r="EQ109" s="1252"/>
      <c r="ER109" s="1252"/>
      <c r="ES109" s="1252"/>
      <c r="ET109" s="1252"/>
      <c r="EU109" s="1252"/>
      <c r="EV109" s="1252"/>
      <c r="EW109" s="1252"/>
      <c r="EX109" s="1252"/>
      <c r="EY109" s="1252"/>
      <c r="EZ109" s="1252"/>
      <c r="FA109" s="1252"/>
      <c r="FB109" s="1252"/>
      <c r="FC109" s="1252"/>
      <c r="FD109" s="1252"/>
      <c r="FE109" s="1252"/>
      <c r="FF109" s="1252"/>
      <c r="FG109" s="1252"/>
      <c r="FH109" s="1252"/>
      <c r="FI109" s="1252"/>
      <c r="FJ109" s="1252"/>
      <c r="FK109" s="1252"/>
      <c r="FL109" s="1252"/>
      <c r="FM109" s="1252"/>
      <c r="FN109" s="1252"/>
      <c r="FO109" s="1252"/>
      <c r="FP109" s="1252"/>
      <c r="FQ109" s="1252"/>
      <c r="FR109" s="1252"/>
      <c r="FS109" s="1252"/>
      <c r="FT109" s="1252"/>
      <c r="FU109" s="1252"/>
      <c r="FV109" s="1252"/>
      <c r="FW109" s="1252"/>
      <c r="FX109" s="1252"/>
      <c r="FY109" s="1252"/>
      <c r="FZ109" s="1252"/>
      <c r="GA109" s="1252"/>
      <c r="GB109" s="1252"/>
      <c r="GC109" s="1252"/>
      <c r="GD109" s="1252"/>
      <c r="GE109" s="1252"/>
      <c r="GF109" s="1252"/>
      <c r="GG109" s="1252"/>
      <c r="GH109" s="1252"/>
      <c r="GI109" s="1252"/>
      <c r="GJ109" s="1252"/>
      <c r="GK109" s="1252"/>
      <c r="GL109" s="1252"/>
      <c r="GM109" s="1252"/>
      <c r="GN109" s="1252"/>
      <c r="GO109" s="1252"/>
      <c r="GP109" s="1252"/>
      <c r="GQ109" s="1252"/>
      <c r="GR109" s="1252"/>
      <c r="GS109" s="1252"/>
      <c r="GT109" s="1252"/>
      <c r="GU109" s="1252"/>
      <c r="GV109" s="1252"/>
      <c r="GW109" s="1252"/>
      <c r="GX109" s="1252"/>
      <c r="GY109" s="1252"/>
      <c r="GZ109" s="1252"/>
      <c r="HA109" s="1252"/>
      <c r="HB109" s="1252"/>
      <c r="HC109" s="1252"/>
      <c r="HD109" s="1252"/>
      <c r="HE109" s="1252"/>
      <c r="HF109" s="1252"/>
      <c r="HG109" s="1252"/>
      <c r="HH109" s="1252"/>
      <c r="HI109" s="1252"/>
      <c r="HJ109" s="1252"/>
      <c r="HK109" s="1252"/>
      <c r="HL109" s="1252"/>
      <c r="HM109" s="1252"/>
      <c r="HN109" s="1252"/>
      <c r="HO109" s="1252"/>
      <c r="HP109" s="1252"/>
      <c r="HQ109" s="1252"/>
      <c r="HR109" s="1252"/>
      <c r="HS109" s="1252"/>
      <c r="HT109" s="1252"/>
      <c r="HU109" s="1252"/>
      <c r="HV109" s="1252"/>
      <c r="HW109" s="1252"/>
      <c r="HX109" s="1252"/>
      <c r="HY109" s="1252"/>
      <c r="HZ109" s="1252"/>
      <c r="IA109" s="1252"/>
      <c r="IB109" s="1252"/>
      <c r="IC109" s="1252"/>
      <c r="ID109" s="1252"/>
      <c r="IE109" s="1252"/>
      <c r="IF109" s="1252"/>
      <c r="IG109" s="1252"/>
      <c r="IH109" s="1252"/>
      <c r="II109" s="1252"/>
      <c r="IJ109" s="1252"/>
      <c r="IK109" s="1252"/>
      <c r="IL109" s="1252"/>
      <c r="IM109" s="1252"/>
      <c r="IN109" s="1252"/>
      <c r="IO109" s="1252"/>
      <c r="IP109" s="1252"/>
      <c r="IQ109" s="1252"/>
      <c r="IR109" s="1252"/>
      <c r="IS109" s="1252"/>
      <c r="IT109" s="1252"/>
      <c r="IU109" s="1252"/>
      <c r="IV109" s="1252"/>
      <c r="IW109" s="1252"/>
      <c r="IX109" s="1252"/>
      <c r="IY109" s="1252"/>
      <c r="IZ109" s="1252"/>
      <c r="JA109" s="1252"/>
      <c r="JB109" s="1252"/>
      <c r="JC109" s="1252"/>
      <c r="JD109" s="1252"/>
      <c r="JE109" s="1252"/>
      <c r="JF109" s="1252"/>
      <c r="JG109" s="1252"/>
      <c r="JH109" s="1252"/>
      <c r="JI109" s="1252"/>
      <c r="JJ109" s="1252"/>
      <c r="JK109" s="1252"/>
      <c r="JL109" s="1252"/>
      <c r="JM109" s="1252"/>
      <c r="JN109" s="1252"/>
      <c r="JO109" s="1252"/>
      <c r="JP109" s="1252"/>
      <c r="JQ109" s="1252"/>
      <c r="JR109" s="1252"/>
      <c r="JS109" s="1252"/>
      <c r="JT109" s="1252"/>
      <c r="JU109" s="1252"/>
      <c r="JV109" s="1252"/>
      <c r="JW109" s="1252"/>
      <c r="JX109" s="1252"/>
      <c r="JY109" s="1252"/>
      <c r="JZ109" s="1252"/>
      <c r="KA109" s="1252"/>
      <c r="KB109" s="1252"/>
      <c r="KC109" s="1252"/>
      <c r="KD109" s="1252"/>
      <c r="KE109" s="1252"/>
      <c r="KF109" s="1252"/>
      <c r="KG109" s="1252"/>
      <c r="KH109" s="1252"/>
      <c r="KI109" s="1252"/>
      <c r="KJ109" s="1252"/>
      <c r="KK109" s="1252"/>
      <c r="KL109" s="1252"/>
      <c r="KM109" s="1252"/>
      <c r="KN109" s="1252"/>
      <c r="KO109" s="1252"/>
      <c r="KP109" s="1252"/>
      <c r="KQ109" s="1252"/>
      <c r="KR109" s="1252"/>
      <c r="KS109" s="1252"/>
      <c r="KT109" s="1252"/>
      <c r="KU109" s="1252"/>
      <c r="KV109" s="1252"/>
      <c r="KW109" s="1252"/>
      <c r="KX109" s="1252"/>
      <c r="KY109" s="1252"/>
      <c r="KZ109" s="1252"/>
      <c r="LA109" s="1252"/>
      <c r="LB109" s="1252"/>
      <c r="LC109" s="1252"/>
      <c r="LD109" s="1252"/>
      <c r="LE109" s="1252"/>
      <c r="LF109" s="1252"/>
      <c r="LG109" s="1252"/>
      <c r="LH109" s="1252"/>
      <c r="LI109" s="1252"/>
      <c r="LJ109" s="1252"/>
      <c r="LK109" s="1252"/>
      <c r="LL109" s="1252"/>
      <c r="LM109" s="1252"/>
      <c r="LN109" s="1252"/>
      <c r="LO109" s="1252"/>
      <c r="LP109" s="1252"/>
      <c r="LQ109" s="1252"/>
      <c r="LR109" s="1252"/>
      <c r="LS109" s="1252"/>
      <c r="LT109" s="1252"/>
      <c r="LU109" s="1252"/>
      <c r="LV109" s="1252"/>
      <c r="LW109" s="1252"/>
      <c r="LX109" s="1252"/>
      <c r="LY109" s="1252"/>
      <c r="LZ109" s="1252"/>
      <c r="MA109" s="1252"/>
      <c r="MB109" s="1252"/>
      <c r="MC109" s="1252"/>
      <c r="MD109" s="1252"/>
      <c r="ME109" s="1252"/>
      <c r="MF109" s="1252"/>
      <c r="MG109" s="1252"/>
      <c r="MH109" s="1252"/>
      <c r="MI109" s="1252"/>
      <c r="MJ109" s="1252"/>
      <c r="MK109" s="1252"/>
      <c r="ML109" s="1252"/>
      <c r="MM109" s="1252"/>
      <c r="MN109" s="1252"/>
      <c r="MO109" s="1252"/>
      <c r="MP109" s="1252"/>
      <c r="MQ109" s="1252"/>
      <c r="MR109" s="1252"/>
      <c r="MS109" s="1252"/>
      <c r="MT109" s="1252"/>
      <c r="MU109" s="1252"/>
      <c r="MV109" s="1252"/>
      <c r="MW109" s="1252"/>
      <c r="MX109" s="1252"/>
      <c r="MY109" s="1252"/>
      <c r="MZ109" s="1252"/>
      <c r="NA109" s="1252"/>
      <c r="NB109" s="1252"/>
      <c r="NC109" s="1252"/>
      <c r="ND109" s="1252"/>
      <c r="NE109" s="1252"/>
      <c r="NF109" s="1252"/>
      <c r="NG109" s="1252"/>
      <c r="NH109" s="1252"/>
      <c r="NI109" s="1252"/>
      <c r="NJ109" s="1252"/>
      <c r="NK109" s="1252"/>
      <c r="NL109" s="1252"/>
      <c r="NM109" s="1252"/>
      <c r="NN109" s="1252"/>
      <c r="NO109" s="1252"/>
      <c r="NP109" s="1252"/>
      <c r="NQ109" s="1252"/>
      <c r="NR109" s="1252"/>
      <c r="NS109" s="1252"/>
      <c r="NT109" s="1252"/>
      <c r="NU109" s="1252"/>
      <c r="NV109" s="1252"/>
      <c r="NW109" s="1252"/>
      <c r="NX109" s="1252"/>
      <c r="NY109" s="1252"/>
      <c r="NZ109" s="1252"/>
      <c r="OA109" s="1252"/>
      <c r="OB109" s="1252"/>
      <c r="OC109" s="1252"/>
      <c r="OD109" s="1252"/>
      <c r="OE109" s="1252"/>
      <c r="OF109" s="1252"/>
      <c r="OG109" s="1252"/>
      <c r="OH109" s="1252"/>
      <c r="OI109" s="1252"/>
      <c r="OJ109" s="1252"/>
      <c r="OK109" s="1252"/>
      <c r="OL109" s="1252"/>
      <c r="OM109" s="1252"/>
      <c r="ON109" s="1252"/>
      <c r="OO109" s="1252"/>
      <c r="OP109" s="1252"/>
      <c r="OQ109" s="1252"/>
      <c r="OR109" s="1252"/>
      <c r="OS109" s="1252"/>
      <c r="OT109" s="1252"/>
      <c r="OU109" s="1252"/>
      <c r="OV109" s="1252"/>
      <c r="OW109" s="1252"/>
      <c r="OX109" s="1252"/>
      <c r="OY109" s="1252"/>
      <c r="OZ109" s="1252"/>
      <c r="PA109" s="1252"/>
      <c r="PB109" s="1252"/>
      <c r="PC109" s="1252"/>
      <c r="PD109" s="1252"/>
      <c r="PE109" s="1252"/>
      <c r="PF109" s="1252"/>
      <c r="PG109" s="1252"/>
      <c r="PH109" s="1252"/>
      <c r="PI109" s="1252"/>
      <c r="PJ109" s="1252"/>
      <c r="PK109" s="1252"/>
      <c r="PL109" s="1252"/>
      <c r="PM109" s="1252"/>
      <c r="PN109" s="1252"/>
      <c r="PO109" s="1252"/>
      <c r="PP109" s="1252"/>
      <c r="PQ109" s="1252"/>
      <c r="PR109" s="1252"/>
      <c r="PS109" s="1252"/>
      <c r="PT109" s="1252"/>
      <c r="PU109" s="1252"/>
      <c r="PV109" s="1252"/>
      <c r="PW109" s="1252"/>
      <c r="PX109" s="1252"/>
      <c r="PY109" s="1252"/>
      <c r="PZ109" s="1252"/>
      <c r="QA109" s="1252"/>
      <c r="QB109" s="1252"/>
      <c r="QC109" s="1252"/>
      <c r="QD109" s="1252"/>
      <c r="QE109" s="1252"/>
      <c r="QF109" s="1252"/>
      <c r="QG109" s="1252"/>
      <c r="QH109" s="1252"/>
      <c r="QI109" s="1252"/>
      <c r="QJ109" s="1252"/>
      <c r="QK109" s="1252"/>
      <c r="QL109" s="1252"/>
      <c r="QM109" s="1252"/>
      <c r="QN109" s="1252"/>
      <c r="QO109" s="1252"/>
      <c r="QP109" s="1252"/>
      <c r="QQ109" s="1252"/>
      <c r="QR109" s="1252"/>
      <c r="QS109" s="1252"/>
      <c r="QT109" s="1252"/>
      <c r="QU109" s="1252"/>
      <c r="QV109" s="1252"/>
      <c r="QW109" s="1252"/>
      <c r="QX109" s="1252"/>
      <c r="QY109" s="1252"/>
      <c r="QZ109" s="1252"/>
      <c r="RA109" s="1252"/>
      <c r="RB109" s="1252"/>
      <c r="RC109" s="1252"/>
      <c r="RD109" s="1252"/>
      <c r="RE109" s="1252"/>
      <c r="RF109" s="1252"/>
      <c r="RG109" s="1252"/>
      <c r="RH109" s="1252"/>
      <c r="RI109" s="1252"/>
      <c r="RJ109" s="1252"/>
      <c r="RK109" s="1252"/>
      <c r="RL109" s="1252"/>
      <c r="RM109" s="1252"/>
      <c r="RN109" s="1252"/>
      <c r="RO109" s="1252"/>
      <c r="RP109" s="1252"/>
      <c r="RQ109" s="1252"/>
      <c r="RR109" s="1252"/>
      <c r="RS109" s="1252"/>
      <c r="RT109" s="1252"/>
      <c r="RU109" s="1252"/>
      <c r="RV109" s="1252"/>
      <c r="RW109" s="1252"/>
      <c r="RX109" s="1252"/>
      <c r="RY109" s="1252"/>
      <c r="RZ109" s="1252"/>
      <c r="SA109" s="1252"/>
      <c r="SB109" s="1252"/>
      <c r="SC109" s="1252"/>
      <c r="SD109" s="1252"/>
      <c r="SE109" s="1252"/>
      <c r="SF109" s="1252"/>
      <c r="SG109" s="1252"/>
      <c r="SH109" s="1252"/>
      <c r="SI109" s="1252"/>
      <c r="SJ109" s="1252"/>
      <c r="SK109" s="1252"/>
      <c r="SL109" s="1252"/>
      <c r="SM109" s="1252"/>
      <c r="SN109" s="1252"/>
      <c r="SO109" s="1252"/>
      <c r="SP109" s="1252"/>
      <c r="SQ109" s="1252"/>
      <c r="SR109" s="1252"/>
      <c r="SS109" s="1252"/>
      <c r="ST109" s="1252"/>
      <c r="SU109" s="1252"/>
      <c r="SV109" s="1252"/>
      <c r="SW109" s="1252"/>
      <c r="SX109" s="1252"/>
      <c r="SY109" s="1252"/>
      <c r="SZ109" s="1252"/>
      <c r="TA109" s="1252"/>
      <c r="TB109" s="1252"/>
      <c r="TC109" s="1252"/>
      <c r="TD109" s="1252"/>
      <c r="TE109" s="1252"/>
      <c r="TF109" s="1252"/>
      <c r="TG109" s="1252"/>
      <c r="TH109" s="1252"/>
      <c r="TI109" s="1252"/>
      <c r="TJ109" s="1252"/>
      <c r="TK109" s="1252"/>
      <c r="TL109" s="1252"/>
      <c r="TM109" s="1252"/>
      <c r="TN109" s="1252"/>
      <c r="TO109" s="1252"/>
      <c r="TP109" s="1252"/>
      <c r="TQ109" s="1252"/>
      <c r="TR109" s="1252"/>
      <c r="TS109" s="1252"/>
      <c r="TT109" s="1252"/>
      <c r="TU109" s="1252"/>
      <c r="TV109" s="1252"/>
      <c r="TW109" s="1252"/>
      <c r="TX109" s="1252"/>
      <c r="TY109" s="1252"/>
      <c r="TZ109" s="1252"/>
      <c r="UA109" s="1252"/>
      <c r="UB109" s="1252"/>
      <c r="UC109" s="1252"/>
      <c r="UD109" s="1252"/>
      <c r="UE109" s="1252"/>
      <c r="UF109" s="1252"/>
      <c r="UG109" s="1252"/>
      <c r="UH109" s="1252"/>
      <c r="UI109" s="1252"/>
      <c r="UJ109" s="1252"/>
      <c r="UK109" s="1252"/>
      <c r="UL109" s="1252"/>
      <c r="UM109" s="1252"/>
      <c r="UN109" s="1252"/>
      <c r="UO109" s="1252"/>
      <c r="UP109" s="1252"/>
      <c r="UQ109" s="1252"/>
      <c r="UR109" s="1252"/>
      <c r="US109" s="1252"/>
      <c r="UT109" s="1252"/>
      <c r="UU109" s="1252"/>
      <c r="UV109" s="1252"/>
      <c r="UW109" s="1252"/>
      <c r="UX109" s="1252"/>
      <c r="UY109" s="1252"/>
      <c r="UZ109" s="1252"/>
      <c r="VA109" s="1252"/>
      <c r="VB109" s="1252"/>
      <c r="VC109" s="1252"/>
      <c r="VD109" s="1252"/>
      <c r="VE109" s="1252"/>
      <c r="VF109" s="1252"/>
      <c r="VG109" s="1252"/>
      <c r="VH109" s="1252"/>
      <c r="VI109" s="1252"/>
      <c r="VJ109" s="1252"/>
      <c r="VK109" s="1252"/>
      <c r="VL109" s="1252"/>
      <c r="VM109" s="1252"/>
      <c r="VN109" s="1252"/>
      <c r="VO109" s="1252"/>
      <c r="VP109" s="1252"/>
      <c r="VQ109" s="1252"/>
      <c r="VR109" s="1252"/>
      <c r="VS109" s="1252"/>
      <c r="VT109" s="1252"/>
      <c r="VU109" s="1252"/>
      <c r="VV109" s="1252"/>
      <c r="VW109" s="1252"/>
      <c r="VX109" s="1252"/>
      <c r="VY109" s="1252"/>
      <c r="VZ109" s="1252"/>
      <c r="WA109" s="1252"/>
      <c r="WB109" s="1252"/>
      <c r="WC109" s="1252"/>
      <c r="WD109" s="1252"/>
      <c r="WE109" s="1252"/>
      <c r="WF109" s="1252"/>
      <c r="WG109" s="1252"/>
      <c r="WH109" s="1252"/>
      <c r="WI109" s="1252"/>
      <c r="WJ109" s="1252"/>
      <c r="WK109" s="1252"/>
      <c r="WL109" s="1252"/>
      <c r="WM109" s="1252"/>
      <c r="WN109" s="1252"/>
      <c r="WO109" s="1252"/>
      <c r="WP109" s="1252"/>
      <c r="WQ109" s="1252"/>
      <c r="WR109" s="1252"/>
      <c r="WS109" s="1252"/>
      <c r="WT109" s="1252"/>
      <c r="WU109" s="1252"/>
      <c r="WV109" s="1252"/>
      <c r="WW109" s="1252"/>
      <c r="WX109" s="1252"/>
      <c r="WY109" s="1252"/>
      <c r="WZ109" s="1252"/>
      <c r="XA109" s="1252"/>
      <c r="XB109" s="1252"/>
      <c r="XC109" s="1252"/>
      <c r="XD109" s="1252"/>
      <c r="XE109" s="1252"/>
      <c r="XF109" s="1252"/>
      <c r="XG109" s="1252"/>
      <c r="XH109" s="1252"/>
      <c r="XI109" s="1252"/>
      <c r="XJ109" s="1252"/>
      <c r="XK109" s="1252"/>
      <c r="XL109" s="1252"/>
      <c r="XM109" s="1252"/>
      <c r="XN109" s="1252"/>
      <c r="XO109" s="1252"/>
      <c r="XP109" s="1252"/>
      <c r="XQ109" s="1252"/>
      <c r="XR109" s="1252"/>
      <c r="XS109" s="1252"/>
      <c r="XT109" s="1252"/>
      <c r="XU109" s="1252"/>
      <c r="XV109" s="1252"/>
      <c r="XW109" s="1252"/>
      <c r="XX109" s="1252"/>
      <c r="XY109" s="1252"/>
      <c r="XZ109" s="1252"/>
      <c r="YA109" s="1252"/>
      <c r="YB109" s="1252"/>
      <c r="YC109" s="1252"/>
      <c r="YD109" s="1252"/>
      <c r="YE109" s="1252"/>
      <c r="YF109" s="1252"/>
      <c r="YG109" s="1252"/>
      <c r="YH109" s="1252"/>
      <c r="YI109" s="1252"/>
      <c r="YJ109" s="1252"/>
      <c r="YK109" s="1252"/>
      <c r="YL109" s="1252"/>
      <c r="YM109" s="1252"/>
      <c r="YN109" s="1252"/>
      <c r="YO109" s="1252"/>
      <c r="YP109" s="1252"/>
      <c r="YQ109" s="1252"/>
      <c r="YR109" s="1252"/>
      <c r="YS109" s="1252"/>
      <c r="YT109" s="1252"/>
      <c r="YU109" s="1252"/>
      <c r="YV109" s="1252"/>
      <c r="YW109" s="1252"/>
      <c r="YX109" s="1252"/>
      <c r="YY109" s="1252"/>
      <c r="YZ109" s="1252"/>
      <c r="ZA109" s="1252"/>
      <c r="ZB109" s="1252"/>
      <c r="ZC109" s="1252"/>
      <c r="ZD109" s="1252"/>
      <c r="ZE109" s="1252"/>
      <c r="ZF109" s="1252"/>
      <c r="ZG109" s="1252"/>
      <c r="ZH109" s="1252"/>
      <c r="ZI109" s="1252"/>
      <c r="ZJ109" s="1252"/>
      <c r="ZK109" s="1252"/>
      <c r="ZL109" s="1252"/>
      <c r="ZM109" s="1252"/>
      <c r="ZN109" s="1252"/>
      <c r="ZO109" s="1252"/>
      <c r="ZP109" s="1252"/>
      <c r="ZQ109" s="1252"/>
      <c r="ZR109" s="1252"/>
      <c r="ZS109" s="1252"/>
      <c r="ZT109" s="1252"/>
      <c r="ZU109" s="1252"/>
      <c r="ZV109" s="1252"/>
      <c r="ZW109" s="1252"/>
      <c r="ZX109" s="1252"/>
      <c r="ZY109" s="1252"/>
      <c r="ZZ109" s="1252"/>
      <c r="AAA109" s="1252"/>
      <c r="AAB109" s="1252"/>
      <c r="AAC109" s="1252"/>
      <c r="AAD109" s="1252"/>
      <c r="AAE109" s="1252"/>
      <c r="AAF109" s="1252"/>
      <c r="AAG109" s="1252"/>
      <c r="AAH109" s="1252"/>
      <c r="AAI109" s="1252"/>
      <c r="AAJ109" s="1252"/>
      <c r="AAK109" s="1252"/>
      <c r="AAL109" s="1252"/>
      <c r="AAM109" s="1252"/>
      <c r="AAN109" s="1252"/>
      <c r="AAO109" s="1252"/>
      <c r="AAP109" s="1252"/>
      <c r="AAQ109" s="1252"/>
      <c r="AAR109" s="1252"/>
      <c r="AAS109" s="1252"/>
      <c r="AAT109" s="1252"/>
      <c r="AAU109" s="1252"/>
      <c r="AAV109" s="1252"/>
      <c r="AAW109" s="1252"/>
      <c r="AAX109" s="1252"/>
      <c r="AAY109" s="1252"/>
      <c r="AAZ109" s="1252"/>
      <c r="ABA109" s="1252"/>
      <c r="ABB109" s="1252"/>
      <c r="ABC109" s="1252"/>
      <c r="ABD109" s="1252"/>
      <c r="ABE109" s="1252"/>
      <c r="ABF109" s="1252"/>
      <c r="ABG109" s="1252"/>
      <c r="ABH109" s="1252"/>
      <c r="ABI109" s="1252"/>
      <c r="ABJ109" s="1252"/>
      <c r="ABK109" s="1252"/>
      <c r="ABL109" s="1252"/>
      <c r="ABM109" s="1252"/>
      <c r="ABN109" s="1252"/>
      <c r="ABO109" s="1252"/>
      <c r="ABP109" s="1252"/>
      <c r="ABQ109" s="1252"/>
      <c r="ABR109" s="1252"/>
      <c r="ABS109" s="1252"/>
      <c r="ABT109" s="1252"/>
      <c r="ABU109" s="1252"/>
      <c r="ABV109" s="1252"/>
      <c r="ABW109" s="1252"/>
      <c r="ABX109" s="1252"/>
      <c r="ABY109" s="1252"/>
      <c r="ABZ109" s="1252"/>
      <c r="ACA109" s="1252"/>
      <c r="ACB109" s="1252"/>
      <c r="ACC109" s="1252"/>
      <c r="ACD109" s="1252"/>
      <c r="ACE109" s="1252"/>
      <c r="ACF109" s="1252"/>
      <c r="ACG109" s="1252"/>
      <c r="ACH109" s="1252"/>
      <c r="ACI109" s="1252"/>
      <c r="ACJ109" s="1252"/>
      <c r="ACK109" s="1252"/>
      <c r="ACL109" s="1252"/>
      <c r="ACM109" s="1252"/>
      <c r="ACN109" s="1252"/>
      <c r="ACO109" s="1252"/>
      <c r="ACP109" s="1252"/>
      <c r="ACQ109" s="1252"/>
      <c r="ACR109" s="1252"/>
      <c r="ACS109" s="1252"/>
      <c r="ACT109" s="1252"/>
      <c r="ACU109" s="1252"/>
      <c r="ACV109" s="1252"/>
      <c r="ACW109" s="1252"/>
      <c r="ACX109" s="1252"/>
      <c r="ACY109" s="1252"/>
      <c r="ACZ109" s="1252"/>
      <c r="ADA109" s="1252"/>
      <c r="ADB109" s="1252"/>
      <c r="ADC109" s="1252"/>
      <c r="ADD109" s="1252"/>
      <c r="ADE109" s="1252"/>
      <c r="ADF109" s="1252"/>
      <c r="ADG109" s="1252"/>
      <c r="ADH109" s="1252"/>
      <c r="ADI109" s="1252"/>
      <c r="ADJ109" s="1252"/>
      <c r="ADK109" s="1252"/>
      <c r="ADL109" s="1252"/>
      <c r="ADM109" s="1252"/>
      <c r="ADN109" s="1252"/>
      <c r="ADO109" s="1252"/>
      <c r="ADP109" s="1252"/>
      <c r="ADQ109" s="1252"/>
      <c r="ADR109" s="1252"/>
      <c r="ADS109" s="1252"/>
      <c r="ADT109" s="1252"/>
      <c r="ADU109" s="1252"/>
      <c r="ADV109" s="1252"/>
      <c r="ADW109" s="1252"/>
      <c r="ADX109" s="1252"/>
      <c r="ADY109" s="1252"/>
      <c r="ADZ109" s="1252"/>
      <c r="AEA109" s="1252"/>
      <c r="AEB109" s="1252"/>
      <c r="AEC109" s="1252"/>
      <c r="AED109" s="1252"/>
      <c r="AEE109" s="1252"/>
      <c r="AEF109" s="1252"/>
      <c r="AEG109" s="1252"/>
      <c r="AEH109" s="1252"/>
      <c r="AEI109" s="1252"/>
      <c r="AEJ109" s="1252"/>
      <c r="AEK109" s="1252"/>
      <c r="AEL109" s="1252"/>
      <c r="AEM109" s="1252"/>
      <c r="AEN109" s="1252"/>
      <c r="AEO109" s="1252"/>
      <c r="AEP109" s="1252"/>
      <c r="AEQ109" s="1252"/>
      <c r="AER109" s="1252"/>
      <c r="AES109" s="1252"/>
      <c r="AET109" s="1252"/>
      <c r="AEU109" s="1252"/>
      <c r="AEV109" s="1252"/>
      <c r="AEW109" s="1252"/>
      <c r="AEX109" s="1252"/>
      <c r="AEY109" s="1252"/>
      <c r="AEZ109" s="1252"/>
      <c r="AFA109" s="1252"/>
      <c r="AFB109" s="1252"/>
      <c r="AFC109" s="1252"/>
      <c r="AFD109" s="1252"/>
      <c r="AFE109" s="1252"/>
      <c r="AFF109" s="1252"/>
      <c r="AFG109" s="1252"/>
      <c r="AFH109" s="1252"/>
      <c r="AFI109" s="1252"/>
      <c r="AFJ109" s="1252"/>
      <c r="AFK109" s="1252"/>
      <c r="AFL109" s="1252"/>
      <c r="AFM109" s="1252"/>
      <c r="AFN109" s="1252"/>
      <c r="AFO109" s="1252"/>
      <c r="AFP109" s="1252"/>
      <c r="AFQ109" s="1252"/>
      <c r="AFR109" s="1252"/>
      <c r="AFS109" s="1252"/>
      <c r="AFT109" s="1252"/>
      <c r="AFU109" s="1252"/>
      <c r="AFV109" s="1252"/>
      <c r="AFW109" s="1252"/>
      <c r="AFX109" s="1252"/>
      <c r="AFY109" s="1252"/>
      <c r="AFZ109" s="1252"/>
      <c r="AGA109" s="1252"/>
      <c r="AGB109" s="1252"/>
      <c r="AGC109" s="1252"/>
      <c r="AGD109" s="1252"/>
      <c r="AGE109" s="1252"/>
      <c r="AGF109" s="1252"/>
      <c r="AGG109" s="1252"/>
      <c r="AGH109" s="1252"/>
      <c r="AGI109" s="1252"/>
      <c r="AGJ109" s="1252"/>
      <c r="AGK109" s="1252"/>
      <c r="AGL109" s="1252"/>
      <c r="AGM109" s="1252"/>
      <c r="AGN109" s="1252"/>
      <c r="AGO109" s="1252"/>
      <c r="AGP109" s="1252"/>
      <c r="AGQ109" s="1252"/>
      <c r="AGR109" s="1252"/>
      <c r="AGS109" s="1252"/>
      <c r="AGT109" s="1252"/>
      <c r="AGU109" s="1252"/>
      <c r="AGV109" s="1252"/>
      <c r="AGW109" s="1252"/>
      <c r="AGX109" s="1252"/>
      <c r="AGY109" s="1252"/>
      <c r="AGZ109" s="1252"/>
      <c r="AHA109" s="1252"/>
      <c r="AHB109" s="1252"/>
      <c r="AHC109" s="1252"/>
      <c r="AHD109" s="1252"/>
      <c r="AHE109" s="1252"/>
      <c r="AHF109" s="1252"/>
      <c r="AHG109" s="1252"/>
      <c r="AHH109" s="1252"/>
      <c r="AHI109" s="1252"/>
      <c r="AHJ109" s="1252"/>
      <c r="AHK109" s="1252"/>
      <c r="AHL109" s="1252"/>
      <c r="AHM109" s="1252"/>
      <c r="AHN109" s="1252"/>
      <c r="AHO109" s="1252"/>
      <c r="AHP109" s="1252"/>
      <c r="AHQ109" s="1252"/>
      <c r="AHR109" s="1252"/>
      <c r="AHS109" s="1252"/>
      <c r="AHT109" s="1252"/>
      <c r="AHU109" s="1252"/>
      <c r="AHV109" s="1252"/>
      <c r="AHW109" s="1252"/>
      <c r="AHX109" s="1252"/>
      <c r="AHY109" s="1252"/>
      <c r="AHZ109" s="1252"/>
      <c r="AIA109" s="1252"/>
      <c r="AIB109" s="1252"/>
      <c r="AIC109" s="1252"/>
      <c r="AID109" s="1252"/>
      <c r="AIE109" s="1252"/>
      <c r="AIF109" s="1252"/>
      <c r="AIG109" s="1252"/>
      <c r="AIH109" s="1252"/>
      <c r="AII109" s="1252"/>
      <c r="AIJ109" s="1252"/>
      <c r="AIK109" s="1252"/>
      <c r="AIL109" s="1252"/>
      <c r="AIM109" s="1252"/>
      <c r="AIN109" s="1252"/>
      <c r="AIO109" s="1252"/>
      <c r="AIP109" s="1252"/>
      <c r="AIQ109" s="1252"/>
      <c r="AIR109" s="1252"/>
      <c r="AIS109" s="1252"/>
      <c r="AIT109" s="1252"/>
      <c r="AIU109" s="1252"/>
      <c r="AIV109" s="1252"/>
      <c r="AIW109" s="1252"/>
      <c r="AIX109" s="1252"/>
      <c r="AIY109" s="1252"/>
      <c r="AIZ109" s="1252"/>
      <c r="AJA109" s="1252"/>
      <c r="AJB109" s="1252"/>
      <c r="AJC109" s="1252"/>
      <c r="AJD109" s="1252"/>
      <c r="AJE109" s="1252"/>
      <c r="AJF109" s="1252"/>
      <c r="AJG109" s="1252"/>
      <c r="AJH109" s="1252"/>
      <c r="AJI109" s="1252"/>
      <c r="AJJ109" s="1252"/>
      <c r="AJK109" s="1252"/>
      <c r="AJL109" s="1252"/>
      <c r="AJM109" s="1252"/>
      <c r="AJN109" s="1252"/>
      <c r="AJO109" s="1252"/>
      <c r="AJP109" s="1252"/>
      <c r="AJQ109" s="1252"/>
      <c r="AJR109" s="1252"/>
      <c r="AJS109" s="1252"/>
      <c r="AJT109" s="1252"/>
      <c r="AJU109" s="1252"/>
      <c r="AJV109" s="1252"/>
      <c r="AJW109" s="1252"/>
      <c r="AJX109" s="1252"/>
      <c r="AJY109" s="1252"/>
      <c r="AJZ109" s="1252"/>
      <c r="AKA109" s="1252"/>
      <c r="AKB109" s="1252"/>
      <c r="AKC109" s="1252"/>
      <c r="AKD109" s="1252"/>
      <c r="AKE109" s="1252"/>
      <c r="AKF109" s="1252"/>
      <c r="AKG109" s="1252"/>
      <c r="AKH109" s="1252"/>
      <c r="AKI109" s="1252"/>
      <c r="AKJ109" s="1252"/>
      <c r="AKK109" s="1252"/>
      <c r="AKL109" s="1252"/>
      <c r="AKM109" s="1252"/>
      <c r="AKN109" s="1252"/>
      <c r="AKO109" s="1252"/>
      <c r="AKP109" s="1252"/>
      <c r="AKQ109" s="1252"/>
      <c r="AKR109" s="1252"/>
      <c r="AKS109" s="1252"/>
      <c r="AKT109" s="1252"/>
      <c r="AKU109" s="1252"/>
      <c r="AKV109" s="1252"/>
      <c r="AKW109" s="1252"/>
      <c r="AKX109" s="1252"/>
      <c r="AKY109" s="1252"/>
      <c r="AKZ109" s="1252"/>
      <c r="ALA109" s="1252"/>
      <c r="ALB109" s="1252"/>
      <c r="ALC109" s="1252"/>
      <c r="ALD109" s="1252"/>
      <c r="ALE109" s="1252"/>
      <c r="ALF109" s="1252"/>
      <c r="ALG109" s="1252"/>
      <c r="ALH109" s="1252"/>
      <c r="ALI109" s="1252"/>
      <c r="ALJ109" s="1252"/>
      <c r="ALK109" s="1252"/>
      <c r="ALL109" s="1252"/>
      <c r="ALM109" s="1252"/>
      <c r="ALN109" s="1252"/>
      <c r="ALO109" s="1252"/>
      <c r="ALP109" s="1252"/>
      <c r="ALQ109" s="1252"/>
      <c r="ALR109" s="1252"/>
      <c r="ALS109" s="1252"/>
      <c r="ALT109" s="1252"/>
      <c r="ALU109" s="1252"/>
      <c r="ALV109" s="1252"/>
      <c r="ALW109" s="1252"/>
      <c r="ALX109" s="1252"/>
      <c r="ALY109" s="1252"/>
      <c r="ALZ109" s="1252"/>
      <c r="AMA109" s="1252"/>
      <c r="AMB109" s="1252"/>
      <c r="AMC109" s="1252"/>
      <c r="AMD109" s="1252"/>
      <c r="AME109" s="1252"/>
      <c r="AMF109" s="1252"/>
      <c r="AMG109" s="1252"/>
      <c r="AMH109" s="1252"/>
      <c r="AMI109" s="1252"/>
      <c r="AMJ109" s="1252"/>
      <c r="AMK109" s="1252"/>
      <c r="AML109" s="1252"/>
      <c r="AMM109" s="1252"/>
      <c r="AMN109" s="1252"/>
      <c r="AMO109" s="1252"/>
      <c r="AMP109" s="1252"/>
      <c r="AMQ109" s="1252"/>
      <c r="AMR109" s="1252"/>
      <c r="AMS109" s="1252"/>
      <c r="AMT109" s="1252"/>
      <c r="AMU109" s="1252"/>
      <c r="AMV109" s="1252"/>
      <c r="AMW109" s="1252"/>
      <c r="AMX109" s="1252"/>
      <c r="AMY109" s="1252"/>
      <c r="AMZ109" s="1252"/>
      <c r="ANA109" s="1252"/>
      <c r="ANB109" s="1252"/>
      <c r="ANC109" s="1252"/>
      <c r="AND109" s="1252"/>
      <c r="ANE109" s="1252"/>
      <c r="ANF109" s="1252"/>
      <c r="ANG109" s="1252"/>
      <c r="ANH109" s="1252"/>
      <c r="ANI109" s="1252"/>
      <c r="ANJ109" s="1252"/>
      <c r="ANK109" s="1252"/>
      <c r="ANL109" s="1252"/>
      <c r="ANM109" s="1252"/>
      <c r="ANN109" s="1252"/>
      <c r="ANO109" s="1252"/>
      <c r="ANP109" s="1252"/>
      <c r="ANQ109" s="1252"/>
      <c r="ANR109" s="1252"/>
      <c r="ANS109" s="1252"/>
      <c r="ANT109" s="1252"/>
      <c r="ANU109" s="1252"/>
      <c r="ANV109" s="1252"/>
      <c r="ANW109" s="1252"/>
      <c r="ANX109" s="1252"/>
      <c r="ANY109" s="1252"/>
      <c r="ANZ109" s="1252"/>
      <c r="AOA109" s="1252"/>
      <c r="AOB109" s="1252"/>
      <c r="AOC109" s="1252"/>
      <c r="AOD109" s="1252"/>
      <c r="AOE109" s="1252"/>
      <c r="AOF109" s="1252"/>
      <c r="AOG109" s="1252"/>
      <c r="AOH109" s="1252"/>
      <c r="AOI109" s="1252"/>
      <c r="AOJ109" s="1252"/>
      <c r="AOK109" s="1252"/>
      <c r="AOL109" s="1252"/>
      <c r="AOM109" s="1252"/>
      <c r="AON109" s="1252"/>
      <c r="AOO109" s="1252"/>
      <c r="AOP109" s="1252"/>
      <c r="AOQ109" s="1252"/>
      <c r="AOR109" s="1252"/>
      <c r="AOS109" s="1252"/>
      <c r="AOT109" s="1252"/>
      <c r="AOU109" s="1252"/>
      <c r="AOV109" s="1252"/>
      <c r="AOW109" s="1252"/>
      <c r="AOX109" s="1252"/>
      <c r="AOY109" s="1252"/>
      <c r="AOZ109" s="1252"/>
      <c r="APA109" s="1252"/>
      <c r="APB109" s="1252"/>
      <c r="APC109" s="1252"/>
      <c r="APD109" s="1252"/>
      <c r="APE109" s="1252"/>
      <c r="APF109" s="1252"/>
      <c r="APG109" s="1252"/>
      <c r="APH109" s="1252"/>
      <c r="API109" s="1252"/>
      <c r="APJ109" s="1252"/>
      <c r="APK109" s="1252"/>
      <c r="APL109" s="1252"/>
      <c r="APM109" s="1252"/>
      <c r="APN109" s="1252"/>
      <c r="APO109" s="1252"/>
      <c r="APP109" s="1252"/>
      <c r="APQ109" s="1252"/>
      <c r="APR109" s="1252"/>
      <c r="APS109" s="1252"/>
      <c r="APT109" s="1252"/>
      <c r="APU109" s="1252"/>
      <c r="APV109" s="1252"/>
      <c r="APW109" s="1252"/>
      <c r="APX109" s="1252"/>
      <c r="APY109" s="1252"/>
      <c r="APZ109" s="1252"/>
      <c r="AQA109" s="1252"/>
      <c r="AQB109" s="1252"/>
      <c r="AQC109" s="1252"/>
      <c r="AQD109" s="1252"/>
      <c r="AQE109" s="1252"/>
      <c r="AQF109" s="1252"/>
      <c r="AQG109" s="1252"/>
      <c r="AQH109" s="1252"/>
      <c r="AQI109" s="1252"/>
      <c r="AQJ109" s="1252"/>
      <c r="AQK109" s="1252"/>
      <c r="AQL109" s="1252"/>
      <c r="AQM109" s="1252"/>
      <c r="AQN109" s="1252"/>
      <c r="AQO109" s="1252"/>
      <c r="AQP109" s="1252"/>
      <c r="AQQ109" s="1252"/>
      <c r="AQR109" s="1252"/>
      <c r="AQS109" s="1252"/>
      <c r="AQT109" s="1252"/>
      <c r="AQU109" s="1252"/>
      <c r="AQV109" s="1252"/>
      <c r="AQW109" s="1252"/>
      <c r="AQX109" s="1252"/>
      <c r="AQY109" s="1252"/>
      <c r="AQZ109" s="1252"/>
      <c r="ARA109" s="1252"/>
      <c r="ARB109" s="1252"/>
      <c r="ARC109" s="1252"/>
      <c r="ARD109" s="1252"/>
      <c r="ARE109" s="1252"/>
      <c r="ARF109" s="1252"/>
      <c r="ARG109" s="1252"/>
      <c r="ARH109" s="1252"/>
      <c r="ARI109" s="1252"/>
      <c r="ARJ109" s="1252"/>
      <c r="ARK109" s="1252"/>
      <c r="ARL109" s="1252"/>
      <c r="ARM109" s="1252"/>
      <c r="ARN109" s="1252"/>
      <c r="ARO109" s="1252"/>
      <c r="ARP109" s="1252"/>
      <c r="ARQ109" s="1252"/>
      <c r="ARR109" s="1252"/>
      <c r="ARS109" s="1252"/>
      <c r="ART109" s="1252"/>
      <c r="ARU109" s="1252"/>
      <c r="ARV109" s="1252"/>
      <c r="ARW109" s="1252"/>
      <c r="ARX109" s="1252"/>
      <c r="ARY109" s="1252"/>
      <c r="ARZ109" s="1252"/>
      <c r="ASA109" s="1252"/>
      <c r="ASB109" s="1252"/>
      <c r="ASC109" s="1252"/>
      <c r="ASD109" s="1252"/>
      <c r="ASE109" s="1252"/>
      <c r="ASF109" s="1252"/>
      <c r="ASG109" s="1252"/>
      <c r="ASH109" s="1252"/>
      <c r="ASI109" s="1252"/>
      <c r="ASJ109" s="1252"/>
      <c r="ASK109" s="1252"/>
      <c r="ASL109" s="1252"/>
      <c r="ASM109" s="1252"/>
      <c r="ASN109" s="1252"/>
      <c r="ASO109" s="1252"/>
      <c r="ASP109" s="1252"/>
      <c r="ASQ109" s="1252"/>
      <c r="ASR109" s="1252"/>
      <c r="ASS109" s="1252"/>
      <c r="AST109" s="1252"/>
      <c r="ASU109" s="1252"/>
      <c r="ASV109" s="1252"/>
      <c r="ASW109" s="1252"/>
      <c r="ASX109" s="1252"/>
      <c r="ASY109" s="1252"/>
      <c r="ASZ109" s="1252"/>
      <c r="ATA109" s="1252"/>
      <c r="ATB109" s="1252"/>
      <c r="ATC109" s="1252"/>
      <c r="ATD109" s="1252"/>
      <c r="ATE109" s="1252"/>
      <c r="ATF109" s="1252"/>
      <c r="ATG109" s="1252"/>
      <c r="ATH109" s="1252"/>
      <c r="ATI109" s="1252"/>
      <c r="ATJ109" s="1252"/>
      <c r="ATK109" s="1252"/>
      <c r="ATL109" s="1252"/>
      <c r="ATM109" s="1252"/>
      <c r="ATN109" s="1252"/>
      <c r="ATO109" s="1252"/>
      <c r="ATP109" s="1252"/>
      <c r="ATQ109" s="1252"/>
      <c r="ATR109" s="1252"/>
      <c r="ATS109" s="1252"/>
      <c r="ATT109" s="1252"/>
      <c r="ATU109" s="1252"/>
      <c r="ATV109" s="1252"/>
      <c r="ATW109" s="1252"/>
      <c r="ATX109" s="1252"/>
      <c r="ATY109" s="1252"/>
      <c r="ATZ109" s="1252"/>
      <c r="AUA109" s="1252"/>
      <c r="AUB109" s="1252"/>
      <c r="AUC109" s="1252"/>
      <c r="AUD109" s="1252"/>
      <c r="AUE109" s="1252"/>
      <c r="AUF109" s="1252"/>
      <c r="AUG109" s="1252"/>
      <c r="AUH109" s="1252"/>
      <c r="AUI109" s="1252"/>
      <c r="AUJ109" s="1252"/>
      <c r="AUK109" s="1252"/>
      <c r="AUL109" s="1252"/>
      <c r="AUM109" s="1252"/>
      <c r="AUN109" s="1252"/>
      <c r="AUO109" s="1252"/>
      <c r="AUP109" s="1252"/>
      <c r="AUQ109" s="1252"/>
      <c r="AUR109" s="1252"/>
      <c r="AUS109" s="1252"/>
      <c r="AUT109" s="1252"/>
      <c r="AUU109" s="1252"/>
      <c r="AUV109" s="1252"/>
      <c r="AUW109" s="1252"/>
      <c r="AUX109" s="1252"/>
      <c r="AUY109" s="1252"/>
      <c r="AUZ109" s="1252"/>
      <c r="AVA109" s="1252"/>
      <c r="AVB109" s="1252"/>
      <c r="AVC109" s="1252"/>
      <c r="AVD109" s="1252"/>
      <c r="AVE109" s="1252"/>
      <c r="AVF109" s="1252"/>
      <c r="AVG109" s="1252"/>
      <c r="AVH109" s="1252"/>
      <c r="AVI109" s="1252"/>
      <c r="AVJ109" s="1252"/>
      <c r="AVK109" s="1252"/>
      <c r="AVL109" s="1252"/>
      <c r="AVM109" s="1252"/>
      <c r="AVN109" s="1252"/>
      <c r="AVO109" s="1252"/>
      <c r="AVP109" s="1252"/>
      <c r="AVQ109" s="1252"/>
      <c r="AVR109" s="1252"/>
      <c r="AVS109" s="1252"/>
      <c r="AVT109" s="1252"/>
      <c r="AVU109" s="1252"/>
      <c r="AVV109" s="1252"/>
      <c r="AVW109" s="1252"/>
      <c r="AVX109" s="1252"/>
      <c r="AVY109" s="1252"/>
      <c r="AVZ109" s="1252"/>
      <c r="AWA109" s="1252"/>
      <c r="AWB109" s="1252"/>
      <c r="AWC109" s="1252"/>
      <c r="AWD109" s="1252"/>
      <c r="AWE109" s="1252"/>
      <c r="AWF109" s="1252"/>
      <c r="AWG109" s="1252"/>
      <c r="AWH109" s="1252"/>
      <c r="AWI109" s="1252"/>
      <c r="AWJ109" s="1252"/>
      <c r="AWK109" s="1252"/>
      <c r="AWL109" s="1252"/>
      <c r="AWM109" s="1252"/>
      <c r="AWN109" s="1252"/>
      <c r="AWO109" s="1252"/>
      <c r="AWP109" s="1252"/>
      <c r="AWQ109" s="1252"/>
      <c r="AWR109" s="1252"/>
      <c r="AWS109" s="1252"/>
      <c r="AWT109" s="1252"/>
      <c r="AWU109" s="1252"/>
      <c r="AWV109" s="1252"/>
      <c r="AWW109" s="1252"/>
      <c r="AWX109" s="1252"/>
      <c r="AWY109" s="1252"/>
      <c r="AWZ109" s="1252"/>
      <c r="AXA109" s="1252"/>
      <c r="AXB109" s="1252"/>
      <c r="AXC109" s="1252"/>
      <c r="AXD109" s="1252"/>
      <c r="AXE109" s="1252"/>
      <c r="AXF109" s="1252"/>
      <c r="AXG109" s="1252"/>
      <c r="AXH109" s="1252"/>
      <c r="AXI109" s="1252"/>
      <c r="AXJ109" s="1252"/>
      <c r="AXK109" s="1252"/>
      <c r="AXL109" s="1252"/>
      <c r="AXM109" s="1252"/>
      <c r="AXN109" s="1252"/>
      <c r="AXO109" s="1252"/>
      <c r="AXP109" s="1252"/>
      <c r="AXQ109" s="1252"/>
      <c r="AXR109" s="1252"/>
      <c r="AXS109" s="1252"/>
      <c r="AXT109" s="1252"/>
      <c r="AXU109" s="1252"/>
      <c r="AXV109" s="1252"/>
      <c r="AXW109" s="1252"/>
      <c r="AXX109" s="1252"/>
      <c r="AXY109" s="1252"/>
      <c r="AXZ109" s="1252"/>
      <c r="AYA109" s="1252"/>
      <c r="AYB109" s="1252"/>
      <c r="AYC109" s="1252"/>
      <c r="AYD109" s="1252"/>
      <c r="AYE109" s="1252"/>
      <c r="AYF109" s="1252"/>
      <c r="AYG109" s="1252"/>
      <c r="AYH109" s="1252"/>
      <c r="AYI109" s="1252"/>
      <c r="AYJ109" s="1252"/>
      <c r="AYK109" s="1252"/>
      <c r="AYL109" s="1252"/>
      <c r="AYM109" s="1252"/>
      <c r="AYN109" s="1252"/>
      <c r="AYO109" s="1252"/>
      <c r="AYP109" s="1252"/>
      <c r="AYQ109" s="1252"/>
      <c r="AYR109" s="1252"/>
      <c r="AYS109" s="1252"/>
      <c r="AYT109" s="1252"/>
      <c r="AYU109" s="1252"/>
      <c r="AYV109" s="1252"/>
      <c r="AYW109" s="1252"/>
      <c r="AYX109" s="1252"/>
      <c r="AYY109" s="1252"/>
      <c r="AYZ109" s="1252"/>
      <c r="AZA109" s="1252"/>
      <c r="AZB109" s="1252"/>
      <c r="AZC109" s="1252"/>
      <c r="AZD109" s="1252"/>
      <c r="AZE109" s="1252"/>
      <c r="AZF109" s="1252"/>
      <c r="AZG109" s="1252"/>
      <c r="AZH109" s="1252"/>
      <c r="AZI109" s="1252"/>
      <c r="AZJ109" s="1252"/>
      <c r="AZK109" s="1252"/>
      <c r="AZL109" s="1252"/>
      <c r="AZM109" s="1252"/>
      <c r="AZN109" s="1252"/>
      <c r="AZO109" s="1252"/>
      <c r="AZP109" s="1252"/>
      <c r="AZQ109" s="1252"/>
      <c r="AZR109" s="1252"/>
      <c r="AZS109" s="1252"/>
      <c r="AZT109" s="1252"/>
      <c r="AZU109" s="1252"/>
      <c r="AZV109" s="1252"/>
      <c r="AZW109" s="1252"/>
      <c r="AZX109" s="1252"/>
      <c r="AZY109" s="1252"/>
      <c r="AZZ109" s="1252"/>
      <c r="BAA109" s="1252"/>
      <c r="BAB109" s="1252"/>
      <c r="BAC109" s="1252"/>
      <c r="BAD109" s="1252"/>
      <c r="BAE109" s="1252"/>
      <c r="BAF109" s="1252"/>
      <c r="BAG109" s="1252"/>
      <c r="BAH109" s="1252"/>
      <c r="BAI109" s="1252"/>
      <c r="BAJ109" s="1252"/>
      <c r="BAK109" s="1252"/>
      <c r="BAL109" s="1252"/>
      <c r="BAM109" s="1252"/>
      <c r="BAN109" s="1252"/>
      <c r="BAO109" s="1252"/>
      <c r="BAP109" s="1252"/>
      <c r="BAQ109" s="1252"/>
      <c r="BAR109" s="1252"/>
      <c r="BAS109" s="1252"/>
      <c r="BAT109" s="1252"/>
      <c r="BAU109" s="1252"/>
      <c r="BAV109" s="1252"/>
      <c r="BAW109" s="1252"/>
      <c r="BAX109" s="1252"/>
      <c r="BAY109" s="1252"/>
      <c r="BAZ109" s="1252"/>
      <c r="BBA109" s="1252"/>
      <c r="BBB109" s="1252"/>
      <c r="BBC109" s="1252"/>
      <c r="BBD109" s="1252"/>
      <c r="BBE109" s="1252"/>
      <c r="BBF109" s="1252"/>
      <c r="BBG109" s="1252"/>
      <c r="BBH109" s="1252"/>
      <c r="BBI109" s="1252"/>
      <c r="BBJ109" s="1252"/>
      <c r="BBK109" s="1252"/>
      <c r="BBL109" s="1252"/>
      <c r="BBM109" s="1252"/>
      <c r="BBN109" s="1252"/>
      <c r="BBO109" s="1252"/>
      <c r="BBP109" s="1252"/>
      <c r="BBQ109" s="1252"/>
      <c r="BBR109" s="1252"/>
      <c r="BBS109" s="1252"/>
      <c r="BBT109" s="1252"/>
      <c r="BBU109" s="1252"/>
      <c r="BBV109" s="1252"/>
      <c r="BBW109" s="1252"/>
      <c r="BBX109" s="1252"/>
      <c r="BBY109" s="1252"/>
      <c r="BBZ109" s="1252"/>
      <c r="BCA109" s="1252"/>
      <c r="BCB109" s="1252"/>
      <c r="BCC109" s="1252"/>
      <c r="BCD109" s="1252"/>
      <c r="BCE109" s="1252"/>
      <c r="BCF109" s="1252"/>
      <c r="BCG109" s="1252"/>
      <c r="BCH109" s="1252"/>
      <c r="BCI109" s="1252"/>
      <c r="BCJ109" s="1252"/>
      <c r="BCK109" s="1252"/>
      <c r="BCL109" s="1252"/>
      <c r="BCM109" s="1252"/>
      <c r="BCN109" s="1252"/>
      <c r="BCO109" s="1252"/>
      <c r="BCP109" s="1252"/>
      <c r="BCQ109" s="1252"/>
      <c r="BCR109" s="1252"/>
      <c r="BCS109" s="1252"/>
      <c r="BCT109" s="1252"/>
      <c r="BCU109" s="1252"/>
      <c r="BCV109" s="1252"/>
      <c r="BCW109" s="1252"/>
      <c r="BCX109" s="1252"/>
      <c r="BCY109" s="1252"/>
      <c r="BCZ109" s="1252"/>
      <c r="BDA109" s="1252"/>
      <c r="BDB109" s="1252"/>
      <c r="BDC109" s="1252"/>
      <c r="BDD109" s="1252"/>
      <c r="BDE109" s="1252"/>
      <c r="BDF109" s="1252"/>
      <c r="BDG109" s="1252"/>
      <c r="BDH109" s="1252"/>
      <c r="BDI109" s="1252"/>
      <c r="BDJ109" s="1252"/>
      <c r="BDK109" s="1252"/>
      <c r="BDL109" s="1252"/>
      <c r="BDM109" s="1252"/>
      <c r="BDN109" s="1252"/>
      <c r="BDO109" s="1252"/>
      <c r="BDP109" s="1252"/>
      <c r="BDQ109" s="1252"/>
      <c r="BDR109" s="1252"/>
      <c r="BDS109" s="1252"/>
      <c r="BDT109" s="1252"/>
      <c r="BDU109" s="1252"/>
      <c r="BDV109" s="1252"/>
      <c r="BDW109" s="1252"/>
      <c r="BDX109" s="1252"/>
      <c r="BDY109" s="1252"/>
      <c r="BDZ109" s="1252"/>
      <c r="BEA109" s="1252"/>
      <c r="BEB109" s="1252"/>
      <c r="BEC109" s="1252"/>
      <c r="BED109" s="1252"/>
      <c r="BEE109" s="1252"/>
      <c r="BEF109" s="1252"/>
      <c r="BEG109" s="1252"/>
      <c r="BEH109" s="1252"/>
      <c r="BEI109" s="1252"/>
      <c r="BEJ109" s="1252"/>
      <c r="BEK109" s="1252"/>
      <c r="BEL109" s="1252"/>
      <c r="BEM109" s="1252"/>
      <c r="BEN109" s="1252"/>
      <c r="BEO109" s="1252"/>
      <c r="BEP109" s="1252"/>
      <c r="BEQ109" s="1252"/>
      <c r="BER109" s="1252"/>
      <c r="BES109" s="1252"/>
      <c r="BET109" s="1252"/>
      <c r="BEU109" s="1252"/>
      <c r="BEV109" s="1252"/>
      <c r="BEW109" s="1252"/>
      <c r="BEX109" s="1252"/>
      <c r="BEY109" s="1252"/>
      <c r="BEZ109" s="1252"/>
      <c r="BFA109" s="1252"/>
      <c r="BFB109" s="1252"/>
      <c r="BFC109" s="1252"/>
      <c r="BFD109" s="1252"/>
      <c r="BFE109" s="1252"/>
      <c r="BFF109" s="1252"/>
      <c r="BFG109" s="1252"/>
      <c r="BFH109" s="1252"/>
      <c r="BFI109" s="1252"/>
      <c r="BFJ109" s="1252"/>
      <c r="BFK109" s="1252"/>
      <c r="BFL109" s="1252"/>
      <c r="BFM109" s="1252"/>
      <c r="BFN109" s="1252"/>
      <c r="BFO109" s="1252"/>
      <c r="BFP109" s="1252"/>
      <c r="BFQ109" s="1252"/>
      <c r="BFR109" s="1252"/>
      <c r="BFS109" s="1252"/>
      <c r="BFT109" s="1252"/>
      <c r="BFU109" s="1252"/>
      <c r="BFV109" s="1252"/>
      <c r="BFW109" s="1252"/>
      <c r="BFX109" s="1252"/>
      <c r="BFY109" s="1252"/>
      <c r="BFZ109" s="1252"/>
      <c r="BGA109" s="1252"/>
      <c r="BGB109" s="1252"/>
      <c r="BGC109" s="1252"/>
      <c r="BGD109" s="1252"/>
      <c r="BGE109" s="1252"/>
      <c r="BGF109" s="1252"/>
      <c r="BGG109" s="1252"/>
      <c r="BGH109" s="1252"/>
      <c r="BGI109" s="1252"/>
      <c r="BGJ109" s="1252"/>
      <c r="BGK109" s="1252"/>
      <c r="BGL109" s="1252"/>
      <c r="BGM109" s="1252"/>
      <c r="BGN109" s="1252"/>
      <c r="BGO109" s="1252"/>
      <c r="BGP109" s="1252"/>
      <c r="BGQ109" s="1252"/>
      <c r="BGR109" s="1252"/>
      <c r="BGS109" s="1252"/>
      <c r="BGT109" s="1252"/>
      <c r="BGU109" s="1252"/>
      <c r="BGV109" s="1252"/>
      <c r="BGW109" s="1252"/>
      <c r="BGX109" s="1252"/>
      <c r="BGY109" s="1252"/>
      <c r="BGZ109" s="1252"/>
      <c r="BHA109" s="1252"/>
      <c r="BHB109" s="1252"/>
      <c r="BHC109" s="1252"/>
      <c r="BHD109" s="1252"/>
      <c r="BHE109" s="1252"/>
      <c r="BHF109" s="1252"/>
      <c r="BHG109" s="1252"/>
      <c r="BHH109" s="1252"/>
      <c r="BHI109" s="1252"/>
      <c r="BHJ109" s="1252"/>
      <c r="BHK109" s="1252"/>
      <c r="BHL109" s="1252"/>
      <c r="BHM109" s="1252"/>
      <c r="BHN109" s="1252"/>
      <c r="BHO109" s="1252"/>
      <c r="BHP109" s="1252"/>
      <c r="BHQ109" s="1252"/>
      <c r="BHR109" s="1252"/>
      <c r="BHS109" s="1252"/>
      <c r="BHT109" s="1252"/>
      <c r="BHU109" s="1252"/>
      <c r="BHV109" s="1252"/>
      <c r="BHW109" s="1252"/>
      <c r="BHX109" s="1252"/>
      <c r="BHY109" s="1252"/>
      <c r="BHZ109" s="1252"/>
      <c r="BIA109" s="1252"/>
      <c r="BIB109" s="1252"/>
      <c r="BIC109" s="1252"/>
      <c r="BID109" s="1252"/>
      <c r="BIE109" s="1252"/>
      <c r="BIF109" s="1252"/>
      <c r="BIG109" s="1252"/>
      <c r="BIH109" s="1252"/>
      <c r="BII109" s="1252"/>
      <c r="BIJ109" s="1252"/>
      <c r="BIK109" s="1252"/>
      <c r="BIL109" s="1252"/>
      <c r="BIM109" s="1252"/>
      <c r="BIN109" s="1252"/>
      <c r="BIO109" s="1252"/>
      <c r="BIP109" s="1252"/>
      <c r="BIQ109" s="1252"/>
      <c r="BIR109" s="1252"/>
      <c r="BIS109" s="1252"/>
      <c r="BIT109" s="1252"/>
      <c r="BIU109" s="1252"/>
      <c r="BIV109" s="1252"/>
      <c r="BIW109" s="1252"/>
      <c r="BIX109" s="1252"/>
      <c r="BIY109" s="1252"/>
      <c r="BIZ109" s="1252"/>
      <c r="BJA109" s="1252"/>
      <c r="BJB109" s="1252"/>
      <c r="BJC109" s="1252"/>
      <c r="BJD109" s="1252"/>
      <c r="BJE109" s="1252"/>
      <c r="BJF109" s="1252"/>
      <c r="BJG109" s="1252"/>
      <c r="BJH109" s="1252"/>
      <c r="BJI109" s="1252"/>
      <c r="BJJ109" s="1252"/>
      <c r="BJK109" s="1252"/>
      <c r="BJL109" s="1252"/>
      <c r="BJM109" s="1252"/>
      <c r="BJN109" s="1252"/>
      <c r="BJO109" s="1252"/>
      <c r="BJP109" s="1252"/>
      <c r="BJQ109" s="1252"/>
      <c r="BJR109" s="1252"/>
      <c r="BJS109" s="1252"/>
      <c r="BJT109" s="1252"/>
      <c r="BJU109" s="1252"/>
      <c r="BJV109" s="1252"/>
      <c r="BJW109" s="1252"/>
      <c r="BJX109" s="1252"/>
      <c r="BJY109" s="1252"/>
      <c r="BJZ109" s="1252"/>
      <c r="BKA109" s="1252"/>
      <c r="BKB109" s="1252"/>
      <c r="BKC109" s="1252"/>
      <c r="BKD109" s="1252"/>
      <c r="BKE109" s="1252"/>
      <c r="BKF109" s="1252"/>
      <c r="BKG109" s="1252"/>
      <c r="BKH109" s="1252"/>
      <c r="BKI109" s="1252"/>
      <c r="BKJ109" s="1252"/>
      <c r="BKK109" s="1252"/>
      <c r="BKL109" s="1252"/>
      <c r="BKM109" s="1252"/>
      <c r="BKN109" s="1252"/>
      <c r="BKO109" s="1252"/>
      <c r="BKP109" s="1252"/>
      <c r="BKQ109" s="1252"/>
      <c r="BKR109" s="1252"/>
      <c r="BKS109" s="1252"/>
      <c r="BKT109" s="1252"/>
      <c r="BKU109" s="1252"/>
      <c r="BKV109" s="1252"/>
      <c r="BKW109" s="1252"/>
      <c r="BKX109" s="1252"/>
      <c r="BKY109" s="1252"/>
      <c r="BKZ109" s="1252"/>
      <c r="BLA109" s="1252"/>
      <c r="BLB109" s="1252"/>
      <c r="BLC109" s="1252"/>
      <c r="BLD109" s="1252"/>
      <c r="BLE109" s="1252"/>
      <c r="BLF109" s="1252"/>
      <c r="BLG109" s="1252"/>
      <c r="BLH109" s="1252"/>
      <c r="BLI109" s="1252"/>
      <c r="BLJ109" s="1252"/>
      <c r="BLK109" s="1252"/>
      <c r="BLL109" s="1252"/>
      <c r="BLM109" s="1252"/>
      <c r="BLN109" s="1252"/>
      <c r="BLO109" s="1252"/>
      <c r="BLP109" s="1252"/>
      <c r="BLQ109" s="1252"/>
      <c r="BLR109" s="1252"/>
      <c r="BLS109" s="1252"/>
      <c r="BLT109" s="1252"/>
      <c r="BLU109" s="1252"/>
      <c r="BLV109" s="1252"/>
      <c r="BLW109" s="1252"/>
      <c r="BLX109" s="1252"/>
      <c r="BLY109" s="1252"/>
      <c r="BLZ109" s="1252"/>
      <c r="BMA109" s="1252"/>
      <c r="BMB109" s="1252"/>
      <c r="BMC109" s="1252"/>
      <c r="BMD109" s="1252"/>
      <c r="BME109" s="1252"/>
      <c r="BMF109" s="1252"/>
      <c r="BMG109" s="1252"/>
      <c r="BMH109" s="1252"/>
      <c r="BMI109" s="1252"/>
      <c r="BMJ109" s="1252"/>
      <c r="BMK109" s="1252"/>
      <c r="BML109" s="1252"/>
      <c r="BMM109" s="1252"/>
      <c r="BMN109" s="1252"/>
      <c r="BMO109" s="1252"/>
      <c r="BMP109" s="1252"/>
      <c r="BMQ109" s="1252"/>
      <c r="BMR109" s="1252"/>
      <c r="BMS109" s="1252"/>
      <c r="BMT109" s="1252"/>
      <c r="BMU109" s="1252"/>
      <c r="BMV109" s="1252"/>
      <c r="BMW109" s="1252"/>
      <c r="BMX109" s="1252"/>
      <c r="BMY109" s="1252"/>
      <c r="BMZ109" s="1252"/>
      <c r="BNA109" s="1252"/>
      <c r="BNB109" s="1252"/>
      <c r="BNC109" s="1252"/>
      <c r="BND109" s="1252"/>
      <c r="BNE109" s="1252"/>
      <c r="BNF109" s="1252"/>
      <c r="BNG109" s="1252"/>
      <c r="BNH109" s="1252"/>
      <c r="BNI109" s="1252"/>
      <c r="BNJ109" s="1252"/>
      <c r="BNK109" s="1252"/>
      <c r="BNL109" s="1252"/>
      <c r="BNM109" s="1252"/>
      <c r="BNN109" s="1252"/>
      <c r="BNO109" s="1252"/>
      <c r="BNP109" s="1252"/>
      <c r="BNQ109" s="1252"/>
      <c r="BNR109" s="1252"/>
      <c r="BNS109" s="1252"/>
      <c r="BNT109" s="1252"/>
      <c r="BNU109" s="1252"/>
      <c r="BNV109" s="1252"/>
      <c r="BNW109" s="1252"/>
      <c r="BNX109" s="1252"/>
      <c r="BNY109" s="1252"/>
      <c r="BNZ109" s="1252"/>
      <c r="BOA109" s="1252"/>
      <c r="BOB109" s="1252"/>
      <c r="BOC109" s="1252"/>
      <c r="BOD109" s="1252"/>
      <c r="BOE109" s="1252"/>
      <c r="BOF109" s="1252"/>
      <c r="BOG109" s="1252"/>
      <c r="BOH109" s="1252"/>
      <c r="BOI109" s="1252"/>
      <c r="BOJ109" s="1252"/>
      <c r="BOK109" s="1252"/>
      <c r="BOL109" s="1252"/>
      <c r="BOM109" s="1252"/>
      <c r="BON109" s="1252"/>
      <c r="BOO109" s="1252"/>
      <c r="BOP109" s="1252"/>
      <c r="BOQ109" s="1252"/>
      <c r="BOR109" s="1252"/>
      <c r="BOS109" s="1252"/>
      <c r="BOT109" s="1252"/>
      <c r="BOU109" s="1252"/>
      <c r="BOV109" s="1252"/>
      <c r="BOW109" s="1252"/>
      <c r="BOX109" s="1252"/>
      <c r="BOY109" s="1252"/>
      <c r="BOZ109" s="1252"/>
      <c r="BPA109" s="1252"/>
      <c r="BPB109" s="1252"/>
      <c r="BPC109" s="1252"/>
      <c r="BPD109" s="1252"/>
      <c r="BPE109" s="1252"/>
      <c r="BPF109" s="1252"/>
      <c r="BPG109" s="1252"/>
      <c r="BPH109" s="1252"/>
      <c r="BPI109" s="1252"/>
      <c r="BPJ109" s="1252"/>
      <c r="BPK109" s="1252"/>
      <c r="BPL109" s="1252"/>
      <c r="BPM109" s="1252"/>
      <c r="BPN109" s="1252"/>
      <c r="BPO109" s="1252"/>
      <c r="BPP109" s="1252"/>
      <c r="BPQ109" s="1252"/>
      <c r="BPR109" s="1252"/>
      <c r="BPS109" s="1252"/>
      <c r="BPT109" s="1252"/>
      <c r="BPU109" s="1252"/>
      <c r="BPV109" s="1252"/>
      <c r="BPW109" s="1252"/>
      <c r="BPX109" s="1252"/>
      <c r="BPY109" s="1252"/>
      <c r="BPZ109" s="1252"/>
      <c r="BQA109" s="1252"/>
      <c r="BQB109" s="1252"/>
      <c r="BQC109" s="1252"/>
      <c r="BQD109" s="1252"/>
      <c r="BQE109" s="1252"/>
      <c r="BQF109" s="1252"/>
      <c r="BQG109" s="1252"/>
      <c r="BQH109" s="1252"/>
      <c r="BQI109" s="1252"/>
      <c r="BQJ109" s="1252"/>
      <c r="BQK109" s="1252"/>
      <c r="BQL109" s="1252"/>
      <c r="BQM109" s="1252"/>
      <c r="BQN109" s="1252"/>
      <c r="BQO109" s="1252"/>
      <c r="BQP109" s="1252"/>
      <c r="BQQ109" s="1252"/>
      <c r="BQR109" s="1252"/>
      <c r="BQS109" s="1252"/>
      <c r="BQT109" s="1252"/>
      <c r="BQU109" s="1252"/>
      <c r="BQV109" s="1252"/>
      <c r="BQW109" s="1252"/>
      <c r="BQX109" s="1252"/>
      <c r="BQY109" s="1252"/>
      <c r="BQZ109" s="1252"/>
      <c r="BRA109" s="1252"/>
      <c r="BRB109" s="1252"/>
      <c r="BRC109" s="1252"/>
      <c r="BRD109" s="1252"/>
      <c r="BRE109" s="1252"/>
      <c r="BRF109" s="1252"/>
      <c r="BRG109" s="1252"/>
      <c r="BRH109" s="1252"/>
      <c r="BRI109" s="1252"/>
      <c r="BRJ109" s="1252"/>
      <c r="BRK109" s="1252"/>
      <c r="BRL109" s="1252"/>
      <c r="BRM109" s="1252"/>
      <c r="BRN109" s="1252"/>
      <c r="BRO109" s="1252"/>
      <c r="BRP109" s="1252"/>
      <c r="BRQ109" s="1252"/>
      <c r="BRR109" s="1252"/>
      <c r="BRS109" s="1252"/>
      <c r="BRT109" s="1252"/>
      <c r="BRU109" s="1252"/>
      <c r="BRV109" s="1252"/>
      <c r="BRW109" s="1252"/>
      <c r="BRX109" s="1252"/>
      <c r="BRY109" s="1252"/>
      <c r="BRZ109" s="1252"/>
      <c r="BSA109" s="1252"/>
      <c r="BSB109" s="1252"/>
      <c r="BSC109" s="1252"/>
      <c r="BSD109" s="1252"/>
      <c r="BSE109" s="1252"/>
      <c r="BSF109" s="1252"/>
      <c r="BSG109" s="1252"/>
      <c r="BSH109" s="1252"/>
      <c r="BSI109" s="1252"/>
      <c r="BSJ109" s="1252"/>
      <c r="BSK109" s="1252"/>
      <c r="BSL109" s="1252"/>
      <c r="BSM109" s="1252"/>
      <c r="BSN109" s="1252"/>
      <c r="BSO109" s="1252"/>
      <c r="BSP109" s="1252"/>
      <c r="BSQ109" s="1252"/>
      <c r="BSR109" s="1252"/>
      <c r="BSS109" s="1252"/>
      <c r="BST109" s="1252"/>
      <c r="BSU109" s="1252"/>
      <c r="BSV109" s="1252"/>
      <c r="BSW109" s="1252"/>
      <c r="BSX109" s="1252"/>
      <c r="BSY109" s="1252"/>
      <c r="BSZ109" s="1252"/>
      <c r="BTA109" s="1252"/>
      <c r="BTB109" s="1252"/>
      <c r="BTC109" s="1252"/>
      <c r="BTD109" s="1252"/>
      <c r="BTE109" s="1252"/>
      <c r="BTF109" s="1252"/>
      <c r="BTG109" s="1252"/>
      <c r="BTH109" s="1252"/>
      <c r="BTI109" s="1252"/>
      <c r="BTJ109" s="1252"/>
      <c r="BTK109" s="1252"/>
      <c r="BTL109" s="1252"/>
      <c r="BTM109" s="1252"/>
      <c r="BTN109" s="1252"/>
      <c r="BTO109" s="1252"/>
      <c r="BTP109" s="1252"/>
      <c r="BTQ109" s="1252"/>
      <c r="BTR109" s="1252"/>
      <c r="BTS109" s="1252"/>
      <c r="BTT109" s="1252"/>
      <c r="BTU109" s="1252"/>
      <c r="BTV109" s="1252"/>
      <c r="BTW109" s="1252"/>
      <c r="BTX109" s="1252"/>
      <c r="BTY109" s="1252"/>
      <c r="BTZ109" s="1252"/>
      <c r="BUA109" s="1252"/>
      <c r="BUB109" s="1252"/>
      <c r="BUC109" s="1252"/>
      <c r="BUD109" s="1252"/>
      <c r="BUE109" s="1252"/>
      <c r="BUF109" s="1252"/>
      <c r="BUG109" s="1252"/>
      <c r="BUH109" s="1252"/>
      <c r="BUI109" s="1252"/>
      <c r="BUJ109" s="1252"/>
      <c r="BUK109" s="1252"/>
      <c r="BUL109" s="1252"/>
      <c r="BUM109" s="1252"/>
      <c r="BUN109" s="1252"/>
      <c r="BUO109" s="1252"/>
      <c r="BUP109" s="1252"/>
      <c r="BUQ109" s="1252"/>
      <c r="BUR109" s="1252"/>
      <c r="BUS109" s="1252"/>
      <c r="BUT109" s="1252"/>
      <c r="BUU109" s="1252"/>
      <c r="BUV109" s="1252"/>
      <c r="BUW109" s="1252"/>
      <c r="BUX109" s="1252"/>
      <c r="BUY109" s="1252"/>
      <c r="BUZ109" s="1252"/>
      <c r="BVA109" s="1252"/>
      <c r="BVB109" s="1252"/>
      <c r="BVC109" s="1252"/>
      <c r="BVD109" s="1252"/>
      <c r="BVE109" s="1252"/>
      <c r="BVF109" s="1252"/>
      <c r="BVG109" s="1252"/>
      <c r="BVH109" s="1252"/>
      <c r="BVI109" s="1252"/>
      <c r="BVJ109" s="1252"/>
      <c r="BVK109" s="1252"/>
      <c r="BVL109" s="1252"/>
      <c r="BVM109" s="1252"/>
      <c r="BVN109" s="1252"/>
      <c r="BVO109" s="1252"/>
      <c r="BVP109" s="1252"/>
      <c r="BVQ109" s="1252"/>
      <c r="BVR109" s="1252"/>
      <c r="BVS109" s="1252"/>
      <c r="BVT109" s="1252"/>
      <c r="BVU109" s="1252"/>
      <c r="BVV109" s="1252"/>
      <c r="BVW109" s="1252"/>
      <c r="BVX109" s="1252"/>
      <c r="BVY109" s="1252"/>
      <c r="BVZ109" s="1252"/>
      <c r="BWA109" s="1252"/>
      <c r="BWB109" s="1252"/>
      <c r="BWC109" s="1252"/>
      <c r="BWD109" s="1252"/>
      <c r="BWE109" s="1252"/>
      <c r="BWF109" s="1252"/>
      <c r="BWG109" s="1252"/>
      <c r="BWH109" s="1252"/>
      <c r="BWI109" s="1252"/>
      <c r="BWJ109" s="1252"/>
      <c r="BWK109" s="1252"/>
      <c r="BWL109" s="1252"/>
      <c r="BWM109" s="1252"/>
      <c r="BWN109" s="1252"/>
      <c r="BWO109" s="1252"/>
      <c r="BWP109" s="1252"/>
      <c r="BWQ109" s="1252"/>
      <c r="BWR109" s="1252"/>
      <c r="BWS109" s="1252"/>
      <c r="BWT109" s="1252"/>
      <c r="BWU109" s="1252"/>
      <c r="BWV109" s="1252"/>
      <c r="BWW109" s="1252"/>
      <c r="BWX109" s="1252"/>
      <c r="BWY109" s="1252"/>
      <c r="BWZ109" s="1252"/>
      <c r="BXA109" s="1252"/>
      <c r="BXB109" s="1252"/>
      <c r="BXC109" s="1252"/>
      <c r="BXD109" s="1252"/>
      <c r="BXE109" s="1252"/>
      <c r="BXF109" s="1252"/>
      <c r="BXG109" s="1252"/>
      <c r="BXH109" s="1252"/>
      <c r="BXI109" s="1252"/>
      <c r="BXJ109" s="1252"/>
      <c r="BXK109" s="1252"/>
      <c r="BXL109" s="1252"/>
      <c r="BXM109" s="1252"/>
      <c r="BXN109" s="1252"/>
      <c r="BXO109" s="1252"/>
      <c r="BXP109" s="1252"/>
      <c r="BXQ109" s="1252"/>
      <c r="BXR109" s="1252"/>
      <c r="BXS109" s="1252"/>
      <c r="BXT109" s="1252"/>
      <c r="BXU109" s="1252"/>
      <c r="BXV109" s="1252"/>
      <c r="BXW109" s="1252"/>
      <c r="BXX109" s="1252"/>
      <c r="BXY109" s="1252"/>
      <c r="BXZ109" s="1252"/>
      <c r="BYA109" s="1252"/>
      <c r="BYB109" s="1252"/>
      <c r="BYC109" s="1252"/>
      <c r="BYD109" s="1252"/>
      <c r="BYE109" s="1252"/>
      <c r="BYF109" s="1252"/>
      <c r="BYG109" s="1252"/>
      <c r="BYH109" s="1252"/>
      <c r="BYI109" s="1252"/>
      <c r="BYJ109" s="1252"/>
      <c r="BYK109" s="1252"/>
      <c r="BYL109" s="1252"/>
      <c r="BYM109" s="1252"/>
      <c r="BYN109" s="1252"/>
      <c r="BYO109" s="1252"/>
      <c r="BYP109" s="1252"/>
      <c r="BYQ109" s="1252"/>
      <c r="BYR109" s="1252"/>
      <c r="BYS109" s="1252"/>
      <c r="BYT109" s="1252"/>
      <c r="BYU109" s="1252"/>
      <c r="BYV109" s="1252"/>
      <c r="BYW109" s="1252"/>
      <c r="BYX109" s="1252"/>
      <c r="BYY109" s="1252"/>
      <c r="BYZ109" s="1252"/>
      <c r="BZA109" s="1252"/>
      <c r="BZB109" s="1252"/>
      <c r="BZC109" s="1252"/>
      <c r="BZD109" s="1252"/>
      <c r="BZE109" s="1252"/>
      <c r="BZF109" s="1252"/>
      <c r="BZG109" s="1252"/>
      <c r="BZH109" s="1252"/>
      <c r="BZI109" s="1252"/>
      <c r="BZJ109" s="1252"/>
      <c r="BZK109" s="1252"/>
      <c r="BZL109" s="1252"/>
      <c r="BZM109" s="1252"/>
      <c r="BZN109" s="1252"/>
      <c r="BZO109" s="1252"/>
      <c r="BZP109" s="1252"/>
      <c r="BZQ109" s="1252"/>
      <c r="BZR109" s="1252"/>
      <c r="BZS109" s="1252"/>
      <c r="BZT109" s="1252"/>
      <c r="BZU109" s="1252"/>
      <c r="BZV109" s="1252"/>
      <c r="BZW109" s="1252"/>
      <c r="BZX109" s="1252"/>
      <c r="BZY109" s="1252"/>
      <c r="BZZ109" s="1252"/>
      <c r="CAA109" s="1252"/>
      <c r="CAB109" s="1252"/>
      <c r="CAC109" s="1252"/>
      <c r="CAD109" s="1252"/>
      <c r="CAE109" s="1252"/>
      <c r="CAF109" s="1252"/>
      <c r="CAG109" s="1252"/>
      <c r="CAH109" s="1252"/>
      <c r="CAI109" s="1252"/>
      <c r="CAJ109" s="1252"/>
      <c r="CAK109" s="1252"/>
      <c r="CAL109" s="1252"/>
      <c r="CAM109" s="1252"/>
      <c r="CAN109" s="1252"/>
      <c r="CAO109" s="1252"/>
      <c r="CAP109" s="1252"/>
      <c r="CAQ109" s="1252"/>
      <c r="CAR109" s="1252"/>
      <c r="CAS109" s="1252"/>
      <c r="CAT109" s="1252"/>
      <c r="CAU109" s="1252"/>
      <c r="CAV109" s="1252"/>
      <c r="CAW109" s="1252"/>
      <c r="CAX109" s="1252"/>
      <c r="CAY109" s="1252"/>
      <c r="CAZ109" s="1252"/>
      <c r="CBA109" s="1252"/>
      <c r="CBB109" s="1252"/>
      <c r="CBC109" s="1252"/>
      <c r="CBD109" s="1252"/>
      <c r="CBE109" s="1252"/>
      <c r="CBF109" s="1252"/>
      <c r="CBG109" s="1252"/>
      <c r="CBH109" s="1252"/>
      <c r="CBI109" s="1252"/>
      <c r="CBJ109" s="1252"/>
      <c r="CBK109" s="1252"/>
      <c r="CBL109" s="1252"/>
      <c r="CBM109" s="1252"/>
      <c r="CBN109" s="1252"/>
      <c r="CBO109" s="1252"/>
      <c r="CBP109" s="1252"/>
      <c r="CBQ109" s="1252"/>
      <c r="CBR109" s="1252"/>
      <c r="CBS109" s="1252"/>
      <c r="CBT109" s="1252"/>
      <c r="CBU109" s="1252"/>
      <c r="CBV109" s="1252"/>
      <c r="CBW109" s="1252"/>
      <c r="CBX109" s="1252"/>
      <c r="CBY109" s="1252"/>
      <c r="CBZ109" s="1252"/>
      <c r="CCA109" s="1252"/>
      <c r="CCB109" s="1252"/>
      <c r="CCC109" s="1252"/>
      <c r="CCD109" s="1252"/>
      <c r="CCE109" s="1252"/>
      <c r="CCF109" s="1252"/>
      <c r="CCG109" s="1252"/>
      <c r="CCH109" s="1252"/>
      <c r="CCI109" s="1252"/>
      <c r="CCJ109" s="1252"/>
      <c r="CCK109" s="1252"/>
      <c r="CCL109" s="1252"/>
      <c r="CCM109" s="1252"/>
      <c r="CCN109" s="1252"/>
      <c r="CCO109" s="1252"/>
      <c r="CCP109" s="1252"/>
      <c r="CCQ109" s="1252"/>
      <c r="CCR109" s="1252"/>
      <c r="CCS109" s="1252"/>
      <c r="CCT109" s="1252"/>
      <c r="CCU109" s="1252"/>
      <c r="CCV109" s="1252"/>
      <c r="CCW109" s="1252"/>
      <c r="CCX109" s="1252"/>
      <c r="CCY109" s="1252"/>
      <c r="CCZ109" s="1252"/>
      <c r="CDA109" s="1252"/>
      <c r="CDB109" s="1252"/>
      <c r="CDC109" s="1252"/>
      <c r="CDD109" s="1252"/>
      <c r="CDE109" s="1252"/>
      <c r="CDF109" s="1252"/>
      <c r="CDG109" s="1252"/>
      <c r="CDH109" s="1252"/>
      <c r="CDI109" s="1252"/>
      <c r="CDJ109" s="1252"/>
      <c r="CDK109" s="1252"/>
      <c r="CDL109" s="1252"/>
      <c r="CDM109" s="1252"/>
      <c r="CDN109" s="1252"/>
      <c r="CDO109" s="1252"/>
      <c r="CDP109" s="1252"/>
      <c r="CDQ109" s="1252"/>
      <c r="CDR109" s="1252"/>
      <c r="CDS109" s="1252"/>
      <c r="CDT109" s="1252"/>
      <c r="CDU109" s="1252"/>
      <c r="CDV109" s="1252"/>
      <c r="CDW109" s="1252"/>
      <c r="CDX109" s="1252"/>
      <c r="CDY109" s="1252"/>
      <c r="CDZ109" s="1252"/>
      <c r="CEA109" s="1252"/>
      <c r="CEB109" s="1252"/>
      <c r="CEC109" s="1252"/>
      <c r="CED109" s="1252"/>
      <c r="CEE109" s="1252"/>
      <c r="CEF109" s="1252"/>
      <c r="CEG109" s="1252"/>
      <c r="CEH109" s="1252"/>
      <c r="CEI109" s="1252"/>
      <c r="CEJ109" s="1252"/>
      <c r="CEK109" s="1252"/>
      <c r="CEL109" s="1252"/>
      <c r="CEM109" s="1252"/>
      <c r="CEN109" s="1252"/>
      <c r="CEO109" s="1252"/>
      <c r="CEP109" s="1252"/>
      <c r="CEQ109" s="1252"/>
      <c r="CER109" s="1252"/>
      <c r="CES109" s="1252"/>
      <c r="CET109" s="1252"/>
      <c r="CEU109" s="1252"/>
      <c r="CEV109" s="1252"/>
      <c r="CEW109" s="1252"/>
      <c r="CEX109" s="1252"/>
      <c r="CEY109" s="1252"/>
      <c r="CEZ109" s="1252"/>
      <c r="CFA109" s="1252"/>
      <c r="CFB109" s="1252"/>
      <c r="CFC109" s="1252"/>
      <c r="CFD109" s="1252"/>
      <c r="CFE109" s="1252"/>
      <c r="CFF109" s="1252"/>
      <c r="CFG109" s="1252"/>
      <c r="CFH109" s="1252"/>
      <c r="CFI109" s="1252"/>
      <c r="CFJ109" s="1252"/>
      <c r="CFK109" s="1252"/>
      <c r="CFL109" s="1252"/>
      <c r="CFM109" s="1252"/>
      <c r="CFN109" s="1252"/>
      <c r="CFO109" s="1252"/>
      <c r="CFP109" s="1252"/>
      <c r="CFQ109" s="1252"/>
      <c r="CFR109" s="1252"/>
      <c r="CFS109" s="1252"/>
      <c r="CFT109" s="1252"/>
      <c r="CFU109" s="1252"/>
      <c r="CFV109" s="1252"/>
      <c r="CFW109" s="1252"/>
      <c r="CFX109" s="1252"/>
      <c r="CFY109" s="1252"/>
      <c r="CFZ109" s="1252"/>
      <c r="CGA109" s="1252"/>
      <c r="CGB109" s="1252"/>
      <c r="CGC109" s="1252"/>
      <c r="CGD109" s="1252"/>
      <c r="CGE109" s="1252"/>
      <c r="CGF109" s="1252"/>
      <c r="CGG109" s="1252"/>
      <c r="CGH109" s="1252"/>
      <c r="CGI109" s="1252"/>
      <c r="CGJ109" s="1252"/>
      <c r="CGK109" s="1252"/>
      <c r="CGL109" s="1252"/>
      <c r="CGM109" s="1252"/>
      <c r="CGN109" s="1252"/>
      <c r="CGO109" s="1252"/>
      <c r="CGP109" s="1252"/>
      <c r="CGQ109" s="1252"/>
      <c r="CGR109" s="1252"/>
      <c r="CGS109" s="1252"/>
      <c r="CGT109" s="1252"/>
      <c r="CGU109" s="1252"/>
      <c r="CGV109" s="1252"/>
      <c r="CGW109" s="1252"/>
      <c r="CGX109" s="1252"/>
      <c r="CGY109" s="1252"/>
      <c r="CGZ109" s="1252"/>
      <c r="CHA109" s="1252"/>
      <c r="CHB109" s="1252"/>
      <c r="CHC109" s="1252"/>
      <c r="CHD109" s="1252"/>
      <c r="CHE109" s="1252"/>
      <c r="CHF109" s="1252"/>
      <c r="CHG109" s="1252"/>
      <c r="CHH109" s="1252"/>
      <c r="CHI109" s="1252"/>
      <c r="CHJ109" s="1252"/>
      <c r="CHK109" s="1252"/>
      <c r="CHL109" s="1252"/>
      <c r="CHM109" s="1252"/>
      <c r="CHN109" s="1252"/>
      <c r="CHO109" s="1252"/>
      <c r="CHP109" s="1252"/>
      <c r="CHQ109" s="1252"/>
      <c r="CHR109" s="1252"/>
      <c r="CHS109" s="1252"/>
      <c r="CHT109" s="1252"/>
      <c r="CHU109" s="1252"/>
      <c r="CHV109" s="1252"/>
      <c r="CHW109" s="1252"/>
      <c r="CHX109" s="1252"/>
      <c r="CHY109" s="1252"/>
      <c r="CHZ109" s="1252"/>
      <c r="CIA109" s="1252"/>
      <c r="CIB109" s="1252"/>
      <c r="CIC109" s="1252"/>
      <c r="CID109" s="1252"/>
      <c r="CIE109" s="1252"/>
      <c r="CIF109" s="1252"/>
      <c r="CIG109" s="1252"/>
      <c r="CIH109" s="1252"/>
      <c r="CII109" s="1252"/>
      <c r="CIJ109" s="1252"/>
      <c r="CIK109" s="1252"/>
      <c r="CIL109" s="1252"/>
      <c r="CIM109" s="1252"/>
      <c r="CIN109" s="1252"/>
      <c r="CIO109" s="1252"/>
      <c r="CIP109" s="1252"/>
      <c r="CIQ109" s="1252"/>
      <c r="CIR109" s="1252"/>
      <c r="CIS109" s="1252"/>
      <c r="CIT109" s="1252"/>
      <c r="CIU109" s="1252"/>
      <c r="CIV109" s="1252"/>
      <c r="CIW109" s="1252"/>
      <c r="CIX109" s="1252"/>
      <c r="CIY109" s="1252"/>
      <c r="CIZ109" s="1252"/>
      <c r="CJA109" s="1252"/>
      <c r="CJB109" s="1252"/>
      <c r="CJC109" s="1252"/>
      <c r="CJD109" s="1252"/>
      <c r="CJE109" s="1252"/>
      <c r="CJF109" s="1252"/>
      <c r="CJG109" s="1252"/>
      <c r="CJH109" s="1252"/>
      <c r="CJI109" s="1252"/>
      <c r="CJJ109" s="1252"/>
      <c r="CJK109" s="1252"/>
      <c r="CJL109" s="1252"/>
      <c r="CJM109" s="1252"/>
      <c r="CJN109" s="1252"/>
      <c r="CJO109" s="1252"/>
      <c r="CJP109" s="1252"/>
      <c r="CJQ109" s="1252"/>
      <c r="CJR109" s="1252"/>
      <c r="CJS109" s="1252"/>
      <c r="CJT109" s="1252"/>
      <c r="CJU109" s="1252"/>
      <c r="CJV109" s="1252"/>
      <c r="CJW109" s="1252"/>
      <c r="CJX109" s="1252"/>
      <c r="CJY109" s="1252"/>
      <c r="CJZ109" s="1252"/>
      <c r="CKA109" s="1252"/>
      <c r="CKB109" s="1252"/>
      <c r="CKC109" s="1252"/>
      <c r="CKD109" s="1252"/>
      <c r="CKE109" s="1252"/>
      <c r="CKF109" s="1252"/>
      <c r="CKG109" s="1252"/>
      <c r="CKH109" s="1252"/>
      <c r="CKI109" s="1252"/>
      <c r="CKJ109" s="1252"/>
      <c r="CKK109" s="1252"/>
      <c r="CKL109" s="1252"/>
      <c r="CKM109" s="1252"/>
      <c r="CKN109" s="1252"/>
      <c r="CKO109" s="1252"/>
      <c r="CKP109" s="1252"/>
      <c r="CKQ109" s="1252"/>
      <c r="CKR109" s="1252"/>
      <c r="CKS109" s="1252"/>
      <c r="CKT109" s="1252"/>
      <c r="CKU109" s="1252"/>
      <c r="CKV109" s="1252"/>
      <c r="CKW109" s="1252"/>
      <c r="CKX109" s="1252"/>
      <c r="CKY109" s="1252"/>
      <c r="CKZ109" s="1252"/>
      <c r="CLA109" s="1252"/>
      <c r="CLB109" s="1252"/>
      <c r="CLC109" s="1252"/>
      <c r="CLD109" s="1252"/>
      <c r="CLE109" s="1252"/>
      <c r="CLF109" s="1252"/>
      <c r="CLG109" s="1252"/>
      <c r="CLH109" s="1252"/>
      <c r="CLI109" s="1252"/>
      <c r="CLJ109" s="1252"/>
      <c r="CLK109" s="1252"/>
      <c r="CLL109" s="1252"/>
      <c r="CLM109" s="1252"/>
      <c r="CLN109" s="1252"/>
      <c r="CLO109" s="1252"/>
      <c r="CLP109" s="1252"/>
      <c r="CLQ109" s="1252"/>
      <c r="CLR109" s="1252"/>
      <c r="CLS109" s="1252"/>
      <c r="CLT109" s="1252"/>
      <c r="CLU109" s="1252"/>
      <c r="CLV109" s="1252"/>
      <c r="CLW109" s="1252"/>
      <c r="CLX109" s="1252"/>
      <c r="CLY109" s="1252"/>
      <c r="CLZ109" s="1252"/>
      <c r="CMA109" s="1252"/>
      <c r="CMB109" s="1252"/>
      <c r="CMC109" s="1252"/>
      <c r="CMD109" s="1252"/>
      <c r="CME109" s="1252"/>
      <c r="CMF109" s="1252"/>
      <c r="CMG109" s="1252"/>
      <c r="CMH109" s="1252"/>
      <c r="CMI109" s="1252"/>
      <c r="CMJ109" s="1252"/>
      <c r="CMK109" s="1252"/>
      <c r="CML109" s="1252"/>
      <c r="CMM109" s="1252"/>
      <c r="CMN109" s="1252"/>
      <c r="CMO109" s="1252"/>
      <c r="CMP109" s="1252"/>
      <c r="CMQ109" s="1252"/>
      <c r="CMR109" s="1252"/>
      <c r="CMS109" s="1252"/>
      <c r="CMT109" s="1252"/>
      <c r="CMU109" s="1252"/>
      <c r="CMV109" s="1252"/>
      <c r="CMW109" s="1252"/>
      <c r="CMX109" s="1252"/>
      <c r="CMY109" s="1252"/>
      <c r="CMZ109" s="1252"/>
      <c r="CNA109" s="1252"/>
      <c r="CNB109" s="1252"/>
      <c r="CNC109" s="1252"/>
      <c r="CND109" s="1252"/>
      <c r="CNE109" s="1252"/>
      <c r="CNF109" s="1252"/>
      <c r="CNG109" s="1252"/>
      <c r="CNH109" s="1252"/>
      <c r="CNI109" s="1252"/>
      <c r="CNJ109" s="1252"/>
      <c r="CNK109" s="1252"/>
      <c r="CNL109" s="1252"/>
      <c r="CNM109" s="1252"/>
      <c r="CNN109" s="1252"/>
      <c r="CNO109" s="1252"/>
      <c r="CNP109" s="1252"/>
      <c r="CNQ109" s="1252"/>
      <c r="CNR109" s="1252"/>
      <c r="CNS109" s="1252"/>
      <c r="CNT109" s="1252"/>
      <c r="CNU109" s="1252"/>
      <c r="CNV109" s="1252"/>
      <c r="CNW109" s="1252"/>
      <c r="CNX109" s="1252"/>
      <c r="CNY109" s="1252"/>
      <c r="CNZ109" s="1252"/>
      <c r="COA109" s="1252"/>
      <c r="COB109" s="1252"/>
      <c r="COC109" s="1252"/>
      <c r="COD109" s="1252"/>
      <c r="COE109" s="1252"/>
      <c r="COF109" s="1252"/>
      <c r="COG109" s="1252"/>
      <c r="COH109" s="1252"/>
      <c r="COI109" s="1252"/>
      <c r="COJ109" s="1252"/>
      <c r="COK109" s="1252"/>
      <c r="COL109" s="1252"/>
      <c r="COM109" s="1252"/>
      <c r="CON109" s="1252"/>
      <c r="COO109" s="1252"/>
      <c r="COP109" s="1252"/>
      <c r="COQ109" s="1252"/>
      <c r="COR109" s="1252"/>
      <c r="COS109" s="1252"/>
      <c r="COT109" s="1252"/>
      <c r="COU109" s="1252"/>
      <c r="COV109" s="1252"/>
      <c r="COW109" s="1252"/>
      <c r="COX109" s="1252"/>
      <c r="COY109" s="1252"/>
      <c r="COZ109" s="1252"/>
      <c r="CPA109" s="1252"/>
      <c r="CPB109" s="1252"/>
      <c r="CPC109" s="1252"/>
      <c r="CPD109" s="1252"/>
      <c r="CPE109" s="1252"/>
      <c r="CPF109" s="1252"/>
      <c r="CPG109" s="1252"/>
      <c r="CPH109" s="1252"/>
      <c r="CPI109" s="1252"/>
      <c r="CPJ109" s="1252"/>
      <c r="CPK109" s="1252"/>
      <c r="CPL109" s="1252"/>
      <c r="CPM109" s="1252"/>
      <c r="CPN109" s="1252"/>
      <c r="CPO109" s="1252"/>
      <c r="CPP109" s="1252"/>
      <c r="CPQ109" s="1252"/>
      <c r="CPR109" s="1252"/>
      <c r="CPS109" s="1252"/>
      <c r="CPT109" s="1252"/>
      <c r="CPU109" s="1252"/>
      <c r="CPV109" s="1252"/>
      <c r="CPW109" s="1252"/>
      <c r="CPX109" s="1252"/>
      <c r="CPY109" s="1252"/>
      <c r="CPZ109" s="1252"/>
      <c r="CQA109" s="1252"/>
      <c r="CQB109" s="1252"/>
      <c r="CQC109" s="1252"/>
      <c r="CQD109" s="1252"/>
      <c r="CQE109" s="1252"/>
      <c r="CQF109" s="1252"/>
      <c r="CQG109" s="1252"/>
      <c r="CQH109" s="1252"/>
      <c r="CQI109" s="1252"/>
      <c r="CQJ109" s="1252"/>
      <c r="CQK109" s="1252"/>
      <c r="CQL109" s="1252"/>
      <c r="CQM109" s="1252"/>
      <c r="CQN109" s="1252"/>
      <c r="CQO109" s="1252"/>
      <c r="CQP109" s="1252"/>
      <c r="CQQ109" s="1252"/>
      <c r="CQR109" s="1252"/>
      <c r="CQS109" s="1252"/>
      <c r="CQT109" s="1252"/>
      <c r="CQU109" s="1252"/>
      <c r="CQV109" s="1252"/>
      <c r="CQW109" s="1252"/>
      <c r="CQX109" s="1252"/>
      <c r="CQY109" s="1252"/>
      <c r="CQZ109" s="1252"/>
      <c r="CRA109" s="1252"/>
      <c r="CRB109" s="1252"/>
      <c r="CRC109" s="1252"/>
      <c r="CRD109" s="1252"/>
      <c r="CRE109" s="1252"/>
      <c r="CRF109" s="1252"/>
      <c r="CRG109" s="1252"/>
      <c r="CRH109" s="1252"/>
      <c r="CRI109" s="1252"/>
      <c r="CRJ109" s="1252"/>
      <c r="CRK109" s="1252"/>
      <c r="CRL109" s="1252"/>
      <c r="CRM109" s="1252"/>
      <c r="CRN109" s="1252"/>
      <c r="CRO109" s="1252"/>
      <c r="CRP109" s="1252"/>
      <c r="CRQ109" s="1252"/>
      <c r="CRR109" s="1252"/>
      <c r="CRS109" s="1252"/>
      <c r="CRT109" s="1252"/>
      <c r="CRU109" s="1252"/>
      <c r="CRV109" s="1252"/>
      <c r="CRW109" s="1252"/>
      <c r="CRX109" s="1252"/>
      <c r="CRY109" s="1252"/>
      <c r="CRZ109" s="1252"/>
      <c r="CSA109" s="1252"/>
      <c r="CSB109" s="1252"/>
      <c r="CSC109" s="1252"/>
      <c r="CSD109" s="1252"/>
      <c r="CSE109" s="1252"/>
      <c r="CSF109" s="1252"/>
      <c r="CSG109" s="1252"/>
      <c r="CSH109" s="1252"/>
      <c r="CSI109" s="1252"/>
      <c r="CSJ109" s="1252"/>
      <c r="CSK109" s="1252"/>
      <c r="CSL109" s="1252"/>
      <c r="CSM109" s="1252"/>
      <c r="CSN109" s="1252"/>
      <c r="CSO109" s="1252"/>
      <c r="CSP109" s="1252"/>
      <c r="CSQ109" s="1252"/>
      <c r="CSR109" s="1252"/>
      <c r="CSS109" s="1252"/>
      <c r="CST109" s="1252"/>
      <c r="CSU109" s="1252"/>
      <c r="CSV109" s="1252"/>
      <c r="CSW109" s="1252"/>
      <c r="CSX109" s="1252"/>
      <c r="CSY109" s="1252"/>
      <c r="CSZ109" s="1252"/>
      <c r="CTA109" s="1252"/>
      <c r="CTB109" s="1252"/>
      <c r="CTC109" s="1252"/>
      <c r="CTD109" s="1252"/>
      <c r="CTE109" s="1252"/>
      <c r="CTF109" s="1252"/>
      <c r="CTG109" s="1252"/>
      <c r="CTH109" s="1252"/>
      <c r="CTI109" s="1252"/>
      <c r="CTJ109" s="1252"/>
      <c r="CTK109" s="1252"/>
      <c r="CTL109" s="1252"/>
      <c r="CTM109" s="1252"/>
      <c r="CTN109" s="1252"/>
      <c r="CTO109" s="1252"/>
      <c r="CTP109" s="1252"/>
      <c r="CTQ109" s="1252"/>
      <c r="CTR109" s="1252"/>
      <c r="CTS109" s="1252"/>
      <c r="CTT109" s="1252"/>
      <c r="CTU109" s="1252"/>
      <c r="CTV109" s="1252"/>
      <c r="CTW109" s="1252"/>
      <c r="CTX109" s="1252"/>
      <c r="CTY109" s="1252"/>
      <c r="CTZ109" s="1252"/>
      <c r="CUA109" s="1252"/>
      <c r="CUB109" s="1252"/>
      <c r="CUC109" s="1252"/>
      <c r="CUD109" s="1252"/>
      <c r="CUE109" s="1252"/>
      <c r="CUF109" s="1252"/>
      <c r="CUG109" s="1252"/>
      <c r="CUH109" s="1252"/>
      <c r="CUI109" s="1252"/>
      <c r="CUJ109" s="1252"/>
      <c r="CUK109" s="1252"/>
      <c r="CUL109" s="1252"/>
      <c r="CUM109" s="1252"/>
      <c r="CUN109" s="1252"/>
      <c r="CUO109" s="1252"/>
      <c r="CUP109" s="1252"/>
      <c r="CUQ109" s="1252"/>
      <c r="CUR109" s="1252"/>
      <c r="CUS109" s="1252"/>
      <c r="CUT109" s="1252"/>
      <c r="CUU109" s="1252"/>
      <c r="CUV109" s="1252"/>
      <c r="CUW109" s="1252"/>
      <c r="CUX109" s="1252"/>
      <c r="CUY109" s="1252"/>
      <c r="CUZ109" s="1252"/>
      <c r="CVA109" s="1252"/>
      <c r="CVB109" s="1252"/>
      <c r="CVC109" s="1252"/>
      <c r="CVD109" s="1252"/>
      <c r="CVE109" s="1252"/>
      <c r="CVF109" s="1252"/>
      <c r="CVG109" s="1252"/>
      <c r="CVH109" s="1252"/>
      <c r="CVI109" s="1252"/>
      <c r="CVJ109" s="1252"/>
      <c r="CVK109" s="1252"/>
      <c r="CVL109" s="1252"/>
      <c r="CVM109" s="1252"/>
      <c r="CVN109" s="1252"/>
      <c r="CVO109" s="1252"/>
      <c r="CVP109" s="1252"/>
      <c r="CVQ109" s="1252"/>
      <c r="CVR109" s="1252"/>
      <c r="CVS109" s="1252"/>
      <c r="CVT109" s="1252"/>
      <c r="CVU109" s="1252"/>
      <c r="CVV109" s="1252"/>
      <c r="CVW109" s="1252"/>
      <c r="CVX109" s="1252"/>
      <c r="CVY109" s="1252"/>
      <c r="CVZ109" s="1252"/>
      <c r="CWA109" s="1252"/>
      <c r="CWB109" s="1252"/>
      <c r="CWC109" s="1252"/>
      <c r="CWD109" s="1252"/>
      <c r="CWE109" s="1252"/>
      <c r="CWF109" s="1252"/>
      <c r="CWG109" s="1252"/>
      <c r="CWH109" s="1252"/>
      <c r="CWI109" s="1252"/>
      <c r="CWJ109" s="1252"/>
      <c r="CWK109" s="1252"/>
      <c r="CWL109" s="1252"/>
      <c r="CWM109" s="1252"/>
      <c r="CWN109" s="1252"/>
      <c r="CWO109" s="1252"/>
      <c r="CWP109" s="1252"/>
      <c r="CWQ109" s="1252"/>
      <c r="CWR109" s="1252"/>
      <c r="CWS109" s="1252"/>
      <c r="CWT109" s="1252"/>
      <c r="CWU109" s="1252"/>
      <c r="CWV109" s="1252"/>
      <c r="CWW109" s="1252"/>
      <c r="CWX109" s="1252"/>
      <c r="CWY109" s="1252"/>
      <c r="CWZ109" s="1252"/>
      <c r="CXA109" s="1252"/>
      <c r="CXB109" s="1252"/>
      <c r="CXC109" s="1252"/>
      <c r="CXD109" s="1252"/>
      <c r="CXE109" s="1252"/>
      <c r="CXF109" s="1252"/>
      <c r="CXG109" s="1252"/>
      <c r="CXH109" s="1252"/>
      <c r="CXI109" s="1252"/>
      <c r="CXJ109" s="1252"/>
      <c r="CXK109" s="1252"/>
      <c r="CXL109" s="1252"/>
      <c r="CXM109" s="1252"/>
      <c r="CXN109" s="1252"/>
      <c r="CXO109" s="1252"/>
      <c r="CXP109" s="1252"/>
      <c r="CXQ109" s="1252"/>
      <c r="CXR109" s="1252"/>
      <c r="CXS109" s="1252"/>
      <c r="CXT109" s="1252"/>
      <c r="CXU109" s="1252"/>
      <c r="CXV109" s="1252"/>
      <c r="CXW109" s="1252"/>
      <c r="CXX109" s="1252"/>
      <c r="CXY109" s="1252"/>
      <c r="CXZ109" s="1252"/>
      <c r="CYA109" s="1252"/>
      <c r="CYB109" s="1252"/>
      <c r="CYC109" s="1252"/>
      <c r="CYD109" s="1252"/>
      <c r="CYE109" s="1252"/>
      <c r="CYF109" s="1252"/>
      <c r="CYG109" s="1252"/>
      <c r="CYH109" s="1252"/>
      <c r="CYI109" s="1252"/>
      <c r="CYJ109" s="1252"/>
      <c r="CYK109" s="1252"/>
      <c r="CYL109" s="1252"/>
      <c r="CYM109" s="1252"/>
      <c r="CYN109" s="1252"/>
      <c r="CYO109" s="1252"/>
      <c r="CYP109" s="1252"/>
      <c r="CYQ109" s="1252"/>
      <c r="CYR109" s="1252"/>
      <c r="CYS109" s="1252"/>
      <c r="CYT109" s="1252"/>
      <c r="CYU109" s="1252"/>
      <c r="CYV109" s="1252"/>
      <c r="CYW109" s="1252"/>
      <c r="CYX109" s="1252"/>
      <c r="CYY109" s="1252"/>
      <c r="CYZ109" s="1252"/>
      <c r="CZA109" s="1252"/>
      <c r="CZB109" s="1252"/>
      <c r="CZC109" s="1252"/>
      <c r="CZD109" s="1252"/>
      <c r="CZE109" s="1252"/>
      <c r="CZF109" s="1252"/>
      <c r="CZG109" s="1252"/>
      <c r="CZH109" s="1252"/>
      <c r="CZI109" s="1252"/>
      <c r="CZJ109" s="1252"/>
      <c r="CZK109" s="1252"/>
      <c r="CZL109" s="1252"/>
      <c r="CZM109" s="1252"/>
      <c r="CZN109" s="1252"/>
      <c r="CZO109" s="1252"/>
      <c r="CZP109" s="1252"/>
      <c r="CZQ109" s="1252"/>
      <c r="CZR109" s="1252"/>
      <c r="CZS109" s="1252"/>
      <c r="CZT109" s="1252"/>
      <c r="CZU109" s="1252"/>
      <c r="CZV109" s="1252"/>
      <c r="CZW109" s="1252"/>
      <c r="CZX109" s="1252"/>
      <c r="CZY109" s="1252"/>
      <c r="CZZ109" s="1252"/>
      <c r="DAA109" s="1252"/>
      <c r="DAB109" s="1252"/>
      <c r="DAC109" s="1252"/>
      <c r="DAD109" s="1252"/>
      <c r="DAE109" s="1252"/>
      <c r="DAF109" s="1252"/>
      <c r="DAG109" s="1252"/>
      <c r="DAH109" s="1252"/>
      <c r="DAI109" s="1252"/>
      <c r="DAJ109" s="1252"/>
      <c r="DAK109" s="1252"/>
      <c r="DAL109" s="1252"/>
      <c r="DAM109" s="1252"/>
      <c r="DAN109" s="1252"/>
      <c r="DAO109" s="1252"/>
      <c r="DAP109" s="1252"/>
      <c r="DAQ109" s="1252"/>
      <c r="DAR109" s="1252"/>
      <c r="DAS109" s="1252"/>
      <c r="DAT109" s="1252"/>
      <c r="DAU109" s="1252"/>
      <c r="DAV109" s="1252"/>
      <c r="DAW109" s="1252"/>
      <c r="DAX109" s="1252"/>
      <c r="DAY109" s="1252"/>
      <c r="DAZ109" s="1252"/>
      <c r="DBA109" s="1252"/>
      <c r="DBB109" s="1252"/>
      <c r="DBC109" s="1252"/>
      <c r="DBD109" s="1252"/>
      <c r="DBE109" s="1252"/>
      <c r="DBF109" s="1252"/>
      <c r="DBG109" s="1252"/>
      <c r="DBH109" s="1252"/>
      <c r="DBI109" s="1252"/>
      <c r="DBJ109" s="1252"/>
      <c r="DBK109" s="1252"/>
      <c r="DBL109" s="1252"/>
      <c r="DBM109" s="1252"/>
      <c r="DBN109" s="1252"/>
      <c r="DBO109" s="1252"/>
      <c r="DBP109" s="1252"/>
      <c r="DBQ109" s="1252"/>
      <c r="DBR109" s="1252"/>
      <c r="DBS109" s="1252"/>
      <c r="DBT109" s="1252"/>
      <c r="DBU109" s="1252"/>
      <c r="DBV109" s="1252"/>
      <c r="DBW109" s="1252"/>
      <c r="DBX109" s="1252"/>
      <c r="DBY109" s="1252"/>
      <c r="DBZ109" s="1252"/>
      <c r="DCA109" s="1252"/>
      <c r="DCB109" s="1252"/>
      <c r="DCC109" s="1252"/>
      <c r="DCD109" s="1252"/>
      <c r="DCE109" s="1252"/>
      <c r="DCF109" s="1252"/>
      <c r="DCG109" s="1252"/>
      <c r="DCH109" s="1252"/>
      <c r="DCI109" s="1252"/>
      <c r="DCJ109" s="1252"/>
      <c r="DCK109" s="1252"/>
      <c r="DCL109" s="1252"/>
      <c r="DCM109" s="1252"/>
      <c r="DCN109" s="1252"/>
      <c r="DCO109" s="1252"/>
      <c r="DCP109" s="1252"/>
      <c r="DCQ109" s="1252"/>
      <c r="DCR109" s="1252"/>
      <c r="DCS109" s="1252"/>
      <c r="DCT109" s="1252"/>
      <c r="DCU109" s="1252"/>
      <c r="DCV109" s="1252"/>
      <c r="DCW109" s="1252"/>
      <c r="DCX109" s="1252"/>
      <c r="DCY109" s="1252"/>
      <c r="DCZ109" s="1252"/>
      <c r="DDA109" s="1252"/>
      <c r="DDB109" s="1252"/>
      <c r="DDC109" s="1252"/>
      <c r="DDD109" s="1252"/>
      <c r="DDE109" s="1252"/>
      <c r="DDF109" s="1252"/>
      <c r="DDG109" s="1252"/>
      <c r="DDH109" s="1252"/>
      <c r="DDI109" s="1252"/>
      <c r="DDJ109" s="1252"/>
      <c r="DDK109" s="1252"/>
      <c r="DDL109" s="1252"/>
      <c r="DDM109" s="1252"/>
      <c r="DDN109" s="1252"/>
      <c r="DDO109" s="1252"/>
      <c r="DDP109" s="1252"/>
      <c r="DDQ109" s="1252"/>
      <c r="DDR109" s="1252"/>
      <c r="DDS109" s="1252"/>
      <c r="DDT109" s="1252"/>
      <c r="DDU109" s="1252"/>
      <c r="DDV109" s="1252"/>
      <c r="DDW109" s="1252"/>
      <c r="DDX109" s="1252"/>
      <c r="DDY109" s="1252"/>
      <c r="DDZ109" s="1252"/>
      <c r="DEA109" s="1252"/>
      <c r="DEB109" s="1252"/>
      <c r="DEC109" s="1252"/>
      <c r="DED109" s="1252"/>
      <c r="DEE109" s="1252"/>
      <c r="DEF109" s="1252"/>
      <c r="DEG109" s="1252"/>
      <c r="DEH109" s="1252"/>
      <c r="DEI109" s="1252"/>
      <c r="DEJ109" s="1252"/>
      <c r="DEK109" s="1252"/>
      <c r="DEL109" s="1252"/>
      <c r="DEM109" s="1252"/>
      <c r="DEN109" s="1252"/>
      <c r="DEO109" s="1252"/>
      <c r="DEP109" s="1252"/>
      <c r="DEQ109" s="1252"/>
      <c r="DER109" s="1252"/>
      <c r="DES109" s="1252"/>
      <c r="DET109" s="1252"/>
      <c r="DEU109" s="1252"/>
      <c r="DEV109" s="1252"/>
      <c r="DEW109" s="1252"/>
      <c r="DEX109" s="1252"/>
      <c r="DEY109" s="1252"/>
      <c r="DEZ109" s="1252"/>
      <c r="DFA109" s="1252"/>
      <c r="DFB109" s="1252"/>
      <c r="DFC109" s="1252"/>
      <c r="DFD109" s="1252"/>
      <c r="DFE109" s="1252"/>
      <c r="DFF109" s="1252"/>
      <c r="DFG109" s="1252"/>
      <c r="DFH109" s="1252"/>
      <c r="DFI109" s="1252"/>
      <c r="DFJ109" s="1252"/>
      <c r="DFK109" s="1252"/>
      <c r="DFL109" s="1252"/>
      <c r="DFM109" s="1252"/>
      <c r="DFN109" s="1252"/>
      <c r="DFO109" s="1252"/>
      <c r="DFP109" s="1252"/>
      <c r="DFQ109" s="1252"/>
      <c r="DFR109" s="1252"/>
      <c r="DFS109" s="1252"/>
      <c r="DFT109" s="1252"/>
      <c r="DFU109" s="1252"/>
      <c r="DFV109" s="1252"/>
      <c r="DFW109" s="1252"/>
      <c r="DFX109" s="1252"/>
      <c r="DFY109" s="1252"/>
      <c r="DFZ109" s="1252"/>
      <c r="DGA109" s="1252"/>
      <c r="DGB109" s="1252"/>
      <c r="DGC109" s="1252"/>
      <c r="DGD109" s="1252"/>
      <c r="DGE109" s="1252"/>
      <c r="DGF109" s="1252"/>
      <c r="DGG109" s="1252"/>
      <c r="DGH109" s="1252"/>
      <c r="DGI109" s="1252"/>
      <c r="DGJ109" s="1252"/>
      <c r="DGK109" s="1252"/>
      <c r="DGL109" s="1252"/>
      <c r="DGM109" s="1252"/>
      <c r="DGN109" s="1252"/>
      <c r="DGO109" s="1252"/>
      <c r="DGP109" s="1252"/>
      <c r="DGQ109" s="1252"/>
      <c r="DGR109" s="1252"/>
      <c r="DGS109" s="1252"/>
      <c r="DGT109" s="1252"/>
      <c r="DGU109" s="1252"/>
      <c r="DGV109" s="1252"/>
      <c r="DGW109" s="1252"/>
      <c r="DGX109" s="1252"/>
      <c r="DGY109" s="1252"/>
      <c r="DGZ109" s="1252"/>
      <c r="DHA109" s="1252"/>
      <c r="DHB109" s="1252"/>
      <c r="DHC109" s="1252"/>
      <c r="DHD109" s="1252"/>
      <c r="DHE109" s="1252"/>
      <c r="DHF109" s="1252"/>
      <c r="DHG109" s="1252"/>
      <c r="DHH109" s="1252"/>
      <c r="DHI109" s="1252"/>
      <c r="DHJ109" s="1252"/>
      <c r="DHK109" s="1252"/>
      <c r="DHL109" s="1252"/>
      <c r="DHM109" s="1252"/>
      <c r="DHN109" s="1252"/>
      <c r="DHO109" s="1252"/>
      <c r="DHP109" s="1252"/>
      <c r="DHQ109" s="1252"/>
      <c r="DHR109" s="1252"/>
      <c r="DHS109" s="1252"/>
      <c r="DHT109" s="1252"/>
      <c r="DHU109" s="1252"/>
      <c r="DHV109" s="1252"/>
      <c r="DHW109" s="1252"/>
      <c r="DHX109" s="1252"/>
      <c r="DHY109" s="1252"/>
      <c r="DHZ109" s="1252"/>
      <c r="DIA109" s="1252"/>
      <c r="DIB109" s="1252"/>
      <c r="DIC109" s="1252"/>
      <c r="DID109" s="1252"/>
      <c r="DIE109" s="1252"/>
      <c r="DIF109" s="1252"/>
      <c r="DIG109" s="1252"/>
      <c r="DIH109" s="1252"/>
      <c r="DII109" s="1252"/>
      <c r="DIJ109" s="1252"/>
      <c r="DIK109" s="1252"/>
      <c r="DIL109" s="1252"/>
      <c r="DIM109" s="1252"/>
      <c r="DIN109" s="1252"/>
      <c r="DIO109" s="1252"/>
      <c r="DIP109" s="1252"/>
      <c r="DIQ109" s="1252"/>
      <c r="DIR109" s="1252"/>
      <c r="DIS109" s="1252"/>
      <c r="DIT109" s="1252"/>
      <c r="DIU109" s="1252"/>
      <c r="DIV109" s="1252"/>
      <c r="DIW109" s="1252"/>
      <c r="DIX109" s="1252"/>
      <c r="DIY109" s="1252"/>
      <c r="DIZ109" s="1252"/>
      <c r="DJA109" s="1252"/>
      <c r="DJB109" s="1252"/>
      <c r="DJC109" s="1252"/>
      <c r="DJD109" s="1252"/>
      <c r="DJE109" s="1252"/>
      <c r="DJF109" s="1252"/>
      <c r="DJG109" s="1252"/>
      <c r="DJH109" s="1252"/>
      <c r="DJI109" s="1252"/>
      <c r="DJJ109" s="1252"/>
      <c r="DJK109" s="1252"/>
      <c r="DJL109" s="1252"/>
      <c r="DJM109" s="1252"/>
      <c r="DJN109" s="1252"/>
      <c r="DJO109" s="1252"/>
      <c r="DJP109" s="1252"/>
      <c r="DJQ109" s="1252"/>
      <c r="DJR109" s="1252"/>
      <c r="DJS109" s="1252"/>
      <c r="DJT109" s="1252"/>
      <c r="DJU109" s="1252"/>
      <c r="DJV109" s="1252"/>
      <c r="DJW109" s="1252"/>
      <c r="DJX109" s="1252"/>
      <c r="DJY109" s="1252"/>
      <c r="DJZ109" s="1252"/>
      <c r="DKA109" s="1252"/>
      <c r="DKB109" s="1252"/>
      <c r="DKC109" s="1252"/>
      <c r="DKD109" s="1252"/>
      <c r="DKE109" s="1252"/>
      <c r="DKF109" s="1252"/>
      <c r="DKG109" s="1252"/>
      <c r="DKH109" s="1252"/>
      <c r="DKI109" s="1252"/>
      <c r="DKJ109" s="1252"/>
      <c r="DKK109" s="1252"/>
      <c r="DKL109" s="1252"/>
      <c r="DKM109" s="1252"/>
      <c r="DKN109" s="1252"/>
      <c r="DKO109" s="1252"/>
      <c r="DKP109" s="1252"/>
      <c r="DKQ109" s="1252"/>
      <c r="DKR109" s="1252"/>
      <c r="DKS109" s="1252"/>
      <c r="DKT109" s="1252"/>
      <c r="DKU109" s="1252"/>
      <c r="DKV109" s="1252"/>
      <c r="DKW109" s="1252"/>
      <c r="DKX109" s="1252"/>
      <c r="DKY109" s="1252"/>
      <c r="DKZ109" s="1252"/>
      <c r="DLA109" s="1252"/>
      <c r="DLB109" s="1252"/>
      <c r="DLC109" s="1252"/>
      <c r="DLD109" s="1252"/>
      <c r="DLE109" s="1252"/>
      <c r="DLF109" s="1252"/>
      <c r="DLG109" s="1252"/>
      <c r="DLH109" s="1252"/>
      <c r="DLI109" s="1252"/>
      <c r="DLJ109" s="1252"/>
      <c r="DLK109" s="1252"/>
      <c r="DLL109" s="1252"/>
      <c r="DLM109" s="1252"/>
      <c r="DLN109" s="1252"/>
      <c r="DLO109" s="1252"/>
      <c r="DLP109" s="1252"/>
      <c r="DLQ109" s="1252"/>
      <c r="DLR109" s="1252"/>
      <c r="DLS109" s="1252"/>
      <c r="DLT109" s="1252"/>
      <c r="DLU109" s="1252"/>
      <c r="DLV109" s="1252"/>
      <c r="DLW109" s="1252"/>
      <c r="DLX109" s="1252"/>
      <c r="DLY109" s="1252"/>
      <c r="DLZ109" s="1252"/>
      <c r="DMA109" s="1252"/>
      <c r="DMB109" s="1252"/>
      <c r="DMC109" s="1252"/>
      <c r="DMD109" s="1252"/>
      <c r="DME109" s="1252"/>
      <c r="DMF109" s="1252"/>
      <c r="DMG109" s="1252"/>
      <c r="DMH109" s="1252"/>
      <c r="DMI109" s="1252"/>
      <c r="DMJ109" s="1252"/>
      <c r="DMK109" s="1252"/>
      <c r="DML109" s="1252"/>
      <c r="DMM109" s="1252"/>
      <c r="DMN109" s="1252"/>
      <c r="DMO109" s="1252"/>
      <c r="DMP109" s="1252"/>
      <c r="DMQ109" s="1252"/>
      <c r="DMR109" s="1252"/>
      <c r="DMS109" s="1252"/>
      <c r="DMT109" s="1252"/>
      <c r="DMU109" s="1252"/>
      <c r="DMV109" s="1252"/>
      <c r="DMW109" s="1252"/>
      <c r="DMX109" s="1252"/>
      <c r="DMY109" s="1252"/>
      <c r="DMZ109" s="1252"/>
      <c r="DNA109" s="1252"/>
      <c r="DNB109" s="1252"/>
      <c r="DNC109" s="1252"/>
      <c r="DND109" s="1252"/>
      <c r="DNE109" s="1252"/>
      <c r="DNF109" s="1252"/>
      <c r="DNG109" s="1252"/>
      <c r="DNH109" s="1252"/>
      <c r="DNI109" s="1252"/>
      <c r="DNJ109" s="1252"/>
      <c r="DNK109" s="1252"/>
      <c r="DNL109" s="1252"/>
      <c r="DNM109" s="1252"/>
      <c r="DNN109" s="1252"/>
      <c r="DNO109" s="1252"/>
      <c r="DNP109" s="1252"/>
      <c r="DNQ109" s="1252"/>
      <c r="DNR109" s="1252"/>
      <c r="DNS109" s="1252"/>
      <c r="DNT109" s="1252"/>
      <c r="DNU109" s="1252"/>
      <c r="DNV109" s="1252"/>
      <c r="DNW109" s="1252"/>
      <c r="DNX109" s="1252"/>
      <c r="DNY109" s="1252"/>
      <c r="DNZ109" s="1252"/>
      <c r="DOA109" s="1252"/>
      <c r="DOB109" s="1252"/>
      <c r="DOC109" s="1252"/>
      <c r="DOD109" s="1252"/>
      <c r="DOE109" s="1252"/>
      <c r="DOF109" s="1252"/>
      <c r="DOG109" s="1252"/>
      <c r="DOH109" s="1252"/>
      <c r="DOI109" s="1252"/>
      <c r="DOJ109" s="1252"/>
      <c r="DOK109" s="1252"/>
      <c r="DOL109" s="1252"/>
      <c r="DOM109" s="1252"/>
      <c r="DON109" s="1252"/>
      <c r="DOO109" s="1252"/>
      <c r="DOP109" s="1252"/>
      <c r="DOQ109" s="1252"/>
      <c r="DOR109" s="1252"/>
      <c r="DOS109" s="1252"/>
      <c r="DOT109" s="1252"/>
      <c r="DOU109" s="1252"/>
      <c r="DOV109" s="1252"/>
      <c r="DOW109" s="1252"/>
      <c r="DOX109" s="1252"/>
      <c r="DOY109" s="1252"/>
      <c r="DOZ109" s="1252"/>
      <c r="DPA109" s="1252"/>
      <c r="DPB109" s="1252"/>
      <c r="DPC109" s="1252"/>
      <c r="DPD109" s="1252"/>
      <c r="DPE109" s="1252"/>
      <c r="DPF109" s="1252"/>
      <c r="DPG109" s="1252"/>
      <c r="DPH109" s="1252"/>
      <c r="DPI109" s="1252"/>
      <c r="DPJ109" s="1252"/>
      <c r="DPK109" s="1252"/>
      <c r="DPL109" s="1252"/>
      <c r="DPM109" s="1252"/>
      <c r="DPN109" s="1252"/>
      <c r="DPO109" s="1252"/>
      <c r="DPP109" s="1252"/>
      <c r="DPQ109" s="1252"/>
      <c r="DPR109" s="1252"/>
      <c r="DPS109" s="1252"/>
      <c r="DPT109" s="1252"/>
      <c r="DPU109" s="1252"/>
      <c r="DPV109" s="1252"/>
      <c r="DPW109" s="1252"/>
      <c r="DPX109" s="1252"/>
      <c r="DPY109" s="1252"/>
      <c r="DPZ109" s="1252"/>
      <c r="DQA109" s="1252"/>
      <c r="DQB109" s="1252"/>
      <c r="DQC109" s="1252"/>
      <c r="DQD109" s="1252"/>
      <c r="DQE109" s="1252"/>
      <c r="DQF109" s="1252"/>
      <c r="DQG109" s="1252"/>
      <c r="DQH109" s="1252"/>
      <c r="DQI109" s="1252"/>
      <c r="DQJ109" s="1252"/>
      <c r="DQK109" s="1252"/>
      <c r="DQL109" s="1252"/>
      <c r="DQM109" s="1252"/>
      <c r="DQN109" s="1252"/>
      <c r="DQO109" s="1252"/>
      <c r="DQP109" s="1252"/>
      <c r="DQQ109" s="1252"/>
      <c r="DQR109" s="1252"/>
      <c r="DQS109" s="1252"/>
      <c r="DQT109" s="1252"/>
      <c r="DQU109" s="1252"/>
      <c r="DQV109" s="1252"/>
      <c r="DQW109" s="1252"/>
      <c r="DQX109" s="1252"/>
      <c r="DQY109" s="1252"/>
      <c r="DQZ109" s="1252"/>
      <c r="DRA109" s="1252"/>
      <c r="DRB109" s="1252"/>
      <c r="DRC109" s="1252"/>
      <c r="DRD109" s="1252"/>
      <c r="DRE109" s="1252"/>
      <c r="DRF109" s="1252"/>
      <c r="DRG109" s="1252"/>
      <c r="DRH109" s="1252"/>
      <c r="DRI109" s="1252"/>
      <c r="DRJ109" s="1252"/>
      <c r="DRK109" s="1252"/>
      <c r="DRL109" s="1252"/>
      <c r="DRM109" s="1252"/>
      <c r="DRN109" s="1252"/>
      <c r="DRO109" s="1252"/>
      <c r="DRP109" s="1252"/>
      <c r="DRQ109" s="1252"/>
      <c r="DRR109" s="1252"/>
      <c r="DRS109" s="1252"/>
      <c r="DRT109" s="1252"/>
      <c r="DRU109" s="1252"/>
      <c r="DRV109" s="1252"/>
      <c r="DRW109" s="1252"/>
      <c r="DRX109" s="1252"/>
      <c r="DRY109" s="1252"/>
      <c r="DRZ109" s="1252"/>
      <c r="DSA109" s="1252"/>
      <c r="DSB109" s="1252"/>
      <c r="DSC109" s="1252"/>
      <c r="DSD109" s="1252"/>
      <c r="DSE109" s="1252"/>
      <c r="DSF109" s="1252"/>
      <c r="DSG109" s="1252"/>
      <c r="DSH109" s="1252"/>
      <c r="DSI109" s="1252"/>
      <c r="DSJ109" s="1252"/>
      <c r="DSK109" s="1252"/>
      <c r="DSL109" s="1252"/>
      <c r="DSM109" s="1252"/>
      <c r="DSN109" s="1252"/>
      <c r="DSO109" s="1252"/>
      <c r="DSP109" s="1252"/>
      <c r="DSQ109" s="1252"/>
      <c r="DSR109" s="1252"/>
      <c r="DSS109" s="1252"/>
      <c r="DST109" s="1252"/>
      <c r="DSU109" s="1252"/>
      <c r="DSV109" s="1252"/>
      <c r="DSW109" s="1252"/>
      <c r="DSX109" s="1252"/>
      <c r="DSY109" s="1252"/>
      <c r="DSZ109" s="1252"/>
      <c r="DTA109" s="1252"/>
      <c r="DTB109" s="1252"/>
      <c r="DTC109" s="1252"/>
      <c r="DTD109" s="1252"/>
      <c r="DTE109" s="1252"/>
      <c r="DTF109" s="1252"/>
      <c r="DTG109" s="1252"/>
      <c r="DTH109" s="1252"/>
      <c r="DTI109" s="1252"/>
      <c r="DTJ109" s="1252"/>
      <c r="DTK109" s="1252"/>
      <c r="DTL109" s="1252"/>
      <c r="DTM109" s="1252"/>
      <c r="DTN109" s="1252"/>
      <c r="DTO109" s="1252"/>
      <c r="DTP109" s="1252"/>
      <c r="DTQ109" s="1252"/>
      <c r="DTR109" s="1252"/>
      <c r="DTS109" s="1252"/>
      <c r="DTT109" s="1252"/>
      <c r="DTU109" s="1252"/>
      <c r="DTV109" s="1252"/>
      <c r="DTW109" s="1252"/>
      <c r="DTX109" s="1252"/>
      <c r="DTY109" s="1252"/>
      <c r="DTZ109" s="1252"/>
      <c r="DUA109" s="1252"/>
      <c r="DUB109" s="1252"/>
      <c r="DUC109" s="1252"/>
      <c r="DUD109" s="1252"/>
      <c r="DUE109" s="1252"/>
      <c r="DUF109" s="1252"/>
      <c r="DUG109" s="1252"/>
      <c r="DUH109" s="1252"/>
      <c r="DUI109" s="1252"/>
      <c r="DUJ109" s="1252"/>
      <c r="DUK109" s="1252"/>
      <c r="DUL109" s="1252"/>
      <c r="DUM109" s="1252"/>
      <c r="DUN109" s="1252"/>
      <c r="DUO109" s="1252"/>
      <c r="DUP109" s="1252"/>
      <c r="DUQ109" s="1252"/>
      <c r="DUR109" s="1252"/>
      <c r="DUS109" s="1252"/>
      <c r="DUT109" s="1252"/>
      <c r="DUU109" s="1252"/>
      <c r="DUV109" s="1252"/>
      <c r="DUW109" s="1252"/>
      <c r="DUX109" s="1252"/>
      <c r="DUY109" s="1252"/>
      <c r="DUZ109" s="1252"/>
      <c r="DVA109" s="1252"/>
      <c r="DVB109" s="1252"/>
      <c r="DVC109" s="1252"/>
      <c r="DVD109" s="1252"/>
      <c r="DVE109" s="1252"/>
      <c r="DVF109" s="1252"/>
      <c r="DVG109" s="1252"/>
      <c r="DVH109" s="1252"/>
      <c r="DVI109" s="1252"/>
      <c r="DVJ109" s="1252"/>
      <c r="DVK109" s="1252"/>
      <c r="DVL109" s="1252"/>
      <c r="DVM109" s="1252"/>
      <c r="DVN109" s="1252"/>
      <c r="DVO109" s="1252"/>
      <c r="DVP109" s="1252"/>
      <c r="DVQ109" s="1252"/>
      <c r="DVR109" s="1252"/>
      <c r="DVS109" s="1252"/>
      <c r="DVT109" s="1252"/>
      <c r="DVU109" s="1252"/>
      <c r="DVV109" s="1252"/>
      <c r="DVW109" s="1252"/>
      <c r="DVX109" s="1252"/>
      <c r="DVY109" s="1252"/>
      <c r="DVZ109" s="1252"/>
      <c r="DWA109" s="1252"/>
      <c r="DWB109" s="1252"/>
      <c r="DWC109" s="1252"/>
      <c r="DWD109" s="1252"/>
      <c r="DWE109" s="1252"/>
      <c r="DWF109" s="1252"/>
      <c r="DWG109" s="1252"/>
      <c r="DWH109" s="1252"/>
      <c r="DWI109" s="1252"/>
      <c r="DWJ109" s="1252"/>
      <c r="DWK109" s="1252"/>
      <c r="DWL109" s="1252"/>
      <c r="DWM109" s="1252"/>
      <c r="DWN109" s="1252"/>
      <c r="DWO109" s="1252"/>
      <c r="DWP109" s="1252"/>
      <c r="DWQ109" s="1252"/>
      <c r="DWR109" s="1252"/>
      <c r="DWS109" s="1252"/>
      <c r="DWT109" s="1252"/>
      <c r="DWU109" s="1252"/>
      <c r="DWV109" s="1252"/>
      <c r="DWW109" s="1252"/>
      <c r="DWX109" s="1252"/>
      <c r="DWY109" s="1252"/>
      <c r="DWZ109" s="1252"/>
      <c r="DXA109" s="1252"/>
      <c r="DXB109" s="1252"/>
      <c r="DXC109" s="1252"/>
      <c r="DXD109" s="1252"/>
      <c r="DXE109" s="1252"/>
      <c r="DXF109" s="1252"/>
      <c r="DXG109" s="1252"/>
      <c r="DXH109" s="1252"/>
      <c r="DXI109" s="1252"/>
      <c r="DXJ109" s="1252"/>
      <c r="DXK109" s="1252"/>
      <c r="DXL109" s="1252"/>
      <c r="DXM109" s="1252"/>
      <c r="DXN109" s="1252"/>
      <c r="DXO109" s="1252"/>
      <c r="DXP109" s="1252"/>
      <c r="DXQ109" s="1252"/>
      <c r="DXR109" s="1252"/>
      <c r="DXS109" s="1252"/>
      <c r="DXT109" s="1252"/>
      <c r="DXU109" s="1252"/>
      <c r="DXV109" s="1252"/>
      <c r="DXW109" s="1252"/>
      <c r="DXX109" s="1252"/>
      <c r="DXY109" s="1252"/>
      <c r="DXZ109" s="1252"/>
      <c r="DYA109" s="1252"/>
      <c r="DYB109" s="1252"/>
      <c r="DYC109" s="1252"/>
      <c r="DYD109" s="1252"/>
      <c r="DYE109" s="1252"/>
      <c r="DYF109" s="1252"/>
      <c r="DYG109" s="1252"/>
      <c r="DYH109" s="1252"/>
      <c r="DYI109" s="1252"/>
      <c r="DYJ109" s="1252"/>
      <c r="DYK109" s="1252"/>
      <c r="DYL109" s="1252"/>
      <c r="DYM109" s="1252"/>
      <c r="DYN109" s="1252"/>
      <c r="DYO109" s="1252"/>
      <c r="DYP109" s="1252"/>
      <c r="DYQ109" s="1252"/>
      <c r="DYR109" s="1252"/>
      <c r="DYS109" s="1252"/>
      <c r="DYT109" s="1252"/>
      <c r="DYU109" s="1252"/>
      <c r="DYV109" s="1252"/>
      <c r="DYW109" s="1252"/>
      <c r="DYX109" s="1252"/>
      <c r="DYY109" s="1252"/>
      <c r="DYZ109" s="1252"/>
      <c r="DZA109" s="1252"/>
      <c r="DZB109" s="1252"/>
      <c r="DZC109" s="1252"/>
      <c r="DZD109" s="1252"/>
      <c r="DZE109" s="1252"/>
      <c r="DZF109" s="1252"/>
      <c r="DZG109" s="1252"/>
      <c r="DZH109" s="1252"/>
      <c r="DZI109" s="1252"/>
      <c r="DZJ109" s="1252"/>
      <c r="DZK109" s="1252"/>
      <c r="DZL109" s="1252"/>
      <c r="DZM109" s="1252"/>
      <c r="DZN109" s="1252"/>
      <c r="DZO109" s="1252"/>
      <c r="DZP109" s="1252"/>
      <c r="DZQ109" s="1252"/>
      <c r="DZR109" s="1252"/>
      <c r="DZS109" s="1252"/>
      <c r="DZT109" s="1252"/>
      <c r="DZU109" s="1252"/>
      <c r="DZV109" s="1252"/>
      <c r="DZW109" s="1252"/>
      <c r="DZX109" s="1252"/>
      <c r="DZY109" s="1252"/>
      <c r="DZZ109" s="1252"/>
      <c r="EAA109" s="1252"/>
      <c r="EAB109" s="1252"/>
      <c r="EAC109" s="1252"/>
      <c r="EAD109" s="1252"/>
      <c r="EAE109" s="1252"/>
      <c r="EAF109" s="1252"/>
      <c r="EAG109" s="1252"/>
      <c r="EAH109" s="1252"/>
      <c r="EAI109" s="1252"/>
      <c r="EAJ109" s="1252"/>
      <c r="EAK109" s="1252"/>
      <c r="EAL109" s="1252"/>
      <c r="EAM109" s="1252"/>
      <c r="EAN109" s="1252"/>
      <c r="EAO109" s="1252"/>
      <c r="EAP109" s="1252"/>
      <c r="EAQ109" s="1252"/>
      <c r="EAR109" s="1252"/>
      <c r="EAS109" s="1252"/>
      <c r="EAT109" s="1252"/>
      <c r="EAU109" s="1252"/>
      <c r="EAV109" s="1252"/>
      <c r="EAW109" s="1252"/>
      <c r="EAX109" s="1252"/>
      <c r="EAY109" s="1252"/>
      <c r="EAZ109" s="1252"/>
      <c r="EBA109" s="1252"/>
      <c r="EBB109" s="1252"/>
      <c r="EBC109" s="1252"/>
      <c r="EBD109" s="1252"/>
      <c r="EBE109" s="1252"/>
      <c r="EBF109" s="1252"/>
      <c r="EBG109" s="1252"/>
      <c r="EBH109" s="1252"/>
      <c r="EBI109" s="1252"/>
      <c r="EBJ109" s="1252"/>
      <c r="EBK109" s="1252"/>
      <c r="EBL109" s="1252"/>
      <c r="EBM109" s="1252"/>
      <c r="EBN109" s="1252"/>
      <c r="EBO109" s="1252"/>
      <c r="EBP109" s="1252"/>
      <c r="EBQ109" s="1252"/>
      <c r="EBR109" s="1252"/>
      <c r="EBS109" s="1252"/>
      <c r="EBT109" s="1252"/>
      <c r="EBU109" s="1252"/>
      <c r="EBV109" s="1252"/>
      <c r="EBW109" s="1252"/>
      <c r="EBX109" s="1252"/>
      <c r="EBY109" s="1252"/>
      <c r="EBZ109" s="1252"/>
      <c r="ECA109" s="1252"/>
      <c r="ECB109" s="1252"/>
      <c r="ECC109" s="1252"/>
      <c r="ECD109" s="1252"/>
      <c r="ECE109" s="1252"/>
      <c r="ECF109" s="1252"/>
      <c r="ECG109" s="1252"/>
      <c r="ECH109" s="1252"/>
      <c r="ECI109" s="1252"/>
      <c r="ECJ109" s="1252"/>
      <c r="ECK109" s="1252"/>
      <c r="ECL109" s="1252"/>
      <c r="ECM109" s="1252"/>
      <c r="ECN109" s="1252"/>
      <c r="ECO109" s="1252"/>
      <c r="ECP109" s="1252"/>
      <c r="ECQ109" s="1252"/>
      <c r="ECR109" s="1252"/>
      <c r="ECS109" s="1252"/>
      <c r="ECT109" s="1252"/>
      <c r="ECU109" s="1252"/>
      <c r="ECV109" s="1252"/>
      <c r="ECW109" s="1252"/>
      <c r="ECX109" s="1252"/>
      <c r="ECY109" s="1252"/>
      <c r="ECZ109" s="1252"/>
      <c r="EDA109" s="1252"/>
      <c r="EDB109" s="1252"/>
      <c r="EDC109" s="1252"/>
      <c r="EDD109" s="1252"/>
      <c r="EDE109" s="1252"/>
      <c r="EDF109" s="1252"/>
      <c r="EDG109" s="1252"/>
      <c r="EDH109" s="1252"/>
      <c r="EDI109" s="1252"/>
      <c r="EDJ109" s="1252"/>
      <c r="EDK109" s="1252"/>
      <c r="EDL109" s="1252"/>
      <c r="EDM109" s="1252"/>
      <c r="EDN109" s="1252"/>
      <c r="EDO109" s="1252"/>
      <c r="EDP109" s="1252"/>
      <c r="EDQ109" s="1252"/>
      <c r="EDR109" s="1252"/>
      <c r="EDS109" s="1252"/>
      <c r="EDT109" s="1252"/>
      <c r="EDU109" s="1252"/>
      <c r="EDV109" s="1252"/>
      <c r="EDW109" s="1252"/>
      <c r="EDX109" s="1252"/>
      <c r="EDY109" s="1252"/>
      <c r="EDZ109" s="1252"/>
      <c r="EEA109" s="1252"/>
      <c r="EEB109" s="1252"/>
      <c r="EEC109" s="1252"/>
      <c r="EED109" s="1252"/>
      <c r="EEE109" s="1252"/>
      <c r="EEF109" s="1252"/>
      <c r="EEG109" s="1252"/>
      <c r="EEH109" s="1252"/>
      <c r="EEI109" s="1252"/>
      <c r="EEJ109" s="1252"/>
      <c r="EEK109" s="1252"/>
      <c r="EEL109" s="1252"/>
      <c r="EEM109" s="1252"/>
      <c r="EEN109" s="1252"/>
      <c r="EEO109" s="1252"/>
      <c r="EEP109" s="1252"/>
      <c r="EEQ109" s="1252"/>
      <c r="EER109" s="1252"/>
      <c r="EES109" s="1252"/>
      <c r="EET109" s="1252"/>
      <c r="EEU109" s="1252"/>
      <c r="EEV109" s="1252"/>
      <c r="EEW109" s="1252"/>
      <c r="EEX109" s="1252"/>
      <c r="EEY109" s="1252"/>
      <c r="EEZ109" s="1252"/>
      <c r="EFA109" s="1252"/>
      <c r="EFB109" s="1252"/>
      <c r="EFC109" s="1252"/>
      <c r="EFD109" s="1252"/>
      <c r="EFE109" s="1252"/>
      <c r="EFF109" s="1252"/>
      <c r="EFG109" s="1252"/>
      <c r="EFH109" s="1252"/>
      <c r="EFI109" s="1252"/>
      <c r="EFJ109" s="1252"/>
      <c r="EFK109" s="1252"/>
      <c r="EFL109" s="1252"/>
      <c r="EFM109" s="1252"/>
      <c r="EFN109" s="1252"/>
      <c r="EFO109" s="1252"/>
      <c r="EFP109" s="1252"/>
      <c r="EFQ109" s="1252"/>
      <c r="EFR109" s="1252"/>
      <c r="EFS109" s="1252"/>
      <c r="EFT109" s="1252"/>
      <c r="EFU109" s="1252"/>
      <c r="EFV109" s="1252"/>
      <c r="EFW109" s="1252"/>
      <c r="EFX109" s="1252"/>
      <c r="EFY109" s="1252"/>
      <c r="EFZ109" s="1252"/>
      <c r="EGA109" s="1252"/>
      <c r="EGB109" s="1252"/>
      <c r="EGC109" s="1252"/>
      <c r="EGD109" s="1252"/>
      <c r="EGE109" s="1252"/>
      <c r="EGF109" s="1252"/>
      <c r="EGG109" s="1252"/>
      <c r="EGH109" s="1252"/>
      <c r="EGI109" s="1252"/>
      <c r="EGJ109" s="1252"/>
      <c r="EGK109" s="1252"/>
      <c r="EGL109" s="1252"/>
      <c r="EGM109" s="1252"/>
      <c r="EGN109" s="1252"/>
      <c r="EGO109" s="1252"/>
      <c r="EGP109" s="1252"/>
      <c r="EGQ109" s="1252"/>
      <c r="EGR109" s="1252"/>
      <c r="EGS109" s="1252"/>
      <c r="EGT109" s="1252"/>
      <c r="EGU109" s="1252"/>
      <c r="EGV109" s="1252"/>
      <c r="EGW109" s="1252"/>
      <c r="EGX109" s="1252"/>
      <c r="EGY109" s="1252"/>
      <c r="EGZ109" s="1252"/>
      <c r="EHA109" s="1252"/>
      <c r="EHB109" s="1252"/>
      <c r="EHC109" s="1252"/>
      <c r="EHD109" s="1252"/>
      <c r="EHE109" s="1252"/>
      <c r="EHF109" s="1252"/>
      <c r="EHG109" s="1252"/>
      <c r="EHH109" s="1252"/>
      <c r="EHI109" s="1252"/>
      <c r="EHJ109" s="1252"/>
      <c r="EHK109" s="1252"/>
      <c r="EHL109" s="1252"/>
      <c r="EHM109" s="1252"/>
      <c r="EHN109" s="1252"/>
      <c r="EHO109" s="1252"/>
      <c r="EHP109" s="1252"/>
      <c r="EHQ109" s="1252"/>
      <c r="EHR109" s="1252"/>
      <c r="EHS109" s="1252"/>
      <c r="EHT109" s="1252"/>
      <c r="EHU109" s="1252"/>
      <c r="EHV109" s="1252"/>
      <c r="EHW109" s="1252"/>
      <c r="EHX109" s="1252"/>
      <c r="EHY109" s="1252"/>
      <c r="EHZ109" s="1252"/>
      <c r="EIA109" s="1252"/>
      <c r="EIB109" s="1252"/>
      <c r="EIC109" s="1252"/>
      <c r="EID109" s="1252"/>
      <c r="EIE109" s="1252"/>
      <c r="EIF109" s="1252"/>
      <c r="EIG109" s="1252"/>
      <c r="EIH109" s="1252"/>
      <c r="EII109" s="1252"/>
      <c r="EIJ109" s="1252"/>
      <c r="EIK109" s="1252"/>
      <c r="EIL109" s="1252"/>
      <c r="EIM109" s="1252"/>
      <c r="EIN109" s="1252"/>
      <c r="EIO109" s="1252"/>
      <c r="EIP109" s="1252"/>
      <c r="EIQ109" s="1252"/>
      <c r="EIR109" s="1252"/>
      <c r="EIS109" s="1252"/>
      <c r="EIT109" s="1252"/>
      <c r="EIU109" s="1252"/>
      <c r="EIV109" s="1252"/>
      <c r="EIW109" s="1252"/>
      <c r="EIX109" s="1252"/>
      <c r="EIY109" s="1252"/>
      <c r="EIZ109" s="1252"/>
      <c r="EJA109" s="1252"/>
      <c r="EJB109" s="1252"/>
      <c r="EJC109" s="1252"/>
      <c r="EJD109" s="1252"/>
      <c r="EJE109" s="1252"/>
      <c r="EJF109" s="1252"/>
      <c r="EJG109" s="1252"/>
      <c r="EJH109" s="1252"/>
      <c r="EJI109" s="1252"/>
      <c r="EJJ109" s="1252"/>
      <c r="EJK109" s="1252"/>
      <c r="EJL109" s="1252"/>
      <c r="EJM109" s="1252"/>
      <c r="EJN109" s="1252"/>
      <c r="EJO109" s="1252"/>
      <c r="EJP109" s="1252"/>
      <c r="EJQ109" s="1252"/>
      <c r="EJR109" s="1252"/>
      <c r="EJS109" s="1252"/>
      <c r="EJT109" s="1252"/>
      <c r="EJU109" s="1252"/>
      <c r="EJV109" s="1252"/>
      <c r="EJW109" s="1252"/>
      <c r="EJX109" s="1252"/>
      <c r="EJY109" s="1252"/>
      <c r="EJZ109" s="1252"/>
      <c r="EKA109" s="1252"/>
      <c r="EKB109" s="1252"/>
      <c r="EKC109" s="1252"/>
      <c r="EKD109" s="1252"/>
      <c r="EKE109" s="1252"/>
      <c r="EKF109" s="1252"/>
      <c r="EKG109" s="1252"/>
      <c r="EKH109" s="1252"/>
      <c r="EKI109" s="1252"/>
      <c r="EKJ109" s="1252"/>
      <c r="EKK109" s="1252"/>
      <c r="EKL109" s="1252"/>
      <c r="EKM109" s="1252"/>
      <c r="EKN109" s="1252"/>
      <c r="EKO109" s="1252"/>
      <c r="EKP109" s="1252"/>
      <c r="EKQ109" s="1252"/>
      <c r="EKR109" s="1252"/>
      <c r="EKS109" s="1252"/>
      <c r="EKT109" s="1252"/>
      <c r="EKU109" s="1252"/>
      <c r="EKV109" s="1252"/>
      <c r="EKW109" s="1252"/>
      <c r="EKX109" s="1252"/>
      <c r="EKY109" s="1252"/>
      <c r="EKZ109" s="1252"/>
      <c r="ELA109" s="1252"/>
      <c r="ELB109" s="1252"/>
      <c r="ELC109" s="1252"/>
      <c r="ELD109" s="1252"/>
      <c r="ELE109" s="1252"/>
      <c r="ELF109" s="1252"/>
      <c r="ELG109" s="1252"/>
      <c r="ELH109" s="1252"/>
      <c r="ELI109" s="1252"/>
      <c r="ELJ109" s="1252"/>
      <c r="ELK109" s="1252"/>
      <c r="ELL109" s="1252"/>
      <c r="ELM109" s="1252"/>
      <c r="ELN109" s="1252"/>
      <c r="ELO109" s="1252"/>
      <c r="ELP109" s="1252"/>
      <c r="ELQ109" s="1252"/>
      <c r="ELR109" s="1252"/>
      <c r="ELS109" s="1252"/>
      <c r="ELT109" s="1252"/>
      <c r="ELU109" s="1252"/>
      <c r="ELV109" s="1252"/>
      <c r="ELW109" s="1252"/>
      <c r="ELX109" s="1252"/>
      <c r="ELY109" s="1252"/>
      <c r="ELZ109" s="1252"/>
      <c r="EMA109" s="1252"/>
      <c r="EMB109" s="1252"/>
      <c r="EMC109" s="1252"/>
      <c r="EMD109" s="1252"/>
      <c r="EME109" s="1252"/>
      <c r="EMF109" s="1252"/>
      <c r="EMG109" s="1252"/>
      <c r="EMH109" s="1252"/>
      <c r="EMI109" s="1252"/>
      <c r="EMJ109" s="1252"/>
      <c r="EMK109" s="1252"/>
      <c r="EML109" s="1252"/>
      <c r="EMM109" s="1252"/>
      <c r="EMN109" s="1252"/>
      <c r="EMO109" s="1252"/>
      <c r="EMP109" s="1252"/>
      <c r="EMQ109" s="1252"/>
      <c r="EMR109" s="1252"/>
      <c r="EMS109" s="1252"/>
      <c r="EMT109" s="1252"/>
      <c r="EMU109" s="1252"/>
      <c r="EMV109" s="1252"/>
      <c r="EMW109" s="1252"/>
      <c r="EMX109" s="1252"/>
      <c r="EMY109" s="1252"/>
      <c r="EMZ109" s="1252"/>
      <c r="ENA109" s="1252"/>
      <c r="ENB109" s="1252"/>
      <c r="ENC109" s="1252"/>
      <c r="END109" s="1252"/>
      <c r="ENE109" s="1252"/>
      <c r="ENF109" s="1252"/>
      <c r="ENG109" s="1252"/>
      <c r="ENH109" s="1252"/>
      <c r="ENI109" s="1252"/>
      <c r="ENJ109" s="1252"/>
      <c r="ENK109" s="1252"/>
      <c r="ENL109" s="1252"/>
      <c r="ENM109" s="1252"/>
      <c r="ENN109" s="1252"/>
      <c r="ENO109" s="1252"/>
      <c r="ENP109" s="1252"/>
      <c r="ENQ109" s="1252"/>
      <c r="ENR109" s="1252"/>
      <c r="ENS109" s="1252"/>
      <c r="ENT109" s="1252"/>
      <c r="ENU109" s="1252"/>
      <c r="ENV109" s="1252"/>
      <c r="ENW109" s="1252"/>
      <c r="ENX109" s="1252"/>
      <c r="ENY109" s="1252"/>
      <c r="ENZ109" s="1252"/>
      <c r="EOA109" s="1252"/>
      <c r="EOB109" s="1252"/>
      <c r="EOC109" s="1252"/>
      <c r="EOD109" s="1252"/>
      <c r="EOE109" s="1252"/>
      <c r="EOF109" s="1252"/>
      <c r="EOG109" s="1252"/>
      <c r="EOH109" s="1252"/>
      <c r="EOI109" s="1252"/>
      <c r="EOJ109" s="1252"/>
      <c r="EOK109" s="1252"/>
      <c r="EOL109" s="1252"/>
      <c r="EOM109" s="1252"/>
      <c r="EON109" s="1252"/>
      <c r="EOO109" s="1252"/>
      <c r="EOP109" s="1252"/>
      <c r="EOQ109" s="1252"/>
      <c r="EOR109" s="1252"/>
      <c r="EOS109" s="1252"/>
      <c r="EOT109" s="1252"/>
      <c r="EOU109" s="1252"/>
      <c r="EOV109" s="1252"/>
      <c r="EOW109" s="1252"/>
      <c r="EOX109" s="1252"/>
      <c r="EOY109" s="1252"/>
      <c r="EOZ109" s="1252"/>
      <c r="EPA109" s="1252"/>
      <c r="EPB109" s="1252"/>
      <c r="EPC109" s="1252"/>
      <c r="EPD109" s="1252"/>
      <c r="EPE109" s="1252"/>
      <c r="EPF109" s="1252"/>
      <c r="EPG109" s="1252"/>
      <c r="EPH109" s="1252"/>
      <c r="EPI109" s="1252"/>
      <c r="EPJ109" s="1252"/>
      <c r="EPK109" s="1252"/>
      <c r="EPL109" s="1252"/>
      <c r="EPM109" s="1252"/>
      <c r="EPN109" s="1252"/>
      <c r="EPO109" s="1252"/>
      <c r="EPP109" s="1252"/>
      <c r="EPQ109" s="1252"/>
      <c r="EPR109" s="1252"/>
      <c r="EPS109" s="1252"/>
      <c r="EPT109" s="1252"/>
      <c r="EPU109" s="1252"/>
      <c r="EPV109" s="1252"/>
      <c r="EPW109" s="1252"/>
      <c r="EPX109" s="1252"/>
      <c r="EPY109" s="1252"/>
      <c r="EPZ109" s="1252"/>
      <c r="EQA109" s="1252"/>
      <c r="EQB109" s="1252"/>
      <c r="EQC109" s="1252"/>
      <c r="EQD109" s="1252"/>
      <c r="EQE109" s="1252"/>
      <c r="EQF109" s="1252"/>
      <c r="EQG109" s="1252"/>
      <c r="EQH109" s="1252"/>
      <c r="EQI109" s="1252"/>
      <c r="EQJ109" s="1252"/>
      <c r="EQK109" s="1252"/>
      <c r="EQL109" s="1252"/>
      <c r="EQM109" s="1252"/>
      <c r="EQN109" s="1252"/>
      <c r="EQO109" s="1252"/>
      <c r="EQP109" s="1252"/>
      <c r="EQQ109" s="1252"/>
      <c r="EQR109" s="1252"/>
      <c r="EQS109" s="1252"/>
      <c r="EQT109" s="1252"/>
      <c r="EQU109" s="1252"/>
      <c r="EQV109" s="1252"/>
      <c r="EQW109" s="1252"/>
      <c r="EQX109" s="1252"/>
      <c r="EQY109" s="1252"/>
      <c r="EQZ109" s="1252"/>
      <c r="ERA109" s="1252"/>
      <c r="ERB109" s="1252"/>
      <c r="ERC109" s="1252"/>
      <c r="ERD109" s="1252"/>
      <c r="ERE109" s="1252"/>
      <c r="ERF109" s="1252"/>
      <c r="ERG109" s="1252"/>
      <c r="ERH109" s="1252"/>
      <c r="ERI109" s="1252"/>
      <c r="ERJ109" s="1252"/>
      <c r="ERK109" s="1252"/>
      <c r="ERL109" s="1252"/>
      <c r="ERM109" s="1252"/>
      <c r="ERN109" s="1252"/>
      <c r="ERO109" s="1252"/>
      <c r="ERP109" s="1252"/>
      <c r="ERQ109" s="1252"/>
      <c r="ERR109" s="1252"/>
      <c r="ERS109" s="1252"/>
      <c r="ERT109" s="1252"/>
      <c r="ERU109" s="1252"/>
      <c r="ERV109" s="1252"/>
      <c r="ERW109" s="1252"/>
      <c r="ERX109" s="1252"/>
      <c r="ERY109" s="1252"/>
      <c r="ERZ109" s="1252"/>
      <c r="ESA109" s="1252"/>
      <c r="ESB109" s="1252"/>
      <c r="ESC109" s="1252"/>
      <c r="ESD109" s="1252"/>
      <c r="ESE109" s="1252"/>
      <c r="ESF109" s="1252"/>
      <c r="ESG109" s="1252"/>
      <c r="ESH109" s="1252"/>
      <c r="ESI109" s="1252"/>
      <c r="ESJ109" s="1252"/>
      <c r="ESK109" s="1252"/>
      <c r="ESL109" s="1252"/>
      <c r="ESM109" s="1252"/>
      <c r="ESN109" s="1252"/>
      <c r="ESO109" s="1252"/>
      <c r="ESP109" s="1252"/>
      <c r="ESQ109" s="1252"/>
      <c r="ESR109" s="1252"/>
      <c r="ESS109" s="1252"/>
      <c r="EST109" s="1252"/>
      <c r="ESU109" s="1252"/>
      <c r="ESV109" s="1252"/>
      <c r="ESW109" s="1252"/>
      <c r="ESX109" s="1252"/>
      <c r="ESY109" s="1252"/>
      <c r="ESZ109" s="1252"/>
      <c r="ETA109" s="1252"/>
      <c r="ETB109" s="1252"/>
      <c r="ETC109" s="1252"/>
      <c r="ETD109" s="1252"/>
      <c r="ETE109" s="1252"/>
      <c r="ETF109" s="1252"/>
      <c r="ETG109" s="1252"/>
      <c r="ETH109" s="1252"/>
      <c r="ETI109" s="1252"/>
      <c r="ETJ109" s="1252"/>
      <c r="ETK109" s="1252"/>
      <c r="ETL109" s="1252"/>
      <c r="ETM109" s="1252"/>
      <c r="ETN109" s="1252"/>
      <c r="ETO109" s="1252"/>
      <c r="ETP109" s="1252"/>
      <c r="ETQ109" s="1252"/>
      <c r="ETR109" s="1252"/>
      <c r="ETS109" s="1252"/>
      <c r="ETT109" s="1252"/>
      <c r="ETU109" s="1252"/>
      <c r="ETV109" s="1252"/>
      <c r="ETW109" s="1252"/>
      <c r="ETX109" s="1252"/>
      <c r="ETY109" s="1252"/>
      <c r="ETZ109" s="1252"/>
      <c r="EUA109" s="1252"/>
      <c r="EUB109" s="1252"/>
      <c r="EUC109" s="1252"/>
      <c r="EUD109" s="1252"/>
      <c r="EUE109" s="1252"/>
      <c r="EUF109" s="1252"/>
      <c r="EUG109" s="1252"/>
      <c r="EUH109" s="1252"/>
      <c r="EUI109" s="1252"/>
      <c r="EUJ109" s="1252"/>
      <c r="EUK109" s="1252"/>
      <c r="EUL109" s="1252"/>
      <c r="EUM109" s="1252"/>
      <c r="EUN109" s="1252"/>
      <c r="EUO109" s="1252"/>
      <c r="EUP109" s="1252"/>
      <c r="EUQ109" s="1252"/>
      <c r="EUR109" s="1252"/>
      <c r="EUS109" s="1252"/>
      <c r="EUT109" s="1252"/>
      <c r="EUU109" s="1252"/>
      <c r="EUV109" s="1252"/>
      <c r="EUW109" s="1252"/>
      <c r="EUX109" s="1252"/>
      <c r="EUY109" s="1252"/>
      <c r="EUZ109" s="1252"/>
      <c r="EVA109" s="1252"/>
      <c r="EVB109" s="1252"/>
      <c r="EVC109" s="1252"/>
      <c r="EVD109" s="1252"/>
      <c r="EVE109" s="1252"/>
      <c r="EVF109" s="1252"/>
      <c r="EVG109" s="1252"/>
      <c r="EVH109" s="1252"/>
      <c r="EVI109" s="1252"/>
      <c r="EVJ109" s="1252"/>
      <c r="EVK109" s="1252"/>
      <c r="EVL109" s="1252"/>
      <c r="EVM109" s="1252"/>
      <c r="EVN109" s="1252"/>
      <c r="EVO109" s="1252"/>
      <c r="EVP109" s="1252"/>
      <c r="EVQ109" s="1252"/>
      <c r="EVR109" s="1252"/>
      <c r="EVS109" s="1252"/>
      <c r="EVT109" s="1252"/>
      <c r="EVU109" s="1252"/>
      <c r="EVV109" s="1252"/>
      <c r="EVW109" s="1252"/>
      <c r="EVX109" s="1252"/>
      <c r="EVY109" s="1252"/>
      <c r="EVZ109" s="1252"/>
      <c r="EWA109" s="1252"/>
      <c r="EWB109" s="1252"/>
      <c r="EWC109" s="1252"/>
      <c r="EWD109" s="1252"/>
      <c r="EWE109" s="1252"/>
      <c r="EWF109" s="1252"/>
      <c r="EWG109" s="1252"/>
      <c r="EWH109" s="1252"/>
      <c r="EWI109" s="1252"/>
      <c r="EWJ109" s="1252"/>
      <c r="EWK109" s="1252"/>
      <c r="EWL109" s="1252"/>
      <c r="EWM109" s="1252"/>
      <c r="EWN109" s="1252"/>
      <c r="EWO109" s="1252"/>
      <c r="EWP109" s="1252"/>
      <c r="EWQ109" s="1252"/>
      <c r="EWR109" s="1252"/>
      <c r="EWS109" s="1252"/>
      <c r="EWT109" s="1252"/>
      <c r="EWU109" s="1252"/>
      <c r="EWV109" s="1252"/>
      <c r="EWW109" s="1252"/>
      <c r="EWX109" s="1252"/>
      <c r="EWY109" s="1252"/>
      <c r="EWZ109" s="1252"/>
      <c r="EXA109" s="1252"/>
      <c r="EXB109" s="1252"/>
      <c r="EXC109" s="1252"/>
      <c r="EXD109" s="1252"/>
      <c r="EXE109" s="1252"/>
      <c r="EXF109" s="1252"/>
      <c r="EXG109" s="1252"/>
      <c r="EXH109" s="1252"/>
      <c r="EXI109" s="1252"/>
      <c r="EXJ109" s="1252"/>
      <c r="EXK109" s="1252"/>
      <c r="EXL109" s="1252"/>
      <c r="EXM109" s="1252"/>
      <c r="EXN109" s="1252"/>
      <c r="EXO109" s="1252"/>
      <c r="EXP109" s="1252"/>
      <c r="EXQ109" s="1252"/>
      <c r="EXR109" s="1252"/>
      <c r="EXS109" s="1252"/>
      <c r="EXT109" s="1252"/>
      <c r="EXU109" s="1252"/>
      <c r="EXV109" s="1252"/>
      <c r="EXW109" s="1252"/>
      <c r="EXX109" s="1252"/>
      <c r="EXY109" s="1252"/>
      <c r="EXZ109" s="1252"/>
      <c r="EYA109" s="1252"/>
      <c r="EYB109" s="1252"/>
      <c r="EYC109" s="1252"/>
      <c r="EYD109" s="1252"/>
      <c r="EYE109" s="1252"/>
      <c r="EYF109" s="1252"/>
      <c r="EYG109" s="1252"/>
      <c r="EYH109" s="1252"/>
      <c r="EYI109" s="1252"/>
      <c r="EYJ109" s="1252"/>
      <c r="EYK109" s="1252"/>
      <c r="EYL109" s="1252"/>
      <c r="EYM109" s="1252"/>
      <c r="EYN109" s="1252"/>
      <c r="EYO109" s="1252"/>
      <c r="EYP109" s="1252"/>
      <c r="EYQ109" s="1252"/>
      <c r="EYR109" s="1252"/>
      <c r="EYS109" s="1252"/>
      <c r="EYT109" s="1252"/>
      <c r="EYU109" s="1252"/>
      <c r="EYV109" s="1252"/>
      <c r="EYW109" s="1252"/>
      <c r="EYX109" s="1252"/>
      <c r="EYY109" s="1252"/>
      <c r="EYZ109" s="1252"/>
      <c r="EZA109" s="1252"/>
      <c r="EZB109" s="1252"/>
      <c r="EZC109" s="1252"/>
      <c r="EZD109" s="1252"/>
      <c r="EZE109" s="1252"/>
      <c r="EZF109" s="1252"/>
      <c r="EZG109" s="1252"/>
      <c r="EZH109" s="1252"/>
      <c r="EZI109" s="1252"/>
      <c r="EZJ109" s="1252"/>
      <c r="EZK109" s="1252"/>
      <c r="EZL109" s="1252"/>
      <c r="EZM109" s="1252"/>
      <c r="EZN109" s="1252"/>
      <c r="EZO109" s="1252"/>
      <c r="EZP109" s="1252"/>
      <c r="EZQ109" s="1252"/>
      <c r="EZR109" s="1252"/>
      <c r="EZS109" s="1252"/>
      <c r="EZT109" s="1252"/>
      <c r="EZU109" s="1252"/>
      <c r="EZV109" s="1252"/>
      <c r="EZW109" s="1252"/>
      <c r="EZX109" s="1252"/>
      <c r="EZY109" s="1252"/>
      <c r="EZZ109" s="1252"/>
      <c r="FAA109" s="1252"/>
      <c r="FAB109" s="1252"/>
      <c r="FAC109" s="1252"/>
      <c r="FAD109" s="1252"/>
      <c r="FAE109" s="1252"/>
      <c r="FAF109" s="1252"/>
      <c r="FAG109" s="1252"/>
      <c r="FAH109" s="1252"/>
      <c r="FAI109" s="1252"/>
      <c r="FAJ109" s="1252"/>
      <c r="FAK109" s="1252"/>
      <c r="FAL109" s="1252"/>
      <c r="FAM109" s="1252"/>
      <c r="FAN109" s="1252"/>
      <c r="FAO109" s="1252"/>
      <c r="FAP109" s="1252"/>
      <c r="FAQ109" s="1252"/>
      <c r="FAR109" s="1252"/>
      <c r="FAS109" s="1252"/>
      <c r="FAT109" s="1252"/>
      <c r="FAU109" s="1252"/>
      <c r="FAV109" s="1252"/>
      <c r="FAW109" s="1252"/>
      <c r="FAX109" s="1252"/>
      <c r="FAY109" s="1252"/>
      <c r="FAZ109" s="1252"/>
      <c r="FBA109" s="1252"/>
      <c r="FBB109" s="1252"/>
      <c r="FBC109" s="1252"/>
      <c r="FBD109" s="1252"/>
      <c r="FBE109" s="1252"/>
      <c r="FBF109" s="1252"/>
      <c r="FBG109" s="1252"/>
      <c r="FBH109" s="1252"/>
      <c r="FBI109" s="1252"/>
      <c r="FBJ109" s="1252"/>
      <c r="FBK109" s="1252"/>
      <c r="FBL109" s="1252"/>
      <c r="FBM109" s="1252"/>
      <c r="FBN109" s="1252"/>
      <c r="FBO109" s="1252"/>
      <c r="FBP109" s="1252"/>
      <c r="FBQ109" s="1252"/>
      <c r="FBR109" s="1252"/>
      <c r="FBS109" s="1252"/>
      <c r="FBT109" s="1252"/>
      <c r="FBU109" s="1252"/>
      <c r="FBV109" s="1252"/>
      <c r="FBW109" s="1252"/>
      <c r="FBX109" s="1252"/>
      <c r="FBY109" s="1252"/>
      <c r="FBZ109" s="1252"/>
      <c r="FCA109" s="1252"/>
      <c r="FCB109" s="1252"/>
      <c r="FCC109" s="1252"/>
      <c r="FCD109" s="1252"/>
      <c r="FCE109" s="1252"/>
      <c r="FCF109" s="1252"/>
      <c r="FCG109" s="1252"/>
      <c r="FCH109" s="1252"/>
      <c r="FCI109" s="1252"/>
      <c r="FCJ109" s="1252"/>
      <c r="FCK109" s="1252"/>
      <c r="FCL109" s="1252"/>
      <c r="FCM109" s="1252"/>
      <c r="FCN109" s="1252"/>
      <c r="FCO109" s="1252"/>
      <c r="FCP109" s="1252"/>
      <c r="FCQ109" s="1252"/>
      <c r="FCR109" s="1252"/>
      <c r="FCS109" s="1252"/>
      <c r="FCT109" s="1252"/>
      <c r="FCU109" s="1252"/>
      <c r="FCV109" s="1252"/>
      <c r="FCW109" s="1252"/>
      <c r="FCX109" s="1252"/>
      <c r="FCY109" s="1252"/>
      <c r="FCZ109" s="1252"/>
      <c r="FDA109" s="1252"/>
      <c r="FDB109" s="1252"/>
      <c r="FDC109" s="1252"/>
      <c r="FDD109" s="1252"/>
      <c r="FDE109" s="1252"/>
      <c r="FDF109" s="1252"/>
      <c r="FDG109" s="1252"/>
      <c r="FDH109" s="1252"/>
      <c r="FDI109" s="1252"/>
      <c r="FDJ109" s="1252"/>
      <c r="FDK109" s="1252"/>
      <c r="FDL109" s="1252"/>
      <c r="FDM109" s="1252"/>
      <c r="FDN109" s="1252"/>
      <c r="FDO109" s="1252"/>
      <c r="FDP109" s="1252"/>
      <c r="FDQ109" s="1252"/>
      <c r="FDR109" s="1252"/>
      <c r="FDS109" s="1252"/>
      <c r="FDT109" s="1252"/>
      <c r="FDU109" s="1252"/>
      <c r="FDV109" s="1252"/>
      <c r="FDW109" s="1252"/>
      <c r="FDX109" s="1252"/>
      <c r="FDY109" s="1252"/>
      <c r="FDZ109" s="1252"/>
      <c r="FEA109" s="1252"/>
      <c r="FEB109" s="1252"/>
      <c r="FEC109" s="1252"/>
      <c r="FED109" s="1252"/>
      <c r="FEE109" s="1252"/>
      <c r="FEF109" s="1252"/>
      <c r="FEG109" s="1252"/>
      <c r="FEH109" s="1252"/>
      <c r="FEI109" s="1252"/>
      <c r="FEJ109" s="1252"/>
      <c r="FEK109" s="1252"/>
      <c r="FEL109" s="1252"/>
      <c r="FEM109" s="1252"/>
      <c r="FEN109" s="1252"/>
      <c r="FEO109" s="1252"/>
      <c r="FEP109" s="1252"/>
      <c r="FEQ109" s="1252"/>
      <c r="FER109" s="1252"/>
      <c r="FES109" s="1252"/>
      <c r="FET109" s="1252"/>
      <c r="FEU109" s="1252"/>
      <c r="FEV109" s="1252"/>
      <c r="FEW109" s="1252"/>
      <c r="FEX109" s="1252"/>
      <c r="FEY109" s="1252"/>
      <c r="FEZ109" s="1252"/>
      <c r="FFA109" s="1252"/>
      <c r="FFB109" s="1252"/>
      <c r="FFC109" s="1252"/>
      <c r="FFD109" s="1252"/>
      <c r="FFE109" s="1252"/>
      <c r="FFF109" s="1252"/>
      <c r="FFG109" s="1252"/>
      <c r="FFH109" s="1252"/>
      <c r="FFI109" s="1252"/>
      <c r="FFJ109" s="1252"/>
      <c r="FFK109" s="1252"/>
      <c r="FFL109" s="1252"/>
      <c r="FFM109" s="1252"/>
      <c r="FFN109" s="1252"/>
      <c r="FFO109" s="1252"/>
      <c r="FFP109" s="1252"/>
      <c r="FFQ109" s="1252"/>
      <c r="FFR109" s="1252"/>
      <c r="FFS109" s="1252"/>
      <c r="FFT109" s="1252"/>
      <c r="FFU109" s="1252"/>
      <c r="FFV109" s="1252"/>
      <c r="FFW109" s="1252"/>
      <c r="FFX109" s="1252"/>
      <c r="FFY109" s="1252"/>
      <c r="FFZ109" s="1252"/>
      <c r="FGA109" s="1252"/>
      <c r="FGB109" s="1252"/>
      <c r="FGC109" s="1252"/>
      <c r="FGD109" s="1252"/>
      <c r="FGE109" s="1252"/>
      <c r="FGF109" s="1252"/>
      <c r="FGG109" s="1252"/>
      <c r="FGH109" s="1252"/>
      <c r="FGI109" s="1252"/>
      <c r="FGJ109" s="1252"/>
      <c r="FGK109" s="1252"/>
      <c r="FGL109" s="1252"/>
      <c r="FGM109" s="1252"/>
      <c r="FGN109" s="1252"/>
      <c r="FGO109" s="1252"/>
      <c r="FGP109" s="1252"/>
      <c r="FGQ109" s="1252"/>
      <c r="FGR109" s="1252"/>
      <c r="FGS109" s="1252"/>
      <c r="FGT109" s="1252"/>
      <c r="FGU109" s="1252"/>
      <c r="FGV109" s="1252"/>
      <c r="FGW109" s="1252"/>
      <c r="FGX109" s="1252"/>
      <c r="FGY109" s="1252"/>
      <c r="FGZ109" s="1252"/>
      <c r="FHA109" s="1252"/>
      <c r="FHB109" s="1252"/>
      <c r="FHC109" s="1252"/>
      <c r="FHD109" s="1252"/>
      <c r="FHE109" s="1252"/>
      <c r="FHF109" s="1252"/>
      <c r="FHG109" s="1252"/>
      <c r="FHH109" s="1252"/>
      <c r="FHI109" s="1252"/>
      <c r="FHJ109" s="1252"/>
      <c r="FHK109" s="1252"/>
      <c r="FHL109" s="1252"/>
      <c r="FHM109" s="1252"/>
      <c r="FHN109" s="1252"/>
      <c r="FHO109" s="1252"/>
      <c r="FHP109" s="1252"/>
      <c r="FHQ109" s="1252"/>
      <c r="FHR109" s="1252"/>
      <c r="FHS109" s="1252"/>
      <c r="FHT109" s="1252"/>
      <c r="FHU109" s="1252"/>
      <c r="FHV109" s="1252"/>
      <c r="FHW109" s="1252"/>
      <c r="FHX109" s="1252"/>
      <c r="FHY109" s="1252"/>
      <c r="FHZ109" s="1252"/>
      <c r="FIA109" s="1252"/>
      <c r="FIB109" s="1252"/>
      <c r="FIC109" s="1252"/>
      <c r="FID109" s="1252"/>
      <c r="FIE109" s="1252"/>
      <c r="FIF109" s="1252"/>
      <c r="FIG109" s="1252"/>
      <c r="FIH109" s="1252"/>
      <c r="FII109" s="1252"/>
      <c r="FIJ109" s="1252"/>
      <c r="FIK109" s="1252"/>
      <c r="FIL109" s="1252"/>
      <c r="FIM109" s="1252"/>
      <c r="FIN109" s="1252"/>
      <c r="FIO109" s="1252"/>
      <c r="FIP109" s="1252"/>
      <c r="FIQ109" s="1252"/>
      <c r="FIR109" s="1252"/>
      <c r="FIS109" s="1252"/>
      <c r="FIT109" s="1252"/>
      <c r="FIU109" s="1252"/>
      <c r="FIV109" s="1252"/>
      <c r="FIW109" s="1252"/>
      <c r="FIX109" s="1252"/>
      <c r="FIY109" s="1252"/>
      <c r="FIZ109" s="1252"/>
      <c r="FJA109" s="1252"/>
      <c r="FJB109" s="1252"/>
      <c r="FJC109" s="1252"/>
      <c r="FJD109" s="1252"/>
      <c r="FJE109" s="1252"/>
      <c r="FJF109" s="1252"/>
      <c r="FJG109" s="1252"/>
      <c r="FJH109" s="1252"/>
      <c r="FJI109" s="1252"/>
      <c r="FJJ109" s="1252"/>
      <c r="FJK109" s="1252"/>
      <c r="FJL109" s="1252"/>
      <c r="FJM109" s="1252"/>
      <c r="FJN109" s="1252"/>
      <c r="FJO109" s="1252"/>
      <c r="FJP109" s="1252"/>
      <c r="FJQ109" s="1252"/>
      <c r="FJR109" s="1252"/>
      <c r="FJS109" s="1252"/>
      <c r="FJT109" s="1252"/>
      <c r="FJU109" s="1252"/>
      <c r="FJV109" s="1252"/>
      <c r="FJW109" s="1252"/>
      <c r="FJX109" s="1252"/>
      <c r="FJY109" s="1252"/>
      <c r="FJZ109" s="1252"/>
      <c r="FKA109" s="1252"/>
      <c r="FKB109" s="1252"/>
      <c r="FKC109" s="1252"/>
      <c r="FKD109" s="1252"/>
      <c r="FKE109" s="1252"/>
      <c r="FKF109" s="1252"/>
      <c r="FKG109" s="1252"/>
      <c r="FKH109" s="1252"/>
      <c r="FKI109" s="1252"/>
      <c r="FKJ109" s="1252"/>
      <c r="FKK109" s="1252"/>
      <c r="FKL109" s="1252"/>
      <c r="FKM109" s="1252"/>
      <c r="FKN109" s="1252"/>
      <c r="FKO109" s="1252"/>
      <c r="FKP109" s="1252"/>
      <c r="FKQ109" s="1252"/>
      <c r="FKR109" s="1252"/>
      <c r="FKS109" s="1252"/>
      <c r="FKT109" s="1252"/>
      <c r="FKU109" s="1252"/>
      <c r="FKV109" s="1252"/>
      <c r="FKW109" s="1252"/>
      <c r="FKX109" s="1252"/>
      <c r="FKY109" s="1252"/>
      <c r="FKZ109" s="1252"/>
      <c r="FLA109" s="1252"/>
      <c r="FLB109" s="1252"/>
      <c r="FLC109" s="1252"/>
      <c r="FLD109" s="1252"/>
      <c r="FLE109" s="1252"/>
      <c r="FLF109" s="1252"/>
      <c r="FLG109" s="1252"/>
      <c r="FLH109" s="1252"/>
      <c r="FLI109" s="1252"/>
      <c r="FLJ109" s="1252"/>
      <c r="FLK109" s="1252"/>
      <c r="FLL109" s="1252"/>
      <c r="FLM109" s="1252"/>
      <c r="FLN109" s="1252"/>
      <c r="FLO109" s="1252"/>
      <c r="FLP109" s="1252"/>
      <c r="FLQ109" s="1252"/>
      <c r="FLR109" s="1252"/>
      <c r="FLS109" s="1252"/>
      <c r="FLT109" s="1252"/>
      <c r="FLU109" s="1252"/>
      <c r="FLV109" s="1252"/>
      <c r="FLW109" s="1252"/>
      <c r="FLX109" s="1252"/>
      <c r="FLY109" s="1252"/>
      <c r="FLZ109" s="1252"/>
      <c r="FMA109" s="1252"/>
      <c r="FMB109" s="1252"/>
      <c r="FMC109" s="1252"/>
      <c r="FMD109" s="1252"/>
      <c r="FME109" s="1252"/>
      <c r="FMF109" s="1252"/>
      <c r="FMG109" s="1252"/>
      <c r="FMH109" s="1252"/>
      <c r="FMI109" s="1252"/>
      <c r="FMJ109" s="1252"/>
      <c r="FMK109" s="1252"/>
      <c r="FML109" s="1252"/>
      <c r="FMM109" s="1252"/>
      <c r="FMN109" s="1252"/>
      <c r="FMO109" s="1252"/>
      <c r="FMP109" s="1252"/>
      <c r="FMQ109" s="1252"/>
      <c r="FMR109" s="1252"/>
      <c r="FMS109" s="1252"/>
      <c r="FMT109" s="1252"/>
      <c r="FMU109" s="1252"/>
      <c r="FMV109" s="1252"/>
      <c r="FMW109" s="1252"/>
      <c r="FMX109" s="1252"/>
      <c r="FMY109" s="1252"/>
      <c r="FMZ109" s="1252"/>
      <c r="FNA109" s="1252"/>
      <c r="FNB109" s="1252"/>
      <c r="FNC109" s="1252"/>
      <c r="FND109" s="1252"/>
      <c r="FNE109" s="1252"/>
      <c r="FNF109" s="1252"/>
      <c r="FNG109" s="1252"/>
      <c r="FNH109" s="1252"/>
      <c r="FNI109" s="1252"/>
      <c r="FNJ109" s="1252"/>
      <c r="FNK109" s="1252"/>
      <c r="FNL109" s="1252"/>
      <c r="FNM109" s="1252"/>
      <c r="FNN109" s="1252"/>
      <c r="FNO109" s="1252"/>
      <c r="FNP109" s="1252"/>
      <c r="FNQ109" s="1252"/>
      <c r="FNR109" s="1252"/>
      <c r="FNS109" s="1252"/>
      <c r="FNT109" s="1252"/>
      <c r="FNU109" s="1252"/>
      <c r="FNV109" s="1252"/>
      <c r="FNW109" s="1252"/>
      <c r="FNX109" s="1252"/>
      <c r="FNY109" s="1252"/>
      <c r="FNZ109" s="1252"/>
      <c r="FOA109" s="1252"/>
      <c r="FOB109" s="1252"/>
      <c r="FOC109" s="1252"/>
      <c r="FOD109" s="1252"/>
      <c r="FOE109" s="1252"/>
      <c r="FOF109" s="1252"/>
      <c r="FOG109" s="1252"/>
      <c r="FOH109" s="1252"/>
      <c r="FOI109" s="1252"/>
      <c r="FOJ109" s="1252"/>
      <c r="FOK109" s="1252"/>
      <c r="FOL109" s="1252"/>
      <c r="FOM109" s="1252"/>
      <c r="FON109" s="1252"/>
      <c r="FOO109" s="1252"/>
      <c r="FOP109" s="1252"/>
      <c r="FOQ109" s="1252"/>
      <c r="FOR109" s="1252"/>
      <c r="FOS109" s="1252"/>
      <c r="FOT109" s="1252"/>
      <c r="FOU109" s="1252"/>
      <c r="FOV109" s="1252"/>
      <c r="FOW109" s="1252"/>
      <c r="FOX109" s="1252"/>
      <c r="FOY109" s="1252"/>
      <c r="FOZ109" s="1252"/>
      <c r="FPA109" s="1252"/>
      <c r="FPB109" s="1252"/>
      <c r="FPC109" s="1252"/>
      <c r="FPD109" s="1252"/>
      <c r="FPE109" s="1252"/>
      <c r="FPF109" s="1252"/>
      <c r="FPG109" s="1252"/>
      <c r="FPH109" s="1252"/>
      <c r="FPI109" s="1252"/>
      <c r="FPJ109" s="1252"/>
      <c r="FPK109" s="1252"/>
      <c r="FPL109" s="1252"/>
      <c r="FPM109" s="1252"/>
      <c r="FPN109" s="1252"/>
      <c r="FPO109" s="1252"/>
      <c r="FPP109" s="1252"/>
      <c r="FPQ109" s="1252"/>
      <c r="FPR109" s="1252"/>
      <c r="FPS109" s="1252"/>
      <c r="FPT109" s="1252"/>
      <c r="FPU109" s="1252"/>
      <c r="FPV109" s="1252"/>
      <c r="FPW109" s="1252"/>
      <c r="FPX109" s="1252"/>
      <c r="FPY109" s="1252"/>
      <c r="FPZ109" s="1252"/>
      <c r="FQA109" s="1252"/>
      <c r="FQB109" s="1252"/>
      <c r="FQC109" s="1252"/>
      <c r="FQD109" s="1252"/>
      <c r="FQE109" s="1252"/>
      <c r="FQF109" s="1252"/>
      <c r="FQG109" s="1252"/>
      <c r="FQH109" s="1252"/>
      <c r="FQI109" s="1252"/>
      <c r="FQJ109" s="1252"/>
      <c r="FQK109" s="1252"/>
      <c r="FQL109" s="1252"/>
      <c r="FQM109" s="1252"/>
      <c r="FQN109" s="1252"/>
      <c r="FQO109" s="1252"/>
      <c r="FQP109" s="1252"/>
      <c r="FQQ109" s="1252"/>
      <c r="FQR109" s="1252"/>
      <c r="FQS109" s="1252"/>
      <c r="FQT109" s="1252"/>
      <c r="FQU109" s="1252"/>
      <c r="FQV109" s="1252"/>
      <c r="FQW109" s="1252"/>
      <c r="FQX109" s="1252"/>
      <c r="FQY109" s="1252"/>
      <c r="FQZ109" s="1252"/>
      <c r="FRA109" s="1252"/>
      <c r="FRB109" s="1252"/>
      <c r="FRC109" s="1252"/>
      <c r="FRD109" s="1252"/>
      <c r="FRE109" s="1252"/>
      <c r="FRF109" s="1252"/>
      <c r="FRG109" s="1252"/>
      <c r="FRH109" s="1252"/>
      <c r="FRI109" s="1252"/>
      <c r="FRJ109" s="1252"/>
      <c r="FRK109" s="1252"/>
      <c r="FRL109" s="1252"/>
      <c r="FRM109" s="1252"/>
      <c r="FRN109" s="1252"/>
      <c r="FRO109" s="1252"/>
      <c r="FRP109" s="1252"/>
      <c r="FRQ109" s="1252"/>
      <c r="FRR109" s="1252"/>
      <c r="FRS109" s="1252"/>
      <c r="FRT109" s="1252"/>
      <c r="FRU109" s="1252"/>
      <c r="FRV109" s="1252"/>
      <c r="FRW109" s="1252"/>
      <c r="FRX109" s="1252"/>
      <c r="FRY109" s="1252"/>
      <c r="FRZ109" s="1252"/>
      <c r="FSA109" s="1252"/>
      <c r="FSB109" s="1252"/>
      <c r="FSC109" s="1252"/>
      <c r="FSD109" s="1252"/>
      <c r="FSE109" s="1252"/>
      <c r="FSF109" s="1252"/>
      <c r="FSG109" s="1252"/>
      <c r="FSH109" s="1252"/>
      <c r="FSI109" s="1252"/>
      <c r="FSJ109" s="1252"/>
      <c r="FSK109" s="1252"/>
      <c r="FSL109" s="1252"/>
      <c r="FSM109" s="1252"/>
      <c r="FSN109" s="1252"/>
      <c r="FSO109" s="1252"/>
      <c r="FSP109" s="1252"/>
      <c r="FSQ109" s="1252"/>
      <c r="FSR109" s="1252"/>
      <c r="FSS109" s="1252"/>
      <c r="FST109" s="1252"/>
      <c r="FSU109" s="1252"/>
      <c r="FSV109" s="1252"/>
      <c r="FSW109" s="1252"/>
      <c r="FSX109" s="1252"/>
      <c r="FSY109" s="1252"/>
      <c r="FSZ109" s="1252"/>
      <c r="FTA109" s="1252"/>
      <c r="FTB109" s="1252"/>
      <c r="FTC109" s="1252"/>
      <c r="FTD109" s="1252"/>
      <c r="FTE109" s="1252"/>
      <c r="FTF109" s="1252"/>
      <c r="FTG109" s="1252"/>
      <c r="FTH109" s="1252"/>
      <c r="FTI109" s="1252"/>
      <c r="FTJ109" s="1252"/>
      <c r="FTK109" s="1252"/>
      <c r="FTL109" s="1252"/>
      <c r="FTM109" s="1252"/>
      <c r="FTN109" s="1252"/>
      <c r="FTO109" s="1252"/>
      <c r="FTP109" s="1252"/>
      <c r="FTQ109" s="1252"/>
      <c r="FTR109" s="1252"/>
      <c r="FTS109" s="1252"/>
      <c r="FTT109" s="1252"/>
      <c r="FTU109" s="1252"/>
      <c r="FTV109" s="1252"/>
      <c r="FTW109" s="1252"/>
      <c r="FTX109" s="1252"/>
      <c r="FTY109" s="1252"/>
      <c r="FTZ109" s="1252"/>
      <c r="FUA109" s="1252"/>
      <c r="FUB109" s="1252"/>
      <c r="FUC109" s="1252"/>
      <c r="FUD109" s="1252"/>
      <c r="FUE109" s="1252"/>
      <c r="FUF109" s="1252"/>
      <c r="FUG109" s="1252"/>
      <c r="FUH109" s="1252"/>
      <c r="FUI109" s="1252"/>
      <c r="FUJ109" s="1252"/>
      <c r="FUK109" s="1252"/>
      <c r="FUL109" s="1252"/>
      <c r="FUM109" s="1252"/>
      <c r="FUN109" s="1252"/>
      <c r="FUO109" s="1252"/>
      <c r="FUP109" s="1252"/>
      <c r="FUQ109" s="1252"/>
      <c r="FUR109" s="1252"/>
      <c r="FUS109" s="1252"/>
      <c r="FUT109" s="1252"/>
      <c r="FUU109" s="1252"/>
      <c r="FUV109" s="1252"/>
      <c r="FUW109" s="1252"/>
      <c r="FUX109" s="1252"/>
      <c r="FUY109" s="1252"/>
      <c r="FUZ109" s="1252"/>
      <c r="FVA109" s="1252"/>
      <c r="FVB109" s="1252"/>
      <c r="FVC109" s="1252"/>
      <c r="FVD109" s="1252"/>
      <c r="FVE109" s="1252"/>
      <c r="FVF109" s="1252"/>
      <c r="FVG109" s="1252"/>
      <c r="FVH109" s="1252"/>
      <c r="FVI109" s="1252"/>
      <c r="FVJ109" s="1252"/>
      <c r="FVK109" s="1252"/>
      <c r="FVL109" s="1252"/>
      <c r="FVM109" s="1252"/>
      <c r="FVN109" s="1252"/>
      <c r="FVO109" s="1252"/>
      <c r="FVP109" s="1252"/>
      <c r="FVQ109" s="1252"/>
      <c r="FVR109" s="1252"/>
      <c r="FVS109" s="1252"/>
      <c r="FVT109" s="1252"/>
      <c r="FVU109" s="1252"/>
      <c r="FVV109" s="1252"/>
      <c r="FVW109" s="1252"/>
      <c r="FVX109" s="1252"/>
      <c r="FVY109" s="1252"/>
      <c r="FVZ109" s="1252"/>
      <c r="FWA109" s="1252"/>
      <c r="FWB109" s="1252"/>
      <c r="FWC109" s="1252"/>
      <c r="FWD109" s="1252"/>
      <c r="FWE109" s="1252"/>
      <c r="FWF109" s="1252"/>
      <c r="FWG109" s="1252"/>
      <c r="FWH109" s="1252"/>
      <c r="FWI109" s="1252"/>
      <c r="FWJ109" s="1252"/>
      <c r="FWK109" s="1252"/>
      <c r="FWL109" s="1252"/>
      <c r="FWM109" s="1252"/>
      <c r="FWN109" s="1252"/>
      <c r="FWO109" s="1252"/>
      <c r="FWP109" s="1252"/>
      <c r="FWQ109" s="1252"/>
      <c r="FWR109" s="1252"/>
      <c r="FWS109" s="1252"/>
      <c r="FWT109" s="1252"/>
      <c r="FWU109" s="1252"/>
      <c r="FWV109" s="1252"/>
      <c r="FWW109" s="1252"/>
      <c r="FWX109" s="1252"/>
      <c r="FWY109" s="1252"/>
      <c r="FWZ109" s="1252"/>
      <c r="FXA109" s="1252"/>
      <c r="FXB109" s="1252"/>
      <c r="FXC109" s="1252"/>
      <c r="FXD109" s="1252"/>
      <c r="FXE109" s="1252"/>
      <c r="FXF109" s="1252"/>
      <c r="FXG109" s="1252"/>
      <c r="FXH109" s="1252"/>
      <c r="FXI109" s="1252"/>
      <c r="FXJ109" s="1252"/>
      <c r="FXK109" s="1252"/>
      <c r="FXL109" s="1252"/>
      <c r="FXM109" s="1252"/>
      <c r="FXN109" s="1252"/>
      <c r="FXO109" s="1252"/>
      <c r="FXP109" s="1252"/>
      <c r="FXQ109" s="1252"/>
      <c r="FXR109" s="1252"/>
      <c r="FXS109" s="1252"/>
      <c r="FXT109" s="1252"/>
      <c r="FXU109" s="1252"/>
      <c r="FXV109" s="1252"/>
      <c r="FXW109" s="1252"/>
      <c r="FXX109" s="1252"/>
      <c r="FXY109" s="1252"/>
      <c r="FXZ109" s="1252"/>
      <c r="FYA109" s="1252"/>
      <c r="FYB109" s="1252"/>
      <c r="FYC109" s="1252"/>
      <c r="FYD109" s="1252"/>
      <c r="FYE109" s="1252"/>
      <c r="FYF109" s="1252"/>
      <c r="FYG109" s="1252"/>
      <c r="FYH109" s="1252"/>
      <c r="FYI109" s="1252"/>
      <c r="FYJ109" s="1252"/>
      <c r="FYK109" s="1252"/>
      <c r="FYL109" s="1252"/>
      <c r="FYM109" s="1252"/>
      <c r="FYN109" s="1252"/>
      <c r="FYO109" s="1252"/>
      <c r="FYP109" s="1252"/>
      <c r="FYQ109" s="1252"/>
      <c r="FYR109" s="1252"/>
      <c r="FYS109" s="1252"/>
      <c r="FYT109" s="1252"/>
      <c r="FYU109" s="1252"/>
      <c r="FYV109" s="1252"/>
      <c r="FYW109" s="1252"/>
      <c r="FYX109" s="1252"/>
      <c r="FYY109" s="1252"/>
      <c r="FYZ109" s="1252"/>
      <c r="FZA109" s="1252"/>
      <c r="FZB109" s="1252"/>
      <c r="FZC109" s="1252"/>
      <c r="FZD109" s="1252"/>
      <c r="FZE109" s="1252"/>
      <c r="FZF109" s="1252"/>
      <c r="FZG109" s="1252"/>
      <c r="FZH109" s="1252"/>
      <c r="FZI109" s="1252"/>
      <c r="FZJ109" s="1252"/>
      <c r="FZK109" s="1252"/>
      <c r="FZL109" s="1252"/>
      <c r="FZM109" s="1252"/>
      <c r="FZN109" s="1252"/>
      <c r="FZO109" s="1252"/>
      <c r="FZP109" s="1252"/>
      <c r="FZQ109" s="1252"/>
      <c r="FZR109" s="1252"/>
      <c r="FZS109" s="1252"/>
      <c r="FZT109" s="1252"/>
      <c r="FZU109" s="1252"/>
      <c r="FZV109" s="1252"/>
      <c r="FZW109" s="1252"/>
      <c r="FZX109" s="1252"/>
      <c r="FZY109" s="1252"/>
      <c r="FZZ109" s="1252"/>
      <c r="GAA109" s="1252"/>
      <c r="GAB109" s="1252"/>
      <c r="GAC109" s="1252"/>
      <c r="GAD109" s="1252"/>
      <c r="GAE109" s="1252"/>
      <c r="GAF109" s="1252"/>
      <c r="GAG109" s="1252"/>
      <c r="GAH109" s="1252"/>
      <c r="GAI109" s="1252"/>
      <c r="GAJ109" s="1252"/>
      <c r="GAK109" s="1252"/>
      <c r="GAL109" s="1252"/>
      <c r="GAM109" s="1252"/>
      <c r="GAN109" s="1252"/>
      <c r="GAO109" s="1252"/>
      <c r="GAP109" s="1252"/>
      <c r="GAQ109" s="1252"/>
      <c r="GAR109" s="1252"/>
      <c r="GAS109" s="1252"/>
      <c r="GAT109" s="1252"/>
      <c r="GAU109" s="1252"/>
      <c r="GAV109" s="1252"/>
      <c r="GAW109" s="1252"/>
      <c r="GAX109" s="1252"/>
      <c r="GAY109" s="1252"/>
      <c r="GAZ109" s="1252"/>
      <c r="GBA109" s="1252"/>
      <c r="GBB109" s="1252"/>
      <c r="GBC109" s="1252"/>
      <c r="GBD109" s="1252"/>
      <c r="GBE109" s="1252"/>
      <c r="GBF109" s="1252"/>
      <c r="GBG109" s="1252"/>
      <c r="GBH109" s="1252"/>
      <c r="GBI109" s="1252"/>
      <c r="GBJ109" s="1252"/>
      <c r="GBK109" s="1252"/>
      <c r="GBL109" s="1252"/>
      <c r="GBM109" s="1252"/>
      <c r="GBN109" s="1252"/>
      <c r="GBO109" s="1252"/>
      <c r="GBP109" s="1252"/>
      <c r="GBQ109" s="1252"/>
      <c r="GBR109" s="1252"/>
      <c r="GBS109" s="1252"/>
      <c r="GBT109" s="1252"/>
      <c r="GBU109" s="1252"/>
      <c r="GBV109" s="1252"/>
      <c r="GBW109" s="1252"/>
      <c r="GBX109" s="1252"/>
      <c r="GBY109" s="1252"/>
      <c r="GBZ109" s="1252"/>
      <c r="GCA109" s="1252"/>
      <c r="GCB109" s="1252"/>
      <c r="GCC109" s="1252"/>
      <c r="GCD109" s="1252"/>
      <c r="GCE109" s="1252"/>
      <c r="GCF109" s="1252"/>
      <c r="GCG109" s="1252"/>
      <c r="GCH109" s="1252"/>
      <c r="GCI109" s="1252"/>
      <c r="GCJ109" s="1252"/>
      <c r="GCK109" s="1252"/>
      <c r="GCL109" s="1252"/>
      <c r="GCM109" s="1252"/>
      <c r="GCN109" s="1252"/>
      <c r="GCO109" s="1252"/>
      <c r="GCP109" s="1252"/>
      <c r="GCQ109" s="1252"/>
      <c r="GCR109" s="1252"/>
      <c r="GCS109" s="1252"/>
      <c r="GCT109" s="1252"/>
      <c r="GCU109" s="1252"/>
      <c r="GCV109" s="1252"/>
      <c r="GCW109" s="1252"/>
      <c r="GCX109" s="1252"/>
      <c r="GCY109" s="1252"/>
      <c r="GCZ109" s="1252"/>
      <c r="GDA109" s="1252"/>
      <c r="GDB109" s="1252"/>
      <c r="GDC109" s="1252"/>
      <c r="GDD109" s="1252"/>
      <c r="GDE109" s="1252"/>
      <c r="GDF109" s="1252"/>
      <c r="GDG109" s="1252"/>
      <c r="GDH109" s="1252"/>
      <c r="GDI109" s="1252"/>
      <c r="GDJ109" s="1252"/>
      <c r="GDK109" s="1252"/>
      <c r="GDL109" s="1252"/>
      <c r="GDM109" s="1252"/>
      <c r="GDN109" s="1252"/>
      <c r="GDO109" s="1252"/>
      <c r="GDP109" s="1252"/>
      <c r="GDQ109" s="1252"/>
      <c r="GDR109" s="1252"/>
      <c r="GDS109" s="1252"/>
      <c r="GDT109" s="1252"/>
      <c r="GDU109" s="1252"/>
      <c r="GDV109" s="1252"/>
      <c r="GDW109" s="1252"/>
      <c r="GDX109" s="1252"/>
      <c r="GDY109" s="1252"/>
      <c r="GDZ109" s="1252"/>
      <c r="GEA109" s="1252"/>
      <c r="GEB109" s="1252"/>
      <c r="GEC109" s="1252"/>
      <c r="GED109" s="1252"/>
      <c r="GEE109" s="1252"/>
      <c r="GEF109" s="1252"/>
      <c r="GEG109" s="1252"/>
      <c r="GEH109" s="1252"/>
      <c r="GEI109" s="1252"/>
      <c r="GEJ109" s="1252"/>
      <c r="GEK109" s="1252"/>
      <c r="GEL109" s="1252"/>
      <c r="GEM109" s="1252"/>
      <c r="GEN109" s="1252"/>
      <c r="GEO109" s="1252"/>
      <c r="GEP109" s="1252"/>
      <c r="GEQ109" s="1252"/>
      <c r="GER109" s="1252"/>
      <c r="GES109" s="1252"/>
      <c r="GET109" s="1252"/>
      <c r="GEU109" s="1252"/>
      <c r="GEV109" s="1252"/>
      <c r="GEW109" s="1252"/>
      <c r="GEX109" s="1252"/>
      <c r="GEY109" s="1252"/>
      <c r="GEZ109" s="1252"/>
      <c r="GFA109" s="1252"/>
      <c r="GFB109" s="1252"/>
      <c r="GFC109" s="1252"/>
      <c r="GFD109" s="1252"/>
      <c r="GFE109" s="1252"/>
      <c r="GFF109" s="1252"/>
      <c r="GFG109" s="1252"/>
      <c r="GFH109" s="1252"/>
      <c r="GFI109" s="1252"/>
      <c r="GFJ109" s="1252"/>
      <c r="GFK109" s="1252"/>
      <c r="GFL109" s="1252"/>
      <c r="GFM109" s="1252"/>
      <c r="GFN109" s="1252"/>
      <c r="GFO109" s="1252"/>
      <c r="GFP109" s="1252"/>
      <c r="GFQ109" s="1252"/>
      <c r="GFR109" s="1252"/>
      <c r="GFS109" s="1252"/>
      <c r="GFT109" s="1252"/>
      <c r="GFU109" s="1252"/>
      <c r="GFV109" s="1252"/>
      <c r="GFW109" s="1252"/>
      <c r="GFX109" s="1252"/>
      <c r="GFY109" s="1252"/>
      <c r="GFZ109" s="1252"/>
      <c r="GGA109" s="1252"/>
      <c r="GGB109" s="1252"/>
      <c r="GGC109" s="1252"/>
      <c r="GGD109" s="1252"/>
      <c r="GGE109" s="1252"/>
      <c r="GGF109" s="1252"/>
      <c r="GGG109" s="1252"/>
      <c r="GGH109" s="1252"/>
      <c r="GGI109" s="1252"/>
      <c r="GGJ109" s="1252"/>
      <c r="GGK109" s="1252"/>
      <c r="GGL109" s="1252"/>
      <c r="GGM109" s="1252"/>
      <c r="GGN109" s="1252"/>
      <c r="GGO109" s="1252"/>
      <c r="GGP109" s="1252"/>
      <c r="GGQ109" s="1252"/>
      <c r="GGR109" s="1252"/>
      <c r="GGS109" s="1252"/>
      <c r="GGT109" s="1252"/>
      <c r="GGU109" s="1252"/>
      <c r="GGV109" s="1252"/>
      <c r="GGW109" s="1252"/>
      <c r="GGX109" s="1252"/>
      <c r="GGY109" s="1252"/>
      <c r="GGZ109" s="1252"/>
      <c r="GHA109" s="1252"/>
      <c r="GHB109" s="1252"/>
      <c r="GHC109" s="1252"/>
      <c r="GHD109" s="1252"/>
      <c r="GHE109" s="1252"/>
      <c r="GHF109" s="1252"/>
      <c r="GHG109" s="1252"/>
      <c r="GHH109" s="1252"/>
      <c r="GHI109" s="1252"/>
      <c r="GHJ109" s="1252"/>
      <c r="GHK109" s="1252"/>
      <c r="GHL109" s="1252"/>
      <c r="GHM109" s="1252"/>
      <c r="GHN109" s="1252"/>
      <c r="GHO109" s="1252"/>
      <c r="GHP109" s="1252"/>
      <c r="GHQ109" s="1252"/>
      <c r="GHR109" s="1252"/>
      <c r="GHS109" s="1252"/>
      <c r="GHT109" s="1252"/>
      <c r="GHU109" s="1252"/>
      <c r="GHV109" s="1252"/>
      <c r="GHW109" s="1252"/>
      <c r="GHX109" s="1252"/>
      <c r="GHY109" s="1252"/>
      <c r="GHZ109" s="1252"/>
      <c r="GIA109" s="1252"/>
      <c r="GIB109" s="1252"/>
      <c r="GIC109" s="1252"/>
      <c r="GID109" s="1252"/>
      <c r="GIE109" s="1252"/>
      <c r="GIF109" s="1252"/>
      <c r="GIG109" s="1252"/>
      <c r="GIH109" s="1252"/>
      <c r="GII109" s="1252"/>
      <c r="GIJ109" s="1252"/>
      <c r="GIK109" s="1252"/>
      <c r="GIL109" s="1252"/>
      <c r="GIM109" s="1252"/>
      <c r="GIN109" s="1252"/>
      <c r="GIO109" s="1252"/>
      <c r="GIP109" s="1252"/>
      <c r="GIQ109" s="1252"/>
      <c r="GIR109" s="1252"/>
      <c r="GIS109" s="1252"/>
      <c r="GIT109" s="1252"/>
      <c r="GIU109" s="1252"/>
      <c r="GIV109" s="1252"/>
      <c r="GIW109" s="1252"/>
      <c r="GIX109" s="1252"/>
      <c r="GIY109" s="1252"/>
      <c r="GIZ109" s="1252"/>
      <c r="GJA109" s="1252"/>
      <c r="GJB109" s="1252"/>
      <c r="GJC109" s="1252"/>
      <c r="GJD109" s="1252"/>
      <c r="GJE109" s="1252"/>
      <c r="GJF109" s="1252"/>
      <c r="GJG109" s="1252"/>
      <c r="GJH109" s="1252"/>
      <c r="GJI109" s="1252"/>
      <c r="GJJ109" s="1252"/>
      <c r="GJK109" s="1252"/>
      <c r="GJL109" s="1252"/>
      <c r="GJM109" s="1252"/>
      <c r="GJN109" s="1252"/>
      <c r="GJO109" s="1252"/>
      <c r="GJP109" s="1252"/>
      <c r="GJQ109" s="1252"/>
      <c r="GJR109" s="1252"/>
      <c r="GJS109" s="1252"/>
      <c r="GJT109" s="1252"/>
      <c r="GJU109" s="1252"/>
      <c r="GJV109" s="1252"/>
      <c r="GJW109" s="1252"/>
      <c r="GJX109" s="1252"/>
      <c r="GJY109" s="1252"/>
      <c r="GJZ109" s="1252"/>
      <c r="GKA109" s="1252"/>
      <c r="GKB109" s="1252"/>
      <c r="GKC109" s="1252"/>
      <c r="GKD109" s="1252"/>
      <c r="GKE109" s="1252"/>
      <c r="GKF109" s="1252"/>
      <c r="GKG109" s="1252"/>
      <c r="GKH109" s="1252"/>
      <c r="GKI109" s="1252"/>
      <c r="GKJ109" s="1252"/>
      <c r="GKK109" s="1252"/>
      <c r="GKL109" s="1252"/>
      <c r="GKM109" s="1252"/>
      <c r="GKN109" s="1252"/>
      <c r="GKO109" s="1252"/>
      <c r="GKP109" s="1252"/>
      <c r="GKQ109" s="1252"/>
      <c r="GKR109" s="1252"/>
      <c r="GKS109" s="1252"/>
      <c r="GKT109" s="1252"/>
      <c r="GKU109" s="1252"/>
      <c r="GKV109" s="1252"/>
      <c r="GKW109" s="1252"/>
      <c r="GKX109" s="1252"/>
      <c r="GKY109" s="1252"/>
      <c r="GKZ109" s="1252"/>
      <c r="GLA109" s="1252"/>
      <c r="GLB109" s="1252"/>
      <c r="GLC109" s="1252"/>
      <c r="GLD109" s="1252"/>
      <c r="GLE109" s="1252"/>
      <c r="GLF109" s="1252"/>
      <c r="GLG109" s="1252"/>
      <c r="GLH109" s="1252"/>
      <c r="GLI109" s="1252"/>
      <c r="GLJ109" s="1252"/>
      <c r="GLK109" s="1252"/>
      <c r="GLL109" s="1252"/>
      <c r="GLM109" s="1252"/>
      <c r="GLN109" s="1252"/>
      <c r="GLO109" s="1252"/>
      <c r="GLP109" s="1252"/>
      <c r="GLQ109" s="1252"/>
      <c r="GLR109" s="1252"/>
      <c r="GLS109" s="1252"/>
      <c r="GLT109" s="1252"/>
      <c r="GLU109" s="1252"/>
      <c r="GLV109" s="1252"/>
      <c r="GLW109" s="1252"/>
      <c r="GLX109" s="1252"/>
      <c r="GLY109" s="1252"/>
      <c r="GLZ109" s="1252"/>
      <c r="GMA109" s="1252"/>
      <c r="GMB109" s="1252"/>
      <c r="GMC109" s="1252"/>
      <c r="GMD109" s="1252"/>
      <c r="GME109" s="1252"/>
      <c r="GMF109" s="1252"/>
      <c r="GMG109" s="1252"/>
      <c r="GMH109" s="1252"/>
      <c r="GMI109" s="1252"/>
      <c r="GMJ109" s="1252"/>
      <c r="GMK109" s="1252"/>
      <c r="GML109" s="1252"/>
      <c r="GMM109" s="1252"/>
      <c r="GMN109" s="1252"/>
      <c r="GMO109" s="1252"/>
      <c r="GMP109" s="1252"/>
      <c r="GMQ109" s="1252"/>
      <c r="GMR109" s="1252"/>
      <c r="GMS109" s="1252"/>
      <c r="GMT109" s="1252"/>
      <c r="GMU109" s="1252"/>
      <c r="GMV109" s="1252"/>
      <c r="GMW109" s="1252"/>
      <c r="GMX109" s="1252"/>
      <c r="GMY109" s="1252"/>
      <c r="GMZ109" s="1252"/>
      <c r="GNA109" s="1252"/>
      <c r="GNB109" s="1252"/>
      <c r="GNC109" s="1252"/>
      <c r="GND109" s="1252"/>
      <c r="GNE109" s="1252"/>
      <c r="GNF109" s="1252"/>
      <c r="GNG109" s="1252"/>
      <c r="GNH109" s="1252"/>
      <c r="GNI109" s="1252"/>
      <c r="GNJ109" s="1252"/>
      <c r="GNK109" s="1252"/>
      <c r="GNL109" s="1252"/>
      <c r="GNM109" s="1252"/>
      <c r="GNN109" s="1252"/>
      <c r="GNO109" s="1252"/>
      <c r="GNP109" s="1252"/>
      <c r="GNQ109" s="1252"/>
      <c r="GNR109" s="1252"/>
      <c r="GNS109" s="1252"/>
      <c r="GNT109" s="1252"/>
      <c r="GNU109" s="1252"/>
      <c r="GNV109" s="1252"/>
      <c r="GNW109" s="1252"/>
      <c r="GNX109" s="1252"/>
      <c r="GNY109" s="1252"/>
      <c r="GNZ109" s="1252"/>
      <c r="GOA109" s="1252"/>
      <c r="GOB109" s="1252"/>
      <c r="GOC109" s="1252"/>
      <c r="GOD109" s="1252"/>
      <c r="GOE109" s="1252"/>
      <c r="GOF109" s="1252"/>
      <c r="GOG109" s="1252"/>
      <c r="GOH109" s="1252"/>
      <c r="GOI109" s="1252"/>
      <c r="GOJ109" s="1252"/>
      <c r="GOK109" s="1252"/>
      <c r="GOL109" s="1252"/>
      <c r="GOM109" s="1252"/>
      <c r="GON109" s="1252"/>
      <c r="GOO109" s="1252"/>
      <c r="GOP109" s="1252"/>
      <c r="GOQ109" s="1252"/>
      <c r="GOR109" s="1252"/>
      <c r="GOS109" s="1252"/>
      <c r="GOT109" s="1252"/>
      <c r="GOU109" s="1252"/>
      <c r="GOV109" s="1252"/>
      <c r="GOW109" s="1252"/>
      <c r="GOX109" s="1252"/>
      <c r="GOY109" s="1252"/>
      <c r="GOZ109" s="1252"/>
      <c r="GPA109" s="1252"/>
      <c r="GPB109" s="1252"/>
      <c r="GPC109" s="1252"/>
      <c r="GPD109" s="1252"/>
      <c r="GPE109" s="1252"/>
      <c r="GPF109" s="1252"/>
      <c r="GPG109" s="1252"/>
      <c r="GPH109" s="1252"/>
      <c r="GPI109" s="1252"/>
      <c r="GPJ109" s="1252"/>
      <c r="GPK109" s="1252"/>
      <c r="GPL109" s="1252"/>
      <c r="GPM109" s="1252"/>
      <c r="GPN109" s="1252"/>
      <c r="GPO109" s="1252"/>
      <c r="GPP109" s="1252"/>
      <c r="GPQ109" s="1252"/>
      <c r="GPR109" s="1252"/>
      <c r="GPS109" s="1252"/>
      <c r="GPT109" s="1252"/>
      <c r="GPU109" s="1252"/>
      <c r="GPV109" s="1252"/>
      <c r="GPW109" s="1252"/>
      <c r="GPX109" s="1252"/>
      <c r="GPY109" s="1252"/>
      <c r="GPZ109" s="1252"/>
      <c r="GQA109" s="1252"/>
      <c r="GQB109" s="1252"/>
      <c r="GQC109" s="1252"/>
      <c r="GQD109" s="1252"/>
      <c r="GQE109" s="1252"/>
      <c r="GQF109" s="1252"/>
      <c r="GQG109" s="1252"/>
      <c r="GQH109" s="1252"/>
      <c r="GQI109" s="1252"/>
      <c r="GQJ109" s="1252"/>
      <c r="GQK109" s="1252"/>
      <c r="GQL109" s="1252"/>
      <c r="GQM109" s="1252"/>
      <c r="GQN109" s="1252"/>
      <c r="GQO109" s="1252"/>
      <c r="GQP109" s="1252"/>
      <c r="GQQ109" s="1252"/>
      <c r="GQR109" s="1252"/>
      <c r="GQS109" s="1252"/>
      <c r="GQT109" s="1252"/>
      <c r="GQU109" s="1252"/>
      <c r="GQV109" s="1252"/>
      <c r="GQW109" s="1252"/>
      <c r="GQX109" s="1252"/>
      <c r="GQY109" s="1252"/>
      <c r="GQZ109" s="1252"/>
      <c r="GRA109" s="1252"/>
      <c r="GRB109" s="1252"/>
      <c r="GRC109" s="1252"/>
      <c r="GRD109" s="1252"/>
      <c r="GRE109" s="1252"/>
      <c r="GRF109" s="1252"/>
      <c r="GRG109" s="1252"/>
      <c r="GRH109" s="1252"/>
      <c r="GRI109" s="1252"/>
      <c r="GRJ109" s="1252"/>
      <c r="GRK109" s="1252"/>
      <c r="GRL109" s="1252"/>
      <c r="GRM109" s="1252"/>
      <c r="GRN109" s="1252"/>
      <c r="GRO109" s="1252"/>
      <c r="GRP109" s="1252"/>
      <c r="GRQ109" s="1252"/>
      <c r="GRR109" s="1252"/>
      <c r="GRS109" s="1252"/>
      <c r="GRT109" s="1252"/>
      <c r="GRU109" s="1252"/>
      <c r="GRV109" s="1252"/>
      <c r="GRW109" s="1252"/>
      <c r="GRX109" s="1252"/>
      <c r="GRY109" s="1252"/>
      <c r="GRZ109" s="1252"/>
      <c r="GSA109" s="1252"/>
      <c r="GSB109" s="1252"/>
      <c r="GSC109" s="1252"/>
      <c r="GSD109" s="1252"/>
      <c r="GSE109" s="1252"/>
      <c r="GSF109" s="1252"/>
      <c r="GSG109" s="1252"/>
      <c r="GSH109" s="1252"/>
      <c r="GSI109" s="1252"/>
      <c r="GSJ109" s="1252"/>
      <c r="GSK109" s="1252"/>
      <c r="GSL109" s="1252"/>
      <c r="GSM109" s="1252"/>
      <c r="GSN109" s="1252"/>
      <c r="GSO109" s="1252"/>
      <c r="GSP109" s="1252"/>
      <c r="GSQ109" s="1252"/>
      <c r="GSR109" s="1252"/>
      <c r="GSS109" s="1252"/>
      <c r="GST109" s="1252"/>
      <c r="GSU109" s="1252"/>
      <c r="GSV109" s="1252"/>
      <c r="GSW109" s="1252"/>
      <c r="GSX109" s="1252"/>
      <c r="GSY109" s="1252"/>
      <c r="GSZ109" s="1252"/>
      <c r="GTA109" s="1252"/>
      <c r="GTB109" s="1252"/>
      <c r="GTC109" s="1252"/>
      <c r="GTD109" s="1252"/>
      <c r="GTE109" s="1252"/>
      <c r="GTF109" s="1252"/>
      <c r="GTG109" s="1252"/>
      <c r="GTH109" s="1252"/>
      <c r="GTI109" s="1252"/>
      <c r="GTJ109" s="1252"/>
      <c r="GTK109" s="1252"/>
      <c r="GTL109" s="1252"/>
      <c r="GTM109" s="1252"/>
      <c r="GTN109" s="1252"/>
      <c r="GTO109" s="1252"/>
      <c r="GTP109" s="1252"/>
      <c r="GTQ109" s="1252"/>
      <c r="GTR109" s="1252"/>
      <c r="GTS109" s="1252"/>
      <c r="GTT109" s="1252"/>
      <c r="GTU109" s="1252"/>
      <c r="GTV109" s="1252"/>
      <c r="GTW109" s="1252"/>
      <c r="GTX109" s="1252"/>
      <c r="GTY109" s="1252"/>
      <c r="GTZ109" s="1252"/>
      <c r="GUA109" s="1252"/>
      <c r="GUB109" s="1252"/>
      <c r="GUC109" s="1252"/>
      <c r="GUD109" s="1252"/>
      <c r="GUE109" s="1252"/>
      <c r="GUF109" s="1252"/>
      <c r="GUG109" s="1252"/>
      <c r="GUH109" s="1252"/>
      <c r="GUI109" s="1252"/>
      <c r="GUJ109" s="1252"/>
      <c r="GUK109" s="1252"/>
      <c r="GUL109" s="1252"/>
      <c r="GUM109" s="1252"/>
      <c r="GUN109" s="1252"/>
      <c r="GUO109" s="1252"/>
      <c r="GUP109" s="1252"/>
      <c r="GUQ109" s="1252"/>
      <c r="GUR109" s="1252"/>
      <c r="GUS109" s="1252"/>
      <c r="GUT109" s="1252"/>
      <c r="GUU109" s="1252"/>
      <c r="GUV109" s="1252"/>
      <c r="GUW109" s="1252"/>
      <c r="GUX109" s="1252"/>
      <c r="GUY109" s="1252"/>
      <c r="GUZ109" s="1252"/>
      <c r="GVA109" s="1252"/>
      <c r="GVB109" s="1252"/>
      <c r="GVC109" s="1252"/>
      <c r="GVD109" s="1252"/>
      <c r="GVE109" s="1252"/>
      <c r="GVF109" s="1252"/>
      <c r="GVG109" s="1252"/>
      <c r="GVH109" s="1252"/>
      <c r="GVI109" s="1252"/>
      <c r="GVJ109" s="1252"/>
      <c r="GVK109" s="1252"/>
      <c r="GVL109" s="1252"/>
      <c r="GVM109" s="1252"/>
      <c r="GVN109" s="1252"/>
      <c r="GVO109" s="1252"/>
      <c r="GVP109" s="1252"/>
      <c r="GVQ109" s="1252"/>
      <c r="GVR109" s="1252"/>
      <c r="GVS109" s="1252"/>
      <c r="GVT109" s="1252"/>
      <c r="GVU109" s="1252"/>
      <c r="GVV109" s="1252"/>
      <c r="GVW109" s="1252"/>
      <c r="GVX109" s="1252"/>
      <c r="GVY109" s="1252"/>
      <c r="GVZ109" s="1252"/>
      <c r="GWA109" s="1252"/>
      <c r="GWB109" s="1252"/>
      <c r="GWC109" s="1252"/>
      <c r="GWD109" s="1252"/>
      <c r="GWE109" s="1252"/>
      <c r="GWF109" s="1252"/>
      <c r="GWG109" s="1252"/>
      <c r="GWH109" s="1252"/>
      <c r="GWI109" s="1252"/>
      <c r="GWJ109" s="1252"/>
      <c r="GWK109" s="1252"/>
      <c r="GWL109" s="1252"/>
      <c r="GWM109" s="1252"/>
      <c r="GWN109" s="1252"/>
      <c r="GWO109" s="1252"/>
      <c r="GWP109" s="1252"/>
      <c r="GWQ109" s="1252"/>
      <c r="GWR109" s="1252"/>
      <c r="GWS109" s="1252"/>
      <c r="GWT109" s="1252"/>
      <c r="GWU109" s="1252"/>
      <c r="GWV109" s="1252"/>
      <c r="GWW109" s="1252"/>
      <c r="GWX109" s="1252"/>
      <c r="GWY109" s="1252"/>
      <c r="GWZ109" s="1252"/>
      <c r="GXA109" s="1252"/>
      <c r="GXB109" s="1252"/>
      <c r="GXC109" s="1252"/>
      <c r="GXD109" s="1252"/>
      <c r="GXE109" s="1252"/>
      <c r="GXF109" s="1252"/>
      <c r="GXG109" s="1252"/>
      <c r="GXH109" s="1252"/>
      <c r="GXI109" s="1252"/>
      <c r="GXJ109" s="1252"/>
      <c r="GXK109" s="1252"/>
      <c r="GXL109" s="1252"/>
      <c r="GXM109" s="1252"/>
      <c r="GXN109" s="1252"/>
      <c r="GXO109" s="1252"/>
      <c r="GXP109" s="1252"/>
      <c r="GXQ109" s="1252"/>
      <c r="GXR109" s="1252"/>
      <c r="GXS109" s="1252"/>
      <c r="GXT109" s="1252"/>
      <c r="GXU109" s="1252"/>
      <c r="GXV109" s="1252"/>
      <c r="GXW109" s="1252"/>
      <c r="GXX109" s="1252"/>
      <c r="GXY109" s="1252"/>
      <c r="GXZ109" s="1252"/>
      <c r="GYA109" s="1252"/>
      <c r="GYB109" s="1252"/>
      <c r="GYC109" s="1252"/>
      <c r="GYD109" s="1252"/>
      <c r="GYE109" s="1252"/>
      <c r="GYF109" s="1252"/>
      <c r="GYG109" s="1252"/>
      <c r="GYH109" s="1252"/>
      <c r="GYI109" s="1252"/>
      <c r="GYJ109" s="1252"/>
      <c r="GYK109" s="1252"/>
      <c r="GYL109" s="1252"/>
      <c r="GYM109" s="1252"/>
      <c r="GYN109" s="1252"/>
      <c r="GYO109" s="1252"/>
      <c r="GYP109" s="1252"/>
      <c r="GYQ109" s="1252"/>
      <c r="GYR109" s="1252"/>
      <c r="GYS109" s="1252"/>
      <c r="GYT109" s="1252"/>
      <c r="GYU109" s="1252"/>
      <c r="GYV109" s="1252"/>
      <c r="GYW109" s="1252"/>
      <c r="GYX109" s="1252"/>
      <c r="GYY109" s="1252"/>
      <c r="GYZ109" s="1252"/>
      <c r="GZA109" s="1252"/>
      <c r="GZB109" s="1252"/>
      <c r="GZC109" s="1252"/>
      <c r="GZD109" s="1252"/>
      <c r="GZE109" s="1252"/>
      <c r="GZF109" s="1252"/>
      <c r="GZG109" s="1252"/>
      <c r="GZH109" s="1252"/>
      <c r="GZI109" s="1252"/>
      <c r="GZJ109" s="1252"/>
      <c r="GZK109" s="1252"/>
      <c r="GZL109" s="1252"/>
      <c r="GZM109" s="1252"/>
      <c r="GZN109" s="1252"/>
      <c r="GZO109" s="1252"/>
      <c r="GZP109" s="1252"/>
      <c r="GZQ109" s="1252"/>
      <c r="GZR109" s="1252"/>
      <c r="GZS109" s="1252"/>
      <c r="GZT109" s="1252"/>
      <c r="GZU109" s="1252"/>
      <c r="GZV109" s="1252"/>
      <c r="GZW109" s="1252"/>
      <c r="GZX109" s="1252"/>
      <c r="GZY109" s="1252"/>
      <c r="GZZ109" s="1252"/>
      <c r="HAA109" s="1252"/>
      <c r="HAB109" s="1252"/>
      <c r="HAC109" s="1252"/>
      <c r="HAD109" s="1252"/>
      <c r="HAE109" s="1252"/>
      <c r="HAF109" s="1252"/>
      <c r="HAG109" s="1252"/>
      <c r="HAH109" s="1252"/>
      <c r="HAI109" s="1252"/>
      <c r="HAJ109" s="1252"/>
      <c r="HAK109" s="1252"/>
      <c r="HAL109" s="1252"/>
      <c r="HAM109" s="1252"/>
      <c r="HAN109" s="1252"/>
      <c r="HAO109" s="1252"/>
      <c r="HAP109" s="1252"/>
      <c r="HAQ109" s="1252"/>
      <c r="HAR109" s="1252"/>
      <c r="HAS109" s="1252"/>
      <c r="HAT109" s="1252"/>
      <c r="HAU109" s="1252"/>
      <c r="HAV109" s="1252"/>
      <c r="HAW109" s="1252"/>
      <c r="HAX109" s="1252"/>
      <c r="HAY109" s="1252"/>
      <c r="HAZ109" s="1252"/>
      <c r="HBA109" s="1252"/>
      <c r="HBB109" s="1252"/>
      <c r="HBC109" s="1252"/>
      <c r="HBD109" s="1252"/>
      <c r="HBE109" s="1252"/>
      <c r="HBF109" s="1252"/>
      <c r="HBG109" s="1252"/>
      <c r="HBH109" s="1252"/>
      <c r="HBI109" s="1252"/>
      <c r="HBJ109" s="1252"/>
      <c r="HBK109" s="1252"/>
      <c r="HBL109" s="1252"/>
      <c r="HBM109" s="1252"/>
      <c r="HBN109" s="1252"/>
      <c r="HBO109" s="1252"/>
      <c r="HBP109" s="1252"/>
      <c r="HBQ109" s="1252"/>
      <c r="HBR109" s="1252"/>
      <c r="HBS109" s="1252"/>
      <c r="HBT109" s="1252"/>
      <c r="HBU109" s="1252"/>
      <c r="HBV109" s="1252"/>
      <c r="HBW109" s="1252"/>
      <c r="HBX109" s="1252"/>
      <c r="HBY109" s="1252"/>
      <c r="HBZ109" s="1252"/>
      <c r="HCA109" s="1252"/>
      <c r="HCB109" s="1252"/>
      <c r="HCC109" s="1252"/>
      <c r="HCD109" s="1252"/>
      <c r="HCE109" s="1252"/>
      <c r="HCF109" s="1252"/>
      <c r="HCG109" s="1252"/>
      <c r="HCH109" s="1252"/>
      <c r="HCI109" s="1252"/>
      <c r="HCJ109" s="1252"/>
      <c r="HCK109" s="1252"/>
      <c r="HCL109" s="1252"/>
      <c r="HCM109" s="1252"/>
      <c r="HCN109" s="1252"/>
      <c r="HCO109" s="1252"/>
      <c r="HCP109" s="1252"/>
      <c r="HCQ109" s="1252"/>
      <c r="HCR109" s="1252"/>
      <c r="HCS109" s="1252"/>
      <c r="HCT109" s="1252"/>
      <c r="HCU109" s="1252"/>
      <c r="HCV109" s="1252"/>
      <c r="HCW109" s="1252"/>
      <c r="HCX109" s="1252"/>
      <c r="HCY109" s="1252"/>
      <c r="HCZ109" s="1252"/>
      <c r="HDA109" s="1252"/>
      <c r="HDB109" s="1252"/>
      <c r="HDC109" s="1252"/>
      <c r="HDD109" s="1252"/>
      <c r="HDE109" s="1252"/>
      <c r="HDF109" s="1252"/>
      <c r="HDG109" s="1252"/>
      <c r="HDH109" s="1252"/>
      <c r="HDI109" s="1252"/>
      <c r="HDJ109" s="1252"/>
      <c r="HDK109" s="1252"/>
      <c r="HDL109" s="1252"/>
      <c r="HDM109" s="1252"/>
      <c r="HDN109" s="1252"/>
      <c r="HDO109" s="1252"/>
      <c r="HDP109" s="1252"/>
      <c r="HDQ109" s="1252"/>
      <c r="HDR109" s="1252"/>
      <c r="HDS109" s="1252"/>
      <c r="HDT109" s="1252"/>
      <c r="HDU109" s="1252"/>
      <c r="HDV109" s="1252"/>
      <c r="HDW109" s="1252"/>
      <c r="HDX109" s="1252"/>
      <c r="HDY109" s="1252"/>
      <c r="HDZ109" s="1252"/>
      <c r="HEA109" s="1252"/>
      <c r="HEB109" s="1252"/>
      <c r="HEC109" s="1252"/>
      <c r="HED109" s="1252"/>
      <c r="HEE109" s="1252"/>
      <c r="HEF109" s="1252"/>
      <c r="HEG109" s="1252"/>
      <c r="HEH109" s="1252"/>
      <c r="HEI109" s="1252"/>
      <c r="HEJ109" s="1252"/>
      <c r="HEK109" s="1252"/>
      <c r="HEL109" s="1252"/>
      <c r="HEM109" s="1252"/>
      <c r="HEN109" s="1252"/>
      <c r="HEO109" s="1252"/>
      <c r="HEP109" s="1252"/>
      <c r="HEQ109" s="1252"/>
      <c r="HER109" s="1252"/>
      <c r="HES109" s="1252"/>
      <c r="HET109" s="1252"/>
      <c r="HEU109" s="1252"/>
      <c r="HEV109" s="1252"/>
      <c r="HEW109" s="1252"/>
      <c r="HEX109" s="1252"/>
      <c r="HEY109" s="1252"/>
      <c r="HEZ109" s="1252"/>
      <c r="HFA109" s="1252"/>
      <c r="HFB109" s="1252"/>
      <c r="HFC109" s="1252"/>
      <c r="HFD109" s="1252"/>
      <c r="HFE109" s="1252"/>
      <c r="HFF109" s="1252"/>
      <c r="HFG109" s="1252"/>
      <c r="HFH109" s="1252"/>
      <c r="HFI109" s="1252"/>
      <c r="HFJ109" s="1252"/>
      <c r="HFK109" s="1252"/>
      <c r="HFL109" s="1252"/>
      <c r="HFM109" s="1252"/>
      <c r="HFN109" s="1252"/>
      <c r="HFO109" s="1252"/>
      <c r="HFP109" s="1252"/>
      <c r="HFQ109" s="1252"/>
      <c r="HFR109" s="1252"/>
      <c r="HFS109" s="1252"/>
      <c r="HFT109" s="1252"/>
      <c r="HFU109" s="1252"/>
      <c r="HFV109" s="1252"/>
      <c r="HFW109" s="1252"/>
      <c r="HFX109" s="1252"/>
      <c r="HFY109" s="1252"/>
      <c r="HFZ109" s="1252"/>
      <c r="HGA109" s="1252"/>
      <c r="HGB109" s="1252"/>
      <c r="HGC109" s="1252"/>
      <c r="HGD109" s="1252"/>
      <c r="HGE109" s="1252"/>
      <c r="HGF109" s="1252"/>
      <c r="HGG109" s="1252"/>
      <c r="HGH109" s="1252"/>
      <c r="HGI109" s="1252"/>
      <c r="HGJ109" s="1252"/>
      <c r="HGK109" s="1252"/>
      <c r="HGL109" s="1252"/>
      <c r="HGM109" s="1252"/>
      <c r="HGN109" s="1252"/>
      <c r="HGO109" s="1252"/>
      <c r="HGP109" s="1252"/>
      <c r="HGQ109" s="1252"/>
      <c r="HGR109" s="1252"/>
      <c r="HGS109" s="1252"/>
      <c r="HGT109" s="1252"/>
      <c r="HGU109" s="1252"/>
      <c r="HGV109" s="1252"/>
      <c r="HGW109" s="1252"/>
      <c r="HGX109" s="1252"/>
      <c r="HGY109" s="1252"/>
      <c r="HGZ109" s="1252"/>
      <c r="HHA109" s="1252"/>
      <c r="HHB109" s="1252"/>
      <c r="HHC109" s="1252"/>
      <c r="HHD109" s="1252"/>
      <c r="HHE109" s="1252"/>
      <c r="HHF109" s="1252"/>
      <c r="HHG109" s="1252"/>
      <c r="HHH109" s="1252"/>
      <c r="HHI109" s="1252"/>
      <c r="HHJ109" s="1252"/>
      <c r="HHK109" s="1252"/>
      <c r="HHL109" s="1252"/>
      <c r="HHM109" s="1252"/>
      <c r="HHN109" s="1252"/>
      <c r="HHO109" s="1252"/>
      <c r="HHP109" s="1252"/>
      <c r="HHQ109" s="1252"/>
      <c r="HHR109" s="1252"/>
      <c r="HHS109" s="1252"/>
      <c r="HHT109" s="1252"/>
      <c r="HHU109" s="1252"/>
      <c r="HHV109" s="1252"/>
      <c r="HHW109" s="1252"/>
      <c r="HHX109" s="1252"/>
      <c r="HHY109" s="1252"/>
      <c r="HHZ109" s="1252"/>
      <c r="HIA109" s="1252"/>
      <c r="HIB109" s="1252"/>
      <c r="HIC109" s="1252"/>
      <c r="HID109" s="1252"/>
      <c r="HIE109" s="1252"/>
      <c r="HIF109" s="1252"/>
      <c r="HIG109" s="1252"/>
      <c r="HIH109" s="1252"/>
      <c r="HII109" s="1252"/>
      <c r="HIJ109" s="1252"/>
      <c r="HIK109" s="1252"/>
      <c r="HIL109" s="1252"/>
      <c r="HIM109" s="1252"/>
      <c r="HIN109" s="1252"/>
      <c r="HIO109" s="1252"/>
      <c r="HIP109" s="1252"/>
      <c r="HIQ109" s="1252"/>
      <c r="HIR109" s="1252"/>
      <c r="HIS109" s="1252"/>
      <c r="HIT109" s="1252"/>
      <c r="HIU109" s="1252"/>
      <c r="HIV109" s="1252"/>
      <c r="HIW109" s="1252"/>
      <c r="HIX109" s="1252"/>
      <c r="HIY109" s="1252"/>
      <c r="HIZ109" s="1252"/>
      <c r="HJA109" s="1252"/>
      <c r="HJB109" s="1252"/>
      <c r="HJC109" s="1252"/>
      <c r="HJD109" s="1252"/>
      <c r="HJE109" s="1252"/>
      <c r="HJF109" s="1252"/>
      <c r="HJG109" s="1252"/>
      <c r="HJH109" s="1252"/>
      <c r="HJI109" s="1252"/>
      <c r="HJJ109" s="1252"/>
      <c r="HJK109" s="1252"/>
      <c r="HJL109" s="1252"/>
      <c r="HJM109" s="1252"/>
      <c r="HJN109" s="1252"/>
      <c r="HJO109" s="1252"/>
      <c r="HJP109" s="1252"/>
      <c r="HJQ109" s="1252"/>
      <c r="HJR109" s="1252"/>
      <c r="HJS109" s="1252"/>
      <c r="HJT109" s="1252"/>
      <c r="HJU109" s="1252"/>
      <c r="HJV109" s="1252"/>
      <c r="HJW109" s="1252"/>
      <c r="HJX109" s="1252"/>
      <c r="HJY109" s="1252"/>
      <c r="HJZ109" s="1252"/>
      <c r="HKA109" s="1252"/>
      <c r="HKB109" s="1252"/>
      <c r="HKC109" s="1252"/>
      <c r="HKD109" s="1252"/>
      <c r="HKE109" s="1252"/>
      <c r="HKF109" s="1252"/>
      <c r="HKG109" s="1252"/>
      <c r="HKH109" s="1252"/>
      <c r="HKI109" s="1252"/>
      <c r="HKJ109" s="1252"/>
      <c r="HKK109" s="1252"/>
      <c r="HKL109" s="1252"/>
      <c r="HKM109" s="1252"/>
      <c r="HKN109" s="1252"/>
      <c r="HKO109" s="1252"/>
      <c r="HKP109" s="1252"/>
      <c r="HKQ109" s="1252"/>
      <c r="HKR109" s="1252"/>
      <c r="HKS109" s="1252"/>
      <c r="HKT109" s="1252"/>
      <c r="HKU109" s="1252"/>
      <c r="HKV109" s="1252"/>
      <c r="HKW109" s="1252"/>
      <c r="HKX109" s="1252"/>
      <c r="HKY109" s="1252"/>
      <c r="HKZ109" s="1252"/>
      <c r="HLA109" s="1252"/>
      <c r="HLB109" s="1252"/>
      <c r="HLC109" s="1252"/>
      <c r="HLD109" s="1252"/>
      <c r="HLE109" s="1252"/>
      <c r="HLF109" s="1252"/>
      <c r="HLG109" s="1252"/>
      <c r="HLH109" s="1252"/>
      <c r="HLI109" s="1252"/>
      <c r="HLJ109" s="1252"/>
      <c r="HLK109" s="1252"/>
      <c r="HLL109" s="1252"/>
      <c r="HLM109" s="1252"/>
      <c r="HLN109" s="1252"/>
      <c r="HLO109" s="1252"/>
      <c r="HLP109" s="1252"/>
      <c r="HLQ109" s="1252"/>
      <c r="HLR109" s="1252"/>
      <c r="HLS109" s="1252"/>
      <c r="HLT109" s="1252"/>
      <c r="HLU109" s="1252"/>
      <c r="HLV109" s="1252"/>
      <c r="HLW109" s="1252"/>
      <c r="HLX109" s="1252"/>
      <c r="HLY109" s="1252"/>
      <c r="HLZ109" s="1252"/>
      <c r="HMA109" s="1252"/>
      <c r="HMB109" s="1252"/>
      <c r="HMC109" s="1252"/>
      <c r="HMD109" s="1252"/>
      <c r="HME109" s="1252"/>
      <c r="HMF109" s="1252"/>
      <c r="HMG109" s="1252"/>
      <c r="HMH109" s="1252"/>
      <c r="HMI109" s="1252"/>
      <c r="HMJ109" s="1252"/>
      <c r="HMK109" s="1252"/>
      <c r="HML109" s="1252"/>
      <c r="HMM109" s="1252"/>
      <c r="HMN109" s="1252"/>
      <c r="HMO109" s="1252"/>
      <c r="HMP109" s="1252"/>
      <c r="HMQ109" s="1252"/>
      <c r="HMR109" s="1252"/>
      <c r="HMS109" s="1252"/>
      <c r="HMT109" s="1252"/>
      <c r="HMU109" s="1252"/>
      <c r="HMV109" s="1252"/>
      <c r="HMW109" s="1252"/>
      <c r="HMX109" s="1252"/>
      <c r="HMY109" s="1252"/>
      <c r="HMZ109" s="1252"/>
      <c r="HNA109" s="1252"/>
      <c r="HNB109" s="1252"/>
      <c r="HNC109" s="1252"/>
      <c r="HND109" s="1252"/>
      <c r="HNE109" s="1252"/>
      <c r="HNF109" s="1252"/>
      <c r="HNG109" s="1252"/>
      <c r="HNH109" s="1252"/>
      <c r="HNI109" s="1252"/>
      <c r="HNJ109" s="1252"/>
      <c r="HNK109" s="1252"/>
      <c r="HNL109" s="1252"/>
      <c r="HNM109" s="1252"/>
      <c r="HNN109" s="1252"/>
      <c r="HNO109" s="1252"/>
      <c r="HNP109" s="1252"/>
      <c r="HNQ109" s="1252"/>
      <c r="HNR109" s="1252"/>
      <c r="HNS109" s="1252"/>
      <c r="HNT109" s="1252"/>
      <c r="HNU109" s="1252"/>
      <c r="HNV109" s="1252"/>
      <c r="HNW109" s="1252"/>
      <c r="HNX109" s="1252"/>
      <c r="HNY109" s="1252"/>
      <c r="HNZ109" s="1252"/>
      <c r="HOA109" s="1252"/>
      <c r="HOB109" s="1252"/>
      <c r="HOC109" s="1252"/>
      <c r="HOD109" s="1252"/>
      <c r="HOE109" s="1252"/>
      <c r="HOF109" s="1252"/>
      <c r="HOG109" s="1252"/>
      <c r="HOH109" s="1252"/>
      <c r="HOI109" s="1252"/>
      <c r="HOJ109" s="1252"/>
      <c r="HOK109" s="1252"/>
      <c r="HOL109" s="1252"/>
      <c r="HOM109" s="1252"/>
      <c r="HON109" s="1252"/>
      <c r="HOO109" s="1252"/>
      <c r="HOP109" s="1252"/>
      <c r="HOQ109" s="1252"/>
      <c r="HOR109" s="1252"/>
      <c r="HOS109" s="1252"/>
      <c r="HOT109" s="1252"/>
      <c r="HOU109" s="1252"/>
      <c r="HOV109" s="1252"/>
      <c r="HOW109" s="1252"/>
      <c r="HOX109" s="1252"/>
      <c r="HOY109" s="1252"/>
      <c r="HOZ109" s="1252"/>
      <c r="HPA109" s="1252"/>
      <c r="HPB109" s="1252"/>
      <c r="HPC109" s="1252"/>
      <c r="HPD109" s="1252"/>
      <c r="HPE109" s="1252"/>
      <c r="HPF109" s="1252"/>
      <c r="HPG109" s="1252"/>
      <c r="HPH109" s="1252"/>
      <c r="HPI109" s="1252"/>
      <c r="HPJ109" s="1252"/>
      <c r="HPK109" s="1252"/>
      <c r="HPL109" s="1252"/>
      <c r="HPM109" s="1252"/>
      <c r="HPN109" s="1252"/>
      <c r="HPO109" s="1252"/>
      <c r="HPP109" s="1252"/>
      <c r="HPQ109" s="1252"/>
      <c r="HPR109" s="1252"/>
      <c r="HPS109" s="1252"/>
      <c r="HPT109" s="1252"/>
      <c r="HPU109" s="1252"/>
      <c r="HPV109" s="1252"/>
      <c r="HPW109" s="1252"/>
      <c r="HPX109" s="1252"/>
      <c r="HPY109" s="1252"/>
      <c r="HPZ109" s="1252"/>
      <c r="HQA109" s="1252"/>
      <c r="HQB109" s="1252"/>
      <c r="HQC109" s="1252"/>
      <c r="HQD109" s="1252"/>
      <c r="HQE109" s="1252"/>
      <c r="HQF109" s="1252"/>
      <c r="HQG109" s="1252"/>
      <c r="HQH109" s="1252"/>
      <c r="HQI109" s="1252"/>
      <c r="HQJ109" s="1252"/>
      <c r="HQK109" s="1252"/>
      <c r="HQL109" s="1252"/>
      <c r="HQM109" s="1252"/>
      <c r="HQN109" s="1252"/>
      <c r="HQO109" s="1252"/>
      <c r="HQP109" s="1252"/>
      <c r="HQQ109" s="1252"/>
      <c r="HQR109" s="1252"/>
      <c r="HQS109" s="1252"/>
      <c r="HQT109" s="1252"/>
      <c r="HQU109" s="1252"/>
      <c r="HQV109" s="1252"/>
      <c r="HQW109" s="1252"/>
      <c r="HQX109" s="1252"/>
      <c r="HQY109" s="1252"/>
      <c r="HQZ109" s="1252"/>
      <c r="HRA109" s="1252"/>
      <c r="HRB109" s="1252"/>
      <c r="HRC109" s="1252"/>
      <c r="HRD109" s="1252"/>
      <c r="HRE109" s="1252"/>
      <c r="HRF109" s="1252"/>
      <c r="HRG109" s="1252"/>
      <c r="HRH109" s="1252"/>
      <c r="HRI109" s="1252"/>
      <c r="HRJ109" s="1252"/>
      <c r="HRK109" s="1252"/>
      <c r="HRL109" s="1252"/>
      <c r="HRM109" s="1252"/>
      <c r="HRN109" s="1252"/>
      <c r="HRO109" s="1252"/>
      <c r="HRP109" s="1252"/>
      <c r="HRQ109" s="1252"/>
      <c r="HRR109" s="1252"/>
      <c r="HRS109" s="1252"/>
      <c r="HRT109" s="1252"/>
      <c r="HRU109" s="1252"/>
      <c r="HRV109" s="1252"/>
      <c r="HRW109" s="1252"/>
      <c r="HRX109" s="1252"/>
      <c r="HRY109" s="1252"/>
      <c r="HRZ109" s="1252"/>
      <c r="HSA109" s="1252"/>
      <c r="HSB109" s="1252"/>
      <c r="HSC109" s="1252"/>
      <c r="HSD109" s="1252"/>
      <c r="HSE109" s="1252"/>
      <c r="HSF109" s="1252"/>
      <c r="HSG109" s="1252"/>
      <c r="HSH109" s="1252"/>
      <c r="HSI109" s="1252"/>
      <c r="HSJ109" s="1252"/>
      <c r="HSK109" s="1252"/>
      <c r="HSL109" s="1252"/>
      <c r="HSM109" s="1252"/>
      <c r="HSN109" s="1252"/>
      <c r="HSO109" s="1252"/>
      <c r="HSP109" s="1252"/>
      <c r="HSQ109" s="1252"/>
      <c r="HSR109" s="1252"/>
      <c r="HSS109" s="1252"/>
      <c r="HST109" s="1252"/>
      <c r="HSU109" s="1252"/>
      <c r="HSV109" s="1252"/>
      <c r="HSW109" s="1252"/>
      <c r="HSX109" s="1252"/>
      <c r="HSY109" s="1252"/>
      <c r="HSZ109" s="1252"/>
      <c r="HTA109" s="1252"/>
      <c r="HTB109" s="1252"/>
      <c r="HTC109" s="1252"/>
      <c r="HTD109" s="1252"/>
      <c r="HTE109" s="1252"/>
      <c r="HTF109" s="1252"/>
      <c r="HTG109" s="1252"/>
      <c r="HTH109" s="1252"/>
      <c r="HTI109" s="1252"/>
      <c r="HTJ109" s="1252"/>
      <c r="HTK109" s="1252"/>
      <c r="HTL109" s="1252"/>
      <c r="HTM109" s="1252"/>
      <c r="HTN109" s="1252"/>
      <c r="HTO109" s="1252"/>
      <c r="HTP109" s="1252"/>
      <c r="HTQ109" s="1252"/>
      <c r="HTR109" s="1252"/>
      <c r="HTS109" s="1252"/>
      <c r="HTT109" s="1252"/>
      <c r="HTU109" s="1252"/>
      <c r="HTV109" s="1252"/>
      <c r="HTW109" s="1252"/>
      <c r="HTX109" s="1252"/>
      <c r="HTY109" s="1252"/>
      <c r="HTZ109" s="1252"/>
      <c r="HUA109" s="1252"/>
      <c r="HUB109" s="1252"/>
      <c r="HUC109" s="1252"/>
      <c r="HUD109" s="1252"/>
      <c r="HUE109" s="1252"/>
      <c r="HUF109" s="1252"/>
      <c r="HUG109" s="1252"/>
      <c r="HUH109" s="1252"/>
      <c r="HUI109" s="1252"/>
      <c r="HUJ109" s="1252"/>
      <c r="HUK109" s="1252"/>
      <c r="HUL109" s="1252"/>
      <c r="HUM109" s="1252"/>
      <c r="HUN109" s="1252"/>
      <c r="HUO109" s="1252"/>
      <c r="HUP109" s="1252"/>
      <c r="HUQ109" s="1252"/>
      <c r="HUR109" s="1252"/>
      <c r="HUS109" s="1252"/>
      <c r="HUT109" s="1252"/>
      <c r="HUU109" s="1252"/>
      <c r="HUV109" s="1252"/>
      <c r="HUW109" s="1252"/>
      <c r="HUX109" s="1252"/>
      <c r="HUY109" s="1252"/>
      <c r="HUZ109" s="1252"/>
      <c r="HVA109" s="1252"/>
      <c r="HVB109" s="1252"/>
      <c r="HVC109" s="1252"/>
      <c r="HVD109" s="1252"/>
      <c r="HVE109" s="1252"/>
      <c r="HVF109" s="1252"/>
      <c r="HVG109" s="1252"/>
      <c r="HVH109" s="1252"/>
      <c r="HVI109" s="1252"/>
      <c r="HVJ109" s="1252"/>
      <c r="HVK109" s="1252"/>
      <c r="HVL109" s="1252"/>
      <c r="HVM109" s="1252"/>
      <c r="HVN109" s="1252"/>
      <c r="HVO109" s="1252"/>
      <c r="HVP109" s="1252"/>
      <c r="HVQ109" s="1252"/>
      <c r="HVR109" s="1252"/>
      <c r="HVS109" s="1252"/>
      <c r="HVT109" s="1252"/>
      <c r="HVU109" s="1252"/>
      <c r="HVV109" s="1252"/>
      <c r="HVW109" s="1252"/>
      <c r="HVX109" s="1252"/>
      <c r="HVY109" s="1252"/>
      <c r="HVZ109" s="1252"/>
      <c r="HWA109" s="1252"/>
      <c r="HWB109" s="1252"/>
      <c r="HWC109" s="1252"/>
      <c r="HWD109" s="1252"/>
      <c r="HWE109" s="1252"/>
      <c r="HWF109" s="1252"/>
      <c r="HWG109" s="1252"/>
      <c r="HWH109" s="1252"/>
      <c r="HWI109" s="1252"/>
      <c r="HWJ109" s="1252"/>
      <c r="HWK109" s="1252"/>
      <c r="HWL109" s="1252"/>
      <c r="HWM109" s="1252"/>
      <c r="HWN109" s="1252"/>
      <c r="HWO109" s="1252"/>
      <c r="HWP109" s="1252"/>
      <c r="HWQ109" s="1252"/>
      <c r="HWR109" s="1252"/>
      <c r="HWS109" s="1252"/>
      <c r="HWT109" s="1252"/>
      <c r="HWU109" s="1252"/>
      <c r="HWV109" s="1252"/>
      <c r="HWW109" s="1252"/>
      <c r="HWX109" s="1252"/>
      <c r="HWY109" s="1252"/>
      <c r="HWZ109" s="1252"/>
      <c r="HXA109" s="1252"/>
      <c r="HXB109" s="1252"/>
      <c r="HXC109" s="1252"/>
      <c r="HXD109" s="1252"/>
      <c r="HXE109" s="1252"/>
      <c r="HXF109" s="1252"/>
      <c r="HXG109" s="1252"/>
      <c r="HXH109" s="1252"/>
      <c r="HXI109" s="1252"/>
      <c r="HXJ109" s="1252"/>
      <c r="HXK109" s="1252"/>
      <c r="HXL109" s="1252"/>
      <c r="HXM109" s="1252"/>
      <c r="HXN109" s="1252"/>
      <c r="HXO109" s="1252"/>
      <c r="HXP109" s="1252"/>
      <c r="HXQ109" s="1252"/>
      <c r="HXR109" s="1252"/>
      <c r="HXS109" s="1252"/>
      <c r="HXT109" s="1252"/>
      <c r="HXU109" s="1252"/>
      <c r="HXV109" s="1252"/>
      <c r="HXW109" s="1252"/>
      <c r="HXX109" s="1252"/>
      <c r="HXY109" s="1252"/>
      <c r="HXZ109" s="1252"/>
      <c r="HYA109" s="1252"/>
      <c r="HYB109" s="1252"/>
      <c r="HYC109" s="1252"/>
      <c r="HYD109" s="1252"/>
      <c r="HYE109" s="1252"/>
      <c r="HYF109" s="1252"/>
      <c r="HYG109" s="1252"/>
      <c r="HYH109" s="1252"/>
      <c r="HYI109" s="1252"/>
      <c r="HYJ109" s="1252"/>
      <c r="HYK109" s="1252"/>
      <c r="HYL109" s="1252"/>
      <c r="HYM109" s="1252"/>
      <c r="HYN109" s="1252"/>
      <c r="HYO109" s="1252"/>
      <c r="HYP109" s="1252"/>
      <c r="HYQ109" s="1252"/>
      <c r="HYR109" s="1252"/>
      <c r="HYS109" s="1252"/>
      <c r="HYT109" s="1252"/>
      <c r="HYU109" s="1252"/>
      <c r="HYV109" s="1252"/>
      <c r="HYW109" s="1252"/>
      <c r="HYX109" s="1252"/>
      <c r="HYY109" s="1252"/>
      <c r="HYZ109" s="1252"/>
      <c r="HZA109" s="1252"/>
      <c r="HZB109" s="1252"/>
      <c r="HZC109" s="1252"/>
      <c r="HZD109" s="1252"/>
      <c r="HZE109" s="1252"/>
      <c r="HZF109" s="1252"/>
      <c r="HZG109" s="1252"/>
      <c r="HZH109" s="1252"/>
      <c r="HZI109" s="1252"/>
      <c r="HZJ109" s="1252"/>
      <c r="HZK109" s="1252"/>
      <c r="HZL109" s="1252"/>
      <c r="HZM109" s="1252"/>
      <c r="HZN109" s="1252"/>
      <c r="HZO109" s="1252"/>
      <c r="HZP109" s="1252"/>
      <c r="HZQ109" s="1252"/>
      <c r="HZR109" s="1252"/>
      <c r="HZS109" s="1252"/>
      <c r="HZT109" s="1252"/>
      <c r="HZU109" s="1252"/>
      <c r="HZV109" s="1252"/>
      <c r="HZW109" s="1252"/>
      <c r="HZX109" s="1252"/>
      <c r="HZY109" s="1252"/>
      <c r="HZZ109" s="1252"/>
      <c r="IAA109" s="1252"/>
      <c r="IAB109" s="1252"/>
      <c r="IAC109" s="1252"/>
      <c r="IAD109" s="1252"/>
      <c r="IAE109" s="1252"/>
      <c r="IAF109" s="1252"/>
      <c r="IAG109" s="1252"/>
      <c r="IAH109" s="1252"/>
      <c r="IAI109" s="1252"/>
      <c r="IAJ109" s="1252"/>
      <c r="IAK109" s="1252"/>
      <c r="IAL109" s="1252"/>
      <c r="IAM109" s="1252"/>
      <c r="IAN109" s="1252"/>
      <c r="IAO109" s="1252"/>
      <c r="IAP109" s="1252"/>
      <c r="IAQ109" s="1252"/>
      <c r="IAR109" s="1252"/>
      <c r="IAS109" s="1252"/>
      <c r="IAT109" s="1252"/>
      <c r="IAU109" s="1252"/>
      <c r="IAV109" s="1252"/>
      <c r="IAW109" s="1252"/>
      <c r="IAX109" s="1252"/>
      <c r="IAY109" s="1252"/>
      <c r="IAZ109" s="1252"/>
      <c r="IBA109" s="1252"/>
      <c r="IBB109" s="1252"/>
      <c r="IBC109" s="1252"/>
      <c r="IBD109" s="1252"/>
      <c r="IBE109" s="1252"/>
      <c r="IBF109" s="1252"/>
      <c r="IBG109" s="1252"/>
      <c r="IBH109" s="1252"/>
      <c r="IBI109" s="1252"/>
      <c r="IBJ109" s="1252"/>
      <c r="IBK109" s="1252"/>
      <c r="IBL109" s="1252"/>
      <c r="IBM109" s="1252"/>
      <c r="IBN109" s="1252"/>
      <c r="IBO109" s="1252"/>
      <c r="IBP109" s="1252"/>
      <c r="IBQ109" s="1252"/>
      <c r="IBR109" s="1252"/>
      <c r="IBS109" s="1252"/>
      <c r="IBT109" s="1252"/>
      <c r="IBU109" s="1252"/>
      <c r="IBV109" s="1252"/>
      <c r="IBW109" s="1252"/>
      <c r="IBX109" s="1252"/>
      <c r="IBY109" s="1252"/>
      <c r="IBZ109" s="1252"/>
      <c r="ICA109" s="1252"/>
      <c r="ICB109" s="1252"/>
      <c r="ICC109" s="1252"/>
      <c r="ICD109" s="1252"/>
      <c r="ICE109" s="1252"/>
      <c r="ICF109" s="1252"/>
      <c r="ICG109" s="1252"/>
      <c r="ICH109" s="1252"/>
      <c r="ICI109" s="1252"/>
      <c r="ICJ109" s="1252"/>
      <c r="ICK109" s="1252"/>
      <c r="ICL109" s="1252"/>
      <c r="ICM109" s="1252"/>
      <c r="ICN109" s="1252"/>
      <c r="ICO109" s="1252"/>
      <c r="ICP109" s="1252"/>
      <c r="ICQ109" s="1252"/>
      <c r="ICR109" s="1252"/>
      <c r="ICS109" s="1252"/>
      <c r="ICT109" s="1252"/>
      <c r="ICU109" s="1252"/>
      <c r="ICV109" s="1252"/>
      <c r="ICW109" s="1252"/>
      <c r="ICX109" s="1252"/>
      <c r="ICY109" s="1252"/>
      <c r="ICZ109" s="1252"/>
      <c r="IDA109" s="1252"/>
      <c r="IDB109" s="1252"/>
      <c r="IDC109" s="1252"/>
      <c r="IDD109" s="1252"/>
      <c r="IDE109" s="1252"/>
      <c r="IDF109" s="1252"/>
      <c r="IDG109" s="1252"/>
      <c r="IDH109" s="1252"/>
      <c r="IDI109" s="1252"/>
      <c r="IDJ109" s="1252"/>
      <c r="IDK109" s="1252"/>
      <c r="IDL109" s="1252"/>
      <c r="IDM109" s="1252"/>
      <c r="IDN109" s="1252"/>
      <c r="IDO109" s="1252"/>
      <c r="IDP109" s="1252"/>
      <c r="IDQ109" s="1252"/>
      <c r="IDR109" s="1252"/>
      <c r="IDS109" s="1252"/>
      <c r="IDT109" s="1252"/>
      <c r="IDU109" s="1252"/>
      <c r="IDV109" s="1252"/>
      <c r="IDW109" s="1252"/>
      <c r="IDX109" s="1252"/>
      <c r="IDY109" s="1252"/>
      <c r="IDZ109" s="1252"/>
      <c r="IEA109" s="1252"/>
      <c r="IEB109" s="1252"/>
      <c r="IEC109" s="1252"/>
      <c r="IED109" s="1252"/>
      <c r="IEE109" s="1252"/>
      <c r="IEF109" s="1252"/>
      <c r="IEG109" s="1252"/>
      <c r="IEH109" s="1252"/>
      <c r="IEI109" s="1252"/>
      <c r="IEJ109" s="1252"/>
      <c r="IEK109" s="1252"/>
      <c r="IEL109" s="1252"/>
      <c r="IEM109" s="1252"/>
      <c r="IEN109" s="1252"/>
      <c r="IEO109" s="1252"/>
      <c r="IEP109" s="1252"/>
      <c r="IEQ109" s="1252"/>
      <c r="IER109" s="1252"/>
      <c r="IES109" s="1252"/>
      <c r="IET109" s="1252"/>
      <c r="IEU109" s="1252"/>
      <c r="IEV109" s="1252"/>
      <c r="IEW109" s="1252"/>
      <c r="IEX109" s="1252"/>
      <c r="IEY109" s="1252"/>
      <c r="IEZ109" s="1252"/>
      <c r="IFA109" s="1252"/>
      <c r="IFB109" s="1252"/>
      <c r="IFC109" s="1252"/>
      <c r="IFD109" s="1252"/>
      <c r="IFE109" s="1252"/>
      <c r="IFF109" s="1252"/>
      <c r="IFG109" s="1252"/>
      <c r="IFH109" s="1252"/>
      <c r="IFI109" s="1252"/>
      <c r="IFJ109" s="1252"/>
      <c r="IFK109" s="1252"/>
      <c r="IFL109" s="1252"/>
      <c r="IFM109" s="1252"/>
      <c r="IFN109" s="1252"/>
      <c r="IFO109" s="1252"/>
      <c r="IFP109" s="1252"/>
      <c r="IFQ109" s="1252"/>
      <c r="IFR109" s="1252"/>
      <c r="IFS109" s="1252"/>
      <c r="IFT109" s="1252"/>
      <c r="IFU109" s="1252"/>
      <c r="IFV109" s="1252"/>
      <c r="IFW109" s="1252"/>
      <c r="IFX109" s="1252"/>
      <c r="IFY109" s="1252"/>
      <c r="IFZ109" s="1252"/>
      <c r="IGA109" s="1252"/>
      <c r="IGB109" s="1252"/>
      <c r="IGC109" s="1252"/>
      <c r="IGD109" s="1252"/>
      <c r="IGE109" s="1252"/>
      <c r="IGF109" s="1252"/>
      <c r="IGG109" s="1252"/>
      <c r="IGH109" s="1252"/>
      <c r="IGI109" s="1252"/>
      <c r="IGJ109" s="1252"/>
      <c r="IGK109" s="1252"/>
      <c r="IGL109" s="1252"/>
      <c r="IGM109" s="1252"/>
      <c r="IGN109" s="1252"/>
      <c r="IGO109" s="1252"/>
      <c r="IGP109" s="1252"/>
      <c r="IGQ109" s="1252"/>
      <c r="IGR109" s="1252"/>
      <c r="IGS109" s="1252"/>
      <c r="IGT109" s="1252"/>
      <c r="IGU109" s="1252"/>
      <c r="IGV109" s="1252"/>
      <c r="IGW109" s="1252"/>
      <c r="IGX109" s="1252"/>
      <c r="IGY109" s="1252"/>
      <c r="IGZ109" s="1252"/>
      <c r="IHA109" s="1252"/>
      <c r="IHB109" s="1252"/>
      <c r="IHC109" s="1252"/>
      <c r="IHD109" s="1252"/>
      <c r="IHE109" s="1252"/>
      <c r="IHF109" s="1252"/>
      <c r="IHG109" s="1252"/>
      <c r="IHH109" s="1252"/>
      <c r="IHI109" s="1252"/>
      <c r="IHJ109" s="1252"/>
      <c r="IHK109" s="1252"/>
      <c r="IHL109" s="1252"/>
      <c r="IHM109" s="1252"/>
      <c r="IHN109" s="1252"/>
      <c r="IHO109" s="1252"/>
      <c r="IHP109" s="1252"/>
      <c r="IHQ109" s="1252"/>
      <c r="IHR109" s="1252"/>
      <c r="IHS109" s="1252"/>
      <c r="IHT109" s="1252"/>
      <c r="IHU109" s="1252"/>
      <c r="IHV109" s="1252"/>
      <c r="IHW109" s="1252"/>
      <c r="IHX109" s="1252"/>
      <c r="IHY109" s="1252"/>
      <c r="IHZ109" s="1252"/>
      <c r="IIA109" s="1252"/>
      <c r="IIB109" s="1252"/>
      <c r="IIC109" s="1252"/>
      <c r="IID109" s="1252"/>
      <c r="IIE109" s="1252"/>
      <c r="IIF109" s="1252"/>
      <c r="IIG109" s="1252"/>
      <c r="IIH109" s="1252"/>
      <c r="III109" s="1252"/>
      <c r="IIJ109" s="1252"/>
      <c r="IIK109" s="1252"/>
      <c r="IIL109" s="1252"/>
      <c r="IIM109" s="1252"/>
      <c r="IIN109" s="1252"/>
      <c r="IIO109" s="1252"/>
      <c r="IIP109" s="1252"/>
      <c r="IIQ109" s="1252"/>
      <c r="IIR109" s="1252"/>
      <c r="IIS109" s="1252"/>
      <c r="IIT109" s="1252"/>
      <c r="IIU109" s="1252"/>
      <c r="IIV109" s="1252"/>
      <c r="IIW109" s="1252"/>
      <c r="IIX109" s="1252"/>
      <c r="IIY109" s="1252"/>
      <c r="IIZ109" s="1252"/>
      <c r="IJA109" s="1252"/>
      <c r="IJB109" s="1252"/>
      <c r="IJC109" s="1252"/>
      <c r="IJD109" s="1252"/>
      <c r="IJE109" s="1252"/>
      <c r="IJF109" s="1252"/>
      <c r="IJG109" s="1252"/>
      <c r="IJH109" s="1252"/>
      <c r="IJI109" s="1252"/>
      <c r="IJJ109" s="1252"/>
      <c r="IJK109" s="1252"/>
      <c r="IJL109" s="1252"/>
      <c r="IJM109" s="1252"/>
      <c r="IJN109" s="1252"/>
      <c r="IJO109" s="1252"/>
      <c r="IJP109" s="1252"/>
      <c r="IJQ109" s="1252"/>
      <c r="IJR109" s="1252"/>
      <c r="IJS109" s="1252"/>
      <c r="IJT109" s="1252"/>
      <c r="IJU109" s="1252"/>
      <c r="IJV109" s="1252"/>
      <c r="IJW109" s="1252"/>
      <c r="IJX109" s="1252"/>
      <c r="IJY109" s="1252"/>
      <c r="IJZ109" s="1252"/>
      <c r="IKA109" s="1252"/>
      <c r="IKB109" s="1252"/>
      <c r="IKC109" s="1252"/>
      <c r="IKD109" s="1252"/>
      <c r="IKE109" s="1252"/>
      <c r="IKF109" s="1252"/>
      <c r="IKG109" s="1252"/>
      <c r="IKH109" s="1252"/>
      <c r="IKI109" s="1252"/>
      <c r="IKJ109" s="1252"/>
      <c r="IKK109" s="1252"/>
      <c r="IKL109" s="1252"/>
      <c r="IKM109" s="1252"/>
      <c r="IKN109" s="1252"/>
      <c r="IKO109" s="1252"/>
      <c r="IKP109" s="1252"/>
      <c r="IKQ109" s="1252"/>
      <c r="IKR109" s="1252"/>
      <c r="IKS109" s="1252"/>
      <c r="IKT109" s="1252"/>
      <c r="IKU109" s="1252"/>
      <c r="IKV109" s="1252"/>
      <c r="IKW109" s="1252"/>
      <c r="IKX109" s="1252"/>
      <c r="IKY109" s="1252"/>
      <c r="IKZ109" s="1252"/>
      <c r="ILA109" s="1252"/>
      <c r="ILB109" s="1252"/>
      <c r="ILC109" s="1252"/>
      <c r="ILD109" s="1252"/>
      <c r="ILE109" s="1252"/>
      <c r="ILF109" s="1252"/>
      <c r="ILG109" s="1252"/>
      <c r="ILH109" s="1252"/>
      <c r="ILI109" s="1252"/>
      <c r="ILJ109" s="1252"/>
      <c r="ILK109" s="1252"/>
      <c r="ILL109" s="1252"/>
      <c r="ILM109" s="1252"/>
      <c r="ILN109" s="1252"/>
      <c r="ILO109" s="1252"/>
      <c r="ILP109" s="1252"/>
      <c r="ILQ109" s="1252"/>
      <c r="ILR109" s="1252"/>
      <c r="ILS109" s="1252"/>
      <c r="ILT109" s="1252"/>
      <c r="ILU109" s="1252"/>
      <c r="ILV109" s="1252"/>
      <c r="ILW109" s="1252"/>
      <c r="ILX109" s="1252"/>
      <c r="ILY109" s="1252"/>
      <c r="ILZ109" s="1252"/>
      <c r="IMA109" s="1252"/>
      <c r="IMB109" s="1252"/>
      <c r="IMC109" s="1252"/>
      <c r="IMD109" s="1252"/>
      <c r="IME109" s="1252"/>
      <c r="IMF109" s="1252"/>
      <c r="IMG109" s="1252"/>
      <c r="IMH109" s="1252"/>
      <c r="IMI109" s="1252"/>
      <c r="IMJ109" s="1252"/>
      <c r="IMK109" s="1252"/>
      <c r="IML109" s="1252"/>
      <c r="IMM109" s="1252"/>
      <c r="IMN109" s="1252"/>
      <c r="IMO109" s="1252"/>
      <c r="IMP109" s="1252"/>
      <c r="IMQ109" s="1252"/>
      <c r="IMR109" s="1252"/>
      <c r="IMS109" s="1252"/>
      <c r="IMT109" s="1252"/>
      <c r="IMU109" s="1252"/>
      <c r="IMV109" s="1252"/>
      <c r="IMW109" s="1252"/>
      <c r="IMX109" s="1252"/>
      <c r="IMY109" s="1252"/>
      <c r="IMZ109" s="1252"/>
      <c r="INA109" s="1252"/>
      <c r="INB109" s="1252"/>
      <c r="INC109" s="1252"/>
      <c r="IND109" s="1252"/>
      <c r="INE109" s="1252"/>
      <c r="INF109" s="1252"/>
      <c r="ING109" s="1252"/>
      <c r="INH109" s="1252"/>
      <c r="INI109" s="1252"/>
      <c r="INJ109" s="1252"/>
      <c r="INK109" s="1252"/>
      <c r="INL109" s="1252"/>
      <c r="INM109" s="1252"/>
      <c r="INN109" s="1252"/>
      <c r="INO109" s="1252"/>
      <c r="INP109" s="1252"/>
      <c r="INQ109" s="1252"/>
      <c r="INR109" s="1252"/>
      <c r="INS109" s="1252"/>
      <c r="INT109" s="1252"/>
      <c r="INU109" s="1252"/>
      <c r="INV109" s="1252"/>
      <c r="INW109" s="1252"/>
      <c r="INX109" s="1252"/>
      <c r="INY109" s="1252"/>
      <c r="INZ109" s="1252"/>
      <c r="IOA109" s="1252"/>
      <c r="IOB109" s="1252"/>
      <c r="IOC109" s="1252"/>
      <c r="IOD109" s="1252"/>
      <c r="IOE109" s="1252"/>
      <c r="IOF109" s="1252"/>
      <c r="IOG109" s="1252"/>
      <c r="IOH109" s="1252"/>
      <c r="IOI109" s="1252"/>
      <c r="IOJ109" s="1252"/>
      <c r="IOK109" s="1252"/>
      <c r="IOL109" s="1252"/>
      <c r="IOM109" s="1252"/>
      <c r="ION109" s="1252"/>
      <c r="IOO109" s="1252"/>
      <c r="IOP109" s="1252"/>
      <c r="IOQ109" s="1252"/>
      <c r="IOR109" s="1252"/>
      <c r="IOS109" s="1252"/>
      <c r="IOT109" s="1252"/>
      <c r="IOU109" s="1252"/>
      <c r="IOV109" s="1252"/>
      <c r="IOW109" s="1252"/>
      <c r="IOX109" s="1252"/>
      <c r="IOY109" s="1252"/>
      <c r="IOZ109" s="1252"/>
      <c r="IPA109" s="1252"/>
      <c r="IPB109" s="1252"/>
      <c r="IPC109" s="1252"/>
      <c r="IPD109" s="1252"/>
      <c r="IPE109" s="1252"/>
      <c r="IPF109" s="1252"/>
      <c r="IPG109" s="1252"/>
      <c r="IPH109" s="1252"/>
      <c r="IPI109" s="1252"/>
      <c r="IPJ109" s="1252"/>
      <c r="IPK109" s="1252"/>
      <c r="IPL109" s="1252"/>
      <c r="IPM109" s="1252"/>
      <c r="IPN109" s="1252"/>
      <c r="IPO109" s="1252"/>
      <c r="IPP109" s="1252"/>
      <c r="IPQ109" s="1252"/>
      <c r="IPR109" s="1252"/>
      <c r="IPS109" s="1252"/>
      <c r="IPT109" s="1252"/>
      <c r="IPU109" s="1252"/>
      <c r="IPV109" s="1252"/>
      <c r="IPW109" s="1252"/>
      <c r="IPX109" s="1252"/>
      <c r="IPY109" s="1252"/>
      <c r="IPZ109" s="1252"/>
      <c r="IQA109" s="1252"/>
      <c r="IQB109" s="1252"/>
      <c r="IQC109" s="1252"/>
      <c r="IQD109" s="1252"/>
      <c r="IQE109" s="1252"/>
      <c r="IQF109" s="1252"/>
      <c r="IQG109" s="1252"/>
      <c r="IQH109" s="1252"/>
      <c r="IQI109" s="1252"/>
      <c r="IQJ109" s="1252"/>
      <c r="IQK109" s="1252"/>
      <c r="IQL109" s="1252"/>
      <c r="IQM109" s="1252"/>
      <c r="IQN109" s="1252"/>
      <c r="IQO109" s="1252"/>
      <c r="IQP109" s="1252"/>
      <c r="IQQ109" s="1252"/>
      <c r="IQR109" s="1252"/>
      <c r="IQS109" s="1252"/>
      <c r="IQT109" s="1252"/>
      <c r="IQU109" s="1252"/>
      <c r="IQV109" s="1252"/>
      <c r="IQW109" s="1252"/>
      <c r="IQX109" s="1252"/>
      <c r="IQY109" s="1252"/>
      <c r="IQZ109" s="1252"/>
      <c r="IRA109" s="1252"/>
      <c r="IRB109" s="1252"/>
      <c r="IRC109" s="1252"/>
      <c r="IRD109" s="1252"/>
      <c r="IRE109" s="1252"/>
      <c r="IRF109" s="1252"/>
      <c r="IRG109" s="1252"/>
      <c r="IRH109" s="1252"/>
      <c r="IRI109" s="1252"/>
      <c r="IRJ109" s="1252"/>
      <c r="IRK109" s="1252"/>
      <c r="IRL109" s="1252"/>
      <c r="IRM109" s="1252"/>
      <c r="IRN109" s="1252"/>
      <c r="IRO109" s="1252"/>
      <c r="IRP109" s="1252"/>
      <c r="IRQ109" s="1252"/>
      <c r="IRR109" s="1252"/>
      <c r="IRS109" s="1252"/>
      <c r="IRT109" s="1252"/>
      <c r="IRU109" s="1252"/>
      <c r="IRV109" s="1252"/>
      <c r="IRW109" s="1252"/>
      <c r="IRX109" s="1252"/>
      <c r="IRY109" s="1252"/>
      <c r="IRZ109" s="1252"/>
      <c r="ISA109" s="1252"/>
      <c r="ISB109" s="1252"/>
      <c r="ISC109" s="1252"/>
      <c r="ISD109" s="1252"/>
      <c r="ISE109" s="1252"/>
      <c r="ISF109" s="1252"/>
      <c r="ISG109" s="1252"/>
      <c r="ISH109" s="1252"/>
      <c r="ISI109" s="1252"/>
      <c r="ISJ109" s="1252"/>
      <c r="ISK109" s="1252"/>
      <c r="ISL109" s="1252"/>
      <c r="ISM109" s="1252"/>
      <c r="ISN109" s="1252"/>
      <c r="ISO109" s="1252"/>
      <c r="ISP109" s="1252"/>
      <c r="ISQ109" s="1252"/>
      <c r="ISR109" s="1252"/>
      <c r="ISS109" s="1252"/>
      <c r="IST109" s="1252"/>
      <c r="ISU109" s="1252"/>
      <c r="ISV109" s="1252"/>
      <c r="ISW109" s="1252"/>
      <c r="ISX109" s="1252"/>
      <c r="ISY109" s="1252"/>
      <c r="ISZ109" s="1252"/>
      <c r="ITA109" s="1252"/>
      <c r="ITB109" s="1252"/>
      <c r="ITC109" s="1252"/>
      <c r="ITD109" s="1252"/>
      <c r="ITE109" s="1252"/>
      <c r="ITF109" s="1252"/>
      <c r="ITG109" s="1252"/>
      <c r="ITH109" s="1252"/>
      <c r="ITI109" s="1252"/>
      <c r="ITJ109" s="1252"/>
      <c r="ITK109" s="1252"/>
      <c r="ITL109" s="1252"/>
      <c r="ITM109" s="1252"/>
      <c r="ITN109" s="1252"/>
      <c r="ITO109" s="1252"/>
      <c r="ITP109" s="1252"/>
      <c r="ITQ109" s="1252"/>
      <c r="ITR109" s="1252"/>
      <c r="ITS109" s="1252"/>
      <c r="ITT109" s="1252"/>
      <c r="ITU109" s="1252"/>
      <c r="ITV109" s="1252"/>
      <c r="ITW109" s="1252"/>
      <c r="ITX109" s="1252"/>
      <c r="ITY109" s="1252"/>
      <c r="ITZ109" s="1252"/>
      <c r="IUA109" s="1252"/>
      <c r="IUB109" s="1252"/>
      <c r="IUC109" s="1252"/>
      <c r="IUD109" s="1252"/>
      <c r="IUE109" s="1252"/>
      <c r="IUF109" s="1252"/>
      <c r="IUG109" s="1252"/>
      <c r="IUH109" s="1252"/>
      <c r="IUI109" s="1252"/>
      <c r="IUJ109" s="1252"/>
      <c r="IUK109" s="1252"/>
      <c r="IUL109" s="1252"/>
      <c r="IUM109" s="1252"/>
      <c r="IUN109" s="1252"/>
      <c r="IUO109" s="1252"/>
      <c r="IUP109" s="1252"/>
      <c r="IUQ109" s="1252"/>
      <c r="IUR109" s="1252"/>
      <c r="IUS109" s="1252"/>
      <c r="IUT109" s="1252"/>
      <c r="IUU109" s="1252"/>
      <c r="IUV109" s="1252"/>
      <c r="IUW109" s="1252"/>
      <c r="IUX109" s="1252"/>
      <c r="IUY109" s="1252"/>
      <c r="IUZ109" s="1252"/>
      <c r="IVA109" s="1252"/>
      <c r="IVB109" s="1252"/>
      <c r="IVC109" s="1252"/>
      <c r="IVD109" s="1252"/>
      <c r="IVE109" s="1252"/>
      <c r="IVF109" s="1252"/>
      <c r="IVG109" s="1252"/>
      <c r="IVH109" s="1252"/>
      <c r="IVI109" s="1252"/>
      <c r="IVJ109" s="1252"/>
      <c r="IVK109" s="1252"/>
      <c r="IVL109" s="1252"/>
      <c r="IVM109" s="1252"/>
      <c r="IVN109" s="1252"/>
      <c r="IVO109" s="1252"/>
      <c r="IVP109" s="1252"/>
      <c r="IVQ109" s="1252"/>
      <c r="IVR109" s="1252"/>
      <c r="IVS109" s="1252"/>
      <c r="IVT109" s="1252"/>
      <c r="IVU109" s="1252"/>
      <c r="IVV109" s="1252"/>
      <c r="IVW109" s="1252"/>
      <c r="IVX109" s="1252"/>
      <c r="IVY109" s="1252"/>
      <c r="IVZ109" s="1252"/>
      <c r="IWA109" s="1252"/>
      <c r="IWB109" s="1252"/>
      <c r="IWC109" s="1252"/>
      <c r="IWD109" s="1252"/>
      <c r="IWE109" s="1252"/>
      <c r="IWF109" s="1252"/>
      <c r="IWG109" s="1252"/>
      <c r="IWH109" s="1252"/>
      <c r="IWI109" s="1252"/>
      <c r="IWJ109" s="1252"/>
      <c r="IWK109" s="1252"/>
      <c r="IWL109" s="1252"/>
      <c r="IWM109" s="1252"/>
      <c r="IWN109" s="1252"/>
      <c r="IWO109" s="1252"/>
      <c r="IWP109" s="1252"/>
      <c r="IWQ109" s="1252"/>
      <c r="IWR109" s="1252"/>
      <c r="IWS109" s="1252"/>
      <c r="IWT109" s="1252"/>
      <c r="IWU109" s="1252"/>
      <c r="IWV109" s="1252"/>
      <c r="IWW109" s="1252"/>
      <c r="IWX109" s="1252"/>
      <c r="IWY109" s="1252"/>
      <c r="IWZ109" s="1252"/>
      <c r="IXA109" s="1252"/>
      <c r="IXB109" s="1252"/>
      <c r="IXC109" s="1252"/>
      <c r="IXD109" s="1252"/>
      <c r="IXE109" s="1252"/>
      <c r="IXF109" s="1252"/>
      <c r="IXG109" s="1252"/>
      <c r="IXH109" s="1252"/>
      <c r="IXI109" s="1252"/>
      <c r="IXJ109" s="1252"/>
      <c r="IXK109" s="1252"/>
      <c r="IXL109" s="1252"/>
      <c r="IXM109" s="1252"/>
      <c r="IXN109" s="1252"/>
      <c r="IXO109" s="1252"/>
      <c r="IXP109" s="1252"/>
      <c r="IXQ109" s="1252"/>
      <c r="IXR109" s="1252"/>
      <c r="IXS109" s="1252"/>
      <c r="IXT109" s="1252"/>
      <c r="IXU109" s="1252"/>
      <c r="IXV109" s="1252"/>
      <c r="IXW109" s="1252"/>
      <c r="IXX109" s="1252"/>
      <c r="IXY109" s="1252"/>
      <c r="IXZ109" s="1252"/>
      <c r="IYA109" s="1252"/>
      <c r="IYB109" s="1252"/>
      <c r="IYC109" s="1252"/>
      <c r="IYD109" s="1252"/>
      <c r="IYE109" s="1252"/>
      <c r="IYF109" s="1252"/>
      <c r="IYG109" s="1252"/>
      <c r="IYH109" s="1252"/>
      <c r="IYI109" s="1252"/>
      <c r="IYJ109" s="1252"/>
      <c r="IYK109" s="1252"/>
      <c r="IYL109" s="1252"/>
      <c r="IYM109" s="1252"/>
      <c r="IYN109" s="1252"/>
      <c r="IYO109" s="1252"/>
      <c r="IYP109" s="1252"/>
      <c r="IYQ109" s="1252"/>
      <c r="IYR109" s="1252"/>
      <c r="IYS109" s="1252"/>
      <c r="IYT109" s="1252"/>
      <c r="IYU109" s="1252"/>
      <c r="IYV109" s="1252"/>
      <c r="IYW109" s="1252"/>
      <c r="IYX109" s="1252"/>
      <c r="IYY109" s="1252"/>
      <c r="IYZ109" s="1252"/>
      <c r="IZA109" s="1252"/>
      <c r="IZB109" s="1252"/>
      <c r="IZC109" s="1252"/>
      <c r="IZD109" s="1252"/>
      <c r="IZE109" s="1252"/>
      <c r="IZF109" s="1252"/>
      <c r="IZG109" s="1252"/>
      <c r="IZH109" s="1252"/>
      <c r="IZI109" s="1252"/>
      <c r="IZJ109" s="1252"/>
      <c r="IZK109" s="1252"/>
      <c r="IZL109" s="1252"/>
      <c r="IZM109" s="1252"/>
      <c r="IZN109" s="1252"/>
      <c r="IZO109" s="1252"/>
      <c r="IZP109" s="1252"/>
      <c r="IZQ109" s="1252"/>
      <c r="IZR109" s="1252"/>
      <c r="IZS109" s="1252"/>
      <c r="IZT109" s="1252"/>
      <c r="IZU109" s="1252"/>
      <c r="IZV109" s="1252"/>
      <c r="IZW109" s="1252"/>
      <c r="IZX109" s="1252"/>
      <c r="IZY109" s="1252"/>
      <c r="IZZ109" s="1252"/>
      <c r="JAA109" s="1252"/>
      <c r="JAB109" s="1252"/>
      <c r="JAC109" s="1252"/>
      <c r="JAD109" s="1252"/>
      <c r="JAE109" s="1252"/>
      <c r="JAF109" s="1252"/>
      <c r="JAG109" s="1252"/>
      <c r="JAH109" s="1252"/>
      <c r="JAI109" s="1252"/>
      <c r="JAJ109" s="1252"/>
      <c r="JAK109" s="1252"/>
      <c r="JAL109" s="1252"/>
      <c r="JAM109" s="1252"/>
      <c r="JAN109" s="1252"/>
      <c r="JAO109" s="1252"/>
      <c r="JAP109" s="1252"/>
      <c r="JAQ109" s="1252"/>
      <c r="JAR109" s="1252"/>
      <c r="JAS109" s="1252"/>
      <c r="JAT109" s="1252"/>
      <c r="JAU109" s="1252"/>
      <c r="JAV109" s="1252"/>
      <c r="JAW109" s="1252"/>
      <c r="JAX109" s="1252"/>
      <c r="JAY109" s="1252"/>
      <c r="JAZ109" s="1252"/>
      <c r="JBA109" s="1252"/>
      <c r="JBB109" s="1252"/>
      <c r="JBC109" s="1252"/>
      <c r="JBD109" s="1252"/>
      <c r="JBE109" s="1252"/>
      <c r="JBF109" s="1252"/>
      <c r="JBG109" s="1252"/>
      <c r="JBH109" s="1252"/>
      <c r="JBI109" s="1252"/>
      <c r="JBJ109" s="1252"/>
      <c r="JBK109" s="1252"/>
      <c r="JBL109" s="1252"/>
      <c r="JBM109" s="1252"/>
      <c r="JBN109" s="1252"/>
      <c r="JBO109" s="1252"/>
      <c r="JBP109" s="1252"/>
      <c r="JBQ109" s="1252"/>
      <c r="JBR109" s="1252"/>
      <c r="JBS109" s="1252"/>
      <c r="JBT109" s="1252"/>
      <c r="JBU109" s="1252"/>
      <c r="JBV109" s="1252"/>
      <c r="JBW109" s="1252"/>
      <c r="JBX109" s="1252"/>
      <c r="JBY109" s="1252"/>
      <c r="JBZ109" s="1252"/>
      <c r="JCA109" s="1252"/>
      <c r="JCB109" s="1252"/>
      <c r="JCC109" s="1252"/>
      <c r="JCD109" s="1252"/>
      <c r="JCE109" s="1252"/>
      <c r="JCF109" s="1252"/>
      <c r="JCG109" s="1252"/>
      <c r="JCH109" s="1252"/>
      <c r="JCI109" s="1252"/>
      <c r="JCJ109" s="1252"/>
      <c r="JCK109" s="1252"/>
      <c r="JCL109" s="1252"/>
      <c r="JCM109" s="1252"/>
      <c r="JCN109" s="1252"/>
      <c r="JCO109" s="1252"/>
      <c r="JCP109" s="1252"/>
      <c r="JCQ109" s="1252"/>
      <c r="JCR109" s="1252"/>
      <c r="JCS109" s="1252"/>
      <c r="JCT109" s="1252"/>
      <c r="JCU109" s="1252"/>
      <c r="JCV109" s="1252"/>
      <c r="JCW109" s="1252"/>
      <c r="JCX109" s="1252"/>
      <c r="JCY109" s="1252"/>
      <c r="JCZ109" s="1252"/>
      <c r="JDA109" s="1252"/>
      <c r="JDB109" s="1252"/>
      <c r="JDC109" s="1252"/>
      <c r="JDD109" s="1252"/>
      <c r="JDE109" s="1252"/>
      <c r="JDF109" s="1252"/>
      <c r="JDG109" s="1252"/>
      <c r="JDH109" s="1252"/>
      <c r="JDI109" s="1252"/>
      <c r="JDJ109" s="1252"/>
      <c r="JDK109" s="1252"/>
      <c r="JDL109" s="1252"/>
      <c r="JDM109" s="1252"/>
      <c r="JDN109" s="1252"/>
      <c r="JDO109" s="1252"/>
      <c r="JDP109" s="1252"/>
      <c r="JDQ109" s="1252"/>
      <c r="JDR109" s="1252"/>
      <c r="JDS109" s="1252"/>
      <c r="JDT109" s="1252"/>
      <c r="JDU109" s="1252"/>
      <c r="JDV109" s="1252"/>
      <c r="JDW109" s="1252"/>
      <c r="JDX109" s="1252"/>
      <c r="JDY109" s="1252"/>
      <c r="JDZ109" s="1252"/>
      <c r="JEA109" s="1252"/>
      <c r="JEB109" s="1252"/>
      <c r="JEC109" s="1252"/>
      <c r="JED109" s="1252"/>
      <c r="JEE109" s="1252"/>
      <c r="JEF109" s="1252"/>
      <c r="JEG109" s="1252"/>
      <c r="JEH109" s="1252"/>
      <c r="JEI109" s="1252"/>
      <c r="JEJ109" s="1252"/>
      <c r="JEK109" s="1252"/>
      <c r="JEL109" s="1252"/>
      <c r="JEM109" s="1252"/>
      <c r="JEN109" s="1252"/>
      <c r="JEO109" s="1252"/>
      <c r="JEP109" s="1252"/>
      <c r="JEQ109" s="1252"/>
      <c r="JER109" s="1252"/>
      <c r="JES109" s="1252"/>
      <c r="JET109" s="1252"/>
      <c r="JEU109" s="1252"/>
      <c r="JEV109" s="1252"/>
      <c r="JEW109" s="1252"/>
      <c r="JEX109" s="1252"/>
      <c r="JEY109" s="1252"/>
      <c r="JEZ109" s="1252"/>
      <c r="JFA109" s="1252"/>
      <c r="JFB109" s="1252"/>
      <c r="JFC109" s="1252"/>
      <c r="JFD109" s="1252"/>
      <c r="JFE109" s="1252"/>
      <c r="JFF109" s="1252"/>
      <c r="JFG109" s="1252"/>
      <c r="JFH109" s="1252"/>
      <c r="JFI109" s="1252"/>
      <c r="JFJ109" s="1252"/>
      <c r="JFK109" s="1252"/>
      <c r="JFL109" s="1252"/>
      <c r="JFM109" s="1252"/>
      <c r="JFN109" s="1252"/>
      <c r="JFO109" s="1252"/>
      <c r="JFP109" s="1252"/>
      <c r="JFQ109" s="1252"/>
      <c r="JFR109" s="1252"/>
      <c r="JFS109" s="1252"/>
      <c r="JFT109" s="1252"/>
      <c r="JFU109" s="1252"/>
      <c r="JFV109" s="1252"/>
      <c r="JFW109" s="1252"/>
      <c r="JFX109" s="1252"/>
      <c r="JFY109" s="1252"/>
      <c r="JFZ109" s="1252"/>
      <c r="JGA109" s="1252"/>
      <c r="JGB109" s="1252"/>
      <c r="JGC109" s="1252"/>
      <c r="JGD109" s="1252"/>
      <c r="JGE109" s="1252"/>
      <c r="JGF109" s="1252"/>
      <c r="JGG109" s="1252"/>
      <c r="JGH109" s="1252"/>
      <c r="JGI109" s="1252"/>
      <c r="JGJ109" s="1252"/>
      <c r="JGK109" s="1252"/>
      <c r="JGL109" s="1252"/>
      <c r="JGM109" s="1252"/>
      <c r="JGN109" s="1252"/>
      <c r="JGO109" s="1252"/>
      <c r="JGP109" s="1252"/>
      <c r="JGQ109" s="1252"/>
      <c r="JGR109" s="1252"/>
      <c r="JGS109" s="1252"/>
      <c r="JGT109" s="1252"/>
      <c r="JGU109" s="1252"/>
      <c r="JGV109" s="1252"/>
      <c r="JGW109" s="1252"/>
      <c r="JGX109" s="1252"/>
      <c r="JGY109" s="1252"/>
      <c r="JGZ109" s="1252"/>
      <c r="JHA109" s="1252"/>
      <c r="JHB109" s="1252"/>
      <c r="JHC109" s="1252"/>
      <c r="JHD109" s="1252"/>
      <c r="JHE109" s="1252"/>
      <c r="JHF109" s="1252"/>
      <c r="JHG109" s="1252"/>
      <c r="JHH109" s="1252"/>
      <c r="JHI109" s="1252"/>
      <c r="JHJ109" s="1252"/>
      <c r="JHK109" s="1252"/>
      <c r="JHL109" s="1252"/>
      <c r="JHM109" s="1252"/>
      <c r="JHN109" s="1252"/>
      <c r="JHO109" s="1252"/>
      <c r="JHP109" s="1252"/>
      <c r="JHQ109" s="1252"/>
      <c r="JHR109" s="1252"/>
      <c r="JHS109" s="1252"/>
      <c r="JHT109" s="1252"/>
      <c r="JHU109" s="1252"/>
      <c r="JHV109" s="1252"/>
      <c r="JHW109" s="1252"/>
      <c r="JHX109" s="1252"/>
      <c r="JHY109" s="1252"/>
      <c r="JHZ109" s="1252"/>
      <c r="JIA109" s="1252"/>
      <c r="JIB109" s="1252"/>
      <c r="JIC109" s="1252"/>
      <c r="JID109" s="1252"/>
      <c r="JIE109" s="1252"/>
      <c r="JIF109" s="1252"/>
      <c r="JIG109" s="1252"/>
      <c r="JIH109" s="1252"/>
      <c r="JII109" s="1252"/>
      <c r="JIJ109" s="1252"/>
      <c r="JIK109" s="1252"/>
      <c r="JIL109" s="1252"/>
      <c r="JIM109" s="1252"/>
      <c r="JIN109" s="1252"/>
      <c r="JIO109" s="1252"/>
      <c r="JIP109" s="1252"/>
      <c r="JIQ109" s="1252"/>
      <c r="JIR109" s="1252"/>
      <c r="JIS109" s="1252"/>
      <c r="JIT109" s="1252"/>
      <c r="JIU109" s="1252"/>
      <c r="JIV109" s="1252"/>
      <c r="JIW109" s="1252"/>
      <c r="JIX109" s="1252"/>
      <c r="JIY109" s="1252"/>
      <c r="JIZ109" s="1252"/>
      <c r="JJA109" s="1252"/>
      <c r="JJB109" s="1252"/>
      <c r="JJC109" s="1252"/>
      <c r="JJD109" s="1252"/>
      <c r="JJE109" s="1252"/>
      <c r="JJF109" s="1252"/>
      <c r="JJG109" s="1252"/>
      <c r="JJH109" s="1252"/>
      <c r="JJI109" s="1252"/>
      <c r="JJJ109" s="1252"/>
      <c r="JJK109" s="1252"/>
      <c r="JJL109" s="1252"/>
      <c r="JJM109" s="1252"/>
      <c r="JJN109" s="1252"/>
      <c r="JJO109" s="1252"/>
      <c r="JJP109" s="1252"/>
      <c r="JJQ109" s="1252"/>
      <c r="JJR109" s="1252"/>
      <c r="JJS109" s="1252"/>
      <c r="JJT109" s="1252"/>
      <c r="JJU109" s="1252"/>
      <c r="JJV109" s="1252"/>
      <c r="JJW109" s="1252"/>
      <c r="JJX109" s="1252"/>
      <c r="JJY109" s="1252"/>
      <c r="JJZ109" s="1252"/>
      <c r="JKA109" s="1252"/>
      <c r="JKB109" s="1252"/>
      <c r="JKC109" s="1252"/>
      <c r="JKD109" s="1252"/>
      <c r="JKE109" s="1252"/>
      <c r="JKF109" s="1252"/>
      <c r="JKG109" s="1252"/>
      <c r="JKH109" s="1252"/>
      <c r="JKI109" s="1252"/>
      <c r="JKJ109" s="1252"/>
      <c r="JKK109" s="1252"/>
      <c r="JKL109" s="1252"/>
      <c r="JKM109" s="1252"/>
      <c r="JKN109" s="1252"/>
      <c r="JKO109" s="1252"/>
      <c r="JKP109" s="1252"/>
      <c r="JKQ109" s="1252"/>
      <c r="JKR109" s="1252"/>
      <c r="JKS109" s="1252"/>
      <c r="JKT109" s="1252"/>
      <c r="JKU109" s="1252"/>
      <c r="JKV109" s="1252"/>
      <c r="JKW109" s="1252"/>
      <c r="JKX109" s="1252"/>
      <c r="JKY109" s="1252"/>
      <c r="JKZ109" s="1252"/>
      <c r="JLA109" s="1252"/>
      <c r="JLB109" s="1252"/>
      <c r="JLC109" s="1252"/>
      <c r="JLD109" s="1252"/>
      <c r="JLE109" s="1252"/>
      <c r="JLF109" s="1252"/>
      <c r="JLG109" s="1252"/>
      <c r="JLH109" s="1252"/>
      <c r="JLI109" s="1252"/>
      <c r="JLJ109" s="1252"/>
      <c r="JLK109" s="1252"/>
      <c r="JLL109" s="1252"/>
      <c r="JLM109" s="1252"/>
      <c r="JLN109" s="1252"/>
      <c r="JLO109" s="1252"/>
      <c r="JLP109" s="1252"/>
      <c r="JLQ109" s="1252"/>
      <c r="JLR109" s="1252"/>
      <c r="JLS109" s="1252"/>
      <c r="JLT109" s="1252"/>
      <c r="JLU109" s="1252"/>
      <c r="JLV109" s="1252"/>
      <c r="JLW109" s="1252"/>
      <c r="JLX109" s="1252"/>
      <c r="JLY109" s="1252"/>
      <c r="JLZ109" s="1252"/>
      <c r="JMA109" s="1252"/>
      <c r="JMB109" s="1252"/>
      <c r="JMC109" s="1252"/>
      <c r="JMD109" s="1252"/>
      <c r="JME109" s="1252"/>
      <c r="JMF109" s="1252"/>
      <c r="JMG109" s="1252"/>
      <c r="JMH109" s="1252"/>
      <c r="JMI109" s="1252"/>
      <c r="JMJ109" s="1252"/>
      <c r="JMK109" s="1252"/>
      <c r="JML109" s="1252"/>
      <c r="JMM109" s="1252"/>
      <c r="JMN109" s="1252"/>
      <c r="JMO109" s="1252"/>
      <c r="JMP109" s="1252"/>
      <c r="JMQ109" s="1252"/>
      <c r="JMR109" s="1252"/>
      <c r="JMS109" s="1252"/>
      <c r="JMT109" s="1252"/>
      <c r="JMU109" s="1252"/>
      <c r="JMV109" s="1252"/>
      <c r="JMW109" s="1252"/>
      <c r="JMX109" s="1252"/>
      <c r="JMY109" s="1252"/>
      <c r="JMZ109" s="1252"/>
      <c r="JNA109" s="1252"/>
      <c r="JNB109" s="1252"/>
      <c r="JNC109" s="1252"/>
      <c r="JND109" s="1252"/>
      <c r="JNE109" s="1252"/>
      <c r="JNF109" s="1252"/>
      <c r="JNG109" s="1252"/>
      <c r="JNH109" s="1252"/>
      <c r="JNI109" s="1252"/>
      <c r="JNJ109" s="1252"/>
      <c r="JNK109" s="1252"/>
      <c r="JNL109" s="1252"/>
      <c r="JNM109" s="1252"/>
      <c r="JNN109" s="1252"/>
      <c r="JNO109" s="1252"/>
      <c r="JNP109" s="1252"/>
      <c r="JNQ109" s="1252"/>
      <c r="JNR109" s="1252"/>
      <c r="JNS109" s="1252"/>
      <c r="JNT109" s="1252"/>
      <c r="JNU109" s="1252"/>
      <c r="JNV109" s="1252"/>
      <c r="JNW109" s="1252"/>
      <c r="JNX109" s="1252"/>
      <c r="JNY109" s="1252"/>
      <c r="JNZ109" s="1252"/>
      <c r="JOA109" s="1252"/>
      <c r="JOB109" s="1252"/>
      <c r="JOC109" s="1252"/>
      <c r="JOD109" s="1252"/>
      <c r="JOE109" s="1252"/>
      <c r="JOF109" s="1252"/>
      <c r="JOG109" s="1252"/>
      <c r="JOH109" s="1252"/>
      <c r="JOI109" s="1252"/>
      <c r="JOJ109" s="1252"/>
      <c r="JOK109" s="1252"/>
      <c r="JOL109" s="1252"/>
      <c r="JOM109" s="1252"/>
      <c r="JON109" s="1252"/>
      <c r="JOO109" s="1252"/>
      <c r="JOP109" s="1252"/>
      <c r="JOQ109" s="1252"/>
      <c r="JOR109" s="1252"/>
      <c r="JOS109" s="1252"/>
      <c r="JOT109" s="1252"/>
      <c r="JOU109" s="1252"/>
      <c r="JOV109" s="1252"/>
      <c r="JOW109" s="1252"/>
      <c r="JOX109" s="1252"/>
      <c r="JOY109" s="1252"/>
      <c r="JOZ109" s="1252"/>
      <c r="JPA109" s="1252"/>
      <c r="JPB109" s="1252"/>
      <c r="JPC109" s="1252"/>
      <c r="JPD109" s="1252"/>
      <c r="JPE109" s="1252"/>
      <c r="JPF109" s="1252"/>
      <c r="JPG109" s="1252"/>
      <c r="JPH109" s="1252"/>
      <c r="JPI109" s="1252"/>
      <c r="JPJ109" s="1252"/>
      <c r="JPK109" s="1252"/>
      <c r="JPL109" s="1252"/>
      <c r="JPM109" s="1252"/>
      <c r="JPN109" s="1252"/>
      <c r="JPO109" s="1252"/>
      <c r="JPP109" s="1252"/>
      <c r="JPQ109" s="1252"/>
      <c r="JPR109" s="1252"/>
      <c r="JPS109" s="1252"/>
      <c r="JPT109" s="1252"/>
      <c r="JPU109" s="1252"/>
      <c r="JPV109" s="1252"/>
      <c r="JPW109" s="1252"/>
      <c r="JPX109" s="1252"/>
      <c r="JPY109" s="1252"/>
      <c r="JPZ109" s="1252"/>
      <c r="JQA109" s="1252"/>
      <c r="JQB109" s="1252"/>
      <c r="JQC109" s="1252"/>
      <c r="JQD109" s="1252"/>
      <c r="JQE109" s="1252"/>
      <c r="JQF109" s="1252"/>
      <c r="JQG109" s="1252"/>
      <c r="JQH109" s="1252"/>
      <c r="JQI109" s="1252"/>
      <c r="JQJ109" s="1252"/>
      <c r="JQK109" s="1252"/>
      <c r="JQL109" s="1252"/>
      <c r="JQM109" s="1252"/>
      <c r="JQN109" s="1252"/>
      <c r="JQO109" s="1252"/>
      <c r="JQP109" s="1252"/>
      <c r="JQQ109" s="1252"/>
      <c r="JQR109" s="1252"/>
      <c r="JQS109" s="1252"/>
      <c r="JQT109" s="1252"/>
      <c r="JQU109" s="1252"/>
      <c r="JQV109" s="1252"/>
      <c r="JQW109" s="1252"/>
      <c r="JQX109" s="1252"/>
      <c r="JQY109" s="1252"/>
      <c r="JQZ109" s="1252"/>
      <c r="JRA109" s="1252"/>
      <c r="JRB109" s="1252"/>
      <c r="JRC109" s="1252"/>
      <c r="JRD109" s="1252"/>
      <c r="JRE109" s="1252"/>
      <c r="JRF109" s="1252"/>
      <c r="JRG109" s="1252"/>
      <c r="JRH109" s="1252"/>
      <c r="JRI109" s="1252"/>
      <c r="JRJ109" s="1252"/>
      <c r="JRK109" s="1252"/>
      <c r="JRL109" s="1252"/>
      <c r="JRM109" s="1252"/>
      <c r="JRN109" s="1252"/>
      <c r="JRO109" s="1252"/>
      <c r="JRP109" s="1252"/>
      <c r="JRQ109" s="1252"/>
      <c r="JRR109" s="1252"/>
      <c r="JRS109" s="1252"/>
      <c r="JRT109" s="1252"/>
      <c r="JRU109" s="1252"/>
      <c r="JRV109" s="1252"/>
      <c r="JRW109" s="1252"/>
      <c r="JRX109" s="1252"/>
      <c r="JRY109" s="1252"/>
      <c r="JRZ109" s="1252"/>
      <c r="JSA109" s="1252"/>
      <c r="JSB109" s="1252"/>
      <c r="JSC109" s="1252"/>
      <c r="JSD109" s="1252"/>
      <c r="JSE109" s="1252"/>
      <c r="JSF109" s="1252"/>
      <c r="JSG109" s="1252"/>
      <c r="JSH109" s="1252"/>
      <c r="JSI109" s="1252"/>
      <c r="JSJ109" s="1252"/>
      <c r="JSK109" s="1252"/>
      <c r="JSL109" s="1252"/>
      <c r="JSM109" s="1252"/>
      <c r="JSN109" s="1252"/>
      <c r="JSO109" s="1252"/>
      <c r="JSP109" s="1252"/>
      <c r="JSQ109" s="1252"/>
      <c r="JSR109" s="1252"/>
      <c r="JSS109" s="1252"/>
      <c r="JST109" s="1252"/>
      <c r="JSU109" s="1252"/>
      <c r="JSV109" s="1252"/>
      <c r="JSW109" s="1252"/>
      <c r="JSX109" s="1252"/>
      <c r="JSY109" s="1252"/>
      <c r="JSZ109" s="1252"/>
      <c r="JTA109" s="1252"/>
      <c r="JTB109" s="1252"/>
      <c r="JTC109" s="1252"/>
      <c r="JTD109" s="1252"/>
      <c r="JTE109" s="1252"/>
      <c r="JTF109" s="1252"/>
      <c r="JTG109" s="1252"/>
      <c r="JTH109" s="1252"/>
      <c r="JTI109" s="1252"/>
      <c r="JTJ109" s="1252"/>
      <c r="JTK109" s="1252"/>
      <c r="JTL109" s="1252"/>
      <c r="JTM109" s="1252"/>
      <c r="JTN109" s="1252"/>
      <c r="JTO109" s="1252"/>
      <c r="JTP109" s="1252"/>
      <c r="JTQ109" s="1252"/>
      <c r="JTR109" s="1252"/>
      <c r="JTS109" s="1252"/>
      <c r="JTT109" s="1252"/>
      <c r="JTU109" s="1252"/>
      <c r="JTV109" s="1252"/>
      <c r="JTW109" s="1252"/>
      <c r="JTX109" s="1252"/>
      <c r="JTY109" s="1252"/>
      <c r="JTZ109" s="1252"/>
      <c r="JUA109" s="1252"/>
      <c r="JUB109" s="1252"/>
      <c r="JUC109" s="1252"/>
      <c r="JUD109" s="1252"/>
      <c r="JUE109" s="1252"/>
      <c r="JUF109" s="1252"/>
      <c r="JUG109" s="1252"/>
      <c r="JUH109" s="1252"/>
      <c r="JUI109" s="1252"/>
      <c r="JUJ109" s="1252"/>
      <c r="JUK109" s="1252"/>
      <c r="JUL109" s="1252"/>
      <c r="JUM109" s="1252"/>
      <c r="JUN109" s="1252"/>
      <c r="JUO109" s="1252"/>
      <c r="JUP109" s="1252"/>
      <c r="JUQ109" s="1252"/>
      <c r="JUR109" s="1252"/>
      <c r="JUS109" s="1252"/>
      <c r="JUT109" s="1252"/>
      <c r="JUU109" s="1252"/>
      <c r="JUV109" s="1252"/>
      <c r="JUW109" s="1252"/>
      <c r="JUX109" s="1252"/>
      <c r="JUY109" s="1252"/>
      <c r="JUZ109" s="1252"/>
      <c r="JVA109" s="1252"/>
      <c r="JVB109" s="1252"/>
      <c r="JVC109" s="1252"/>
      <c r="JVD109" s="1252"/>
      <c r="JVE109" s="1252"/>
      <c r="JVF109" s="1252"/>
      <c r="JVG109" s="1252"/>
      <c r="JVH109" s="1252"/>
      <c r="JVI109" s="1252"/>
      <c r="JVJ109" s="1252"/>
      <c r="JVK109" s="1252"/>
      <c r="JVL109" s="1252"/>
      <c r="JVM109" s="1252"/>
      <c r="JVN109" s="1252"/>
      <c r="JVO109" s="1252"/>
      <c r="JVP109" s="1252"/>
      <c r="JVQ109" s="1252"/>
      <c r="JVR109" s="1252"/>
      <c r="JVS109" s="1252"/>
      <c r="JVT109" s="1252"/>
      <c r="JVU109" s="1252"/>
      <c r="JVV109" s="1252"/>
      <c r="JVW109" s="1252"/>
      <c r="JVX109" s="1252"/>
      <c r="JVY109" s="1252"/>
      <c r="JVZ109" s="1252"/>
      <c r="JWA109" s="1252"/>
      <c r="JWB109" s="1252"/>
      <c r="JWC109" s="1252"/>
      <c r="JWD109" s="1252"/>
      <c r="JWE109" s="1252"/>
      <c r="JWF109" s="1252"/>
      <c r="JWG109" s="1252"/>
      <c r="JWH109" s="1252"/>
      <c r="JWI109" s="1252"/>
      <c r="JWJ109" s="1252"/>
      <c r="JWK109" s="1252"/>
      <c r="JWL109" s="1252"/>
      <c r="JWM109" s="1252"/>
      <c r="JWN109" s="1252"/>
      <c r="JWO109" s="1252"/>
      <c r="JWP109" s="1252"/>
      <c r="JWQ109" s="1252"/>
      <c r="JWR109" s="1252"/>
      <c r="JWS109" s="1252"/>
      <c r="JWT109" s="1252"/>
      <c r="JWU109" s="1252"/>
      <c r="JWV109" s="1252"/>
      <c r="JWW109" s="1252"/>
      <c r="JWX109" s="1252"/>
      <c r="JWY109" s="1252"/>
      <c r="JWZ109" s="1252"/>
      <c r="JXA109" s="1252"/>
      <c r="JXB109" s="1252"/>
      <c r="JXC109" s="1252"/>
      <c r="JXD109" s="1252"/>
      <c r="JXE109" s="1252"/>
      <c r="JXF109" s="1252"/>
      <c r="JXG109" s="1252"/>
      <c r="JXH109" s="1252"/>
      <c r="JXI109" s="1252"/>
      <c r="JXJ109" s="1252"/>
      <c r="JXK109" s="1252"/>
      <c r="JXL109" s="1252"/>
      <c r="JXM109" s="1252"/>
      <c r="JXN109" s="1252"/>
      <c r="JXO109" s="1252"/>
      <c r="JXP109" s="1252"/>
      <c r="JXQ109" s="1252"/>
      <c r="JXR109" s="1252"/>
      <c r="JXS109" s="1252"/>
      <c r="JXT109" s="1252"/>
      <c r="JXU109" s="1252"/>
      <c r="JXV109" s="1252"/>
      <c r="JXW109" s="1252"/>
      <c r="JXX109" s="1252"/>
      <c r="JXY109" s="1252"/>
      <c r="JXZ109" s="1252"/>
      <c r="JYA109" s="1252"/>
      <c r="JYB109" s="1252"/>
      <c r="JYC109" s="1252"/>
      <c r="JYD109" s="1252"/>
      <c r="JYE109" s="1252"/>
      <c r="JYF109" s="1252"/>
      <c r="JYG109" s="1252"/>
      <c r="JYH109" s="1252"/>
      <c r="JYI109" s="1252"/>
      <c r="JYJ109" s="1252"/>
      <c r="JYK109" s="1252"/>
      <c r="JYL109" s="1252"/>
      <c r="JYM109" s="1252"/>
      <c r="JYN109" s="1252"/>
      <c r="JYO109" s="1252"/>
      <c r="JYP109" s="1252"/>
      <c r="JYQ109" s="1252"/>
      <c r="JYR109" s="1252"/>
      <c r="JYS109" s="1252"/>
      <c r="JYT109" s="1252"/>
      <c r="JYU109" s="1252"/>
      <c r="JYV109" s="1252"/>
      <c r="JYW109" s="1252"/>
      <c r="JYX109" s="1252"/>
      <c r="JYY109" s="1252"/>
      <c r="JYZ109" s="1252"/>
      <c r="JZA109" s="1252"/>
      <c r="JZB109" s="1252"/>
      <c r="JZC109" s="1252"/>
      <c r="JZD109" s="1252"/>
      <c r="JZE109" s="1252"/>
      <c r="JZF109" s="1252"/>
      <c r="JZG109" s="1252"/>
      <c r="JZH109" s="1252"/>
      <c r="JZI109" s="1252"/>
      <c r="JZJ109" s="1252"/>
      <c r="JZK109" s="1252"/>
      <c r="JZL109" s="1252"/>
      <c r="JZM109" s="1252"/>
      <c r="JZN109" s="1252"/>
      <c r="JZO109" s="1252"/>
      <c r="JZP109" s="1252"/>
      <c r="JZQ109" s="1252"/>
      <c r="JZR109" s="1252"/>
      <c r="JZS109" s="1252"/>
      <c r="JZT109" s="1252"/>
      <c r="JZU109" s="1252"/>
      <c r="JZV109" s="1252"/>
      <c r="JZW109" s="1252"/>
      <c r="JZX109" s="1252"/>
      <c r="JZY109" s="1252"/>
      <c r="JZZ109" s="1252"/>
      <c r="KAA109" s="1252"/>
      <c r="KAB109" s="1252"/>
      <c r="KAC109" s="1252"/>
      <c r="KAD109" s="1252"/>
      <c r="KAE109" s="1252"/>
      <c r="KAF109" s="1252"/>
      <c r="KAG109" s="1252"/>
      <c r="KAH109" s="1252"/>
      <c r="KAI109" s="1252"/>
      <c r="KAJ109" s="1252"/>
      <c r="KAK109" s="1252"/>
      <c r="KAL109" s="1252"/>
      <c r="KAM109" s="1252"/>
      <c r="KAN109" s="1252"/>
      <c r="KAO109" s="1252"/>
      <c r="KAP109" s="1252"/>
      <c r="KAQ109" s="1252"/>
      <c r="KAR109" s="1252"/>
      <c r="KAS109" s="1252"/>
      <c r="KAT109" s="1252"/>
      <c r="KAU109" s="1252"/>
      <c r="KAV109" s="1252"/>
      <c r="KAW109" s="1252"/>
      <c r="KAX109" s="1252"/>
      <c r="KAY109" s="1252"/>
      <c r="KAZ109" s="1252"/>
      <c r="KBA109" s="1252"/>
      <c r="KBB109" s="1252"/>
      <c r="KBC109" s="1252"/>
      <c r="KBD109" s="1252"/>
      <c r="KBE109" s="1252"/>
      <c r="KBF109" s="1252"/>
      <c r="KBG109" s="1252"/>
      <c r="KBH109" s="1252"/>
      <c r="KBI109" s="1252"/>
      <c r="KBJ109" s="1252"/>
      <c r="KBK109" s="1252"/>
      <c r="KBL109" s="1252"/>
      <c r="KBM109" s="1252"/>
      <c r="KBN109" s="1252"/>
      <c r="KBO109" s="1252"/>
      <c r="KBP109" s="1252"/>
      <c r="KBQ109" s="1252"/>
      <c r="KBR109" s="1252"/>
      <c r="KBS109" s="1252"/>
      <c r="KBT109" s="1252"/>
      <c r="KBU109" s="1252"/>
      <c r="KBV109" s="1252"/>
      <c r="KBW109" s="1252"/>
      <c r="KBX109" s="1252"/>
      <c r="KBY109" s="1252"/>
      <c r="KBZ109" s="1252"/>
      <c r="KCA109" s="1252"/>
      <c r="KCB109" s="1252"/>
      <c r="KCC109" s="1252"/>
      <c r="KCD109" s="1252"/>
      <c r="KCE109" s="1252"/>
      <c r="KCF109" s="1252"/>
      <c r="KCG109" s="1252"/>
      <c r="KCH109" s="1252"/>
      <c r="KCI109" s="1252"/>
      <c r="KCJ109" s="1252"/>
      <c r="KCK109" s="1252"/>
      <c r="KCL109" s="1252"/>
      <c r="KCM109" s="1252"/>
      <c r="KCN109" s="1252"/>
      <c r="KCO109" s="1252"/>
      <c r="KCP109" s="1252"/>
      <c r="KCQ109" s="1252"/>
      <c r="KCR109" s="1252"/>
      <c r="KCS109" s="1252"/>
      <c r="KCT109" s="1252"/>
      <c r="KCU109" s="1252"/>
      <c r="KCV109" s="1252"/>
      <c r="KCW109" s="1252"/>
      <c r="KCX109" s="1252"/>
      <c r="KCY109" s="1252"/>
      <c r="KCZ109" s="1252"/>
      <c r="KDA109" s="1252"/>
      <c r="KDB109" s="1252"/>
      <c r="KDC109" s="1252"/>
      <c r="KDD109" s="1252"/>
      <c r="KDE109" s="1252"/>
      <c r="KDF109" s="1252"/>
      <c r="KDG109" s="1252"/>
      <c r="KDH109" s="1252"/>
      <c r="KDI109" s="1252"/>
      <c r="KDJ109" s="1252"/>
      <c r="KDK109" s="1252"/>
      <c r="KDL109" s="1252"/>
      <c r="KDM109" s="1252"/>
      <c r="KDN109" s="1252"/>
      <c r="KDO109" s="1252"/>
      <c r="KDP109" s="1252"/>
      <c r="KDQ109" s="1252"/>
      <c r="KDR109" s="1252"/>
      <c r="KDS109" s="1252"/>
      <c r="KDT109" s="1252"/>
      <c r="KDU109" s="1252"/>
      <c r="KDV109" s="1252"/>
      <c r="KDW109" s="1252"/>
      <c r="KDX109" s="1252"/>
      <c r="KDY109" s="1252"/>
      <c r="KDZ109" s="1252"/>
      <c r="KEA109" s="1252"/>
      <c r="KEB109" s="1252"/>
      <c r="KEC109" s="1252"/>
      <c r="KED109" s="1252"/>
      <c r="KEE109" s="1252"/>
      <c r="KEF109" s="1252"/>
      <c r="KEG109" s="1252"/>
      <c r="KEH109" s="1252"/>
      <c r="KEI109" s="1252"/>
      <c r="KEJ109" s="1252"/>
      <c r="KEK109" s="1252"/>
      <c r="KEL109" s="1252"/>
      <c r="KEM109" s="1252"/>
      <c r="KEN109" s="1252"/>
      <c r="KEO109" s="1252"/>
      <c r="KEP109" s="1252"/>
      <c r="KEQ109" s="1252"/>
      <c r="KER109" s="1252"/>
      <c r="KES109" s="1252"/>
      <c r="KET109" s="1252"/>
      <c r="KEU109" s="1252"/>
      <c r="KEV109" s="1252"/>
      <c r="KEW109" s="1252"/>
      <c r="KEX109" s="1252"/>
      <c r="KEY109" s="1252"/>
      <c r="KEZ109" s="1252"/>
      <c r="KFA109" s="1252"/>
      <c r="KFB109" s="1252"/>
      <c r="KFC109" s="1252"/>
      <c r="KFD109" s="1252"/>
      <c r="KFE109" s="1252"/>
      <c r="KFF109" s="1252"/>
      <c r="KFG109" s="1252"/>
      <c r="KFH109" s="1252"/>
      <c r="KFI109" s="1252"/>
      <c r="KFJ109" s="1252"/>
      <c r="KFK109" s="1252"/>
      <c r="KFL109" s="1252"/>
      <c r="KFM109" s="1252"/>
      <c r="KFN109" s="1252"/>
      <c r="KFO109" s="1252"/>
      <c r="KFP109" s="1252"/>
      <c r="KFQ109" s="1252"/>
      <c r="KFR109" s="1252"/>
      <c r="KFS109" s="1252"/>
      <c r="KFT109" s="1252"/>
      <c r="KFU109" s="1252"/>
      <c r="KFV109" s="1252"/>
      <c r="KFW109" s="1252"/>
      <c r="KFX109" s="1252"/>
      <c r="KFY109" s="1252"/>
      <c r="KFZ109" s="1252"/>
      <c r="KGA109" s="1252"/>
      <c r="KGB109" s="1252"/>
      <c r="KGC109" s="1252"/>
      <c r="KGD109" s="1252"/>
      <c r="KGE109" s="1252"/>
      <c r="KGF109" s="1252"/>
      <c r="KGG109" s="1252"/>
      <c r="KGH109" s="1252"/>
      <c r="KGI109" s="1252"/>
      <c r="KGJ109" s="1252"/>
      <c r="KGK109" s="1252"/>
      <c r="KGL109" s="1252"/>
      <c r="KGM109" s="1252"/>
      <c r="KGN109" s="1252"/>
      <c r="KGO109" s="1252"/>
      <c r="KGP109" s="1252"/>
      <c r="KGQ109" s="1252"/>
      <c r="KGR109" s="1252"/>
      <c r="KGS109" s="1252"/>
      <c r="KGT109" s="1252"/>
      <c r="KGU109" s="1252"/>
      <c r="KGV109" s="1252"/>
      <c r="KGW109" s="1252"/>
      <c r="KGX109" s="1252"/>
      <c r="KGY109" s="1252"/>
      <c r="KGZ109" s="1252"/>
      <c r="KHA109" s="1252"/>
      <c r="KHB109" s="1252"/>
      <c r="KHC109" s="1252"/>
      <c r="KHD109" s="1252"/>
      <c r="KHE109" s="1252"/>
      <c r="KHF109" s="1252"/>
      <c r="KHG109" s="1252"/>
      <c r="KHH109" s="1252"/>
      <c r="KHI109" s="1252"/>
      <c r="KHJ109" s="1252"/>
      <c r="KHK109" s="1252"/>
      <c r="KHL109" s="1252"/>
      <c r="KHM109" s="1252"/>
      <c r="KHN109" s="1252"/>
      <c r="KHO109" s="1252"/>
      <c r="KHP109" s="1252"/>
      <c r="KHQ109" s="1252"/>
      <c r="KHR109" s="1252"/>
      <c r="KHS109" s="1252"/>
      <c r="KHT109" s="1252"/>
      <c r="KHU109" s="1252"/>
      <c r="KHV109" s="1252"/>
      <c r="KHW109" s="1252"/>
      <c r="KHX109" s="1252"/>
      <c r="KHY109" s="1252"/>
      <c r="KHZ109" s="1252"/>
      <c r="KIA109" s="1252"/>
      <c r="KIB109" s="1252"/>
      <c r="KIC109" s="1252"/>
      <c r="KID109" s="1252"/>
      <c r="KIE109" s="1252"/>
      <c r="KIF109" s="1252"/>
      <c r="KIG109" s="1252"/>
      <c r="KIH109" s="1252"/>
      <c r="KII109" s="1252"/>
      <c r="KIJ109" s="1252"/>
      <c r="KIK109" s="1252"/>
      <c r="KIL109" s="1252"/>
      <c r="KIM109" s="1252"/>
      <c r="KIN109" s="1252"/>
      <c r="KIO109" s="1252"/>
      <c r="KIP109" s="1252"/>
      <c r="KIQ109" s="1252"/>
      <c r="KIR109" s="1252"/>
      <c r="KIS109" s="1252"/>
      <c r="KIT109" s="1252"/>
      <c r="KIU109" s="1252"/>
      <c r="KIV109" s="1252"/>
      <c r="KIW109" s="1252"/>
      <c r="KIX109" s="1252"/>
      <c r="KIY109" s="1252"/>
      <c r="KIZ109" s="1252"/>
      <c r="KJA109" s="1252"/>
      <c r="KJB109" s="1252"/>
      <c r="KJC109" s="1252"/>
      <c r="KJD109" s="1252"/>
      <c r="KJE109" s="1252"/>
      <c r="KJF109" s="1252"/>
      <c r="KJG109" s="1252"/>
      <c r="KJH109" s="1252"/>
      <c r="KJI109" s="1252"/>
      <c r="KJJ109" s="1252"/>
      <c r="KJK109" s="1252"/>
      <c r="KJL109" s="1252"/>
      <c r="KJM109" s="1252"/>
      <c r="KJN109" s="1252"/>
      <c r="KJO109" s="1252"/>
      <c r="KJP109" s="1252"/>
      <c r="KJQ109" s="1252"/>
      <c r="KJR109" s="1252"/>
      <c r="KJS109" s="1252"/>
      <c r="KJT109" s="1252"/>
      <c r="KJU109" s="1252"/>
      <c r="KJV109" s="1252"/>
      <c r="KJW109" s="1252"/>
      <c r="KJX109" s="1252"/>
      <c r="KJY109" s="1252"/>
      <c r="KJZ109" s="1252"/>
      <c r="KKA109" s="1252"/>
      <c r="KKB109" s="1252"/>
      <c r="KKC109" s="1252"/>
      <c r="KKD109" s="1252"/>
      <c r="KKE109" s="1252"/>
      <c r="KKF109" s="1252"/>
      <c r="KKG109" s="1252"/>
      <c r="KKH109" s="1252"/>
      <c r="KKI109" s="1252"/>
      <c r="KKJ109" s="1252"/>
      <c r="KKK109" s="1252"/>
      <c r="KKL109" s="1252"/>
      <c r="KKM109" s="1252"/>
      <c r="KKN109" s="1252"/>
      <c r="KKO109" s="1252"/>
      <c r="KKP109" s="1252"/>
      <c r="KKQ109" s="1252"/>
      <c r="KKR109" s="1252"/>
      <c r="KKS109" s="1252"/>
      <c r="KKT109" s="1252"/>
      <c r="KKU109" s="1252"/>
      <c r="KKV109" s="1252"/>
      <c r="KKW109" s="1252"/>
      <c r="KKX109" s="1252"/>
      <c r="KKY109" s="1252"/>
      <c r="KKZ109" s="1252"/>
      <c r="KLA109" s="1252"/>
      <c r="KLB109" s="1252"/>
      <c r="KLC109" s="1252"/>
      <c r="KLD109" s="1252"/>
      <c r="KLE109" s="1252"/>
      <c r="KLF109" s="1252"/>
      <c r="KLG109" s="1252"/>
      <c r="KLH109" s="1252"/>
      <c r="KLI109" s="1252"/>
      <c r="KLJ109" s="1252"/>
      <c r="KLK109" s="1252"/>
      <c r="KLL109" s="1252"/>
      <c r="KLM109" s="1252"/>
      <c r="KLN109" s="1252"/>
      <c r="KLO109" s="1252"/>
      <c r="KLP109" s="1252"/>
      <c r="KLQ109" s="1252"/>
      <c r="KLR109" s="1252"/>
      <c r="KLS109" s="1252"/>
      <c r="KLT109" s="1252"/>
      <c r="KLU109" s="1252"/>
      <c r="KLV109" s="1252"/>
      <c r="KLW109" s="1252"/>
      <c r="KLX109" s="1252"/>
      <c r="KLY109" s="1252"/>
      <c r="KLZ109" s="1252"/>
      <c r="KMA109" s="1252"/>
      <c r="KMB109" s="1252"/>
      <c r="KMC109" s="1252"/>
      <c r="KMD109" s="1252"/>
      <c r="KME109" s="1252"/>
      <c r="KMF109" s="1252"/>
      <c r="KMG109" s="1252"/>
      <c r="KMH109" s="1252"/>
      <c r="KMI109" s="1252"/>
      <c r="KMJ109" s="1252"/>
      <c r="KMK109" s="1252"/>
      <c r="KML109" s="1252"/>
      <c r="KMM109" s="1252"/>
      <c r="KMN109" s="1252"/>
      <c r="KMO109" s="1252"/>
      <c r="KMP109" s="1252"/>
      <c r="KMQ109" s="1252"/>
      <c r="KMR109" s="1252"/>
      <c r="KMS109" s="1252"/>
      <c r="KMT109" s="1252"/>
      <c r="KMU109" s="1252"/>
      <c r="KMV109" s="1252"/>
      <c r="KMW109" s="1252"/>
      <c r="KMX109" s="1252"/>
      <c r="KMY109" s="1252"/>
      <c r="KMZ109" s="1252"/>
      <c r="KNA109" s="1252"/>
      <c r="KNB109" s="1252"/>
      <c r="KNC109" s="1252"/>
      <c r="KND109" s="1252"/>
      <c r="KNE109" s="1252"/>
      <c r="KNF109" s="1252"/>
      <c r="KNG109" s="1252"/>
      <c r="KNH109" s="1252"/>
      <c r="KNI109" s="1252"/>
      <c r="KNJ109" s="1252"/>
      <c r="KNK109" s="1252"/>
      <c r="KNL109" s="1252"/>
      <c r="KNM109" s="1252"/>
      <c r="KNN109" s="1252"/>
      <c r="KNO109" s="1252"/>
      <c r="KNP109" s="1252"/>
      <c r="KNQ109" s="1252"/>
      <c r="KNR109" s="1252"/>
      <c r="KNS109" s="1252"/>
      <c r="KNT109" s="1252"/>
      <c r="KNU109" s="1252"/>
      <c r="KNV109" s="1252"/>
      <c r="KNW109" s="1252"/>
      <c r="KNX109" s="1252"/>
      <c r="KNY109" s="1252"/>
      <c r="KNZ109" s="1252"/>
      <c r="KOA109" s="1252"/>
      <c r="KOB109" s="1252"/>
      <c r="KOC109" s="1252"/>
      <c r="KOD109" s="1252"/>
      <c r="KOE109" s="1252"/>
      <c r="KOF109" s="1252"/>
      <c r="KOG109" s="1252"/>
      <c r="KOH109" s="1252"/>
      <c r="KOI109" s="1252"/>
      <c r="KOJ109" s="1252"/>
      <c r="KOK109" s="1252"/>
      <c r="KOL109" s="1252"/>
      <c r="KOM109" s="1252"/>
      <c r="KON109" s="1252"/>
      <c r="KOO109" s="1252"/>
      <c r="KOP109" s="1252"/>
      <c r="KOQ109" s="1252"/>
      <c r="KOR109" s="1252"/>
      <c r="KOS109" s="1252"/>
      <c r="KOT109" s="1252"/>
      <c r="KOU109" s="1252"/>
      <c r="KOV109" s="1252"/>
      <c r="KOW109" s="1252"/>
      <c r="KOX109" s="1252"/>
      <c r="KOY109" s="1252"/>
      <c r="KOZ109" s="1252"/>
      <c r="KPA109" s="1252"/>
      <c r="KPB109" s="1252"/>
      <c r="KPC109" s="1252"/>
      <c r="KPD109" s="1252"/>
      <c r="KPE109" s="1252"/>
      <c r="KPF109" s="1252"/>
      <c r="KPG109" s="1252"/>
      <c r="KPH109" s="1252"/>
      <c r="KPI109" s="1252"/>
      <c r="KPJ109" s="1252"/>
      <c r="KPK109" s="1252"/>
      <c r="KPL109" s="1252"/>
      <c r="KPM109" s="1252"/>
      <c r="KPN109" s="1252"/>
      <c r="KPO109" s="1252"/>
      <c r="KPP109" s="1252"/>
      <c r="KPQ109" s="1252"/>
      <c r="KPR109" s="1252"/>
      <c r="KPS109" s="1252"/>
      <c r="KPT109" s="1252"/>
      <c r="KPU109" s="1252"/>
      <c r="KPV109" s="1252"/>
      <c r="KPW109" s="1252"/>
      <c r="KPX109" s="1252"/>
      <c r="KPY109" s="1252"/>
      <c r="KPZ109" s="1252"/>
      <c r="KQA109" s="1252"/>
      <c r="KQB109" s="1252"/>
      <c r="KQC109" s="1252"/>
      <c r="KQD109" s="1252"/>
      <c r="KQE109" s="1252"/>
      <c r="KQF109" s="1252"/>
      <c r="KQG109" s="1252"/>
      <c r="KQH109" s="1252"/>
      <c r="KQI109" s="1252"/>
      <c r="KQJ109" s="1252"/>
      <c r="KQK109" s="1252"/>
      <c r="KQL109" s="1252"/>
      <c r="KQM109" s="1252"/>
      <c r="KQN109" s="1252"/>
      <c r="KQO109" s="1252"/>
      <c r="KQP109" s="1252"/>
      <c r="KQQ109" s="1252"/>
      <c r="KQR109" s="1252"/>
      <c r="KQS109" s="1252"/>
      <c r="KQT109" s="1252"/>
      <c r="KQU109" s="1252"/>
      <c r="KQV109" s="1252"/>
      <c r="KQW109" s="1252"/>
      <c r="KQX109" s="1252"/>
      <c r="KQY109" s="1252"/>
      <c r="KQZ109" s="1252"/>
      <c r="KRA109" s="1252"/>
      <c r="KRB109" s="1252"/>
      <c r="KRC109" s="1252"/>
      <c r="KRD109" s="1252"/>
      <c r="KRE109" s="1252"/>
      <c r="KRF109" s="1252"/>
      <c r="KRG109" s="1252"/>
      <c r="KRH109" s="1252"/>
      <c r="KRI109" s="1252"/>
      <c r="KRJ109" s="1252"/>
      <c r="KRK109" s="1252"/>
      <c r="KRL109" s="1252"/>
      <c r="KRM109" s="1252"/>
      <c r="KRN109" s="1252"/>
      <c r="KRO109" s="1252"/>
      <c r="KRP109" s="1252"/>
      <c r="KRQ109" s="1252"/>
      <c r="KRR109" s="1252"/>
      <c r="KRS109" s="1252"/>
      <c r="KRT109" s="1252"/>
      <c r="KRU109" s="1252"/>
      <c r="KRV109" s="1252"/>
      <c r="KRW109" s="1252"/>
      <c r="KRX109" s="1252"/>
      <c r="KRY109" s="1252"/>
      <c r="KRZ109" s="1252"/>
      <c r="KSA109" s="1252"/>
      <c r="KSB109" s="1252"/>
      <c r="KSC109" s="1252"/>
      <c r="KSD109" s="1252"/>
      <c r="KSE109" s="1252"/>
      <c r="KSF109" s="1252"/>
      <c r="KSG109" s="1252"/>
      <c r="KSH109" s="1252"/>
      <c r="KSI109" s="1252"/>
      <c r="KSJ109" s="1252"/>
      <c r="KSK109" s="1252"/>
      <c r="KSL109" s="1252"/>
      <c r="KSM109" s="1252"/>
      <c r="KSN109" s="1252"/>
      <c r="KSO109" s="1252"/>
      <c r="KSP109" s="1252"/>
      <c r="KSQ109" s="1252"/>
      <c r="KSR109" s="1252"/>
      <c r="KSS109" s="1252"/>
      <c r="KST109" s="1252"/>
      <c r="KSU109" s="1252"/>
      <c r="KSV109" s="1252"/>
      <c r="KSW109" s="1252"/>
      <c r="KSX109" s="1252"/>
      <c r="KSY109" s="1252"/>
      <c r="KSZ109" s="1252"/>
      <c r="KTA109" s="1252"/>
      <c r="KTB109" s="1252"/>
      <c r="KTC109" s="1252"/>
      <c r="KTD109" s="1252"/>
      <c r="KTE109" s="1252"/>
      <c r="KTF109" s="1252"/>
      <c r="KTG109" s="1252"/>
      <c r="KTH109" s="1252"/>
      <c r="KTI109" s="1252"/>
      <c r="KTJ109" s="1252"/>
      <c r="KTK109" s="1252"/>
      <c r="KTL109" s="1252"/>
      <c r="KTM109" s="1252"/>
      <c r="KTN109" s="1252"/>
      <c r="KTO109" s="1252"/>
      <c r="KTP109" s="1252"/>
      <c r="KTQ109" s="1252"/>
      <c r="KTR109" s="1252"/>
      <c r="KTS109" s="1252"/>
      <c r="KTT109" s="1252"/>
      <c r="KTU109" s="1252"/>
      <c r="KTV109" s="1252"/>
      <c r="KTW109" s="1252"/>
      <c r="KTX109" s="1252"/>
      <c r="KTY109" s="1252"/>
      <c r="KTZ109" s="1252"/>
      <c r="KUA109" s="1252"/>
      <c r="KUB109" s="1252"/>
      <c r="KUC109" s="1252"/>
      <c r="KUD109" s="1252"/>
      <c r="KUE109" s="1252"/>
      <c r="KUF109" s="1252"/>
      <c r="KUG109" s="1252"/>
      <c r="KUH109" s="1252"/>
      <c r="KUI109" s="1252"/>
      <c r="KUJ109" s="1252"/>
      <c r="KUK109" s="1252"/>
      <c r="KUL109" s="1252"/>
      <c r="KUM109" s="1252"/>
      <c r="KUN109" s="1252"/>
      <c r="KUO109" s="1252"/>
      <c r="KUP109" s="1252"/>
      <c r="KUQ109" s="1252"/>
      <c r="KUR109" s="1252"/>
      <c r="KUS109" s="1252"/>
      <c r="KUT109" s="1252"/>
      <c r="KUU109" s="1252"/>
      <c r="KUV109" s="1252"/>
      <c r="KUW109" s="1252"/>
      <c r="KUX109" s="1252"/>
      <c r="KUY109" s="1252"/>
      <c r="KUZ109" s="1252"/>
      <c r="KVA109" s="1252"/>
      <c r="KVB109" s="1252"/>
      <c r="KVC109" s="1252"/>
      <c r="KVD109" s="1252"/>
      <c r="KVE109" s="1252"/>
      <c r="KVF109" s="1252"/>
      <c r="KVG109" s="1252"/>
      <c r="KVH109" s="1252"/>
      <c r="KVI109" s="1252"/>
      <c r="KVJ109" s="1252"/>
      <c r="KVK109" s="1252"/>
      <c r="KVL109" s="1252"/>
      <c r="KVM109" s="1252"/>
      <c r="KVN109" s="1252"/>
      <c r="KVO109" s="1252"/>
      <c r="KVP109" s="1252"/>
      <c r="KVQ109" s="1252"/>
      <c r="KVR109" s="1252"/>
      <c r="KVS109" s="1252"/>
      <c r="KVT109" s="1252"/>
      <c r="KVU109" s="1252"/>
      <c r="KVV109" s="1252"/>
      <c r="KVW109" s="1252"/>
      <c r="KVX109" s="1252"/>
      <c r="KVY109" s="1252"/>
      <c r="KVZ109" s="1252"/>
      <c r="KWA109" s="1252"/>
      <c r="KWB109" s="1252"/>
      <c r="KWC109" s="1252"/>
      <c r="KWD109" s="1252"/>
      <c r="KWE109" s="1252"/>
      <c r="KWF109" s="1252"/>
      <c r="KWG109" s="1252"/>
      <c r="KWH109" s="1252"/>
      <c r="KWI109" s="1252"/>
      <c r="KWJ109" s="1252"/>
      <c r="KWK109" s="1252"/>
      <c r="KWL109" s="1252"/>
      <c r="KWM109" s="1252"/>
      <c r="KWN109" s="1252"/>
      <c r="KWO109" s="1252"/>
      <c r="KWP109" s="1252"/>
      <c r="KWQ109" s="1252"/>
      <c r="KWR109" s="1252"/>
      <c r="KWS109" s="1252"/>
      <c r="KWT109" s="1252"/>
      <c r="KWU109" s="1252"/>
      <c r="KWV109" s="1252"/>
      <c r="KWW109" s="1252"/>
      <c r="KWX109" s="1252"/>
      <c r="KWY109" s="1252"/>
      <c r="KWZ109" s="1252"/>
      <c r="KXA109" s="1252"/>
      <c r="KXB109" s="1252"/>
      <c r="KXC109" s="1252"/>
      <c r="KXD109" s="1252"/>
      <c r="KXE109" s="1252"/>
      <c r="KXF109" s="1252"/>
      <c r="KXG109" s="1252"/>
      <c r="KXH109" s="1252"/>
      <c r="KXI109" s="1252"/>
      <c r="KXJ109" s="1252"/>
      <c r="KXK109" s="1252"/>
      <c r="KXL109" s="1252"/>
      <c r="KXM109" s="1252"/>
      <c r="KXN109" s="1252"/>
      <c r="KXO109" s="1252"/>
      <c r="KXP109" s="1252"/>
      <c r="KXQ109" s="1252"/>
      <c r="KXR109" s="1252"/>
      <c r="KXS109" s="1252"/>
      <c r="KXT109" s="1252"/>
      <c r="KXU109" s="1252"/>
      <c r="KXV109" s="1252"/>
      <c r="KXW109" s="1252"/>
      <c r="KXX109" s="1252"/>
      <c r="KXY109" s="1252"/>
      <c r="KXZ109" s="1252"/>
      <c r="KYA109" s="1252"/>
      <c r="KYB109" s="1252"/>
      <c r="KYC109" s="1252"/>
      <c r="KYD109" s="1252"/>
      <c r="KYE109" s="1252"/>
      <c r="KYF109" s="1252"/>
      <c r="KYG109" s="1252"/>
      <c r="KYH109" s="1252"/>
      <c r="KYI109" s="1252"/>
      <c r="KYJ109" s="1252"/>
      <c r="KYK109" s="1252"/>
      <c r="KYL109" s="1252"/>
      <c r="KYM109" s="1252"/>
      <c r="KYN109" s="1252"/>
      <c r="KYO109" s="1252"/>
      <c r="KYP109" s="1252"/>
      <c r="KYQ109" s="1252"/>
      <c r="KYR109" s="1252"/>
      <c r="KYS109" s="1252"/>
      <c r="KYT109" s="1252"/>
      <c r="KYU109" s="1252"/>
      <c r="KYV109" s="1252"/>
      <c r="KYW109" s="1252"/>
      <c r="KYX109" s="1252"/>
      <c r="KYY109" s="1252"/>
      <c r="KYZ109" s="1252"/>
      <c r="KZA109" s="1252"/>
      <c r="KZB109" s="1252"/>
      <c r="KZC109" s="1252"/>
      <c r="KZD109" s="1252"/>
      <c r="KZE109" s="1252"/>
      <c r="KZF109" s="1252"/>
      <c r="KZG109" s="1252"/>
      <c r="KZH109" s="1252"/>
      <c r="KZI109" s="1252"/>
      <c r="KZJ109" s="1252"/>
      <c r="KZK109" s="1252"/>
      <c r="KZL109" s="1252"/>
      <c r="KZM109" s="1252"/>
      <c r="KZN109" s="1252"/>
      <c r="KZO109" s="1252"/>
      <c r="KZP109" s="1252"/>
      <c r="KZQ109" s="1252"/>
      <c r="KZR109" s="1252"/>
      <c r="KZS109" s="1252"/>
      <c r="KZT109" s="1252"/>
      <c r="KZU109" s="1252"/>
      <c r="KZV109" s="1252"/>
      <c r="KZW109" s="1252"/>
      <c r="KZX109" s="1252"/>
      <c r="KZY109" s="1252"/>
      <c r="KZZ109" s="1252"/>
      <c r="LAA109" s="1252"/>
      <c r="LAB109" s="1252"/>
      <c r="LAC109" s="1252"/>
      <c r="LAD109" s="1252"/>
      <c r="LAE109" s="1252"/>
      <c r="LAF109" s="1252"/>
      <c r="LAG109" s="1252"/>
      <c r="LAH109" s="1252"/>
      <c r="LAI109" s="1252"/>
      <c r="LAJ109" s="1252"/>
      <c r="LAK109" s="1252"/>
      <c r="LAL109" s="1252"/>
      <c r="LAM109" s="1252"/>
      <c r="LAN109" s="1252"/>
      <c r="LAO109" s="1252"/>
      <c r="LAP109" s="1252"/>
      <c r="LAQ109" s="1252"/>
      <c r="LAR109" s="1252"/>
      <c r="LAS109" s="1252"/>
      <c r="LAT109" s="1252"/>
      <c r="LAU109" s="1252"/>
      <c r="LAV109" s="1252"/>
      <c r="LAW109" s="1252"/>
      <c r="LAX109" s="1252"/>
      <c r="LAY109" s="1252"/>
      <c r="LAZ109" s="1252"/>
      <c r="LBA109" s="1252"/>
      <c r="LBB109" s="1252"/>
      <c r="LBC109" s="1252"/>
      <c r="LBD109" s="1252"/>
      <c r="LBE109" s="1252"/>
      <c r="LBF109" s="1252"/>
      <c r="LBG109" s="1252"/>
      <c r="LBH109" s="1252"/>
      <c r="LBI109" s="1252"/>
      <c r="LBJ109" s="1252"/>
      <c r="LBK109" s="1252"/>
      <c r="LBL109" s="1252"/>
      <c r="LBM109" s="1252"/>
      <c r="LBN109" s="1252"/>
      <c r="LBO109" s="1252"/>
      <c r="LBP109" s="1252"/>
      <c r="LBQ109" s="1252"/>
      <c r="LBR109" s="1252"/>
      <c r="LBS109" s="1252"/>
      <c r="LBT109" s="1252"/>
      <c r="LBU109" s="1252"/>
      <c r="LBV109" s="1252"/>
      <c r="LBW109" s="1252"/>
      <c r="LBX109" s="1252"/>
      <c r="LBY109" s="1252"/>
      <c r="LBZ109" s="1252"/>
      <c r="LCA109" s="1252"/>
      <c r="LCB109" s="1252"/>
      <c r="LCC109" s="1252"/>
      <c r="LCD109" s="1252"/>
      <c r="LCE109" s="1252"/>
      <c r="LCF109" s="1252"/>
      <c r="LCG109" s="1252"/>
      <c r="LCH109" s="1252"/>
      <c r="LCI109" s="1252"/>
      <c r="LCJ109" s="1252"/>
      <c r="LCK109" s="1252"/>
      <c r="LCL109" s="1252"/>
      <c r="LCM109" s="1252"/>
      <c r="LCN109" s="1252"/>
      <c r="LCO109" s="1252"/>
      <c r="LCP109" s="1252"/>
      <c r="LCQ109" s="1252"/>
      <c r="LCR109" s="1252"/>
      <c r="LCS109" s="1252"/>
      <c r="LCT109" s="1252"/>
      <c r="LCU109" s="1252"/>
      <c r="LCV109" s="1252"/>
      <c r="LCW109" s="1252"/>
      <c r="LCX109" s="1252"/>
      <c r="LCY109" s="1252"/>
      <c r="LCZ109" s="1252"/>
      <c r="LDA109" s="1252"/>
      <c r="LDB109" s="1252"/>
      <c r="LDC109" s="1252"/>
      <c r="LDD109" s="1252"/>
      <c r="LDE109" s="1252"/>
      <c r="LDF109" s="1252"/>
      <c r="LDG109" s="1252"/>
      <c r="LDH109" s="1252"/>
      <c r="LDI109" s="1252"/>
      <c r="LDJ109" s="1252"/>
      <c r="LDK109" s="1252"/>
      <c r="LDL109" s="1252"/>
      <c r="LDM109" s="1252"/>
      <c r="LDN109" s="1252"/>
      <c r="LDO109" s="1252"/>
      <c r="LDP109" s="1252"/>
      <c r="LDQ109" s="1252"/>
      <c r="LDR109" s="1252"/>
      <c r="LDS109" s="1252"/>
      <c r="LDT109" s="1252"/>
      <c r="LDU109" s="1252"/>
      <c r="LDV109" s="1252"/>
      <c r="LDW109" s="1252"/>
      <c r="LDX109" s="1252"/>
      <c r="LDY109" s="1252"/>
      <c r="LDZ109" s="1252"/>
      <c r="LEA109" s="1252"/>
      <c r="LEB109" s="1252"/>
      <c r="LEC109" s="1252"/>
      <c r="LED109" s="1252"/>
      <c r="LEE109" s="1252"/>
      <c r="LEF109" s="1252"/>
      <c r="LEG109" s="1252"/>
      <c r="LEH109" s="1252"/>
      <c r="LEI109" s="1252"/>
      <c r="LEJ109" s="1252"/>
      <c r="LEK109" s="1252"/>
      <c r="LEL109" s="1252"/>
      <c r="LEM109" s="1252"/>
      <c r="LEN109" s="1252"/>
      <c r="LEO109" s="1252"/>
      <c r="LEP109" s="1252"/>
      <c r="LEQ109" s="1252"/>
      <c r="LER109" s="1252"/>
      <c r="LES109" s="1252"/>
      <c r="LET109" s="1252"/>
      <c r="LEU109" s="1252"/>
      <c r="LEV109" s="1252"/>
      <c r="LEW109" s="1252"/>
      <c r="LEX109" s="1252"/>
      <c r="LEY109" s="1252"/>
      <c r="LEZ109" s="1252"/>
      <c r="LFA109" s="1252"/>
      <c r="LFB109" s="1252"/>
      <c r="LFC109" s="1252"/>
      <c r="LFD109" s="1252"/>
      <c r="LFE109" s="1252"/>
      <c r="LFF109" s="1252"/>
      <c r="LFG109" s="1252"/>
      <c r="LFH109" s="1252"/>
      <c r="LFI109" s="1252"/>
      <c r="LFJ109" s="1252"/>
      <c r="LFK109" s="1252"/>
      <c r="LFL109" s="1252"/>
      <c r="LFM109" s="1252"/>
      <c r="LFN109" s="1252"/>
      <c r="LFO109" s="1252"/>
      <c r="LFP109" s="1252"/>
      <c r="LFQ109" s="1252"/>
      <c r="LFR109" s="1252"/>
      <c r="LFS109" s="1252"/>
      <c r="LFT109" s="1252"/>
      <c r="LFU109" s="1252"/>
      <c r="LFV109" s="1252"/>
      <c r="LFW109" s="1252"/>
      <c r="LFX109" s="1252"/>
      <c r="LFY109" s="1252"/>
      <c r="LFZ109" s="1252"/>
      <c r="LGA109" s="1252"/>
      <c r="LGB109" s="1252"/>
      <c r="LGC109" s="1252"/>
      <c r="LGD109" s="1252"/>
      <c r="LGE109" s="1252"/>
      <c r="LGF109" s="1252"/>
      <c r="LGG109" s="1252"/>
      <c r="LGH109" s="1252"/>
      <c r="LGI109" s="1252"/>
      <c r="LGJ109" s="1252"/>
      <c r="LGK109" s="1252"/>
      <c r="LGL109" s="1252"/>
      <c r="LGM109" s="1252"/>
      <c r="LGN109" s="1252"/>
      <c r="LGO109" s="1252"/>
      <c r="LGP109" s="1252"/>
      <c r="LGQ109" s="1252"/>
      <c r="LGR109" s="1252"/>
      <c r="LGS109" s="1252"/>
      <c r="LGT109" s="1252"/>
      <c r="LGU109" s="1252"/>
      <c r="LGV109" s="1252"/>
      <c r="LGW109" s="1252"/>
      <c r="LGX109" s="1252"/>
      <c r="LGY109" s="1252"/>
      <c r="LGZ109" s="1252"/>
      <c r="LHA109" s="1252"/>
      <c r="LHB109" s="1252"/>
      <c r="LHC109" s="1252"/>
      <c r="LHD109" s="1252"/>
      <c r="LHE109" s="1252"/>
      <c r="LHF109" s="1252"/>
      <c r="LHG109" s="1252"/>
      <c r="LHH109" s="1252"/>
      <c r="LHI109" s="1252"/>
      <c r="LHJ109" s="1252"/>
      <c r="LHK109" s="1252"/>
      <c r="LHL109" s="1252"/>
      <c r="LHM109" s="1252"/>
      <c r="LHN109" s="1252"/>
      <c r="LHO109" s="1252"/>
      <c r="LHP109" s="1252"/>
      <c r="LHQ109" s="1252"/>
      <c r="LHR109" s="1252"/>
      <c r="LHS109" s="1252"/>
      <c r="LHT109" s="1252"/>
      <c r="LHU109" s="1252"/>
      <c r="LHV109" s="1252"/>
      <c r="LHW109" s="1252"/>
      <c r="LHX109" s="1252"/>
      <c r="LHY109" s="1252"/>
      <c r="LHZ109" s="1252"/>
      <c r="LIA109" s="1252"/>
      <c r="LIB109" s="1252"/>
      <c r="LIC109" s="1252"/>
      <c r="LID109" s="1252"/>
      <c r="LIE109" s="1252"/>
      <c r="LIF109" s="1252"/>
      <c r="LIG109" s="1252"/>
      <c r="LIH109" s="1252"/>
      <c r="LII109" s="1252"/>
      <c r="LIJ109" s="1252"/>
      <c r="LIK109" s="1252"/>
      <c r="LIL109" s="1252"/>
      <c r="LIM109" s="1252"/>
      <c r="LIN109" s="1252"/>
      <c r="LIO109" s="1252"/>
      <c r="LIP109" s="1252"/>
      <c r="LIQ109" s="1252"/>
      <c r="LIR109" s="1252"/>
      <c r="LIS109" s="1252"/>
      <c r="LIT109" s="1252"/>
      <c r="LIU109" s="1252"/>
      <c r="LIV109" s="1252"/>
      <c r="LIW109" s="1252"/>
      <c r="LIX109" s="1252"/>
      <c r="LIY109" s="1252"/>
      <c r="LIZ109" s="1252"/>
      <c r="LJA109" s="1252"/>
      <c r="LJB109" s="1252"/>
      <c r="LJC109" s="1252"/>
      <c r="LJD109" s="1252"/>
      <c r="LJE109" s="1252"/>
      <c r="LJF109" s="1252"/>
      <c r="LJG109" s="1252"/>
      <c r="LJH109" s="1252"/>
      <c r="LJI109" s="1252"/>
      <c r="LJJ109" s="1252"/>
      <c r="LJK109" s="1252"/>
      <c r="LJL109" s="1252"/>
      <c r="LJM109" s="1252"/>
      <c r="LJN109" s="1252"/>
      <c r="LJO109" s="1252"/>
      <c r="LJP109" s="1252"/>
      <c r="LJQ109" s="1252"/>
      <c r="LJR109" s="1252"/>
      <c r="LJS109" s="1252"/>
      <c r="LJT109" s="1252"/>
      <c r="LJU109" s="1252"/>
      <c r="LJV109" s="1252"/>
      <c r="LJW109" s="1252"/>
      <c r="LJX109" s="1252"/>
      <c r="LJY109" s="1252"/>
      <c r="LJZ109" s="1252"/>
      <c r="LKA109" s="1252"/>
      <c r="LKB109" s="1252"/>
      <c r="LKC109" s="1252"/>
      <c r="LKD109" s="1252"/>
      <c r="LKE109" s="1252"/>
      <c r="LKF109" s="1252"/>
      <c r="LKG109" s="1252"/>
      <c r="LKH109" s="1252"/>
      <c r="LKI109" s="1252"/>
      <c r="LKJ109" s="1252"/>
      <c r="LKK109" s="1252"/>
      <c r="LKL109" s="1252"/>
      <c r="LKM109" s="1252"/>
      <c r="LKN109" s="1252"/>
      <c r="LKO109" s="1252"/>
      <c r="LKP109" s="1252"/>
      <c r="LKQ109" s="1252"/>
      <c r="LKR109" s="1252"/>
      <c r="LKS109" s="1252"/>
      <c r="LKT109" s="1252"/>
      <c r="LKU109" s="1252"/>
      <c r="LKV109" s="1252"/>
      <c r="LKW109" s="1252"/>
      <c r="LKX109" s="1252"/>
      <c r="LKY109" s="1252"/>
      <c r="LKZ109" s="1252"/>
      <c r="LLA109" s="1252"/>
      <c r="LLB109" s="1252"/>
      <c r="LLC109" s="1252"/>
      <c r="LLD109" s="1252"/>
      <c r="LLE109" s="1252"/>
      <c r="LLF109" s="1252"/>
      <c r="LLG109" s="1252"/>
      <c r="LLH109" s="1252"/>
      <c r="LLI109" s="1252"/>
      <c r="LLJ109" s="1252"/>
      <c r="LLK109" s="1252"/>
      <c r="LLL109" s="1252"/>
      <c r="LLM109" s="1252"/>
      <c r="LLN109" s="1252"/>
      <c r="LLO109" s="1252"/>
      <c r="LLP109" s="1252"/>
      <c r="LLQ109" s="1252"/>
      <c r="LLR109" s="1252"/>
      <c r="LLS109" s="1252"/>
      <c r="LLT109" s="1252"/>
      <c r="LLU109" s="1252"/>
      <c r="LLV109" s="1252"/>
      <c r="LLW109" s="1252"/>
      <c r="LLX109" s="1252"/>
      <c r="LLY109" s="1252"/>
      <c r="LLZ109" s="1252"/>
      <c r="LMA109" s="1252"/>
      <c r="LMB109" s="1252"/>
      <c r="LMC109" s="1252"/>
      <c r="LMD109" s="1252"/>
      <c r="LME109" s="1252"/>
      <c r="LMF109" s="1252"/>
      <c r="LMG109" s="1252"/>
      <c r="LMH109" s="1252"/>
      <c r="LMI109" s="1252"/>
      <c r="LMJ109" s="1252"/>
      <c r="LMK109" s="1252"/>
      <c r="LML109" s="1252"/>
      <c r="LMM109" s="1252"/>
      <c r="LMN109" s="1252"/>
      <c r="LMO109" s="1252"/>
      <c r="LMP109" s="1252"/>
      <c r="LMQ109" s="1252"/>
      <c r="LMR109" s="1252"/>
      <c r="LMS109" s="1252"/>
      <c r="LMT109" s="1252"/>
      <c r="LMU109" s="1252"/>
      <c r="LMV109" s="1252"/>
      <c r="LMW109" s="1252"/>
      <c r="LMX109" s="1252"/>
      <c r="LMY109" s="1252"/>
      <c r="LMZ109" s="1252"/>
      <c r="LNA109" s="1252"/>
      <c r="LNB109" s="1252"/>
      <c r="LNC109" s="1252"/>
      <c r="LND109" s="1252"/>
      <c r="LNE109" s="1252"/>
      <c r="LNF109" s="1252"/>
      <c r="LNG109" s="1252"/>
      <c r="LNH109" s="1252"/>
      <c r="LNI109" s="1252"/>
      <c r="LNJ109" s="1252"/>
      <c r="LNK109" s="1252"/>
      <c r="LNL109" s="1252"/>
      <c r="LNM109" s="1252"/>
      <c r="LNN109" s="1252"/>
      <c r="LNO109" s="1252"/>
      <c r="LNP109" s="1252"/>
      <c r="LNQ109" s="1252"/>
      <c r="LNR109" s="1252"/>
      <c r="LNS109" s="1252"/>
      <c r="LNT109" s="1252"/>
      <c r="LNU109" s="1252"/>
      <c r="LNV109" s="1252"/>
      <c r="LNW109" s="1252"/>
      <c r="LNX109" s="1252"/>
      <c r="LNY109" s="1252"/>
      <c r="LNZ109" s="1252"/>
      <c r="LOA109" s="1252"/>
      <c r="LOB109" s="1252"/>
      <c r="LOC109" s="1252"/>
      <c r="LOD109" s="1252"/>
      <c r="LOE109" s="1252"/>
      <c r="LOF109" s="1252"/>
      <c r="LOG109" s="1252"/>
      <c r="LOH109" s="1252"/>
      <c r="LOI109" s="1252"/>
      <c r="LOJ109" s="1252"/>
      <c r="LOK109" s="1252"/>
      <c r="LOL109" s="1252"/>
      <c r="LOM109" s="1252"/>
      <c r="LON109" s="1252"/>
      <c r="LOO109" s="1252"/>
      <c r="LOP109" s="1252"/>
      <c r="LOQ109" s="1252"/>
      <c r="LOR109" s="1252"/>
      <c r="LOS109" s="1252"/>
      <c r="LOT109" s="1252"/>
      <c r="LOU109" s="1252"/>
      <c r="LOV109" s="1252"/>
      <c r="LOW109" s="1252"/>
      <c r="LOX109" s="1252"/>
      <c r="LOY109" s="1252"/>
      <c r="LOZ109" s="1252"/>
      <c r="LPA109" s="1252"/>
      <c r="LPB109" s="1252"/>
      <c r="LPC109" s="1252"/>
      <c r="LPD109" s="1252"/>
      <c r="LPE109" s="1252"/>
      <c r="LPF109" s="1252"/>
      <c r="LPG109" s="1252"/>
      <c r="LPH109" s="1252"/>
      <c r="LPI109" s="1252"/>
      <c r="LPJ109" s="1252"/>
      <c r="LPK109" s="1252"/>
      <c r="LPL109" s="1252"/>
      <c r="LPM109" s="1252"/>
      <c r="LPN109" s="1252"/>
      <c r="LPO109" s="1252"/>
      <c r="LPP109" s="1252"/>
      <c r="LPQ109" s="1252"/>
      <c r="LPR109" s="1252"/>
      <c r="LPS109" s="1252"/>
      <c r="LPT109" s="1252"/>
      <c r="LPU109" s="1252"/>
      <c r="LPV109" s="1252"/>
      <c r="LPW109" s="1252"/>
      <c r="LPX109" s="1252"/>
      <c r="LPY109" s="1252"/>
      <c r="LPZ109" s="1252"/>
      <c r="LQA109" s="1252"/>
      <c r="LQB109" s="1252"/>
      <c r="LQC109" s="1252"/>
      <c r="LQD109" s="1252"/>
      <c r="LQE109" s="1252"/>
      <c r="LQF109" s="1252"/>
      <c r="LQG109" s="1252"/>
      <c r="LQH109" s="1252"/>
      <c r="LQI109" s="1252"/>
      <c r="LQJ109" s="1252"/>
      <c r="LQK109" s="1252"/>
      <c r="LQL109" s="1252"/>
      <c r="LQM109" s="1252"/>
      <c r="LQN109" s="1252"/>
      <c r="LQO109" s="1252"/>
      <c r="LQP109" s="1252"/>
      <c r="LQQ109" s="1252"/>
      <c r="LQR109" s="1252"/>
      <c r="LQS109" s="1252"/>
      <c r="LQT109" s="1252"/>
      <c r="LQU109" s="1252"/>
      <c r="LQV109" s="1252"/>
      <c r="LQW109" s="1252"/>
      <c r="LQX109" s="1252"/>
      <c r="LQY109" s="1252"/>
      <c r="LQZ109" s="1252"/>
      <c r="LRA109" s="1252"/>
      <c r="LRB109" s="1252"/>
      <c r="LRC109" s="1252"/>
      <c r="LRD109" s="1252"/>
      <c r="LRE109" s="1252"/>
      <c r="LRF109" s="1252"/>
      <c r="LRG109" s="1252"/>
      <c r="LRH109" s="1252"/>
      <c r="LRI109" s="1252"/>
      <c r="LRJ109" s="1252"/>
      <c r="LRK109" s="1252"/>
      <c r="LRL109" s="1252"/>
      <c r="LRM109" s="1252"/>
      <c r="LRN109" s="1252"/>
      <c r="LRO109" s="1252"/>
      <c r="LRP109" s="1252"/>
      <c r="LRQ109" s="1252"/>
      <c r="LRR109" s="1252"/>
      <c r="LRS109" s="1252"/>
      <c r="LRT109" s="1252"/>
      <c r="LRU109" s="1252"/>
      <c r="LRV109" s="1252"/>
      <c r="LRW109" s="1252"/>
      <c r="LRX109" s="1252"/>
      <c r="LRY109" s="1252"/>
      <c r="LRZ109" s="1252"/>
      <c r="LSA109" s="1252"/>
      <c r="LSB109" s="1252"/>
      <c r="LSC109" s="1252"/>
      <c r="LSD109" s="1252"/>
      <c r="LSE109" s="1252"/>
      <c r="LSF109" s="1252"/>
      <c r="LSG109" s="1252"/>
      <c r="LSH109" s="1252"/>
      <c r="LSI109" s="1252"/>
      <c r="LSJ109" s="1252"/>
      <c r="LSK109" s="1252"/>
      <c r="LSL109" s="1252"/>
      <c r="LSM109" s="1252"/>
      <c r="LSN109" s="1252"/>
      <c r="LSO109" s="1252"/>
      <c r="LSP109" s="1252"/>
      <c r="LSQ109" s="1252"/>
      <c r="LSR109" s="1252"/>
      <c r="LSS109" s="1252"/>
      <c r="LST109" s="1252"/>
      <c r="LSU109" s="1252"/>
      <c r="LSV109" s="1252"/>
      <c r="LSW109" s="1252"/>
      <c r="LSX109" s="1252"/>
      <c r="LSY109" s="1252"/>
      <c r="LSZ109" s="1252"/>
      <c r="LTA109" s="1252"/>
      <c r="LTB109" s="1252"/>
      <c r="LTC109" s="1252"/>
      <c r="LTD109" s="1252"/>
      <c r="LTE109" s="1252"/>
      <c r="LTF109" s="1252"/>
      <c r="LTG109" s="1252"/>
      <c r="LTH109" s="1252"/>
      <c r="LTI109" s="1252"/>
      <c r="LTJ109" s="1252"/>
      <c r="LTK109" s="1252"/>
      <c r="LTL109" s="1252"/>
      <c r="LTM109" s="1252"/>
      <c r="LTN109" s="1252"/>
      <c r="LTO109" s="1252"/>
      <c r="LTP109" s="1252"/>
      <c r="LTQ109" s="1252"/>
      <c r="LTR109" s="1252"/>
      <c r="LTS109" s="1252"/>
      <c r="LTT109" s="1252"/>
      <c r="LTU109" s="1252"/>
      <c r="LTV109" s="1252"/>
      <c r="LTW109" s="1252"/>
      <c r="LTX109" s="1252"/>
      <c r="LTY109" s="1252"/>
      <c r="LTZ109" s="1252"/>
      <c r="LUA109" s="1252"/>
      <c r="LUB109" s="1252"/>
      <c r="LUC109" s="1252"/>
      <c r="LUD109" s="1252"/>
      <c r="LUE109" s="1252"/>
      <c r="LUF109" s="1252"/>
      <c r="LUG109" s="1252"/>
      <c r="LUH109" s="1252"/>
      <c r="LUI109" s="1252"/>
      <c r="LUJ109" s="1252"/>
      <c r="LUK109" s="1252"/>
      <c r="LUL109" s="1252"/>
      <c r="LUM109" s="1252"/>
      <c r="LUN109" s="1252"/>
      <c r="LUO109" s="1252"/>
      <c r="LUP109" s="1252"/>
      <c r="LUQ109" s="1252"/>
      <c r="LUR109" s="1252"/>
      <c r="LUS109" s="1252"/>
      <c r="LUT109" s="1252"/>
      <c r="LUU109" s="1252"/>
      <c r="LUV109" s="1252"/>
      <c r="LUW109" s="1252"/>
      <c r="LUX109" s="1252"/>
      <c r="LUY109" s="1252"/>
      <c r="LUZ109" s="1252"/>
      <c r="LVA109" s="1252"/>
      <c r="LVB109" s="1252"/>
      <c r="LVC109" s="1252"/>
      <c r="LVD109" s="1252"/>
      <c r="LVE109" s="1252"/>
      <c r="LVF109" s="1252"/>
      <c r="LVG109" s="1252"/>
      <c r="LVH109" s="1252"/>
      <c r="LVI109" s="1252"/>
      <c r="LVJ109" s="1252"/>
      <c r="LVK109" s="1252"/>
      <c r="LVL109" s="1252"/>
      <c r="LVM109" s="1252"/>
      <c r="LVN109" s="1252"/>
      <c r="LVO109" s="1252"/>
      <c r="LVP109" s="1252"/>
      <c r="LVQ109" s="1252"/>
      <c r="LVR109" s="1252"/>
      <c r="LVS109" s="1252"/>
      <c r="LVT109" s="1252"/>
      <c r="LVU109" s="1252"/>
      <c r="LVV109" s="1252"/>
      <c r="LVW109" s="1252"/>
      <c r="LVX109" s="1252"/>
      <c r="LVY109" s="1252"/>
      <c r="LVZ109" s="1252"/>
      <c r="LWA109" s="1252"/>
      <c r="LWB109" s="1252"/>
      <c r="LWC109" s="1252"/>
      <c r="LWD109" s="1252"/>
      <c r="LWE109" s="1252"/>
      <c r="LWF109" s="1252"/>
      <c r="LWG109" s="1252"/>
      <c r="LWH109" s="1252"/>
      <c r="LWI109" s="1252"/>
      <c r="LWJ109" s="1252"/>
      <c r="LWK109" s="1252"/>
      <c r="LWL109" s="1252"/>
      <c r="LWM109" s="1252"/>
      <c r="LWN109" s="1252"/>
      <c r="LWO109" s="1252"/>
      <c r="LWP109" s="1252"/>
      <c r="LWQ109" s="1252"/>
      <c r="LWR109" s="1252"/>
      <c r="LWS109" s="1252"/>
      <c r="LWT109" s="1252"/>
      <c r="LWU109" s="1252"/>
      <c r="LWV109" s="1252"/>
      <c r="LWW109" s="1252"/>
      <c r="LWX109" s="1252"/>
      <c r="LWY109" s="1252"/>
      <c r="LWZ109" s="1252"/>
      <c r="LXA109" s="1252"/>
      <c r="LXB109" s="1252"/>
      <c r="LXC109" s="1252"/>
      <c r="LXD109" s="1252"/>
      <c r="LXE109" s="1252"/>
      <c r="LXF109" s="1252"/>
      <c r="LXG109" s="1252"/>
      <c r="LXH109" s="1252"/>
      <c r="LXI109" s="1252"/>
      <c r="LXJ109" s="1252"/>
      <c r="LXK109" s="1252"/>
      <c r="LXL109" s="1252"/>
      <c r="LXM109" s="1252"/>
      <c r="LXN109" s="1252"/>
      <c r="LXO109" s="1252"/>
      <c r="LXP109" s="1252"/>
      <c r="LXQ109" s="1252"/>
      <c r="LXR109" s="1252"/>
      <c r="LXS109" s="1252"/>
      <c r="LXT109" s="1252"/>
      <c r="LXU109" s="1252"/>
      <c r="LXV109" s="1252"/>
      <c r="LXW109" s="1252"/>
      <c r="LXX109" s="1252"/>
      <c r="LXY109" s="1252"/>
      <c r="LXZ109" s="1252"/>
      <c r="LYA109" s="1252"/>
      <c r="LYB109" s="1252"/>
      <c r="LYC109" s="1252"/>
      <c r="LYD109" s="1252"/>
      <c r="LYE109" s="1252"/>
      <c r="LYF109" s="1252"/>
      <c r="LYG109" s="1252"/>
      <c r="LYH109" s="1252"/>
      <c r="LYI109" s="1252"/>
      <c r="LYJ109" s="1252"/>
      <c r="LYK109" s="1252"/>
      <c r="LYL109" s="1252"/>
      <c r="LYM109" s="1252"/>
      <c r="LYN109" s="1252"/>
      <c r="LYO109" s="1252"/>
      <c r="LYP109" s="1252"/>
      <c r="LYQ109" s="1252"/>
      <c r="LYR109" s="1252"/>
      <c r="LYS109" s="1252"/>
      <c r="LYT109" s="1252"/>
      <c r="LYU109" s="1252"/>
      <c r="LYV109" s="1252"/>
      <c r="LYW109" s="1252"/>
      <c r="LYX109" s="1252"/>
      <c r="LYY109" s="1252"/>
      <c r="LYZ109" s="1252"/>
      <c r="LZA109" s="1252"/>
      <c r="LZB109" s="1252"/>
      <c r="LZC109" s="1252"/>
      <c r="LZD109" s="1252"/>
      <c r="LZE109" s="1252"/>
      <c r="LZF109" s="1252"/>
      <c r="LZG109" s="1252"/>
      <c r="LZH109" s="1252"/>
      <c r="LZI109" s="1252"/>
      <c r="LZJ109" s="1252"/>
      <c r="LZK109" s="1252"/>
      <c r="LZL109" s="1252"/>
      <c r="LZM109" s="1252"/>
      <c r="LZN109" s="1252"/>
      <c r="LZO109" s="1252"/>
      <c r="LZP109" s="1252"/>
      <c r="LZQ109" s="1252"/>
      <c r="LZR109" s="1252"/>
      <c r="LZS109" s="1252"/>
      <c r="LZT109" s="1252"/>
      <c r="LZU109" s="1252"/>
      <c r="LZV109" s="1252"/>
      <c r="LZW109" s="1252"/>
      <c r="LZX109" s="1252"/>
      <c r="LZY109" s="1252"/>
      <c r="LZZ109" s="1252"/>
      <c r="MAA109" s="1252"/>
      <c r="MAB109" s="1252"/>
      <c r="MAC109" s="1252"/>
      <c r="MAD109" s="1252"/>
      <c r="MAE109" s="1252"/>
      <c r="MAF109" s="1252"/>
      <c r="MAG109" s="1252"/>
      <c r="MAH109" s="1252"/>
      <c r="MAI109" s="1252"/>
      <c r="MAJ109" s="1252"/>
      <c r="MAK109" s="1252"/>
      <c r="MAL109" s="1252"/>
      <c r="MAM109" s="1252"/>
      <c r="MAN109" s="1252"/>
      <c r="MAO109" s="1252"/>
      <c r="MAP109" s="1252"/>
      <c r="MAQ109" s="1252"/>
      <c r="MAR109" s="1252"/>
      <c r="MAS109" s="1252"/>
      <c r="MAT109" s="1252"/>
      <c r="MAU109" s="1252"/>
      <c r="MAV109" s="1252"/>
      <c r="MAW109" s="1252"/>
      <c r="MAX109" s="1252"/>
      <c r="MAY109" s="1252"/>
      <c r="MAZ109" s="1252"/>
      <c r="MBA109" s="1252"/>
      <c r="MBB109" s="1252"/>
      <c r="MBC109" s="1252"/>
      <c r="MBD109" s="1252"/>
      <c r="MBE109" s="1252"/>
      <c r="MBF109" s="1252"/>
      <c r="MBG109" s="1252"/>
      <c r="MBH109" s="1252"/>
      <c r="MBI109" s="1252"/>
      <c r="MBJ109" s="1252"/>
      <c r="MBK109" s="1252"/>
      <c r="MBL109" s="1252"/>
      <c r="MBM109" s="1252"/>
      <c r="MBN109" s="1252"/>
      <c r="MBO109" s="1252"/>
      <c r="MBP109" s="1252"/>
      <c r="MBQ109" s="1252"/>
      <c r="MBR109" s="1252"/>
      <c r="MBS109" s="1252"/>
      <c r="MBT109" s="1252"/>
      <c r="MBU109" s="1252"/>
      <c r="MBV109" s="1252"/>
      <c r="MBW109" s="1252"/>
      <c r="MBX109" s="1252"/>
      <c r="MBY109" s="1252"/>
      <c r="MBZ109" s="1252"/>
      <c r="MCA109" s="1252"/>
      <c r="MCB109" s="1252"/>
      <c r="MCC109" s="1252"/>
      <c r="MCD109" s="1252"/>
      <c r="MCE109" s="1252"/>
      <c r="MCF109" s="1252"/>
      <c r="MCG109" s="1252"/>
      <c r="MCH109" s="1252"/>
      <c r="MCI109" s="1252"/>
      <c r="MCJ109" s="1252"/>
      <c r="MCK109" s="1252"/>
      <c r="MCL109" s="1252"/>
      <c r="MCM109" s="1252"/>
      <c r="MCN109" s="1252"/>
      <c r="MCO109" s="1252"/>
      <c r="MCP109" s="1252"/>
      <c r="MCQ109" s="1252"/>
      <c r="MCR109" s="1252"/>
      <c r="MCS109" s="1252"/>
      <c r="MCT109" s="1252"/>
      <c r="MCU109" s="1252"/>
      <c r="MCV109" s="1252"/>
      <c r="MCW109" s="1252"/>
      <c r="MCX109" s="1252"/>
      <c r="MCY109" s="1252"/>
      <c r="MCZ109" s="1252"/>
      <c r="MDA109" s="1252"/>
      <c r="MDB109" s="1252"/>
      <c r="MDC109" s="1252"/>
      <c r="MDD109" s="1252"/>
      <c r="MDE109" s="1252"/>
      <c r="MDF109" s="1252"/>
      <c r="MDG109" s="1252"/>
      <c r="MDH109" s="1252"/>
      <c r="MDI109" s="1252"/>
      <c r="MDJ109" s="1252"/>
      <c r="MDK109" s="1252"/>
      <c r="MDL109" s="1252"/>
      <c r="MDM109" s="1252"/>
      <c r="MDN109" s="1252"/>
      <c r="MDO109" s="1252"/>
      <c r="MDP109" s="1252"/>
      <c r="MDQ109" s="1252"/>
      <c r="MDR109" s="1252"/>
      <c r="MDS109" s="1252"/>
      <c r="MDT109" s="1252"/>
      <c r="MDU109" s="1252"/>
      <c r="MDV109" s="1252"/>
      <c r="MDW109" s="1252"/>
      <c r="MDX109" s="1252"/>
      <c r="MDY109" s="1252"/>
      <c r="MDZ109" s="1252"/>
      <c r="MEA109" s="1252"/>
      <c r="MEB109" s="1252"/>
      <c r="MEC109" s="1252"/>
      <c r="MED109" s="1252"/>
      <c r="MEE109" s="1252"/>
      <c r="MEF109" s="1252"/>
      <c r="MEG109" s="1252"/>
      <c r="MEH109" s="1252"/>
      <c r="MEI109" s="1252"/>
      <c r="MEJ109" s="1252"/>
      <c r="MEK109" s="1252"/>
      <c r="MEL109" s="1252"/>
      <c r="MEM109" s="1252"/>
      <c r="MEN109" s="1252"/>
      <c r="MEO109" s="1252"/>
      <c r="MEP109" s="1252"/>
      <c r="MEQ109" s="1252"/>
      <c r="MER109" s="1252"/>
      <c r="MES109" s="1252"/>
      <c r="MET109" s="1252"/>
      <c r="MEU109" s="1252"/>
      <c r="MEV109" s="1252"/>
      <c r="MEW109" s="1252"/>
      <c r="MEX109" s="1252"/>
      <c r="MEY109" s="1252"/>
      <c r="MEZ109" s="1252"/>
      <c r="MFA109" s="1252"/>
      <c r="MFB109" s="1252"/>
      <c r="MFC109" s="1252"/>
      <c r="MFD109" s="1252"/>
      <c r="MFE109" s="1252"/>
      <c r="MFF109" s="1252"/>
      <c r="MFG109" s="1252"/>
      <c r="MFH109" s="1252"/>
      <c r="MFI109" s="1252"/>
      <c r="MFJ109" s="1252"/>
      <c r="MFK109" s="1252"/>
      <c r="MFL109" s="1252"/>
      <c r="MFM109" s="1252"/>
      <c r="MFN109" s="1252"/>
      <c r="MFO109" s="1252"/>
      <c r="MFP109" s="1252"/>
      <c r="MFQ109" s="1252"/>
      <c r="MFR109" s="1252"/>
      <c r="MFS109" s="1252"/>
      <c r="MFT109" s="1252"/>
      <c r="MFU109" s="1252"/>
      <c r="MFV109" s="1252"/>
      <c r="MFW109" s="1252"/>
      <c r="MFX109" s="1252"/>
      <c r="MFY109" s="1252"/>
      <c r="MFZ109" s="1252"/>
      <c r="MGA109" s="1252"/>
      <c r="MGB109" s="1252"/>
      <c r="MGC109" s="1252"/>
      <c r="MGD109" s="1252"/>
      <c r="MGE109" s="1252"/>
      <c r="MGF109" s="1252"/>
      <c r="MGG109" s="1252"/>
      <c r="MGH109" s="1252"/>
      <c r="MGI109" s="1252"/>
      <c r="MGJ109" s="1252"/>
      <c r="MGK109" s="1252"/>
      <c r="MGL109" s="1252"/>
      <c r="MGM109" s="1252"/>
      <c r="MGN109" s="1252"/>
      <c r="MGO109" s="1252"/>
      <c r="MGP109" s="1252"/>
      <c r="MGQ109" s="1252"/>
      <c r="MGR109" s="1252"/>
      <c r="MGS109" s="1252"/>
      <c r="MGT109" s="1252"/>
      <c r="MGU109" s="1252"/>
      <c r="MGV109" s="1252"/>
      <c r="MGW109" s="1252"/>
      <c r="MGX109" s="1252"/>
      <c r="MGY109" s="1252"/>
      <c r="MGZ109" s="1252"/>
      <c r="MHA109" s="1252"/>
      <c r="MHB109" s="1252"/>
      <c r="MHC109" s="1252"/>
      <c r="MHD109" s="1252"/>
      <c r="MHE109" s="1252"/>
      <c r="MHF109" s="1252"/>
      <c r="MHG109" s="1252"/>
      <c r="MHH109" s="1252"/>
      <c r="MHI109" s="1252"/>
      <c r="MHJ109" s="1252"/>
      <c r="MHK109" s="1252"/>
      <c r="MHL109" s="1252"/>
      <c r="MHM109" s="1252"/>
      <c r="MHN109" s="1252"/>
      <c r="MHO109" s="1252"/>
      <c r="MHP109" s="1252"/>
      <c r="MHQ109" s="1252"/>
      <c r="MHR109" s="1252"/>
      <c r="MHS109" s="1252"/>
      <c r="MHT109" s="1252"/>
      <c r="MHU109" s="1252"/>
      <c r="MHV109" s="1252"/>
      <c r="MHW109" s="1252"/>
      <c r="MHX109" s="1252"/>
      <c r="MHY109" s="1252"/>
      <c r="MHZ109" s="1252"/>
      <c r="MIA109" s="1252"/>
      <c r="MIB109" s="1252"/>
      <c r="MIC109" s="1252"/>
      <c r="MID109" s="1252"/>
      <c r="MIE109" s="1252"/>
      <c r="MIF109" s="1252"/>
      <c r="MIG109" s="1252"/>
      <c r="MIH109" s="1252"/>
      <c r="MII109" s="1252"/>
      <c r="MIJ109" s="1252"/>
      <c r="MIK109" s="1252"/>
      <c r="MIL109" s="1252"/>
      <c r="MIM109" s="1252"/>
      <c r="MIN109" s="1252"/>
      <c r="MIO109" s="1252"/>
      <c r="MIP109" s="1252"/>
      <c r="MIQ109" s="1252"/>
      <c r="MIR109" s="1252"/>
      <c r="MIS109" s="1252"/>
      <c r="MIT109" s="1252"/>
      <c r="MIU109" s="1252"/>
      <c r="MIV109" s="1252"/>
      <c r="MIW109" s="1252"/>
      <c r="MIX109" s="1252"/>
      <c r="MIY109" s="1252"/>
      <c r="MIZ109" s="1252"/>
      <c r="MJA109" s="1252"/>
      <c r="MJB109" s="1252"/>
      <c r="MJC109" s="1252"/>
      <c r="MJD109" s="1252"/>
      <c r="MJE109" s="1252"/>
      <c r="MJF109" s="1252"/>
      <c r="MJG109" s="1252"/>
      <c r="MJH109" s="1252"/>
      <c r="MJI109" s="1252"/>
      <c r="MJJ109" s="1252"/>
      <c r="MJK109" s="1252"/>
      <c r="MJL109" s="1252"/>
      <c r="MJM109" s="1252"/>
      <c r="MJN109" s="1252"/>
      <c r="MJO109" s="1252"/>
      <c r="MJP109" s="1252"/>
      <c r="MJQ109" s="1252"/>
      <c r="MJR109" s="1252"/>
      <c r="MJS109" s="1252"/>
      <c r="MJT109" s="1252"/>
      <c r="MJU109" s="1252"/>
      <c r="MJV109" s="1252"/>
      <c r="MJW109" s="1252"/>
      <c r="MJX109" s="1252"/>
      <c r="MJY109" s="1252"/>
      <c r="MJZ109" s="1252"/>
      <c r="MKA109" s="1252"/>
      <c r="MKB109" s="1252"/>
      <c r="MKC109" s="1252"/>
      <c r="MKD109" s="1252"/>
      <c r="MKE109" s="1252"/>
      <c r="MKF109" s="1252"/>
      <c r="MKG109" s="1252"/>
      <c r="MKH109" s="1252"/>
      <c r="MKI109" s="1252"/>
      <c r="MKJ109" s="1252"/>
      <c r="MKK109" s="1252"/>
      <c r="MKL109" s="1252"/>
      <c r="MKM109" s="1252"/>
      <c r="MKN109" s="1252"/>
      <c r="MKO109" s="1252"/>
      <c r="MKP109" s="1252"/>
      <c r="MKQ109" s="1252"/>
      <c r="MKR109" s="1252"/>
      <c r="MKS109" s="1252"/>
      <c r="MKT109" s="1252"/>
      <c r="MKU109" s="1252"/>
      <c r="MKV109" s="1252"/>
      <c r="MKW109" s="1252"/>
      <c r="MKX109" s="1252"/>
      <c r="MKY109" s="1252"/>
      <c r="MKZ109" s="1252"/>
      <c r="MLA109" s="1252"/>
      <c r="MLB109" s="1252"/>
      <c r="MLC109" s="1252"/>
      <c r="MLD109" s="1252"/>
      <c r="MLE109" s="1252"/>
      <c r="MLF109" s="1252"/>
      <c r="MLG109" s="1252"/>
      <c r="MLH109" s="1252"/>
      <c r="MLI109" s="1252"/>
      <c r="MLJ109" s="1252"/>
      <c r="MLK109" s="1252"/>
      <c r="MLL109" s="1252"/>
      <c r="MLM109" s="1252"/>
      <c r="MLN109" s="1252"/>
      <c r="MLO109" s="1252"/>
      <c r="MLP109" s="1252"/>
      <c r="MLQ109" s="1252"/>
      <c r="MLR109" s="1252"/>
      <c r="MLS109" s="1252"/>
      <c r="MLT109" s="1252"/>
      <c r="MLU109" s="1252"/>
      <c r="MLV109" s="1252"/>
      <c r="MLW109" s="1252"/>
      <c r="MLX109" s="1252"/>
      <c r="MLY109" s="1252"/>
      <c r="MLZ109" s="1252"/>
      <c r="MMA109" s="1252"/>
      <c r="MMB109" s="1252"/>
      <c r="MMC109" s="1252"/>
      <c r="MMD109" s="1252"/>
      <c r="MME109" s="1252"/>
      <c r="MMF109" s="1252"/>
      <c r="MMG109" s="1252"/>
      <c r="MMH109" s="1252"/>
      <c r="MMI109" s="1252"/>
      <c r="MMJ109" s="1252"/>
      <c r="MMK109" s="1252"/>
      <c r="MML109" s="1252"/>
      <c r="MMM109" s="1252"/>
      <c r="MMN109" s="1252"/>
      <c r="MMO109" s="1252"/>
      <c r="MMP109" s="1252"/>
      <c r="MMQ109" s="1252"/>
      <c r="MMR109" s="1252"/>
      <c r="MMS109" s="1252"/>
      <c r="MMT109" s="1252"/>
      <c r="MMU109" s="1252"/>
      <c r="MMV109" s="1252"/>
      <c r="MMW109" s="1252"/>
      <c r="MMX109" s="1252"/>
      <c r="MMY109" s="1252"/>
      <c r="MMZ109" s="1252"/>
      <c r="MNA109" s="1252"/>
      <c r="MNB109" s="1252"/>
      <c r="MNC109" s="1252"/>
      <c r="MND109" s="1252"/>
      <c r="MNE109" s="1252"/>
      <c r="MNF109" s="1252"/>
      <c r="MNG109" s="1252"/>
      <c r="MNH109" s="1252"/>
      <c r="MNI109" s="1252"/>
      <c r="MNJ109" s="1252"/>
      <c r="MNK109" s="1252"/>
      <c r="MNL109" s="1252"/>
      <c r="MNM109" s="1252"/>
      <c r="MNN109" s="1252"/>
      <c r="MNO109" s="1252"/>
      <c r="MNP109" s="1252"/>
      <c r="MNQ109" s="1252"/>
      <c r="MNR109" s="1252"/>
      <c r="MNS109" s="1252"/>
      <c r="MNT109" s="1252"/>
      <c r="MNU109" s="1252"/>
      <c r="MNV109" s="1252"/>
      <c r="MNW109" s="1252"/>
      <c r="MNX109" s="1252"/>
      <c r="MNY109" s="1252"/>
      <c r="MNZ109" s="1252"/>
      <c r="MOA109" s="1252"/>
      <c r="MOB109" s="1252"/>
      <c r="MOC109" s="1252"/>
      <c r="MOD109" s="1252"/>
      <c r="MOE109" s="1252"/>
      <c r="MOF109" s="1252"/>
      <c r="MOG109" s="1252"/>
      <c r="MOH109" s="1252"/>
      <c r="MOI109" s="1252"/>
      <c r="MOJ109" s="1252"/>
      <c r="MOK109" s="1252"/>
      <c r="MOL109" s="1252"/>
      <c r="MOM109" s="1252"/>
      <c r="MON109" s="1252"/>
      <c r="MOO109" s="1252"/>
      <c r="MOP109" s="1252"/>
      <c r="MOQ109" s="1252"/>
      <c r="MOR109" s="1252"/>
      <c r="MOS109" s="1252"/>
      <c r="MOT109" s="1252"/>
      <c r="MOU109" s="1252"/>
      <c r="MOV109" s="1252"/>
      <c r="MOW109" s="1252"/>
      <c r="MOX109" s="1252"/>
      <c r="MOY109" s="1252"/>
      <c r="MOZ109" s="1252"/>
      <c r="MPA109" s="1252"/>
      <c r="MPB109" s="1252"/>
      <c r="MPC109" s="1252"/>
      <c r="MPD109" s="1252"/>
      <c r="MPE109" s="1252"/>
      <c r="MPF109" s="1252"/>
      <c r="MPG109" s="1252"/>
      <c r="MPH109" s="1252"/>
      <c r="MPI109" s="1252"/>
      <c r="MPJ109" s="1252"/>
      <c r="MPK109" s="1252"/>
      <c r="MPL109" s="1252"/>
      <c r="MPM109" s="1252"/>
      <c r="MPN109" s="1252"/>
      <c r="MPO109" s="1252"/>
      <c r="MPP109" s="1252"/>
      <c r="MPQ109" s="1252"/>
      <c r="MPR109" s="1252"/>
      <c r="MPS109" s="1252"/>
      <c r="MPT109" s="1252"/>
      <c r="MPU109" s="1252"/>
      <c r="MPV109" s="1252"/>
      <c r="MPW109" s="1252"/>
      <c r="MPX109" s="1252"/>
      <c r="MPY109" s="1252"/>
      <c r="MPZ109" s="1252"/>
      <c r="MQA109" s="1252"/>
      <c r="MQB109" s="1252"/>
      <c r="MQC109" s="1252"/>
      <c r="MQD109" s="1252"/>
      <c r="MQE109" s="1252"/>
      <c r="MQF109" s="1252"/>
      <c r="MQG109" s="1252"/>
      <c r="MQH109" s="1252"/>
      <c r="MQI109" s="1252"/>
      <c r="MQJ109" s="1252"/>
      <c r="MQK109" s="1252"/>
      <c r="MQL109" s="1252"/>
      <c r="MQM109" s="1252"/>
      <c r="MQN109" s="1252"/>
      <c r="MQO109" s="1252"/>
      <c r="MQP109" s="1252"/>
      <c r="MQQ109" s="1252"/>
      <c r="MQR109" s="1252"/>
      <c r="MQS109" s="1252"/>
      <c r="MQT109" s="1252"/>
      <c r="MQU109" s="1252"/>
      <c r="MQV109" s="1252"/>
      <c r="MQW109" s="1252"/>
      <c r="MQX109" s="1252"/>
      <c r="MQY109" s="1252"/>
      <c r="MQZ109" s="1252"/>
      <c r="MRA109" s="1252"/>
      <c r="MRB109" s="1252"/>
      <c r="MRC109" s="1252"/>
      <c r="MRD109" s="1252"/>
      <c r="MRE109" s="1252"/>
      <c r="MRF109" s="1252"/>
      <c r="MRG109" s="1252"/>
      <c r="MRH109" s="1252"/>
      <c r="MRI109" s="1252"/>
      <c r="MRJ109" s="1252"/>
      <c r="MRK109" s="1252"/>
      <c r="MRL109" s="1252"/>
      <c r="MRM109" s="1252"/>
      <c r="MRN109" s="1252"/>
      <c r="MRO109" s="1252"/>
      <c r="MRP109" s="1252"/>
      <c r="MRQ109" s="1252"/>
      <c r="MRR109" s="1252"/>
      <c r="MRS109" s="1252"/>
      <c r="MRT109" s="1252"/>
      <c r="MRU109" s="1252"/>
      <c r="MRV109" s="1252"/>
      <c r="MRW109" s="1252"/>
      <c r="MRX109" s="1252"/>
      <c r="MRY109" s="1252"/>
      <c r="MRZ109" s="1252"/>
      <c r="MSA109" s="1252"/>
      <c r="MSB109" s="1252"/>
      <c r="MSC109" s="1252"/>
      <c r="MSD109" s="1252"/>
      <c r="MSE109" s="1252"/>
      <c r="MSF109" s="1252"/>
      <c r="MSG109" s="1252"/>
      <c r="MSH109" s="1252"/>
      <c r="MSI109" s="1252"/>
      <c r="MSJ109" s="1252"/>
      <c r="MSK109" s="1252"/>
      <c r="MSL109" s="1252"/>
      <c r="MSM109" s="1252"/>
      <c r="MSN109" s="1252"/>
      <c r="MSO109" s="1252"/>
      <c r="MSP109" s="1252"/>
      <c r="MSQ109" s="1252"/>
      <c r="MSR109" s="1252"/>
      <c r="MSS109" s="1252"/>
      <c r="MST109" s="1252"/>
      <c r="MSU109" s="1252"/>
      <c r="MSV109" s="1252"/>
      <c r="MSW109" s="1252"/>
      <c r="MSX109" s="1252"/>
      <c r="MSY109" s="1252"/>
      <c r="MSZ109" s="1252"/>
      <c r="MTA109" s="1252"/>
      <c r="MTB109" s="1252"/>
      <c r="MTC109" s="1252"/>
      <c r="MTD109" s="1252"/>
      <c r="MTE109" s="1252"/>
      <c r="MTF109" s="1252"/>
      <c r="MTG109" s="1252"/>
      <c r="MTH109" s="1252"/>
      <c r="MTI109" s="1252"/>
      <c r="MTJ109" s="1252"/>
      <c r="MTK109" s="1252"/>
      <c r="MTL109" s="1252"/>
      <c r="MTM109" s="1252"/>
      <c r="MTN109" s="1252"/>
      <c r="MTO109" s="1252"/>
      <c r="MTP109" s="1252"/>
      <c r="MTQ109" s="1252"/>
      <c r="MTR109" s="1252"/>
      <c r="MTS109" s="1252"/>
      <c r="MTT109" s="1252"/>
      <c r="MTU109" s="1252"/>
      <c r="MTV109" s="1252"/>
      <c r="MTW109" s="1252"/>
      <c r="MTX109" s="1252"/>
      <c r="MTY109" s="1252"/>
      <c r="MTZ109" s="1252"/>
      <c r="MUA109" s="1252"/>
      <c r="MUB109" s="1252"/>
      <c r="MUC109" s="1252"/>
      <c r="MUD109" s="1252"/>
      <c r="MUE109" s="1252"/>
      <c r="MUF109" s="1252"/>
      <c r="MUG109" s="1252"/>
      <c r="MUH109" s="1252"/>
      <c r="MUI109" s="1252"/>
      <c r="MUJ109" s="1252"/>
      <c r="MUK109" s="1252"/>
      <c r="MUL109" s="1252"/>
      <c r="MUM109" s="1252"/>
      <c r="MUN109" s="1252"/>
      <c r="MUO109" s="1252"/>
      <c r="MUP109" s="1252"/>
      <c r="MUQ109" s="1252"/>
      <c r="MUR109" s="1252"/>
      <c r="MUS109" s="1252"/>
      <c r="MUT109" s="1252"/>
      <c r="MUU109" s="1252"/>
      <c r="MUV109" s="1252"/>
      <c r="MUW109" s="1252"/>
      <c r="MUX109" s="1252"/>
      <c r="MUY109" s="1252"/>
      <c r="MUZ109" s="1252"/>
      <c r="MVA109" s="1252"/>
      <c r="MVB109" s="1252"/>
      <c r="MVC109" s="1252"/>
      <c r="MVD109" s="1252"/>
      <c r="MVE109" s="1252"/>
      <c r="MVF109" s="1252"/>
      <c r="MVG109" s="1252"/>
      <c r="MVH109" s="1252"/>
      <c r="MVI109" s="1252"/>
      <c r="MVJ109" s="1252"/>
      <c r="MVK109" s="1252"/>
      <c r="MVL109" s="1252"/>
      <c r="MVM109" s="1252"/>
      <c r="MVN109" s="1252"/>
      <c r="MVO109" s="1252"/>
      <c r="MVP109" s="1252"/>
      <c r="MVQ109" s="1252"/>
      <c r="MVR109" s="1252"/>
      <c r="MVS109" s="1252"/>
      <c r="MVT109" s="1252"/>
      <c r="MVU109" s="1252"/>
      <c r="MVV109" s="1252"/>
      <c r="MVW109" s="1252"/>
      <c r="MVX109" s="1252"/>
      <c r="MVY109" s="1252"/>
      <c r="MVZ109" s="1252"/>
      <c r="MWA109" s="1252"/>
      <c r="MWB109" s="1252"/>
      <c r="MWC109" s="1252"/>
      <c r="MWD109" s="1252"/>
      <c r="MWE109" s="1252"/>
      <c r="MWF109" s="1252"/>
      <c r="MWG109" s="1252"/>
      <c r="MWH109" s="1252"/>
      <c r="MWI109" s="1252"/>
      <c r="MWJ109" s="1252"/>
      <c r="MWK109" s="1252"/>
      <c r="MWL109" s="1252"/>
      <c r="MWM109" s="1252"/>
      <c r="MWN109" s="1252"/>
      <c r="MWO109" s="1252"/>
      <c r="MWP109" s="1252"/>
      <c r="MWQ109" s="1252"/>
      <c r="MWR109" s="1252"/>
      <c r="MWS109" s="1252"/>
      <c r="MWT109" s="1252"/>
      <c r="MWU109" s="1252"/>
      <c r="MWV109" s="1252"/>
      <c r="MWW109" s="1252"/>
      <c r="MWX109" s="1252"/>
      <c r="MWY109" s="1252"/>
      <c r="MWZ109" s="1252"/>
      <c r="MXA109" s="1252"/>
      <c r="MXB109" s="1252"/>
      <c r="MXC109" s="1252"/>
      <c r="MXD109" s="1252"/>
      <c r="MXE109" s="1252"/>
      <c r="MXF109" s="1252"/>
      <c r="MXG109" s="1252"/>
      <c r="MXH109" s="1252"/>
      <c r="MXI109" s="1252"/>
      <c r="MXJ109" s="1252"/>
      <c r="MXK109" s="1252"/>
      <c r="MXL109" s="1252"/>
      <c r="MXM109" s="1252"/>
      <c r="MXN109" s="1252"/>
      <c r="MXO109" s="1252"/>
      <c r="MXP109" s="1252"/>
      <c r="MXQ109" s="1252"/>
      <c r="MXR109" s="1252"/>
      <c r="MXS109" s="1252"/>
      <c r="MXT109" s="1252"/>
      <c r="MXU109" s="1252"/>
      <c r="MXV109" s="1252"/>
      <c r="MXW109" s="1252"/>
      <c r="MXX109" s="1252"/>
      <c r="MXY109" s="1252"/>
      <c r="MXZ109" s="1252"/>
      <c r="MYA109" s="1252"/>
      <c r="MYB109" s="1252"/>
      <c r="MYC109" s="1252"/>
      <c r="MYD109" s="1252"/>
      <c r="MYE109" s="1252"/>
      <c r="MYF109" s="1252"/>
      <c r="MYG109" s="1252"/>
      <c r="MYH109" s="1252"/>
      <c r="MYI109" s="1252"/>
      <c r="MYJ109" s="1252"/>
      <c r="MYK109" s="1252"/>
      <c r="MYL109" s="1252"/>
      <c r="MYM109" s="1252"/>
      <c r="MYN109" s="1252"/>
      <c r="MYO109" s="1252"/>
      <c r="MYP109" s="1252"/>
      <c r="MYQ109" s="1252"/>
      <c r="MYR109" s="1252"/>
      <c r="MYS109" s="1252"/>
      <c r="MYT109" s="1252"/>
      <c r="MYU109" s="1252"/>
      <c r="MYV109" s="1252"/>
      <c r="MYW109" s="1252"/>
      <c r="MYX109" s="1252"/>
      <c r="MYY109" s="1252"/>
      <c r="MYZ109" s="1252"/>
      <c r="MZA109" s="1252"/>
      <c r="MZB109" s="1252"/>
      <c r="MZC109" s="1252"/>
      <c r="MZD109" s="1252"/>
      <c r="MZE109" s="1252"/>
      <c r="MZF109" s="1252"/>
      <c r="MZG109" s="1252"/>
      <c r="MZH109" s="1252"/>
      <c r="MZI109" s="1252"/>
      <c r="MZJ109" s="1252"/>
      <c r="MZK109" s="1252"/>
      <c r="MZL109" s="1252"/>
      <c r="MZM109" s="1252"/>
      <c r="MZN109" s="1252"/>
      <c r="MZO109" s="1252"/>
      <c r="MZP109" s="1252"/>
      <c r="MZQ109" s="1252"/>
      <c r="MZR109" s="1252"/>
      <c r="MZS109" s="1252"/>
      <c r="MZT109" s="1252"/>
      <c r="MZU109" s="1252"/>
      <c r="MZV109" s="1252"/>
      <c r="MZW109" s="1252"/>
      <c r="MZX109" s="1252"/>
      <c r="MZY109" s="1252"/>
      <c r="MZZ109" s="1252"/>
      <c r="NAA109" s="1252"/>
      <c r="NAB109" s="1252"/>
      <c r="NAC109" s="1252"/>
      <c r="NAD109" s="1252"/>
      <c r="NAE109" s="1252"/>
      <c r="NAF109" s="1252"/>
      <c r="NAG109" s="1252"/>
      <c r="NAH109" s="1252"/>
      <c r="NAI109" s="1252"/>
      <c r="NAJ109" s="1252"/>
      <c r="NAK109" s="1252"/>
      <c r="NAL109" s="1252"/>
      <c r="NAM109" s="1252"/>
      <c r="NAN109" s="1252"/>
      <c r="NAO109" s="1252"/>
      <c r="NAP109" s="1252"/>
      <c r="NAQ109" s="1252"/>
      <c r="NAR109" s="1252"/>
      <c r="NAS109" s="1252"/>
      <c r="NAT109" s="1252"/>
      <c r="NAU109" s="1252"/>
      <c r="NAV109" s="1252"/>
      <c r="NAW109" s="1252"/>
      <c r="NAX109" s="1252"/>
      <c r="NAY109" s="1252"/>
      <c r="NAZ109" s="1252"/>
      <c r="NBA109" s="1252"/>
      <c r="NBB109" s="1252"/>
      <c r="NBC109" s="1252"/>
      <c r="NBD109" s="1252"/>
      <c r="NBE109" s="1252"/>
      <c r="NBF109" s="1252"/>
      <c r="NBG109" s="1252"/>
      <c r="NBH109" s="1252"/>
      <c r="NBI109" s="1252"/>
      <c r="NBJ109" s="1252"/>
      <c r="NBK109" s="1252"/>
      <c r="NBL109" s="1252"/>
      <c r="NBM109" s="1252"/>
      <c r="NBN109" s="1252"/>
      <c r="NBO109" s="1252"/>
      <c r="NBP109" s="1252"/>
      <c r="NBQ109" s="1252"/>
      <c r="NBR109" s="1252"/>
      <c r="NBS109" s="1252"/>
      <c r="NBT109" s="1252"/>
      <c r="NBU109" s="1252"/>
      <c r="NBV109" s="1252"/>
      <c r="NBW109" s="1252"/>
      <c r="NBX109" s="1252"/>
      <c r="NBY109" s="1252"/>
      <c r="NBZ109" s="1252"/>
      <c r="NCA109" s="1252"/>
      <c r="NCB109" s="1252"/>
      <c r="NCC109" s="1252"/>
      <c r="NCD109" s="1252"/>
      <c r="NCE109" s="1252"/>
      <c r="NCF109" s="1252"/>
      <c r="NCG109" s="1252"/>
      <c r="NCH109" s="1252"/>
      <c r="NCI109" s="1252"/>
      <c r="NCJ109" s="1252"/>
      <c r="NCK109" s="1252"/>
      <c r="NCL109" s="1252"/>
      <c r="NCM109" s="1252"/>
      <c r="NCN109" s="1252"/>
      <c r="NCO109" s="1252"/>
      <c r="NCP109" s="1252"/>
      <c r="NCQ109" s="1252"/>
      <c r="NCR109" s="1252"/>
      <c r="NCS109" s="1252"/>
      <c r="NCT109" s="1252"/>
      <c r="NCU109" s="1252"/>
      <c r="NCV109" s="1252"/>
      <c r="NCW109" s="1252"/>
      <c r="NCX109" s="1252"/>
      <c r="NCY109" s="1252"/>
      <c r="NCZ109" s="1252"/>
      <c r="NDA109" s="1252"/>
      <c r="NDB109" s="1252"/>
      <c r="NDC109" s="1252"/>
      <c r="NDD109" s="1252"/>
      <c r="NDE109" s="1252"/>
      <c r="NDF109" s="1252"/>
      <c r="NDG109" s="1252"/>
      <c r="NDH109" s="1252"/>
      <c r="NDI109" s="1252"/>
      <c r="NDJ109" s="1252"/>
      <c r="NDK109" s="1252"/>
      <c r="NDL109" s="1252"/>
      <c r="NDM109" s="1252"/>
      <c r="NDN109" s="1252"/>
      <c r="NDO109" s="1252"/>
      <c r="NDP109" s="1252"/>
      <c r="NDQ109" s="1252"/>
      <c r="NDR109" s="1252"/>
      <c r="NDS109" s="1252"/>
      <c r="NDT109" s="1252"/>
      <c r="NDU109" s="1252"/>
      <c r="NDV109" s="1252"/>
      <c r="NDW109" s="1252"/>
      <c r="NDX109" s="1252"/>
      <c r="NDY109" s="1252"/>
      <c r="NDZ109" s="1252"/>
      <c r="NEA109" s="1252"/>
      <c r="NEB109" s="1252"/>
      <c r="NEC109" s="1252"/>
      <c r="NED109" s="1252"/>
      <c r="NEE109" s="1252"/>
      <c r="NEF109" s="1252"/>
      <c r="NEG109" s="1252"/>
      <c r="NEH109" s="1252"/>
      <c r="NEI109" s="1252"/>
      <c r="NEJ109" s="1252"/>
      <c r="NEK109" s="1252"/>
      <c r="NEL109" s="1252"/>
      <c r="NEM109" s="1252"/>
      <c r="NEN109" s="1252"/>
      <c r="NEO109" s="1252"/>
      <c r="NEP109" s="1252"/>
      <c r="NEQ109" s="1252"/>
      <c r="NER109" s="1252"/>
      <c r="NES109" s="1252"/>
      <c r="NET109" s="1252"/>
      <c r="NEU109" s="1252"/>
      <c r="NEV109" s="1252"/>
      <c r="NEW109" s="1252"/>
      <c r="NEX109" s="1252"/>
      <c r="NEY109" s="1252"/>
      <c r="NEZ109" s="1252"/>
      <c r="NFA109" s="1252"/>
      <c r="NFB109" s="1252"/>
      <c r="NFC109" s="1252"/>
      <c r="NFD109" s="1252"/>
      <c r="NFE109" s="1252"/>
      <c r="NFF109" s="1252"/>
      <c r="NFG109" s="1252"/>
      <c r="NFH109" s="1252"/>
      <c r="NFI109" s="1252"/>
      <c r="NFJ109" s="1252"/>
      <c r="NFK109" s="1252"/>
      <c r="NFL109" s="1252"/>
      <c r="NFM109" s="1252"/>
      <c r="NFN109" s="1252"/>
      <c r="NFO109" s="1252"/>
      <c r="NFP109" s="1252"/>
      <c r="NFQ109" s="1252"/>
      <c r="NFR109" s="1252"/>
      <c r="NFS109" s="1252"/>
      <c r="NFT109" s="1252"/>
      <c r="NFU109" s="1252"/>
      <c r="NFV109" s="1252"/>
      <c r="NFW109" s="1252"/>
      <c r="NFX109" s="1252"/>
      <c r="NFY109" s="1252"/>
      <c r="NFZ109" s="1252"/>
      <c r="NGA109" s="1252"/>
      <c r="NGB109" s="1252"/>
      <c r="NGC109" s="1252"/>
      <c r="NGD109" s="1252"/>
      <c r="NGE109" s="1252"/>
      <c r="NGF109" s="1252"/>
      <c r="NGG109" s="1252"/>
      <c r="NGH109" s="1252"/>
      <c r="NGI109" s="1252"/>
      <c r="NGJ109" s="1252"/>
      <c r="NGK109" s="1252"/>
      <c r="NGL109" s="1252"/>
      <c r="NGM109" s="1252"/>
      <c r="NGN109" s="1252"/>
      <c r="NGO109" s="1252"/>
      <c r="NGP109" s="1252"/>
      <c r="NGQ109" s="1252"/>
      <c r="NGR109" s="1252"/>
      <c r="NGS109" s="1252"/>
      <c r="NGT109" s="1252"/>
      <c r="NGU109" s="1252"/>
      <c r="NGV109" s="1252"/>
      <c r="NGW109" s="1252"/>
      <c r="NGX109" s="1252"/>
      <c r="NGY109" s="1252"/>
      <c r="NGZ109" s="1252"/>
      <c r="NHA109" s="1252"/>
      <c r="NHB109" s="1252"/>
      <c r="NHC109" s="1252"/>
      <c r="NHD109" s="1252"/>
      <c r="NHE109" s="1252"/>
      <c r="NHF109" s="1252"/>
      <c r="NHG109" s="1252"/>
      <c r="NHH109" s="1252"/>
      <c r="NHI109" s="1252"/>
      <c r="NHJ109" s="1252"/>
      <c r="NHK109" s="1252"/>
      <c r="NHL109" s="1252"/>
      <c r="NHM109" s="1252"/>
      <c r="NHN109" s="1252"/>
      <c r="NHO109" s="1252"/>
      <c r="NHP109" s="1252"/>
      <c r="NHQ109" s="1252"/>
      <c r="NHR109" s="1252"/>
      <c r="NHS109" s="1252"/>
      <c r="NHT109" s="1252"/>
      <c r="NHU109" s="1252"/>
      <c r="NHV109" s="1252"/>
      <c r="NHW109" s="1252"/>
      <c r="NHX109" s="1252"/>
      <c r="NHY109" s="1252"/>
      <c r="NHZ109" s="1252"/>
      <c r="NIA109" s="1252"/>
      <c r="NIB109" s="1252"/>
      <c r="NIC109" s="1252"/>
      <c r="NID109" s="1252"/>
      <c r="NIE109" s="1252"/>
      <c r="NIF109" s="1252"/>
      <c r="NIG109" s="1252"/>
      <c r="NIH109" s="1252"/>
      <c r="NII109" s="1252"/>
      <c r="NIJ109" s="1252"/>
      <c r="NIK109" s="1252"/>
      <c r="NIL109" s="1252"/>
      <c r="NIM109" s="1252"/>
      <c r="NIN109" s="1252"/>
      <c r="NIO109" s="1252"/>
      <c r="NIP109" s="1252"/>
      <c r="NIQ109" s="1252"/>
      <c r="NIR109" s="1252"/>
      <c r="NIS109" s="1252"/>
      <c r="NIT109" s="1252"/>
      <c r="NIU109" s="1252"/>
      <c r="NIV109" s="1252"/>
      <c r="NIW109" s="1252"/>
      <c r="NIX109" s="1252"/>
      <c r="NIY109" s="1252"/>
      <c r="NIZ109" s="1252"/>
      <c r="NJA109" s="1252"/>
      <c r="NJB109" s="1252"/>
      <c r="NJC109" s="1252"/>
      <c r="NJD109" s="1252"/>
      <c r="NJE109" s="1252"/>
      <c r="NJF109" s="1252"/>
      <c r="NJG109" s="1252"/>
      <c r="NJH109" s="1252"/>
      <c r="NJI109" s="1252"/>
      <c r="NJJ109" s="1252"/>
      <c r="NJK109" s="1252"/>
      <c r="NJL109" s="1252"/>
      <c r="NJM109" s="1252"/>
      <c r="NJN109" s="1252"/>
      <c r="NJO109" s="1252"/>
      <c r="NJP109" s="1252"/>
      <c r="NJQ109" s="1252"/>
      <c r="NJR109" s="1252"/>
      <c r="NJS109" s="1252"/>
      <c r="NJT109" s="1252"/>
      <c r="NJU109" s="1252"/>
      <c r="NJV109" s="1252"/>
      <c r="NJW109" s="1252"/>
      <c r="NJX109" s="1252"/>
      <c r="NJY109" s="1252"/>
      <c r="NJZ109" s="1252"/>
      <c r="NKA109" s="1252"/>
      <c r="NKB109" s="1252"/>
      <c r="NKC109" s="1252"/>
      <c r="NKD109" s="1252"/>
      <c r="NKE109" s="1252"/>
      <c r="NKF109" s="1252"/>
      <c r="NKG109" s="1252"/>
      <c r="NKH109" s="1252"/>
      <c r="NKI109" s="1252"/>
      <c r="NKJ109" s="1252"/>
      <c r="NKK109" s="1252"/>
      <c r="NKL109" s="1252"/>
      <c r="NKM109" s="1252"/>
      <c r="NKN109" s="1252"/>
      <c r="NKO109" s="1252"/>
      <c r="NKP109" s="1252"/>
      <c r="NKQ109" s="1252"/>
      <c r="NKR109" s="1252"/>
      <c r="NKS109" s="1252"/>
      <c r="NKT109" s="1252"/>
      <c r="NKU109" s="1252"/>
      <c r="NKV109" s="1252"/>
      <c r="NKW109" s="1252"/>
      <c r="NKX109" s="1252"/>
      <c r="NKY109" s="1252"/>
      <c r="NKZ109" s="1252"/>
      <c r="NLA109" s="1252"/>
      <c r="NLB109" s="1252"/>
      <c r="NLC109" s="1252"/>
      <c r="NLD109" s="1252"/>
      <c r="NLE109" s="1252"/>
      <c r="NLF109" s="1252"/>
      <c r="NLG109" s="1252"/>
      <c r="NLH109" s="1252"/>
      <c r="NLI109" s="1252"/>
      <c r="NLJ109" s="1252"/>
      <c r="NLK109" s="1252"/>
      <c r="NLL109" s="1252"/>
      <c r="NLM109" s="1252"/>
      <c r="NLN109" s="1252"/>
      <c r="NLO109" s="1252"/>
      <c r="NLP109" s="1252"/>
      <c r="NLQ109" s="1252"/>
      <c r="NLR109" s="1252"/>
      <c r="NLS109" s="1252"/>
      <c r="NLT109" s="1252"/>
      <c r="NLU109" s="1252"/>
      <c r="NLV109" s="1252"/>
      <c r="NLW109" s="1252"/>
      <c r="NLX109" s="1252"/>
      <c r="NLY109" s="1252"/>
      <c r="NLZ109" s="1252"/>
      <c r="NMA109" s="1252"/>
      <c r="NMB109" s="1252"/>
      <c r="NMC109" s="1252"/>
      <c r="NMD109" s="1252"/>
      <c r="NME109" s="1252"/>
      <c r="NMF109" s="1252"/>
      <c r="NMG109" s="1252"/>
      <c r="NMH109" s="1252"/>
      <c r="NMI109" s="1252"/>
      <c r="NMJ109" s="1252"/>
      <c r="NMK109" s="1252"/>
      <c r="NML109" s="1252"/>
      <c r="NMM109" s="1252"/>
      <c r="NMN109" s="1252"/>
      <c r="NMO109" s="1252"/>
      <c r="NMP109" s="1252"/>
      <c r="NMQ109" s="1252"/>
      <c r="NMR109" s="1252"/>
      <c r="NMS109" s="1252"/>
      <c r="NMT109" s="1252"/>
      <c r="NMU109" s="1252"/>
      <c r="NMV109" s="1252"/>
      <c r="NMW109" s="1252"/>
      <c r="NMX109" s="1252"/>
      <c r="NMY109" s="1252"/>
      <c r="NMZ109" s="1252"/>
      <c r="NNA109" s="1252"/>
      <c r="NNB109" s="1252"/>
      <c r="NNC109" s="1252"/>
      <c r="NND109" s="1252"/>
      <c r="NNE109" s="1252"/>
      <c r="NNF109" s="1252"/>
      <c r="NNG109" s="1252"/>
      <c r="NNH109" s="1252"/>
      <c r="NNI109" s="1252"/>
      <c r="NNJ109" s="1252"/>
      <c r="NNK109" s="1252"/>
      <c r="NNL109" s="1252"/>
      <c r="NNM109" s="1252"/>
      <c r="NNN109" s="1252"/>
      <c r="NNO109" s="1252"/>
      <c r="NNP109" s="1252"/>
      <c r="NNQ109" s="1252"/>
      <c r="NNR109" s="1252"/>
      <c r="NNS109" s="1252"/>
      <c r="NNT109" s="1252"/>
      <c r="NNU109" s="1252"/>
      <c r="NNV109" s="1252"/>
      <c r="NNW109" s="1252"/>
      <c r="NNX109" s="1252"/>
      <c r="NNY109" s="1252"/>
      <c r="NNZ109" s="1252"/>
      <c r="NOA109" s="1252"/>
      <c r="NOB109" s="1252"/>
      <c r="NOC109" s="1252"/>
      <c r="NOD109" s="1252"/>
      <c r="NOE109" s="1252"/>
      <c r="NOF109" s="1252"/>
      <c r="NOG109" s="1252"/>
      <c r="NOH109" s="1252"/>
      <c r="NOI109" s="1252"/>
      <c r="NOJ109" s="1252"/>
      <c r="NOK109" s="1252"/>
      <c r="NOL109" s="1252"/>
      <c r="NOM109" s="1252"/>
      <c r="NON109" s="1252"/>
      <c r="NOO109" s="1252"/>
      <c r="NOP109" s="1252"/>
      <c r="NOQ109" s="1252"/>
      <c r="NOR109" s="1252"/>
      <c r="NOS109" s="1252"/>
      <c r="NOT109" s="1252"/>
      <c r="NOU109" s="1252"/>
      <c r="NOV109" s="1252"/>
      <c r="NOW109" s="1252"/>
      <c r="NOX109" s="1252"/>
      <c r="NOY109" s="1252"/>
      <c r="NOZ109" s="1252"/>
      <c r="NPA109" s="1252"/>
      <c r="NPB109" s="1252"/>
      <c r="NPC109" s="1252"/>
      <c r="NPD109" s="1252"/>
      <c r="NPE109" s="1252"/>
      <c r="NPF109" s="1252"/>
      <c r="NPG109" s="1252"/>
      <c r="NPH109" s="1252"/>
      <c r="NPI109" s="1252"/>
      <c r="NPJ109" s="1252"/>
      <c r="NPK109" s="1252"/>
      <c r="NPL109" s="1252"/>
      <c r="NPM109" s="1252"/>
      <c r="NPN109" s="1252"/>
      <c r="NPO109" s="1252"/>
      <c r="NPP109" s="1252"/>
      <c r="NPQ109" s="1252"/>
      <c r="NPR109" s="1252"/>
      <c r="NPS109" s="1252"/>
      <c r="NPT109" s="1252"/>
      <c r="NPU109" s="1252"/>
      <c r="NPV109" s="1252"/>
      <c r="NPW109" s="1252"/>
      <c r="NPX109" s="1252"/>
      <c r="NPY109" s="1252"/>
      <c r="NPZ109" s="1252"/>
      <c r="NQA109" s="1252"/>
      <c r="NQB109" s="1252"/>
      <c r="NQC109" s="1252"/>
      <c r="NQD109" s="1252"/>
      <c r="NQE109" s="1252"/>
      <c r="NQF109" s="1252"/>
      <c r="NQG109" s="1252"/>
      <c r="NQH109" s="1252"/>
      <c r="NQI109" s="1252"/>
      <c r="NQJ109" s="1252"/>
      <c r="NQK109" s="1252"/>
      <c r="NQL109" s="1252"/>
      <c r="NQM109" s="1252"/>
      <c r="NQN109" s="1252"/>
      <c r="NQO109" s="1252"/>
      <c r="NQP109" s="1252"/>
      <c r="NQQ109" s="1252"/>
      <c r="NQR109" s="1252"/>
      <c r="NQS109" s="1252"/>
      <c r="NQT109" s="1252"/>
      <c r="NQU109" s="1252"/>
      <c r="NQV109" s="1252"/>
      <c r="NQW109" s="1252"/>
      <c r="NQX109" s="1252"/>
      <c r="NQY109" s="1252"/>
      <c r="NQZ109" s="1252"/>
      <c r="NRA109" s="1252"/>
      <c r="NRB109" s="1252"/>
      <c r="NRC109" s="1252"/>
      <c r="NRD109" s="1252"/>
      <c r="NRE109" s="1252"/>
      <c r="NRF109" s="1252"/>
      <c r="NRG109" s="1252"/>
      <c r="NRH109" s="1252"/>
      <c r="NRI109" s="1252"/>
      <c r="NRJ109" s="1252"/>
      <c r="NRK109" s="1252"/>
      <c r="NRL109" s="1252"/>
      <c r="NRM109" s="1252"/>
      <c r="NRN109" s="1252"/>
      <c r="NRO109" s="1252"/>
      <c r="NRP109" s="1252"/>
      <c r="NRQ109" s="1252"/>
      <c r="NRR109" s="1252"/>
      <c r="NRS109" s="1252"/>
      <c r="NRT109" s="1252"/>
      <c r="NRU109" s="1252"/>
      <c r="NRV109" s="1252"/>
      <c r="NRW109" s="1252"/>
      <c r="NRX109" s="1252"/>
      <c r="NRY109" s="1252"/>
      <c r="NRZ109" s="1252"/>
      <c r="NSA109" s="1252"/>
      <c r="NSB109" s="1252"/>
      <c r="NSC109" s="1252"/>
      <c r="NSD109" s="1252"/>
      <c r="NSE109" s="1252"/>
      <c r="NSF109" s="1252"/>
      <c r="NSG109" s="1252"/>
      <c r="NSH109" s="1252"/>
      <c r="NSI109" s="1252"/>
      <c r="NSJ109" s="1252"/>
      <c r="NSK109" s="1252"/>
      <c r="NSL109" s="1252"/>
      <c r="NSM109" s="1252"/>
      <c r="NSN109" s="1252"/>
      <c r="NSO109" s="1252"/>
      <c r="NSP109" s="1252"/>
      <c r="NSQ109" s="1252"/>
      <c r="NSR109" s="1252"/>
      <c r="NSS109" s="1252"/>
      <c r="NST109" s="1252"/>
      <c r="NSU109" s="1252"/>
      <c r="NSV109" s="1252"/>
      <c r="NSW109" s="1252"/>
      <c r="NSX109" s="1252"/>
      <c r="NSY109" s="1252"/>
      <c r="NSZ109" s="1252"/>
      <c r="NTA109" s="1252"/>
      <c r="NTB109" s="1252"/>
      <c r="NTC109" s="1252"/>
      <c r="NTD109" s="1252"/>
      <c r="NTE109" s="1252"/>
      <c r="NTF109" s="1252"/>
      <c r="NTG109" s="1252"/>
      <c r="NTH109" s="1252"/>
      <c r="NTI109" s="1252"/>
      <c r="NTJ109" s="1252"/>
      <c r="NTK109" s="1252"/>
      <c r="NTL109" s="1252"/>
      <c r="NTM109" s="1252"/>
      <c r="NTN109" s="1252"/>
      <c r="NTO109" s="1252"/>
      <c r="NTP109" s="1252"/>
      <c r="NTQ109" s="1252"/>
      <c r="NTR109" s="1252"/>
      <c r="NTS109" s="1252"/>
      <c r="NTT109" s="1252"/>
      <c r="NTU109" s="1252"/>
      <c r="NTV109" s="1252"/>
      <c r="NTW109" s="1252"/>
      <c r="NTX109" s="1252"/>
      <c r="NTY109" s="1252"/>
      <c r="NTZ109" s="1252"/>
      <c r="NUA109" s="1252"/>
      <c r="NUB109" s="1252"/>
      <c r="NUC109" s="1252"/>
      <c r="NUD109" s="1252"/>
      <c r="NUE109" s="1252"/>
      <c r="NUF109" s="1252"/>
      <c r="NUG109" s="1252"/>
      <c r="NUH109" s="1252"/>
      <c r="NUI109" s="1252"/>
      <c r="NUJ109" s="1252"/>
      <c r="NUK109" s="1252"/>
      <c r="NUL109" s="1252"/>
      <c r="NUM109" s="1252"/>
      <c r="NUN109" s="1252"/>
      <c r="NUO109" s="1252"/>
      <c r="NUP109" s="1252"/>
      <c r="NUQ109" s="1252"/>
      <c r="NUR109" s="1252"/>
      <c r="NUS109" s="1252"/>
      <c r="NUT109" s="1252"/>
      <c r="NUU109" s="1252"/>
      <c r="NUV109" s="1252"/>
      <c r="NUW109" s="1252"/>
      <c r="NUX109" s="1252"/>
      <c r="NUY109" s="1252"/>
      <c r="NUZ109" s="1252"/>
      <c r="NVA109" s="1252"/>
      <c r="NVB109" s="1252"/>
      <c r="NVC109" s="1252"/>
      <c r="NVD109" s="1252"/>
      <c r="NVE109" s="1252"/>
      <c r="NVF109" s="1252"/>
      <c r="NVG109" s="1252"/>
      <c r="NVH109" s="1252"/>
      <c r="NVI109" s="1252"/>
      <c r="NVJ109" s="1252"/>
      <c r="NVK109" s="1252"/>
      <c r="NVL109" s="1252"/>
      <c r="NVM109" s="1252"/>
      <c r="NVN109" s="1252"/>
      <c r="NVO109" s="1252"/>
      <c r="NVP109" s="1252"/>
      <c r="NVQ109" s="1252"/>
      <c r="NVR109" s="1252"/>
      <c r="NVS109" s="1252"/>
      <c r="NVT109" s="1252"/>
      <c r="NVU109" s="1252"/>
      <c r="NVV109" s="1252"/>
      <c r="NVW109" s="1252"/>
      <c r="NVX109" s="1252"/>
      <c r="NVY109" s="1252"/>
      <c r="NVZ109" s="1252"/>
      <c r="NWA109" s="1252"/>
      <c r="NWB109" s="1252"/>
      <c r="NWC109" s="1252"/>
      <c r="NWD109" s="1252"/>
      <c r="NWE109" s="1252"/>
      <c r="NWF109" s="1252"/>
      <c r="NWG109" s="1252"/>
      <c r="NWH109" s="1252"/>
      <c r="NWI109" s="1252"/>
      <c r="NWJ109" s="1252"/>
      <c r="NWK109" s="1252"/>
      <c r="NWL109" s="1252"/>
      <c r="NWM109" s="1252"/>
      <c r="NWN109" s="1252"/>
      <c r="NWO109" s="1252"/>
      <c r="NWP109" s="1252"/>
      <c r="NWQ109" s="1252"/>
      <c r="NWR109" s="1252"/>
      <c r="NWS109" s="1252"/>
      <c r="NWT109" s="1252"/>
      <c r="NWU109" s="1252"/>
      <c r="NWV109" s="1252"/>
      <c r="NWW109" s="1252"/>
      <c r="NWX109" s="1252"/>
      <c r="NWY109" s="1252"/>
      <c r="NWZ109" s="1252"/>
      <c r="NXA109" s="1252"/>
      <c r="NXB109" s="1252"/>
      <c r="NXC109" s="1252"/>
      <c r="NXD109" s="1252"/>
      <c r="NXE109" s="1252"/>
      <c r="NXF109" s="1252"/>
      <c r="NXG109" s="1252"/>
      <c r="NXH109" s="1252"/>
      <c r="NXI109" s="1252"/>
      <c r="NXJ109" s="1252"/>
      <c r="NXK109" s="1252"/>
      <c r="NXL109" s="1252"/>
      <c r="NXM109" s="1252"/>
      <c r="NXN109" s="1252"/>
      <c r="NXO109" s="1252"/>
      <c r="NXP109" s="1252"/>
      <c r="NXQ109" s="1252"/>
      <c r="NXR109" s="1252"/>
      <c r="NXS109" s="1252"/>
      <c r="NXT109" s="1252"/>
      <c r="NXU109" s="1252"/>
      <c r="NXV109" s="1252"/>
      <c r="NXW109" s="1252"/>
      <c r="NXX109" s="1252"/>
      <c r="NXY109" s="1252"/>
      <c r="NXZ109" s="1252"/>
      <c r="NYA109" s="1252"/>
      <c r="NYB109" s="1252"/>
      <c r="NYC109" s="1252"/>
      <c r="NYD109" s="1252"/>
      <c r="NYE109" s="1252"/>
      <c r="NYF109" s="1252"/>
      <c r="NYG109" s="1252"/>
      <c r="NYH109" s="1252"/>
      <c r="NYI109" s="1252"/>
      <c r="NYJ109" s="1252"/>
      <c r="NYK109" s="1252"/>
      <c r="NYL109" s="1252"/>
      <c r="NYM109" s="1252"/>
      <c r="NYN109" s="1252"/>
      <c r="NYO109" s="1252"/>
      <c r="NYP109" s="1252"/>
      <c r="NYQ109" s="1252"/>
      <c r="NYR109" s="1252"/>
      <c r="NYS109" s="1252"/>
      <c r="NYT109" s="1252"/>
      <c r="NYU109" s="1252"/>
      <c r="NYV109" s="1252"/>
      <c r="NYW109" s="1252"/>
      <c r="NYX109" s="1252"/>
      <c r="NYY109" s="1252"/>
      <c r="NYZ109" s="1252"/>
      <c r="NZA109" s="1252"/>
      <c r="NZB109" s="1252"/>
      <c r="NZC109" s="1252"/>
      <c r="NZD109" s="1252"/>
      <c r="NZE109" s="1252"/>
      <c r="NZF109" s="1252"/>
      <c r="NZG109" s="1252"/>
      <c r="NZH109" s="1252"/>
      <c r="NZI109" s="1252"/>
      <c r="NZJ109" s="1252"/>
      <c r="NZK109" s="1252"/>
      <c r="NZL109" s="1252"/>
      <c r="NZM109" s="1252"/>
      <c r="NZN109" s="1252"/>
      <c r="NZO109" s="1252"/>
      <c r="NZP109" s="1252"/>
      <c r="NZQ109" s="1252"/>
      <c r="NZR109" s="1252"/>
      <c r="NZS109" s="1252"/>
      <c r="NZT109" s="1252"/>
      <c r="NZU109" s="1252"/>
      <c r="NZV109" s="1252"/>
      <c r="NZW109" s="1252"/>
      <c r="NZX109" s="1252"/>
      <c r="NZY109" s="1252"/>
      <c r="NZZ109" s="1252"/>
      <c r="OAA109" s="1252"/>
      <c r="OAB109" s="1252"/>
      <c r="OAC109" s="1252"/>
      <c r="OAD109" s="1252"/>
      <c r="OAE109" s="1252"/>
      <c r="OAF109" s="1252"/>
      <c r="OAG109" s="1252"/>
      <c r="OAH109" s="1252"/>
      <c r="OAI109" s="1252"/>
      <c r="OAJ109" s="1252"/>
      <c r="OAK109" s="1252"/>
      <c r="OAL109" s="1252"/>
      <c r="OAM109" s="1252"/>
      <c r="OAN109" s="1252"/>
      <c r="OAO109" s="1252"/>
      <c r="OAP109" s="1252"/>
      <c r="OAQ109" s="1252"/>
      <c r="OAR109" s="1252"/>
      <c r="OAS109" s="1252"/>
      <c r="OAT109" s="1252"/>
      <c r="OAU109" s="1252"/>
      <c r="OAV109" s="1252"/>
      <c r="OAW109" s="1252"/>
      <c r="OAX109" s="1252"/>
      <c r="OAY109" s="1252"/>
      <c r="OAZ109" s="1252"/>
      <c r="OBA109" s="1252"/>
      <c r="OBB109" s="1252"/>
      <c r="OBC109" s="1252"/>
      <c r="OBD109" s="1252"/>
      <c r="OBE109" s="1252"/>
      <c r="OBF109" s="1252"/>
      <c r="OBG109" s="1252"/>
      <c r="OBH109" s="1252"/>
      <c r="OBI109" s="1252"/>
      <c r="OBJ109" s="1252"/>
      <c r="OBK109" s="1252"/>
      <c r="OBL109" s="1252"/>
      <c r="OBM109" s="1252"/>
      <c r="OBN109" s="1252"/>
      <c r="OBO109" s="1252"/>
      <c r="OBP109" s="1252"/>
      <c r="OBQ109" s="1252"/>
      <c r="OBR109" s="1252"/>
      <c r="OBS109" s="1252"/>
      <c r="OBT109" s="1252"/>
      <c r="OBU109" s="1252"/>
      <c r="OBV109" s="1252"/>
      <c r="OBW109" s="1252"/>
      <c r="OBX109" s="1252"/>
      <c r="OBY109" s="1252"/>
      <c r="OBZ109" s="1252"/>
      <c r="OCA109" s="1252"/>
      <c r="OCB109" s="1252"/>
      <c r="OCC109" s="1252"/>
      <c r="OCD109" s="1252"/>
      <c r="OCE109" s="1252"/>
      <c r="OCF109" s="1252"/>
      <c r="OCG109" s="1252"/>
      <c r="OCH109" s="1252"/>
      <c r="OCI109" s="1252"/>
      <c r="OCJ109" s="1252"/>
      <c r="OCK109" s="1252"/>
      <c r="OCL109" s="1252"/>
      <c r="OCM109" s="1252"/>
      <c r="OCN109" s="1252"/>
      <c r="OCO109" s="1252"/>
      <c r="OCP109" s="1252"/>
      <c r="OCQ109" s="1252"/>
      <c r="OCR109" s="1252"/>
      <c r="OCS109" s="1252"/>
      <c r="OCT109" s="1252"/>
      <c r="OCU109" s="1252"/>
      <c r="OCV109" s="1252"/>
      <c r="OCW109" s="1252"/>
      <c r="OCX109" s="1252"/>
      <c r="OCY109" s="1252"/>
      <c r="OCZ109" s="1252"/>
      <c r="ODA109" s="1252"/>
      <c r="ODB109" s="1252"/>
      <c r="ODC109" s="1252"/>
      <c r="ODD109" s="1252"/>
      <c r="ODE109" s="1252"/>
      <c r="ODF109" s="1252"/>
      <c r="ODG109" s="1252"/>
      <c r="ODH109" s="1252"/>
      <c r="ODI109" s="1252"/>
      <c r="ODJ109" s="1252"/>
      <c r="ODK109" s="1252"/>
      <c r="ODL109" s="1252"/>
      <c r="ODM109" s="1252"/>
      <c r="ODN109" s="1252"/>
      <c r="ODO109" s="1252"/>
      <c r="ODP109" s="1252"/>
      <c r="ODQ109" s="1252"/>
      <c r="ODR109" s="1252"/>
      <c r="ODS109" s="1252"/>
      <c r="ODT109" s="1252"/>
      <c r="ODU109" s="1252"/>
      <c r="ODV109" s="1252"/>
      <c r="ODW109" s="1252"/>
      <c r="ODX109" s="1252"/>
      <c r="ODY109" s="1252"/>
      <c r="ODZ109" s="1252"/>
      <c r="OEA109" s="1252"/>
      <c r="OEB109" s="1252"/>
      <c r="OEC109" s="1252"/>
      <c r="OED109" s="1252"/>
      <c r="OEE109" s="1252"/>
      <c r="OEF109" s="1252"/>
      <c r="OEG109" s="1252"/>
      <c r="OEH109" s="1252"/>
      <c r="OEI109" s="1252"/>
      <c r="OEJ109" s="1252"/>
      <c r="OEK109" s="1252"/>
      <c r="OEL109" s="1252"/>
      <c r="OEM109" s="1252"/>
      <c r="OEN109" s="1252"/>
      <c r="OEO109" s="1252"/>
      <c r="OEP109" s="1252"/>
      <c r="OEQ109" s="1252"/>
      <c r="OER109" s="1252"/>
      <c r="OES109" s="1252"/>
      <c r="OET109" s="1252"/>
      <c r="OEU109" s="1252"/>
      <c r="OEV109" s="1252"/>
      <c r="OEW109" s="1252"/>
      <c r="OEX109" s="1252"/>
      <c r="OEY109" s="1252"/>
      <c r="OEZ109" s="1252"/>
      <c r="OFA109" s="1252"/>
      <c r="OFB109" s="1252"/>
      <c r="OFC109" s="1252"/>
      <c r="OFD109" s="1252"/>
      <c r="OFE109" s="1252"/>
      <c r="OFF109" s="1252"/>
      <c r="OFG109" s="1252"/>
      <c r="OFH109" s="1252"/>
      <c r="OFI109" s="1252"/>
      <c r="OFJ109" s="1252"/>
      <c r="OFK109" s="1252"/>
      <c r="OFL109" s="1252"/>
      <c r="OFM109" s="1252"/>
      <c r="OFN109" s="1252"/>
      <c r="OFO109" s="1252"/>
      <c r="OFP109" s="1252"/>
      <c r="OFQ109" s="1252"/>
      <c r="OFR109" s="1252"/>
      <c r="OFS109" s="1252"/>
      <c r="OFT109" s="1252"/>
      <c r="OFU109" s="1252"/>
      <c r="OFV109" s="1252"/>
      <c r="OFW109" s="1252"/>
      <c r="OFX109" s="1252"/>
      <c r="OFY109" s="1252"/>
      <c r="OFZ109" s="1252"/>
      <c r="OGA109" s="1252"/>
      <c r="OGB109" s="1252"/>
      <c r="OGC109" s="1252"/>
      <c r="OGD109" s="1252"/>
      <c r="OGE109" s="1252"/>
      <c r="OGF109" s="1252"/>
      <c r="OGG109" s="1252"/>
      <c r="OGH109" s="1252"/>
      <c r="OGI109" s="1252"/>
      <c r="OGJ109" s="1252"/>
      <c r="OGK109" s="1252"/>
      <c r="OGL109" s="1252"/>
      <c r="OGM109" s="1252"/>
      <c r="OGN109" s="1252"/>
      <c r="OGO109" s="1252"/>
      <c r="OGP109" s="1252"/>
      <c r="OGQ109" s="1252"/>
      <c r="OGR109" s="1252"/>
      <c r="OGS109" s="1252"/>
      <c r="OGT109" s="1252"/>
      <c r="OGU109" s="1252"/>
      <c r="OGV109" s="1252"/>
      <c r="OGW109" s="1252"/>
      <c r="OGX109" s="1252"/>
      <c r="OGY109" s="1252"/>
      <c r="OGZ109" s="1252"/>
      <c r="OHA109" s="1252"/>
      <c r="OHB109" s="1252"/>
      <c r="OHC109" s="1252"/>
      <c r="OHD109" s="1252"/>
      <c r="OHE109" s="1252"/>
      <c r="OHF109" s="1252"/>
      <c r="OHG109" s="1252"/>
      <c r="OHH109" s="1252"/>
      <c r="OHI109" s="1252"/>
      <c r="OHJ109" s="1252"/>
      <c r="OHK109" s="1252"/>
      <c r="OHL109" s="1252"/>
      <c r="OHM109" s="1252"/>
      <c r="OHN109" s="1252"/>
      <c r="OHO109" s="1252"/>
      <c r="OHP109" s="1252"/>
      <c r="OHQ109" s="1252"/>
      <c r="OHR109" s="1252"/>
      <c r="OHS109" s="1252"/>
      <c r="OHT109" s="1252"/>
      <c r="OHU109" s="1252"/>
      <c r="OHV109" s="1252"/>
      <c r="OHW109" s="1252"/>
      <c r="OHX109" s="1252"/>
      <c r="OHY109" s="1252"/>
      <c r="OHZ109" s="1252"/>
      <c r="OIA109" s="1252"/>
      <c r="OIB109" s="1252"/>
      <c r="OIC109" s="1252"/>
      <c r="OID109" s="1252"/>
      <c r="OIE109" s="1252"/>
      <c r="OIF109" s="1252"/>
      <c r="OIG109" s="1252"/>
      <c r="OIH109" s="1252"/>
      <c r="OII109" s="1252"/>
      <c r="OIJ109" s="1252"/>
      <c r="OIK109" s="1252"/>
      <c r="OIL109" s="1252"/>
      <c r="OIM109" s="1252"/>
      <c r="OIN109" s="1252"/>
      <c r="OIO109" s="1252"/>
      <c r="OIP109" s="1252"/>
      <c r="OIQ109" s="1252"/>
      <c r="OIR109" s="1252"/>
      <c r="OIS109" s="1252"/>
      <c r="OIT109" s="1252"/>
      <c r="OIU109" s="1252"/>
      <c r="OIV109" s="1252"/>
      <c r="OIW109" s="1252"/>
      <c r="OIX109" s="1252"/>
      <c r="OIY109" s="1252"/>
      <c r="OIZ109" s="1252"/>
      <c r="OJA109" s="1252"/>
      <c r="OJB109" s="1252"/>
      <c r="OJC109" s="1252"/>
      <c r="OJD109" s="1252"/>
      <c r="OJE109" s="1252"/>
      <c r="OJF109" s="1252"/>
      <c r="OJG109" s="1252"/>
      <c r="OJH109" s="1252"/>
      <c r="OJI109" s="1252"/>
      <c r="OJJ109" s="1252"/>
      <c r="OJK109" s="1252"/>
      <c r="OJL109" s="1252"/>
      <c r="OJM109" s="1252"/>
      <c r="OJN109" s="1252"/>
      <c r="OJO109" s="1252"/>
      <c r="OJP109" s="1252"/>
      <c r="OJQ109" s="1252"/>
      <c r="OJR109" s="1252"/>
      <c r="OJS109" s="1252"/>
      <c r="OJT109" s="1252"/>
      <c r="OJU109" s="1252"/>
      <c r="OJV109" s="1252"/>
      <c r="OJW109" s="1252"/>
      <c r="OJX109" s="1252"/>
      <c r="OJY109" s="1252"/>
      <c r="OJZ109" s="1252"/>
      <c r="OKA109" s="1252"/>
      <c r="OKB109" s="1252"/>
      <c r="OKC109" s="1252"/>
      <c r="OKD109" s="1252"/>
      <c r="OKE109" s="1252"/>
      <c r="OKF109" s="1252"/>
      <c r="OKG109" s="1252"/>
      <c r="OKH109" s="1252"/>
      <c r="OKI109" s="1252"/>
      <c r="OKJ109" s="1252"/>
      <c r="OKK109" s="1252"/>
      <c r="OKL109" s="1252"/>
      <c r="OKM109" s="1252"/>
      <c r="OKN109" s="1252"/>
      <c r="OKO109" s="1252"/>
      <c r="OKP109" s="1252"/>
      <c r="OKQ109" s="1252"/>
      <c r="OKR109" s="1252"/>
      <c r="OKS109" s="1252"/>
      <c r="OKT109" s="1252"/>
      <c r="OKU109" s="1252"/>
      <c r="OKV109" s="1252"/>
      <c r="OKW109" s="1252"/>
      <c r="OKX109" s="1252"/>
      <c r="OKY109" s="1252"/>
      <c r="OKZ109" s="1252"/>
      <c r="OLA109" s="1252"/>
      <c r="OLB109" s="1252"/>
      <c r="OLC109" s="1252"/>
      <c r="OLD109" s="1252"/>
      <c r="OLE109" s="1252"/>
      <c r="OLF109" s="1252"/>
      <c r="OLG109" s="1252"/>
      <c r="OLH109" s="1252"/>
      <c r="OLI109" s="1252"/>
      <c r="OLJ109" s="1252"/>
      <c r="OLK109" s="1252"/>
      <c r="OLL109" s="1252"/>
      <c r="OLM109" s="1252"/>
      <c r="OLN109" s="1252"/>
      <c r="OLO109" s="1252"/>
      <c r="OLP109" s="1252"/>
      <c r="OLQ109" s="1252"/>
      <c r="OLR109" s="1252"/>
      <c r="OLS109" s="1252"/>
      <c r="OLT109" s="1252"/>
      <c r="OLU109" s="1252"/>
      <c r="OLV109" s="1252"/>
      <c r="OLW109" s="1252"/>
      <c r="OLX109" s="1252"/>
      <c r="OLY109" s="1252"/>
      <c r="OLZ109" s="1252"/>
      <c r="OMA109" s="1252"/>
      <c r="OMB109" s="1252"/>
      <c r="OMC109" s="1252"/>
      <c r="OMD109" s="1252"/>
      <c r="OME109" s="1252"/>
      <c r="OMF109" s="1252"/>
      <c r="OMG109" s="1252"/>
      <c r="OMH109" s="1252"/>
      <c r="OMI109" s="1252"/>
      <c r="OMJ109" s="1252"/>
      <c r="OMK109" s="1252"/>
      <c r="OML109" s="1252"/>
      <c r="OMM109" s="1252"/>
      <c r="OMN109" s="1252"/>
      <c r="OMO109" s="1252"/>
      <c r="OMP109" s="1252"/>
      <c r="OMQ109" s="1252"/>
      <c r="OMR109" s="1252"/>
      <c r="OMS109" s="1252"/>
      <c r="OMT109" s="1252"/>
      <c r="OMU109" s="1252"/>
      <c r="OMV109" s="1252"/>
      <c r="OMW109" s="1252"/>
      <c r="OMX109" s="1252"/>
      <c r="OMY109" s="1252"/>
      <c r="OMZ109" s="1252"/>
      <c r="ONA109" s="1252"/>
      <c r="ONB109" s="1252"/>
      <c r="ONC109" s="1252"/>
      <c r="OND109" s="1252"/>
      <c r="ONE109" s="1252"/>
      <c r="ONF109" s="1252"/>
      <c r="ONG109" s="1252"/>
      <c r="ONH109" s="1252"/>
      <c r="ONI109" s="1252"/>
      <c r="ONJ109" s="1252"/>
      <c r="ONK109" s="1252"/>
      <c r="ONL109" s="1252"/>
      <c r="ONM109" s="1252"/>
      <c r="ONN109" s="1252"/>
      <c r="ONO109" s="1252"/>
      <c r="ONP109" s="1252"/>
      <c r="ONQ109" s="1252"/>
      <c r="ONR109" s="1252"/>
      <c r="ONS109" s="1252"/>
      <c r="ONT109" s="1252"/>
      <c r="ONU109" s="1252"/>
      <c r="ONV109" s="1252"/>
      <c r="ONW109" s="1252"/>
      <c r="ONX109" s="1252"/>
      <c r="ONY109" s="1252"/>
      <c r="ONZ109" s="1252"/>
      <c r="OOA109" s="1252"/>
      <c r="OOB109" s="1252"/>
      <c r="OOC109" s="1252"/>
      <c r="OOD109" s="1252"/>
      <c r="OOE109" s="1252"/>
      <c r="OOF109" s="1252"/>
      <c r="OOG109" s="1252"/>
      <c r="OOH109" s="1252"/>
      <c r="OOI109" s="1252"/>
      <c r="OOJ109" s="1252"/>
      <c r="OOK109" s="1252"/>
      <c r="OOL109" s="1252"/>
      <c r="OOM109" s="1252"/>
      <c r="OON109" s="1252"/>
      <c r="OOO109" s="1252"/>
      <c r="OOP109" s="1252"/>
      <c r="OOQ109" s="1252"/>
      <c r="OOR109" s="1252"/>
      <c r="OOS109" s="1252"/>
      <c r="OOT109" s="1252"/>
      <c r="OOU109" s="1252"/>
      <c r="OOV109" s="1252"/>
      <c r="OOW109" s="1252"/>
      <c r="OOX109" s="1252"/>
      <c r="OOY109" s="1252"/>
      <c r="OOZ109" s="1252"/>
      <c r="OPA109" s="1252"/>
      <c r="OPB109" s="1252"/>
      <c r="OPC109" s="1252"/>
      <c r="OPD109" s="1252"/>
      <c r="OPE109" s="1252"/>
      <c r="OPF109" s="1252"/>
      <c r="OPG109" s="1252"/>
      <c r="OPH109" s="1252"/>
      <c r="OPI109" s="1252"/>
      <c r="OPJ109" s="1252"/>
      <c r="OPK109" s="1252"/>
      <c r="OPL109" s="1252"/>
      <c r="OPM109" s="1252"/>
      <c r="OPN109" s="1252"/>
      <c r="OPO109" s="1252"/>
      <c r="OPP109" s="1252"/>
      <c r="OPQ109" s="1252"/>
      <c r="OPR109" s="1252"/>
      <c r="OPS109" s="1252"/>
      <c r="OPT109" s="1252"/>
      <c r="OPU109" s="1252"/>
      <c r="OPV109" s="1252"/>
      <c r="OPW109" s="1252"/>
      <c r="OPX109" s="1252"/>
      <c r="OPY109" s="1252"/>
      <c r="OPZ109" s="1252"/>
      <c r="OQA109" s="1252"/>
      <c r="OQB109" s="1252"/>
      <c r="OQC109" s="1252"/>
      <c r="OQD109" s="1252"/>
      <c r="OQE109" s="1252"/>
      <c r="OQF109" s="1252"/>
      <c r="OQG109" s="1252"/>
      <c r="OQH109" s="1252"/>
      <c r="OQI109" s="1252"/>
      <c r="OQJ109" s="1252"/>
      <c r="OQK109" s="1252"/>
      <c r="OQL109" s="1252"/>
      <c r="OQM109" s="1252"/>
      <c r="OQN109" s="1252"/>
      <c r="OQO109" s="1252"/>
      <c r="OQP109" s="1252"/>
      <c r="OQQ109" s="1252"/>
      <c r="OQR109" s="1252"/>
      <c r="OQS109" s="1252"/>
      <c r="OQT109" s="1252"/>
      <c r="OQU109" s="1252"/>
      <c r="OQV109" s="1252"/>
      <c r="OQW109" s="1252"/>
      <c r="OQX109" s="1252"/>
      <c r="OQY109" s="1252"/>
      <c r="OQZ109" s="1252"/>
      <c r="ORA109" s="1252"/>
      <c r="ORB109" s="1252"/>
      <c r="ORC109" s="1252"/>
      <c r="ORD109" s="1252"/>
      <c r="ORE109" s="1252"/>
      <c r="ORF109" s="1252"/>
      <c r="ORG109" s="1252"/>
      <c r="ORH109" s="1252"/>
      <c r="ORI109" s="1252"/>
      <c r="ORJ109" s="1252"/>
      <c r="ORK109" s="1252"/>
      <c r="ORL109" s="1252"/>
      <c r="ORM109" s="1252"/>
      <c r="ORN109" s="1252"/>
      <c r="ORO109" s="1252"/>
      <c r="ORP109" s="1252"/>
      <c r="ORQ109" s="1252"/>
      <c r="ORR109" s="1252"/>
      <c r="ORS109" s="1252"/>
      <c r="ORT109" s="1252"/>
      <c r="ORU109" s="1252"/>
      <c r="ORV109" s="1252"/>
      <c r="ORW109" s="1252"/>
      <c r="ORX109" s="1252"/>
      <c r="ORY109" s="1252"/>
      <c r="ORZ109" s="1252"/>
      <c r="OSA109" s="1252"/>
      <c r="OSB109" s="1252"/>
      <c r="OSC109" s="1252"/>
      <c r="OSD109" s="1252"/>
      <c r="OSE109" s="1252"/>
      <c r="OSF109" s="1252"/>
      <c r="OSG109" s="1252"/>
      <c r="OSH109" s="1252"/>
      <c r="OSI109" s="1252"/>
      <c r="OSJ109" s="1252"/>
      <c r="OSK109" s="1252"/>
      <c r="OSL109" s="1252"/>
      <c r="OSM109" s="1252"/>
      <c r="OSN109" s="1252"/>
      <c r="OSO109" s="1252"/>
      <c r="OSP109" s="1252"/>
      <c r="OSQ109" s="1252"/>
      <c r="OSR109" s="1252"/>
      <c r="OSS109" s="1252"/>
      <c r="OST109" s="1252"/>
      <c r="OSU109" s="1252"/>
      <c r="OSV109" s="1252"/>
      <c r="OSW109" s="1252"/>
      <c r="OSX109" s="1252"/>
      <c r="OSY109" s="1252"/>
      <c r="OSZ109" s="1252"/>
      <c r="OTA109" s="1252"/>
      <c r="OTB109" s="1252"/>
      <c r="OTC109" s="1252"/>
      <c r="OTD109" s="1252"/>
      <c r="OTE109" s="1252"/>
      <c r="OTF109" s="1252"/>
      <c r="OTG109" s="1252"/>
      <c r="OTH109" s="1252"/>
      <c r="OTI109" s="1252"/>
      <c r="OTJ109" s="1252"/>
      <c r="OTK109" s="1252"/>
      <c r="OTL109" s="1252"/>
      <c r="OTM109" s="1252"/>
      <c r="OTN109" s="1252"/>
      <c r="OTO109" s="1252"/>
      <c r="OTP109" s="1252"/>
      <c r="OTQ109" s="1252"/>
      <c r="OTR109" s="1252"/>
      <c r="OTS109" s="1252"/>
      <c r="OTT109" s="1252"/>
      <c r="OTU109" s="1252"/>
      <c r="OTV109" s="1252"/>
      <c r="OTW109" s="1252"/>
      <c r="OTX109" s="1252"/>
      <c r="OTY109" s="1252"/>
      <c r="OTZ109" s="1252"/>
      <c r="OUA109" s="1252"/>
      <c r="OUB109" s="1252"/>
      <c r="OUC109" s="1252"/>
      <c r="OUD109" s="1252"/>
      <c r="OUE109" s="1252"/>
      <c r="OUF109" s="1252"/>
      <c r="OUG109" s="1252"/>
      <c r="OUH109" s="1252"/>
      <c r="OUI109" s="1252"/>
      <c r="OUJ109" s="1252"/>
      <c r="OUK109" s="1252"/>
      <c r="OUL109" s="1252"/>
      <c r="OUM109" s="1252"/>
      <c r="OUN109" s="1252"/>
      <c r="OUO109" s="1252"/>
      <c r="OUP109" s="1252"/>
      <c r="OUQ109" s="1252"/>
      <c r="OUR109" s="1252"/>
      <c r="OUS109" s="1252"/>
      <c r="OUT109" s="1252"/>
      <c r="OUU109" s="1252"/>
      <c r="OUV109" s="1252"/>
      <c r="OUW109" s="1252"/>
      <c r="OUX109" s="1252"/>
      <c r="OUY109" s="1252"/>
      <c r="OUZ109" s="1252"/>
      <c r="OVA109" s="1252"/>
      <c r="OVB109" s="1252"/>
      <c r="OVC109" s="1252"/>
      <c r="OVD109" s="1252"/>
      <c r="OVE109" s="1252"/>
      <c r="OVF109" s="1252"/>
      <c r="OVG109" s="1252"/>
      <c r="OVH109" s="1252"/>
      <c r="OVI109" s="1252"/>
      <c r="OVJ109" s="1252"/>
      <c r="OVK109" s="1252"/>
      <c r="OVL109" s="1252"/>
      <c r="OVM109" s="1252"/>
      <c r="OVN109" s="1252"/>
      <c r="OVO109" s="1252"/>
      <c r="OVP109" s="1252"/>
      <c r="OVQ109" s="1252"/>
      <c r="OVR109" s="1252"/>
      <c r="OVS109" s="1252"/>
      <c r="OVT109" s="1252"/>
      <c r="OVU109" s="1252"/>
      <c r="OVV109" s="1252"/>
      <c r="OVW109" s="1252"/>
      <c r="OVX109" s="1252"/>
      <c r="OVY109" s="1252"/>
      <c r="OVZ109" s="1252"/>
      <c r="OWA109" s="1252"/>
      <c r="OWB109" s="1252"/>
      <c r="OWC109" s="1252"/>
      <c r="OWD109" s="1252"/>
      <c r="OWE109" s="1252"/>
      <c r="OWF109" s="1252"/>
      <c r="OWG109" s="1252"/>
      <c r="OWH109" s="1252"/>
      <c r="OWI109" s="1252"/>
      <c r="OWJ109" s="1252"/>
      <c r="OWK109" s="1252"/>
      <c r="OWL109" s="1252"/>
      <c r="OWM109" s="1252"/>
      <c r="OWN109" s="1252"/>
      <c r="OWO109" s="1252"/>
      <c r="OWP109" s="1252"/>
      <c r="OWQ109" s="1252"/>
      <c r="OWR109" s="1252"/>
      <c r="OWS109" s="1252"/>
      <c r="OWT109" s="1252"/>
      <c r="OWU109" s="1252"/>
      <c r="OWV109" s="1252"/>
      <c r="OWW109" s="1252"/>
      <c r="OWX109" s="1252"/>
      <c r="OWY109" s="1252"/>
      <c r="OWZ109" s="1252"/>
      <c r="OXA109" s="1252"/>
      <c r="OXB109" s="1252"/>
      <c r="OXC109" s="1252"/>
      <c r="OXD109" s="1252"/>
      <c r="OXE109" s="1252"/>
      <c r="OXF109" s="1252"/>
      <c r="OXG109" s="1252"/>
      <c r="OXH109" s="1252"/>
      <c r="OXI109" s="1252"/>
      <c r="OXJ109" s="1252"/>
      <c r="OXK109" s="1252"/>
      <c r="OXL109" s="1252"/>
      <c r="OXM109" s="1252"/>
      <c r="OXN109" s="1252"/>
      <c r="OXO109" s="1252"/>
      <c r="OXP109" s="1252"/>
      <c r="OXQ109" s="1252"/>
      <c r="OXR109" s="1252"/>
      <c r="OXS109" s="1252"/>
      <c r="OXT109" s="1252"/>
      <c r="OXU109" s="1252"/>
      <c r="OXV109" s="1252"/>
      <c r="OXW109" s="1252"/>
      <c r="OXX109" s="1252"/>
      <c r="OXY109" s="1252"/>
      <c r="OXZ109" s="1252"/>
      <c r="OYA109" s="1252"/>
      <c r="OYB109" s="1252"/>
      <c r="OYC109" s="1252"/>
      <c r="OYD109" s="1252"/>
      <c r="OYE109" s="1252"/>
      <c r="OYF109" s="1252"/>
      <c r="OYG109" s="1252"/>
      <c r="OYH109" s="1252"/>
      <c r="OYI109" s="1252"/>
      <c r="OYJ109" s="1252"/>
      <c r="OYK109" s="1252"/>
      <c r="OYL109" s="1252"/>
      <c r="OYM109" s="1252"/>
      <c r="OYN109" s="1252"/>
      <c r="OYO109" s="1252"/>
      <c r="OYP109" s="1252"/>
      <c r="OYQ109" s="1252"/>
      <c r="OYR109" s="1252"/>
      <c r="OYS109" s="1252"/>
      <c r="OYT109" s="1252"/>
      <c r="OYU109" s="1252"/>
      <c r="OYV109" s="1252"/>
      <c r="OYW109" s="1252"/>
      <c r="OYX109" s="1252"/>
      <c r="OYY109" s="1252"/>
      <c r="OYZ109" s="1252"/>
      <c r="OZA109" s="1252"/>
      <c r="OZB109" s="1252"/>
      <c r="OZC109" s="1252"/>
      <c r="OZD109" s="1252"/>
      <c r="OZE109" s="1252"/>
      <c r="OZF109" s="1252"/>
      <c r="OZG109" s="1252"/>
      <c r="OZH109" s="1252"/>
      <c r="OZI109" s="1252"/>
      <c r="OZJ109" s="1252"/>
      <c r="OZK109" s="1252"/>
      <c r="OZL109" s="1252"/>
      <c r="OZM109" s="1252"/>
      <c r="OZN109" s="1252"/>
      <c r="OZO109" s="1252"/>
      <c r="OZP109" s="1252"/>
      <c r="OZQ109" s="1252"/>
      <c r="OZR109" s="1252"/>
      <c r="OZS109" s="1252"/>
      <c r="OZT109" s="1252"/>
      <c r="OZU109" s="1252"/>
      <c r="OZV109" s="1252"/>
      <c r="OZW109" s="1252"/>
      <c r="OZX109" s="1252"/>
      <c r="OZY109" s="1252"/>
      <c r="OZZ109" s="1252"/>
      <c r="PAA109" s="1252"/>
      <c r="PAB109" s="1252"/>
      <c r="PAC109" s="1252"/>
      <c r="PAD109" s="1252"/>
      <c r="PAE109" s="1252"/>
      <c r="PAF109" s="1252"/>
      <c r="PAG109" s="1252"/>
      <c r="PAH109" s="1252"/>
      <c r="PAI109" s="1252"/>
      <c r="PAJ109" s="1252"/>
      <c r="PAK109" s="1252"/>
      <c r="PAL109" s="1252"/>
      <c r="PAM109" s="1252"/>
      <c r="PAN109" s="1252"/>
      <c r="PAO109" s="1252"/>
      <c r="PAP109" s="1252"/>
      <c r="PAQ109" s="1252"/>
      <c r="PAR109" s="1252"/>
      <c r="PAS109" s="1252"/>
      <c r="PAT109" s="1252"/>
      <c r="PAU109" s="1252"/>
      <c r="PAV109" s="1252"/>
      <c r="PAW109" s="1252"/>
      <c r="PAX109" s="1252"/>
      <c r="PAY109" s="1252"/>
      <c r="PAZ109" s="1252"/>
      <c r="PBA109" s="1252"/>
      <c r="PBB109" s="1252"/>
      <c r="PBC109" s="1252"/>
      <c r="PBD109" s="1252"/>
      <c r="PBE109" s="1252"/>
      <c r="PBF109" s="1252"/>
      <c r="PBG109" s="1252"/>
      <c r="PBH109" s="1252"/>
      <c r="PBI109" s="1252"/>
      <c r="PBJ109" s="1252"/>
      <c r="PBK109" s="1252"/>
      <c r="PBL109" s="1252"/>
      <c r="PBM109" s="1252"/>
      <c r="PBN109" s="1252"/>
      <c r="PBO109" s="1252"/>
      <c r="PBP109" s="1252"/>
      <c r="PBQ109" s="1252"/>
      <c r="PBR109" s="1252"/>
      <c r="PBS109" s="1252"/>
      <c r="PBT109" s="1252"/>
      <c r="PBU109" s="1252"/>
      <c r="PBV109" s="1252"/>
      <c r="PBW109" s="1252"/>
      <c r="PBX109" s="1252"/>
      <c r="PBY109" s="1252"/>
      <c r="PBZ109" s="1252"/>
      <c r="PCA109" s="1252"/>
      <c r="PCB109" s="1252"/>
      <c r="PCC109" s="1252"/>
      <c r="PCD109" s="1252"/>
      <c r="PCE109" s="1252"/>
      <c r="PCF109" s="1252"/>
      <c r="PCG109" s="1252"/>
      <c r="PCH109" s="1252"/>
      <c r="PCI109" s="1252"/>
      <c r="PCJ109" s="1252"/>
      <c r="PCK109" s="1252"/>
      <c r="PCL109" s="1252"/>
      <c r="PCM109" s="1252"/>
      <c r="PCN109" s="1252"/>
      <c r="PCO109" s="1252"/>
      <c r="PCP109" s="1252"/>
      <c r="PCQ109" s="1252"/>
      <c r="PCR109" s="1252"/>
      <c r="PCS109" s="1252"/>
      <c r="PCT109" s="1252"/>
      <c r="PCU109" s="1252"/>
      <c r="PCV109" s="1252"/>
      <c r="PCW109" s="1252"/>
      <c r="PCX109" s="1252"/>
      <c r="PCY109" s="1252"/>
      <c r="PCZ109" s="1252"/>
      <c r="PDA109" s="1252"/>
      <c r="PDB109" s="1252"/>
      <c r="PDC109" s="1252"/>
      <c r="PDD109" s="1252"/>
      <c r="PDE109" s="1252"/>
      <c r="PDF109" s="1252"/>
      <c r="PDG109" s="1252"/>
      <c r="PDH109" s="1252"/>
      <c r="PDI109" s="1252"/>
      <c r="PDJ109" s="1252"/>
      <c r="PDK109" s="1252"/>
      <c r="PDL109" s="1252"/>
      <c r="PDM109" s="1252"/>
      <c r="PDN109" s="1252"/>
      <c r="PDO109" s="1252"/>
      <c r="PDP109" s="1252"/>
      <c r="PDQ109" s="1252"/>
      <c r="PDR109" s="1252"/>
      <c r="PDS109" s="1252"/>
      <c r="PDT109" s="1252"/>
      <c r="PDU109" s="1252"/>
      <c r="PDV109" s="1252"/>
      <c r="PDW109" s="1252"/>
      <c r="PDX109" s="1252"/>
      <c r="PDY109" s="1252"/>
      <c r="PDZ109" s="1252"/>
      <c r="PEA109" s="1252"/>
      <c r="PEB109" s="1252"/>
      <c r="PEC109" s="1252"/>
      <c r="PED109" s="1252"/>
      <c r="PEE109" s="1252"/>
      <c r="PEF109" s="1252"/>
      <c r="PEG109" s="1252"/>
      <c r="PEH109" s="1252"/>
      <c r="PEI109" s="1252"/>
      <c r="PEJ109" s="1252"/>
      <c r="PEK109" s="1252"/>
      <c r="PEL109" s="1252"/>
      <c r="PEM109" s="1252"/>
      <c r="PEN109" s="1252"/>
      <c r="PEO109" s="1252"/>
      <c r="PEP109" s="1252"/>
      <c r="PEQ109" s="1252"/>
      <c r="PER109" s="1252"/>
      <c r="PES109" s="1252"/>
      <c r="PET109" s="1252"/>
      <c r="PEU109" s="1252"/>
      <c r="PEV109" s="1252"/>
      <c r="PEW109" s="1252"/>
      <c r="PEX109" s="1252"/>
      <c r="PEY109" s="1252"/>
      <c r="PEZ109" s="1252"/>
      <c r="PFA109" s="1252"/>
      <c r="PFB109" s="1252"/>
      <c r="PFC109" s="1252"/>
      <c r="PFD109" s="1252"/>
      <c r="PFE109" s="1252"/>
      <c r="PFF109" s="1252"/>
      <c r="PFG109" s="1252"/>
      <c r="PFH109" s="1252"/>
      <c r="PFI109" s="1252"/>
      <c r="PFJ109" s="1252"/>
      <c r="PFK109" s="1252"/>
      <c r="PFL109" s="1252"/>
      <c r="PFM109" s="1252"/>
      <c r="PFN109" s="1252"/>
      <c r="PFO109" s="1252"/>
      <c r="PFP109" s="1252"/>
      <c r="PFQ109" s="1252"/>
      <c r="PFR109" s="1252"/>
      <c r="PFS109" s="1252"/>
      <c r="PFT109" s="1252"/>
      <c r="PFU109" s="1252"/>
      <c r="PFV109" s="1252"/>
      <c r="PFW109" s="1252"/>
      <c r="PFX109" s="1252"/>
      <c r="PFY109" s="1252"/>
      <c r="PFZ109" s="1252"/>
      <c r="PGA109" s="1252"/>
      <c r="PGB109" s="1252"/>
      <c r="PGC109" s="1252"/>
      <c r="PGD109" s="1252"/>
      <c r="PGE109" s="1252"/>
      <c r="PGF109" s="1252"/>
      <c r="PGG109" s="1252"/>
      <c r="PGH109" s="1252"/>
      <c r="PGI109" s="1252"/>
      <c r="PGJ109" s="1252"/>
      <c r="PGK109" s="1252"/>
      <c r="PGL109" s="1252"/>
      <c r="PGM109" s="1252"/>
      <c r="PGN109" s="1252"/>
      <c r="PGO109" s="1252"/>
      <c r="PGP109" s="1252"/>
      <c r="PGQ109" s="1252"/>
      <c r="PGR109" s="1252"/>
      <c r="PGS109" s="1252"/>
      <c r="PGT109" s="1252"/>
      <c r="PGU109" s="1252"/>
      <c r="PGV109" s="1252"/>
      <c r="PGW109" s="1252"/>
      <c r="PGX109" s="1252"/>
      <c r="PGY109" s="1252"/>
      <c r="PGZ109" s="1252"/>
      <c r="PHA109" s="1252"/>
      <c r="PHB109" s="1252"/>
      <c r="PHC109" s="1252"/>
      <c r="PHD109" s="1252"/>
      <c r="PHE109" s="1252"/>
      <c r="PHF109" s="1252"/>
      <c r="PHG109" s="1252"/>
      <c r="PHH109" s="1252"/>
      <c r="PHI109" s="1252"/>
      <c r="PHJ109" s="1252"/>
      <c r="PHK109" s="1252"/>
      <c r="PHL109" s="1252"/>
      <c r="PHM109" s="1252"/>
      <c r="PHN109" s="1252"/>
      <c r="PHO109" s="1252"/>
      <c r="PHP109" s="1252"/>
      <c r="PHQ109" s="1252"/>
      <c r="PHR109" s="1252"/>
      <c r="PHS109" s="1252"/>
      <c r="PHT109" s="1252"/>
      <c r="PHU109" s="1252"/>
      <c r="PHV109" s="1252"/>
      <c r="PHW109" s="1252"/>
      <c r="PHX109" s="1252"/>
      <c r="PHY109" s="1252"/>
      <c r="PHZ109" s="1252"/>
      <c r="PIA109" s="1252"/>
      <c r="PIB109" s="1252"/>
      <c r="PIC109" s="1252"/>
      <c r="PID109" s="1252"/>
      <c r="PIE109" s="1252"/>
      <c r="PIF109" s="1252"/>
      <c r="PIG109" s="1252"/>
      <c r="PIH109" s="1252"/>
      <c r="PII109" s="1252"/>
      <c r="PIJ109" s="1252"/>
      <c r="PIK109" s="1252"/>
      <c r="PIL109" s="1252"/>
      <c r="PIM109" s="1252"/>
      <c r="PIN109" s="1252"/>
      <c r="PIO109" s="1252"/>
      <c r="PIP109" s="1252"/>
      <c r="PIQ109" s="1252"/>
      <c r="PIR109" s="1252"/>
      <c r="PIS109" s="1252"/>
      <c r="PIT109" s="1252"/>
      <c r="PIU109" s="1252"/>
      <c r="PIV109" s="1252"/>
      <c r="PIW109" s="1252"/>
      <c r="PIX109" s="1252"/>
      <c r="PIY109" s="1252"/>
      <c r="PIZ109" s="1252"/>
      <c r="PJA109" s="1252"/>
      <c r="PJB109" s="1252"/>
      <c r="PJC109" s="1252"/>
      <c r="PJD109" s="1252"/>
      <c r="PJE109" s="1252"/>
      <c r="PJF109" s="1252"/>
      <c r="PJG109" s="1252"/>
      <c r="PJH109" s="1252"/>
      <c r="PJI109" s="1252"/>
      <c r="PJJ109" s="1252"/>
      <c r="PJK109" s="1252"/>
      <c r="PJL109" s="1252"/>
      <c r="PJM109" s="1252"/>
      <c r="PJN109" s="1252"/>
      <c r="PJO109" s="1252"/>
      <c r="PJP109" s="1252"/>
      <c r="PJQ109" s="1252"/>
      <c r="PJR109" s="1252"/>
      <c r="PJS109" s="1252"/>
      <c r="PJT109" s="1252"/>
      <c r="PJU109" s="1252"/>
      <c r="PJV109" s="1252"/>
      <c r="PJW109" s="1252"/>
      <c r="PJX109" s="1252"/>
      <c r="PJY109" s="1252"/>
      <c r="PJZ109" s="1252"/>
      <c r="PKA109" s="1252"/>
      <c r="PKB109" s="1252"/>
      <c r="PKC109" s="1252"/>
      <c r="PKD109" s="1252"/>
      <c r="PKE109" s="1252"/>
      <c r="PKF109" s="1252"/>
      <c r="PKG109" s="1252"/>
      <c r="PKH109" s="1252"/>
      <c r="PKI109" s="1252"/>
      <c r="PKJ109" s="1252"/>
      <c r="PKK109" s="1252"/>
      <c r="PKL109" s="1252"/>
      <c r="PKM109" s="1252"/>
      <c r="PKN109" s="1252"/>
      <c r="PKO109" s="1252"/>
      <c r="PKP109" s="1252"/>
      <c r="PKQ109" s="1252"/>
      <c r="PKR109" s="1252"/>
      <c r="PKS109" s="1252"/>
      <c r="PKT109" s="1252"/>
      <c r="PKU109" s="1252"/>
      <c r="PKV109" s="1252"/>
      <c r="PKW109" s="1252"/>
      <c r="PKX109" s="1252"/>
      <c r="PKY109" s="1252"/>
      <c r="PKZ109" s="1252"/>
      <c r="PLA109" s="1252"/>
      <c r="PLB109" s="1252"/>
      <c r="PLC109" s="1252"/>
      <c r="PLD109" s="1252"/>
      <c r="PLE109" s="1252"/>
      <c r="PLF109" s="1252"/>
      <c r="PLG109" s="1252"/>
      <c r="PLH109" s="1252"/>
      <c r="PLI109" s="1252"/>
      <c r="PLJ109" s="1252"/>
      <c r="PLK109" s="1252"/>
      <c r="PLL109" s="1252"/>
      <c r="PLM109" s="1252"/>
      <c r="PLN109" s="1252"/>
      <c r="PLO109" s="1252"/>
      <c r="PLP109" s="1252"/>
      <c r="PLQ109" s="1252"/>
      <c r="PLR109" s="1252"/>
      <c r="PLS109" s="1252"/>
      <c r="PLT109" s="1252"/>
      <c r="PLU109" s="1252"/>
      <c r="PLV109" s="1252"/>
      <c r="PLW109" s="1252"/>
      <c r="PLX109" s="1252"/>
      <c r="PLY109" s="1252"/>
      <c r="PLZ109" s="1252"/>
      <c r="PMA109" s="1252"/>
      <c r="PMB109" s="1252"/>
      <c r="PMC109" s="1252"/>
      <c r="PMD109" s="1252"/>
      <c r="PME109" s="1252"/>
      <c r="PMF109" s="1252"/>
      <c r="PMG109" s="1252"/>
      <c r="PMH109" s="1252"/>
      <c r="PMI109" s="1252"/>
      <c r="PMJ109" s="1252"/>
      <c r="PMK109" s="1252"/>
      <c r="PML109" s="1252"/>
      <c r="PMM109" s="1252"/>
      <c r="PMN109" s="1252"/>
      <c r="PMO109" s="1252"/>
      <c r="PMP109" s="1252"/>
      <c r="PMQ109" s="1252"/>
      <c r="PMR109" s="1252"/>
      <c r="PMS109" s="1252"/>
      <c r="PMT109" s="1252"/>
      <c r="PMU109" s="1252"/>
      <c r="PMV109" s="1252"/>
      <c r="PMW109" s="1252"/>
      <c r="PMX109" s="1252"/>
      <c r="PMY109" s="1252"/>
      <c r="PMZ109" s="1252"/>
      <c r="PNA109" s="1252"/>
      <c r="PNB109" s="1252"/>
      <c r="PNC109" s="1252"/>
      <c r="PND109" s="1252"/>
      <c r="PNE109" s="1252"/>
      <c r="PNF109" s="1252"/>
      <c r="PNG109" s="1252"/>
      <c r="PNH109" s="1252"/>
      <c r="PNI109" s="1252"/>
      <c r="PNJ109" s="1252"/>
      <c r="PNK109" s="1252"/>
      <c r="PNL109" s="1252"/>
      <c r="PNM109" s="1252"/>
      <c r="PNN109" s="1252"/>
      <c r="PNO109" s="1252"/>
      <c r="PNP109" s="1252"/>
      <c r="PNQ109" s="1252"/>
      <c r="PNR109" s="1252"/>
      <c r="PNS109" s="1252"/>
      <c r="PNT109" s="1252"/>
      <c r="PNU109" s="1252"/>
      <c r="PNV109" s="1252"/>
      <c r="PNW109" s="1252"/>
      <c r="PNX109" s="1252"/>
      <c r="PNY109" s="1252"/>
      <c r="PNZ109" s="1252"/>
      <c r="POA109" s="1252"/>
      <c r="POB109" s="1252"/>
      <c r="POC109" s="1252"/>
      <c r="POD109" s="1252"/>
      <c r="POE109" s="1252"/>
      <c r="POF109" s="1252"/>
      <c r="POG109" s="1252"/>
      <c r="POH109" s="1252"/>
      <c r="POI109" s="1252"/>
      <c r="POJ109" s="1252"/>
      <c r="POK109" s="1252"/>
      <c r="POL109" s="1252"/>
      <c r="POM109" s="1252"/>
      <c r="PON109" s="1252"/>
      <c r="POO109" s="1252"/>
      <c r="POP109" s="1252"/>
      <c r="POQ109" s="1252"/>
      <c r="POR109" s="1252"/>
      <c r="POS109" s="1252"/>
      <c r="POT109" s="1252"/>
      <c r="POU109" s="1252"/>
      <c r="POV109" s="1252"/>
      <c r="POW109" s="1252"/>
      <c r="POX109" s="1252"/>
      <c r="POY109" s="1252"/>
      <c r="POZ109" s="1252"/>
      <c r="PPA109" s="1252"/>
      <c r="PPB109" s="1252"/>
      <c r="PPC109" s="1252"/>
      <c r="PPD109" s="1252"/>
      <c r="PPE109" s="1252"/>
      <c r="PPF109" s="1252"/>
      <c r="PPG109" s="1252"/>
      <c r="PPH109" s="1252"/>
      <c r="PPI109" s="1252"/>
      <c r="PPJ109" s="1252"/>
      <c r="PPK109" s="1252"/>
      <c r="PPL109" s="1252"/>
      <c r="PPM109" s="1252"/>
      <c r="PPN109" s="1252"/>
      <c r="PPO109" s="1252"/>
      <c r="PPP109" s="1252"/>
      <c r="PPQ109" s="1252"/>
      <c r="PPR109" s="1252"/>
      <c r="PPS109" s="1252"/>
      <c r="PPT109" s="1252"/>
      <c r="PPU109" s="1252"/>
      <c r="PPV109" s="1252"/>
      <c r="PPW109" s="1252"/>
      <c r="PPX109" s="1252"/>
      <c r="PPY109" s="1252"/>
      <c r="PPZ109" s="1252"/>
      <c r="PQA109" s="1252"/>
      <c r="PQB109" s="1252"/>
      <c r="PQC109" s="1252"/>
      <c r="PQD109" s="1252"/>
      <c r="PQE109" s="1252"/>
      <c r="PQF109" s="1252"/>
      <c r="PQG109" s="1252"/>
      <c r="PQH109" s="1252"/>
      <c r="PQI109" s="1252"/>
      <c r="PQJ109" s="1252"/>
      <c r="PQK109" s="1252"/>
      <c r="PQL109" s="1252"/>
      <c r="PQM109" s="1252"/>
      <c r="PQN109" s="1252"/>
      <c r="PQO109" s="1252"/>
      <c r="PQP109" s="1252"/>
      <c r="PQQ109" s="1252"/>
      <c r="PQR109" s="1252"/>
      <c r="PQS109" s="1252"/>
      <c r="PQT109" s="1252"/>
      <c r="PQU109" s="1252"/>
      <c r="PQV109" s="1252"/>
      <c r="PQW109" s="1252"/>
      <c r="PQX109" s="1252"/>
      <c r="PQY109" s="1252"/>
      <c r="PQZ109" s="1252"/>
      <c r="PRA109" s="1252"/>
      <c r="PRB109" s="1252"/>
      <c r="PRC109" s="1252"/>
      <c r="PRD109" s="1252"/>
      <c r="PRE109" s="1252"/>
      <c r="PRF109" s="1252"/>
      <c r="PRG109" s="1252"/>
      <c r="PRH109" s="1252"/>
      <c r="PRI109" s="1252"/>
      <c r="PRJ109" s="1252"/>
      <c r="PRK109" s="1252"/>
      <c r="PRL109" s="1252"/>
      <c r="PRM109" s="1252"/>
      <c r="PRN109" s="1252"/>
      <c r="PRO109" s="1252"/>
      <c r="PRP109" s="1252"/>
      <c r="PRQ109" s="1252"/>
      <c r="PRR109" s="1252"/>
      <c r="PRS109" s="1252"/>
      <c r="PRT109" s="1252"/>
      <c r="PRU109" s="1252"/>
      <c r="PRV109" s="1252"/>
      <c r="PRW109" s="1252"/>
      <c r="PRX109" s="1252"/>
      <c r="PRY109" s="1252"/>
      <c r="PRZ109" s="1252"/>
      <c r="PSA109" s="1252"/>
      <c r="PSB109" s="1252"/>
      <c r="PSC109" s="1252"/>
      <c r="PSD109" s="1252"/>
      <c r="PSE109" s="1252"/>
      <c r="PSF109" s="1252"/>
      <c r="PSG109" s="1252"/>
      <c r="PSH109" s="1252"/>
      <c r="PSI109" s="1252"/>
      <c r="PSJ109" s="1252"/>
      <c r="PSK109" s="1252"/>
      <c r="PSL109" s="1252"/>
      <c r="PSM109" s="1252"/>
      <c r="PSN109" s="1252"/>
      <c r="PSO109" s="1252"/>
      <c r="PSP109" s="1252"/>
      <c r="PSQ109" s="1252"/>
      <c r="PSR109" s="1252"/>
      <c r="PSS109" s="1252"/>
      <c r="PST109" s="1252"/>
      <c r="PSU109" s="1252"/>
      <c r="PSV109" s="1252"/>
      <c r="PSW109" s="1252"/>
      <c r="PSX109" s="1252"/>
      <c r="PSY109" s="1252"/>
      <c r="PSZ109" s="1252"/>
      <c r="PTA109" s="1252"/>
      <c r="PTB109" s="1252"/>
      <c r="PTC109" s="1252"/>
      <c r="PTD109" s="1252"/>
      <c r="PTE109" s="1252"/>
      <c r="PTF109" s="1252"/>
      <c r="PTG109" s="1252"/>
      <c r="PTH109" s="1252"/>
      <c r="PTI109" s="1252"/>
      <c r="PTJ109" s="1252"/>
      <c r="PTK109" s="1252"/>
      <c r="PTL109" s="1252"/>
      <c r="PTM109" s="1252"/>
      <c r="PTN109" s="1252"/>
      <c r="PTO109" s="1252"/>
      <c r="PTP109" s="1252"/>
      <c r="PTQ109" s="1252"/>
      <c r="PTR109" s="1252"/>
      <c r="PTS109" s="1252"/>
      <c r="PTT109" s="1252"/>
      <c r="PTU109" s="1252"/>
      <c r="PTV109" s="1252"/>
      <c r="PTW109" s="1252"/>
      <c r="PTX109" s="1252"/>
      <c r="PTY109" s="1252"/>
      <c r="PTZ109" s="1252"/>
      <c r="PUA109" s="1252"/>
      <c r="PUB109" s="1252"/>
      <c r="PUC109" s="1252"/>
      <c r="PUD109" s="1252"/>
      <c r="PUE109" s="1252"/>
      <c r="PUF109" s="1252"/>
      <c r="PUG109" s="1252"/>
      <c r="PUH109" s="1252"/>
      <c r="PUI109" s="1252"/>
      <c r="PUJ109" s="1252"/>
      <c r="PUK109" s="1252"/>
      <c r="PUL109" s="1252"/>
      <c r="PUM109" s="1252"/>
      <c r="PUN109" s="1252"/>
      <c r="PUO109" s="1252"/>
      <c r="PUP109" s="1252"/>
      <c r="PUQ109" s="1252"/>
      <c r="PUR109" s="1252"/>
      <c r="PUS109" s="1252"/>
      <c r="PUT109" s="1252"/>
      <c r="PUU109" s="1252"/>
      <c r="PUV109" s="1252"/>
      <c r="PUW109" s="1252"/>
      <c r="PUX109" s="1252"/>
      <c r="PUY109" s="1252"/>
      <c r="PUZ109" s="1252"/>
      <c r="PVA109" s="1252"/>
      <c r="PVB109" s="1252"/>
      <c r="PVC109" s="1252"/>
      <c r="PVD109" s="1252"/>
      <c r="PVE109" s="1252"/>
      <c r="PVF109" s="1252"/>
      <c r="PVG109" s="1252"/>
      <c r="PVH109" s="1252"/>
      <c r="PVI109" s="1252"/>
      <c r="PVJ109" s="1252"/>
      <c r="PVK109" s="1252"/>
      <c r="PVL109" s="1252"/>
      <c r="PVM109" s="1252"/>
      <c r="PVN109" s="1252"/>
      <c r="PVO109" s="1252"/>
      <c r="PVP109" s="1252"/>
      <c r="PVQ109" s="1252"/>
      <c r="PVR109" s="1252"/>
      <c r="PVS109" s="1252"/>
      <c r="PVT109" s="1252"/>
      <c r="PVU109" s="1252"/>
      <c r="PVV109" s="1252"/>
      <c r="PVW109" s="1252"/>
      <c r="PVX109" s="1252"/>
      <c r="PVY109" s="1252"/>
      <c r="PVZ109" s="1252"/>
      <c r="PWA109" s="1252"/>
      <c r="PWB109" s="1252"/>
      <c r="PWC109" s="1252"/>
      <c r="PWD109" s="1252"/>
      <c r="PWE109" s="1252"/>
      <c r="PWF109" s="1252"/>
      <c r="PWG109" s="1252"/>
      <c r="PWH109" s="1252"/>
      <c r="PWI109" s="1252"/>
      <c r="PWJ109" s="1252"/>
      <c r="PWK109" s="1252"/>
      <c r="PWL109" s="1252"/>
      <c r="PWM109" s="1252"/>
      <c r="PWN109" s="1252"/>
      <c r="PWO109" s="1252"/>
      <c r="PWP109" s="1252"/>
      <c r="PWQ109" s="1252"/>
      <c r="PWR109" s="1252"/>
      <c r="PWS109" s="1252"/>
      <c r="PWT109" s="1252"/>
      <c r="PWU109" s="1252"/>
      <c r="PWV109" s="1252"/>
      <c r="PWW109" s="1252"/>
      <c r="PWX109" s="1252"/>
      <c r="PWY109" s="1252"/>
      <c r="PWZ109" s="1252"/>
      <c r="PXA109" s="1252"/>
      <c r="PXB109" s="1252"/>
      <c r="PXC109" s="1252"/>
      <c r="PXD109" s="1252"/>
      <c r="PXE109" s="1252"/>
      <c r="PXF109" s="1252"/>
      <c r="PXG109" s="1252"/>
      <c r="PXH109" s="1252"/>
      <c r="PXI109" s="1252"/>
      <c r="PXJ109" s="1252"/>
      <c r="PXK109" s="1252"/>
      <c r="PXL109" s="1252"/>
      <c r="PXM109" s="1252"/>
      <c r="PXN109" s="1252"/>
      <c r="PXO109" s="1252"/>
      <c r="PXP109" s="1252"/>
      <c r="PXQ109" s="1252"/>
      <c r="PXR109" s="1252"/>
      <c r="PXS109" s="1252"/>
      <c r="PXT109" s="1252"/>
      <c r="PXU109" s="1252"/>
      <c r="PXV109" s="1252"/>
      <c r="PXW109" s="1252"/>
      <c r="PXX109" s="1252"/>
      <c r="PXY109" s="1252"/>
      <c r="PXZ109" s="1252"/>
      <c r="PYA109" s="1252"/>
      <c r="PYB109" s="1252"/>
      <c r="PYC109" s="1252"/>
      <c r="PYD109" s="1252"/>
      <c r="PYE109" s="1252"/>
      <c r="PYF109" s="1252"/>
      <c r="PYG109" s="1252"/>
      <c r="PYH109" s="1252"/>
      <c r="PYI109" s="1252"/>
      <c r="PYJ109" s="1252"/>
      <c r="PYK109" s="1252"/>
      <c r="PYL109" s="1252"/>
      <c r="PYM109" s="1252"/>
      <c r="PYN109" s="1252"/>
      <c r="PYO109" s="1252"/>
      <c r="PYP109" s="1252"/>
      <c r="PYQ109" s="1252"/>
      <c r="PYR109" s="1252"/>
      <c r="PYS109" s="1252"/>
      <c r="PYT109" s="1252"/>
      <c r="PYU109" s="1252"/>
      <c r="PYV109" s="1252"/>
      <c r="PYW109" s="1252"/>
      <c r="PYX109" s="1252"/>
      <c r="PYY109" s="1252"/>
      <c r="PYZ109" s="1252"/>
      <c r="PZA109" s="1252"/>
      <c r="PZB109" s="1252"/>
      <c r="PZC109" s="1252"/>
      <c r="PZD109" s="1252"/>
      <c r="PZE109" s="1252"/>
      <c r="PZF109" s="1252"/>
      <c r="PZG109" s="1252"/>
      <c r="PZH109" s="1252"/>
      <c r="PZI109" s="1252"/>
      <c r="PZJ109" s="1252"/>
      <c r="PZK109" s="1252"/>
      <c r="PZL109" s="1252"/>
      <c r="PZM109" s="1252"/>
      <c r="PZN109" s="1252"/>
      <c r="PZO109" s="1252"/>
      <c r="PZP109" s="1252"/>
      <c r="PZQ109" s="1252"/>
      <c r="PZR109" s="1252"/>
      <c r="PZS109" s="1252"/>
      <c r="PZT109" s="1252"/>
      <c r="PZU109" s="1252"/>
      <c r="PZV109" s="1252"/>
      <c r="PZW109" s="1252"/>
      <c r="PZX109" s="1252"/>
      <c r="PZY109" s="1252"/>
      <c r="PZZ109" s="1252"/>
      <c r="QAA109" s="1252"/>
      <c r="QAB109" s="1252"/>
      <c r="QAC109" s="1252"/>
      <c r="QAD109" s="1252"/>
      <c r="QAE109" s="1252"/>
      <c r="QAF109" s="1252"/>
      <c r="QAG109" s="1252"/>
      <c r="QAH109" s="1252"/>
      <c r="QAI109" s="1252"/>
      <c r="QAJ109" s="1252"/>
      <c r="QAK109" s="1252"/>
      <c r="QAL109" s="1252"/>
      <c r="QAM109" s="1252"/>
      <c r="QAN109" s="1252"/>
      <c r="QAO109" s="1252"/>
      <c r="QAP109" s="1252"/>
      <c r="QAQ109" s="1252"/>
      <c r="QAR109" s="1252"/>
      <c r="QAS109" s="1252"/>
      <c r="QAT109" s="1252"/>
      <c r="QAU109" s="1252"/>
      <c r="QAV109" s="1252"/>
      <c r="QAW109" s="1252"/>
      <c r="QAX109" s="1252"/>
      <c r="QAY109" s="1252"/>
      <c r="QAZ109" s="1252"/>
      <c r="QBA109" s="1252"/>
      <c r="QBB109" s="1252"/>
      <c r="QBC109" s="1252"/>
      <c r="QBD109" s="1252"/>
      <c r="QBE109" s="1252"/>
      <c r="QBF109" s="1252"/>
      <c r="QBG109" s="1252"/>
      <c r="QBH109" s="1252"/>
      <c r="QBI109" s="1252"/>
      <c r="QBJ109" s="1252"/>
      <c r="QBK109" s="1252"/>
      <c r="QBL109" s="1252"/>
      <c r="QBM109" s="1252"/>
      <c r="QBN109" s="1252"/>
      <c r="QBO109" s="1252"/>
      <c r="QBP109" s="1252"/>
      <c r="QBQ109" s="1252"/>
      <c r="QBR109" s="1252"/>
      <c r="QBS109" s="1252"/>
      <c r="QBT109" s="1252"/>
      <c r="QBU109" s="1252"/>
      <c r="QBV109" s="1252"/>
      <c r="QBW109" s="1252"/>
      <c r="QBX109" s="1252"/>
      <c r="QBY109" s="1252"/>
      <c r="QBZ109" s="1252"/>
      <c r="QCA109" s="1252"/>
      <c r="QCB109" s="1252"/>
      <c r="QCC109" s="1252"/>
      <c r="QCD109" s="1252"/>
      <c r="QCE109" s="1252"/>
      <c r="QCF109" s="1252"/>
      <c r="QCG109" s="1252"/>
      <c r="QCH109" s="1252"/>
      <c r="QCI109" s="1252"/>
      <c r="QCJ109" s="1252"/>
      <c r="QCK109" s="1252"/>
      <c r="QCL109" s="1252"/>
      <c r="QCM109" s="1252"/>
      <c r="QCN109" s="1252"/>
      <c r="QCO109" s="1252"/>
      <c r="QCP109" s="1252"/>
      <c r="QCQ109" s="1252"/>
      <c r="QCR109" s="1252"/>
      <c r="QCS109" s="1252"/>
      <c r="QCT109" s="1252"/>
      <c r="QCU109" s="1252"/>
      <c r="QCV109" s="1252"/>
      <c r="QCW109" s="1252"/>
      <c r="QCX109" s="1252"/>
      <c r="QCY109" s="1252"/>
      <c r="QCZ109" s="1252"/>
      <c r="QDA109" s="1252"/>
      <c r="QDB109" s="1252"/>
      <c r="QDC109" s="1252"/>
      <c r="QDD109" s="1252"/>
      <c r="QDE109" s="1252"/>
      <c r="QDF109" s="1252"/>
      <c r="QDG109" s="1252"/>
      <c r="QDH109" s="1252"/>
      <c r="QDI109" s="1252"/>
      <c r="QDJ109" s="1252"/>
      <c r="QDK109" s="1252"/>
      <c r="QDL109" s="1252"/>
      <c r="QDM109" s="1252"/>
      <c r="QDN109" s="1252"/>
      <c r="QDO109" s="1252"/>
      <c r="QDP109" s="1252"/>
      <c r="QDQ109" s="1252"/>
      <c r="QDR109" s="1252"/>
      <c r="QDS109" s="1252"/>
      <c r="QDT109" s="1252"/>
      <c r="QDU109" s="1252"/>
      <c r="QDV109" s="1252"/>
      <c r="QDW109" s="1252"/>
      <c r="QDX109" s="1252"/>
      <c r="QDY109" s="1252"/>
      <c r="QDZ109" s="1252"/>
      <c r="QEA109" s="1252"/>
      <c r="QEB109" s="1252"/>
      <c r="QEC109" s="1252"/>
      <c r="QED109" s="1252"/>
      <c r="QEE109" s="1252"/>
      <c r="QEF109" s="1252"/>
      <c r="QEG109" s="1252"/>
      <c r="QEH109" s="1252"/>
      <c r="QEI109" s="1252"/>
      <c r="QEJ109" s="1252"/>
      <c r="QEK109" s="1252"/>
      <c r="QEL109" s="1252"/>
      <c r="QEM109" s="1252"/>
      <c r="QEN109" s="1252"/>
      <c r="QEO109" s="1252"/>
      <c r="QEP109" s="1252"/>
      <c r="QEQ109" s="1252"/>
      <c r="QER109" s="1252"/>
      <c r="QES109" s="1252"/>
      <c r="QET109" s="1252"/>
      <c r="QEU109" s="1252"/>
      <c r="QEV109" s="1252"/>
      <c r="QEW109" s="1252"/>
      <c r="QEX109" s="1252"/>
      <c r="QEY109" s="1252"/>
      <c r="QEZ109" s="1252"/>
      <c r="QFA109" s="1252"/>
      <c r="QFB109" s="1252"/>
      <c r="QFC109" s="1252"/>
      <c r="QFD109" s="1252"/>
      <c r="QFE109" s="1252"/>
      <c r="QFF109" s="1252"/>
      <c r="QFG109" s="1252"/>
      <c r="QFH109" s="1252"/>
      <c r="QFI109" s="1252"/>
      <c r="QFJ109" s="1252"/>
      <c r="QFK109" s="1252"/>
      <c r="QFL109" s="1252"/>
      <c r="QFM109" s="1252"/>
      <c r="QFN109" s="1252"/>
      <c r="QFO109" s="1252"/>
      <c r="QFP109" s="1252"/>
      <c r="QFQ109" s="1252"/>
      <c r="QFR109" s="1252"/>
      <c r="QFS109" s="1252"/>
      <c r="QFT109" s="1252"/>
      <c r="QFU109" s="1252"/>
      <c r="QFV109" s="1252"/>
      <c r="QFW109" s="1252"/>
      <c r="QFX109" s="1252"/>
      <c r="QFY109" s="1252"/>
      <c r="QFZ109" s="1252"/>
      <c r="QGA109" s="1252"/>
      <c r="QGB109" s="1252"/>
      <c r="QGC109" s="1252"/>
      <c r="QGD109" s="1252"/>
      <c r="QGE109" s="1252"/>
      <c r="QGF109" s="1252"/>
      <c r="QGG109" s="1252"/>
      <c r="QGH109" s="1252"/>
      <c r="QGI109" s="1252"/>
      <c r="QGJ109" s="1252"/>
      <c r="QGK109" s="1252"/>
      <c r="QGL109" s="1252"/>
      <c r="QGM109" s="1252"/>
      <c r="QGN109" s="1252"/>
      <c r="QGO109" s="1252"/>
      <c r="QGP109" s="1252"/>
      <c r="QGQ109" s="1252"/>
      <c r="QGR109" s="1252"/>
      <c r="QGS109" s="1252"/>
      <c r="QGT109" s="1252"/>
      <c r="QGU109" s="1252"/>
      <c r="QGV109" s="1252"/>
      <c r="QGW109" s="1252"/>
      <c r="QGX109" s="1252"/>
      <c r="QGY109" s="1252"/>
      <c r="QGZ109" s="1252"/>
      <c r="QHA109" s="1252"/>
      <c r="QHB109" s="1252"/>
      <c r="QHC109" s="1252"/>
      <c r="QHD109" s="1252"/>
      <c r="QHE109" s="1252"/>
      <c r="QHF109" s="1252"/>
      <c r="QHG109" s="1252"/>
      <c r="QHH109" s="1252"/>
      <c r="QHI109" s="1252"/>
      <c r="QHJ109" s="1252"/>
      <c r="QHK109" s="1252"/>
      <c r="QHL109" s="1252"/>
      <c r="QHM109" s="1252"/>
      <c r="QHN109" s="1252"/>
      <c r="QHO109" s="1252"/>
      <c r="QHP109" s="1252"/>
      <c r="QHQ109" s="1252"/>
      <c r="QHR109" s="1252"/>
      <c r="QHS109" s="1252"/>
      <c r="QHT109" s="1252"/>
      <c r="QHU109" s="1252"/>
      <c r="QHV109" s="1252"/>
      <c r="QHW109" s="1252"/>
      <c r="QHX109" s="1252"/>
      <c r="QHY109" s="1252"/>
      <c r="QHZ109" s="1252"/>
      <c r="QIA109" s="1252"/>
      <c r="QIB109" s="1252"/>
      <c r="QIC109" s="1252"/>
      <c r="QID109" s="1252"/>
      <c r="QIE109" s="1252"/>
      <c r="QIF109" s="1252"/>
      <c r="QIG109" s="1252"/>
      <c r="QIH109" s="1252"/>
      <c r="QII109" s="1252"/>
      <c r="QIJ109" s="1252"/>
      <c r="QIK109" s="1252"/>
      <c r="QIL109" s="1252"/>
      <c r="QIM109" s="1252"/>
      <c r="QIN109" s="1252"/>
      <c r="QIO109" s="1252"/>
      <c r="QIP109" s="1252"/>
      <c r="QIQ109" s="1252"/>
      <c r="QIR109" s="1252"/>
      <c r="QIS109" s="1252"/>
      <c r="QIT109" s="1252"/>
      <c r="QIU109" s="1252"/>
      <c r="QIV109" s="1252"/>
      <c r="QIW109" s="1252"/>
      <c r="QIX109" s="1252"/>
      <c r="QIY109" s="1252"/>
      <c r="QIZ109" s="1252"/>
      <c r="QJA109" s="1252"/>
      <c r="QJB109" s="1252"/>
      <c r="QJC109" s="1252"/>
      <c r="QJD109" s="1252"/>
      <c r="QJE109" s="1252"/>
      <c r="QJF109" s="1252"/>
      <c r="QJG109" s="1252"/>
      <c r="QJH109" s="1252"/>
      <c r="QJI109" s="1252"/>
      <c r="QJJ109" s="1252"/>
      <c r="QJK109" s="1252"/>
      <c r="QJL109" s="1252"/>
      <c r="QJM109" s="1252"/>
      <c r="QJN109" s="1252"/>
      <c r="QJO109" s="1252"/>
      <c r="QJP109" s="1252"/>
      <c r="QJQ109" s="1252"/>
      <c r="QJR109" s="1252"/>
      <c r="QJS109" s="1252"/>
      <c r="QJT109" s="1252"/>
      <c r="QJU109" s="1252"/>
      <c r="QJV109" s="1252"/>
      <c r="QJW109" s="1252"/>
      <c r="QJX109" s="1252"/>
      <c r="QJY109" s="1252"/>
      <c r="QJZ109" s="1252"/>
      <c r="QKA109" s="1252"/>
      <c r="QKB109" s="1252"/>
      <c r="QKC109" s="1252"/>
      <c r="QKD109" s="1252"/>
      <c r="QKE109" s="1252"/>
      <c r="QKF109" s="1252"/>
      <c r="QKG109" s="1252"/>
      <c r="QKH109" s="1252"/>
      <c r="QKI109" s="1252"/>
      <c r="QKJ109" s="1252"/>
      <c r="QKK109" s="1252"/>
      <c r="QKL109" s="1252"/>
      <c r="QKM109" s="1252"/>
      <c r="QKN109" s="1252"/>
      <c r="QKO109" s="1252"/>
      <c r="QKP109" s="1252"/>
      <c r="QKQ109" s="1252"/>
      <c r="QKR109" s="1252"/>
      <c r="QKS109" s="1252"/>
      <c r="QKT109" s="1252"/>
      <c r="QKU109" s="1252"/>
      <c r="QKV109" s="1252"/>
      <c r="QKW109" s="1252"/>
      <c r="QKX109" s="1252"/>
      <c r="QKY109" s="1252"/>
      <c r="QKZ109" s="1252"/>
      <c r="QLA109" s="1252"/>
      <c r="QLB109" s="1252"/>
      <c r="QLC109" s="1252"/>
      <c r="QLD109" s="1252"/>
      <c r="QLE109" s="1252"/>
      <c r="QLF109" s="1252"/>
      <c r="QLG109" s="1252"/>
      <c r="QLH109" s="1252"/>
      <c r="QLI109" s="1252"/>
      <c r="QLJ109" s="1252"/>
      <c r="QLK109" s="1252"/>
      <c r="QLL109" s="1252"/>
      <c r="QLM109" s="1252"/>
      <c r="QLN109" s="1252"/>
      <c r="QLO109" s="1252"/>
      <c r="QLP109" s="1252"/>
      <c r="QLQ109" s="1252"/>
      <c r="QLR109" s="1252"/>
      <c r="QLS109" s="1252"/>
      <c r="QLT109" s="1252"/>
      <c r="QLU109" s="1252"/>
      <c r="QLV109" s="1252"/>
      <c r="QLW109" s="1252"/>
      <c r="QLX109" s="1252"/>
      <c r="QLY109" s="1252"/>
      <c r="QLZ109" s="1252"/>
      <c r="QMA109" s="1252"/>
      <c r="QMB109" s="1252"/>
      <c r="QMC109" s="1252"/>
      <c r="QMD109" s="1252"/>
      <c r="QME109" s="1252"/>
      <c r="QMF109" s="1252"/>
      <c r="QMG109" s="1252"/>
      <c r="QMH109" s="1252"/>
      <c r="QMI109" s="1252"/>
      <c r="QMJ109" s="1252"/>
      <c r="QMK109" s="1252"/>
      <c r="QML109" s="1252"/>
      <c r="QMM109" s="1252"/>
      <c r="QMN109" s="1252"/>
      <c r="QMO109" s="1252"/>
      <c r="QMP109" s="1252"/>
      <c r="QMQ109" s="1252"/>
      <c r="QMR109" s="1252"/>
      <c r="QMS109" s="1252"/>
      <c r="QMT109" s="1252"/>
      <c r="QMU109" s="1252"/>
      <c r="QMV109" s="1252"/>
      <c r="QMW109" s="1252"/>
      <c r="QMX109" s="1252"/>
      <c r="QMY109" s="1252"/>
      <c r="QMZ109" s="1252"/>
      <c r="QNA109" s="1252"/>
      <c r="QNB109" s="1252"/>
      <c r="QNC109" s="1252"/>
      <c r="QND109" s="1252"/>
      <c r="QNE109" s="1252"/>
      <c r="QNF109" s="1252"/>
      <c r="QNG109" s="1252"/>
      <c r="QNH109" s="1252"/>
      <c r="QNI109" s="1252"/>
      <c r="QNJ109" s="1252"/>
      <c r="QNK109" s="1252"/>
      <c r="QNL109" s="1252"/>
      <c r="QNM109" s="1252"/>
      <c r="QNN109" s="1252"/>
      <c r="QNO109" s="1252"/>
      <c r="QNP109" s="1252"/>
      <c r="QNQ109" s="1252"/>
      <c r="QNR109" s="1252"/>
      <c r="QNS109" s="1252"/>
      <c r="QNT109" s="1252"/>
      <c r="QNU109" s="1252"/>
      <c r="QNV109" s="1252"/>
      <c r="QNW109" s="1252"/>
      <c r="QNX109" s="1252"/>
      <c r="QNY109" s="1252"/>
      <c r="QNZ109" s="1252"/>
      <c r="QOA109" s="1252"/>
      <c r="QOB109" s="1252"/>
      <c r="QOC109" s="1252"/>
      <c r="QOD109" s="1252"/>
      <c r="QOE109" s="1252"/>
      <c r="QOF109" s="1252"/>
      <c r="QOG109" s="1252"/>
      <c r="QOH109" s="1252"/>
      <c r="QOI109" s="1252"/>
      <c r="QOJ109" s="1252"/>
      <c r="QOK109" s="1252"/>
      <c r="QOL109" s="1252"/>
      <c r="QOM109" s="1252"/>
      <c r="QON109" s="1252"/>
      <c r="QOO109" s="1252"/>
      <c r="QOP109" s="1252"/>
      <c r="QOQ109" s="1252"/>
      <c r="QOR109" s="1252"/>
      <c r="QOS109" s="1252"/>
      <c r="QOT109" s="1252"/>
      <c r="QOU109" s="1252"/>
      <c r="QOV109" s="1252"/>
      <c r="QOW109" s="1252"/>
      <c r="QOX109" s="1252"/>
      <c r="QOY109" s="1252"/>
      <c r="QOZ109" s="1252"/>
      <c r="QPA109" s="1252"/>
      <c r="QPB109" s="1252"/>
      <c r="QPC109" s="1252"/>
      <c r="QPD109" s="1252"/>
      <c r="QPE109" s="1252"/>
      <c r="QPF109" s="1252"/>
      <c r="QPG109" s="1252"/>
      <c r="QPH109" s="1252"/>
      <c r="QPI109" s="1252"/>
      <c r="QPJ109" s="1252"/>
      <c r="QPK109" s="1252"/>
      <c r="QPL109" s="1252"/>
      <c r="QPM109" s="1252"/>
      <c r="QPN109" s="1252"/>
      <c r="QPO109" s="1252"/>
      <c r="QPP109" s="1252"/>
      <c r="QPQ109" s="1252"/>
      <c r="QPR109" s="1252"/>
      <c r="QPS109" s="1252"/>
      <c r="QPT109" s="1252"/>
      <c r="QPU109" s="1252"/>
      <c r="QPV109" s="1252"/>
      <c r="QPW109" s="1252"/>
      <c r="QPX109" s="1252"/>
      <c r="QPY109" s="1252"/>
      <c r="QPZ109" s="1252"/>
      <c r="QQA109" s="1252"/>
      <c r="QQB109" s="1252"/>
      <c r="QQC109" s="1252"/>
      <c r="QQD109" s="1252"/>
      <c r="QQE109" s="1252"/>
      <c r="QQF109" s="1252"/>
      <c r="QQG109" s="1252"/>
      <c r="QQH109" s="1252"/>
      <c r="QQI109" s="1252"/>
      <c r="QQJ109" s="1252"/>
      <c r="QQK109" s="1252"/>
      <c r="QQL109" s="1252"/>
      <c r="QQM109" s="1252"/>
      <c r="QQN109" s="1252"/>
      <c r="QQO109" s="1252"/>
      <c r="QQP109" s="1252"/>
      <c r="QQQ109" s="1252"/>
      <c r="QQR109" s="1252"/>
      <c r="QQS109" s="1252"/>
      <c r="QQT109" s="1252"/>
      <c r="QQU109" s="1252"/>
      <c r="QQV109" s="1252"/>
      <c r="QQW109" s="1252"/>
      <c r="QQX109" s="1252"/>
      <c r="QQY109" s="1252"/>
      <c r="QQZ109" s="1252"/>
      <c r="QRA109" s="1252"/>
      <c r="QRB109" s="1252"/>
      <c r="QRC109" s="1252"/>
      <c r="QRD109" s="1252"/>
      <c r="QRE109" s="1252"/>
      <c r="QRF109" s="1252"/>
      <c r="QRG109" s="1252"/>
      <c r="QRH109" s="1252"/>
      <c r="QRI109" s="1252"/>
      <c r="QRJ109" s="1252"/>
      <c r="QRK109" s="1252"/>
      <c r="QRL109" s="1252"/>
      <c r="QRM109" s="1252"/>
      <c r="QRN109" s="1252"/>
      <c r="QRO109" s="1252"/>
      <c r="QRP109" s="1252"/>
      <c r="QRQ109" s="1252"/>
      <c r="QRR109" s="1252"/>
      <c r="QRS109" s="1252"/>
      <c r="QRT109" s="1252"/>
      <c r="QRU109" s="1252"/>
      <c r="QRV109" s="1252"/>
      <c r="QRW109" s="1252"/>
      <c r="QRX109" s="1252"/>
      <c r="QRY109" s="1252"/>
      <c r="QRZ109" s="1252"/>
      <c r="QSA109" s="1252"/>
      <c r="QSB109" s="1252"/>
      <c r="QSC109" s="1252"/>
      <c r="QSD109" s="1252"/>
      <c r="QSE109" s="1252"/>
      <c r="QSF109" s="1252"/>
      <c r="QSG109" s="1252"/>
      <c r="QSH109" s="1252"/>
      <c r="QSI109" s="1252"/>
      <c r="QSJ109" s="1252"/>
      <c r="QSK109" s="1252"/>
      <c r="QSL109" s="1252"/>
      <c r="QSM109" s="1252"/>
      <c r="QSN109" s="1252"/>
      <c r="QSO109" s="1252"/>
      <c r="QSP109" s="1252"/>
      <c r="QSQ109" s="1252"/>
      <c r="QSR109" s="1252"/>
      <c r="QSS109" s="1252"/>
      <c r="QST109" s="1252"/>
      <c r="QSU109" s="1252"/>
      <c r="QSV109" s="1252"/>
      <c r="QSW109" s="1252"/>
      <c r="QSX109" s="1252"/>
      <c r="QSY109" s="1252"/>
      <c r="QSZ109" s="1252"/>
      <c r="QTA109" s="1252"/>
      <c r="QTB109" s="1252"/>
      <c r="QTC109" s="1252"/>
      <c r="QTD109" s="1252"/>
      <c r="QTE109" s="1252"/>
      <c r="QTF109" s="1252"/>
      <c r="QTG109" s="1252"/>
      <c r="QTH109" s="1252"/>
      <c r="QTI109" s="1252"/>
      <c r="QTJ109" s="1252"/>
      <c r="QTK109" s="1252"/>
      <c r="QTL109" s="1252"/>
      <c r="QTM109" s="1252"/>
      <c r="QTN109" s="1252"/>
      <c r="QTO109" s="1252"/>
      <c r="QTP109" s="1252"/>
      <c r="QTQ109" s="1252"/>
      <c r="QTR109" s="1252"/>
      <c r="QTS109" s="1252"/>
      <c r="QTT109" s="1252"/>
      <c r="QTU109" s="1252"/>
      <c r="QTV109" s="1252"/>
      <c r="QTW109" s="1252"/>
      <c r="QTX109" s="1252"/>
      <c r="QTY109" s="1252"/>
      <c r="QTZ109" s="1252"/>
      <c r="QUA109" s="1252"/>
      <c r="QUB109" s="1252"/>
      <c r="QUC109" s="1252"/>
      <c r="QUD109" s="1252"/>
      <c r="QUE109" s="1252"/>
      <c r="QUF109" s="1252"/>
      <c r="QUG109" s="1252"/>
      <c r="QUH109" s="1252"/>
      <c r="QUI109" s="1252"/>
      <c r="QUJ109" s="1252"/>
      <c r="QUK109" s="1252"/>
      <c r="QUL109" s="1252"/>
      <c r="QUM109" s="1252"/>
      <c r="QUN109" s="1252"/>
      <c r="QUO109" s="1252"/>
      <c r="QUP109" s="1252"/>
      <c r="QUQ109" s="1252"/>
      <c r="QUR109" s="1252"/>
      <c r="QUS109" s="1252"/>
      <c r="QUT109" s="1252"/>
      <c r="QUU109" s="1252"/>
      <c r="QUV109" s="1252"/>
      <c r="QUW109" s="1252"/>
      <c r="QUX109" s="1252"/>
      <c r="QUY109" s="1252"/>
      <c r="QUZ109" s="1252"/>
      <c r="QVA109" s="1252"/>
      <c r="QVB109" s="1252"/>
      <c r="QVC109" s="1252"/>
      <c r="QVD109" s="1252"/>
      <c r="QVE109" s="1252"/>
      <c r="QVF109" s="1252"/>
      <c r="QVG109" s="1252"/>
      <c r="QVH109" s="1252"/>
      <c r="QVI109" s="1252"/>
      <c r="QVJ109" s="1252"/>
      <c r="QVK109" s="1252"/>
      <c r="QVL109" s="1252"/>
      <c r="QVM109" s="1252"/>
      <c r="QVN109" s="1252"/>
      <c r="QVO109" s="1252"/>
      <c r="QVP109" s="1252"/>
      <c r="QVQ109" s="1252"/>
      <c r="QVR109" s="1252"/>
      <c r="QVS109" s="1252"/>
      <c r="QVT109" s="1252"/>
      <c r="QVU109" s="1252"/>
      <c r="QVV109" s="1252"/>
      <c r="QVW109" s="1252"/>
      <c r="QVX109" s="1252"/>
      <c r="QVY109" s="1252"/>
      <c r="QVZ109" s="1252"/>
      <c r="QWA109" s="1252"/>
      <c r="QWB109" s="1252"/>
      <c r="QWC109" s="1252"/>
      <c r="QWD109" s="1252"/>
      <c r="QWE109" s="1252"/>
      <c r="QWF109" s="1252"/>
      <c r="QWG109" s="1252"/>
      <c r="QWH109" s="1252"/>
      <c r="QWI109" s="1252"/>
      <c r="QWJ109" s="1252"/>
      <c r="QWK109" s="1252"/>
      <c r="QWL109" s="1252"/>
      <c r="QWM109" s="1252"/>
      <c r="QWN109" s="1252"/>
      <c r="QWO109" s="1252"/>
      <c r="QWP109" s="1252"/>
      <c r="QWQ109" s="1252"/>
      <c r="QWR109" s="1252"/>
      <c r="QWS109" s="1252"/>
      <c r="QWT109" s="1252"/>
      <c r="QWU109" s="1252"/>
      <c r="QWV109" s="1252"/>
      <c r="QWW109" s="1252"/>
      <c r="QWX109" s="1252"/>
      <c r="QWY109" s="1252"/>
      <c r="QWZ109" s="1252"/>
      <c r="QXA109" s="1252"/>
      <c r="QXB109" s="1252"/>
      <c r="QXC109" s="1252"/>
      <c r="QXD109" s="1252"/>
      <c r="QXE109" s="1252"/>
      <c r="QXF109" s="1252"/>
      <c r="QXG109" s="1252"/>
      <c r="QXH109" s="1252"/>
      <c r="QXI109" s="1252"/>
      <c r="QXJ109" s="1252"/>
      <c r="QXK109" s="1252"/>
      <c r="QXL109" s="1252"/>
      <c r="QXM109" s="1252"/>
      <c r="QXN109" s="1252"/>
      <c r="QXO109" s="1252"/>
      <c r="QXP109" s="1252"/>
      <c r="QXQ109" s="1252"/>
      <c r="QXR109" s="1252"/>
      <c r="QXS109" s="1252"/>
      <c r="QXT109" s="1252"/>
      <c r="QXU109" s="1252"/>
      <c r="QXV109" s="1252"/>
      <c r="QXW109" s="1252"/>
      <c r="QXX109" s="1252"/>
      <c r="QXY109" s="1252"/>
      <c r="QXZ109" s="1252"/>
      <c r="QYA109" s="1252"/>
      <c r="QYB109" s="1252"/>
      <c r="QYC109" s="1252"/>
      <c r="QYD109" s="1252"/>
      <c r="QYE109" s="1252"/>
      <c r="QYF109" s="1252"/>
      <c r="QYG109" s="1252"/>
      <c r="QYH109" s="1252"/>
      <c r="QYI109" s="1252"/>
      <c r="QYJ109" s="1252"/>
      <c r="QYK109" s="1252"/>
      <c r="QYL109" s="1252"/>
      <c r="QYM109" s="1252"/>
      <c r="QYN109" s="1252"/>
      <c r="QYO109" s="1252"/>
      <c r="QYP109" s="1252"/>
      <c r="QYQ109" s="1252"/>
      <c r="QYR109" s="1252"/>
      <c r="QYS109" s="1252"/>
      <c r="QYT109" s="1252"/>
      <c r="QYU109" s="1252"/>
      <c r="QYV109" s="1252"/>
      <c r="QYW109" s="1252"/>
      <c r="QYX109" s="1252"/>
      <c r="QYY109" s="1252"/>
      <c r="QYZ109" s="1252"/>
      <c r="QZA109" s="1252"/>
      <c r="QZB109" s="1252"/>
      <c r="QZC109" s="1252"/>
      <c r="QZD109" s="1252"/>
      <c r="QZE109" s="1252"/>
      <c r="QZF109" s="1252"/>
      <c r="QZG109" s="1252"/>
      <c r="QZH109" s="1252"/>
      <c r="QZI109" s="1252"/>
      <c r="QZJ109" s="1252"/>
      <c r="QZK109" s="1252"/>
      <c r="QZL109" s="1252"/>
      <c r="QZM109" s="1252"/>
      <c r="QZN109" s="1252"/>
      <c r="QZO109" s="1252"/>
      <c r="QZP109" s="1252"/>
      <c r="QZQ109" s="1252"/>
      <c r="QZR109" s="1252"/>
      <c r="QZS109" s="1252"/>
      <c r="QZT109" s="1252"/>
      <c r="QZU109" s="1252"/>
      <c r="QZV109" s="1252"/>
      <c r="QZW109" s="1252"/>
      <c r="QZX109" s="1252"/>
      <c r="QZY109" s="1252"/>
      <c r="QZZ109" s="1252"/>
      <c r="RAA109" s="1252"/>
      <c r="RAB109" s="1252"/>
      <c r="RAC109" s="1252"/>
      <c r="RAD109" s="1252"/>
      <c r="RAE109" s="1252"/>
      <c r="RAF109" s="1252"/>
      <c r="RAG109" s="1252"/>
      <c r="RAH109" s="1252"/>
      <c r="RAI109" s="1252"/>
      <c r="RAJ109" s="1252"/>
      <c r="RAK109" s="1252"/>
      <c r="RAL109" s="1252"/>
      <c r="RAM109" s="1252"/>
      <c r="RAN109" s="1252"/>
      <c r="RAO109" s="1252"/>
      <c r="RAP109" s="1252"/>
      <c r="RAQ109" s="1252"/>
      <c r="RAR109" s="1252"/>
      <c r="RAS109" s="1252"/>
      <c r="RAT109" s="1252"/>
      <c r="RAU109" s="1252"/>
      <c r="RAV109" s="1252"/>
      <c r="RAW109" s="1252"/>
      <c r="RAX109" s="1252"/>
      <c r="RAY109" s="1252"/>
      <c r="RAZ109" s="1252"/>
      <c r="RBA109" s="1252"/>
      <c r="RBB109" s="1252"/>
      <c r="RBC109" s="1252"/>
      <c r="RBD109" s="1252"/>
      <c r="RBE109" s="1252"/>
      <c r="RBF109" s="1252"/>
      <c r="RBG109" s="1252"/>
      <c r="RBH109" s="1252"/>
      <c r="RBI109" s="1252"/>
      <c r="RBJ109" s="1252"/>
      <c r="RBK109" s="1252"/>
      <c r="RBL109" s="1252"/>
      <c r="RBM109" s="1252"/>
      <c r="RBN109" s="1252"/>
      <c r="RBO109" s="1252"/>
      <c r="RBP109" s="1252"/>
      <c r="RBQ109" s="1252"/>
      <c r="RBR109" s="1252"/>
      <c r="RBS109" s="1252"/>
      <c r="RBT109" s="1252"/>
      <c r="RBU109" s="1252"/>
      <c r="RBV109" s="1252"/>
      <c r="RBW109" s="1252"/>
      <c r="RBX109" s="1252"/>
      <c r="RBY109" s="1252"/>
      <c r="RBZ109" s="1252"/>
      <c r="RCA109" s="1252"/>
      <c r="RCB109" s="1252"/>
      <c r="RCC109" s="1252"/>
      <c r="RCD109" s="1252"/>
      <c r="RCE109" s="1252"/>
      <c r="RCF109" s="1252"/>
      <c r="RCG109" s="1252"/>
      <c r="RCH109" s="1252"/>
      <c r="RCI109" s="1252"/>
      <c r="RCJ109" s="1252"/>
      <c r="RCK109" s="1252"/>
      <c r="RCL109" s="1252"/>
      <c r="RCM109" s="1252"/>
      <c r="RCN109" s="1252"/>
      <c r="RCO109" s="1252"/>
      <c r="RCP109" s="1252"/>
      <c r="RCQ109" s="1252"/>
      <c r="RCR109" s="1252"/>
      <c r="RCS109" s="1252"/>
      <c r="RCT109" s="1252"/>
      <c r="RCU109" s="1252"/>
      <c r="RCV109" s="1252"/>
      <c r="RCW109" s="1252"/>
      <c r="RCX109" s="1252"/>
      <c r="RCY109" s="1252"/>
      <c r="RCZ109" s="1252"/>
      <c r="RDA109" s="1252"/>
      <c r="RDB109" s="1252"/>
      <c r="RDC109" s="1252"/>
      <c r="RDD109" s="1252"/>
      <c r="RDE109" s="1252"/>
      <c r="RDF109" s="1252"/>
      <c r="RDG109" s="1252"/>
      <c r="RDH109" s="1252"/>
      <c r="RDI109" s="1252"/>
      <c r="RDJ109" s="1252"/>
      <c r="RDK109" s="1252"/>
      <c r="RDL109" s="1252"/>
      <c r="RDM109" s="1252"/>
      <c r="RDN109" s="1252"/>
      <c r="RDO109" s="1252"/>
      <c r="RDP109" s="1252"/>
      <c r="RDQ109" s="1252"/>
      <c r="RDR109" s="1252"/>
      <c r="RDS109" s="1252"/>
      <c r="RDT109" s="1252"/>
      <c r="RDU109" s="1252"/>
      <c r="RDV109" s="1252"/>
      <c r="RDW109" s="1252"/>
      <c r="RDX109" s="1252"/>
      <c r="RDY109" s="1252"/>
      <c r="RDZ109" s="1252"/>
      <c r="REA109" s="1252"/>
      <c r="REB109" s="1252"/>
      <c r="REC109" s="1252"/>
      <c r="RED109" s="1252"/>
      <c r="REE109" s="1252"/>
      <c r="REF109" s="1252"/>
      <c r="REG109" s="1252"/>
      <c r="REH109" s="1252"/>
      <c r="REI109" s="1252"/>
      <c r="REJ109" s="1252"/>
      <c r="REK109" s="1252"/>
      <c r="REL109" s="1252"/>
      <c r="REM109" s="1252"/>
      <c r="REN109" s="1252"/>
      <c r="REO109" s="1252"/>
      <c r="REP109" s="1252"/>
      <c r="REQ109" s="1252"/>
      <c r="RER109" s="1252"/>
      <c r="RES109" s="1252"/>
      <c r="RET109" s="1252"/>
      <c r="REU109" s="1252"/>
      <c r="REV109" s="1252"/>
      <c r="REW109" s="1252"/>
      <c r="REX109" s="1252"/>
      <c r="REY109" s="1252"/>
      <c r="REZ109" s="1252"/>
      <c r="RFA109" s="1252"/>
      <c r="RFB109" s="1252"/>
      <c r="RFC109" s="1252"/>
      <c r="RFD109" s="1252"/>
      <c r="RFE109" s="1252"/>
      <c r="RFF109" s="1252"/>
      <c r="RFG109" s="1252"/>
      <c r="RFH109" s="1252"/>
      <c r="RFI109" s="1252"/>
      <c r="RFJ109" s="1252"/>
      <c r="RFK109" s="1252"/>
      <c r="RFL109" s="1252"/>
      <c r="RFM109" s="1252"/>
      <c r="RFN109" s="1252"/>
      <c r="RFO109" s="1252"/>
      <c r="RFP109" s="1252"/>
      <c r="RFQ109" s="1252"/>
      <c r="RFR109" s="1252"/>
      <c r="RFS109" s="1252"/>
      <c r="RFT109" s="1252"/>
      <c r="RFU109" s="1252"/>
      <c r="RFV109" s="1252"/>
      <c r="RFW109" s="1252"/>
      <c r="RFX109" s="1252"/>
      <c r="RFY109" s="1252"/>
      <c r="RFZ109" s="1252"/>
      <c r="RGA109" s="1252"/>
      <c r="RGB109" s="1252"/>
      <c r="RGC109" s="1252"/>
      <c r="RGD109" s="1252"/>
      <c r="RGE109" s="1252"/>
      <c r="RGF109" s="1252"/>
      <c r="RGG109" s="1252"/>
      <c r="RGH109" s="1252"/>
      <c r="RGI109" s="1252"/>
      <c r="RGJ109" s="1252"/>
      <c r="RGK109" s="1252"/>
      <c r="RGL109" s="1252"/>
      <c r="RGM109" s="1252"/>
      <c r="RGN109" s="1252"/>
      <c r="RGO109" s="1252"/>
      <c r="RGP109" s="1252"/>
      <c r="RGQ109" s="1252"/>
      <c r="RGR109" s="1252"/>
      <c r="RGS109" s="1252"/>
      <c r="RGT109" s="1252"/>
      <c r="RGU109" s="1252"/>
      <c r="RGV109" s="1252"/>
      <c r="RGW109" s="1252"/>
      <c r="RGX109" s="1252"/>
      <c r="RGY109" s="1252"/>
      <c r="RGZ109" s="1252"/>
      <c r="RHA109" s="1252"/>
      <c r="RHB109" s="1252"/>
      <c r="RHC109" s="1252"/>
      <c r="RHD109" s="1252"/>
      <c r="RHE109" s="1252"/>
      <c r="RHF109" s="1252"/>
      <c r="RHG109" s="1252"/>
      <c r="RHH109" s="1252"/>
      <c r="RHI109" s="1252"/>
      <c r="RHJ109" s="1252"/>
      <c r="RHK109" s="1252"/>
      <c r="RHL109" s="1252"/>
      <c r="RHM109" s="1252"/>
      <c r="RHN109" s="1252"/>
      <c r="RHO109" s="1252"/>
      <c r="RHP109" s="1252"/>
      <c r="RHQ109" s="1252"/>
      <c r="RHR109" s="1252"/>
      <c r="RHS109" s="1252"/>
      <c r="RHT109" s="1252"/>
      <c r="RHU109" s="1252"/>
      <c r="RHV109" s="1252"/>
      <c r="RHW109" s="1252"/>
      <c r="RHX109" s="1252"/>
      <c r="RHY109" s="1252"/>
      <c r="RHZ109" s="1252"/>
      <c r="RIA109" s="1252"/>
      <c r="RIB109" s="1252"/>
      <c r="RIC109" s="1252"/>
      <c r="RID109" s="1252"/>
      <c r="RIE109" s="1252"/>
      <c r="RIF109" s="1252"/>
      <c r="RIG109" s="1252"/>
      <c r="RIH109" s="1252"/>
      <c r="RII109" s="1252"/>
      <c r="RIJ109" s="1252"/>
      <c r="RIK109" s="1252"/>
      <c r="RIL109" s="1252"/>
      <c r="RIM109" s="1252"/>
      <c r="RIN109" s="1252"/>
      <c r="RIO109" s="1252"/>
      <c r="RIP109" s="1252"/>
      <c r="RIQ109" s="1252"/>
      <c r="RIR109" s="1252"/>
      <c r="RIS109" s="1252"/>
      <c r="RIT109" s="1252"/>
      <c r="RIU109" s="1252"/>
      <c r="RIV109" s="1252"/>
      <c r="RIW109" s="1252"/>
      <c r="RIX109" s="1252"/>
      <c r="RIY109" s="1252"/>
      <c r="RIZ109" s="1252"/>
      <c r="RJA109" s="1252"/>
      <c r="RJB109" s="1252"/>
      <c r="RJC109" s="1252"/>
      <c r="RJD109" s="1252"/>
      <c r="RJE109" s="1252"/>
      <c r="RJF109" s="1252"/>
      <c r="RJG109" s="1252"/>
      <c r="RJH109" s="1252"/>
      <c r="RJI109" s="1252"/>
      <c r="RJJ109" s="1252"/>
      <c r="RJK109" s="1252"/>
      <c r="RJL109" s="1252"/>
      <c r="RJM109" s="1252"/>
      <c r="RJN109" s="1252"/>
      <c r="RJO109" s="1252"/>
      <c r="RJP109" s="1252"/>
      <c r="RJQ109" s="1252"/>
      <c r="RJR109" s="1252"/>
      <c r="RJS109" s="1252"/>
      <c r="RJT109" s="1252"/>
      <c r="RJU109" s="1252"/>
      <c r="RJV109" s="1252"/>
      <c r="RJW109" s="1252"/>
      <c r="RJX109" s="1252"/>
      <c r="RJY109" s="1252"/>
      <c r="RJZ109" s="1252"/>
      <c r="RKA109" s="1252"/>
      <c r="RKB109" s="1252"/>
      <c r="RKC109" s="1252"/>
      <c r="RKD109" s="1252"/>
      <c r="RKE109" s="1252"/>
      <c r="RKF109" s="1252"/>
      <c r="RKG109" s="1252"/>
      <c r="RKH109" s="1252"/>
      <c r="RKI109" s="1252"/>
      <c r="RKJ109" s="1252"/>
      <c r="RKK109" s="1252"/>
      <c r="RKL109" s="1252"/>
      <c r="RKM109" s="1252"/>
      <c r="RKN109" s="1252"/>
      <c r="RKO109" s="1252"/>
      <c r="RKP109" s="1252"/>
      <c r="RKQ109" s="1252"/>
      <c r="RKR109" s="1252"/>
      <c r="RKS109" s="1252"/>
      <c r="RKT109" s="1252"/>
      <c r="RKU109" s="1252"/>
      <c r="RKV109" s="1252"/>
      <c r="RKW109" s="1252"/>
      <c r="RKX109" s="1252"/>
      <c r="RKY109" s="1252"/>
      <c r="RKZ109" s="1252"/>
      <c r="RLA109" s="1252"/>
      <c r="RLB109" s="1252"/>
      <c r="RLC109" s="1252"/>
      <c r="RLD109" s="1252"/>
      <c r="RLE109" s="1252"/>
      <c r="RLF109" s="1252"/>
      <c r="RLG109" s="1252"/>
      <c r="RLH109" s="1252"/>
      <c r="RLI109" s="1252"/>
      <c r="RLJ109" s="1252"/>
      <c r="RLK109" s="1252"/>
      <c r="RLL109" s="1252"/>
      <c r="RLM109" s="1252"/>
      <c r="RLN109" s="1252"/>
      <c r="RLO109" s="1252"/>
      <c r="RLP109" s="1252"/>
      <c r="RLQ109" s="1252"/>
      <c r="RLR109" s="1252"/>
      <c r="RLS109" s="1252"/>
      <c r="RLT109" s="1252"/>
      <c r="RLU109" s="1252"/>
      <c r="RLV109" s="1252"/>
      <c r="RLW109" s="1252"/>
      <c r="RLX109" s="1252"/>
      <c r="RLY109" s="1252"/>
      <c r="RLZ109" s="1252"/>
      <c r="RMA109" s="1252"/>
      <c r="RMB109" s="1252"/>
      <c r="RMC109" s="1252"/>
      <c r="RMD109" s="1252"/>
      <c r="RME109" s="1252"/>
      <c r="RMF109" s="1252"/>
      <c r="RMG109" s="1252"/>
      <c r="RMH109" s="1252"/>
      <c r="RMI109" s="1252"/>
      <c r="RMJ109" s="1252"/>
      <c r="RMK109" s="1252"/>
      <c r="RML109" s="1252"/>
      <c r="RMM109" s="1252"/>
      <c r="RMN109" s="1252"/>
      <c r="RMO109" s="1252"/>
      <c r="RMP109" s="1252"/>
      <c r="RMQ109" s="1252"/>
      <c r="RMR109" s="1252"/>
      <c r="RMS109" s="1252"/>
      <c r="RMT109" s="1252"/>
      <c r="RMU109" s="1252"/>
      <c r="RMV109" s="1252"/>
      <c r="RMW109" s="1252"/>
      <c r="RMX109" s="1252"/>
      <c r="RMY109" s="1252"/>
      <c r="RMZ109" s="1252"/>
      <c r="RNA109" s="1252"/>
      <c r="RNB109" s="1252"/>
      <c r="RNC109" s="1252"/>
      <c r="RND109" s="1252"/>
      <c r="RNE109" s="1252"/>
      <c r="RNF109" s="1252"/>
      <c r="RNG109" s="1252"/>
      <c r="RNH109" s="1252"/>
      <c r="RNI109" s="1252"/>
      <c r="RNJ109" s="1252"/>
      <c r="RNK109" s="1252"/>
      <c r="RNL109" s="1252"/>
      <c r="RNM109" s="1252"/>
      <c r="RNN109" s="1252"/>
      <c r="RNO109" s="1252"/>
      <c r="RNP109" s="1252"/>
      <c r="RNQ109" s="1252"/>
      <c r="RNR109" s="1252"/>
      <c r="RNS109" s="1252"/>
      <c r="RNT109" s="1252"/>
      <c r="RNU109" s="1252"/>
      <c r="RNV109" s="1252"/>
      <c r="RNW109" s="1252"/>
      <c r="RNX109" s="1252"/>
      <c r="RNY109" s="1252"/>
      <c r="RNZ109" s="1252"/>
      <c r="ROA109" s="1252"/>
      <c r="ROB109" s="1252"/>
      <c r="ROC109" s="1252"/>
      <c r="ROD109" s="1252"/>
      <c r="ROE109" s="1252"/>
      <c r="ROF109" s="1252"/>
      <c r="ROG109" s="1252"/>
      <c r="ROH109" s="1252"/>
      <c r="ROI109" s="1252"/>
      <c r="ROJ109" s="1252"/>
      <c r="ROK109" s="1252"/>
      <c r="ROL109" s="1252"/>
      <c r="ROM109" s="1252"/>
      <c r="RON109" s="1252"/>
      <c r="ROO109" s="1252"/>
      <c r="ROP109" s="1252"/>
      <c r="ROQ109" s="1252"/>
      <c r="ROR109" s="1252"/>
      <c r="ROS109" s="1252"/>
      <c r="ROT109" s="1252"/>
      <c r="ROU109" s="1252"/>
      <c r="ROV109" s="1252"/>
      <c r="ROW109" s="1252"/>
      <c r="ROX109" s="1252"/>
      <c r="ROY109" s="1252"/>
      <c r="ROZ109" s="1252"/>
      <c r="RPA109" s="1252"/>
      <c r="RPB109" s="1252"/>
      <c r="RPC109" s="1252"/>
      <c r="RPD109" s="1252"/>
      <c r="RPE109" s="1252"/>
      <c r="RPF109" s="1252"/>
      <c r="RPG109" s="1252"/>
      <c r="RPH109" s="1252"/>
      <c r="RPI109" s="1252"/>
      <c r="RPJ109" s="1252"/>
      <c r="RPK109" s="1252"/>
      <c r="RPL109" s="1252"/>
      <c r="RPM109" s="1252"/>
      <c r="RPN109" s="1252"/>
      <c r="RPO109" s="1252"/>
      <c r="RPP109" s="1252"/>
      <c r="RPQ109" s="1252"/>
      <c r="RPR109" s="1252"/>
      <c r="RPS109" s="1252"/>
      <c r="RPT109" s="1252"/>
      <c r="RPU109" s="1252"/>
      <c r="RPV109" s="1252"/>
      <c r="RPW109" s="1252"/>
      <c r="RPX109" s="1252"/>
      <c r="RPY109" s="1252"/>
      <c r="RPZ109" s="1252"/>
      <c r="RQA109" s="1252"/>
      <c r="RQB109" s="1252"/>
      <c r="RQC109" s="1252"/>
      <c r="RQD109" s="1252"/>
      <c r="RQE109" s="1252"/>
      <c r="RQF109" s="1252"/>
      <c r="RQG109" s="1252"/>
      <c r="RQH109" s="1252"/>
      <c r="RQI109" s="1252"/>
      <c r="RQJ109" s="1252"/>
      <c r="RQK109" s="1252"/>
      <c r="RQL109" s="1252"/>
      <c r="RQM109" s="1252"/>
      <c r="RQN109" s="1252"/>
      <c r="RQO109" s="1252"/>
      <c r="RQP109" s="1252"/>
      <c r="RQQ109" s="1252"/>
      <c r="RQR109" s="1252"/>
      <c r="RQS109" s="1252"/>
      <c r="RQT109" s="1252"/>
      <c r="RQU109" s="1252"/>
      <c r="RQV109" s="1252"/>
      <c r="RQW109" s="1252"/>
      <c r="RQX109" s="1252"/>
      <c r="RQY109" s="1252"/>
      <c r="RQZ109" s="1252"/>
      <c r="RRA109" s="1252"/>
      <c r="RRB109" s="1252"/>
      <c r="RRC109" s="1252"/>
      <c r="RRD109" s="1252"/>
      <c r="RRE109" s="1252"/>
      <c r="RRF109" s="1252"/>
      <c r="RRG109" s="1252"/>
      <c r="RRH109" s="1252"/>
      <c r="RRI109" s="1252"/>
      <c r="RRJ109" s="1252"/>
      <c r="RRK109" s="1252"/>
      <c r="RRL109" s="1252"/>
      <c r="RRM109" s="1252"/>
      <c r="RRN109" s="1252"/>
      <c r="RRO109" s="1252"/>
      <c r="RRP109" s="1252"/>
      <c r="RRQ109" s="1252"/>
      <c r="RRR109" s="1252"/>
      <c r="RRS109" s="1252"/>
      <c r="RRT109" s="1252"/>
      <c r="RRU109" s="1252"/>
      <c r="RRV109" s="1252"/>
      <c r="RRW109" s="1252"/>
      <c r="RRX109" s="1252"/>
      <c r="RRY109" s="1252"/>
      <c r="RRZ109" s="1252"/>
      <c r="RSA109" s="1252"/>
      <c r="RSB109" s="1252"/>
      <c r="RSC109" s="1252"/>
      <c r="RSD109" s="1252"/>
      <c r="RSE109" s="1252"/>
      <c r="RSF109" s="1252"/>
      <c r="RSG109" s="1252"/>
      <c r="RSH109" s="1252"/>
      <c r="RSI109" s="1252"/>
      <c r="RSJ109" s="1252"/>
      <c r="RSK109" s="1252"/>
      <c r="RSL109" s="1252"/>
      <c r="RSM109" s="1252"/>
      <c r="RSN109" s="1252"/>
      <c r="RSO109" s="1252"/>
      <c r="RSP109" s="1252"/>
      <c r="RSQ109" s="1252"/>
      <c r="RSR109" s="1252"/>
      <c r="RSS109" s="1252"/>
      <c r="RST109" s="1252"/>
      <c r="RSU109" s="1252"/>
      <c r="RSV109" s="1252"/>
      <c r="RSW109" s="1252"/>
      <c r="RSX109" s="1252"/>
      <c r="RSY109" s="1252"/>
      <c r="RSZ109" s="1252"/>
      <c r="RTA109" s="1252"/>
      <c r="RTB109" s="1252"/>
      <c r="RTC109" s="1252"/>
      <c r="RTD109" s="1252"/>
      <c r="RTE109" s="1252"/>
      <c r="RTF109" s="1252"/>
      <c r="RTG109" s="1252"/>
      <c r="RTH109" s="1252"/>
      <c r="RTI109" s="1252"/>
      <c r="RTJ109" s="1252"/>
      <c r="RTK109" s="1252"/>
      <c r="RTL109" s="1252"/>
      <c r="RTM109" s="1252"/>
      <c r="RTN109" s="1252"/>
      <c r="RTO109" s="1252"/>
      <c r="RTP109" s="1252"/>
      <c r="RTQ109" s="1252"/>
      <c r="RTR109" s="1252"/>
      <c r="RTS109" s="1252"/>
      <c r="RTT109" s="1252"/>
      <c r="RTU109" s="1252"/>
      <c r="RTV109" s="1252"/>
      <c r="RTW109" s="1252"/>
      <c r="RTX109" s="1252"/>
      <c r="RTY109" s="1252"/>
      <c r="RTZ109" s="1252"/>
      <c r="RUA109" s="1252"/>
      <c r="RUB109" s="1252"/>
      <c r="RUC109" s="1252"/>
      <c r="RUD109" s="1252"/>
      <c r="RUE109" s="1252"/>
      <c r="RUF109" s="1252"/>
      <c r="RUG109" s="1252"/>
      <c r="RUH109" s="1252"/>
      <c r="RUI109" s="1252"/>
      <c r="RUJ109" s="1252"/>
      <c r="RUK109" s="1252"/>
      <c r="RUL109" s="1252"/>
      <c r="RUM109" s="1252"/>
      <c r="RUN109" s="1252"/>
      <c r="RUO109" s="1252"/>
      <c r="RUP109" s="1252"/>
      <c r="RUQ109" s="1252"/>
      <c r="RUR109" s="1252"/>
      <c r="RUS109" s="1252"/>
      <c r="RUT109" s="1252"/>
      <c r="RUU109" s="1252"/>
      <c r="RUV109" s="1252"/>
      <c r="RUW109" s="1252"/>
      <c r="RUX109" s="1252"/>
      <c r="RUY109" s="1252"/>
      <c r="RUZ109" s="1252"/>
      <c r="RVA109" s="1252"/>
      <c r="RVB109" s="1252"/>
      <c r="RVC109" s="1252"/>
      <c r="RVD109" s="1252"/>
      <c r="RVE109" s="1252"/>
      <c r="RVF109" s="1252"/>
      <c r="RVG109" s="1252"/>
      <c r="RVH109" s="1252"/>
      <c r="RVI109" s="1252"/>
      <c r="RVJ109" s="1252"/>
      <c r="RVK109" s="1252"/>
      <c r="RVL109" s="1252"/>
      <c r="RVM109" s="1252"/>
      <c r="RVN109" s="1252"/>
      <c r="RVO109" s="1252"/>
      <c r="RVP109" s="1252"/>
      <c r="RVQ109" s="1252"/>
      <c r="RVR109" s="1252"/>
      <c r="RVS109" s="1252"/>
      <c r="RVT109" s="1252"/>
      <c r="RVU109" s="1252"/>
      <c r="RVV109" s="1252"/>
      <c r="RVW109" s="1252"/>
      <c r="RVX109" s="1252"/>
      <c r="RVY109" s="1252"/>
      <c r="RVZ109" s="1252"/>
      <c r="RWA109" s="1252"/>
      <c r="RWB109" s="1252"/>
      <c r="RWC109" s="1252"/>
      <c r="RWD109" s="1252"/>
      <c r="RWE109" s="1252"/>
      <c r="RWF109" s="1252"/>
      <c r="RWG109" s="1252"/>
      <c r="RWH109" s="1252"/>
      <c r="RWI109" s="1252"/>
      <c r="RWJ109" s="1252"/>
      <c r="RWK109" s="1252"/>
      <c r="RWL109" s="1252"/>
      <c r="RWM109" s="1252"/>
      <c r="RWN109" s="1252"/>
      <c r="RWO109" s="1252"/>
      <c r="RWP109" s="1252"/>
      <c r="RWQ109" s="1252"/>
      <c r="RWR109" s="1252"/>
      <c r="RWS109" s="1252"/>
      <c r="RWT109" s="1252"/>
      <c r="RWU109" s="1252"/>
      <c r="RWV109" s="1252"/>
      <c r="RWW109" s="1252"/>
      <c r="RWX109" s="1252"/>
      <c r="RWY109" s="1252"/>
      <c r="RWZ109" s="1252"/>
      <c r="RXA109" s="1252"/>
      <c r="RXB109" s="1252"/>
      <c r="RXC109" s="1252"/>
      <c r="RXD109" s="1252"/>
      <c r="RXE109" s="1252"/>
      <c r="RXF109" s="1252"/>
      <c r="RXG109" s="1252"/>
      <c r="RXH109" s="1252"/>
      <c r="RXI109" s="1252"/>
      <c r="RXJ109" s="1252"/>
      <c r="RXK109" s="1252"/>
      <c r="RXL109" s="1252"/>
      <c r="RXM109" s="1252"/>
      <c r="RXN109" s="1252"/>
      <c r="RXO109" s="1252"/>
      <c r="RXP109" s="1252"/>
      <c r="RXQ109" s="1252"/>
      <c r="RXR109" s="1252"/>
      <c r="RXS109" s="1252"/>
      <c r="RXT109" s="1252"/>
      <c r="RXU109" s="1252"/>
      <c r="RXV109" s="1252"/>
      <c r="RXW109" s="1252"/>
      <c r="RXX109" s="1252"/>
      <c r="RXY109" s="1252"/>
      <c r="RXZ109" s="1252"/>
      <c r="RYA109" s="1252"/>
      <c r="RYB109" s="1252"/>
      <c r="RYC109" s="1252"/>
      <c r="RYD109" s="1252"/>
      <c r="RYE109" s="1252"/>
      <c r="RYF109" s="1252"/>
      <c r="RYG109" s="1252"/>
      <c r="RYH109" s="1252"/>
      <c r="RYI109" s="1252"/>
      <c r="RYJ109" s="1252"/>
      <c r="RYK109" s="1252"/>
      <c r="RYL109" s="1252"/>
      <c r="RYM109" s="1252"/>
      <c r="RYN109" s="1252"/>
      <c r="RYO109" s="1252"/>
      <c r="RYP109" s="1252"/>
      <c r="RYQ109" s="1252"/>
      <c r="RYR109" s="1252"/>
      <c r="RYS109" s="1252"/>
      <c r="RYT109" s="1252"/>
      <c r="RYU109" s="1252"/>
      <c r="RYV109" s="1252"/>
      <c r="RYW109" s="1252"/>
      <c r="RYX109" s="1252"/>
      <c r="RYY109" s="1252"/>
      <c r="RYZ109" s="1252"/>
      <c r="RZA109" s="1252"/>
      <c r="RZB109" s="1252"/>
      <c r="RZC109" s="1252"/>
      <c r="RZD109" s="1252"/>
      <c r="RZE109" s="1252"/>
      <c r="RZF109" s="1252"/>
      <c r="RZG109" s="1252"/>
      <c r="RZH109" s="1252"/>
      <c r="RZI109" s="1252"/>
      <c r="RZJ109" s="1252"/>
      <c r="RZK109" s="1252"/>
      <c r="RZL109" s="1252"/>
      <c r="RZM109" s="1252"/>
      <c r="RZN109" s="1252"/>
      <c r="RZO109" s="1252"/>
      <c r="RZP109" s="1252"/>
      <c r="RZQ109" s="1252"/>
      <c r="RZR109" s="1252"/>
      <c r="RZS109" s="1252"/>
      <c r="RZT109" s="1252"/>
      <c r="RZU109" s="1252"/>
      <c r="RZV109" s="1252"/>
      <c r="RZW109" s="1252"/>
      <c r="RZX109" s="1252"/>
      <c r="RZY109" s="1252"/>
      <c r="RZZ109" s="1252"/>
      <c r="SAA109" s="1252"/>
      <c r="SAB109" s="1252"/>
      <c r="SAC109" s="1252"/>
      <c r="SAD109" s="1252"/>
      <c r="SAE109" s="1252"/>
      <c r="SAF109" s="1252"/>
      <c r="SAG109" s="1252"/>
      <c r="SAH109" s="1252"/>
      <c r="SAI109" s="1252"/>
      <c r="SAJ109" s="1252"/>
      <c r="SAK109" s="1252"/>
      <c r="SAL109" s="1252"/>
      <c r="SAM109" s="1252"/>
      <c r="SAN109" s="1252"/>
      <c r="SAO109" s="1252"/>
      <c r="SAP109" s="1252"/>
      <c r="SAQ109" s="1252"/>
      <c r="SAR109" s="1252"/>
      <c r="SAS109" s="1252"/>
      <c r="SAT109" s="1252"/>
      <c r="SAU109" s="1252"/>
      <c r="SAV109" s="1252"/>
      <c r="SAW109" s="1252"/>
      <c r="SAX109" s="1252"/>
      <c r="SAY109" s="1252"/>
      <c r="SAZ109" s="1252"/>
      <c r="SBA109" s="1252"/>
      <c r="SBB109" s="1252"/>
      <c r="SBC109" s="1252"/>
      <c r="SBD109" s="1252"/>
      <c r="SBE109" s="1252"/>
      <c r="SBF109" s="1252"/>
      <c r="SBG109" s="1252"/>
      <c r="SBH109" s="1252"/>
      <c r="SBI109" s="1252"/>
      <c r="SBJ109" s="1252"/>
      <c r="SBK109" s="1252"/>
      <c r="SBL109" s="1252"/>
      <c r="SBM109" s="1252"/>
      <c r="SBN109" s="1252"/>
      <c r="SBO109" s="1252"/>
      <c r="SBP109" s="1252"/>
      <c r="SBQ109" s="1252"/>
      <c r="SBR109" s="1252"/>
      <c r="SBS109" s="1252"/>
      <c r="SBT109" s="1252"/>
      <c r="SBU109" s="1252"/>
      <c r="SBV109" s="1252"/>
      <c r="SBW109" s="1252"/>
      <c r="SBX109" s="1252"/>
      <c r="SBY109" s="1252"/>
      <c r="SBZ109" s="1252"/>
      <c r="SCA109" s="1252"/>
      <c r="SCB109" s="1252"/>
      <c r="SCC109" s="1252"/>
      <c r="SCD109" s="1252"/>
      <c r="SCE109" s="1252"/>
      <c r="SCF109" s="1252"/>
      <c r="SCG109" s="1252"/>
      <c r="SCH109" s="1252"/>
      <c r="SCI109" s="1252"/>
      <c r="SCJ109" s="1252"/>
      <c r="SCK109" s="1252"/>
      <c r="SCL109" s="1252"/>
      <c r="SCM109" s="1252"/>
      <c r="SCN109" s="1252"/>
      <c r="SCO109" s="1252"/>
      <c r="SCP109" s="1252"/>
      <c r="SCQ109" s="1252"/>
      <c r="SCR109" s="1252"/>
      <c r="SCS109" s="1252"/>
      <c r="SCT109" s="1252"/>
      <c r="SCU109" s="1252"/>
      <c r="SCV109" s="1252"/>
      <c r="SCW109" s="1252"/>
      <c r="SCX109" s="1252"/>
      <c r="SCY109" s="1252"/>
      <c r="SCZ109" s="1252"/>
      <c r="SDA109" s="1252"/>
      <c r="SDB109" s="1252"/>
      <c r="SDC109" s="1252"/>
      <c r="SDD109" s="1252"/>
      <c r="SDE109" s="1252"/>
      <c r="SDF109" s="1252"/>
      <c r="SDG109" s="1252"/>
      <c r="SDH109" s="1252"/>
      <c r="SDI109" s="1252"/>
      <c r="SDJ109" s="1252"/>
      <c r="SDK109" s="1252"/>
      <c r="SDL109" s="1252"/>
      <c r="SDM109" s="1252"/>
      <c r="SDN109" s="1252"/>
      <c r="SDO109" s="1252"/>
      <c r="SDP109" s="1252"/>
      <c r="SDQ109" s="1252"/>
      <c r="SDR109" s="1252"/>
      <c r="SDS109" s="1252"/>
      <c r="SDT109" s="1252"/>
      <c r="SDU109" s="1252"/>
      <c r="SDV109" s="1252"/>
      <c r="SDW109" s="1252"/>
      <c r="SDX109" s="1252"/>
      <c r="SDY109" s="1252"/>
      <c r="SDZ109" s="1252"/>
      <c r="SEA109" s="1252"/>
      <c r="SEB109" s="1252"/>
      <c r="SEC109" s="1252"/>
      <c r="SED109" s="1252"/>
      <c r="SEE109" s="1252"/>
      <c r="SEF109" s="1252"/>
      <c r="SEG109" s="1252"/>
      <c r="SEH109" s="1252"/>
      <c r="SEI109" s="1252"/>
      <c r="SEJ109" s="1252"/>
      <c r="SEK109" s="1252"/>
      <c r="SEL109" s="1252"/>
      <c r="SEM109" s="1252"/>
      <c r="SEN109" s="1252"/>
      <c r="SEO109" s="1252"/>
      <c r="SEP109" s="1252"/>
      <c r="SEQ109" s="1252"/>
      <c r="SER109" s="1252"/>
      <c r="SES109" s="1252"/>
      <c r="SET109" s="1252"/>
      <c r="SEU109" s="1252"/>
      <c r="SEV109" s="1252"/>
      <c r="SEW109" s="1252"/>
      <c r="SEX109" s="1252"/>
      <c r="SEY109" s="1252"/>
      <c r="SEZ109" s="1252"/>
      <c r="SFA109" s="1252"/>
      <c r="SFB109" s="1252"/>
      <c r="SFC109" s="1252"/>
      <c r="SFD109" s="1252"/>
      <c r="SFE109" s="1252"/>
      <c r="SFF109" s="1252"/>
      <c r="SFG109" s="1252"/>
      <c r="SFH109" s="1252"/>
      <c r="SFI109" s="1252"/>
      <c r="SFJ109" s="1252"/>
      <c r="SFK109" s="1252"/>
      <c r="SFL109" s="1252"/>
      <c r="SFM109" s="1252"/>
      <c r="SFN109" s="1252"/>
      <c r="SFO109" s="1252"/>
      <c r="SFP109" s="1252"/>
      <c r="SFQ109" s="1252"/>
      <c r="SFR109" s="1252"/>
      <c r="SFS109" s="1252"/>
      <c r="SFT109" s="1252"/>
      <c r="SFU109" s="1252"/>
      <c r="SFV109" s="1252"/>
      <c r="SFW109" s="1252"/>
      <c r="SFX109" s="1252"/>
      <c r="SFY109" s="1252"/>
      <c r="SFZ109" s="1252"/>
      <c r="SGA109" s="1252"/>
      <c r="SGB109" s="1252"/>
      <c r="SGC109" s="1252"/>
      <c r="SGD109" s="1252"/>
      <c r="SGE109" s="1252"/>
      <c r="SGF109" s="1252"/>
      <c r="SGG109" s="1252"/>
      <c r="SGH109" s="1252"/>
      <c r="SGI109" s="1252"/>
      <c r="SGJ109" s="1252"/>
      <c r="SGK109" s="1252"/>
      <c r="SGL109" s="1252"/>
      <c r="SGM109" s="1252"/>
      <c r="SGN109" s="1252"/>
      <c r="SGO109" s="1252"/>
      <c r="SGP109" s="1252"/>
      <c r="SGQ109" s="1252"/>
      <c r="SGR109" s="1252"/>
      <c r="SGS109" s="1252"/>
      <c r="SGT109" s="1252"/>
      <c r="SGU109" s="1252"/>
      <c r="SGV109" s="1252"/>
      <c r="SGW109" s="1252"/>
      <c r="SGX109" s="1252"/>
      <c r="SGY109" s="1252"/>
      <c r="SGZ109" s="1252"/>
      <c r="SHA109" s="1252"/>
      <c r="SHB109" s="1252"/>
      <c r="SHC109" s="1252"/>
      <c r="SHD109" s="1252"/>
      <c r="SHE109" s="1252"/>
      <c r="SHF109" s="1252"/>
      <c r="SHG109" s="1252"/>
      <c r="SHH109" s="1252"/>
      <c r="SHI109" s="1252"/>
      <c r="SHJ109" s="1252"/>
      <c r="SHK109" s="1252"/>
      <c r="SHL109" s="1252"/>
      <c r="SHM109" s="1252"/>
      <c r="SHN109" s="1252"/>
      <c r="SHO109" s="1252"/>
      <c r="SHP109" s="1252"/>
      <c r="SHQ109" s="1252"/>
      <c r="SHR109" s="1252"/>
      <c r="SHS109" s="1252"/>
      <c r="SHT109" s="1252"/>
      <c r="SHU109" s="1252"/>
      <c r="SHV109" s="1252"/>
      <c r="SHW109" s="1252"/>
      <c r="SHX109" s="1252"/>
      <c r="SHY109" s="1252"/>
      <c r="SHZ109" s="1252"/>
      <c r="SIA109" s="1252"/>
      <c r="SIB109" s="1252"/>
      <c r="SIC109" s="1252"/>
      <c r="SID109" s="1252"/>
      <c r="SIE109" s="1252"/>
      <c r="SIF109" s="1252"/>
      <c r="SIG109" s="1252"/>
      <c r="SIH109" s="1252"/>
      <c r="SII109" s="1252"/>
      <c r="SIJ109" s="1252"/>
      <c r="SIK109" s="1252"/>
      <c r="SIL109" s="1252"/>
      <c r="SIM109" s="1252"/>
      <c r="SIN109" s="1252"/>
      <c r="SIO109" s="1252"/>
      <c r="SIP109" s="1252"/>
      <c r="SIQ109" s="1252"/>
      <c r="SIR109" s="1252"/>
      <c r="SIS109" s="1252"/>
      <c r="SIT109" s="1252"/>
      <c r="SIU109" s="1252"/>
      <c r="SIV109" s="1252"/>
      <c r="SIW109" s="1252"/>
      <c r="SIX109" s="1252"/>
      <c r="SIY109" s="1252"/>
      <c r="SIZ109" s="1252"/>
      <c r="SJA109" s="1252"/>
      <c r="SJB109" s="1252"/>
      <c r="SJC109" s="1252"/>
      <c r="SJD109" s="1252"/>
      <c r="SJE109" s="1252"/>
      <c r="SJF109" s="1252"/>
      <c r="SJG109" s="1252"/>
      <c r="SJH109" s="1252"/>
      <c r="SJI109" s="1252"/>
      <c r="SJJ109" s="1252"/>
      <c r="SJK109" s="1252"/>
      <c r="SJL109" s="1252"/>
      <c r="SJM109" s="1252"/>
      <c r="SJN109" s="1252"/>
      <c r="SJO109" s="1252"/>
      <c r="SJP109" s="1252"/>
      <c r="SJQ109" s="1252"/>
      <c r="SJR109" s="1252"/>
      <c r="SJS109" s="1252"/>
      <c r="SJT109" s="1252"/>
      <c r="SJU109" s="1252"/>
      <c r="SJV109" s="1252"/>
      <c r="SJW109" s="1252"/>
      <c r="SJX109" s="1252"/>
      <c r="SJY109" s="1252"/>
      <c r="SJZ109" s="1252"/>
      <c r="SKA109" s="1252"/>
      <c r="SKB109" s="1252"/>
      <c r="SKC109" s="1252"/>
      <c r="SKD109" s="1252"/>
      <c r="SKE109" s="1252"/>
      <c r="SKF109" s="1252"/>
      <c r="SKG109" s="1252"/>
      <c r="SKH109" s="1252"/>
      <c r="SKI109" s="1252"/>
      <c r="SKJ109" s="1252"/>
      <c r="SKK109" s="1252"/>
      <c r="SKL109" s="1252"/>
      <c r="SKM109" s="1252"/>
      <c r="SKN109" s="1252"/>
      <c r="SKO109" s="1252"/>
      <c r="SKP109" s="1252"/>
      <c r="SKQ109" s="1252"/>
      <c r="SKR109" s="1252"/>
      <c r="SKS109" s="1252"/>
      <c r="SKT109" s="1252"/>
      <c r="SKU109" s="1252"/>
      <c r="SKV109" s="1252"/>
      <c r="SKW109" s="1252"/>
      <c r="SKX109" s="1252"/>
      <c r="SKY109" s="1252"/>
      <c r="SKZ109" s="1252"/>
      <c r="SLA109" s="1252"/>
      <c r="SLB109" s="1252"/>
      <c r="SLC109" s="1252"/>
      <c r="SLD109" s="1252"/>
      <c r="SLE109" s="1252"/>
      <c r="SLF109" s="1252"/>
      <c r="SLG109" s="1252"/>
      <c r="SLH109" s="1252"/>
      <c r="SLI109" s="1252"/>
      <c r="SLJ109" s="1252"/>
      <c r="SLK109" s="1252"/>
      <c r="SLL109" s="1252"/>
      <c r="SLM109" s="1252"/>
      <c r="SLN109" s="1252"/>
      <c r="SLO109" s="1252"/>
      <c r="SLP109" s="1252"/>
      <c r="SLQ109" s="1252"/>
      <c r="SLR109" s="1252"/>
      <c r="SLS109" s="1252"/>
      <c r="SLT109" s="1252"/>
      <c r="SLU109" s="1252"/>
      <c r="SLV109" s="1252"/>
      <c r="SLW109" s="1252"/>
      <c r="SLX109" s="1252"/>
      <c r="SLY109" s="1252"/>
      <c r="SLZ109" s="1252"/>
      <c r="SMA109" s="1252"/>
      <c r="SMB109" s="1252"/>
      <c r="SMC109" s="1252"/>
      <c r="SMD109" s="1252"/>
      <c r="SME109" s="1252"/>
      <c r="SMF109" s="1252"/>
      <c r="SMG109" s="1252"/>
      <c r="SMH109" s="1252"/>
      <c r="SMI109" s="1252"/>
      <c r="SMJ109" s="1252"/>
      <c r="SMK109" s="1252"/>
      <c r="SML109" s="1252"/>
      <c r="SMM109" s="1252"/>
      <c r="SMN109" s="1252"/>
      <c r="SMO109" s="1252"/>
      <c r="SMP109" s="1252"/>
      <c r="SMQ109" s="1252"/>
      <c r="SMR109" s="1252"/>
      <c r="SMS109" s="1252"/>
      <c r="SMT109" s="1252"/>
      <c r="SMU109" s="1252"/>
      <c r="SMV109" s="1252"/>
      <c r="SMW109" s="1252"/>
      <c r="SMX109" s="1252"/>
      <c r="SMY109" s="1252"/>
      <c r="SMZ109" s="1252"/>
      <c r="SNA109" s="1252"/>
      <c r="SNB109" s="1252"/>
      <c r="SNC109" s="1252"/>
      <c r="SND109" s="1252"/>
      <c r="SNE109" s="1252"/>
      <c r="SNF109" s="1252"/>
      <c r="SNG109" s="1252"/>
      <c r="SNH109" s="1252"/>
      <c r="SNI109" s="1252"/>
      <c r="SNJ109" s="1252"/>
      <c r="SNK109" s="1252"/>
      <c r="SNL109" s="1252"/>
      <c r="SNM109" s="1252"/>
      <c r="SNN109" s="1252"/>
      <c r="SNO109" s="1252"/>
      <c r="SNP109" s="1252"/>
      <c r="SNQ109" s="1252"/>
      <c r="SNR109" s="1252"/>
      <c r="SNS109" s="1252"/>
      <c r="SNT109" s="1252"/>
      <c r="SNU109" s="1252"/>
      <c r="SNV109" s="1252"/>
      <c r="SNW109" s="1252"/>
      <c r="SNX109" s="1252"/>
      <c r="SNY109" s="1252"/>
      <c r="SNZ109" s="1252"/>
      <c r="SOA109" s="1252"/>
      <c r="SOB109" s="1252"/>
      <c r="SOC109" s="1252"/>
      <c r="SOD109" s="1252"/>
      <c r="SOE109" s="1252"/>
      <c r="SOF109" s="1252"/>
      <c r="SOG109" s="1252"/>
      <c r="SOH109" s="1252"/>
      <c r="SOI109" s="1252"/>
      <c r="SOJ109" s="1252"/>
      <c r="SOK109" s="1252"/>
      <c r="SOL109" s="1252"/>
      <c r="SOM109" s="1252"/>
      <c r="SON109" s="1252"/>
      <c r="SOO109" s="1252"/>
      <c r="SOP109" s="1252"/>
      <c r="SOQ109" s="1252"/>
      <c r="SOR109" s="1252"/>
      <c r="SOS109" s="1252"/>
      <c r="SOT109" s="1252"/>
      <c r="SOU109" s="1252"/>
      <c r="SOV109" s="1252"/>
      <c r="SOW109" s="1252"/>
      <c r="SOX109" s="1252"/>
      <c r="SOY109" s="1252"/>
      <c r="SOZ109" s="1252"/>
      <c r="SPA109" s="1252"/>
      <c r="SPB109" s="1252"/>
      <c r="SPC109" s="1252"/>
      <c r="SPD109" s="1252"/>
      <c r="SPE109" s="1252"/>
      <c r="SPF109" s="1252"/>
      <c r="SPG109" s="1252"/>
      <c r="SPH109" s="1252"/>
      <c r="SPI109" s="1252"/>
      <c r="SPJ109" s="1252"/>
      <c r="SPK109" s="1252"/>
      <c r="SPL109" s="1252"/>
      <c r="SPM109" s="1252"/>
      <c r="SPN109" s="1252"/>
      <c r="SPO109" s="1252"/>
      <c r="SPP109" s="1252"/>
      <c r="SPQ109" s="1252"/>
      <c r="SPR109" s="1252"/>
      <c r="SPS109" s="1252"/>
      <c r="SPT109" s="1252"/>
      <c r="SPU109" s="1252"/>
      <c r="SPV109" s="1252"/>
      <c r="SPW109" s="1252"/>
      <c r="SPX109" s="1252"/>
      <c r="SPY109" s="1252"/>
      <c r="SPZ109" s="1252"/>
      <c r="SQA109" s="1252"/>
      <c r="SQB109" s="1252"/>
      <c r="SQC109" s="1252"/>
      <c r="SQD109" s="1252"/>
      <c r="SQE109" s="1252"/>
      <c r="SQF109" s="1252"/>
      <c r="SQG109" s="1252"/>
      <c r="SQH109" s="1252"/>
      <c r="SQI109" s="1252"/>
      <c r="SQJ109" s="1252"/>
      <c r="SQK109" s="1252"/>
      <c r="SQL109" s="1252"/>
      <c r="SQM109" s="1252"/>
      <c r="SQN109" s="1252"/>
      <c r="SQO109" s="1252"/>
      <c r="SQP109" s="1252"/>
      <c r="SQQ109" s="1252"/>
      <c r="SQR109" s="1252"/>
      <c r="SQS109" s="1252"/>
      <c r="SQT109" s="1252"/>
      <c r="SQU109" s="1252"/>
      <c r="SQV109" s="1252"/>
      <c r="SQW109" s="1252"/>
      <c r="SQX109" s="1252"/>
      <c r="SQY109" s="1252"/>
      <c r="SQZ109" s="1252"/>
      <c r="SRA109" s="1252"/>
      <c r="SRB109" s="1252"/>
      <c r="SRC109" s="1252"/>
      <c r="SRD109" s="1252"/>
      <c r="SRE109" s="1252"/>
      <c r="SRF109" s="1252"/>
      <c r="SRG109" s="1252"/>
      <c r="SRH109" s="1252"/>
      <c r="SRI109" s="1252"/>
      <c r="SRJ109" s="1252"/>
      <c r="SRK109" s="1252"/>
      <c r="SRL109" s="1252"/>
      <c r="SRM109" s="1252"/>
      <c r="SRN109" s="1252"/>
      <c r="SRO109" s="1252"/>
      <c r="SRP109" s="1252"/>
      <c r="SRQ109" s="1252"/>
      <c r="SRR109" s="1252"/>
      <c r="SRS109" s="1252"/>
      <c r="SRT109" s="1252"/>
      <c r="SRU109" s="1252"/>
      <c r="SRV109" s="1252"/>
      <c r="SRW109" s="1252"/>
      <c r="SRX109" s="1252"/>
      <c r="SRY109" s="1252"/>
      <c r="SRZ109" s="1252"/>
      <c r="SSA109" s="1252"/>
      <c r="SSB109" s="1252"/>
      <c r="SSC109" s="1252"/>
      <c r="SSD109" s="1252"/>
      <c r="SSE109" s="1252"/>
      <c r="SSF109" s="1252"/>
      <c r="SSG109" s="1252"/>
      <c r="SSH109" s="1252"/>
      <c r="SSI109" s="1252"/>
      <c r="SSJ109" s="1252"/>
      <c r="SSK109" s="1252"/>
      <c r="SSL109" s="1252"/>
      <c r="SSM109" s="1252"/>
      <c r="SSN109" s="1252"/>
      <c r="SSO109" s="1252"/>
      <c r="SSP109" s="1252"/>
      <c r="SSQ109" s="1252"/>
      <c r="SSR109" s="1252"/>
      <c r="SSS109" s="1252"/>
      <c r="SST109" s="1252"/>
      <c r="SSU109" s="1252"/>
      <c r="SSV109" s="1252"/>
      <c r="SSW109" s="1252"/>
      <c r="SSX109" s="1252"/>
      <c r="SSY109" s="1252"/>
      <c r="SSZ109" s="1252"/>
      <c r="STA109" s="1252"/>
      <c r="STB109" s="1252"/>
      <c r="STC109" s="1252"/>
      <c r="STD109" s="1252"/>
      <c r="STE109" s="1252"/>
      <c r="STF109" s="1252"/>
      <c r="STG109" s="1252"/>
      <c r="STH109" s="1252"/>
      <c r="STI109" s="1252"/>
      <c r="STJ109" s="1252"/>
      <c r="STK109" s="1252"/>
      <c r="STL109" s="1252"/>
      <c r="STM109" s="1252"/>
      <c r="STN109" s="1252"/>
      <c r="STO109" s="1252"/>
      <c r="STP109" s="1252"/>
      <c r="STQ109" s="1252"/>
      <c r="STR109" s="1252"/>
      <c r="STS109" s="1252"/>
      <c r="STT109" s="1252"/>
      <c r="STU109" s="1252"/>
      <c r="STV109" s="1252"/>
      <c r="STW109" s="1252"/>
      <c r="STX109" s="1252"/>
      <c r="STY109" s="1252"/>
      <c r="STZ109" s="1252"/>
      <c r="SUA109" s="1252"/>
      <c r="SUB109" s="1252"/>
      <c r="SUC109" s="1252"/>
      <c r="SUD109" s="1252"/>
      <c r="SUE109" s="1252"/>
      <c r="SUF109" s="1252"/>
      <c r="SUG109" s="1252"/>
      <c r="SUH109" s="1252"/>
      <c r="SUI109" s="1252"/>
      <c r="SUJ109" s="1252"/>
      <c r="SUK109" s="1252"/>
      <c r="SUL109" s="1252"/>
      <c r="SUM109" s="1252"/>
      <c r="SUN109" s="1252"/>
      <c r="SUO109" s="1252"/>
      <c r="SUP109" s="1252"/>
      <c r="SUQ109" s="1252"/>
      <c r="SUR109" s="1252"/>
      <c r="SUS109" s="1252"/>
      <c r="SUT109" s="1252"/>
      <c r="SUU109" s="1252"/>
      <c r="SUV109" s="1252"/>
      <c r="SUW109" s="1252"/>
      <c r="SUX109" s="1252"/>
      <c r="SUY109" s="1252"/>
      <c r="SUZ109" s="1252"/>
      <c r="SVA109" s="1252"/>
      <c r="SVB109" s="1252"/>
      <c r="SVC109" s="1252"/>
      <c r="SVD109" s="1252"/>
      <c r="SVE109" s="1252"/>
      <c r="SVF109" s="1252"/>
      <c r="SVG109" s="1252"/>
      <c r="SVH109" s="1252"/>
      <c r="SVI109" s="1252"/>
      <c r="SVJ109" s="1252"/>
      <c r="SVK109" s="1252"/>
      <c r="SVL109" s="1252"/>
      <c r="SVM109" s="1252"/>
      <c r="SVN109" s="1252"/>
      <c r="SVO109" s="1252"/>
      <c r="SVP109" s="1252"/>
      <c r="SVQ109" s="1252"/>
      <c r="SVR109" s="1252"/>
      <c r="SVS109" s="1252"/>
      <c r="SVT109" s="1252"/>
      <c r="SVU109" s="1252"/>
      <c r="SVV109" s="1252"/>
      <c r="SVW109" s="1252"/>
      <c r="SVX109" s="1252"/>
      <c r="SVY109" s="1252"/>
      <c r="SVZ109" s="1252"/>
      <c r="SWA109" s="1252"/>
      <c r="SWB109" s="1252"/>
      <c r="SWC109" s="1252"/>
      <c r="SWD109" s="1252"/>
      <c r="SWE109" s="1252"/>
      <c r="SWF109" s="1252"/>
      <c r="SWG109" s="1252"/>
      <c r="SWH109" s="1252"/>
      <c r="SWI109" s="1252"/>
      <c r="SWJ109" s="1252"/>
      <c r="SWK109" s="1252"/>
      <c r="SWL109" s="1252"/>
      <c r="SWM109" s="1252"/>
      <c r="SWN109" s="1252"/>
      <c r="SWO109" s="1252"/>
      <c r="SWP109" s="1252"/>
      <c r="SWQ109" s="1252"/>
      <c r="SWR109" s="1252"/>
      <c r="SWS109" s="1252"/>
      <c r="SWT109" s="1252"/>
      <c r="SWU109" s="1252"/>
      <c r="SWV109" s="1252"/>
      <c r="SWW109" s="1252"/>
      <c r="SWX109" s="1252"/>
      <c r="SWY109" s="1252"/>
      <c r="SWZ109" s="1252"/>
      <c r="SXA109" s="1252"/>
      <c r="SXB109" s="1252"/>
      <c r="SXC109" s="1252"/>
      <c r="SXD109" s="1252"/>
      <c r="SXE109" s="1252"/>
      <c r="SXF109" s="1252"/>
      <c r="SXG109" s="1252"/>
      <c r="SXH109" s="1252"/>
      <c r="SXI109" s="1252"/>
      <c r="SXJ109" s="1252"/>
      <c r="SXK109" s="1252"/>
      <c r="SXL109" s="1252"/>
      <c r="SXM109" s="1252"/>
      <c r="SXN109" s="1252"/>
      <c r="SXO109" s="1252"/>
      <c r="SXP109" s="1252"/>
      <c r="SXQ109" s="1252"/>
      <c r="SXR109" s="1252"/>
      <c r="SXS109" s="1252"/>
      <c r="SXT109" s="1252"/>
      <c r="SXU109" s="1252"/>
      <c r="SXV109" s="1252"/>
      <c r="SXW109" s="1252"/>
      <c r="SXX109" s="1252"/>
      <c r="SXY109" s="1252"/>
      <c r="SXZ109" s="1252"/>
      <c r="SYA109" s="1252"/>
      <c r="SYB109" s="1252"/>
      <c r="SYC109" s="1252"/>
      <c r="SYD109" s="1252"/>
      <c r="SYE109" s="1252"/>
      <c r="SYF109" s="1252"/>
      <c r="SYG109" s="1252"/>
      <c r="SYH109" s="1252"/>
      <c r="SYI109" s="1252"/>
      <c r="SYJ109" s="1252"/>
      <c r="SYK109" s="1252"/>
      <c r="SYL109" s="1252"/>
      <c r="SYM109" s="1252"/>
      <c r="SYN109" s="1252"/>
      <c r="SYO109" s="1252"/>
      <c r="SYP109" s="1252"/>
      <c r="SYQ109" s="1252"/>
      <c r="SYR109" s="1252"/>
      <c r="SYS109" s="1252"/>
      <c r="SYT109" s="1252"/>
      <c r="SYU109" s="1252"/>
      <c r="SYV109" s="1252"/>
      <c r="SYW109" s="1252"/>
      <c r="SYX109" s="1252"/>
      <c r="SYY109" s="1252"/>
      <c r="SYZ109" s="1252"/>
      <c r="SZA109" s="1252"/>
      <c r="SZB109" s="1252"/>
      <c r="SZC109" s="1252"/>
      <c r="SZD109" s="1252"/>
      <c r="SZE109" s="1252"/>
      <c r="SZF109" s="1252"/>
      <c r="SZG109" s="1252"/>
      <c r="SZH109" s="1252"/>
      <c r="SZI109" s="1252"/>
      <c r="SZJ109" s="1252"/>
      <c r="SZK109" s="1252"/>
      <c r="SZL109" s="1252"/>
      <c r="SZM109" s="1252"/>
      <c r="SZN109" s="1252"/>
      <c r="SZO109" s="1252"/>
      <c r="SZP109" s="1252"/>
      <c r="SZQ109" s="1252"/>
      <c r="SZR109" s="1252"/>
      <c r="SZS109" s="1252"/>
      <c r="SZT109" s="1252"/>
      <c r="SZU109" s="1252"/>
      <c r="SZV109" s="1252"/>
      <c r="SZW109" s="1252"/>
      <c r="SZX109" s="1252"/>
      <c r="SZY109" s="1252"/>
      <c r="SZZ109" s="1252"/>
      <c r="TAA109" s="1252"/>
      <c r="TAB109" s="1252"/>
      <c r="TAC109" s="1252"/>
      <c r="TAD109" s="1252"/>
      <c r="TAE109" s="1252"/>
      <c r="TAF109" s="1252"/>
      <c r="TAG109" s="1252"/>
      <c r="TAH109" s="1252"/>
      <c r="TAI109" s="1252"/>
      <c r="TAJ109" s="1252"/>
      <c r="TAK109" s="1252"/>
      <c r="TAL109" s="1252"/>
      <c r="TAM109" s="1252"/>
      <c r="TAN109" s="1252"/>
      <c r="TAO109" s="1252"/>
      <c r="TAP109" s="1252"/>
      <c r="TAQ109" s="1252"/>
      <c r="TAR109" s="1252"/>
      <c r="TAS109" s="1252"/>
      <c r="TAT109" s="1252"/>
      <c r="TAU109" s="1252"/>
      <c r="TAV109" s="1252"/>
      <c r="TAW109" s="1252"/>
      <c r="TAX109" s="1252"/>
      <c r="TAY109" s="1252"/>
      <c r="TAZ109" s="1252"/>
      <c r="TBA109" s="1252"/>
      <c r="TBB109" s="1252"/>
      <c r="TBC109" s="1252"/>
      <c r="TBD109" s="1252"/>
      <c r="TBE109" s="1252"/>
      <c r="TBF109" s="1252"/>
      <c r="TBG109" s="1252"/>
      <c r="TBH109" s="1252"/>
      <c r="TBI109" s="1252"/>
      <c r="TBJ109" s="1252"/>
      <c r="TBK109" s="1252"/>
      <c r="TBL109" s="1252"/>
      <c r="TBM109" s="1252"/>
      <c r="TBN109" s="1252"/>
      <c r="TBO109" s="1252"/>
      <c r="TBP109" s="1252"/>
      <c r="TBQ109" s="1252"/>
      <c r="TBR109" s="1252"/>
      <c r="TBS109" s="1252"/>
      <c r="TBT109" s="1252"/>
      <c r="TBU109" s="1252"/>
      <c r="TBV109" s="1252"/>
      <c r="TBW109" s="1252"/>
      <c r="TBX109" s="1252"/>
      <c r="TBY109" s="1252"/>
      <c r="TBZ109" s="1252"/>
      <c r="TCA109" s="1252"/>
      <c r="TCB109" s="1252"/>
      <c r="TCC109" s="1252"/>
      <c r="TCD109" s="1252"/>
      <c r="TCE109" s="1252"/>
      <c r="TCF109" s="1252"/>
      <c r="TCG109" s="1252"/>
      <c r="TCH109" s="1252"/>
      <c r="TCI109" s="1252"/>
      <c r="TCJ109" s="1252"/>
      <c r="TCK109" s="1252"/>
      <c r="TCL109" s="1252"/>
      <c r="TCM109" s="1252"/>
      <c r="TCN109" s="1252"/>
      <c r="TCO109" s="1252"/>
      <c r="TCP109" s="1252"/>
      <c r="TCQ109" s="1252"/>
      <c r="TCR109" s="1252"/>
      <c r="TCS109" s="1252"/>
      <c r="TCT109" s="1252"/>
      <c r="TCU109" s="1252"/>
      <c r="TCV109" s="1252"/>
      <c r="TCW109" s="1252"/>
      <c r="TCX109" s="1252"/>
      <c r="TCY109" s="1252"/>
      <c r="TCZ109" s="1252"/>
      <c r="TDA109" s="1252"/>
      <c r="TDB109" s="1252"/>
      <c r="TDC109" s="1252"/>
      <c r="TDD109" s="1252"/>
      <c r="TDE109" s="1252"/>
      <c r="TDF109" s="1252"/>
      <c r="TDG109" s="1252"/>
      <c r="TDH109" s="1252"/>
      <c r="TDI109" s="1252"/>
      <c r="TDJ109" s="1252"/>
      <c r="TDK109" s="1252"/>
      <c r="TDL109" s="1252"/>
      <c r="TDM109" s="1252"/>
      <c r="TDN109" s="1252"/>
      <c r="TDO109" s="1252"/>
      <c r="TDP109" s="1252"/>
      <c r="TDQ109" s="1252"/>
      <c r="TDR109" s="1252"/>
      <c r="TDS109" s="1252"/>
      <c r="TDT109" s="1252"/>
      <c r="TDU109" s="1252"/>
      <c r="TDV109" s="1252"/>
      <c r="TDW109" s="1252"/>
      <c r="TDX109" s="1252"/>
      <c r="TDY109" s="1252"/>
      <c r="TDZ109" s="1252"/>
      <c r="TEA109" s="1252"/>
      <c r="TEB109" s="1252"/>
      <c r="TEC109" s="1252"/>
      <c r="TED109" s="1252"/>
      <c r="TEE109" s="1252"/>
      <c r="TEF109" s="1252"/>
      <c r="TEG109" s="1252"/>
      <c r="TEH109" s="1252"/>
      <c r="TEI109" s="1252"/>
      <c r="TEJ109" s="1252"/>
      <c r="TEK109" s="1252"/>
      <c r="TEL109" s="1252"/>
      <c r="TEM109" s="1252"/>
      <c r="TEN109" s="1252"/>
      <c r="TEO109" s="1252"/>
      <c r="TEP109" s="1252"/>
      <c r="TEQ109" s="1252"/>
      <c r="TER109" s="1252"/>
      <c r="TES109" s="1252"/>
      <c r="TET109" s="1252"/>
      <c r="TEU109" s="1252"/>
      <c r="TEV109" s="1252"/>
      <c r="TEW109" s="1252"/>
      <c r="TEX109" s="1252"/>
      <c r="TEY109" s="1252"/>
      <c r="TEZ109" s="1252"/>
      <c r="TFA109" s="1252"/>
      <c r="TFB109" s="1252"/>
      <c r="TFC109" s="1252"/>
      <c r="TFD109" s="1252"/>
      <c r="TFE109" s="1252"/>
      <c r="TFF109" s="1252"/>
      <c r="TFG109" s="1252"/>
      <c r="TFH109" s="1252"/>
      <c r="TFI109" s="1252"/>
      <c r="TFJ109" s="1252"/>
      <c r="TFK109" s="1252"/>
      <c r="TFL109" s="1252"/>
      <c r="TFM109" s="1252"/>
      <c r="TFN109" s="1252"/>
      <c r="TFO109" s="1252"/>
      <c r="TFP109" s="1252"/>
      <c r="TFQ109" s="1252"/>
      <c r="TFR109" s="1252"/>
      <c r="TFS109" s="1252"/>
      <c r="TFT109" s="1252"/>
      <c r="TFU109" s="1252"/>
      <c r="TFV109" s="1252"/>
      <c r="TFW109" s="1252"/>
      <c r="TFX109" s="1252"/>
      <c r="TFY109" s="1252"/>
      <c r="TFZ109" s="1252"/>
      <c r="TGA109" s="1252"/>
      <c r="TGB109" s="1252"/>
      <c r="TGC109" s="1252"/>
      <c r="TGD109" s="1252"/>
      <c r="TGE109" s="1252"/>
      <c r="TGF109" s="1252"/>
      <c r="TGG109" s="1252"/>
      <c r="TGH109" s="1252"/>
      <c r="TGI109" s="1252"/>
      <c r="TGJ109" s="1252"/>
      <c r="TGK109" s="1252"/>
      <c r="TGL109" s="1252"/>
      <c r="TGM109" s="1252"/>
      <c r="TGN109" s="1252"/>
      <c r="TGO109" s="1252"/>
      <c r="TGP109" s="1252"/>
      <c r="TGQ109" s="1252"/>
      <c r="TGR109" s="1252"/>
      <c r="TGS109" s="1252"/>
      <c r="TGT109" s="1252"/>
      <c r="TGU109" s="1252"/>
      <c r="TGV109" s="1252"/>
      <c r="TGW109" s="1252"/>
      <c r="TGX109" s="1252"/>
      <c r="TGY109" s="1252"/>
      <c r="TGZ109" s="1252"/>
      <c r="THA109" s="1252"/>
      <c r="THB109" s="1252"/>
      <c r="THC109" s="1252"/>
      <c r="THD109" s="1252"/>
      <c r="THE109" s="1252"/>
      <c r="THF109" s="1252"/>
      <c r="THG109" s="1252"/>
      <c r="THH109" s="1252"/>
      <c r="THI109" s="1252"/>
      <c r="THJ109" s="1252"/>
      <c r="THK109" s="1252"/>
      <c r="THL109" s="1252"/>
      <c r="THM109" s="1252"/>
      <c r="THN109" s="1252"/>
      <c r="THO109" s="1252"/>
      <c r="THP109" s="1252"/>
      <c r="THQ109" s="1252"/>
      <c r="THR109" s="1252"/>
      <c r="THS109" s="1252"/>
      <c r="THT109" s="1252"/>
      <c r="THU109" s="1252"/>
      <c r="THV109" s="1252"/>
      <c r="THW109" s="1252"/>
      <c r="THX109" s="1252"/>
      <c r="THY109" s="1252"/>
      <c r="THZ109" s="1252"/>
      <c r="TIA109" s="1252"/>
      <c r="TIB109" s="1252"/>
      <c r="TIC109" s="1252"/>
      <c r="TID109" s="1252"/>
      <c r="TIE109" s="1252"/>
      <c r="TIF109" s="1252"/>
      <c r="TIG109" s="1252"/>
      <c r="TIH109" s="1252"/>
      <c r="TII109" s="1252"/>
      <c r="TIJ109" s="1252"/>
      <c r="TIK109" s="1252"/>
      <c r="TIL109" s="1252"/>
      <c r="TIM109" s="1252"/>
      <c r="TIN109" s="1252"/>
      <c r="TIO109" s="1252"/>
      <c r="TIP109" s="1252"/>
      <c r="TIQ109" s="1252"/>
      <c r="TIR109" s="1252"/>
      <c r="TIS109" s="1252"/>
      <c r="TIT109" s="1252"/>
      <c r="TIU109" s="1252"/>
      <c r="TIV109" s="1252"/>
      <c r="TIW109" s="1252"/>
      <c r="TIX109" s="1252"/>
      <c r="TIY109" s="1252"/>
      <c r="TIZ109" s="1252"/>
      <c r="TJA109" s="1252"/>
      <c r="TJB109" s="1252"/>
      <c r="TJC109" s="1252"/>
      <c r="TJD109" s="1252"/>
      <c r="TJE109" s="1252"/>
      <c r="TJF109" s="1252"/>
      <c r="TJG109" s="1252"/>
      <c r="TJH109" s="1252"/>
      <c r="TJI109" s="1252"/>
      <c r="TJJ109" s="1252"/>
      <c r="TJK109" s="1252"/>
      <c r="TJL109" s="1252"/>
      <c r="TJM109" s="1252"/>
      <c r="TJN109" s="1252"/>
      <c r="TJO109" s="1252"/>
      <c r="TJP109" s="1252"/>
      <c r="TJQ109" s="1252"/>
      <c r="TJR109" s="1252"/>
      <c r="TJS109" s="1252"/>
      <c r="TJT109" s="1252"/>
      <c r="TJU109" s="1252"/>
      <c r="TJV109" s="1252"/>
      <c r="TJW109" s="1252"/>
      <c r="TJX109" s="1252"/>
      <c r="TJY109" s="1252"/>
      <c r="TJZ109" s="1252"/>
      <c r="TKA109" s="1252"/>
      <c r="TKB109" s="1252"/>
      <c r="TKC109" s="1252"/>
      <c r="TKD109" s="1252"/>
      <c r="TKE109" s="1252"/>
      <c r="TKF109" s="1252"/>
      <c r="TKG109" s="1252"/>
      <c r="TKH109" s="1252"/>
      <c r="TKI109" s="1252"/>
      <c r="TKJ109" s="1252"/>
      <c r="TKK109" s="1252"/>
      <c r="TKL109" s="1252"/>
      <c r="TKM109" s="1252"/>
      <c r="TKN109" s="1252"/>
      <c r="TKO109" s="1252"/>
      <c r="TKP109" s="1252"/>
      <c r="TKQ109" s="1252"/>
      <c r="TKR109" s="1252"/>
      <c r="TKS109" s="1252"/>
      <c r="TKT109" s="1252"/>
      <c r="TKU109" s="1252"/>
      <c r="TKV109" s="1252"/>
      <c r="TKW109" s="1252"/>
      <c r="TKX109" s="1252"/>
      <c r="TKY109" s="1252"/>
      <c r="TKZ109" s="1252"/>
      <c r="TLA109" s="1252"/>
      <c r="TLB109" s="1252"/>
      <c r="TLC109" s="1252"/>
      <c r="TLD109" s="1252"/>
      <c r="TLE109" s="1252"/>
      <c r="TLF109" s="1252"/>
      <c r="TLG109" s="1252"/>
      <c r="TLH109" s="1252"/>
      <c r="TLI109" s="1252"/>
      <c r="TLJ109" s="1252"/>
      <c r="TLK109" s="1252"/>
      <c r="TLL109" s="1252"/>
      <c r="TLM109" s="1252"/>
      <c r="TLN109" s="1252"/>
      <c r="TLO109" s="1252"/>
      <c r="TLP109" s="1252"/>
      <c r="TLQ109" s="1252"/>
      <c r="TLR109" s="1252"/>
      <c r="TLS109" s="1252"/>
      <c r="TLT109" s="1252"/>
      <c r="TLU109" s="1252"/>
      <c r="TLV109" s="1252"/>
      <c r="TLW109" s="1252"/>
      <c r="TLX109" s="1252"/>
      <c r="TLY109" s="1252"/>
      <c r="TLZ109" s="1252"/>
      <c r="TMA109" s="1252"/>
      <c r="TMB109" s="1252"/>
      <c r="TMC109" s="1252"/>
      <c r="TMD109" s="1252"/>
      <c r="TME109" s="1252"/>
      <c r="TMF109" s="1252"/>
      <c r="TMG109" s="1252"/>
      <c r="TMH109" s="1252"/>
      <c r="TMI109" s="1252"/>
      <c r="TMJ109" s="1252"/>
      <c r="TMK109" s="1252"/>
      <c r="TML109" s="1252"/>
      <c r="TMM109" s="1252"/>
      <c r="TMN109" s="1252"/>
      <c r="TMO109" s="1252"/>
      <c r="TMP109" s="1252"/>
      <c r="TMQ109" s="1252"/>
      <c r="TMR109" s="1252"/>
      <c r="TMS109" s="1252"/>
      <c r="TMT109" s="1252"/>
      <c r="TMU109" s="1252"/>
      <c r="TMV109" s="1252"/>
      <c r="TMW109" s="1252"/>
      <c r="TMX109" s="1252"/>
      <c r="TMY109" s="1252"/>
      <c r="TMZ109" s="1252"/>
      <c r="TNA109" s="1252"/>
      <c r="TNB109" s="1252"/>
      <c r="TNC109" s="1252"/>
      <c r="TND109" s="1252"/>
      <c r="TNE109" s="1252"/>
      <c r="TNF109" s="1252"/>
      <c r="TNG109" s="1252"/>
      <c r="TNH109" s="1252"/>
      <c r="TNI109" s="1252"/>
      <c r="TNJ109" s="1252"/>
      <c r="TNK109" s="1252"/>
      <c r="TNL109" s="1252"/>
      <c r="TNM109" s="1252"/>
      <c r="TNN109" s="1252"/>
      <c r="TNO109" s="1252"/>
      <c r="TNP109" s="1252"/>
      <c r="TNQ109" s="1252"/>
      <c r="TNR109" s="1252"/>
      <c r="TNS109" s="1252"/>
      <c r="TNT109" s="1252"/>
      <c r="TNU109" s="1252"/>
      <c r="TNV109" s="1252"/>
      <c r="TNW109" s="1252"/>
      <c r="TNX109" s="1252"/>
      <c r="TNY109" s="1252"/>
      <c r="TNZ109" s="1252"/>
      <c r="TOA109" s="1252"/>
      <c r="TOB109" s="1252"/>
      <c r="TOC109" s="1252"/>
      <c r="TOD109" s="1252"/>
      <c r="TOE109" s="1252"/>
      <c r="TOF109" s="1252"/>
      <c r="TOG109" s="1252"/>
      <c r="TOH109" s="1252"/>
      <c r="TOI109" s="1252"/>
      <c r="TOJ109" s="1252"/>
      <c r="TOK109" s="1252"/>
      <c r="TOL109" s="1252"/>
      <c r="TOM109" s="1252"/>
      <c r="TON109" s="1252"/>
      <c r="TOO109" s="1252"/>
      <c r="TOP109" s="1252"/>
      <c r="TOQ109" s="1252"/>
      <c r="TOR109" s="1252"/>
      <c r="TOS109" s="1252"/>
      <c r="TOT109" s="1252"/>
      <c r="TOU109" s="1252"/>
      <c r="TOV109" s="1252"/>
      <c r="TOW109" s="1252"/>
      <c r="TOX109" s="1252"/>
      <c r="TOY109" s="1252"/>
      <c r="TOZ109" s="1252"/>
      <c r="TPA109" s="1252"/>
      <c r="TPB109" s="1252"/>
      <c r="TPC109" s="1252"/>
      <c r="TPD109" s="1252"/>
      <c r="TPE109" s="1252"/>
      <c r="TPF109" s="1252"/>
      <c r="TPG109" s="1252"/>
      <c r="TPH109" s="1252"/>
      <c r="TPI109" s="1252"/>
      <c r="TPJ109" s="1252"/>
      <c r="TPK109" s="1252"/>
      <c r="TPL109" s="1252"/>
      <c r="TPM109" s="1252"/>
      <c r="TPN109" s="1252"/>
      <c r="TPO109" s="1252"/>
      <c r="TPP109" s="1252"/>
      <c r="TPQ109" s="1252"/>
      <c r="TPR109" s="1252"/>
      <c r="TPS109" s="1252"/>
      <c r="TPT109" s="1252"/>
      <c r="TPU109" s="1252"/>
      <c r="TPV109" s="1252"/>
      <c r="TPW109" s="1252"/>
      <c r="TPX109" s="1252"/>
      <c r="TPY109" s="1252"/>
      <c r="TPZ109" s="1252"/>
      <c r="TQA109" s="1252"/>
      <c r="TQB109" s="1252"/>
      <c r="TQC109" s="1252"/>
      <c r="TQD109" s="1252"/>
      <c r="TQE109" s="1252"/>
      <c r="TQF109" s="1252"/>
      <c r="TQG109" s="1252"/>
      <c r="TQH109" s="1252"/>
      <c r="TQI109" s="1252"/>
      <c r="TQJ109" s="1252"/>
      <c r="TQK109" s="1252"/>
      <c r="TQL109" s="1252"/>
      <c r="TQM109" s="1252"/>
      <c r="TQN109" s="1252"/>
      <c r="TQO109" s="1252"/>
      <c r="TQP109" s="1252"/>
      <c r="TQQ109" s="1252"/>
      <c r="TQR109" s="1252"/>
      <c r="TQS109" s="1252"/>
      <c r="TQT109" s="1252"/>
      <c r="TQU109" s="1252"/>
      <c r="TQV109" s="1252"/>
      <c r="TQW109" s="1252"/>
      <c r="TQX109" s="1252"/>
      <c r="TQY109" s="1252"/>
      <c r="TQZ109" s="1252"/>
      <c r="TRA109" s="1252"/>
      <c r="TRB109" s="1252"/>
      <c r="TRC109" s="1252"/>
      <c r="TRD109" s="1252"/>
      <c r="TRE109" s="1252"/>
      <c r="TRF109" s="1252"/>
      <c r="TRG109" s="1252"/>
      <c r="TRH109" s="1252"/>
      <c r="TRI109" s="1252"/>
      <c r="TRJ109" s="1252"/>
      <c r="TRK109" s="1252"/>
      <c r="TRL109" s="1252"/>
      <c r="TRM109" s="1252"/>
      <c r="TRN109" s="1252"/>
      <c r="TRO109" s="1252"/>
      <c r="TRP109" s="1252"/>
      <c r="TRQ109" s="1252"/>
      <c r="TRR109" s="1252"/>
      <c r="TRS109" s="1252"/>
      <c r="TRT109" s="1252"/>
      <c r="TRU109" s="1252"/>
      <c r="TRV109" s="1252"/>
      <c r="TRW109" s="1252"/>
      <c r="TRX109" s="1252"/>
      <c r="TRY109" s="1252"/>
      <c r="TRZ109" s="1252"/>
      <c r="TSA109" s="1252"/>
      <c r="TSB109" s="1252"/>
      <c r="TSC109" s="1252"/>
      <c r="TSD109" s="1252"/>
      <c r="TSE109" s="1252"/>
      <c r="TSF109" s="1252"/>
      <c r="TSG109" s="1252"/>
      <c r="TSH109" s="1252"/>
      <c r="TSI109" s="1252"/>
      <c r="TSJ109" s="1252"/>
      <c r="TSK109" s="1252"/>
      <c r="TSL109" s="1252"/>
      <c r="TSM109" s="1252"/>
      <c r="TSN109" s="1252"/>
      <c r="TSO109" s="1252"/>
      <c r="TSP109" s="1252"/>
      <c r="TSQ109" s="1252"/>
      <c r="TSR109" s="1252"/>
      <c r="TSS109" s="1252"/>
      <c r="TST109" s="1252"/>
      <c r="TSU109" s="1252"/>
      <c r="TSV109" s="1252"/>
      <c r="TSW109" s="1252"/>
      <c r="TSX109" s="1252"/>
      <c r="TSY109" s="1252"/>
      <c r="TSZ109" s="1252"/>
      <c r="TTA109" s="1252"/>
      <c r="TTB109" s="1252"/>
      <c r="TTC109" s="1252"/>
      <c r="TTD109" s="1252"/>
      <c r="TTE109" s="1252"/>
      <c r="TTF109" s="1252"/>
      <c r="TTG109" s="1252"/>
      <c r="TTH109" s="1252"/>
      <c r="TTI109" s="1252"/>
      <c r="TTJ109" s="1252"/>
      <c r="TTK109" s="1252"/>
      <c r="TTL109" s="1252"/>
      <c r="TTM109" s="1252"/>
      <c r="TTN109" s="1252"/>
      <c r="TTO109" s="1252"/>
      <c r="TTP109" s="1252"/>
      <c r="TTQ109" s="1252"/>
      <c r="TTR109" s="1252"/>
      <c r="TTS109" s="1252"/>
      <c r="TTT109" s="1252"/>
      <c r="TTU109" s="1252"/>
      <c r="TTV109" s="1252"/>
      <c r="TTW109" s="1252"/>
      <c r="TTX109" s="1252"/>
      <c r="TTY109" s="1252"/>
      <c r="TTZ109" s="1252"/>
      <c r="TUA109" s="1252"/>
      <c r="TUB109" s="1252"/>
      <c r="TUC109" s="1252"/>
      <c r="TUD109" s="1252"/>
      <c r="TUE109" s="1252"/>
      <c r="TUF109" s="1252"/>
      <c r="TUG109" s="1252"/>
      <c r="TUH109" s="1252"/>
      <c r="TUI109" s="1252"/>
      <c r="TUJ109" s="1252"/>
      <c r="TUK109" s="1252"/>
      <c r="TUL109" s="1252"/>
      <c r="TUM109" s="1252"/>
      <c r="TUN109" s="1252"/>
      <c r="TUO109" s="1252"/>
      <c r="TUP109" s="1252"/>
      <c r="TUQ109" s="1252"/>
      <c r="TUR109" s="1252"/>
      <c r="TUS109" s="1252"/>
      <c r="TUT109" s="1252"/>
      <c r="TUU109" s="1252"/>
      <c r="TUV109" s="1252"/>
      <c r="TUW109" s="1252"/>
      <c r="TUX109" s="1252"/>
      <c r="TUY109" s="1252"/>
      <c r="TUZ109" s="1252"/>
      <c r="TVA109" s="1252"/>
      <c r="TVB109" s="1252"/>
      <c r="TVC109" s="1252"/>
      <c r="TVD109" s="1252"/>
      <c r="TVE109" s="1252"/>
      <c r="TVF109" s="1252"/>
      <c r="TVG109" s="1252"/>
      <c r="TVH109" s="1252"/>
      <c r="TVI109" s="1252"/>
      <c r="TVJ109" s="1252"/>
      <c r="TVK109" s="1252"/>
      <c r="TVL109" s="1252"/>
      <c r="TVM109" s="1252"/>
      <c r="TVN109" s="1252"/>
      <c r="TVO109" s="1252"/>
      <c r="TVP109" s="1252"/>
      <c r="TVQ109" s="1252"/>
      <c r="TVR109" s="1252"/>
      <c r="TVS109" s="1252"/>
      <c r="TVT109" s="1252"/>
      <c r="TVU109" s="1252"/>
      <c r="TVV109" s="1252"/>
      <c r="TVW109" s="1252"/>
      <c r="TVX109" s="1252"/>
      <c r="TVY109" s="1252"/>
      <c r="TVZ109" s="1252"/>
      <c r="TWA109" s="1252"/>
      <c r="TWB109" s="1252"/>
      <c r="TWC109" s="1252"/>
      <c r="TWD109" s="1252"/>
      <c r="TWE109" s="1252"/>
      <c r="TWF109" s="1252"/>
      <c r="TWG109" s="1252"/>
      <c r="TWH109" s="1252"/>
      <c r="TWI109" s="1252"/>
      <c r="TWJ109" s="1252"/>
      <c r="TWK109" s="1252"/>
      <c r="TWL109" s="1252"/>
      <c r="TWM109" s="1252"/>
      <c r="TWN109" s="1252"/>
      <c r="TWO109" s="1252"/>
      <c r="TWP109" s="1252"/>
      <c r="TWQ109" s="1252"/>
      <c r="TWR109" s="1252"/>
      <c r="TWS109" s="1252"/>
      <c r="TWT109" s="1252"/>
      <c r="TWU109" s="1252"/>
      <c r="TWV109" s="1252"/>
      <c r="TWW109" s="1252"/>
      <c r="TWX109" s="1252"/>
      <c r="TWY109" s="1252"/>
      <c r="TWZ109" s="1252"/>
      <c r="TXA109" s="1252"/>
      <c r="TXB109" s="1252"/>
      <c r="TXC109" s="1252"/>
      <c r="TXD109" s="1252"/>
      <c r="TXE109" s="1252"/>
      <c r="TXF109" s="1252"/>
      <c r="TXG109" s="1252"/>
      <c r="TXH109" s="1252"/>
      <c r="TXI109" s="1252"/>
      <c r="TXJ109" s="1252"/>
      <c r="TXK109" s="1252"/>
      <c r="TXL109" s="1252"/>
      <c r="TXM109" s="1252"/>
      <c r="TXN109" s="1252"/>
      <c r="TXO109" s="1252"/>
      <c r="TXP109" s="1252"/>
      <c r="TXQ109" s="1252"/>
      <c r="TXR109" s="1252"/>
      <c r="TXS109" s="1252"/>
      <c r="TXT109" s="1252"/>
      <c r="TXU109" s="1252"/>
      <c r="TXV109" s="1252"/>
      <c r="TXW109" s="1252"/>
      <c r="TXX109" s="1252"/>
      <c r="TXY109" s="1252"/>
      <c r="TXZ109" s="1252"/>
      <c r="TYA109" s="1252"/>
      <c r="TYB109" s="1252"/>
      <c r="TYC109" s="1252"/>
      <c r="TYD109" s="1252"/>
      <c r="TYE109" s="1252"/>
      <c r="TYF109" s="1252"/>
      <c r="TYG109" s="1252"/>
      <c r="TYH109" s="1252"/>
      <c r="TYI109" s="1252"/>
      <c r="TYJ109" s="1252"/>
      <c r="TYK109" s="1252"/>
      <c r="TYL109" s="1252"/>
      <c r="TYM109" s="1252"/>
      <c r="TYN109" s="1252"/>
      <c r="TYO109" s="1252"/>
      <c r="TYP109" s="1252"/>
      <c r="TYQ109" s="1252"/>
      <c r="TYR109" s="1252"/>
      <c r="TYS109" s="1252"/>
      <c r="TYT109" s="1252"/>
      <c r="TYU109" s="1252"/>
      <c r="TYV109" s="1252"/>
      <c r="TYW109" s="1252"/>
      <c r="TYX109" s="1252"/>
      <c r="TYY109" s="1252"/>
      <c r="TYZ109" s="1252"/>
      <c r="TZA109" s="1252"/>
      <c r="TZB109" s="1252"/>
      <c r="TZC109" s="1252"/>
      <c r="TZD109" s="1252"/>
      <c r="TZE109" s="1252"/>
      <c r="TZF109" s="1252"/>
      <c r="TZG109" s="1252"/>
      <c r="TZH109" s="1252"/>
      <c r="TZI109" s="1252"/>
      <c r="TZJ109" s="1252"/>
      <c r="TZK109" s="1252"/>
      <c r="TZL109" s="1252"/>
      <c r="TZM109" s="1252"/>
      <c r="TZN109" s="1252"/>
      <c r="TZO109" s="1252"/>
      <c r="TZP109" s="1252"/>
      <c r="TZQ109" s="1252"/>
      <c r="TZR109" s="1252"/>
      <c r="TZS109" s="1252"/>
      <c r="TZT109" s="1252"/>
      <c r="TZU109" s="1252"/>
      <c r="TZV109" s="1252"/>
      <c r="TZW109" s="1252"/>
      <c r="TZX109" s="1252"/>
      <c r="TZY109" s="1252"/>
      <c r="TZZ109" s="1252"/>
      <c r="UAA109" s="1252"/>
      <c r="UAB109" s="1252"/>
      <c r="UAC109" s="1252"/>
      <c r="UAD109" s="1252"/>
      <c r="UAE109" s="1252"/>
      <c r="UAF109" s="1252"/>
      <c r="UAG109" s="1252"/>
      <c r="UAH109" s="1252"/>
      <c r="UAI109" s="1252"/>
      <c r="UAJ109" s="1252"/>
      <c r="UAK109" s="1252"/>
      <c r="UAL109" s="1252"/>
      <c r="UAM109" s="1252"/>
      <c r="UAN109" s="1252"/>
      <c r="UAO109" s="1252"/>
      <c r="UAP109" s="1252"/>
      <c r="UAQ109" s="1252"/>
      <c r="UAR109" s="1252"/>
      <c r="UAS109" s="1252"/>
      <c r="UAT109" s="1252"/>
      <c r="UAU109" s="1252"/>
      <c r="UAV109" s="1252"/>
      <c r="UAW109" s="1252"/>
      <c r="UAX109" s="1252"/>
      <c r="UAY109" s="1252"/>
      <c r="UAZ109" s="1252"/>
      <c r="UBA109" s="1252"/>
      <c r="UBB109" s="1252"/>
      <c r="UBC109" s="1252"/>
      <c r="UBD109" s="1252"/>
      <c r="UBE109" s="1252"/>
      <c r="UBF109" s="1252"/>
      <c r="UBG109" s="1252"/>
      <c r="UBH109" s="1252"/>
      <c r="UBI109" s="1252"/>
      <c r="UBJ109" s="1252"/>
      <c r="UBK109" s="1252"/>
      <c r="UBL109" s="1252"/>
      <c r="UBM109" s="1252"/>
      <c r="UBN109" s="1252"/>
      <c r="UBO109" s="1252"/>
      <c r="UBP109" s="1252"/>
      <c r="UBQ109" s="1252"/>
      <c r="UBR109" s="1252"/>
      <c r="UBS109" s="1252"/>
      <c r="UBT109" s="1252"/>
      <c r="UBU109" s="1252"/>
      <c r="UBV109" s="1252"/>
      <c r="UBW109" s="1252"/>
      <c r="UBX109" s="1252"/>
      <c r="UBY109" s="1252"/>
      <c r="UBZ109" s="1252"/>
      <c r="UCA109" s="1252"/>
      <c r="UCB109" s="1252"/>
      <c r="UCC109" s="1252"/>
      <c r="UCD109" s="1252"/>
      <c r="UCE109" s="1252"/>
      <c r="UCF109" s="1252"/>
      <c r="UCG109" s="1252"/>
      <c r="UCH109" s="1252"/>
      <c r="UCI109" s="1252"/>
      <c r="UCJ109" s="1252"/>
      <c r="UCK109" s="1252"/>
      <c r="UCL109" s="1252"/>
      <c r="UCM109" s="1252"/>
      <c r="UCN109" s="1252"/>
      <c r="UCO109" s="1252"/>
      <c r="UCP109" s="1252"/>
      <c r="UCQ109" s="1252"/>
      <c r="UCR109" s="1252"/>
      <c r="UCS109" s="1252"/>
      <c r="UCT109" s="1252"/>
      <c r="UCU109" s="1252"/>
      <c r="UCV109" s="1252"/>
      <c r="UCW109" s="1252"/>
      <c r="UCX109" s="1252"/>
      <c r="UCY109" s="1252"/>
      <c r="UCZ109" s="1252"/>
      <c r="UDA109" s="1252"/>
      <c r="UDB109" s="1252"/>
      <c r="UDC109" s="1252"/>
      <c r="UDD109" s="1252"/>
      <c r="UDE109" s="1252"/>
      <c r="UDF109" s="1252"/>
      <c r="UDG109" s="1252"/>
      <c r="UDH109" s="1252"/>
      <c r="UDI109" s="1252"/>
      <c r="UDJ109" s="1252"/>
      <c r="UDK109" s="1252"/>
      <c r="UDL109" s="1252"/>
      <c r="UDM109" s="1252"/>
      <c r="UDN109" s="1252"/>
      <c r="UDO109" s="1252"/>
      <c r="UDP109" s="1252"/>
      <c r="UDQ109" s="1252"/>
      <c r="UDR109" s="1252"/>
      <c r="UDS109" s="1252"/>
      <c r="UDT109" s="1252"/>
      <c r="UDU109" s="1252"/>
      <c r="UDV109" s="1252"/>
      <c r="UDW109" s="1252"/>
      <c r="UDX109" s="1252"/>
      <c r="UDY109" s="1252"/>
      <c r="UDZ109" s="1252"/>
      <c r="UEA109" s="1252"/>
      <c r="UEB109" s="1252"/>
      <c r="UEC109" s="1252"/>
      <c r="UED109" s="1252"/>
      <c r="UEE109" s="1252"/>
      <c r="UEF109" s="1252"/>
      <c r="UEG109" s="1252"/>
      <c r="UEH109" s="1252"/>
      <c r="UEI109" s="1252"/>
      <c r="UEJ109" s="1252"/>
      <c r="UEK109" s="1252"/>
      <c r="UEL109" s="1252"/>
      <c r="UEM109" s="1252"/>
      <c r="UEN109" s="1252"/>
      <c r="UEO109" s="1252"/>
      <c r="UEP109" s="1252"/>
      <c r="UEQ109" s="1252"/>
      <c r="UER109" s="1252"/>
      <c r="UES109" s="1252"/>
      <c r="UET109" s="1252"/>
      <c r="UEU109" s="1252"/>
      <c r="UEV109" s="1252"/>
      <c r="UEW109" s="1252"/>
      <c r="UEX109" s="1252"/>
      <c r="UEY109" s="1252"/>
      <c r="UEZ109" s="1252"/>
      <c r="UFA109" s="1252"/>
      <c r="UFB109" s="1252"/>
      <c r="UFC109" s="1252"/>
      <c r="UFD109" s="1252"/>
      <c r="UFE109" s="1252"/>
      <c r="UFF109" s="1252"/>
      <c r="UFG109" s="1252"/>
      <c r="UFH109" s="1252"/>
      <c r="UFI109" s="1252"/>
      <c r="UFJ109" s="1252"/>
      <c r="UFK109" s="1252"/>
      <c r="UFL109" s="1252"/>
      <c r="UFM109" s="1252"/>
      <c r="UFN109" s="1252"/>
      <c r="UFO109" s="1252"/>
      <c r="UFP109" s="1252"/>
      <c r="UFQ109" s="1252"/>
      <c r="UFR109" s="1252"/>
      <c r="UFS109" s="1252"/>
      <c r="UFT109" s="1252"/>
      <c r="UFU109" s="1252"/>
      <c r="UFV109" s="1252"/>
      <c r="UFW109" s="1252"/>
      <c r="UFX109" s="1252"/>
      <c r="UFY109" s="1252"/>
      <c r="UFZ109" s="1252"/>
      <c r="UGA109" s="1252"/>
      <c r="UGB109" s="1252"/>
      <c r="UGC109" s="1252"/>
      <c r="UGD109" s="1252"/>
      <c r="UGE109" s="1252"/>
      <c r="UGF109" s="1252"/>
      <c r="UGG109" s="1252"/>
      <c r="UGH109" s="1252"/>
      <c r="UGI109" s="1252"/>
      <c r="UGJ109" s="1252"/>
      <c r="UGK109" s="1252"/>
      <c r="UGL109" s="1252"/>
      <c r="UGM109" s="1252"/>
      <c r="UGN109" s="1252"/>
      <c r="UGO109" s="1252"/>
      <c r="UGP109" s="1252"/>
      <c r="UGQ109" s="1252"/>
      <c r="UGR109" s="1252"/>
      <c r="UGS109" s="1252"/>
      <c r="UGT109" s="1252"/>
      <c r="UGU109" s="1252"/>
      <c r="UGV109" s="1252"/>
      <c r="UGW109" s="1252"/>
      <c r="UGX109" s="1252"/>
      <c r="UGY109" s="1252"/>
      <c r="UGZ109" s="1252"/>
      <c r="UHA109" s="1252"/>
      <c r="UHB109" s="1252"/>
      <c r="UHC109" s="1252"/>
      <c r="UHD109" s="1252"/>
      <c r="UHE109" s="1252"/>
      <c r="UHF109" s="1252"/>
      <c r="UHG109" s="1252"/>
      <c r="UHH109" s="1252"/>
      <c r="UHI109" s="1252"/>
      <c r="UHJ109" s="1252"/>
      <c r="UHK109" s="1252"/>
      <c r="UHL109" s="1252"/>
      <c r="UHM109" s="1252"/>
      <c r="UHN109" s="1252"/>
      <c r="UHO109" s="1252"/>
      <c r="UHP109" s="1252"/>
      <c r="UHQ109" s="1252"/>
      <c r="UHR109" s="1252"/>
      <c r="UHS109" s="1252"/>
      <c r="UHT109" s="1252"/>
      <c r="UHU109" s="1252"/>
      <c r="UHV109" s="1252"/>
      <c r="UHW109" s="1252"/>
      <c r="UHX109" s="1252"/>
      <c r="UHY109" s="1252"/>
      <c r="UHZ109" s="1252"/>
      <c r="UIA109" s="1252"/>
      <c r="UIB109" s="1252"/>
      <c r="UIC109" s="1252"/>
      <c r="UID109" s="1252"/>
      <c r="UIE109" s="1252"/>
      <c r="UIF109" s="1252"/>
      <c r="UIG109" s="1252"/>
      <c r="UIH109" s="1252"/>
      <c r="UII109" s="1252"/>
      <c r="UIJ109" s="1252"/>
      <c r="UIK109" s="1252"/>
      <c r="UIL109" s="1252"/>
      <c r="UIM109" s="1252"/>
      <c r="UIN109" s="1252"/>
      <c r="UIO109" s="1252"/>
      <c r="UIP109" s="1252"/>
      <c r="UIQ109" s="1252"/>
      <c r="UIR109" s="1252"/>
      <c r="UIS109" s="1252"/>
      <c r="UIT109" s="1252"/>
      <c r="UIU109" s="1252"/>
      <c r="UIV109" s="1252"/>
      <c r="UIW109" s="1252"/>
      <c r="UIX109" s="1252"/>
      <c r="UIY109" s="1252"/>
      <c r="UIZ109" s="1252"/>
      <c r="UJA109" s="1252"/>
      <c r="UJB109" s="1252"/>
      <c r="UJC109" s="1252"/>
      <c r="UJD109" s="1252"/>
      <c r="UJE109" s="1252"/>
      <c r="UJF109" s="1252"/>
      <c r="UJG109" s="1252"/>
      <c r="UJH109" s="1252"/>
      <c r="UJI109" s="1252"/>
      <c r="UJJ109" s="1252"/>
      <c r="UJK109" s="1252"/>
      <c r="UJL109" s="1252"/>
      <c r="UJM109" s="1252"/>
      <c r="UJN109" s="1252"/>
      <c r="UJO109" s="1252"/>
      <c r="UJP109" s="1252"/>
      <c r="UJQ109" s="1252"/>
      <c r="UJR109" s="1252"/>
      <c r="UJS109" s="1252"/>
      <c r="UJT109" s="1252"/>
      <c r="UJU109" s="1252"/>
      <c r="UJV109" s="1252"/>
      <c r="UJW109" s="1252"/>
      <c r="UJX109" s="1252"/>
      <c r="UJY109" s="1252"/>
      <c r="UJZ109" s="1252"/>
      <c r="UKA109" s="1252"/>
      <c r="UKB109" s="1252"/>
      <c r="UKC109" s="1252"/>
      <c r="UKD109" s="1252"/>
      <c r="UKE109" s="1252"/>
      <c r="UKF109" s="1252"/>
      <c r="UKG109" s="1252"/>
      <c r="UKH109" s="1252"/>
      <c r="UKI109" s="1252"/>
      <c r="UKJ109" s="1252"/>
      <c r="UKK109" s="1252"/>
      <c r="UKL109" s="1252"/>
      <c r="UKM109" s="1252"/>
      <c r="UKN109" s="1252"/>
      <c r="UKO109" s="1252"/>
      <c r="UKP109" s="1252"/>
      <c r="UKQ109" s="1252"/>
      <c r="UKR109" s="1252"/>
      <c r="UKS109" s="1252"/>
      <c r="UKT109" s="1252"/>
      <c r="UKU109" s="1252"/>
      <c r="UKV109" s="1252"/>
      <c r="UKW109" s="1252"/>
      <c r="UKX109" s="1252"/>
      <c r="UKY109" s="1252"/>
      <c r="UKZ109" s="1252"/>
      <c r="ULA109" s="1252"/>
      <c r="ULB109" s="1252"/>
      <c r="ULC109" s="1252"/>
      <c r="ULD109" s="1252"/>
      <c r="ULE109" s="1252"/>
      <c r="ULF109" s="1252"/>
      <c r="ULG109" s="1252"/>
      <c r="ULH109" s="1252"/>
      <c r="ULI109" s="1252"/>
      <c r="ULJ109" s="1252"/>
      <c r="ULK109" s="1252"/>
      <c r="ULL109" s="1252"/>
      <c r="ULM109" s="1252"/>
      <c r="ULN109" s="1252"/>
      <c r="ULO109" s="1252"/>
      <c r="ULP109" s="1252"/>
      <c r="ULQ109" s="1252"/>
      <c r="ULR109" s="1252"/>
      <c r="ULS109" s="1252"/>
      <c r="ULT109" s="1252"/>
      <c r="ULU109" s="1252"/>
      <c r="ULV109" s="1252"/>
      <c r="ULW109" s="1252"/>
      <c r="ULX109" s="1252"/>
      <c r="ULY109" s="1252"/>
      <c r="ULZ109" s="1252"/>
      <c r="UMA109" s="1252"/>
      <c r="UMB109" s="1252"/>
      <c r="UMC109" s="1252"/>
      <c r="UMD109" s="1252"/>
      <c r="UME109" s="1252"/>
      <c r="UMF109" s="1252"/>
      <c r="UMG109" s="1252"/>
      <c r="UMH109" s="1252"/>
      <c r="UMI109" s="1252"/>
      <c r="UMJ109" s="1252"/>
      <c r="UMK109" s="1252"/>
      <c r="UML109" s="1252"/>
      <c r="UMM109" s="1252"/>
      <c r="UMN109" s="1252"/>
      <c r="UMO109" s="1252"/>
      <c r="UMP109" s="1252"/>
      <c r="UMQ109" s="1252"/>
      <c r="UMR109" s="1252"/>
      <c r="UMS109" s="1252"/>
      <c r="UMT109" s="1252"/>
      <c r="UMU109" s="1252"/>
      <c r="UMV109" s="1252"/>
      <c r="UMW109" s="1252"/>
      <c r="UMX109" s="1252"/>
      <c r="UMY109" s="1252"/>
      <c r="UMZ109" s="1252"/>
      <c r="UNA109" s="1252"/>
      <c r="UNB109" s="1252"/>
      <c r="UNC109" s="1252"/>
      <c r="UND109" s="1252"/>
      <c r="UNE109" s="1252"/>
      <c r="UNF109" s="1252"/>
      <c r="UNG109" s="1252"/>
      <c r="UNH109" s="1252"/>
      <c r="UNI109" s="1252"/>
      <c r="UNJ109" s="1252"/>
      <c r="UNK109" s="1252"/>
      <c r="UNL109" s="1252"/>
      <c r="UNM109" s="1252"/>
      <c r="UNN109" s="1252"/>
      <c r="UNO109" s="1252"/>
      <c r="UNP109" s="1252"/>
      <c r="UNQ109" s="1252"/>
      <c r="UNR109" s="1252"/>
      <c r="UNS109" s="1252"/>
      <c r="UNT109" s="1252"/>
      <c r="UNU109" s="1252"/>
      <c r="UNV109" s="1252"/>
      <c r="UNW109" s="1252"/>
      <c r="UNX109" s="1252"/>
      <c r="UNY109" s="1252"/>
      <c r="UNZ109" s="1252"/>
      <c r="UOA109" s="1252"/>
      <c r="UOB109" s="1252"/>
      <c r="UOC109" s="1252"/>
      <c r="UOD109" s="1252"/>
      <c r="UOE109" s="1252"/>
      <c r="UOF109" s="1252"/>
      <c r="UOG109" s="1252"/>
      <c r="UOH109" s="1252"/>
      <c r="UOI109" s="1252"/>
      <c r="UOJ109" s="1252"/>
      <c r="UOK109" s="1252"/>
      <c r="UOL109" s="1252"/>
      <c r="UOM109" s="1252"/>
      <c r="UON109" s="1252"/>
      <c r="UOO109" s="1252"/>
      <c r="UOP109" s="1252"/>
      <c r="UOQ109" s="1252"/>
      <c r="UOR109" s="1252"/>
      <c r="UOS109" s="1252"/>
      <c r="UOT109" s="1252"/>
      <c r="UOU109" s="1252"/>
      <c r="UOV109" s="1252"/>
      <c r="UOW109" s="1252"/>
      <c r="UOX109" s="1252"/>
      <c r="UOY109" s="1252"/>
      <c r="UOZ109" s="1252"/>
      <c r="UPA109" s="1252"/>
      <c r="UPB109" s="1252"/>
      <c r="UPC109" s="1252"/>
      <c r="UPD109" s="1252"/>
      <c r="UPE109" s="1252"/>
      <c r="UPF109" s="1252"/>
      <c r="UPG109" s="1252"/>
      <c r="UPH109" s="1252"/>
      <c r="UPI109" s="1252"/>
      <c r="UPJ109" s="1252"/>
      <c r="UPK109" s="1252"/>
      <c r="UPL109" s="1252"/>
      <c r="UPM109" s="1252"/>
      <c r="UPN109" s="1252"/>
      <c r="UPO109" s="1252"/>
      <c r="UPP109" s="1252"/>
      <c r="UPQ109" s="1252"/>
      <c r="UPR109" s="1252"/>
      <c r="UPS109" s="1252"/>
      <c r="UPT109" s="1252"/>
      <c r="UPU109" s="1252"/>
      <c r="UPV109" s="1252"/>
      <c r="UPW109" s="1252"/>
      <c r="UPX109" s="1252"/>
      <c r="UPY109" s="1252"/>
      <c r="UPZ109" s="1252"/>
      <c r="UQA109" s="1252"/>
      <c r="UQB109" s="1252"/>
      <c r="UQC109" s="1252"/>
      <c r="UQD109" s="1252"/>
      <c r="UQE109" s="1252"/>
      <c r="UQF109" s="1252"/>
      <c r="UQG109" s="1252"/>
      <c r="UQH109" s="1252"/>
      <c r="UQI109" s="1252"/>
      <c r="UQJ109" s="1252"/>
      <c r="UQK109" s="1252"/>
      <c r="UQL109" s="1252"/>
      <c r="UQM109" s="1252"/>
      <c r="UQN109" s="1252"/>
      <c r="UQO109" s="1252"/>
      <c r="UQP109" s="1252"/>
      <c r="UQQ109" s="1252"/>
      <c r="UQR109" s="1252"/>
      <c r="UQS109" s="1252"/>
      <c r="UQT109" s="1252"/>
      <c r="UQU109" s="1252"/>
      <c r="UQV109" s="1252"/>
      <c r="UQW109" s="1252"/>
      <c r="UQX109" s="1252"/>
      <c r="UQY109" s="1252"/>
      <c r="UQZ109" s="1252"/>
      <c r="URA109" s="1252"/>
      <c r="URB109" s="1252"/>
      <c r="URC109" s="1252"/>
      <c r="URD109" s="1252"/>
      <c r="URE109" s="1252"/>
      <c r="URF109" s="1252"/>
      <c r="URG109" s="1252"/>
      <c r="URH109" s="1252"/>
      <c r="URI109" s="1252"/>
      <c r="URJ109" s="1252"/>
      <c r="URK109" s="1252"/>
      <c r="URL109" s="1252"/>
      <c r="URM109" s="1252"/>
      <c r="URN109" s="1252"/>
      <c r="URO109" s="1252"/>
      <c r="URP109" s="1252"/>
      <c r="URQ109" s="1252"/>
      <c r="URR109" s="1252"/>
      <c r="URS109" s="1252"/>
      <c r="URT109" s="1252"/>
      <c r="URU109" s="1252"/>
      <c r="URV109" s="1252"/>
      <c r="URW109" s="1252"/>
      <c r="URX109" s="1252"/>
      <c r="URY109" s="1252"/>
      <c r="URZ109" s="1252"/>
      <c r="USA109" s="1252"/>
      <c r="USB109" s="1252"/>
      <c r="USC109" s="1252"/>
      <c r="USD109" s="1252"/>
      <c r="USE109" s="1252"/>
      <c r="USF109" s="1252"/>
      <c r="USG109" s="1252"/>
      <c r="USH109" s="1252"/>
      <c r="USI109" s="1252"/>
      <c r="USJ109" s="1252"/>
      <c r="USK109" s="1252"/>
      <c r="USL109" s="1252"/>
      <c r="USM109" s="1252"/>
      <c r="USN109" s="1252"/>
      <c r="USO109" s="1252"/>
      <c r="USP109" s="1252"/>
      <c r="USQ109" s="1252"/>
      <c r="USR109" s="1252"/>
      <c r="USS109" s="1252"/>
      <c r="UST109" s="1252"/>
      <c r="USU109" s="1252"/>
      <c r="USV109" s="1252"/>
      <c r="USW109" s="1252"/>
      <c r="USX109" s="1252"/>
      <c r="USY109" s="1252"/>
      <c r="USZ109" s="1252"/>
      <c r="UTA109" s="1252"/>
      <c r="UTB109" s="1252"/>
      <c r="UTC109" s="1252"/>
      <c r="UTD109" s="1252"/>
      <c r="UTE109" s="1252"/>
      <c r="UTF109" s="1252"/>
      <c r="UTG109" s="1252"/>
      <c r="UTH109" s="1252"/>
      <c r="UTI109" s="1252"/>
      <c r="UTJ109" s="1252"/>
      <c r="UTK109" s="1252"/>
      <c r="UTL109" s="1252"/>
      <c r="UTM109" s="1252"/>
      <c r="UTN109" s="1252"/>
      <c r="UTO109" s="1252"/>
      <c r="UTP109" s="1252"/>
      <c r="UTQ109" s="1252"/>
      <c r="UTR109" s="1252"/>
      <c r="UTS109" s="1252"/>
      <c r="UTT109" s="1252"/>
      <c r="UTU109" s="1252"/>
      <c r="UTV109" s="1252"/>
      <c r="UTW109" s="1252"/>
      <c r="UTX109" s="1252"/>
      <c r="UTY109" s="1252"/>
      <c r="UTZ109" s="1252"/>
      <c r="UUA109" s="1252"/>
      <c r="UUB109" s="1252"/>
      <c r="UUC109" s="1252"/>
      <c r="UUD109" s="1252"/>
      <c r="UUE109" s="1252"/>
      <c r="UUF109" s="1252"/>
      <c r="UUG109" s="1252"/>
      <c r="UUH109" s="1252"/>
      <c r="UUI109" s="1252"/>
      <c r="UUJ109" s="1252"/>
      <c r="UUK109" s="1252"/>
      <c r="UUL109" s="1252"/>
      <c r="UUM109" s="1252"/>
      <c r="UUN109" s="1252"/>
      <c r="UUO109" s="1252"/>
      <c r="UUP109" s="1252"/>
      <c r="UUQ109" s="1252"/>
      <c r="UUR109" s="1252"/>
      <c r="UUS109" s="1252"/>
      <c r="UUT109" s="1252"/>
      <c r="UUU109" s="1252"/>
      <c r="UUV109" s="1252"/>
      <c r="UUW109" s="1252"/>
      <c r="UUX109" s="1252"/>
      <c r="UUY109" s="1252"/>
      <c r="UUZ109" s="1252"/>
      <c r="UVA109" s="1252"/>
      <c r="UVB109" s="1252"/>
      <c r="UVC109" s="1252"/>
      <c r="UVD109" s="1252"/>
      <c r="UVE109" s="1252"/>
      <c r="UVF109" s="1252"/>
      <c r="UVG109" s="1252"/>
      <c r="UVH109" s="1252"/>
      <c r="UVI109" s="1252"/>
      <c r="UVJ109" s="1252"/>
      <c r="UVK109" s="1252"/>
      <c r="UVL109" s="1252"/>
      <c r="UVM109" s="1252"/>
      <c r="UVN109" s="1252"/>
      <c r="UVO109" s="1252"/>
      <c r="UVP109" s="1252"/>
      <c r="UVQ109" s="1252"/>
      <c r="UVR109" s="1252"/>
      <c r="UVS109" s="1252"/>
      <c r="UVT109" s="1252"/>
      <c r="UVU109" s="1252"/>
      <c r="UVV109" s="1252"/>
      <c r="UVW109" s="1252"/>
      <c r="UVX109" s="1252"/>
      <c r="UVY109" s="1252"/>
      <c r="UVZ109" s="1252"/>
      <c r="UWA109" s="1252"/>
      <c r="UWB109" s="1252"/>
      <c r="UWC109" s="1252"/>
      <c r="UWD109" s="1252"/>
      <c r="UWE109" s="1252"/>
      <c r="UWF109" s="1252"/>
      <c r="UWG109" s="1252"/>
      <c r="UWH109" s="1252"/>
      <c r="UWI109" s="1252"/>
      <c r="UWJ109" s="1252"/>
      <c r="UWK109" s="1252"/>
      <c r="UWL109" s="1252"/>
      <c r="UWM109" s="1252"/>
      <c r="UWN109" s="1252"/>
      <c r="UWO109" s="1252"/>
      <c r="UWP109" s="1252"/>
      <c r="UWQ109" s="1252"/>
      <c r="UWR109" s="1252"/>
      <c r="UWS109" s="1252"/>
      <c r="UWT109" s="1252"/>
      <c r="UWU109" s="1252"/>
      <c r="UWV109" s="1252"/>
      <c r="UWW109" s="1252"/>
      <c r="UWX109" s="1252"/>
      <c r="UWY109" s="1252"/>
      <c r="UWZ109" s="1252"/>
      <c r="UXA109" s="1252"/>
      <c r="UXB109" s="1252"/>
      <c r="UXC109" s="1252"/>
      <c r="UXD109" s="1252"/>
      <c r="UXE109" s="1252"/>
      <c r="UXF109" s="1252"/>
      <c r="UXG109" s="1252"/>
      <c r="UXH109" s="1252"/>
      <c r="UXI109" s="1252"/>
      <c r="UXJ109" s="1252"/>
      <c r="UXK109" s="1252"/>
      <c r="UXL109" s="1252"/>
      <c r="UXM109" s="1252"/>
      <c r="UXN109" s="1252"/>
      <c r="UXO109" s="1252"/>
      <c r="UXP109" s="1252"/>
      <c r="UXQ109" s="1252"/>
      <c r="UXR109" s="1252"/>
      <c r="UXS109" s="1252"/>
      <c r="UXT109" s="1252"/>
      <c r="UXU109" s="1252"/>
      <c r="UXV109" s="1252"/>
      <c r="UXW109" s="1252"/>
      <c r="UXX109" s="1252"/>
      <c r="UXY109" s="1252"/>
      <c r="UXZ109" s="1252"/>
      <c r="UYA109" s="1252"/>
      <c r="UYB109" s="1252"/>
      <c r="UYC109" s="1252"/>
      <c r="UYD109" s="1252"/>
      <c r="UYE109" s="1252"/>
      <c r="UYF109" s="1252"/>
      <c r="UYG109" s="1252"/>
      <c r="UYH109" s="1252"/>
      <c r="UYI109" s="1252"/>
      <c r="UYJ109" s="1252"/>
      <c r="UYK109" s="1252"/>
      <c r="UYL109" s="1252"/>
      <c r="UYM109" s="1252"/>
      <c r="UYN109" s="1252"/>
      <c r="UYO109" s="1252"/>
      <c r="UYP109" s="1252"/>
      <c r="UYQ109" s="1252"/>
      <c r="UYR109" s="1252"/>
      <c r="UYS109" s="1252"/>
      <c r="UYT109" s="1252"/>
      <c r="UYU109" s="1252"/>
      <c r="UYV109" s="1252"/>
      <c r="UYW109" s="1252"/>
      <c r="UYX109" s="1252"/>
      <c r="UYY109" s="1252"/>
      <c r="UYZ109" s="1252"/>
      <c r="UZA109" s="1252"/>
      <c r="UZB109" s="1252"/>
      <c r="UZC109" s="1252"/>
      <c r="UZD109" s="1252"/>
      <c r="UZE109" s="1252"/>
      <c r="UZF109" s="1252"/>
      <c r="UZG109" s="1252"/>
      <c r="UZH109" s="1252"/>
      <c r="UZI109" s="1252"/>
      <c r="UZJ109" s="1252"/>
      <c r="UZK109" s="1252"/>
      <c r="UZL109" s="1252"/>
      <c r="UZM109" s="1252"/>
      <c r="UZN109" s="1252"/>
      <c r="UZO109" s="1252"/>
      <c r="UZP109" s="1252"/>
      <c r="UZQ109" s="1252"/>
      <c r="UZR109" s="1252"/>
      <c r="UZS109" s="1252"/>
      <c r="UZT109" s="1252"/>
      <c r="UZU109" s="1252"/>
      <c r="UZV109" s="1252"/>
      <c r="UZW109" s="1252"/>
      <c r="UZX109" s="1252"/>
      <c r="UZY109" s="1252"/>
      <c r="UZZ109" s="1252"/>
      <c r="VAA109" s="1252"/>
      <c r="VAB109" s="1252"/>
      <c r="VAC109" s="1252"/>
      <c r="VAD109" s="1252"/>
      <c r="VAE109" s="1252"/>
      <c r="VAF109" s="1252"/>
      <c r="VAG109" s="1252"/>
      <c r="VAH109" s="1252"/>
      <c r="VAI109" s="1252"/>
      <c r="VAJ109" s="1252"/>
      <c r="VAK109" s="1252"/>
      <c r="VAL109" s="1252"/>
      <c r="VAM109" s="1252"/>
      <c r="VAN109" s="1252"/>
      <c r="VAO109" s="1252"/>
      <c r="VAP109" s="1252"/>
      <c r="VAQ109" s="1252"/>
      <c r="VAR109" s="1252"/>
      <c r="VAS109" s="1252"/>
      <c r="VAT109" s="1252"/>
      <c r="VAU109" s="1252"/>
      <c r="VAV109" s="1252"/>
      <c r="VAW109" s="1252"/>
      <c r="VAX109" s="1252"/>
      <c r="VAY109" s="1252"/>
      <c r="VAZ109" s="1252"/>
      <c r="VBA109" s="1252"/>
      <c r="VBB109" s="1252"/>
      <c r="VBC109" s="1252"/>
      <c r="VBD109" s="1252"/>
      <c r="VBE109" s="1252"/>
      <c r="VBF109" s="1252"/>
      <c r="VBG109" s="1252"/>
      <c r="VBH109" s="1252"/>
      <c r="VBI109" s="1252"/>
      <c r="VBJ109" s="1252"/>
      <c r="VBK109" s="1252"/>
      <c r="VBL109" s="1252"/>
      <c r="VBM109" s="1252"/>
      <c r="VBN109" s="1252"/>
      <c r="VBO109" s="1252"/>
      <c r="VBP109" s="1252"/>
      <c r="VBQ109" s="1252"/>
      <c r="VBR109" s="1252"/>
      <c r="VBS109" s="1252"/>
      <c r="VBT109" s="1252"/>
      <c r="VBU109" s="1252"/>
      <c r="VBV109" s="1252"/>
      <c r="VBW109" s="1252"/>
      <c r="VBX109" s="1252"/>
      <c r="VBY109" s="1252"/>
      <c r="VBZ109" s="1252"/>
      <c r="VCA109" s="1252"/>
      <c r="VCB109" s="1252"/>
      <c r="VCC109" s="1252"/>
      <c r="VCD109" s="1252"/>
      <c r="VCE109" s="1252"/>
      <c r="VCF109" s="1252"/>
      <c r="VCG109" s="1252"/>
      <c r="VCH109" s="1252"/>
      <c r="VCI109" s="1252"/>
      <c r="VCJ109" s="1252"/>
      <c r="VCK109" s="1252"/>
      <c r="VCL109" s="1252"/>
      <c r="VCM109" s="1252"/>
      <c r="VCN109" s="1252"/>
      <c r="VCO109" s="1252"/>
      <c r="VCP109" s="1252"/>
      <c r="VCQ109" s="1252"/>
      <c r="VCR109" s="1252"/>
      <c r="VCS109" s="1252"/>
      <c r="VCT109" s="1252"/>
      <c r="VCU109" s="1252"/>
      <c r="VCV109" s="1252"/>
      <c r="VCW109" s="1252"/>
      <c r="VCX109" s="1252"/>
      <c r="VCY109" s="1252"/>
      <c r="VCZ109" s="1252"/>
      <c r="VDA109" s="1252"/>
      <c r="VDB109" s="1252"/>
      <c r="VDC109" s="1252"/>
      <c r="VDD109" s="1252"/>
      <c r="VDE109" s="1252"/>
      <c r="VDF109" s="1252"/>
      <c r="VDG109" s="1252"/>
      <c r="VDH109" s="1252"/>
      <c r="VDI109" s="1252"/>
      <c r="VDJ109" s="1252"/>
      <c r="VDK109" s="1252"/>
      <c r="VDL109" s="1252"/>
      <c r="VDM109" s="1252"/>
      <c r="VDN109" s="1252"/>
      <c r="VDO109" s="1252"/>
      <c r="VDP109" s="1252"/>
      <c r="VDQ109" s="1252"/>
      <c r="VDR109" s="1252"/>
      <c r="VDS109" s="1252"/>
      <c r="VDT109" s="1252"/>
      <c r="VDU109" s="1252"/>
      <c r="VDV109" s="1252"/>
      <c r="VDW109" s="1252"/>
      <c r="VDX109" s="1252"/>
      <c r="VDY109" s="1252"/>
      <c r="VDZ109" s="1252"/>
      <c r="VEA109" s="1252"/>
      <c r="VEB109" s="1252"/>
      <c r="VEC109" s="1252"/>
      <c r="VED109" s="1252"/>
      <c r="VEE109" s="1252"/>
      <c r="VEF109" s="1252"/>
      <c r="VEG109" s="1252"/>
      <c r="VEH109" s="1252"/>
      <c r="VEI109" s="1252"/>
      <c r="VEJ109" s="1252"/>
      <c r="VEK109" s="1252"/>
      <c r="VEL109" s="1252"/>
      <c r="VEM109" s="1252"/>
      <c r="VEN109" s="1252"/>
      <c r="VEO109" s="1252"/>
      <c r="VEP109" s="1252"/>
      <c r="VEQ109" s="1252"/>
      <c r="VER109" s="1252"/>
      <c r="VES109" s="1252"/>
      <c r="VET109" s="1252"/>
      <c r="VEU109" s="1252"/>
      <c r="VEV109" s="1252"/>
      <c r="VEW109" s="1252"/>
      <c r="VEX109" s="1252"/>
      <c r="VEY109" s="1252"/>
      <c r="VEZ109" s="1252"/>
      <c r="VFA109" s="1252"/>
      <c r="VFB109" s="1252"/>
      <c r="VFC109" s="1252"/>
      <c r="VFD109" s="1252"/>
      <c r="VFE109" s="1252"/>
      <c r="VFF109" s="1252"/>
      <c r="VFG109" s="1252"/>
      <c r="VFH109" s="1252"/>
      <c r="VFI109" s="1252"/>
      <c r="VFJ109" s="1252"/>
      <c r="VFK109" s="1252"/>
      <c r="VFL109" s="1252"/>
      <c r="VFM109" s="1252"/>
      <c r="VFN109" s="1252"/>
      <c r="VFO109" s="1252"/>
      <c r="VFP109" s="1252"/>
      <c r="VFQ109" s="1252"/>
      <c r="VFR109" s="1252"/>
      <c r="VFS109" s="1252"/>
      <c r="VFT109" s="1252"/>
      <c r="VFU109" s="1252"/>
      <c r="VFV109" s="1252"/>
      <c r="VFW109" s="1252"/>
      <c r="VFX109" s="1252"/>
      <c r="VFY109" s="1252"/>
      <c r="VFZ109" s="1252"/>
      <c r="VGA109" s="1252"/>
      <c r="VGB109" s="1252"/>
      <c r="VGC109" s="1252"/>
      <c r="VGD109" s="1252"/>
      <c r="VGE109" s="1252"/>
      <c r="VGF109" s="1252"/>
      <c r="VGG109" s="1252"/>
      <c r="VGH109" s="1252"/>
      <c r="VGI109" s="1252"/>
      <c r="VGJ109" s="1252"/>
      <c r="VGK109" s="1252"/>
      <c r="VGL109" s="1252"/>
      <c r="VGM109" s="1252"/>
      <c r="VGN109" s="1252"/>
      <c r="VGO109" s="1252"/>
      <c r="VGP109" s="1252"/>
      <c r="VGQ109" s="1252"/>
      <c r="VGR109" s="1252"/>
      <c r="VGS109" s="1252"/>
      <c r="VGT109" s="1252"/>
      <c r="VGU109" s="1252"/>
      <c r="VGV109" s="1252"/>
      <c r="VGW109" s="1252"/>
      <c r="VGX109" s="1252"/>
      <c r="VGY109" s="1252"/>
      <c r="VGZ109" s="1252"/>
      <c r="VHA109" s="1252"/>
      <c r="VHB109" s="1252"/>
      <c r="VHC109" s="1252"/>
      <c r="VHD109" s="1252"/>
      <c r="VHE109" s="1252"/>
      <c r="VHF109" s="1252"/>
      <c r="VHG109" s="1252"/>
      <c r="VHH109" s="1252"/>
      <c r="VHI109" s="1252"/>
      <c r="VHJ109" s="1252"/>
      <c r="VHK109" s="1252"/>
      <c r="VHL109" s="1252"/>
      <c r="VHM109" s="1252"/>
      <c r="VHN109" s="1252"/>
      <c r="VHO109" s="1252"/>
      <c r="VHP109" s="1252"/>
      <c r="VHQ109" s="1252"/>
      <c r="VHR109" s="1252"/>
      <c r="VHS109" s="1252"/>
      <c r="VHT109" s="1252"/>
      <c r="VHU109" s="1252"/>
      <c r="VHV109" s="1252"/>
      <c r="VHW109" s="1252"/>
      <c r="VHX109" s="1252"/>
      <c r="VHY109" s="1252"/>
      <c r="VHZ109" s="1252"/>
      <c r="VIA109" s="1252"/>
      <c r="VIB109" s="1252"/>
      <c r="VIC109" s="1252"/>
      <c r="VID109" s="1252"/>
      <c r="VIE109" s="1252"/>
      <c r="VIF109" s="1252"/>
      <c r="VIG109" s="1252"/>
      <c r="VIH109" s="1252"/>
      <c r="VII109" s="1252"/>
      <c r="VIJ109" s="1252"/>
      <c r="VIK109" s="1252"/>
      <c r="VIL109" s="1252"/>
      <c r="VIM109" s="1252"/>
      <c r="VIN109" s="1252"/>
      <c r="VIO109" s="1252"/>
      <c r="VIP109" s="1252"/>
      <c r="VIQ109" s="1252"/>
      <c r="VIR109" s="1252"/>
      <c r="VIS109" s="1252"/>
      <c r="VIT109" s="1252"/>
      <c r="VIU109" s="1252"/>
      <c r="VIV109" s="1252"/>
      <c r="VIW109" s="1252"/>
      <c r="VIX109" s="1252"/>
      <c r="VIY109" s="1252"/>
      <c r="VIZ109" s="1252"/>
      <c r="VJA109" s="1252"/>
      <c r="VJB109" s="1252"/>
      <c r="VJC109" s="1252"/>
      <c r="VJD109" s="1252"/>
      <c r="VJE109" s="1252"/>
      <c r="VJF109" s="1252"/>
      <c r="VJG109" s="1252"/>
      <c r="VJH109" s="1252"/>
      <c r="VJI109" s="1252"/>
      <c r="VJJ109" s="1252"/>
      <c r="VJK109" s="1252"/>
      <c r="VJL109" s="1252"/>
      <c r="VJM109" s="1252"/>
      <c r="VJN109" s="1252"/>
      <c r="VJO109" s="1252"/>
      <c r="VJP109" s="1252"/>
      <c r="VJQ109" s="1252"/>
      <c r="VJR109" s="1252"/>
      <c r="VJS109" s="1252"/>
      <c r="VJT109" s="1252"/>
      <c r="VJU109" s="1252"/>
      <c r="VJV109" s="1252"/>
      <c r="VJW109" s="1252"/>
      <c r="VJX109" s="1252"/>
      <c r="VJY109" s="1252"/>
      <c r="VJZ109" s="1252"/>
      <c r="VKA109" s="1252"/>
      <c r="VKB109" s="1252"/>
      <c r="VKC109" s="1252"/>
      <c r="VKD109" s="1252"/>
      <c r="VKE109" s="1252"/>
      <c r="VKF109" s="1252"/>
      <c r="VKG109" s="1252"/>
      <c r="VKH109" s="1252"/>
      <c r="VKI109" s="1252"/>
      <c r="VKJ109" s="1252"/>
      <c r="VKK109" s="1252"/>
      <c r="VKL109" s="1252"/>
      <c r="VKM109" s="1252"/>
      <c r="VKN109" s="1252"/>
      <c r="VKO109" s="1252"/>
      <c r="VKP109" s="1252"/>
      <c r="VKQ109" s="1252"/>
      <c r="VKR109" s="1252"/>
      <c r="VKS109" s="1252"/>
      <c r="VKT109" s="1252"/>
      <c r="VKU109" s="1252"/>
      <c r="VKV109" s="1252"/>
      <c r="VKW109" s="1252"/>
      <c r="VKX109" s="1252"/>
      <c r="VKY109" s="1252"/>
      <c r="VKZ109" s="1252"/>
      <c r="VLA109" s="1252"/>
      <c r="VLB109" s="1252"/>
      <c r="VLC109" s="1252"/>
      <c r="VLD109" s="1252"/>
      <c r="VLE109" s="1252"/>
      <c r="VLF109" s="1252"/>
      <c r="VLG109" s="1252"/>
      <c r="VLH109" s="1252"/>
      <c r="VLI109" s="1252"/>
      <c r="VLJ109" s="1252"/>
      <c r="VLK109" s="1252"/>
      <c r="VLL109" s="1252"/>
      <c r="VLM109" s="1252"/>
      <c r="VLN109" s="1252"/>
      <c r="VLO109" s="1252"/>
      <c r="VLP109" s="1252"/>
      <c r="VLQ109" s="1252"/>
      <c r="VLR109" s="1252"/>
      <c r="VLS109" s="1252"/>
      <c r="VLT109" s="1252"/>
      <c r="VLU109" s="1252"/>
      <c r="VLV109" s="1252"/>
      <c r="VLW109" s="1252"/>
      <c r="VLX109" s="1252"/>
      <c r="VLY109" s="1252"/>
      <c r="VLZ109" s="1252"/>
      <c r="VMA109" s="1252"/>
      <c r="VMB109" s="1252"/>
      <c r="VMC109" s="1252"/>
      <c r="VMD109" s="1252"/>
      <c r="VME109" s="1252"/>
      <c r="VMF109" s="1252"/>
      <c r="VMG109" s="1252"/>
      <c r="VMH109" s="1252"/>
      <c r="VMI109" s="1252"/>
      <c r="VMJ109" s="1252"/>
      <c r="VMK109" s="1252"/>
      <c r="VML109" s="1252"/>
      <c r="VMM109" s="1252"/>
      <c r="VMN109" s="1252"/>
      <c r="VMO109" s="1252"/>
      <c r="VMP109" s="1252"/>
      <c r="VMQ109" s="1252"/>
      <c r="VMR109" s="1252"/>
      <c r="VMS109" s="1252"/>
      <c r="VMT109" s="1252"/>
      <c r="VMU109" s="1252"/>
      <c r="VMV109" s="1252"/>
      <c r="VMW109" s="1252"/>
      <c r="VMX109" s="1252"/>
      <c r="VMY109" s="1252"/>
      <c r="VMZ109" s="1252"/>
      <c r="VNA109" s="1252"/>
      <c r="VNB109" s="1252"/>
      <c r="VNC109" s="1252"/>
      <c r="VND109" s="1252"/>
      <c r="VNE109" s="1252"/>
      <c r="VNF109" s="1252"/>
      <c r="VNG109" s="1252"/>
      <c r="VNH109" s="1252"/>
      <c r="VNI109" s="1252"/>
      <c r="VNJ109" s="1252"/>
      <c r="VNK109" s="1252"/>
      <c r="VNL109" s="1252"/>
      <c r="VNM109" s="1252"/>
      <c r="VNN109" s="1252"/>
      <c r="VNO109" s="1252"/>
      <c r="VNP109" s="1252"/>
      <c r="VNQ109" s="1252"/>
      <c r="VNR109" s="1252"/>
      <c r="VNS109" s="1252"/>
      <c r="VNT109" s="1252"/>
      <c r="VNU109" s="1252"/>
      <c r="VNV109" s="1252"/>
      <c r="VNW109" s="1252"/>
      <c r="VNX109" s="1252"/>
      <c r="VNY109" s="1252"/>
      <c r="VNZ109" s="1252"/>
      <c r="VOA109" s="1252"/>
      <c r="VOB109" s="1252"/>
      <c r="VOC109" s="1252"/>
      <c r="VOD109" s="1252"/>
      <c r="VOE109" s="1252"/>
      <c r="VOF109" s="1252"/>
      <c r="VOG109" s="1252"/>
      <c r="VOH109" s="1252"/>
      <c r="VOI109" s="1252"/>
      <c r="VOJ109" s="1252"/>
      <c r="VOK109" s="1252"/>
      <c r="VOL109" s="1252"/>
      <c r="VOM109" s="1252"/>
      <c r="VON109" s="1252"/>
      <c r="VOO109" s="1252"/>
      <c r="VOP109" s="1252"/>
      <c r="VOQ109" s="1252"/>
      <c r="VOR109" s="1252"/>
      <c r="VOS109" s="1252"/>
      <c r="VOT109" s="1252"/>
      <c r="VOU109" s="1252"/>
      <c r="VOV109" s="1252"/>
      <c r="VOW109" s="1252"/>
      <c r="VOX109" s="1252"/>
      <c r="VOY109" s="1252"/>
      <c r="VOZ109" s="1252"/>
      <c r="VPA109" s="1252"/>
      <c r="VPB109" s="1252"/>
      <c r="VPC109" s="1252"/>
      <c r="VPD109" s="1252"/>
      <c r="VPE109" s="1252"/>
      <c r="VPF109" s="1252"/>
      <c r="VPG109" s="1252"/>
      <c r="VPH109" s="1252"/>
      <c r="VPI109" s="1252"/>
      <c r="VPJ109" s="1252"/>
      <c r="VPK109" s="1252"/>
      <c r="VPL109" s="1252"/>
      <c r="VPM109" s="1252"/>
      <c r="VPN109" s="1252"/>
      <c r="VPO109" s="1252"/>
      <c r="VPP109" s="1252"/>
      <c r="VPQ109" s="1252"/>
      <c r="VPR109" s="1252"/>
      <c r="VPS109" s="1252"/>
      <c r="VPT109" s="1252"/>
      <c r="VPU109" s="1252"/>
      <c r="VPV109" s="1252"/>
      <c r="VPW109" s="1252"/>
      <c r="VPX109" s="1252"/>
      <c r="VPY109" s="1252"/>
      <c r="VPZ109" s="1252"/>
      <c r="VQA109" s="1252"/>
      <c r="VQB109" s="1252"/>
      <c r="VQC109" s="1252"/>
      <c r="VQD109" s="1252"/>
      <c r="VQE109" s="1252"/>
      <c r="VQF109" s="1252"/>
      <c r="VQG109" s="1252"/>
      <c r="VQH109" s="1252"/>
      <c r="VQI109" s="1252"/>
      <c r="VQJ109" s="1252"/>
      <c r="VQK109" s="1252"/>
      <c r="VQL109" s="1252"/>
      <c r="VQM109" s="1252"/>
      <c r="VQN109" s="1252"/>
      <c r="VQO109" s="1252"/>
      <c r="VQP109" s="1252"/>
      <c r="VQQ109" s="1252"/>
      <c r="VQR109" s="1252"/>
      <c r="VQS109" s="1252"/>
      <c r="VQT109" s="1252"/>
      <c r="VQU109" s="1252"/>
      <c r="VQV109" s="1252"/>
      <c r="VQW109" s="1252"/>
      <c r="VQX109" s="1252"/>
      <c r="VQY109" s="1252"/>
      <c r="VQZ109" s="1252"/>
      <c r="VRA109" s="1252"/>
      <c r="VRB109" s="1252"/>
      <c r="VRC109" s="1252"/>
      <c r="VRD109" s="1252"/>
      <c r="VRE109" s="1252"/>
      <c r="VRF109" s="1252"/>
      <c r="VRG109" s="1252"/>
      <c r="VRH109" s="1252"/>
      <c r="VRI109" s="1252"/>
      <c r="VRJ109" s="1252"/>
      <c r="VRK109" s="1252"/>
      <c r="VRL109" s="1252"/>
      <c r="VRM109" s="1252"/>
      <c r="VRN109" s="1252"/>
      <c r="VRO109" s="1252"/>
      <c r="VRP109" s="1252"/>
      <c r="VRQ109" s="1252"/>
      <c r="VRR109" s="1252"/>
      <c r="VRS109" s="1252"/>
      <c r="VRT109" s="1252"/>
      <c r="VRU109" s="1252"/>
      <c r="VRV109" s="1252"/>
      <c r="VRW109" s="1252"/>
      <c r="VRX109" s="1252"/>
      <c r="VRY109" s="1252"/>
      <c r="VRZ109" s="1252"/>
      <c r="VSA109" s="1252"/>
      <c r="VSB109" s="1252"/>
      <c r="VSC109" s="1252"/>
      <c r="VSD109" s="1252"/>
      <c r="VSE109" s="1252"/>
      <c r="VSF109" s="1252"/>
      <c r="VSG109" s="1252"/>
      <c r="VSH109" s="1252"/>
      <c r="VSI109" s="1252"/>
      <c r="VSJ109" s="1252"/>
      <c r="VSK109" s="1252"/>
      <c r="VSL109" s="1252"/>
      <c r="VSM109" s="1252"/>
      <c r="VSN109" s="1252"/>
      <c r="VSO109" s="1252"/>
      <c r="VSP109" s="1252"/>
      <c r="VSQ109" s="1252"/>
      <c r="VSR109" s="1252"/>
      <c r="VSS109" s="1252"/>
      <c r="VST109" s="1252"/>
      <c r="VSU109" s="1252"/>
      <c r="VSV109" s="1252"/>
      <c r="VSW109" s="1252"/>
      <c r="VSX109" s="1252"/>
      <c r="VSY109" s="1252"/>
      <c r="VSZ109" s="1252"/>
      <c r="VTA109" s="1252"/>
      <c r="VTB109" s="1252"/>
      <c r="VTC109" s="1252"/>
      <c r="VTD109" s="1252"/>
      <c r="VTE109" s="1252"/>
      <c r="VTF109" s="1252"/>
      <c r="VTG109" s="1252"/>
      <c r="VTH109" s="1252"/>
      <c r="VTI109" s="1252"/>
      <c r="VTJ109" s="1252"/>
      <c r="VTK109" s="1252"/>
      <c r="VTL109" s="1252"/>
      <c r="VTM109" s="1252"/>
      <c r="VTN109" s="1252"/>
      <c r="VTO109" s="1252"/>
      <c r="VTP109" s="1252"/>
      <c r="VTQ109" s="1252"/>
      <c r="VTR109" s="1252"/>
      <c r="VTS109" s="1252"/>
      <c r="VTT109" s="1252"/>
      <c r="VTU109" s="1252"/>
      <c r="VTV109" s="1252"/>
      <c r="VTW109" s="1252"/>
      <c r="VTX109" s="1252"/>
      <c r="VTY109" s="1252"/>
      <c r="VTZ109" s="1252"/>
      <c r="VUA109" s="1252"/>
      <c r="VUB109" s="1252"/>
      <c r="VUC109" s="1252"/>
      <c r="VUD109" s="1252"/>
      <c r="VUE109" s="1252"/>
      <c r="VUF109" s="1252"/>
      <c r="VUG109" s="1252"/>
      <c r="VUH109" s="1252"/>
      <c r="VUI109" s="1252"/>
      <c r="VUJ109" s="1252"/>
      <c r="VUK109" s="1252"/>
      <c r="VUL109" s="1252"/>
      <c r="VUM109" s="1252"/>
      <c r="VUN109" s="1252"/>
      <c r="VUO109" s="1252"/>
      <c r="VUP109" s="1252"/>
      <c r="VUQ109" s="1252"/>
      <c r="VUR109" s="1252"/>
      <c r="VUS109" s="1252"/>
      <c r="VUT109" s="1252"/>
      <c r="VUU109" s="1252"/>
      <c r="VUV109" s="1252"/>
      <c r="VUW109" s="1252"/>
      <c r="VUX109" s="1252"/>
      <c r="VUY109" s="1252"/>
      <c r="VUZ109" s="1252"/>
      <c r="VVA109" s="1252"/>
      <c r="VVB109" s="1252"/>
      <c r="VVC109" s="1252"/>
      <c r="VVD109" s="1252"/>
      <c r="VVE109" s="1252"/>
      <c r="VVF109" s="1252"/>
      <c r="VVG109" s="1252"/>
      <c r="VVH109" s="1252"/>
      <c r="VVI109" s="1252"/>
      <c r="VVJ109" s="1252"/>
      <c r="VVK109" s="1252"/>
      <c r="VVL109" s="1252"/>
      <c r="VVM109" s="1252"/>
      <c r="VVN109" s="1252"/>
      <c r="VVO109" s="1252"/>
      <c r="VVP109" s="1252"/>
      <c r="VVQ109" s="1252"/>
      <c r="VVR109" s="1252"/>
      <c r="VVS109" s="1252"/>
      <c r="VVT109" s="1252"/>
      <c r="VVU109" s="1252"/>
      <c r="VVV109" s="1252"/>
      <c r="VVW109" s="1252"/>
      <c r="VVX109" s="1252"/>
      <c r="VVY109" s="1252"/>
      <c r="VVZ109" s="1252"/>
      <c r="VWA109" s="1252"/>
      <c r="VWB109" s="1252"/>
      <c r="VWC109" s="1252"/>
      <c r="VWD109" s="1252"/>
      <c r="VWE109" s="1252"/>
      <c r="VWF109" s="1252"/>
      <c r="VWG109" s="1252"/>
      <c r="VWH109" s="1252"/>
      <c r="VWI109" s="1252"/>
      <c r="VWJ109" s="1252"/>
      <c r="VWK109" s="1252"/>
      <c r="VWL109" s="1252"/>
      <c r="VWM109" s="1252"/>
      <c r="VWN109" s="1252"/>
      <c r="VWO109" s="1252"/>
      <c r="VWP109" s="1252"/>
      <c r="VWQ109" s="1252"/>
      <c r="VWR109" s="1252"/>
      <c r="VWS109" s="1252"/>
      <c r="VWT109" s="1252"/>
      <c r="VWU109" s="1252"/>
      <c r="VWV109" s="1252"/>
      <c r="VWW109" s="1252"/>
      <c r="VWX109" s="1252"/>
      <c r="VWY109" s="1252"/>
      <c r="VWZ109" s="1252"/>
      <c r="VXA109" s="1252"/>
      <c r="VXB109" s="1252"/>
      <c r="VXC109" s="1252"/>
      <c r="VXD109" s="1252"/>
      <c r="VXE109" s="1252"/>
      <c r="VXF109" s="1252"/>
      <c r="VXG109" s="1252"/>
      <c r="VXH109" s="1252"/>
      <c r="VXI109" s="1252"/>
      <c r="VXJ109" s="1252"/>
      <c r="VXK109" s="1252"/>
      <c r="VXL109" s="1252"/>
      <c r="VXM109" s="1252"/>
      <c r="VXN109" s="1252"/>
      <c r="VXO109" s="1252"/>
      <c r="VXP109" s="1252"/>
      <c r="VXQ109" s="1252"/>
      <c r="VXR109" s="1252"/>
      <c r="VXS109" s="1252"/>
      <c r="VXT109" s="1252"/>
      <c r="VXU109" s="1252"/>
      <c r="VXV109" s="1252"/>
      <c r="VXW109" s="1252"/>
      <c r="VXX109" s="1252"/>
      <c r="VXY109" s="1252"/>
      <c r="VXZ109" s="1252"/>
      <c r="VYA109" s="1252"/>
      <c r="VYB109" s="1252"/>
      <c r="VYC109" s="1252"/>
      <c r="VYD109" s="1252"/>
      <c r="VYE109" s="1252"/>
      <c r="VYF109" s="1252"/>
      <c r="VYG109" s="1252"/>
      <c r="VYH109" s="1252"/>
      <c r="VYI109" s="1252"/>
      <c r="VYJ109" s="1252"/>
      <c r="VYK109" s="1252"/>
      <c r="VYL109" s="1252"/>
      <c r="VYM109" s="1252"/>
      <c r="VYN109" s="1252"/>
      <c r="VYO109" s="1252"/>
      <c r="VYP109" s="1252"/>
      <c r="VYQ109" s="1252"/>
      <c r="VYR109" s="1252"/>
      <c r="VYS109" s="1252"/>
      <c r="VYT109" s="1252"/>
      <c r="VYU109" s="1252"/>
      <c r="VYV109" s="1252"/>
      <c r="VYW109" s="1252"/>
      <c r="VYX109" s="1252"/>
      <c r="VYY109" s="1252"/>
      <c r="VYZ109" s="1252"/>
      <c r="VZA109" s="1252"/>
      <c r="VZB109" s="1252"/>
      <c r="VZC109" s="1252"/>
      <c r="VZD109" s="1252"/>
      <c r="VZE109" s="1252"/>
      <c r="VZF109" s="1252"/>
      <c r="VZG109" s="1252"/>
      <c r="VZH109" s="1252"/>
      <c r="VZI109" s="1252"/>
      <c r="VZJ109" s="1252"/>
      <c r="VZK109" s="1252"/>
      <c r="VZL109" s="1252"/>
      <c r="VZM109" s="1252"/>
      <c r="VZN109" s="1252"/>
      <c r="VZO109" s="1252"/>
      <c r="VZP109" s="1252"/>
      <c r="VZQ109" s="1252"/>
      <c r="VZR109" s="1252"/>
      <c r="VZS109" s="1252"/>
      <c r="VZT109" s="1252"/>
      <c r="VZU109" s="1252"/>
      <c r="VZV109" s="1252"/>
      <c r="VZW109" s="1252"/>
      <c r="VZX109" s="1252"/>
      <c r="VZY109" s="1252"/>
      <c r="VZZ109" s="1252"/>
      <c r="WAA109" s="1252"/>
      <c r="WAB109" s="1252"/>
      <c r="WAC109" s="1252"/>
      <c r="WAD109" s="1252"/>
      <c r="WAE109" s="1252"/>
      <c r="WAF109" s="1252"/>
      <c r="WAG109" s="1252"/>
      <c r="WAH109" s="1252"/>
      <c r="WAI109" s="1252"/>
      <c r="WAJ109" s="1252"/>
      <c r="WAK109" s="1252"/>
      <c r="WAL109" s="1252"/>
      <c r="WAM109" s="1252"/>
      <c r="WAN109" s="1252"/>
      <c r="WAO109" s="1252"/>
      <c r="WAP109" s="1252"/>
      <c r="WAQ109" s="1252"/>
      <c r="WAR109" s="1252"/>
      <c r="WAS109" s="1252"/>
      <c r="WAT109" s="1252"/>
      <c r="WAU109" s="1252"/>
      <c r="WAV109" s="1252"/>
      <c r="WAW109" s="1252"/>
      <c r="WAX109" s="1252"/>
      <c r="WAY109" s="1252"/>
      <c r="WAZ109" s="1252"/>
      <c r="WBA109" s="1252"/>
      <c r="WBB109" s="1252"/>
      <c r="WBC109" s="1252"/>
      <c r="WBD109" s="1252"/>
      <c r="WBE109" s="1252"/>
      <c r="WBF109" s="1252"/>
      <c r="WBG109" s="1252"/>
      <c r="WBH109" s="1252"/>
      <c r="WBI109" s="1252"/>
      <c r="WBJ109" s="1252"/>
      <c r="WBK109" s="1252"/>
      <c r="WBL109" s="1252"/>
      <c r="WBM109" s="1252"/>
      <c r="WBN109" s="1252"/>
      <c r="WBO109" s="1252"/>
      <c r="WBP109" s="1252"/>
      <c r="WBQ109" s="1252"/>
      <c r="WBR109" s="1252"/>
      <c r="WBS109" s="1252"/>
      <c r="WBT109" s="1252"/>
      <c r="WBU109" s="1252"/>
      <c r="WBV109" s="1252"/>
      <c r="WBW109" s="1252"/>
      <c r="WBX109" s="1252"/>
      <c r="WBY109" s="1252"/>
      <c r="WBZ109" s="1252"/>
      <c r="WCA109" s="1252"/>
      <c r="WCB109" s="1252"/>
      <c r="WCC109" s="1252"/>
      <c r="WCD109" s="1252"/>
      <c r="WCE109" s="1252"/>
      <c r="WCF109" s="1252"/>
      <c r="WCG109" s="1252"/>
      <c r="WCH109" s="1252"/>
      <c r="WCI109" s="1252"/>
      <c r="WCJ109" s="1252"/>
      <c r="WCK109" s="1252"/>
      <c r="WCL109" s="1252"/>
      <c r="WCM109" s="1252"/>
      <c r="WCN109" s="1252"/>
      <c r="WCO109" s="1252"/>
      <c r="WCP109" s="1252"/>
      <c r="WCQ109" s="1252"/>
      <c r="WCR109" s="1252"/>
      <c r="WCS109" s="1252"/>
      <c r="WCT109" s="1252"/>
      <c r="WCU109" s="1252"/>
      <c r="WCV109" s="1252"/>
      <c r="WCW109" s="1252"/>
      <c r="WCX109" s="1252"/>
      <c r="WCY109" s="1252"/>
      <c r="WCZ109" s="1252"/>
      <c r="WDA109" s="1252"/>
      <c r="WDB109" s="1252"/>
      <c r="WDC109" s="1252"/>
      <c r="WDD109" s="1252"/>
      <c r="WDE109" s="1252"/>
      <c r="WDF109" s="1252"/>
      <c r="WDG109" s="1252"/>
      <c r="WDH109" s="1252"/>
      <c r="WDI109" s="1252"/>
      <c r="WDJ109" s="1252"/>
      <c r="WDK109" s="1252"/>
      <c r="WDL109" s="1252"/>
      <c r="WDM109" s="1252"/>
      <c r="WDN109" s="1252"/>
      <c r="WDO109" s="1252"/>
      <c r="WDP109" s="1252"/>
      <c r="WDQ109" s="1252"/>
      <c r="WDR109" s="1252"/>
      <c r="WDS109" s="1252"/>
      <c r="WDT109" s="1252"/>
      <c r="WDU109" s="1252"/>
      <c r="WDV109" s="1252"/>
      <c r="WDW109" s="1252"/>
      <c r="WDX109" s="1252"/>
      <c r="WDY109" s="1252"/>
      <c r="WDZ109" s="1252"/>
      <c r="WEA109" s="1252"/>
      <c r="WEB109" s="1252"/>
      <c r="WEC109" s="1252"/>
      <c r="WED109" s="1252"/>
      <c r="WEE109" s="1252"/>
      <c r="WEF109" s="1252"/>
      <c r="WEG109" s="1252"/>
      <c r="WEH109" s="1252"/>
      <c r="WEI109" s="1252"/>
      <c r="WEJ109" s="1252"/>
      <c r="WEK109" s="1252"/>
      <c r="WEL109" s="1252"/>
      <c r="WEM109" s="1252"/>
      <c r="WEN109" s="1252"/>
      <c r="WEO109" s="1252"/>
      <c r="WEP109" s="1252"/>
      <c r="WEQ109" s="1252"/>
      <c r="WER109" s="1252"/>
      <c r="WES109" s="1252"/>
      <c r="WET109" s="1252"/>
      <c r="WEU109" s="1252"/>
      <c r="WEV109" s="1252"/>
      <c r="WEW109" s="1252"/>
      <c r="WEX109" s="1252"/>
      <c r="WEY109" s="1252"/>
      <c r="WEZ109" s="1252"/>
      <c r="WFA109" s="1252"/>
      <c r="WFB109" s="1252"/>
      <c r="WFC109" s="1252"/>
      <c r="WFD109" s="1252"/>
      <c r="WFE109" s="1252"/>
      <c r="WFF109" s="1252"/>
      <c r="WFG109" s="1252"/>
      <c r="WFH109" s="1252"/>
      <c r="WFI109" s="1252"/>
      <c r="WFJ109" s="1252"/>
      <c r="WFK109" s="1252"/>
      <c r="WFL109" s="1252"/>
      <c r="WFM109" s="1252"/>
      <c r="WFN109" s="1252"/>
      <c r="WFO109" s="1252"/>
      <c r="WFP109" s="1252"/>
      <c r="WFQ109" s="1252"/>
      <c r="WFR109" s="1252"/>
      <c r="WFS109" s="1252"/>
      <c r="WFT109" s="1252"/>
      <c r="WFU109" s="1252"/>
      <c r="WFV109" s="1252"/>
      <c r="WFW109" s="1252"/>
      <c r="WFX109" s="1252"/>
      <c r="WFY109" s="1252"/>
      <c r="WFZ109" s="1252"/>
      <c r="WGA109" s="1252"/>
      <c r="WGB109" s="1252"/>
      <c r="WGC109" s="1252"/>
      <c r="WGD109" s="1252"/>
      <c r="WGE109" s="1252"/>
      <c r="WGF109" s="1252"/>
      <c r="WGG109" s="1252"/>
      <c r="WGH109" s="1252"/>
      <c r="WGI109" s="1252"/>
      <c r="WGJ109" s="1252"/>
      <c r="WGK109" s="1252"/>
      <c r="WGL109" s="1252"/>
      <c r="WGM109" s="1252"/>
      <c r="WGN109" s="1252"/>
      <c r="WGO109" s="1252"/>
      <c r="WGP109" s="1252"/>
      <c r="WGQ109" s="1252"/>
      <c r="WGR109" s="1252"/>
      <c r="WGS109" s="1252"/>
      <c r="WGT109" s="1252"/>
      <c r="WGU109" s="1252"/>
      <c r="WGV109" s="1252"/>
      <c r="WGW109" s="1252"/>
      <c r="WGX109" s="1252"/>
      <c r="WGY109" s="1252"/>
      <c r="WGZ109" s="1252"/>
      <c r="WHA109" s="1252"/>
      <c r="WHB109" s="1252"/>
      <c r="WHC109" s="1252"/>
      <c r="WHD109" s="1252"/>
      <c r="WHE109" s="1252"/>
      <c r="WHF109" s="1252"/>
      <c r="WHG109" s="1252"/>
      <c r="WHH109" s="1252"/>
      <c r="WHI109" s="1252"/>
      <c r="WHJ109" s="1252"/>
      <c r="WHK109" s="1252"/>
      <c r="WHL109" s="1252"/>
      <c r="WHM109" s="1252"/>
      <c r="WHN109" s="1252"/>
      <c r="WHO109" s="1252"/>
      <c r="WHP109" s="1252"/>
      <c r="WHQ109" s="1252"/>
      <c r="WHR109" s="1252"/>
      <c r="WHS109" s="1252"/>
      <c r="WHT109" s="1252"/>
      <c r="WHU109" s="1252"/>
      <c r="WHV109" s="1252"/>
      <c r="WHW109" s="1252"/>
      <c r="WHX109" s="1252"/>
      <c r="WHY109" s="1252"/>
      <c r="WHZ109" s="1252"/>
      <c r="WIA109" s="1252"/>
      <c r="WIB109" s="1252"/>
      <c r="WIC109" s="1252"/>
      <c r="WID109" s="1252"/>
      <c r="WIE109" s="1252"/>
      <c r="WIF109" s="1252"/>
      <c r="WIG109" s="1252"/>
      <c r="WIH109" s="1252"/>
      <c r="WII109" s="1252"/>
      <c r="WIJ109" s="1252"/>
      <c r="WIK109" s="1252"/>
      <c r="WIL109" s="1252"/>
      <c r="WIM109" s="1252"/>
      <c r="WIN109" s="1252"/>
      <c r="WIO109" s="1252"/>
      <c r="WIP109" s="1252"/>
      <c r="WIQ109" s="1252"/>
      <c r="WIR109" s="1252"/>
      <c r="WIS109" s="1252"/>
      <c r="WIT109" s="1252"/>
      <c r="WIU109" s="1252"/>
      <c r="WIV109" s="1252"/>
      <c r="WIW109" s="1252"/>
      <c r="WIX109" s="1252"/>
      <c r="WIY109" s="1252"/>
      <c r="WIZ109" s="1252"/>
      <c r="WJA109" s="1252"/>
      <c r="WJB109" s="1252"/>
      <c r="WJC109" s="1252"/>
      <c r="WJD109" s="1252"/>
      <c r="WJE109" s="1252"/>
      <c r="WJF109" s="1252"/>
      <c r="WJG109" s="1252"/>
      <c r="WJH109" s="1252"/>
      <c r="WJI109" s="1252"/>
      <c r="WJJ109" s="1252"/>
      <c r="WJK109" s="1252"/>
      <c r="WJL109" s="1252"/>
      <c r="WJM109" s="1252"/>
      <c r="WJN109" s="1252"/>
      <c r="WJO109" s="1252"/>
      <c r="WJP109" s="1252"/>
      <c r="WJQ109" s="1252"/>
      <c r="WJR109" s="1252"/>
      <c r="WJS109" s="1252"/>
      <c r="WJT109" s="1252"/>
      <c r="WJU109" s="1252"/>
      <c r="WJV109" s="1252"/>
      <c r="WJW109" s="1252"/>
      <c r="WJX109" s="1252"/>
      <c r="WJY109" s="1252"/>
      <c r="WJZ109" s="1252"/>
      <c r="WKA109" s="1252"/>
      <c r="WKB109" s="1252"/>
      <c r="WKC109" s="1252"/>
      <c r="WKD109" s="1252"/>
      <c r="WKE109" s="1252"/>
      <c r="WKF109" s="1252"/>
      <c r="WKG109" s="1252"/>
      <c r="WKH109" s="1252"/>
      <c r="WKI109" s="1252"/>
      <c r="WKJ109" s="1252"/>
      <c r="WKK109" s="1252"/>
      <c r="WKL109" s="1252"/>
      <c r="WKM109" s="1252"/>
      <c r="WKN109" s="1252"/>
      <c r="WKO109" s="1252"/>
      <c r="WKP109" s="1252"/>
      <c r="WKQ109" s="1252"/>
      <c r="WKR109" s="1252"/>
      <c r="WKS109" s="1252"/>
      <c r="WKT109" s="1252"/>
      <c r="WKU109" s="1252"/>
      <c r="WKV109" s="1252"/>
      <c r="WKW109" s="1252"/>
      <c r="WKX109" s="1252"/>
      <c r="WKY109" s="1252"/>
      <c r="WKZ109" s="1252"/>
      <c r="WLA109" s="1252"/>
      <c r="WLB109" s="1252"/>
      <c r="WLC109" s="1252"/>
      <c r="WLD109" s="1252"/>
      <c r="WLE109" s="1252"/>
      <c r="WLF109" s="1252"/>
      <c r="WLG109" s="1252"/>
      <c r="WLH109" s="1252"/>
      <c r="WLI109" s="1252"/>
      <c r="WLJ109" s="1252"/>
      <c r="WLK109" s="1252"/>
      <c r="WLL109" s="1252"/>
      <c r="WLM109" s="1252"/>
      <c r="WLN109" s="1252"/>
      <c r="WLO109" s="1252"/>
      <c r="WLP109" s="1252"/>
      <c r="WLQ109" s="1252"/>
      <c r="WLR109" s="1252"/>
      <c r="WLS109" s="1252"/>
      <c r="WLT109" s="1252"/>
      <c r="WLU109" s="1252"/>
      <c r="WLV109" s="1252"/>
      <c r="WLW109" s="1252"/>
      <c r="WLX109" s="1252"/>
      <c r="WLY109" s="1252"/>
      <c r="WLZ109" s="1252"/>
      <c r="WMA109" s="1252"/>
      <c r="WMB109" s="1252"/>
      <c r="WMC109" s="1252"/>
      <c r="WMD109" s="1252"/>
      <c r="WME109" s="1252"/>
      <c r="WMF109" s="1252"/>
      <c r="WMG109" s="1252"/>
      <c r="WMH109" s="1252"/>
      <c r="WMI109" s="1252"/>
      <c r="WMJ109" s="1252"/>
      <c r="WMK109" s="1252"/>
      <c r="WML109" s="1252"/>
      <c r="WMM109" s="1252"/>
      <c r="WMN109" s="1252"/>
      <c r="WMO109" s="1252"/>
      <c r="WMP109" s="1252"/>
      <c r="WMQ109" s="1252"/>
      <c r="WMR109" s="1252"/>
      <c r="WMS109" s="1252"/>
      <c r="WMT109" s="1252"/>
      <c r="WMU109" s="1252"/>
      <c r="WMV109" s="1252"/>
      <c r="WMW109" s="1252"/>
      <c r="WMX109" s="1252"/>
      <c r="WMY109" s="1252"/>
      <c r="WMZ109" s="1252"/>
      <c r="WNA109" s="1252"/>
      <c r="WNB109" s="1252"/>
      <c r="WNC109" s="1252"/>
      <c r="WND109" s="1252"/>
      <c r="WNE109" s="1252"/>
      <c r="WNF109" s="1252"/>
      <c r="WNG109" s="1252"/>
      <c r="WNH109" s="1252"/>
      <c r="WNI109" s="1252"/>
      <c r="WNJ109" s="1252"/>
      <c r="WNK109" s="1252"/>
      <c r="WNL109" s="1252"/>
      <c r="WNM109" s="1252"/>
      <c r="WNN109" s="1252"/>
      <c r="WNO109" s="1252"/>
      <c r="WNP109" s="1252"/>
      <c r="WNQ109" s="1252"/>
      <c r="WNR109" s="1252"/>
      <c r="WNS109" s="1252"/>
      <c r="WNT109" s="1252"/>
      <c r="WNU109" s="1252"/>
      <c r="WNV109" s="1252"/>
      <c r="WNW109" s="1252"/>
      <c r="WNX109" s="1252"/>
      <c r="WNY109" s="1252"/>
      <c r="WNZ109" s="1252"/>
      <c r="WOA109" s="1252"/>
      <c r="WOB109" s="1252"/>
      <c r="WOC109" s="1252"/>
      <c r="WOD109" s="1252"/>
      <c r="WOE109" s="1252"/>
      <c r="WOF109" s="1252"/>
      <c r="WOG109" s="1252"/>
      <c r="WOH109" s="1252"/>
      <c r="WOI109" s="1252"/>
      <c r="WOJ109" s="1252"/>
      <c r="WOK109" s="1252"/>
      <c r="WOL109" s="1252"/>
      <c r="WOM109" s="1252"/>
      <c r="WON109" s="1252"/>
      <c r="WOO109" s="1252"/>
      <c r="WOP109" s="1252"/>
      <c r="WOQ109" s="1252"/>
      <c r="WOR109" s="1252"/>
      <c r="WOS109" s="1252"/>
      <c r="WOT109" s="1252"/>
      <c r="WOU109" s="1252"/>
      <c r="WOV109" s="1252"/>
      <c r="WOW109" s="1252"/>
      <c r="WOX109" s="1252"/>
      <c r="WOY109" s="1252"/>
      <c r="WOZ109" s="1252"/>
      <c r="WPA109" s="1252"/>
      <c r="WPB109" s="1252"/>
      <c r="WPC109" s="1252"/>
      <c r="WPD109" s="1252"/>
      <c r="WPE109" s="1252"/>
      <c r="WPF109" s="1252"/>
      <c r="WPG109" s="1252"/>
      <c r="WPH109" s="1252"/>
      <c r="WPI109" s="1252"/>
      <c r="WPJ109" s="1252"/>
      <c r="WPK109" s="1252"/>
      <c r="WPL109" s="1252"/>
      <c r="WPM109" s="1252"/>
      <c r="WPN109" s="1252"/>
      <c r="WPO109" s="1252"/>
      <c r="WPP109" s="1252"/>
      <c r="WPQ109" s="1252"/>
      <c r="WPR109" s="1252"/>
      <c r="WPS109" s="1252"/>
      <c r="WPT109" s="1252"/>
      <c r="WPU109" s="1252"/>
      <c r="WPV109" s="1252"/>
      <c r="WPW109" s="1252"/>
      <c r="WPX109" s="1252"/>
      <c r="WPY109" s="1252"/>
      <c r="WPZ109" s="1252"/>
      <c r="WQA109" s="1252"/>
      <c r="WQB109" s="1252"/>
      <c r="WQC109" s="1252"/>
      <c r="WQD109" s="1252"/>
      <c r="WQE109" s="1252"/>
      <c r="WQF109" s="1252"/>
      <c r="WQG109" s="1252"/>
      <c r="WQH109" s="1252"/>
      <c r="WQI109" s="1252"/>
      <c r="WQJ109" s="1252"/>
      <c r="WQK109" s="1252"/>
      <c r="WQL109" s="1252"/>
      <c r="WQM109" s="1252"/>
      <c r="WQN109" s="1252"/>
      <c r="WQO109" s="1252"/>
      <c r="WQP109" s="1252"/>
      <c r="WQQ109" s="1252"/>
      <c r="WQR109" s="1252"/>
      <c r="WQS109" s="1252"/>
      <c r="WQT109" s="1252"/>
      <c r="WQU109" s="1252"/>
      <c r="WQV109" s="1252"/>
      <c r="WQW109" s="1252"/>
      <c r="WQX109" s="1252"/>
      <c r="WQY109" s="1252"/>
      <c r="WQZ109" s="1252"/>
      <c r="WRA109" s="1252"/>
      <c r="WRB109" s="1252"/>
      <c r="WRC109" s="1252"/>
      <c r="WRD109" s="1252"/>
      <c r="WRE109" s="1252"/>
      <c r="WRF109" s="1252"/>
      <c r="WRG109" s="1252"/>
      <c r="WRH109" s="1252"/>
      <c r="WRI109" s="1252"/>
      <c r="WRJ109" s="1252"/>
      <c r="WRK109" s="1252"/>
      <c r="WRL109" s="1252"/>
      <c r="WRM109" s="1252"/>
      <c r="WRN109" s="1252"/>
      <c r="WRO109" s="1252"/>
      <c r="WRP109" s="1252"/>
      <c r="WRQ109" s="1252"/>
      <c r="WRR109" s="1252"/>
      <c r="WRS109" s="1252"/>
      <c r="WRT109" s="1252"/>
      <c r="WRU109" s="1252"/>
      <c r="WRV109" s="1252"/>
      <c r="WRW109" s="1252"/>
      <c r="WRX109" s="1252"/>
      <c r="WRY109" s="1252"/>
      <c r="WRZ109" s="1252"/>
      <c r="WSA109" s="1252"/>
      <c r="WSB109" s="1252"/>
      <c r="WSC109" s="1252"/>
      <c r="WSD109" s="1252"/>
      <c r="WSE109" s="1252"/>
      <c r="WSF109" s="1252"/>
      <c r="WSG109" s="1252"/>
      <c r="WSH109" s="1252"/>
      <c r="WSI109" s="1252"/>
      <c r="WSJ109" s="1252"/>
      <c r="WSK109" s="1252"/>
      <c r="WSL109" s="1252"/>
      <c r="WSM109" s="1252"/>
      <c r="WSN109" s="1252"/>
      <c r="WSO109" s="1252"/>
      <c r="WSP109" s="1252"/>
      <c r="WSQ109" s="1252"/>
      <c r="WSR109" s="1252"/>
      <c r="WSS109" s="1252"/>
      <c r="WST109" s="1252"/>
      <c r="WSU109" s="1252"/>
      <c r="WSV109" s="1252"/>
      <c r="WSW109" s="1252"/>
      <c r="WSX109" s="1252"/>
      <c r="WSY109" s="1252"/>
      <c r="WSZ109" s="1252"/>
      <c r="WTA109" s="1252"/>
      <c r="WTB109" s="1252"/>
      <c r="WTC109" s="1252"/>
      <c r="WTD109" s="1252"/>
      <c r="WTE109" s="1252"/>
      <c r="WTF109" s="1252"/>
      <c r="WTG109" s="1252"/>
      <c r="WTH109" s="1252"/>
      <c r="WTI109" s="1252"/>
      <c r="WTJ109" s="1252"/>
      <c r="WTK109" s="1252"/>
      <c r="WTL109" s="1252"/>
      <c r="WTM109" s="1252"/>
      <c r="WTN109" s="1252"/>
      <c r="WTO109" s="1252"/>
      <c r="WTP109" s="1252"/>
      <c r="WTQ109" s="1252"/>
      <c r="WTR109" s="1252"/>
      <c r="WTS109" s="1252"/>
      <c r="WTT109" s="1252"/>
      <c r="WTU109" s="1252"/>
      <c r="WTV109" s="1252"/>
      <c r="WTW109" s="1252"/>
      <c r="WTX109" s="1252"/>
      <c r="WTY109" s="1252"/>
      <c r="WTZ109" s="1252"/>
      <c r="WUA109" s="1252"/>
      <c r="WUB109" s="1252"/>
      <c r="WUC109" s="1252"/>
      <c r="WUD109" s="1252"/>
      <c r="WUE109" s="1252"/>
      <c r="WUF109" s="1252"/>
      <c r="WUG109" s="1252"/>
      <c r="WUH109" s="1252"/>
      <c r="WUI109" s="1252"/>
      <c r="WUJ109" s="1252"/>
      <c r="WUK109" s="1252"/>
      <c r="WUL109" s="1252"/>
      <c r="WUM109" s="1252"/>
      <c r="WUN109" s="1252"/>
      <c r="WUO109" s="1252"/>
      <c r="WUP109" s="1252"/>
      <c r="WUQ109" s="1252"/>
      <c r="WUR109" s="1252"/>
      <c r="WUS109" s="1252"/>
      <c r="WUT109" s="1252"/>
      <c r="WUU109" s="1252"/>
      <c r="WUV109" s="1252"/>
      <c r="WUW109" s="1252"/>
      <c r="WUX109" s="1252"/>
      <c r="WUY109" s="1252"/>
      <c r="WUZ109" s="1252"/>
      <c r="WVA109" s="1252"/>
      <c r="WVB109" s="1252"/>
      <c r="WVC109" s="1252"/>
      <c r="WVD109" s="1252"/>
      <c r="WVE109" s="1252"/>
      <c r="WVF109" s="1252"/>
      <c r="WVG109" s="1252"/>
      <c r="WVH109" s="1252"/>
      <c r="WVI109" s="1252"/>
      <c r="WVJ109" s="1252"/>
      <c r="WVK109" s="1252"/>
      <c r="WVL109" s="1252"/>
      <c r="WVM109" s="1252"/>
      <c r="WVN109" s="1252"/>
      <c r="WVO109" s="1252"/>
      <c r="WVP109" s="1252"/>
      <c r="WVQ109" s="1252"/>
      <c r="WVR109" s="1252"/>
      <c r="WVS109" s="1252"/>
      <c r="WVT109" s="1252"/>
      <c r="WVU109" s="1252"/>
      <c r="WVV109" s="1252"/>
      <c r="WVW109" s="1252"/>
      <c r="WVX109" s="1252"/>
      <c r="WVY109" s="1252"/>
      <c r="WVZ109" s="1252"/>
      <c r="WWA109" s="1252"/>
      <c r="WWB109" s="1252"/>
      <c r="WWC109" s="1252"/>
      <c r="WWD109" s="1252"/>
      <c r="WWE109" s="1252"/>
      <c r="WWF109" s="1252"/>
      <c r="WWG109" s="1252"/>
      <c r="WWH109" s="1252"/>
      <c r="WWI109" s="1252"/>
      <c r="WWJ109" s="1252"/>
      <c r="WWK109" s="1252"/>
      <c r="WWL109" s="1252"/>
      <c r="WWM109" s="1252"/>
      <c r="WWN109" s="1252"/>
      <c r="WWO109" s="1252"/>
      <c r="WWP109" s="1252"/>
      <c r="WWQ109" s="1252"/>
      <c r="WWR109" s="1252"/>
      <c r="WWS109" s="1252"/>
      <c r="WWT109" s="1252"/>
      <c r="WWU109" s="1252"/>
      <c r="WWV109" s="1252"/>
      <c r="WWW109" s="1252"/>
      <c r="WWX109" s="1252"/>
      <c r="WWY109" s="1252"/>
      <c r="WWZ109" s="1252"/>
      <c r="WXA109" s="1252"/>
      <c r="WXB109" s="1252"/>
      <c r="WXC109" s="1252"/>
      <c r="WXD109" s="1252"/>
      <c r="WXE109" s="1252"/>
      <c r="WXF109" s="1252"/>
      <c r="WXG109" s="1252"/>
      <c r="WXH109" s="1252"/>
      <c r="WXI109" s="1252"/>
      <c r="WXJ109" s="1252"/>
      <c r="WXK109" s="1252"/>
      <c r="WXL109" s="1252"/>
      <c r="WXM109" s="1252"/>
      <c r="WXN109" s="1252"/>
      <c r="WXO109" s="1252"/>
      <c r="WXP109" s="1252"/>
      <c r="WXQ109" s="1252"/>
      <c r="WXR109" s="1252"/>
      <c r="WXS109" s="1252"/>
      <c r="WXT109" s="1252"/>
      <c r="WXU109" s="1252"/>
      <c r="WXV109" s="1252"/>
      <c r="WXW109" s="1252"/>
      <c r="WXX109" s="1252"/>
      <c r="WXY109" s="1252"/>
      <c r="WXZ109" s="1252"/>
      <c r="WYA109" s="1252"/>
      <c r="WYB109" s="1252"/>
      <c r="WYC109" s="1252"/>
      <c r="WYD109" s="1252"/>
      <c r="WYE109" s="1252"/>
      <c r="WYF109" s="1252"/>
      <c r="WYG109" s="1252"/>
      <c r="WYH109" s="1252"/>
      <c r="WYI109" s="1252"/>
      <c r="WYJ109" s="1252"/>
      <c r="WYK109" s="1252"/>
      <c r="WYL109" s="1252"/>
      <c r="WYM109" s="1252"/>
      <c r="WYN109" s="1252"/>
      <c r="WYO109" s="1252"/>
      <c r="WYP109" s="1252"/>
      <c r="WYQ109" s="1252"/>
      <c r="WYR109" s="1252"/>
      <c r="WYS109" s="1252"/>
      <c r="WYT109" s="1252"/>
      <c r="WYU109" s="1252"/>
      <c r="WYV109" s="1252"/>
      <c r="WYW109" s="1252"/>
      <c r="WYX109" s="1252"/>
      <c r="WYY109" s="1252"/>
      <c r="WYZ109" s="1252"/>
      <c r="WZA109" s="1252"/>
      <c r="WZB109" s="1252"/>
      <c r="WZC109" s="1252"/>
      <c r="WZD109" s="1252"/>
      <c r="WZE109" s="1252"/>
      <c r="WZF109" s="1252"/>
      <c r="WZG109" s="1252"/>
      <c r="WZH109" s="1252"/>
      <c r="WZI109" s="1252"/>
      <c r="WZJ109" s="1252"/>
      <c r="WZK109" s="1252"/>
      <c r="WZL109" s="1252"/>
      <c r="WZM109" s="1252"/>
      <c r="WZN109" s="1252"/>
      <c r="WZO109" s="1252"/>
      <c r="WZP109" s="1252"/>
      <c r="WZQ109" s="1252"/>
      <c r="WZR109" s="1252"/>
      <c r="WZS109" s="1252"/>
      <c r="WZT109" s="1252"/>
      <c r="WZU109" s="1252"/>
      <c r="WZV109" s="1252"/>
      <c r="WZW109" s="1252"/>
      <c r="WZX109" s="1252"/>
      <c r="WZY109" s="1252"/>
      <c r="WZZ109" s="1252"/>
      <c r="XAA109" s="1252"/>
      <c r="XAB109" s="1252"/>
      <c r="XAC109" s="1252"/>
      <c r="XAD109" s="1252"/>
      <c r="XAE109" s="1252"/>
      <c r="XAF109" s="1252"/>
      <c r="XAG109" s="1252"/>
      <c r="XAH109" s="1252"/>
      <c r="XAI109" s="1252"/>
      <c r="XAJ109" s="1252"/>
      <c r="XAK109" s="1252"/>
      <c r="XAL109" s="1252"/>
      <c r="XAM109" s="1252"/>
      <c r="XAN109" s="1252"/>
      <c r="XAO109" s="1252"/>
      <c r="XAP109" s="1252"/>
      <c r="XAQ109" s="1252"/>
      <c r="XAR109" s="1252"/>
      <c r="XAS109" s="1252"/>
      <c r="XAT109" s="1252"/>
      <c r="XAU109" s="1252"/>
      <c r="XAV109" s="1252"/>
      <c r="XAW109" s="1252"/>
      <c r="XAX109" s="1252"/>
      <c r="XAY109" s="1252"/>
      <c r="XAZ109" s="1252"/>
      <c r="XBA109" s="1252"/>
      <c r="XBB109" s="1252"/>
      <c r="XBC109" s="1252"/>
      <c r="XBD109" s="1252"/>
      <c r="XBE109" s="1252"/>
      <c r="XBF109" s="1252"/>
      <c r="XBG109" s="1252"/>
      <c r="XBH109" s="1252"/>
      <c r="XBI109" s="1252"/>
      <c r="XBJ109" s="1252"/>
      <c r="XBK109" s="1252"/>
      <c r="XBL109" s="1252"/>
      <c r="XBM109" s="1252"/>
      <c r="XBN109" s="1252"/>
      <c r="XBO109" s="1252"/>
      <c r="XBP109" s="1252"/>
      <c r="XBQ109" s="1252"/>
      <c r="XBR109" s="1252"/>
      <c r="XBS109" s="1252"/>
      <c r="XBT109" s="1252"/>
      <c r="XBU109" s="1252"/>
      <c r="XBV109" s="1252"/>
      <c r="XBW109" s="1252"/>
      <c r="XBX109" s="1252"/>
      <c r="XBY109" s="1252"/>
      <c r="XBZ109" s="1252"/>
      <c r="XCA109" s="1252"/>
      <c r="XCB109" s="1252"/>
      <c r="XCC109" s="1252"/>
      <c r="XCD109" s="1252"/>
      <c r="XCE109" s="1252"/>
      <c r="XCF109" s="1252"/>
      <c r="XCG109" s="1252"/>
      <c r="XCH109" s="1252"/>
      <c r="XCI109" s="1252"/>
      <c r="XCJ109" s="1252"/>
      <c r="XCK109" s="1252"/>
      <c r="XCL109" s="1252"/>
      <c r="XCM109" s="1252"/>
      <c r="XCN109" s="1252"/>
      <c r="XCO109" s="1252"/>
      <c r="XCP109" s="1252"/>
      <c r="XCQ109" s="1252"/>
      <c r="XCR109" s="1252"/>
      <c r="XCS109" s="1252"/>
      <c r="XCT109" s="1252"/>
      <c r="XCU109" s="1252"/>
      <c r="XCV109" s="1252"/>
      <c r="XCW109" s="1252"/>
      <c r="XCX109" s="1252"/>
      <c r="XCY109" s="1252"/>
      <c r="XCZ109" s="1252"/>
      <c r="XDA109" s="1252"/>
      <c r="XDB109" s="1252"/>
      <c r="XDC109" s="1252"/>
      <c r="XDD109" s="1252"/>
      <c r="XDE109" s="1252"/>
      <c r="XDF109" s="1252"/>
      <c r="XDG109" s="1252"/>
      <c r="XDH109" s="1252"/>
      <c r="XDI109" s="1252"/>
      <c r="XDJ109" s="1252"/>
      <c r="XDK109" s="1252"/>
      <c r="XDL109" s="1252"/>
      <c r="XDM109" s="1252"/>
      <c r="XDN109" s="1252"/>
      <c r="XDO109" s="1252"/>
      <c r="XDP109" s="1252"/>
      <c r="XDQ109" s="1252"/>
      <c r="XDR109" s="1252"/>
      <c r="XDS109" s="1252"/>
      <c r="XDT109" s="1252"/>
      <c r="XDU109" s="1252"/>
      <c r="XDV109" s="1252"/>
      <c r="XDW109" s="1252"/>
      <c r="XDX109" s="1252"/>
      <c r="XDY109" s="1252"/>
      <c r="XDZ109" s="1252"/>
      <c r="XEA109" s="1252"/>
      <c r="XEB109" s="1252"/>
      <c r="XEC109" s="1252"/>
      <c r="XED109" s="1252"/>
      <c r="XEE109" s="1252"/>
      <c r="XEF109" s="1252"/>
      <c r="XEG109" s="1252"/>
      <c r="XEH109" s="1252"/>
      <c r="XEI109" s="1252"/>
      <c r="XEJ109" s="1252"/>
      <c r="XEK109" s="1252"/>
      <c r="XEL109" s="1252"/>
      <c r="XEM109" s="1252"/>
      <c r="XEN109" s="1252"/>
      <c r="XEO109" s="1252"/>
      <c r="XEP109" s="1252"/>
      <c r="XEQ109" s="1252"/>
      <c r="XER109" s="1252"/>
      <c r="XES109" s="1252"/>
      <c r="XET109" s="1252"/>
      <c r="XEU109" s="1252"/>
      <c r="XEV109" s="1252"/>
    </row>
    <row r="110" spans="1:16376" s="1306" customFormat="1" ht="25.5">
      <c r="B110" s="1366" t="s">
        <v>1034</v>
      </c>
      <c r="C110" s="1402" t="s">
        <v>1028</v>
      </c>
      <c r="D110" s="1584"/>
      <c r="E110" s="1584"/>
      <c r="F110" s="1584"/>
      <c r="G110" s="1585"/>
      <c r="H110" s="1582"/>
      <c r="I110" s="1582"/>
      <c r="J110" s="1252"/>
      <c r="K110" s="1252"/>
      <c r="L110" s="1252"/>
      <c r="M110" s="1252"/>
      <c r="N110" s="1252"/>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c r="CB110" s="1252"/>
      <c r="CC110" s="1252"/>
      <c r="CD110" s="1252"/>
      <c r="CE110" s="1252"/>
      <c r="CF110" s="1252"/>
      <c r="CG110" s="1252"/>
      <c r="CH110" s="1252"/>
      <c r="CI110" s="1252"/>
      <c r="CJ110" s="1252"/>
      <c r="CK110" s="1252"/>
      <c r="CL110" s="1252"/>
      <c r="CM110" s="1252"/>
      <c r="CN110" s="1252"/>
      <c r="CO110" s="1252"/>
      <c r="CP110" s="1252"/>
      <c r="CQ110" s="1252"/>
      <c r="CR110" s="1252"/>
      <c r="CS110" s="1252"/>
      <c r="CT110" s="1252"/>
      <c r="CU110" s="1252"/>
      <c r="CV110" s="1252"/>
      <c r="CW110" s="1252"/>
      <c r="CX110" s="1252"/>
      <c r="CY110" s="1252"/>
      <c r="CZ110" s="1252"/>
      <c r="DA110" s="1252"/>
      <c r="DB110" s="1252"/>
      <c r="DC110" s="1252"/>
      <c r="DD110" s="1252"/>
      <c r="DE110" s="1252"/>
      <c r="DF110" s="1252"/>
      <c r="DG110" s="1252"/>
      <c r="DH110" s="1252"/>
      <c r="DI110" s="1252"/>
      <c r="DJ110" s="1252"/>
      <c r="DK110" s="1252"/>
      <c r="DL110" s="1252"/>
      <c r="DM110" s="1252"/>
      <c r="DN110" s="1252"/>
      <c r="DO110" s="1252"/>
      <c r="DP110" s="1252"/>
      <c r="DQ110" s="1252"/>
      <c r="DR110" s="1252"/>
      <c r="DS110" s="1252"/>
      <c r="DT110" s="1252"/>
      <c r="DU110" s="1252"/>
      <c r="DV110" s="1252"/>
      <c r="DW110" s="1252"/>
      <c r="DX110" s="1252"/>
      <c r="DY110" s="1252"/>
      <c r="DZ110" s="1252"/>
      <c r="EA110" s="1252"/>
      <c r="EB110" s="1252"/>
      <c r="EC110" s="1252"/>
      <c r="ED110" s="1252"/>
      <c r="EE110" s="1252"/>
      <c r="EF110" s="1252"/>
      <c r="EG110" s="1252"/>
      <c r="EH110" s="1252"/>
      <c r="EI110" s="1252"/>
      <c r="EJ110" s="1252"/>
      <c r="EK110" s="1252"/>
      <c r="EL110" s="1252"/>
      <c r="EM110" s="1252"/>
      <c r="EN110" s="1252"/>
      <c r="EO110" s="1252"/>
      <c r="EP110" s="1252"/>
      <c r="EQ110" s="1252"/>
      <c r="ER110" s="1252"/>
      <c r="ES110" s="1252"/>
      <c r="ET110" s="1252"/>
      <c r="EU110" s="1252"/>
      <c r="EV110" s="1252"/>
      <c r="EW110" s="1252"/>
      <c r="EX110" s="1252"/>
      <c r="EY110" s="1252"/>
      <c r="EZ110" s="1252"/>
      <c r="FA110" s="1252"/>
      <c r="FB110" s="1252"/>
      <c r="FC110" s="1252"/>
      <c r="FD110" s="1252"/>
      <c r="FE110" s="1252"/>
      <c r="FF110" s="1252"/>
      <c r="FG110" s="1252"/>
      <c r="FH110" s="1252"/>
      <c r="FI110" s="1252"/>
      <c r="FJ110" s="1252"/>
      <c r="FK110" s="1252"/>
      <c r="FL110" s="1252"/>
      <c r="FM110" s="1252"/>
      <c r="FN110" s="1252"/>
      <c r="FO110" s="1252"/>
      <c r="FP110" s="1252"/>
      <c r="FQ110" s="1252"/>
      <c r="FR110" s="1252"/>
      <c r="FS110" s="1252"/>
      <c r="FT110" s="1252"/>
      <c r="FU110" s="1252"/>
      <c r="FV110" s="1252"/>
      <c r="FW110" s="1252"/>
      <c r="FX110" s="1252"/>
      <c r="FY110" s="1252"/>
      <c r="FZ110" s="1252"/>
      <c r="GA110" s="1252"/>
      <c r="GB110" s="1252"/>
      <c r="GC110" s="1252"/>
      <c r="GD110" s="1252"/>
      <c r="GE110" s="1252"/>
      <c r="GF110" s="1252"/>
      <c r="GG110" s="1252"/>
      <c r="GH110" s="1252"/>
      <c r="GI110" s="1252"/>
      <c r="GJ110" s="1252"/>
      <c r="GK110" s="1252"/>
      <c r="GL110" s="1252"/>
      <c r="GM110" s="1252"/>
      <c r="GN110" s="1252"/>
      <c r="GO110" s="1252"/>
      <c r="GP110" s="1252"/>
      <c r="GQ110" s="1252"/>
      <c r="GR110" s="1252"/>
      <c r="GS110" s="1252"/>
      <c r="GT110" s="1252"/>
      <c r="GU110" s="1252"/>
      <c r="GV110" s="1252"/>
      <c r="GW110" s="1252"/>
      <c r="GX110" s="1252"/>
      <c r="GY110" s="1252"/>
      <c r="GZ110" s="1252"/>
      <c r="HA110" s="1252"/>
      <c r="HB110" s="1252"/>
      <c r="HC110" s="1252"/>
      <c r="HD110" s="1252"/>
      <c r="HE110" s="1252"/>
      <c r="HF110" s="1252"/>
      <c r="HG110" s="1252"/>
      <c r="HH110" s="1252"/>
      <c r="HI110" s="1252"/>
      <c r="HJ110" s="1252"/>
      <c r="HK110" s="1252"/>
      <c r="HL110" s="1252"/>
      <c r="HM110" s="1252"/>
      <c r="HN110" s="1252"/>
      <c r="HO110" s="1252"/>
      <c r="HP110" s="1252"/>
      <c r="HQ110" s="1252"/>
      <c r="HR110" s="1252"/>
      <c r="HS110" s="1252"/>
      <c r="HT110" s="1252"/>
      <c r="HU110" s="1252"/>
      <c r="HV110" s="1252"/>
      <c r="HW110" s="1252"/>
      <c r="HX110" s="1252"/>
      <c r="HY110" s="1252"/>
      <c r="HZ110" s="1252"/>
      <c r="IA110" s="1252"/>
      <c r="IB110" s="1252"/>
      <c r="IC110" s="1252"/>
      <c r="ID110" s="1252"/>
      <c r="IE110" s="1252"/>
      <c r="IF110" s="1252"/>
      <c r="IG110" s="1252"/>
      <c r="IH110" s="1252"/>
      <c r="II110" s="1252"/>
      <c r="IJ110" s="1252"/>
      <c r="IK110" s="1252"/>
      <c r="IL110" s="1252"/>
      <c r="IM110" s="1252"/>
      <c r="IN110" s="1252"/>
      <c r="IO110" s="1252"/>
      <c r="IP110" s="1252"/>
      <c r="IQ110" s="1252"/>
      <c r="IR110" s="1252"/>
      <c r="IS110" s="1252"/>
      <c r="IT110" s="1252"/>
      <c r="IU110" s="1252"/>
      <c r="IV110" s="1252"/>
      <c r="IW110" s="1252"/>
      <c r="IX110" s="1252"/>
      <c r="IY110" s="1252"/>
      <c r="IZ110" s="1252"/>
      <c r="JA110" s="1252"/>
      <c r="JB110" s="1252"/>
      <c r="JC110" s="1252"/>
      <c r="JD110" s="1252"/>
      <c r="JE110" s="1252"/>
      <c r="JF110" s="1252"/>
      <c r="JG110" s="1252"/>
      <c r="JH110" s="1252"/>
      <c r="JI110" s="1252"/>
      <c r="JJ110" s="1252"/>
      <c r="JK110" s="1252"/>
      <c r="JL110" s="1252"/>
      <c r="JM110" s="1252"/>
      <c r="JN110" s="1252"/>
      <c r="JO110" s="1252"/>
      <c r="JP110" s="1252"/>
      <c r="JQ110" s="1252"/>
      <c r="JR110" s="1252"/>
      <c r="JS110" s="1252"/>
      <c r="JT110" s="1252"/>
      <c r="JU110" s="1252"/>
      <c r="JV110" s="1252"/>
      <c r="JW110" s="1252"/>
      <c r="JX110" s="1252"/>
      <c r="JY110" s="1252"/>
      <c r="JZ110" s="1252"/>
      <c r="KA110" s="1252"/>
      <c r="KB110" s="1252"/>
      <c r="KC110" s="1252"/>
      <c r="KD110" s="1252"/>
      <c r="KE110" s="1252"/>
      <c r="KF110" s="1252"/>
      <c r="KG110" s="1252"/>
      <c r="KH110" s="1252"/>
      <c r="KI110" s="1252"/>
      <c r="KJ110" s="1252"/>
      <c r="KK110" s="1252"/>
      <c r="KL110" s="1252"/>
      <c r="KM110" s="1252"/>
      <c r="KN110" s="1252"/>
      <c r="KO110" s="1252"/>
      <c r="KP110" s="1252"/>
      <c r="KQ110" s="1252"/>
      <c r="KR110" s="1252"/>
      <c r="KS110" s="1252"/>
      <c r="KT110" s="1252"/>
      <c r="KU110" s="1252"/>
      <c r="KV110" s="1252"/>
      <c r="KW110" s="1252"/>
      <c r="KX110" s="1252"/>
      <c r="KY110" s="1252"/>
      <c r="KZ110" s="1252"/>
      <c r="LA110" s="1252"/>
      <c r="LB110" s="1252"/>
      <c r="LC110" s="1252"/>
      <c r="LD110" s="1252"/>
      <c r="LE110" s="1252"/>
      <c r="LF110" s="1252"/>
      <c r="LG110" s="1252"/>
      <c r="LH110" s="1252"/>
      <c r="LI110" s="1252"/>
      <c r="LJ110" s="1252"/>
      <c r="LK110" s="1252"/>
      <c r="LL110" s="1252"/>
      <c r="LM110" s="1252"/>
      <c r="LN110" s="1252"/>
      <c r="LO110" s="1252"/>
      <c r="LP110" s="1252"/>
      <c r="LQ110" s="1252"/>
      <c r="LR110" s="1252"/>
      <c r="LS110" s="1252"/>
      <c r="LT110" s="1252"/>
      <c r="LU110" s="1252"/>
      <c r="LV110" s="1252"/>
      <c r="LW110" s="1252"/>
      <c r="LX110" s="1252"/>
      <c r="LY110" s="1252"/>
      <c r="LZ110" s="1252"/>
      <c r="MA110" s="1252"/>
      <c r="MB110" s="1252"/>
      <c r="MC110" s="1252"/>
      <c r="MD110" s="1252"/>
      <c r="ME110" s="1252"/>
      <c r="MF110" s="1252"/>
      <c r="MG110" s="1252"/>
      <c r="MH110" s="1252"/>
      <c r="MI110" s="1252"/>
      <c r="MJ110" s="1252"/>
      <c r="MK110" s="1252"/>
      <c r="ML110" s="1252"/>
      <c r="MM110" s="1252"/>
      <c r="MN110" s="1252"/>
      <c r="MO110" s="1252"/>
      <c r="MP110" s="1252"/>
      <c r="MQ110" s="1252"/>
      <c r="MR110" s="1252"/>
      <c r="MS110" s="1252"/>
      <c r="MT110" s="1252"/>
      <c r="MU110" s="1252"/>
      <c r="MV110" s="1252"/>
      <c r="MW110" s="1252"/>
      <c r="MX110" s="1252"/>
      <c r="MY110" s="1252"/>
      <c r="MZ110" s="1252"/>
      <c r="NA110" s="1252"/>
      <c r="NB110" s="1252"/>
      <c r="NC110" s="1252"/>
      <c r="ND110" s="1252"/>
      <c r="NE110" s="1252"/>
      <c r="NF110" s="1252"/>
      <c r="NG110" s="1252"/>
      <c r="NH110" s="1252"/>
      <c r="NI110" s="1252"/>
      <c r="NJ110" s="1252"/>
      <c r="NK110" s="1252"/>
      <c r="NL110" s="1252"/>
      <c r="NM110" s="1252"/>
      <c r="NN110" s="1252"/>
      <c r="NO110" s="1252"/>
      <c r="NP110" s="1252"/>
      <c r="NQ110" s="1252"/>
      <c r="NR110" s="1252"/>
      <c r="NS110" s="1252"/>
      <c r="NT110" s="1252"/>
      <c r="NU110" s="1252"/>
      <c r="NV110" s="1252"/>
      <c r="NW110" s="1252"/>
      <c r="NX110" s="1252"/>
      <c r="NY110" s="1252"/>
      <c r="NZ110" s="1252"/>
      <c r="OA110" s="1252"/>
      <c r="OB110" s="1252"/>
      <c r="OC110" s="1252"/>
      <c r="OD110" s="1252"/>
      <c r="OE110" s="1252"/>
      <c r="OF110" s="1252"/>
      <c r="OG110" s="1252"/>
      <c r="OH110" s="1252"/>
      <c r="OI110" s="1252"/>
      <c r="OJ110" s="1252"/>
      <c r="OK110" s="1252"/>
      <c r="OL110" s="1252"/>
      <c r="OM110" s="1252"/>
      <c r="ON110" s="1252"/>
      <c r="OO110" s="1252"/>
      <c r="OP110" s="1252"/>
      <c r="OQ110" s="1252"/>
      <c r="OR110" s="1252"/>
      <c r="OS110" s="1252"/>
      <c r="OT110" s="1252"/>
      <c r="OU110" s="1252"/>
      <c r="OV110" s="1252"/>
      <c r="OW110" s="1252"/>
      <c r="OX110" s="1252"/>
      <c r="OY110" s="1252"/>
      <c r="OZ110" s="1252"/>
      <c r="PA110" s="1252"/>
      <c r="PB110" s="1252"/>
      <c r="PC110" s="1252"/>
      <c r="PD110" s="1252"/>
      <c r="PE110" s="1252"/>
      <c r="PF110" s="1252"/>
      <c r="PG110" s="1252"/>
      <c r="PH110" s="1252"/>
      <c r="PI110" s="1252"/>
      <c r="PJ110" s="1252"/>
      <c r="PK110" s="1252"/>
      <c r="PL110" s="1252"/>
      <c r="PM110" s="1252"/>
      <c r="PN110" s="1252"/>
      <c r="PO110" s="1252"/>
      <c r="PP110" s="1252"/>
      <c r="PQ110" s="1252"/>
      <c r="PR110" s="1252"/>
      <c r="PS110" s="1252"/>
      <c r="PT110" s="1252"/>
      <c r="PU110" s="1252"/>
      <c r="PV110" s="1252"/>
      <c r="PW110" s="1252"/>
      <c r="PX110" s="1252"/>
      <c r="PY110" s="1252"/>
      <c r="PZ110" s="1252"/>
      <c r="QA110" s="1252"/>
      <c r="QB110" s="1252"/>
      <c r="QC110" s="1252"/>
      <c r="QD110" s="1252"/>
      <c r="QE110" s="1252"/>
      <c r="QF110" s="1252"/>
      <c r="QG110" s="1252"/>
      <c r="QH110" s="1252"/>
      <c r="QI110" s="1252"/>
      <c r="QJ110" s="1252"/>
      <c r="QK110" s="1252"/>
      <c r="QL110" s="1252"/>
      <c r="QM110" s="1252"/>
      <c r="QN110" s="1252"/>
      <c r="QO110" s="1252"/>
      <c r="QP110" s="1252"/>
      <c r="QQ110" s="1252"/>
      <c r="QR110" s="1252"/>
      <c r="QS110" s="1252"/>
      <c r="QT110" s="1252"/>
      <c r="QU110" s="1252"/>
      <c r="QV110" s="1252"/>
      <c r="QW110" s="1252"/>
      <c r="QX110" s="1252"/>
      <c r="QY110" s="1252"/>
      <c r="QZ110" s="1252"/>
      <c r="RA110" s="1252"/>
      <c r="RB110" s="1252"/>
      <c r="RC110" s="1252"/>
      <c r="RD110" s="1252"/>
      <c r="RE110" s="1252"/>
      <c r="RF110" s="1252"/>
      <c r="RG110" s="1252"/>
      <c r="RH110" s="1252"/>
      <c r="RI110" s="1252"/>
      <c r="RJ110" s="1252"/>
      <c r="RK110" s="1252"/>
      <c r="RL110" s="1252"/>
      <c r="RM110" s="1252"/>
      <c r="RN110" s="1252"/>
      <c r="RO110" s="1252"/>
      <c r="RP110" s="1252"/>
      <c r="RQ110" s="1252"/>
      <c r="RR110" s="1252"/>
      <c r="RS110" s="1252"/>
      <c r="RT110" s="1252"/>
      <c r="RU110" s="1252"/>
      <c r="RV110" s="1252"/>
      <c r="RW110" s="1252"/>
      <c r="RX110" s="1252"/>
      <c r="RY110" s="1252"/>
      <c r="RZ110" s="1252"/>
      <c r="SA110" s="1252"/>
      <c r="SB110" s="1252"/>
      <c r="SC110" s="1252"/>
      <c r="SD110" s="1252"/>
      <c r="SE110" s="1252"/>
      <c r="SF110" s="1252"/>
      <c r="SG110" s="1252"/>
      <c r="SH110" s="1252"/>
      <c r="SI110" s="1252"/>
      <c r="SJ110" s="1252"/>
      <c r="SK110" s="1252"/>
      <c r="SL110" s="1252"/>
      <c r="SM110" s="1252"/>
      <c r="SN110" s="1252"/>
      <c r="SO110" s="1252"/>
      <c r="SP110" s="1252"/>
      <c r="SQ110" s="1252"/>
      <c r="SR110" s="1252"/>
      <c r="SS110" s="1252"/>
      <c r="ST110" s="1252"/>
      <c r="SU110" s="1252"/>
      <c r="SV110" s="1252"/>
      <c r="SW110" s="1252"/>
      <c r="SX110" s="1252"/>
      <c r="SY110" s="1252"/>
      <c r="SZ110" s="1252"/>
      <c r="TA110" s="1252"/>
      <c r="TB110" s="1252"/>
      <c r="TC110" s="1252"/>
      <c r="TD110" s="1252"/>
      <c r="TE110" s="1252"/>
      <c r="TF110" s="1252"/>
      <c r="TG110" s="1252"/>
      <c r="TH110" s="1252"/>
      <c r="TI110" s="1252"/>
      <c r="TJ110" s="1252"/>
      <c r="TK110" s="1252"/>
      <c r="TL110" s="1252"/>
      <c r="TM110" s="1252"/>
      <c r="TN110" s="1252"/>
      <c r="TO110" s="1252"/>
      <c r="TP110" s="1252"/>
      <c r="TQ110" s="1252"/>
      <c r="TR110" s="1252"/>
      <c r="TS110" s="1252"/>
      <c r="TT110" s="1252"/>
      <c r="TU110" s="1252"/>
      <c r="TV110" s="1252"/>
      <c r="TW110" s="1252"/>
      <c r="TX110" s="1252"/>
      <c r="TY110" s="1252"/>
      <c r="TZ110" s="1252"/>
      <c r="UA110" s="1252"/>
      <c r="UB110" s="1252"/>
      <c r="UC110" s="1252"/>
      <c r="UD110" s="1252"/>
      <c r="UE110" s="1252"/>
      <c r="UF110" s="1252"/>
      <c r="UG110" s="1252"/>
      <c r="UH110" s="1252"/>
      <c r="UI110" s="1252"/>
      <c r="UJ110" s="1252"/>
      <c r="UK110" s="1252"/>
      <c r="UL110" s="1252"/>
      <c r="UM110" s="1252"/>
      <c r="UN110" s="1252"/>
      <c r="UO110" s="1252"/>
      <c r="UP110" s="1252"/>
      <c r="UQ110" s="1252"/>
      <c r="UR110" s="1252"/>
      <c r="US110" s="1252"/>
      <c r="UT110" s="1252"/>
      <c r="UU110" s="1252"/>
      <c r="UV110" s="1252"/>
      <c r="UW110" s="1252"/>
      <c r="UX110" s="1252"/>
      <c r="UY110" s="1252"/>
      <c r="UZ110" s="1252"/>
      <c r="VA110" s="1252"/>
      <c r="VB110" s="1252"/>
      <c r="VC110" s="1252"/>
      <c r="VD110" s="1252"/>
      <c r="VE110" s="1252"/>
      <c r="VF110" s="1252"/>
      <c r="VG110" s="1252"/>
      <c r="VH110" s="1252"/>
      <c r="VI110" s="1252"/>
      <c r="VJ110" s="1252"/>
      <c r="VK110" s="1252"/>
      <c r="VL110" s="1252"/>
      <c r="VM110" s="1252"/>
      <c r="VN110" s="1252"/>
      <c r="VO110" s="1252"/>
      <c r="VP110" s="1252"/>
      <c r="VQ110" s="1252"/>
      <c r="VR110" s="1252"/>
      <c r="VS110" s="1252"/>
      <c r="VT110" s="1252"/>
      <c r="VU110" s="1252"/>
      <c r="VV110" s="1252"/>
      <c r="VW110" s="1252"/>
      <c r="VX110" s="1252"/>
      <c r="VY110" s="1252"/>
      <c r="VZ110" s="1252"/>
      <c r="WA110" s="1252"/>
      <c r="WB110" s="1252"/>
      <c r="WC110" s="1252"/>
      <c r="WD110" s="1252"/>
      <c r="WE110" s="1252"/>
      <c r="WF110" s="1252"/>
      <c r="WG110" s="1252"/>
      <c r="WH110" s="1252"/>
      <c r="WI110" s="1252"/>
      <c r="WJ110" s="1252"/>
      <c r="WK110" s="1252"/>
      <c r="WL110" s="1252"/>
      <c r="WM110" s="1252"/>
      <c r="WN110" s="1252"/>
      <c r="WO110" s="1252"/>
      <c r="WP110" s="1252"/>
      <c r="WQ110" s="1252"/>
      <c r="WR110" s="1252"/>
      <c r="WS110" s="1252"/>
      <c r="WT110" s="1252"/>
      <c r="WU110" s="1252"/>
      <c r="WV110" s="1252"/>
      <c r="WW110" s="1252"/>
      <c r="WX110" s="1252"/>
      <c r="WY110" s="1252"/>
      <c r="WZ110" s="1252"/>
      <c r="XA110" s="1252"/>
      <c r="XB110" s="1252"/>
      <c r="XC110" s="1252"/>
      <c r="XD110" s="1252"/>
      <c r="XE110" s="1252"/>
      <c r="XF110" s="1252"/>
      <c r="XG110" s="1252"/>
      <c r="XH110" s="1252"/>
      <c r="XI110" s="1252"/>
      <c r="XJ110" s="1252"/>
      <c r="XK110" s="1252"/>
      <c r="XL110" s="1252"/>
      <c r="XM110" s="1252"/>
      <c r="XN110" s="1252"/>
      <c r="XO110" s="1252"/>
      <c r="XP110" s="1252"/>
      <c r="XQ110" s="1252"/>
      <c r="XR110" s="1252"/>
      <c r="XS110" s="1252"/>
      <c r="XT110" s="1252"/>
      <c r="XU110" s="1252"/>
      <c r="XV110" s="1252"/>
      <c r="XW110" s="1252"/>
      <c r="XX110" s="1252"/>
      <c r="XY110" s="1252"/>
      <c r="XZ110" s="1252"/>
      <c r="YA110" s="1252"/>
      <c r="YB110" s="1252"/>
      <c r="YC110" s="1252"/>
      <c r="YD110" s="1252"/>
      <c r="YE110" s="1252"/>
      <c r="YF110" s="1252"/>
      <c r="YG110" s="1252"/>
      <c r="YH110" s="1252"/>
      <c r="YI110" s="1252"/>
      <c r="YJ110" s="1252"/>
      <c r="YK110" s="1252"/>
      <c r="YL110" s="1252"/>
      <c r="YM110" s="1252"/>
      <c r="YN110" s="1252"/>
      <c r="YO110" s="1252"/>
      <c r="YP110" s="1252"/>
      <c r="YQ110" s="1252"/>
      <c r="YR110" s="1252"/>
      <c r="YS110" s="1252"/>
      <c r="YT110" s="1252"/>
      <c r="YU110" s="1252"/>
      <c r="YV110" s="1252"/>
      <c r="YW110" s="1252"/>
      <c r="YX110" s="1252"/>
      <c r="YY110" s="1252"/>
      <c r="YZ110" s="1252"/>
      <c r="ZA110" s="1252"/>
      <c r="ZB110" s="1252"/>
      <c r="ZC110" s="1252"/>
      <c r="ZD110" s="1252"/>
      <c r="ZE110" s="1252"/>
      <c r="ZF110" s="1252"/>
      <c r="ZG110" s="1252"/>
      <c r="ZH110" s="1252"/>
      <c r="ZI110" s="1252"/>
      <c r="ZJ110" s="1252"/>
      <c r="ZK110" s="1252"/>
      <c r="ZL110" s="1252"/>
      <c r="ZM110" s="1252"/>
      <c r="ZN110" s="1252"/>
      <c r="ZO110" s="1252"/>
      <c r="ZP110" s="1252"/>
      <c r="ZQ110" s="1252"/>
      <c r="ZR110" s="1252"/>
      <c r="ZS110" s="1252"/>
      <c r="ZT110" s="1252"/>
      <c r="ZU110" s="1252"/>
      <c r="ZV110" s="1252"/>
      <c r="ZW110" s="1252"/>
      <c r="ZX110" s="1252"/>
      <c r="ZY110" s="1252"/>
      <c r="ZZ110" s="1252"/>
      <c r="AAA110" s="1252"/>
      <c r="AAB110" s="1252"/>
      <c r="AAC110" s="1252"/>
      <c r="AAD110" s="1252"/>
      <c r="AAE110" s="1252"/>
      <c r="AAF110" s="1252"/>
      <c r="AAG110" s="1252"/>
      <c r="AAH110" s="1252"/>
      <c r="AAI110" s="1252"/>
      <c r="AAJ110" s="1252"/>
      <c r="AAK110" s="1252"/>
      <c r="AAL110" s="1252"/>
      <c r="AAM110" s="1252"/>
      <c r="AAN110" s="1252"/>
      <c r="AAO110" s="1252"/>
      <c r="AAP110" s="1252"/>
      <c r="AAQ110" s="1252"/>
      <c r="AAR110" s="1252"/>
      <c r="AAS110" s="1252"/>
      <c r="AAT110" s="1252"/>
      <c r="AAU110" s="1252"/>
      <c r="AAV110" s="1252"/>
      <c r="AAW110" s="1252"/>
      <c r="AAX110" s="1252"/>
      <c r="AAY110" s="1252"/>
      <c r="AAZ110" s="1252"/>
      <c r="ABA110" s="1252"/>
      <c r="ABB110" s="1252"/>
      <c r="ABC110" s="1252"/>
      <c r="ABD110" s="1252"/>
      <c r="ABE110" s="1252"/>
      <c r="ABF110" s="1252"/>
      <c r="ABG110" s="1252"/>
      <c r="ABH110" s="1252"/>
      <c r="ABI110" s="1252"/>
      <c r="ABJ110" s="1252"/>
      <c r="ABK110" s="1252"/>
      <c r="ABL110" s="1252"/>
      <c r="ABM110" s="1252"/>
      <c r="ABN110" s="1252"/>
      <c r="ABO110" s="1252"/>
      <c r="ABP110" s="1252"/>
      <c r="ABQ110" s="1252"/>
      <c r="ABR110" s="1252"/>
      <c r="ABS110" s="1252"/>
      <c r="ABT110" s="1252"/>
      <c r="ABU110" s="1252"/>
      <c r="ABV110" s="1252"/>
      <c r="ABW110" s="1252"/>
      <c r="ABX110" s="1252"/>
      <c r="ABY110" s="1252"/>
      <c r="ABZ110" s="1252"/>
      <c r="ACA110" s="1252"/>
      <c r="ACB110" s="1252"/>
      <c r="ACC110" s="1252"/>
      <c r="ACD110" s="1252"/>
      <c r="ACE110" s="1252"/>
      <c r="ACF110" s="1252"/>
      <c r="ACG110" s="1252"/>
      <c r="ACH110" s="1252"/>
      <c r="ACI110" s="1252"/>
      <c r="ACJ110" s="1252"/>
      <c r="ACK110" s="1252"/>
      <c r="ACL110" s="1252"/>
      <c r="ACM110" s="1252"/>
      <c r="ACN110" s="1252"/>
      <c r="ACO110" s="1252"/>
      <c r="ACP110" s="1252"/>
      <c r="ACQ110" s="1252"/>
      <c r="ACR110" s="1252"/>
      <c r="ACS110" s="1252"/>
      <c r="ACT110" s="1252"/>
      <c r="ACU110" s="1252"/>
      <c r="ACV110" s="1252"/>
      <c r="ACW110" s="1252"/>
      <c r="ACX110" s="1252"/>
      <c r="ACY110" s="1252"/>
      <c r="ACZ110" s="1252"/>
      <c r="ADA110" s="1252"/>
      <c r="ADB110" s="1252"/>
      <c r="ADC110" s="1252"/>
      <c r="ADD110" s="1252"/>
      <c r="ADE110" s="1252"/>
      <c r="ADF110" s="1252"/>
      <c r="ADG110" s="1252"/>
      <c r="ADH110" s="1252"/>
      <c r="ADI110" s="1252"/>
      <c r="ADJ110" s="1252"/>
      <c r="ADK110" s="1252"/>
      <c r="ADL110" s="1252"/>
      <c r="ADM110" s="1252"/>
      <c r="ADN110" s="1252"/>
      <c r="ADO110" s="1252"/>
      <c r="ADP110" s="1252"/>
      <c r="ADQ110" s="1252"/>
      <c r="ADR110" s="1252"/>
      <c r="ADS110" s="1252"/>
      <c r="ADT110" s="1252"/>
      <c r="ADU110" s="1252"/>
      <c r="ADV110" s="1252"/>
      <c r="ADW110" s="1252"/>
      <c r="ADX110" s="1252"/>
      <c r="ADY110" s="1252"/>
      <c r="ADZ110" s="1252"/>
      <c r="AEA110" s="1252"/>
      <c r="AEB110" s="1252"/>
      <c r="AEC110" s="1252"/>
      <c r="AED110" s="1252"/>
      <c r="AEE110" s="1252"/>
      <c r="AEF110" s="1252"/>
      <c r="AEG110" s="1252"/>
      <c r="AEH110" s="1252"/>
      <c r="AEI110" s="1252"/>
      <c r="AEJ110" s="1252"/>
      <c r="AEK110" s="1252"/>
      <c r="AEL110" s="1252"/>
      <c r="AEM110" s="1252"/>
      <c r="AEN110" s="1252"/>
      <c r="AEO110" s="1252"/>
      <c r="AEP110" s="1252"/>
      <c r="AEQ110" s="1252"/>
      <c r="AER110" s="1252"/>
      <c r="AES110" s="1252"/>
      <c r="AET110" s="1252"/>
      <c r="AEU110" s="1252"/>
      <c r="AEV110" s="1252"/>
      <c r="AEW110" s="1252"/>
      <c r="AEX110" s="1252"/>
      <c r="AEY110" s="1252"/>
      <c r="AEZ110" s="1252"/>
      <c r="AFA110" s="1252"/>
      <c r="AFB110" s="1252"/>
      <c r="AFC110" s="1252"/>
      <c r="AFD110" s="1252"/>
      <c r="AFE110" s="1252"/>
      <c r="AFF110" s="1252"/>
      <c r="AFG110" s="1252"/>
      <c r="AFH110" s="1252"/>
      <c r="AFI110" s="1252"/>
      <c r="AFJ110" s="1252"/>
      <c r="AFK110" s="1252"/>
      <c r="AFL110" s="1252"/>
      <c r="AFM110" s="1252"/>
      <c r="AFN110" s="1252"/>
      <c r="AFO110" s="1252"/>
      <c r="AFP110" s="1252"/>
      <c r="AFQ110" s="1252"/>
      <c r="AFR110" s="1252"/>
      <c r="AFS110" s="1252"/>
      <c r="AFT110" s="1252"/>
      <c r="AFU110" s="1252"/>
      <c r="AFV110" s="1252"/>
      <c r="AFW110" s="1252"/>
      <c r="AFX110" s="1252"/>
      <c r="AFY110" s="1252"/>
      <c r="AFZ110" s="1252"/>
      <c r="AGA110" s="1252"/>
      <c r="AGB110" s="1252"/>
      <c r="AGC110" s="1252"/>
      <c r="AGD110" s="1252"/>
      <c r="AGE110" s="1252"/>
      <c r="AGF110" s="1252"/>
      <c r="AGG110" s="1252"/>
      <c r="AGH110" s="1252"/>
      <c r="AGI110" s="1252"/>
      <c r="AGJ110" s="1252"/>
      <c r="AGK110" s="1252"/>
      <c r="AGL110" s="1252"/>
      <c r="AGM110" s="1252"/>
      <c r="AGN110" s="1252"/>
      <c r="AGO110" s="1252"/>
      <c r="AGP110" s="1252"/>
      <c r="AGQ110" s="1252"/>
      <c r="AGR110" s="1252"/>
      <c r="AGS110" s="1252"/>
      <c r="AGT110" s="1252"/>
      <c r="AGU110" s="1252"/>
      <c r="AGV110" s="1252"/>
      <c r="AGW110" s="1252"/>
      <c r="AGX110" s="1252"/>
      <c r="AGY110" s="1252"/>
      <c r="AGZ110" s="1252"/>
      <c r="AHA110" s="1252"/>
      <c r="AHB110" s="1252"/>
      <c r="AHC110" s="1252"/>
      <c r="AHD110" s="1252"/>
      <c r="AHE110" s="1252"/>
      <c r="AHF110" s="1252"/>
      <c r="AHG110" s="1252"/>
      <c r="AHH110" s="1252"/>
      <c r="AHI110" s="1252"/>
      <c r="AHJ110" s="1252"/>
      <c r="AHK110" s="1252"/>
      <c r="AHL110" s="1252"/>
      <c r="AHM110" s="1252"/>
      <c r="AHN110" s="1252"/>
      <c r="AHO110" s="1252"/>
      <c r="AHP110" s="1252"/>
      <c r="AHQ110" s="1252"/>
      <c r="AHR110" s="1252"/>
      <c r="AHS110" s="1252"/>
      <c r="AHT110" s="1252"/>
      <c r="AHU110" s="1252"/>
      <c r="AHV110" s="1252"/>
      <c r="AHW110" s="1252"/>
      <c r="AHX110" s="1252"/>
      <c r="AHY110" s="1252"/>
      <c r="AHZ110" s="1252"/>
      <c r="AIA110" s="1252"/>
      <c r="AIB110" s="1252"/>
      <c r="AIC110" s="1252"/>
      <c r="AID110" s="1252"/>
      <c r="AIE110" s="1252"/>
      <c r="AIF110" s="1252"/>
      <c r="AIG110" s="1252"/>
      <c r="AIH110" s="1252"/>
      <c r="AII110" s="1252"/>
      <c r="AIJ110" s="1252"/>
      <c r="AIK110" s="1252"/>
      <c r="AIL110" s="1252"/>
      <c r="AIM110" s="1252"/>
      <c r="AIN110" s="1252"/>
      <c r="AIO110" s="1252"/>
      <c r="AIP110" s="1252"/>
      <c r="AIQ110" s="1252"/>
      <c r="AIR110" s="1252"/>
      <c r="AIS110" s="1252"/>
      <c r="AIT110" s="1252"/>
      <c r="AIU110" s="1252"/>
      <c r="AIV110" s="1252"/>
      <c r="AIW110" s="1252"/>
      <c r="AIX110" s="1252"/>
      <c r="AIY110" s="1252"/>
      <c r="AIZ110" s="1252"/>
      <c r="AJA110" s="1252"/>
      <c r="AJB110" s="1252"/>
      <c r="AJC110" s="1252"/>
      <c r="AJD110" s="1252"/>
      <c r="AJE110" s="1252"/>
      <c r="AJF110" s="1252"/>
      <c r="AJG110" s="1252"/>
      <c r="AJH110" s="1252"/>
      <c r="AJI110" s="1252"/>
      <c r="AJJ110" s="1252"/>
      <c r="AJK110" s="1252"/>
      <c r="AJL110" s="1252"/>
      <c r="AJM110" s="1252"/>
      <c r="AJN110" s="1252"/>
      <c r="AJO110" s="1252"/>
      <c r="AJP110" s="1252"/>
      <c r="AJQ110" s="1252"/>
      <c r="AJR110" s="1252"/>
      <c r="AJS110" s="1252"/>
      <c r="AJT110" s="1252"/>
      <c r="AJU110" s="1252"/>
      <c r="AJV110" s="1252"/>
      <c r="AJW110" s="1252"/>
      <c r="AJX110" s="1252"/>
      <c r="AJY110" s="1252"/>
      <c r="AJZ110" s="1252"/>
      <c r="AKA110" s="1252"/>
      <c r="AKB110" s="1252"/>
      <c r="AKC110" s="1252"/>
      <c r="AKD110" s="1252"/>
      <c r="AKE110" s="1252"/>
      <c r="AKF110" s="1252"/>
      <c r="AKG110" s="1252"/>
      <c r="AKH110" s="1252"/>
      <c r="AKI110" s="1252"/>
      <c r="AKJ110" s="1252"/>
      <c r="AKK110" s="1252"/>
      <c r="AKL110" s="1252"/>
      <c r="AKM110" s="1252"/>
      <c r="AKN110" s="1252"/>
      <c r="AKO110" s="1252"/>
      <c r="AKP110" s="1252"/>
      <c r="AKQ110" s="1252"/>
      <c r="AKR110" s="1252"/>
      <c r="AKS110" s="1252"/>
      <c r="AKT110" s="1252"/>
      <c r="AKU110" s="1252"/>
      <c r="AKV110" s="1252"/>
      <c r="AKW110" s="1252"/>
      <c r="AKX110" s="1252"/>
      <c r="AKY110" s="1252"/>
      <c r="AKZ110" s="1252"/>
      <c r="ALA110" s="1252"/>
      <c r="ALB110" s="1252"/>
      <c r="ALC110" s="1252"/>
      <c r="ALD110" s="1252"/>
      <c r="ALE110" s="1252"/>
      <c r="ALF110" s="1252"/>
      <c r="ALG110" s="1252"/>
      <c r="ALH110" s="1252"/>
      <c r="ALI110" s="1252"/>
      <c r="ALJ110" s="1252"/>
      <c r="ALK110" s="1252"/>
      <c r="ALL110" s="1252"/>
      <c r="ALM110" s="1252"/>
      <c r="ALN110" s="1252"/>
      <c r="ALO110" s="1252"/>
      <c r="ALP110" s="1252"/>
      <c r="ALQ110" s="1252"/>
      <c r="ALR110" s="1252"/>
      <c r="ALS110" s="1252"/>
      <c r="ALT110" s="1252"/>
      <c r="ALU110" s="1252"/>
      <c r="ALV110" s="1252"/>
      <c r="ALW110" s="1252"/>
      <c r="ALX110" s="1252"/>
      <c r="ALY110" s="1252"/>
      <c r="ALZ110" s="1252"/>
      <c r="AMA110" s="1252"/>
      <c r="AMB110" s="1252"/>
      <c r="AMC110" s="1252"/>
      <c r="AMD110" s="1252"/>
      <c r="AME110" s="1252"/>
      <c r="AMF110" s="1252"/>
      <c r="AMG110" s="1252"/>
      <c r="AMH110" s="1252"/>
      <c r="AMI110" s="1252"/>
      <c r="AMJ110" s="1252"/>
      <c r="AMK110" s="1252"/>
      <c r="AML110" s="1252"/>
      <c r="AMM110" s="1252"/>
      <c r="AMN110" s="1252"/>
      <c r="AMO110" s="1252"/>
      <c r="AMP110" s="1252"/>
      <c r="AMQ110" s="1252"/>
      <c r="AMR110" s="1252"/>
      <c r="AMS110" s="1252"/>
      <c r="AMT110" s="1252"/>
      <c r="AMU110" s="1252"/>
      <c r="AMV110" s="1252"/>
      <c r="AMW110" s="1252"/>
      <c r="AMX110" s="1252"/>
      <c r="AMY110" s="1252"/>
      <c r="AMZ110" s="1252"/>
      <c r="ANA110" s="1252"/>
      <c r="ANB110" s="1252"/>
      <c r="ANC110" s="1252"/>
      <c r="AND110" s="1252"/>
      <c r="ANE110" s="1252"/>
      <c r="ANF110" s="1252"/>
      <c r="ANG110" s="1252"/>
      <c r="ANH110" s="1252"/>
      <c r="ANI110" s="1252"/>
      <c r="ANJ110" s="1252"/>
      <c r="ANK110" s="1252"/>
      <c r="ANL110" s="1252"/>
      <c r="ANM110" s="1252"/>
      <c r="ANN110" s="1252"/>
      <c r="ANO110" s="1252"/>
      <c r="ANP110" s="1252"/>
      <c r="ANQ110" s="1252"/>
      <c r="ANR110" s="1252"/>
      <c r="ANS110" s="1252"/>
      <c r="ANT110" s="1252"/>
      <c r="ANU110" s="1252"/>
      <c r="ANV110" s="1252"/>
      <c r="ANW110" s="1252"/>
      <c r="ANX110" s="1252"/>
      <c r="ANY110" s="1252"/>
      <c r="ANZ110" s="1252"/>
      <c r="AOA110" s="1252"/>
      <c r="AOB110" s="1252"/>
      <c r="AOC110" s="1252"/>
      <c r="AOD110" s="1252"/>
      <c r="AOE110" s="1252"/>
      <c r="AOF110" s="1252"/>
      <c r="AOG110" s="1252"/>
      <c r="AOH110" s="1252"/>
      <c r="AOI110" s="1252"/>
      <c r="AOJ110" s="1252"/>
      <c r="AOK110" s="1252"/>
      <c r="AOL110" s="1252"/>
      <c r="AOM110" s="1252"/>
      <c r="AON110" s="1252"/>
      <c r="AOO110" s="1252"/>
      <c r="AOP110" s="1252"/>
      <c r="AOQ110" s="1252"/>
      <c r="AOR110" s="1252"/>
      <c r="AOS110" s="1252"/>
      <c r="AOT110" s="1252"/>
      <c r="AOU110" s="1252"/>
      <c r="AOV110" s="1252"/>
      <c r="AOW110" s="1252"/>
      <c r="AOX110" s="1252"/>
      <c r="AOY110" s="1252"/>
      <c r="AOZ110" s="1252"/>
      <c r="APA110" s="1252"/>
      <c r="APB110" s="1252"/>
      <c r="APC110" s="1252"/>
      <c r="APD110" s="1252"/>
      <c r="APE110" s="1252"/>
      <c r="APF110" s="1252"/>
      <c r="APG110" s="1252"/>
      <c r="APH110" s="1252"/>
      <c r="API110" s="1252"/>
      <c r="APJ110" s="1252"/>
      <c r="APK110" s="1252"/>
      <c r="APL110" s="1252"/>
      <c r="APM110" s="1252"/>
      <c r="APN110" s="1252"/>
      <c r="APO110" s="1252"/>
      <c r="APP110" s="1252"/>
      <c r="APQ110" s="1252"/>
      <c r="APR110" s="1252"/>
      <c r="APS110" s="1252"/>
      <c r="APT110" s="1252"/>
      <c r="APU110" s="1252"/>
      <c r="APV110" s="1252"/>
      <c r="APW110" s="1252"/>
      <c r="APX110" s="1252"/>
      <c r="APY110" s="1252"/>
      <c r="APZ110" s="1252"/>
      <c r="AQA110" s="1252"/>
      <c r="AQB110" s="1252"/>
      <c r="AQC110" s="1252"/>
      <c r="AQD110" s="1252"/>
      <c r="AQE110" s="1252"/>
      <c r="AQF110" s="1252"/>
      <c r="AQG110" s="1252"/>
      <c r="AQH110" s="1252"/>
      <c r="AQI110" s="1252"/>
      <c r="AQJ110" s="1252"/>
      <c r="AQK110" s="1252"/>
      <c r="AQL110" s="1252"/>
      <c r="AQM110" s="1252"/>
      <c r="AQN110" s="1252"/>
      <c r="AQO110" s="1252"/>
      <c r="AQP110" s="1252"/>
      <c r="AQQ110" s="1252"/>
      <c r="AQR110" s="1252"/>
      <c r="AQS110" s="1252"/>
      <c r="AQT110" s="1252"/>
      <c r="AQU110" s="1252"/>
      <c r="AQV110" s="1252"/>
      <c r="AQW110" s="1252"/>
      <c r="AQX110" s="1252"/>
      <c r="AQY110" s="1252"/>
      <c r="AQZ110" s="1252"/>
      <c r="ARA110" s="1252"/>
      <c r="ARB110" s="1252"/>
      <c r="ARC110" s="1252"/>
      <c r="ARD110" s="1252"/>
      <c r="ARE110" s="1252"/>
      <c r="ARF110" s="1252"/>
      <c r="ARG110" s="1252"/>
      <c r="ARH110" s="1252"/>
      <c r="ARI110" s="1252"/>
      <c r="ARJ110" s="1252"/>
      <c r="ARK110" s="1252"/>
      <c r="ARL110" s="1252"/>
      <c r="ARM110" s="1252"/>
      <c r="ARN110" s="1252"/>
      <c r="ARO110" s="1252"/>
      <c r="ARP110" s="1252"/>
      <c r="ARQ110" s="1252"/>
      <c r="ARR110" s="1252"/>
      <c r="ARS110" s="1252"/>
      <c r="ART110" s="1252"/>
      <c r="ARU110" s="1252"/>
      <c r="ARV110" s="1252"/>
      <c r="ARW110" s="1252"/>
      <c r="ARX110" s="1252"/>
      <c r="ARY110" s="1252"/>
      <c r="ARZ110" s="1252"/>
      <c r="ASA110" s="1252"/>
      <c r="ASB110" s="1252"/>
      <c r="ASC110" s="1252"/>
      <c r="ASD110" s="1252"/>
      <c r="ASE110" s="1252"/>
      <c r="ASF110" s="1252"/>
      <c r="ASG110" s="1252"/>
      <c r="ASH110" s="1252"/>
      <c r="ASI110" s="1252"/>
      <c r="ASJ110" s="1252"/>
      <c r="ASK110" s="1252"/>
      <c r="ASL110" s="1252"/>
      <c r="ASM110" s="1252"/>
      <c r="ASN110" s="1252"/>
      <c r="ASO110" s="1252"/>
      <c r="ASP110" s="1252"/>
      <c r="ASQ110" s="1252"/>
      <c r="ASR110" s="1252"/>
      <c r="ASS110" s="1252"/>
      <c r="AST110" s="1252"/>
      <c r="ASU110" s="1252"/>
      <c r="ASV110" s="1252"/>
      <c r="ASW110" s="1252"/>
      <c r="ASX110" s="1252"/>
      <c r="ASY110" s="1252"/>
      <c r="ASZ110" s="1252"/>
      <c r="ATA110" s="1252"/>
      <c r="ATB110" s="1252"/>
      <c r="ATC110" s="1252"/>
      <c r="ATD110" s="1252"/>
      <c r="ATE110" s="1252"/>
      <c r="ATF110" s="1252"/>
      <c r="ATG110" s="1252"/>
      <c r="ATH110" s="1252"/>
      <c r="ATI110" s="1252"/>
      <c r="ATJ110" s="1252"/>
      <c r="ATK110" s="1252"/>
      <c r="ATL110" s="1252"/>
      <c r="ATM110" s="1252"/>
      <c r="ATN110" s="1252"/>
      <c r="ATO110" s="1252"/>
      <c r="ATP110" s="1252"/>
      <c r="ATQ110" s="1252"/>
      <c r="ATR110" s="1252"/>
      <c r="ATS110" s="1252"/>
      <c r="ATT110" s="1252"/>
      <c r="ATU110" s="1252"/>
      <c r="ATV110" s="1252"/>
      <c r="ATW110" s="1252"/>
      <c r="ATX110" s="1252"/>
      <c r="ATY110" s="1252"/>
      <c r="ATZ110" s="1252"/>
      <c r="AUA110" s="1252"/>
      <c r="AUB110" s="1252"/>
      <c r="AUC110" s="1252"/>
      <c r="AUD110" s="1252"/>
      <c r="AUE110" s="1252"/>
      <c r="AUF110" s="1252"/>
      <c r="AUG110" s="1252"/>
      <c r="AUH110" s="1252"/>
      <c r="AUI110" s="1252"/>
      <c r="AUJ110" s="1252"/>
      <c r="AUK110" s="1252"/>
      <c r="AUL110" s="1252"/>
      <c r="AUM110" s="1252"/>
      <c r="AUN110" s="1252"/>
      <c r="AUO110" s="1252"/>
      <c r="AUP110" s="1252"/>
      <c r="AUQ110" s="1252"/>
      <c r="AUR110" s="1252"/>
      <c r="AUS110" s="1252"/>
      <c r="AUT110" s="1252"/>
      <c r="AUU110" s="1252"/>
      <c r="AUV110" s="1252"/>
      <c r="AUW110" s="1252"/>
      <c r="AUX110" s="1252"/>
      <c r="AUY110" s="1252"/>
      <c r="AUZ110" s="1252"/>
      <c r="AVA110" s="1252"/>
      <c r="AVB110" s="1252"/>
      <c r="AVC110" s="1252"/>
      <c r="AVD110" s="1252"/>
      <c r="AVE110" s="1252"/>
      <c r="AVF110" s="1252"/>
      <c r="AVG110" s="1252"/>
      <c r="AVH110" s="1252"/>
      <c r="AVI110" s="1252"/>
      <c r="AVJ110" s="1252"/>
      <c r="AVK110" s="1252"/>
      <c r="AVL110" s="1252"/>
      <c r="AVM110" s="1252"/>
      <c r="AVN110" s="1252"/>
      <c r="AVO110" s="1252"/>
      <c r="AVP110" s="1252"/>
      <c r="AVQ110" s="1252"/>
      <c r="AVR110" s="1252"/>
      <c r="AVS110" s="1252"/>
      <c r="AVT110" s="1252"/>
      <c r="AVU110" s="1252"/>
      <c r="AVV110" s="1252"/>
      <c r="AVW110" s="1252"/>
      <c r="AVX110" s="1252"/>
      <c r="AVY110" s="1252"/>
      <c r="AVZ110" s="1252"/>
      <c r="AWA110" s="1252"/>
      <c r="AWB110" s="1252"/>
      <c r="AWC110" s="1252"/>
      <c r="AWD110" s="1252"/>
      <c r="AWE110" s="1252"/>
      <c r="AWF110" s="1252"/>
      <c r="AWG110" s="1252"/>
      <c r="AWH110" s="1252"/>
      <c r="AWI110" s="1252"/>
      <c r="AWJ110" s="1252"/>
      <c r="AWK110" s="1252"/>
      <c r="AWL110" s="1252"/>
      <c r="AWM110" s="1252"/>
      <c r="AWN110" s="1252"/>
      <c r="AWO110" s="1252"/>
      <c r="AWP110" s="1252"/>
      <c r="AWQ110" s="1252"/>
      <c r="AWR110" s="1252"/>
      <c r="AWS110" s="1252"/>
      <c r="AWT110" s="1252"/>
      <c r="AWU110" s="1252"/>
      <c r="AWV110" s="1252"/>
      <c r="AWW110" s="1252"/>
      <c r="AWX110" s="1252"/>
      <c r="AWY110" s="1252"/>
      <c r="AWZ110" s="1252"/>
      <c r="AXA110" s="1252"/>
      <c r="AXB110" s="1252"/>
      <c r="AXC110" s="1252"/>
      <c r="AXD110" s="1252"/>
      <c r="AXE110" s="1252"/>
      <c r="AXF110" s="1252"/>
      <c r="AXG110" s="1252"/>
      <c r="AXH110" s="1252"/>
      <c r="AXI110" s="1252"/>
      <c r="AXJ110" s="1252"/>
      <c r="AXK110" s="1252"/>
      <c r="AXL110" s="1252"/>
      <c r="AXM110" s="1252"/>
      <c r="AXN110" s="1252"/>
      <c r="AXO110" s="1252"/>
      <c r="AXP110" s="1252"/>
      <c r="AXQ110" s="1252"/>
      <c r="AXR110" s="1252"/>
      <c r="AXS110" s="1252"/>
      <c r="AXT110" s="1252"/>
      <c r="AXU110" s="1252"/>
      <c r="AXV110" s="1252"/>
      <c r="AXW110" s="1252"/>
      <c r="AXX110" s="1252"/>
      <c r="AXY110" s="1252"/>
      <c r="AXZ110" s="1252"/>
      <c r="AYA110" s="1252"/>
      <c r="AYB110" s="1252"/>
      <c r="AYC110" s="1252"/>
      <c r="AYD110" s="1252"/>
      <c r="AYE110" s="1252"/>
      <c r="AYF110" s="1252"/>
      <c r="AYG110" s="1252"/>
      <c r="AYH110" s="1252"/>
      <c r="AYI110" s="1252"/>
      <c r="AYJ110" s="1252"/>
      <c r="AYK110" s="1252"/>
      <c r="AYL110" s="1252"/>
      <c r="AYM110" s="1252"/>
      <c r="AYN110" s="1252"/>
      <c r="AYO110" s="1252"/>
      <c r="AYP110" s="1252"/>
      <c r="AYQ110" s="1252"/>
      <c r="AYR110" s="1252"/>
      <c r="AYS110" s="1252"/>
      <c r="AYT110" s="1252"/>
      <c r="AYU110" s="1252"/>
      <c r="AYV110" s="1252"/>
      <c r="AYW110" s="1252"/>
      <c r="AYX110" s="1252"/>
      <c r="AYY110" s="1252"/>
      <c r="AYZ110" s="1252"/>
      <c r="AZA110" s="1252"/>
      <c r="AZB110" s="1252"/>
      <c r="AZC110" s="1252"/>
      <c r="AZD110" s="1252"/>
      <c r="AZE110" s="1252"/>
      <c r="AZF110" s="1252"/>
      <c r="AZG110" s="1252"/>
      <c r="AZH110" s="1252"/>
      <c r="AZI110" s="1252"/>
      <c r="AZJ110" s="1252"/>
      <c r="AZK110" s="1252"/>
      <c r="AZL110" s="1252"/>
      <c r="AZM110" s="1252"/>
      <c r="AZN110" s="1252"/>
      <c r="AZO110" s="1252"/>
      <c r="AZP110" s="1252"/>
      <c r="AZQ110" s="1252"/>
      <c r="AZR110" s="1252"/>
      <c r="AZS110" s="1252"/>
      <c r="AZT110" s="1252"/>
      <c r="AZU110" s="1252"/>
      <c r="AZV110" s="1252"/>
      <c r="AZW110" s="1252"/>
      <c r="AZX110" s="1252"/>
      <c r="AZY110" s="1252"/>
      <c r="AZZ110" s="1252"/>
      <c r="BAA110" s="1252"/>
      <c r="BAB110" s="1252"/>
      <c r="BAC110" s="1252"/>
      <c r="BAD110" s="1252"/>
      <c r="BAE110" s="1252"/>
      <c r="BAF110" s="1252"/>
      <c r="BAG110" s="1252"/>
      <c r="BAH110" s="1252"/>
      <c r="BAI110" s="1252"/>
      <c r="BAJ110" s="1252"/>
      <c r="BAK110" s="1252"/>
      <c r="BAL110" s="1252"/>
      <c r="BAM110" s="1252"/>
      <c r="BAN110" s="1252"/>
      <c r="BAO110" s="1252"/>
      <c r="BAP110" s="1252"/>
      <c r="BAQ110" s="1252"/>
      <c r="BAR110" s="1252"/>
      <c r="BAS110" s="1252"/>
      <c r="BAT110" s="1252"/>
      <c r="BAU110" s="1252"/>
      <c r="BAV110" s="1252"/>
      <c r="BAW110" s="1252"/>
      <c r="BAX110" s="1252"/>
      <c r="BAY110" s="1252"/>
      <c r="BAZ110" s="1252"/>
      <c r="BBA110" s="1252"/>
      <c r="BBB110" s="1252"/>
      <c r="BBC110" s="1252"/>
      <c r="BBD110" s="1252"/>
      <c r="BBE110" s="1252"/>
      <c r="BBF110" s="1252"/>
      <c r="BBG110" s="1252"/>
      <c r="BBH110" s="1252"/>
      <c r="BBI110" s="1252"/>
      <c r="BBJ110" s="1252"/>
      <c r="BBK110" s="1252"/>
      <c r="BBL110" s="1252"/>
      <c r="BBM110" s="1252"/>
      <c r="BBN110" s="1252"/>
      <c r="BBO110" s="1252"/>
      <c r="BBP110" s="1252"/>
      <c r="BBQ110" s="1252"/>
      <c r="BBR110" s="1252"/>
      <c r="BBS110" s="1252"/>
      <c r="BBT110" s="1252"/>
      <c r="BBU110" s="1252"/>
      <c r="BBV110" s="1252"/>
      <c r="BBW110" s="1252"/>
      <c r="BBX110" s="1252"/>
      <c r="BBY110" s="1252"/>
      <c r="BBZ110" s="1252"/>
      <c r="BCA110" s="1252"/>
      <c r="BCB110" s="1252"/>
      <c r="BCC110" s="1252"/>
      <c r="BCD110" s="1252"/>
      <c r="BCE110" s="1252"/>
      <c r="BCF110" s="1252"/>
      <c r="BCG110" s="1252"/>
      <c r="BCH110" s="1252"/>
      <c r="BCI110" s="1252"/>
      <c r="BCJ110" s="1252"/>
      <c r="BCK110" s="1252"/>
      <c r="BCL110" s="1252"/>
      <c r="BCM110" s="1252"/>
      <c r="BCN110" s="1252"/>
      <c r="BCO110" s="1252"/>
      <c r="BCP110" s="1252"/>
      <c r="BCQ110" s="1252"/>
      <c r="BCR110" s="1252"/>
      <c r="BCS110" s="1252"/>
      <c r="BCT110" s="1252"/>
      <c r="BCU110" s="1252"/>
      <c r="BCV110" s="1252"/>
      <c r="BCW110" s="1252"/>
      <c r="BCX110" s="1252"/>
      <c r="BCY110" s="1252"/>
      <c r="BCZ110" s="1252"/>
      <c r="BDA110" s="1252"/>
      <c r="BDB110" s="1252"/>
      <c r="BDC110" s="1252"/>
      <c r="BDD110" s="1252"/>
      <c r="BDE110" s="1252"/>
      <c r="BDF110" s="1252"/>
      <c r="BDG110" s="1252"/>
      <c r="BDH110" s="1252"/>
      <c r="BDI110" s="1252"/>
      <c r="BDJ110" s="1252"/>
      <c r="BDK110" s="1252"/>
      <c r="BDL110" s="1252"/>
      <c r="BDM110" s="1252"/>
      <c r="BDN110" s="1252"/>
      <c r="BDO110" s="1252"/>
      <c r="BDP110" s="1252"/>
      <c r="BDQ110" s="1252"/>
      <c r="BDR110" s="1252"/>
      <c r="BDS110" s="1252"/>
      <c r="BDT110" s="1252"/>
      <c r="BDU110" s="1252"/>
      <c r="BDV110" s="1252"/>
      <c r="BDW110" s="1252"/>
      <c r="BDX110" s="1252"/>
      <c r="BDY110" s="1252"/>
      <c r="BDZ110" s="1252"/>
      <c r="BEA110" s="1252"/>
      <c r="BEB110" s="1252"/>
      <c r="BEC110" s="1252"/>
      <c r="BED110" s="1252"/>
      <c r="BEE110" s="1252"/>
      <c r="BEF110" s="1252"/>
      <c r="BEG110" s="1252"/>
      <c r="BEH110" s="1252"/>
      <c r="BEI110" s="1252"/>
      <c r="BEJ110" s="1252"/>
      <c r="BEK110" s="1252"/>
      <c r="BEL110" s="1252"/>
      <c r="BEM110" s="1252"/>
      <c r="BEN110" s="1252"/>
      <c r="BEO110" s="1252"/>
      <c r="BEP110" s="1252"/>
      <c r="BEQ110" s="1252"/>
      <c r="BER110" s="1252"/>
      <c r="BES110" s="1252"/>
      <c r="BET110" s="1252"/>
      <c r="BEU110" s="1252"/>
      <c r="BEV110" s="1252"/>
      <c r="BEW110" s="1252"/>
      <c r="BEX110" s="1252"/>
      <c r="BEY110" s="1252"/>
      <c r="BEZ110" s="1252"/>
      <c r="BFA110" s="1252"/>
      <c r="BFB110" s="1252"/>
      <c r="BFC110" s="1252"/>
      <c r="BFD110" s="1252"/>
      <c r="BFE110" s="1252"/>
      <c r="BFF110" s="1252"/>
      <c r="BFG110" s="1252"/>
      <c r="BFH110" s="1252"/>
      <c r="BFI110" s="1252"/>
      <c r="BFJ110" s="1252"/>
      <c r="BFK110" s="1252"/>
      <c r="BFL110" s="1252"/>
      <c r="BFM110" s="1252"/>
      <c r="BFN110" s="1252"/>
      <c r="BFO110" s="1252"/>
      <c r="BFP110" s="1252"/>
      <c r="BFQ110" s="1252"/>
      <c r="BFR110" s="1252"/>
      <c r="BFS110" s="1252"/>
      <c r="BFT110" s="1252"/>
      <c r="BFU110" s="1252"/>
      <c r="BFV110" s="1252"/>
      <c r="BFW110" s="1252"/>
      <c r="BFX110" s="1252"/>
      <c r="BFY110" s="1252"/>
      <c r="BFZ110" s="1252"/>
      <c r="BGA110" s="1252"/>
      <c r="BGB110" s="1252"/>
      <c r="BGC110" s="1252"/>
      <c r="BGD110" s="1252"/>
      <c r="BGE110" s="1252"/>
      <c r="BGF110" s="1252"/>
      <c r="BGG110" s="1252"/>
      <c r="BGH110" s="1252"/>
      <c r="BGI110" s="1252"/>
      <c r="BGJ110" s="1252"/>
      <c r="BGK110" s="1252"/>
      <c r="BGL110" s="1252"/>
      <c r="BGM110" s="1252"/>
      <c r="BGN110" s="1252"/>
      <c r="BGO110" s="1252"/>
      <c r="BGP110" s="1252"/>
      <c r="BGQ110" s="1252"/>
      <c r="BGR110" s="1252"/>
      <c r="BGS110" s="1252"/>
      <c r="BGT110" s="1252"/>
      <c r="BGU110" s="1252"/>
      <c r="BGV110" s="1252"/>
      <c r="BGW110" s="1252"/>
      <c r="BGX110" s="1252"/>
      <c r="BGY110" s="1252"/>
      <c r="BGZ110" s="1252"/>
      <c r="BHA110" s="1252"/>
      <c r="BHB110" s="1252"/>
      <c r="BHC110" s="1252"/>
      <c r="BHD110" s="1252"/>
      <c r="BHE110" s="1252"/>
      <c r="BHF110" s="1252"/>
      <c r="BHG110" s="1252"/>
      <c r="BHH110" s="1252"/>
      <c r="BHI110" s="1252"/>
      <c r="BHJ110" s="1252"/>
      <c r="BHK110" s="1252"/>
      <c r="BHL110" s="1252"/>
      <c r="BHM110" s="1252"/>
      <c r="BHN110" s="1252"/>
      <c r="BHO110" s="1252"/>
      <c r="BHP110" s="1252"/>
      <c r="BHQ110" s="1252"/>
      <c r="BHR110" s="1252"/>
      <c r="BHS110" s="1252"/>
      <c r="BHT110" s="1252"/>
      <c r="BHU110" s="1252"/>
      <c r="BHV110" s="1252"/>
      <c r="BHW110" s="1252"/>
      <c r="BHX110" s="1252"/>
      <c r="BHY110" s="1252"/>
      <c r="BHZ110" s="1252"/>
      <c r="BIA110" s="1252"/>
      <c r="BIB110" s="1252"/>
      <c r="BIC110" s="1252"/>
      <c r="BID110" s="1252"/>
      <c r="BIE110" s="1252"/>
      <c r="BIF110" s="1252"/>
      <c r="BIG110" s="1252"/>
      <c r="BIH110" s="1252"/>
      <c r="BII110" s="1252"/>
      <c r="BIJ110" s="1252"/>
      <c r="BIK110" s="1252"/>
      <c r="BIL110" s="1252"/>
      <c r="BIM110" s="1252"/>
      <c r="BIN110" s="1252"/>
      <c r="BIO110" s="1252"/>
      <c r="BIP110" s="1252"/>
      <c r="BIQ110" s="1252"/>
      <c r="BIR110" s="1252"/>
      <c r="BIS110" s="1252"/>
      <c r="BIT110" s="1252"/>
      <c r="BIU110" s="1252"/>
      <c r="BIV110" s="1252"/>
      <c r="BIW110" s="1252"/>
      <c r="BIX110" s="1252"/>
      <c r="BIY110" s="1252"/>
      <c r="BIZ110" s="1252"/>
      <c r="BJA110" s="1252"/>
      <c r="BJB110" s="1252"/>
      <c r="BJC110" s="1252"/>
      <c r="BJD110" s="1252"/>
      <c r="BJE110" s="1252"/>
      <c r="BJF110" s="1252"/>
      <c r="BJG110" s="1252"/>
      <c r="BJH110" s="1252"/>
      <c r="BJI110" s="1252"/>
      <c r="BJJ110" s="1252"/>
      <c r="BJK110" s="1252"/>
      <c r="BJL110" s="1252"/>
      <c r="BJM110" s="1252"/>
      <c r="BJN110" s="1252"/>
      <c r="BJO110" s="1252"/>
      <c r="BJP110" s="1252"/>
      <c r="BJQ110" s="1252"/>
      <c r="BJR110" s="1252"/>
      <c r="BJS110" s="1252"/>
      <c r="BJT110" s="1252"/>
      <c r="BJU110" s="1252"/>
      <c r="BJV110" s="1252"/>
      <c r="BJW110" s="1252"/>
      <c r="BJX110" s="1252"/>
      <c r="BJY110" s="1252"/>
      <c r="BJZ110" s="1252"/>
      <c r="BKA110" s="1252"/>
      <c r="BKB110" s="1252"/>
      <c r="BKC110" s="1252"/>
      <c r="BKD110" s="1252"/>
      <c r="BKE110" s="1252"/>
      <c r="BKF110" s="1252"/>
      <c r="BKG110" s="1252"/>
      <c r="BKH110" s="1252"/>
      <c r="BKI110" s="1252"/>
      <c r="BKJ110" s="1252"/>
      <c r="BKK110" s="1252"/>
      <c r="BKL110" s="1252"/>
      <c r="BKM110" s="1252"/>
      <c r="BKN110" s="1252"/>
      <c r="BKO110" s="1252"/>
      <c r="BKP110" s="1252"/>
      <c r="BKQ110" s="1252"/>
      <c r="BKR110" s="1252"/>
      <c r="BKS110" s="1252"/>
      <c r="BKT110" s="1252"/>
      <c r="BKU110" s="1252"/>
      <c r="BKV110" s="1252"/>
      <c r="BKW110" s="1252"/>
      <c r="BKX110" s="1252"/>
      <c r="BKY110" s="1252"/>
      <c r="BKZ110" s="1252"/>
      <c r="BLA110" s="1252"/>
      <c r="BLB110" s="1252"/>
      <c r="BLC110" s="1252"/>
      <c r="BLD110" s="1252"/>
      <c r="BLE110" s="1252"/>
      <c r="BLF110" s="1252"/>
      <c r="BLG110" s="1252"/>
      <c r="BLH110" s="1252"/>
      <c r="BLI110" s="1252"/>
      <c r="BLJ110" s="1252"/>
      <c r="BLK110" s="1252"/>
      <c r="BLL110" s="1252"/>
      <c r="BLM110" s="1252"/>
      <c r="BLN110" s="1252"/>
      <c r="BLO110" s="1252"/>
      <c r="BLP110" s="1252"/>
      <c r="BLQ110" s="1252"/>
      <c r="BLR110" s="1252"/>
      <c r="BLS110" s="1252"/>
      <c r="BLT110" s="1252"/>
      <c r="BLU110" s="1252"/>
      <c r="BLV110" s="1252"/>
      <c r="BLW110" s="1252"/>
      <c r="BLX110" s="1252"/>
      <c r="BLY110" s="1252"/>
      <c r="BLZ110" s="1252"/>
      <c r="BMA110" s="1252"/>
      <c r="BMB110" s="1252"/>
      <c r="BMC110" s="1252"/>
      <c r="BMD110" s="1252"/>
      <c r="BME110" s="1252"/>
      <c r="BMF110" s="1252"/>
      <c r="BMG110" s="1252"/>
      <c r="BMH110" s="1252"/>
      <c r="BMI110" s="1252"/>
      <c r="BMJ110" s="1252"/>
      <c r="BMK110" s="1252"/>
      <c r="BML110" s="1252"/>
      <c r="BMM110" s="1252"/>
      <c r="BMN110" s="1252"/>
      <c r="BMO110" s="1252"/>
      <c r="BMP110" s="1252"/>
      <c r="BMQ110" s="1252"/>
      <c r="BMR110" s="1252"/>
      <c r="BMS110" s="1252"/>
      <c r="BMT110" s="1252"/>
      <c r="BMU110" s="1252"/>
      <c r="BMV110" s="1252"/>
      <c r="BMW110" s="1252"/>
      <c r="BMX110" s="1252"/>
      <c r="BMY110" s="1252"/>
      <c r="BMZ110" s="1252"/>
      <c r="BNA110" s="1252"/>
      <c r="BNB110" s="1252"/>
      <c r="BNC110" s="1252"/>
      <c r="BND110" s="1252"/>
      <c r="BNE110" s="1252"/>
      <c r="BNF110" s="1252"/>
      <c r="BNG110" s="1252"/>
      <c r="BNH110" s="1252"/>
      <c r="BNI110" s="1252"/>
      <c r="BNJ110" s="1252"/>
      <c r="BNK110" s="1252"/>
      <c r="BNL110" s="1252"/>
      <c r="BNM110" s="1252"/>
      <c r="BNN110" s="1252"/>
      <c r="BNO110" s="1252"/>
      <c r="BNP110" s="1252"/>
      <c r="BNQ110" s="1252"/>
      <c r="BNR110" s="1252"/>
      <c r="BNS110" s="1252"/>
      <c r="BNT110" s="1252"/>
      <c r="BNU110" s="1252"/>
      <c r="BNV110" s="1252"/>
      <c r="BNW110" s="1252"/>
      <c r="BNX110" s="1252"/>
      <c r="BNY110" s="1252"/>
      <c r="BNZ110" s="1252"/>
      <c r="BOA110" s="1252"/>
      <c r="BOB110" s="1252"/>
      <c r="BOC110" s="1252"/>
      <c r="BOD110" s="1252"/>
      <c r="BOE110" s="1252"/>
      <c r="BOF110" s="1252"/>
      <c r="BOG110" s="1252"/>
      <c r="BOH110" s="1252"/>
      <c r="BOI110" s="1252"/>
      <c r="BOJ110" s="1252"/>
      <c r="BOK110" s="1252"/>
      <c r="BOL110" s="1252"/>
      <c r="BOM110" s="1252"/>
      <c r="BON110" s="1252"/>
      <c r="BOO110" s="1252"/>
      <c r="BOP110" s="1252"/>
      <c r="BOQ110" s="1252"/>
      <c r="BOR110" s="1252"/>
      <c r="BOS110" s="1252"/>
      <c r="BOT110" s="1252"/>
      <c r="BOU110" s="1252"/>
      <c r="BOV110" s="1252"/>
      <c r="BOW110" s="1252"/>
      <c r="BOX110" s="1252"/>
      <c r="BOY110" s="1252"/>
      <c r="BOZ110" s="1252"/>
      <c r="BPA110" s="1252"/>
      <c r="BPB110" s="1252"/>
      <c r="BPC110" s="1252"/>
      <c r="BPD110" s="1252"/>
      <c r="BPE110" s="1252"/>
      <c r="BPF110" s="1252"/>
      <c r="BPG110" s="1252"/>
      <c r="BPH110" s="1252"/>
      <c r="BPI110" s="1252"/>
      <c r="BPJ110" s="1252"/>
      <c r="BPK110" s="1252"/>
      <c r="BPL110" s="1252"/>
      <c r="BPM110" s="1252"/>
      <c r="BPN110" s="1252"/>
      <c r="BPO110" s="1252"/>
      <c r="BPP110" s="1252"/>
      <c r="BPQ110" s="1252"/>
      <c r="BPR110" s="1252"/>
      <c r="BPS110" s="1252"/>
      <c r="BPT110" s="1252"/>
      <c r="BPU110" s="1252"/>
      <c r="BPV110" s="1252"/>
      <c r="BPW110" s="1252"/>
      <c r="BPX110" s="1252"/>
      <c r="BPY110" s="1252"/>
      <c r="BPZ110" s="1252"/>
      <c r="BQA110" s="1252"/>
      <c r="BQB110" s="1252"/>
      <c r="BQC110" s="1252"/>
      <c r="BQD110" s="1252"/>
      <c r="BQE110" s="1252"/>
      <c r="BQF110" s="1252"/>
      <c r="BQG110" s="1252"/>
      <c r="BQH110" s="1252"/>
      <c r="BQI110" s="1252"/>
      <c r="BQJ110" s="1252"/>
      <c r="BQK110" s="1252"/>
      <c r="BQL110" s="1252"/>
      <c r="BQM110" s="1252"/>
      <c r="BQN110" s="1252"/>
      <c r="BQO110" s="1252"/>
      <c r="BQP110" s="1252"/>
      <c r="BQQ110" s="1252"/>
      <c r="BQR110" s="1252"/>
      <c r="BQS110" s="1252"/>
      <c r="BQT110" s="1252"/>
      <c r="BQU110" s="1252"/>
      <c r="BQV110" s="1252"/>
      <c r="BQW110" s="1252"/>
      <c r="BQX110" s="1252"/>
      <c r="BQY110" s="1252"/>
      <c r="BQZ110" s="1252"/>
      <c r="BRA110" s="1252"/>
      <c r="BRB110" s="1252"/>
      <c r="BRC110" s="1252"/>
      <c r="BRD110" s="1252"/>
      <c r="BRE110" s="1252"/>
      <c r="BRF110" s="1252"/>
      <c r="BRG110" s="1252"/>
      <c r="BRH110" s="1252"/>
      <c r="BRI110" s="1252"/>
      <c r="BRJ110" s="1252"/>
      <c r="BRK110" s="1252"/>
      <c r="BRL110" s="1252"/>
      <c r="BRM110" s="1252"/>
      <c r="BRN110" s="1252"/>
      <c r="BRO110" s="1252"/>
      <c r="BRP110" s="1252"/>
      <c r="BRQ110" s="1252"/>
      <c r="BRR110" s="1252"/>
      <c r="BRS110" s="1252"/>
      <c r="BRT110" s="1252"/>
      <c r="BRU110" s="1252"/>
      <c r="BRV110" s="1252"/>
      <c r="BRW110" s="1252"/>
      <c r="BRX110" s="1252"/>
      <c r="BRY110" s="1252"/>
      <c r="BRZ110" s="1252"/>
      <c r="BSA110" s="1252"/>
      <c r="BSB110" s="1252"/>
      <c r="BSC110" s="1252"/>
      <c r="BSD110" s="1252"/>
      <c r="BSE110" s="1252"/>
      <c r="BSF110" s="1252"/>
      <c r="BSG110" s="1252"/>
      <c r="BSH110" s="1252"/>
      <c r="BSI110" s="1252"/>
      <c r="BSJ110" s="1252"/>
      <c r="BSK110" s="1252"/>
      <c r="BSL110" s="1252"/>
      <c r="BSM110" s="1252"/>
      <c r="BSN110" s="1252"/>
      <c r="BSO110" s="1252"/>
      <c r="BSP110" s="1252"/>
      <c r="BSQ110" s="1252"/>
      <c r="BSR110" s="1252"/>
      <c r="BSS110" s="1252"/>
      <c r="BST110" s="1252"/>
      <c r="BSU110" s="1252"/>
      <c r="BSV110" s="1252"/>
      <c r="BSW110" s="1252"/>
      <c r="BSX110" s="1252"/>
      <c r="BSY110" s="1252"/>
      <c r="BSZ110" s="1252"/>
      <c r="BTA110" s="1252"/>
      <c r="BTB110" s="1252"/>
      <c r="BTC110" s="1252"/>
      <c r="BTD110" s="1252"/>
      <c r="BTE110" s="1252"/>
      <c r="BTF110" s="1252"/>
      <c r="BTG110" s="1252"/>
      <c r="BTH110" s="1252"/>
      <c r="BTI110" s="1252"/>
      <c r="BTJ110" s="1252"/>
      <c r="BTK110" s="1252"/>
      <c r="BTL110" s="1252"/>
      <c r="BTM110" s="1252"/>
      <c r="BTN110" s="1252"/>
      <c r="BTO110" s="1252"/>
      <c r="BTP110" s="1252"/>
      <c r="BTQ110" s="1252"/>
      <c r="BTR110" s="1252"/>
      <c r="BTS110" s="1252"/>
      <c r="BTT110" s="1252"/>
      <c r="BTU110" s="1252"/>
      <c r="BTV110" s="1252"/>
      <c r="BTW110" s="1252"/>
      <c r="BTX110" s="1252"/>
      <c r="BTY110" s="1252"/>
      <c r="BTZ110" s="1252"/>
      <c r="BUA110" s="1252"/>
      <c r="BUB110" s="1252"/>
      <c r="BUC110" s="1252"/>
      <c r="BUD110" s="1252"/>
      <c r="BUE110" s="1252"/>
      <c r="BUF110" s="1252"/>
      <c r="BUG110" s="1252"/>
      <c r="BUH110" s="1252"/>
      <c r="BUI110" s="1252"/>
      <c r="BUJ110" s="1252"/>
      <c r="BUK110" s="1252"/>
      <c r="BUL110" s="1252"/>
      <c r="BUM110" s="1252"/>
      <c r="BUN110" s="1252"/>
      <c r="BUO110" s="1252"/>
      <c r="BUP110" s="1252"/>
      <c r="BUQ110" s="1252"/>
      <c r="BUR110" s="1252"/>
      <c r="BUS110" s="1252"/>
      <c r="BUT110" s="1252"/>
      <c r="BUU110" s="1252"/>
      <c r="BUV110" s="1252"/>
      <c r="BUW110" s="1252"/>
      <c r="BUX110" s="1252"/>
      <c r="BUY110" s="1252"/>
      <c r="BUZ110" s="1252"/>
      <c r="BVA110" s="1252"/>
      <c r="BVB110" s="1252"/>
      <c r="BVC110" s="1252"/>
      <c r="BVD110" s="1252"/>
      <c r="BVE110" s="1252"/>
      <c r="BVF110" s="1252"/>
      <c r="BVG110" s="1252"/>
      <c r="BVH110" s="1252"/>
      <c r="BVI110" s="1252"/>
      <c r="BVJ110" s="1252"/>
      <c r="BVK110" s="1252"/>
      <c r="BVL110" s="1252"/>
      <c r="BVM110" s="1252"/>
      <c r="BVN110" s="1252"/>
      <c r="BVO110" s="1252"/>
      <c r="BVP110" s="1252"/>
      <c r="BVQ110" s="1252"/>
      <c r="BVR110" s="1252"/>
      <c r="BVS110" s="1252"/>
      <c r="BVT110" s="1252"/>
      <c r="BVU110" s="1252"/>
      <c r="BVV110" s="1252"/>
      <c r="BVW110" s="1252"/>
      <c r="BVX110" s="1252"/>
      <c r="BVY110" s="1252"/>
      <c r="BVZ110" s="1252"/>
      <c r="BWA110" s="1252"/>
      <c r="BWB110" s="1252"/>
      <c r="BWC110" s="1252"/>
      <c r="BWD110" s="1252"/>
      <c r="BWE110" s="1252"/>
      <c r="BWF110" s="1252"/>
      <c r="BWG110" s="1252"/>
      <c r="BWH110" s="1252"/>
      <c r="BWI110" s="1252"/>
      <c r="BWJ110" s="1252"/>
      <c r="BWK110" s="1252"/>
      <c r="BWL110" s="1252"/>
      <c r="BWM110" s="1252"/>
      <c r="BWN110" s="1252"/>
      <c r="BWO110" s="1252"/>
      <c r="BWP110" s="1252"/>
      <c r="BWQ110" s="1252"/>
      <c r="BWR110" s="1252"/>
      <c r="BWS110" s="1252"/>
      <c r="BWT110" s="1252"/>
      <c r="BWU110" s="1252"/>
      <c r="BWV110" s="1252"/>
      <c r="BWW110" s="1252"/>
      <c r="BWX110" s="1252"/>
      <c r="BWY110" s="1252"/>
      <c r="BWZ110" s="1252"/>
      <c r="BXA110" s="1252"/>
      <c r="BXB110" s="1252"/>
      <c r="BXC110" s="1252"/>
      <c r="BXD110" s="1252"/>
      <c r="BXE110" s="1252"/>
      <c r="BXF110" s="1252"/>
      <c r="BXG110" s="1252"/>
      <c r="BXH110" s="1252"/>
      <c r="BXI110" s="1252"/>
      <c r="BXJ110" s="1252"/>
      <c r="BXK110" s="1252"/>
      <c r="BXL110" s="1252"/>
      <c r="BXM110" s="1252"/>
      <c r="BXN110" s="1252"/>
      <c r="BXO110" s="1252"/>
      <c r="BXP110" s="1252"/>
      <c r="BXQ110" s="1252"/>
      <c r="BXR110" s="1252"/>
      <c r="BXS110" s="1252"/>
      <c r="BXT110" s="1252"/>
      <c r="BXU110" s="1252"/>
      <c r="BXV110" s="1252"/>
      <c r="BXW110" s="1252"/>
      <c r="BXX110" s="1252"/>
      <c r="BXY110" s="1252"/>
      <c r="BXZ110" s="1252"/>
      <c r="BYA110" s="1252"/>
      <c r="BYB110" s="1252"/>
      <c r="BYC110" s="1252"/>
      <c r="BYD110" s="1252"/>
      <c r="BYE110" s="1252"/>
      <c r="BYF110" s="1252"/>
      <c r="BYG110" s="1252"/>
      <c r="BYH110" s="1252"/>
      <c r="BYI110" s="1252"/>
      <c r="BYJ110" s="1252"/>
      <c r="BYK110" s="1252"/>
      <c r="BYL110" s="1252"/>
      <c r="BYM110" s="1252"/>
      <c r="BYN110" s="1252"/>
      <c r="BYO110" s="1252"/>
      <c r="BYP110" s="1252"/>
      <c r="BYQ110" s="1252"/>
      <c r="BYR110" s="1252"/>
      <c r="BYS110" s="1252"/>
      <c r="BYT110" s="1252"/>
      <c r="BYU110" s="1252"/>
      <c r="BYV110" s="1252"/>
      <c r="BYW110" s="1252"/>
      <c r="BYX110" s="1252"/>
      <c r="BYY110" s="1252"/>
      <c r="BYZ110" s="1252"/>
      <c r="BZA110" s="1252"/>
      <c r="BZB110" s="1252"/>
      <c r="BZC110" s="1252"/>
      <c r="BZD110" s="1252"/>
      <c r="BZE110" s="1252"/>
      <c r="BZF110" s="1252"/>
      <c r="BZG110" s="1252"/>
      <c r="BZH110" s="1252"/>
      <c r="BZI110" s="1252"/>
      <c r="BZJ110" s="1252"/>
      <c r="BZK110" s="1252"/>
      <c r="BZL110" s="1252"/>
      <c r="BZM110" s="1252"/>
      <c r="BZN110" s="1252"/>
      <c r="BZO110" s="1252"/>
      <c r="BZP110" s="1252"/>
      <c r="BZQ110" s="1252"/>
      <c r="BZR110" s="1252"/>
      <c r="BZS110" s="1252"/>
      <c r="BZT110" s="1252"/>
      <c r="BZU110" s="1252"/>
      <c r="BZV110" s="1252"/>
      <c r="BZW110" s="1252"/>
      <c r="BZX110" s="1252"/>
      <c r="BZY110" s="1252"/>
      <c r="BZZ110" s="1252"/>
      <c r="CAA110" s="1252"/>
      <c r="CAB110" s="1252"/>
      <c r="CAC110" s="1252"/>
      <c r="CAD110" s="1252"/>
      <c r="CAE110" s="1252"/>
      <c r="CAF110" s="1252"/>
      <c r="CAG110" s="1252"/>
      <c r="CAH110" s="1252"/>
      <c r="CAI110" s="1252"/>
      <c r="CAJ110" s="1252"/>
      <c r="CAK110" s="1252"/>
      <c r="CAL110" s="1252"/>
      <c r="CAM110" s="1252"/>
      <c r="CAN110" s="1252"/>
      <c r="CAO110" s="1252"/>
      <c r="CAP110" s="1252"/>
      <c r="CAQ110" s="1252"/>
      <c r="CAR110" s="1252"/>
      <c r="CAS110" s="1252"/>
      <c r="CAT110" s="1252"/>
      <c r="CAU110" s="1252"/>
      <c r="CAV110" s="1252"/>
      <c r="CAW110" s="1252"/>
      <c r="CAX110" s="1252"/>
      <c r="CAY110" s="1252"/>
      <c r="CAZ110" s="1252"/>
      <c r="CBA110" s="1252"/>
      <c r="CBB110" s="1252"/>
      <c r="CBC110" s="1252"/>
      <c r="CBD110" s="1252"/>
      <c r="CBE110" s="1252"/>
      <c r="CBF110" s="1252"/>
      <c r="CBG110" s="1252"/>
      <c r="CBH110" s="1252"/>
      <c r="CBI110" s="1252"/>
      <c r="CBJ110" s="1252"/>
      <c r="CBK110" s="1252"/>
      <c r="CBL110" s="1252"/>
      <c r="CBM110" s="1252"/>
      <c r="CBN110" s="1252"/>
      <c r="CBO110" s="1252"/>
      <c r="CBP110" s="1252"/>
      <c r="CBQ110" s="1252"/>
      <c r="CBR110" s="1252"/>
      <c r="CBS110" s="1252"/>
      <c r="CBT110" s="1252"/>
      <c r="CBU110" s="1252"/>
      <c r="CBV110" s="1252"/>
      <c r="CBW110" s="1252"/>
      <c r="CBX110" s="1252"/>
      <c r="CBY110" s="1252"/>
      <c r="CBZ110" s="1252"/>
      <c r="CCA110" s="1252"/>
      <c r="CCB110" s="1252"/>
      <c r="CCC110" s="1252"/>
      <c r="CCD110" s="1252"/>
      <c r="CCE110" s="1252"/>
      <c r="CCF110" s="1252"/>
      <c r="CCG110" s="1252"/>
      <c r="CCH110" s="1252"/>
      <c r="CCI110" s="1252"/>
      <c r="CCJ110" s="1252"/>
      <c r="CCK110" s="1252"/>
      <c r="CCL110" s="1252"/>
      <c r="CCM110" s="1252"/>
      <c r="CCN110" s="1252"/>
      <c r="CCO110" s="1252"/>
      <c r="CCP110" s="1252"/>
      <c r="CCQ110" s="1252"/>
      <c r="CCR110" s="1252"/>
      <c r="CCS110" s="1252"/>
      <c r="CCT110" s="1252"/>
      <c r="CCU110" s="1252"/>
      <c r="CCV110" s="1252"/>
      <c r="CCW110" s="1252"/>
      <c r="CCX110" s="1252"/>
      <c r="CCY110" s="1252"/>
      <c r="CCZ110" s="1252"/>
      <c r="CDA110" s="1252"/>
      <c r="CDB110" s="1252"/>
      <c r="CDC110" s="1252"/>
      <c r="CDD110" s="1252"/>
      <c r="CDE110" s="1252"/>
      <c r="CDF110" s="1252"/>
      <c r="CDG110" s="1252"/>
      <c r="CDH110" s="1252"/>
      <c r="CDI110" s="1252"/>
      <c r="CDJ110" s="1252"/>
      <c r="CDK110" s="1252"/>
      <c r="CDL110" s="1252"/>
      <c r="CDM110" s="1252"/>
      <c r="CDN110" s="1252"/>
      <c r="CDO110" s="1252"/>
      <c r="CDP110" s="1252"/>
      <c r="CDQ110" s="1252"/>
      <c r="CDR110" s="1252"/>
      <c r="CDS110" s="1252"/>
      <c r="CDT110" s="1252"/>
      <c r="CDU110" s="1252"/>
      <c r="CDV110" s="1252"/>
      <c r="CDW110" s="1252"/>
      <c r="CDX110" s="1252"/>
      <c r="CDY110" s="1252"/>
      <c r="CDZ110" s="1252"/>
      <c r="CEA110" s="1252"/>
      <c r="CEB110" s="1252"/>
      <c r="CEC110" s="1252"/>
      <c r="CED110" s="1252"/>
      <c r="CEE110" s="1252"/>
      <c r="CEF110" s="1252"/>
      <c r="CEG110" s="1252"/>
      <c r="CEH110" s="1252"/>
      <c r="CEI110" s="1252"/>
      <c r="CEJ110" s="1252"/>
      <c r="CEK110" s="1252"/>
      <c r="CEL110" s="1252"/>
      <c r="CEM110" s="1252"/>
      <c r="CEN110" s="1252"/>
      <c r="CEO110" s="1252"/>
      <c r="CEP110" s="1252"/>
      <c r="CEQ110" s="1252"/>
      <c r="CER110" s="1252"/>
      <c r="CES110" s="1252"/>
      <c r="CET110" s="1252"/>
      <c r="CEU110" s="1252"/>
      <c r="CEV110" s="1252"/>
      <c r="CEW110" s="1252"/>
      <c r="CEX110" s="1252"/>
      <c r="CEY110" s="1252"/>
      <c r="CEZ110" s="1252"/>
      <c r="CFA110" s="1252"/>
      <c r="CFB110" s="1252"/>
      <c r="CFC110" s="1252"/>
      <c r="CFD110" s="1252"/>
      <c r="CFE110" s="1252"/>
      <c r="CFF110" s="1252"/>
      <c r="CFG110" s="1252"/>
      <c r="CFH110" s="1252"/>
      <c r="CFI110" s="1252"/>
      <c r="CFJ110" s="1252"/>
      <c r="CFK110" s="1252"/>
      <c r="CFL110" s="1252"/>
      <c r="CFM110" s="1252"/>
      <c r="CFN110" s="1252"/>
      <c r="CFO110" s="1252"/>
      <c r="CFP110" s="1252"/>
      <c r="CFQ110" s="1252"/>
      <c r="CFR110" s="1252"/>
      <c r="CFS110" s="1252"/>
      <c r="CFT110" s="1252"/>
      <c r="CFU110" s="1252"/>
      <c r="CFV110" s="1252"/>
      <c r="CFW110" s="1252"/>
      <c r="CFX110" s="1252"/>
      <c r="CFY110" s="1252"/>
      <c r="CFZ110" s="1252"/>
      <c r="CGA110" s="1252"/>
      <c r="CGB110" s="1252"/>
      <c r="CGC110" s="1252"/>
      <c r="CGD110" s="1252"/>
      <c r="CGE110" s="1252"/>
      <c r="CGF110" s="1252"/>
      <c r="CGG110" s="1252"/>
      <c r="CGH110" s="1252"/>
      <c r="CGI110" s="1252"/>
      <c r="CGJ110" s="1252"/>
      <c r="CGK110" s="1252"/>
      <c r="CGL110" s="1252"/>
      <c r="CGM110" s="1252"/>
      <c r="CGN110" s="1252"/>
      <c r="CGO110" s="1252"/>
      <c r="CGP110" s="1252"/>
      <c r="CGQ110" s="1252"/>
      <c r="CGR110" s="1252"/>
      <c r="CGS110" s="1252"/>
      <c r="CGT110" s="1252"/>
      <c r="CGU110" s="1252"/>
      <c r="CGV110" s="1252"/>
      <c r="CGW110" s="1252"/>
      <c r="CGX110" s="1252"/>
      <c r="CGY110" s="1252"/>
      <c r="CGZ110" s="1252"/>
      <c r="CHA110" s="1252"/>
      <c r="CHB110" s="1252"/>
      <c r="CHC110" s="1252"/>
      <c r="CHD110" s="1252"/>
      <c r="CHE110" s="1252"/>
      <c r="CHF110" s="1252"/>
      <c r="CHG110" s="1252"/>
      <c r="CHH110" s="1252"/>
      <c r="CHI110" s="1252"/>
      <c r="CHJ110" s="1252"/>
      <c r="CHK110" s="1252"/>
      <c r="CHL110" s="1252"/>
      <c r="CHM110" s="1252"/>
      <c r="CHN110" s="1252"/>
      <c r="CHO110" s="1252"/>
      <c r="CHP110" s="1252"/>
      <c r="CHQ110" s="1252"/>
      <c r="CHR110" s="1252"/>
      <c r="CHS110" s="1252"/>
      <c r="CHT110" s="1252"/>
      <c r="CHU110" s="1252"/>
      <c r="CHV110" s="1252"/>
      <c r="CHW110" s="1252"/>
      <c r="CHX110" s="1252"/>
      <c r="CHY110" s="1252"/>
      <c r="CHZ110" s="1252"/>
      <c r="CIA110" s="1252"/>
      <c r="CIB110" s="1252"/>
      <c r="CIC110" s="1252"/>
      <c r="CID110" s="1252"/>
      <c r="CIE110" s="1252"/>
      <c r="CIF110" s="1252"/>
      <c r="CIG110" s="1252"/>
      <c r="CIH110" s="1252"/>
      <c r="CII110" s="1252"/>
      <c r="CIJ110" s="1252"/>
      <c r="CIK110" s="1252"/>
      <c r="CIL110" s="1252"/>
      <c r="CIM110" s="1252"/>
      <c r="CIN110" s="1252"/>
      <c r="CIO110" s="1252"/>
      <c r="CIP110" s="1252"/>
      <c r="CIQ110" s="1252"/>
      <c r="CIR110" s="1252"/>
      <c r="CIS110" s="1252"/>
      <c r="CIT110" s="1252"/>
      <c r="CIU110" s="1252"/>
      <c r="CIV110" s="1252"/>
      <c r="CIW110" s="1252"/>
      <c r="CIX110" s="1252"/>
      <c r="CIY110" s="1252"/>
      <c r="CIZ110" s="1252"/>
      <c r="CJA110" s="1252"/>
      <c r="CJB110" s="1252"/>
      <c r="CJC110" s="1252"/>
      <c r="CJD110" s="1252"/>
      <c r="CJE110" s="1252"/>
      <c r="CJF110" s="1252"/>
      <c r="CJG110" s="1252"/>
      <c r="CJH110" s="1252"/>
      <c r="CJI110" s="1252"/>
      <c r="CJJ110" s="1252"/>
      <c r="CJK110" s="1252"/>
      <c r="CJL110" s="1252"/>
      <c r="CJM110" s="1252"/>
      <c r="CJN110" s="1252"/>
      <c r="CJO110" s="1252"/>
      <c r="CJP110" s="1252"/>
      <c r="CJQ110" s="1252"/>
      <c r="CJR110" s="1252"/>
      <c r="CJS110" s="1252"/>
      <c r="CJT110" s="1252"/>
      <c r="CJU110" s="1252"/>
      <c r="CJV110" s="1252"/>
      <c r="CJW110" s="1252"/>
      <c r="CJX110" s="1252"/>
      <c r="CJY110" s="1252"/>
      <c r="CJZ110" s="1252"/>
      <c r="CKA110" s="1252"/>
      <c r="CKB110" s="1252"/>
      <c r="CKC110" s="1252"/>
      <c r="CKD110" s="1252"/>
      <c r="CKE110" s="1252"/>
      <c r="CKF110" s="1252"/>
      <c r="CKG110" s="1252"/>
      <c r="CKH110" s="1252"/>
      <c r="CKI110" s="1252"/>
      <c r="CKJ110" s="1252"/>
      <c r="CKK110" s="1252"/>
      <c r="CKL110" s="1252"/>
      <c r="CKM110" s="1252"/>
      <c r="CKN110" s="1252"/>
      <c r="CKO110" s="1252"/>
      <c r="CKP110" s="1252"/>
      <c r="CKQ110" s="1252"/>
      <c r="CKR110" s="1252"/>
      <c r="CKS110" s="1252"/>
      <c r="CKT110" s="1252"/>
      <c r="CKU110" s="1252"/>
      <c r="CKV110" s="1252"/>
      <c r="CKW110" s="1252"/>
      <c r="CKX110" s="1252"/>
      <c r="CKY110" s="1252"/>
      <c r="CKZ110" s="1252"/>
      <c r="CLA110" s="1252"/>
      <c r="CLB110" s="1252"/>
      <c r="CLC110" s="1252"/>
      <c r="CLD110" s="1252"/>
      <c r="CLE110" s="1252"/>
      <c r="CLF110" s="1252"/>
      <c r="CLG110" s="1252"/>
      <c r="CLH110" s="1252"/>
      <c r="CLI110" s="1252"/>
      <c r="CLJ110" s="1252"/>
      <c r="CLK110" s="1252"/>
      <c r="CLL110" s="1252"/>
      <c r="CLM110" s="1252"/>
      <c r="CLN110" s="1252"/>
      <c r="CLO110" s="1252"/>
      <c r="CLP110" s="1252"/>
      <c r="CLQ110" s="1252"/>
      <c r="CLR110" s="1252"/>
      <c r="CLS110" s="1252"/>
      <c r="CLT110" s="1252"/>
      <c r="CLU110" s="1252"/>
      <c r="CLV110" s="1252"/>
      <c r="CLW110" s="1252"/>
      <c r="CLX110" s="1252"/>
      <c r="CLY110" s="1252"/>
      <c r="CLZ110" s="1252"/>
      <c r="CMA110" s="1252"/>
      <c r="CMB110" s="1252"/>
      <c r="CMC110" s="1252"/>
      <c r="CMD110" s="1252"/>
      <c r="CME110" s="1252"/>
      <c r="CMF110" s="1252"/>
      <c r="CMG110" s="1252"/>
      <c r="CMH110" s="1252"/>
      <c r="CMI110" s="1252"/>
      <c r="CMJ110" s="1252"/>
      <c r="CMK110" s="1252"/>
      <c r="CML110" s="1252"/>
      <c r="CMM110" s="1252"/>
      <c r="CMN110" s="1252"/>
      <c r="CMO110" s="1252"/>
      <c r="CMP110" s="1252"/>
      <c r="CMQ110" s="1252"/>
      <c r="CMR110" s="1252"/>
      <c r="CMS110" s="1252"/>
      <c r="CMT110" s="1252"/>
      <c r="CMU110" s="1252"/>
      <c r="CMV110" s="1252"/>
      <c r="CMW110" s="1252"/>
      <c r="CMX110" s="1252"/>
      <c r="CMY110" s="1252"/>
      <c r="CMZ110" s="1252"/>
      <c r="CNA110" s="1252"/>
      <c r="CNB110" s="1252"/>
      <c r="CNC110" s="1252"/>
      <c r="CND110" s="1252"/>
      <c r="CNE110" s="1252"/>
      <c r="CNF110" s="1252"/>
      <c r="CNG110" s="1252"/>
      <c r="CNH110" s="1252"/>
      <c r="CNI110" s="1252"/>
      <c r="CNJ110" s="1252"/>
      <c r="CNK110" s="1252"/>
      <c r="CNL110" s="1252"/>
      <c r="CNM110" s="1252"/>
      <c r="CNN110" s="1252"/>
      <c r="CNO110" s="1252"/>
      <c r="CNP110" s="1252"/>
      <c r="CNQ110" s="1252"/>
      <c r="CNR110" s="1252"/>
      <c r="CNS110" s="1252"/>
      <c r="CNT110" s="1252"/>
      <c r="CNU110" s="1252"/>
      <c r="CNV110" s="1252"/>
      <c r="CNW110" s="1252"/>
      <c r="CNX110" s="1252"/>
      <c r="CNY110" s="1252"/>
      <c r="CNZ110" s="1252"/>
      <c r="COA110" s="1252"/>
      <c r="COB110" s="1252"/>
      <c r="COC110" s="1252"/>
      <c r="COD110" s="1252"/>
      <c r="COE110" s="1252"/>
      <c r="COF110" s="1252"/>
      <c r="COG110" s="1252"/>
      <c r="COH110" s="1252"/>
      <c r="COI110" s="1252"/>
      <c r="COJ110" s="1252"/>
      <c r="COK110" s="1252"/>
      <c r="COL110" s="1252"/>
      <c r="COM110" s="1252"/>
      <c r="CON110" s="1252"/>
      <c r="COO110" s="1252"/>
      <c r="COP110" s="1252"/>
      <c r="COQ110" s="1252"/>
      <c r="COR110" s="1252"/>
      <c r="COS110" s="1252"/>
      <c r="COT110" s="1252"/>
      <c r="COU110" s="1252"/>
      <c r="COV110" s="1252"/>
      <c r="COW110" s="1252"/>
      <c r="COX110" s="1252"/>
      <c r="COY110" s="1252"/>
      <c r="COZ110" s="1252"/>
      <c r="CPA110" s="1252"/>
      <c r="CPB110" s="1252"/>
      <c r="CPC110" s="1252"/>
      <c r="CPD110" s="1252"/>
      <c r="CPE110" s="1252"/>
      <c r="CPF110" s="1252"/>
      <c r="CPG110" s="1252"/>
      <c r="CPH110" s="1252"/>
      <c r="CPI110" s="1252"/>
      <c r="CPJ110" s="1252"/>
      <c r="CPK110" s="1252"/>
      <c r="CPL110" s="1252"/>
      <c r="CPM110" s="1252"/>
      <c r="CPN110" s="1252"/>
      <c r="CPO110" s="1252"/>
      <c r="CPP110" s="1252"/>
      <c r="CPQ110" s="1252"/>
      <c r="CPR110" s="1252"/>
      <c r="CPS110" s="1252"/>
      <c r="CPT110" s="1252"/>
      <c r="CPU110" s="1252"/>
      <c r="CPV110" s="1252"/>
      <c r="CPW110" s="1252"/>
      <c r="CPX110" s="1252"/>
      <c r="CPY110" s="1252"/>
      <c r="CPZ110" s="1252"/>
      <c r="CQA110" s="1252"/>
      <c r="CQB110" s="1252"/>
      <c r="CQC110" s="1252"/>
      <c r="CQD110" s="1252"/>
      <c r="CQE110" s="1252"/>
      <c r="CQF110" s="1252"/>
      <c r="CQG110" s="1252"/>
      <c r="CQH110" s="1252"/>
      <c r="CQI110" s="1252"/>
      <c r="CQJ110" s="1252"/>
      <c r="CQK110" s="1252"/>
      <c r="CQL110" s="1252"/>
      <c r="CQM110" s="1252"/>
      <c r="CQN110" s="1252"/>
      <c r="CQO110" s="1252"/>
      <c r="CQP110" s="1252"/>
      <c r="CQQ110" s="1252"/>
      <c r="CQR110" s="1252"/>
      <c r="CQS110" s="1252"/>
      <c r="CQT110" s="1252"/>
      <c r="CQU110" s="1252"/>
      <c r="CQV110" s="1252"/>
      <c r="CQW110" s="1252"/>
      <c r="CQX110" s="1252"/>
      <c r="CQY110" s="1252"/>
      <c r="CQZ110" s="1252"/>
      <c r="CRA110" s="1252"/>
      <c r="CRB110" s="1252"/>
      <c r="CRC110" s="1252"/>
      <c r="CRD110" s="1252"/>
      <c r="CRE110" s="1252"/>
      <c r="CRF110" s="1252"/>
      <c r="CRG110" s="1252"/>
      <c r="CRH110" s="1252"/>
      <c r="CRI110" s="1252"/>
      <c r="CRJ110" s="1252"/>
      <c r="CRK110" s="1252"/>
      <c r="CRL110" s="1252"/>
      <c r="CRM110" s="1252"/>
      <c r="CRN110" s="1252"/>
      <c r="CRO110" s="1252"/>
      <c r="CRP110" s="1252"/>
      <c r="CRQ110" s="1252"/>
      <c r="CRR110" s="1252"/>
      <c r="CRS110" s="1252"/>
      <c r="CRT110" s="1252"/>
      <c r="CRU110" s="1252"/>
      <c r="CRV110" s="1252"/>
      <c r="CRW110" s="1252"/>
      <c r="CRX110" s="1252"/>
      <c r="CRY110" s="1252"/>
      <c r="CRZ110" s="1252"/>
      <c r="CSA110" s="1252"/>
      <c r="CSB110" s="1252"/>
      <c r="CSC110" s="1252"/>
      <c r="CSD110" s="1252"/>
      <c r="CSE110" s="1252"/>
      <c r="CSF110" s="1252"/>
      <c r="CSG110" s="1252"/>
      <c r="CSH110" s="1252"/>
      <c r="CSI110" s="1252"/>
      <c r="CSJ110" s="1252"/>
      <c r="CSK110" s="1252"/>
      <c r="CSL110" s="1252"/>
      <c r="CSM110" s="1252"/>
      <c r="CSN110" s="1252"/>
      <c r="CSO110" s="1252"/>
      <c r="CSP110" s="1252"/>
      <c r="CSQ110" s="1252"/>
      <c r="CSR110" s="1252"/>
      <c r="CSS110" s="1252"/>
      <c r="CST110" s="1252"/>
      <c r="CSU110" s="1252"/>
      <c r="CSV110" s="1252"/>
      <c r="CSW110" s="1252"/>
      <c r="CSX110" s="1252"/>
      <c r="CSY110" s="1252"/>
      <c r="CSZ110" s="1252"/>
      <c r="CTA110" s="1252"/>
      <c r="CTB110" s="1252"/>
      <c r="CTC110" s="1252"/>
      <c r="CTD110" s="1252"/>
      <c r="CTE110" s="1252"/>
      <c r="CTF110" s="1252"/>
      <c r="CTG110" s="1252"/>
      <c r="CTH110" s="1252"/>
      <c r="CTI110" s="1252"/>
      <c r="CTJ110" s="1252"/>
      <c r="CTK110" s="1252"/>
      <c r="CTL110" s="1252"/>
      <c r="CTM110" s="1252"/>
      <c r="CTN110" s="1252"/>
      <c r="CTO110" s="1252"/>
      <c r="CTP110" s="1252"/>
      <c r="CTQ110" s="1252"/>
      <c r="CTR110" s="1252"/>
      <c r="CTS110" s="1252"/>
      <c r="CTT110" s="1252"/>
      <c r="CTU110" s="1252"/>
      <c r="CTV110" s="1252"/>
      <c r="CTW110" s="1252"/>
      <c r="CTX110" s="1252"/>
      <c r="CTY110" s="1252"/>
      <c r="CTZ110" s="1252"/>
      <c r="CUA110" s="1252"/>
      <c r="CUB110" s="1252"/>
      <c r="CUC110" s="1252"/>
      <c r="CUD110" s="1252"/>
      <c r="CUE110" s="1252"/>
      <c r="CUF110" s="1252"/>
      <c r="CUG110" s="1252"/>
      <c r="CUH110" s="1252"/>
      <c r="CUI110" s="1252"/>
      <c r="CUJ110" s="1252"/>
      <c r="CUK110" s="1252"/>
      <c r="CUL110" s="1252"/>
      <c r="CUM110" s="1252"/>
      <c r="CUN110" s="1252"/>
      <c r="CUO110" s="1252"/>
      <c r="CUP110" s="1252"/>
      <c r="CUQ110" s="1252"/>
      <c r="CUR110" s="1252"/>
      <c r="CUS110" s="1252"/>
      <c r="CUT110" s="1252"/>
      <c r="CUU110" s="1252"/>
      <c r="CUV110" s="1252"/>
      <c r="CUW110" s="1252"/>
      <c r="CUX110" s="1252"/>
      <c r="CUY110" s="1252"/>
      <c r="CUZ110" s="1252"/>
      <c r="CVA110" s="1252"/>
      <c r="CVB110" s="1252"/>
      <c r="CVC110" s="1252"/>
      <c r="CVD110" s="1252"/>
      <c r="CVE110" s="1252"/>
      <c r="CVF110" s="1252"/>
      <c r="CVG110" s="1252"/>
      <c r="CVH110" s="1252"/>
      <c r="CVI110" s="1252"/>
      <c r="CVJ110" s="1252"/>
      <c r="CVK110" s="1252"/>
      <c r="CVL110" s="1252"/>
      <c r="CVM110" s="1252"/>
      <c r="CVN110" s="1252"/>
      <c r="CVO110" s="1252"/>
      <c r="CVP110" s="1252"/>
      <c r="CVQ110" s="1252"/>
      <c r="CVR110" s="1252"/>
      <c r="CVS110" s="1252"/>
      <c r="CVT110" s="1252"/>
      <c r="CVU110" s="1252"/>
      <c r="CVV110" s="1252"/>
      <c r="CVW110" s="1252"/>
      <c r="CVX110" s="1252"/>
      <c r="CVY110" s="1252"/>
      <c r="CVZ110" s="1252"/>
      <c r="CWA110" s="1252"/>
      <c r="CWB110" s="1252"/>
      <c r="CWC110" s="1252"/>
      <c r="CWD110" s="1252"/>
      <c r="CWE110" s="1252"/>
      <c r="CWF110" s="1252"/>
      <c r="CWG110" s="1252"/>
      <c r="CWH110" s="1252"/>
      <c r="CWI110" s="1252"/>
      <c r="CWJ110" s="1252"/>
      <c r="CWK110" s="1252"/>
      <c r="CWL110" s="1252"/>
      <c r="CWM110" s="1252"/>
      <c r="CWN110" s="1252"/>
      <c r="CWO110" s="1252"/>
      <c r="CWP110" s="1252"/>
      <c r="CWQ110" s="1252"/>
      <c r="CWR110" s="1252"/>
      <c r="CWS110" s="1252"/>
      <c r="CWT110" s="1252"/>
      <c r="CWU110" s="1252"/>
      <c r="CWV110" s="1252"/>
      <c r="CWW110" s="1252"/>
      <c r="CWX110" s="1252"/>
      <c r="CWY110" s="1252"/>
      <c r="CWZ110" s="1252"/>
      <c r="CXA110" s="1252"/>
      <c r="CXB110" s="1252"/>
      <c r="CXC110" s="1252"/>
      <c r="CXD110" s="1252"/>
      <c r="CXE110" s="1252"/>
      <c r="CXF110" s="1252"/>
      <c r="CXG110" s="1252"/>
      <c r="CXH110" s="1252"/>
      <c r="CXI110" s="1252"/>
      <c r="CXJ110" s="1252"/>
      <c r="CXK110" s="1252"/>
      <c r="CXL110" s="1252"/>
      <c r="CXM110" s="1252"/>
      <c r="CXN110" s="1252"/>
      <c r="CXO110" s="1252"/>
      <c r="CXP110" s="1252"/>
      <c r="CXQ110" s="1252"/>
      <c r="CXR110" s="1252"/>
      <c r="CXS110" s="1252"/>
      <c r="CXT110" s="1252"/>
      <c r="CXU110" s="1252"/>
      <c r="CXV110" s="1252"/>
      <c r="CXW110" s="1252"/>
      <c r="CXX110" s="1252"/>
      <c r="CXY110" s="1252"/>
      <c r="CXZ110" s="1252"/>
      <c r="CYA110" s="1252"/>
      <c r="CYB110" s="1252"/>
      <c r="CYC110" s="1252"/>
      <c r="CYD110" s="1252"/>
      <c r="CYE110" s="1252"/>
      <c r="CYF110" s="1252"/>
      <c r="CYG110" s="1252"/>
      <c r="CYH110" s="1252"/>
      <c r="CYI110" s="1252"/>
      <c r="CYJ110" s="1252"/>
      <c r="CYK110" s="1252"/>
      <c r="CYL110" s="1252"/>
      <c r="CYM110" s="1252"/>
      <c r="CYN110" s="1252"/>
      <c r="CYO110" s="1252"/>
      <c r="CYP110" s="1252"/>
      <c r="CYQ110" s="1252"/>
      <c r="CYR110" s="1252"/>
      <c r="CYS110" s="1252"/>
      <c r="CYT110" s="1252"/>
      <c r="CYU110" s="1252"/>
      <c r="CYV110" s="1252"/>
      <c r="CYW110" s="1252"/>
      <c r="CYX110" s="1252"/>
      <c r="CYY110" s="1252"/>
      <c r="CYZ110" s="1252"/>
      <c r="CZA110" s="1252"/>
      <c r="CZB110" s="1252"/>
      <c r="CZC110" s="1252"/>
      <c r="CZD110" s="1252"/>
      <c r="CZE110" s="1252"/>
      <c r="CZF110" s="1252"/>
      <c r="CZG110" s="1252"/>
      <c r="CZH110" s="1252"/>
      <c r="CZI110" s="1252"/>
      <c r="CZJ110" s="1252"/>
      <c r="CZK110" s="1252"/>
      <c r="CZL110" s="1252"/>
      <c r="CZM110" s="1252"/>
      <c r="CZN110" s="1252"/>
      <c r="CZO110" s="1252"/>
      <c r="CZP110" s="1252"/>
      <c r="CZQ110" s="1252"/>
      <c r="CZR110" s="1252"/>
      <c r="CZS110" s="1252"/>
      <c r="CZT110" s="1252"/>
      <c r="CZU110" s="1252"/>
      <c r="CZV110" s="1252"/>
      <c r="CZW110" s="1252"/>
      <c r="CZX110" s="1252"/>
      <c r="CZY110" s="1252"/>
      <c r="CZZ110" s="1252"/>
      <c r="DAA110" s="1252"/>
      <c r="DAB110" s="1252"/>
      <c r="DAC110" s="1252"/>
      <c r="DAD110" s="1252"/>
      <c r="DAE110" s="1252"/>
      <c r="DAF110" s="1252"/>
      <c r="DAG110" s="1252"/>
      <c r="DAH110" s="1252"/>
      <c r="DAI110" s="1252"/>
      <c r="DAJ110" s="1252"/>
      <c r="DAK110" s="1252"/>
      <c r="DAL110" s="1252"/>
      <c r="DAM110" s="1252"/>
      <c r="DAN110" s="1252"/>
      <c r="DAO110" s="1252"/>
      <c r="DAP110" s="1252"/>
      <c r="DAQ110" s="1252"/>
      <c r="DAR110" s="1252"/>
      <c r="DAS110" s="1252"/>
      <c r="DAT110" s="1252"/>
      <c r="DAU110" s="1252"/>
      <c r="DAV110" s="1252"/>
      <c r="DAW110" s="1252"/>
      <c r="DAX110" s="1252"/>
      <c r="DAY110" s="1252"/>
      <c r="DAZ110" s="1252"/>
      <c r="DBA110" s="1252"/>
      <c r="DBB110" s="1252"/>
      <c r="DBC110" s="1252"/>
      <c r="DBD110" s="1252"/>
      <c r="DBE110" s="1252"/>
      <c r="DBF110" s="1252"/>
      <c r="DBG110" s="1252"/>
      <c r="DBH110" s="1252"/>
      <c r="DBI110" s="1252"/>
      <c r="DBJ110" s="1252"/>
      <c r="DBK110" s="1252"/>
      <c r="DBL110" s="1252"/>
      <c r="DBM110" s="1252"/>
      <c r="DBN110" s="1252"/>
      <c r="DBO110" s="1252"/>
      <c r="DBP110" s="1252"/>
      <c r="DBQ110" s="1252"/>
      <c r="DBR110" s="1252"/>
      <c r="DBS110" s="1252"/>
      <c r="DBT110" s="1252"/>
      <c r="DBU110" s="1252"/>
      <c r="DBV110" s="1252"/>
      <c r="DBW110" s="1252"/>
      <c r="DBX110" s="1252"/>
      <c r="DBY110" s="1252"/>
      <c r="DBZ110" s="1252"/>
      <c r="DCA110" s="1252"/>
      <c r="DCB110" s="1252"/>
      <c r="DCC110" s="1252"/>
      <c r="DCD110" s="1252"/>
      <c r="DCE110" s="1252"/>
      <c r="DCF110" s="1252"/>
      <c r="DCG110" s="1252"/>
      <c r="DCH110" s="1252"/>
      <c r="DCI110" s="1252"/>
      <c r="DCJ110" s="1252"/>
      <c r="DCK110" s="1252"/>
      <c r="DCL110" s="1252"/>
      <c r="DCM110" s="1252"/>
      <c r="DCN110" s="1252"/>
      <c r="DCO110" s="1252"/>
      <c r="DCP110" s="1252"/>
      <c r="DCQ110" s="1252"/>
      <c r="DCR110" s="1252"/>
      <c r="DCS110" s="1252"/>
      <c r="DCT110" s="1252"/>
      <c r="DCU110" s="1252"/>
      <c r="DCV110" s="1252"/>
      <c r="DCW110" s="1252"/>
      <c r="DCX110" s="1252"/>
      <c r="DCY110" s="1252"/>
      <c r="DCZ110" s="1252"/>
      <c r="DDA110" s="1252"/>
      <c r="DDB110" s="1252"/>
      <c r="DDC110" s="1252"/>
      <c r="DDD110" s="1252"/>
      <c r="DDE110" s="1252"/>
      <c r="DDF110" s="1252"/>
      <c r="DDG110" s="1252"/>
      <c r="DDH110" s="1252"/>
      <c r="DDI110" s="1252"/>
      <c r="DDJ110" s="1252"/>
      <c r="DDK110" s="1252"/>
      <c r="DDL110" s="1252"/>
      <c r="DDM110" s="1252"/>
      <c r="DDN110" s="1252"/>
      <c r="DDO110" s="1252"/>
      <c r="DDP110" s="1252"/>
      <c r="DDQ110" s="1252"/>
      <c r="DDR110" s="1252"/>
      <c r="DDS110" s="1252"/>
      <c r="DDT110" s="1252"/>
      <c r="DDU110" s="1252"/>
      <c r="DDV110" s="1252"/>
      <c r="DDW110" s="1252"/>
      <c r="DDX110" s="1252"/>
      <c r="DDY110" s="1252"/>
      <c r="DDZ110" s="1252"/>
      <c r="DEA110" s="1252"/>
      <c r="DEB110" s="1252"/>
      <c r="DEC110" s="1252"/>
      <c r="DED110" s="1252"/>
      <c r="DEE110" s="1252"/>
      <c r="DEF110" s="1252"/>
      <c r="DEG110" s="1252"/>
      <c r="DEH110" s="1252"/>
      <c r="DEI110" s="1252"/>
      <c r="DEJ110" s="1252"/>
      <c r="DEK110" s="1252"/>
      <c r="DEL110" s="1252"/>
      <c r="DEM110" s="1252"/>
      <c r="DEN110" s="1252"/>
      <c r="DEO110" s="1252"/>
      <c r="DEP110" s="1252"/>
      <c r="DEQ110" s="1252"/>
      <c r="DER110" s="1252"/>
      <c r="DES110" s="1252"/>
      <c r="DET110" s="1252"/>
      <c r="DEU110" s="1252"/>
      <c r="DEV110" s="1252"/>
      <c r="DEW110" s="1252"/>
      <c r="DEX110" s="1252"/>
      <c r="DEY110" s="1252"/>
      <c r="DEZ110" s="1252"/>
      <c r="DFA110" s="1252"/>
      <c r="DFB110" s="1252"/>
      <c r="DFC110" s="1252"/>
      <c r="DFD110" s="1252"/>
      <c r="DFE110" s="1252"/>
      <c r="DFF110" s="1252"/>
      <c r="DFG110" s="1252"/>
      <c r="DFH110" s="1252"/>
      <c r="DFI110" s="1252"/>
      <c r="DFJ110" s="1252"/>
      <c r="DFK110" s="1252"/>
      <c r="DFL110" s="1252"/>
      <c r="DFM110" s="1252"/>
      <c r="DFN110" s="1252"/>
      <c r="DFO110" s="1252"/>
      <c r="DFP110" s="1252"/>
      <c r="DFQ110" s="1252"/>
      <c r="DFR110" s="1252"/>
      <c r="DFS110" s="1252"/>
      <c r="DFT110" s="1252"/>
      <c r="DFU110" s="1252"/>
      <c r="DFV110" s="1252"/>
      <c r="DFW110" s="1252"/>
      <c r="DFX110" s="1252"/>
      <c r="DFY110" s="1252"/>
      <c r="DFZ110" s="1252"/>
      <c r="DGA110" s="1252"/>
      <c r="DGB110" s="1252"/>
      <c r="DGC110" s="1252"/>
      <c r="DGD110" s="1252"/>
      <c r="DGE110" s="1252"/>
      <c r="DGF110" s="1252"/>
      <c r="DGG110" s="1252"/>
      <c r="DGH110" s="1252"/>
      <c r="DGI110" s="1252"/>
      <c r="DGJ110" s="1252"/>
      <c r="DGK110" s="1252"/>
      <c r="DGL110" s="1252"/>
      <c r="DGM110" s="1252"/>
      <c r="DGN110" s="1252"/>
      <c r="DGO110" s="1252"/>
      <c r="DGP110" s="1252"/>
      <c r="DGQ110" s="1252"/>
      <c r="DGR110" s="1252"/>
      <c r="DGS110" s="1252"/>
      <c r="DGT110" s="1252"/>
      <c r="DGU110" s="1252"/>
      <c r="DGV110" s="1252"/>
      <c r="DGW110" s="1252"/>
      <c r="DGX110" s="1252"/>
      <c r="DGY110" s="1252"/>
      <c r="DGZ110" s="1252"/>
      <c r="DHA110" s="1252"/>
      <c r="DHB110" s="1252"/>
      <c r="DHC110" s="1252"/>
      <c r="DHD110" s="1252"/>
      <c r="DHE110" s="1252"/>
      <c r="DHF110" s="1252"/>
      <c r="DHG110" s="1252"/>
      <c r="DHH110" s="1252"/>
      <c r="DHI110" s="1252"/>
      <c r="DHJ110" s="1252"/>
      <c r="DHK110" s="1252"/>
      <c r="DHL110" s="1252"/>
      <c r="DHM110" s="1252"/>
      <c r="DHN110" s="1252"/>
      <c r="DHO110" s="1252"/>
      <c r="DHP110" s="1252"/>
      <c r="DHQ110" s="1252"/>
      <c r="DHR110" s="1252"/>
      <c r="DHS110" s="1252"/>
      <c r="DHT110" s="1252"/>
      <c r="DHU110" s="1252"/>
      <c r="DHV110" s="1252"/>
      <c r="DHW110" s="1252"/>
      <c r="DHX110" s="1252"/>
      <c r="DHY110" s="1252"/>
      <c r="DHZ110" s="1252"/>
      <c r="DIA110" s="1252"/>
      <c r="DIB110" s="1252"/>
      <c r="DIC110" s="1252"/>
      <c r="DID110" s="1252"/>
      <c r="DIE110" s="1252"/>
      <c r="DIF110" s="1252"/>
      <c r="DIG110" s="1252"/>
      <c r="DIH110" s="1252"/>
      <c r="DII110" s="1252"/>
      <c r="DIJ110" s="1252"/>
      <c r="DIK110" s="1252"/>
      <c r="DIL110" s="1252"/>
      <c r="DIM110" s="1252"/>
      <c r="DIN110" s="1252"/>
      <c r="DIO110" s="1252"/>
      <c r="DIP110" s="1252"/>
      <c r="DIQ110" s="1252"/>
      <c r="DIR110" s="1252"/>
      <c r="DIS110" s="1252"/>
      <c r="DIT110" s="1252"/>
      <c r="DIU110" s="1252"/>
      <c r="DIV110" s="1252"/>
      <c r="DIW110" s="1252"/>
      <c r="DIX110" s="1252"/>
      <c r="DIY110" s="1252"/>
      <c r="DIZ110" s="1252"/>
      <c r="DJA110" s="1252"/>
      <c r="DJB110" s="1252"/>
      <c r="DJC110" s="1252"/>
      <c r="DJD110" s="1252"/>
      <c r="DJE110" s="1252"/>
      <c r="DJF110" s="1252"/>
      <c r="DJG110" s="1252"/>
      <c r="DJH110" s="1252"/>
      <c r="DJI110" s="1252"/>
      <c r="DJJ110" s="1252"/>
      <c r="DJK110" s="1252"/>
      <c r="DJL110" s="1252"/>
      <c r="DJM110" s="1252"/>
      <c r="DJN110" s="1252"/>
      <c r="DJO110" s="1252"/>
      <c r="DJP110" s="1252"/>
      <c r="DJQ110" s="1252"/>
      <c r="DJR110" s="1252"/>
      <c r="DJS110" s="1252"/>
      <c r="DJT110" s="1252"/>
      <c r="DJU110" s="1252"/>
      <c r="DJV110" s="1252"/>
      <c r="DJW110" s="1252"/>
      <c r="DJX110" s="1252"/>
      <c r="DJY110" s="1252"/>
      <c r="DJZ110" s="1252"/>
      <c r="DKA110" s="1252"/>
      <c r="DKB110" s="1252"/>
      <c r="DKC110" s="1252"/>
      <c r="DKD110" s="1252"/>
      <c r="DKE110" s="1252"/>
      <c r="DKF110" s="1252"/>
      <c r="DKG110" s="1252"/>
      <c r="DKH110" s="1252"/>
      <c r="DKI110" s="1252"/>
      <c r="DKJ110" s="1252"/>
      <c r="DKK110" s="1252"/>
      <c r="DKL110" s="1252"/>
      <c r="DKM110" s="1252"/>
      <c r="DKN110" s="1252"/>
      <c r="DKO110" s="1252"/>
      <c r="DKP110" s="1252"/>
      <c r="DKQ110" s="1252"/>
      <c r="DKR110" s="1252"/>
      <c r="DKS110" s="1252"/>
      <c r="DKT110" s="1252"/>
      <c r="DKU110" s="1252"/>
      <c r="DKV110" s="1252"/>
      <c r="DKW110" s="1252"/>
      <c r="DKX110" s="1252"/>
      <c r="DKY110" s="1252"/>
      <c r="DKZ110" s="1252"/>
      <c r="DLA110" s="1252"/>
      <c r="DLB110" s="1252"/>
      <c r="DLC110" s="1252"/>
      <c r="DLD110" s="1252"/>
      <c r="DLE110" s="1252"/>
      <c r="DLF110" s="1252"/>
      <c r="DLG110" s="1252"/>
      <c r="DLH110" s="1252"/>
      <c r="DLI110" s="1252"/>
      <c r="DLJ110" s="1252"/>
      <c r="DLK110" s="1252"/>
      <c r="DLL110" s="1252"/>
      <c r="DLM110" s="1252"/>
      <c r="DLN110" s="1252"/>
      <c r="DLO110" s="1252"/>
      <c r="DLP110" s="1252"/>
      <c r="DLQ110" s="1252"/>
      <c r="DLR110" s="1252"/>
      <c r="DLS110" s="1252"/>
      <c r="DLT110" s="1252"/>
      <c r="DLU110" s="1252"/>
      <c r="DLV110" s="1252"/>
      <c r="DLW110" s="1252"/>
      <c r="DLX110" s="1252"/>
      <c r="DLY110" s="1252"/>
      <c r="DLZ110" s="1252"/>
      <c r="DMA110" s="1252"/>
      <c r="DMB110" s="1252"/>
      <c r="DMC110" s="1252"/>
      <c r="DMD110" s="1252"/>
      <c r="DME110" s="1252"/>
      <c r="DMF110" s="1252"/>
      <c r="DMG110" s="1252"/>
      <c r="DMH110" s="1252"/>
      <c r="DMI110" s="1252"/>
      <c r="DMJ110" s="1252"/>
      <c r="DMK110" s="1252"/>
      <c r="DML110" s="1252"/>
      <c r="DMM110" s="1252"/>
      <c r="DMN110" s="1252"/>
      <c r="DMO110" s="1252"/>
      <c r="DMP110" s="1252"/>
      <c r="DMQ110" s="1252"/>
      <c r="DMR110" s="1252"/>
      <c r="DMS110" s="1252"/>
      <c r="DMT110" s="1252"/>
      <c r="DMU110" s="1252"/>
      <c r="DMV110" s="1252"/>
      <c r="DMW110" s="1252"/>
      <c r="DMX110" s="1252"/>
      <c r="DMY110" s="1252"/>
      <c r="DMZ110" s="1252"/>
      <c r="DNA110" s="1252"/>
      <c r="DNB110" s="1252"/>
      <c r="DNC110" s="1252"/>
      <c r="DND110" s="1252"/>
      <c r="DNE110" s="1252"/>
      <c r="DNF110" s="1252"/>
      <c r="DNG110" s="1252"/>
      <c r="DNH110" s="1252"/>
      <c r="DNI110" s="1252"/>
      <c r="DNJ110" s="1252"/>
      <c r="DNK110" s="1252"/>
      <c r="DNL110" s="1252"/>
      <c r="DNM110" s="1252"/>
      <c r="DNN110" s="1252"/>
      <c r="DNO110" s="1252"/>
      <c r="DNP110" s="1252"/>
      <c r="DNQ110" s="1252"/>
      <c r="DNR110" s="1252"/>
      <c r="DNS110" s="1252"/>
      <c r="DNT110" s="1252"/>
      <c r="DNU110" s="1252"/>
      <c r="DNV110" s="1252"/>
      <c r="DNW110" s="1252"/>
      <c r="DNX110" s="1252"/>
      <c r="DNY110" s="1252"/>
      <c r="DNZ110" s="1252"/>
      <c r="DOA110" s="1252"/>
      <c r="DOB110" s="1252"/>
      <c r="DOC110" s="1252"/>
      <c r="DOD110" s="1252"/>
      <c r="DOE110" s="1252"/>
      <c r="DOF110" s="1252"/>
      <c r="DOG110" s="1252"/>
      <c r="DOH110" s="1252"/>
      <c r="DOI110" s="1252"/>
      <c r="DOJ110" s="1252"/>
      <c r="DOK110" s="1252"/>
      <c r="DOL110" s="1252"/>
      <c r="DOM110" s="1252"/>
      <c r="DON110" s="1252"/>
      <c r="DOO110" s="1252"/>
      <c r="DOP110" s="1252"/>
      <c r="DOQ110" s="1252"/>
      <c r="DOR110" s="1252"/>
      <c r="DOS110" s="1252"/>
      <c r="DOT110" s="1252"/>
      <c r="DOU110" s="1252"/>
      <c r="DOV110" s="1252"/>
      <c r="DOW110" s="1252"/>
      <c r="DOX110" s="1252"/>
      <c r="DOY110" s="1252"/>
      <c r="DOZ110" s="1252"/>
      <c r="DPA110" s="1252"/>
      <c r="DPB110" s="1252"/>
      <c r="DPC110" s="1252"/>
      <c r="DPD110" s="1252"/>
      <c r="DPE110" s="1252"/>
      <c r="DPF110" s="1252"/>
      <c r="DPG110" s="1252"/>
      <c r="DPH110" s="1252"/>
      <c r="DPI110" s="1252"/>
      <c r="DPJ110" s="1252"/>
      <c r="DPK110" s="1252"/>
      <c r="DPL110" s="1252"/>
      <c r="DPM110" s="1252"/>
      <c r="DPN110" s="1252"/>
      <c r="DPO110" s="1252"/>
      <c r="DPP110" s="1252"/>
      <c r="DPQ110" s="1252"/>
      <c r="DPR110" s="1252"/>
      <c r="DPS110" s="1252"/>
      <c r="DPT110" s="1252"/>
      <c r="DPU110" s="1252"/>
      <c r="DPV110" s="1252"/>
      <c r="DPW110" s="1252"/>
      <c r="DPX110" s="1252"/>
      <c r="DPY110" s="1252"/>
      <c r="DPZ110" s="1252"/>
      <c r="DQA110" s="1252"/>
      <c r="DQB110" s="1252"/>
      <c r="DQC110" s="1252"/>
      <c r="DQD110" s="1252"/>
      <c r="DQE110" s="1252"/>
      <c r="DQF110" s="1252"/>
      <c r="DQG110" s="1252"/>
      <c r="DQH110" s="1252"/>
      <c r="DQI110" s="1252"/>
      <c r="DQJ110" s="1252"/>
      <c r="DQK110" s="1252"/>
      <c r="DQL110" s="1252"/>
      <c r="DQM110" s="1252"/>
      <c r="DQN110" s="1252"/>
      <c r="DQO110" s="1252"/>
      <c r="DQP110" s="1252"/>
      <c r="DQQ110" s="1252"/>
      <c r="DQR110" s="1252"/>
      <c r="DQS110" s="1252"/>
      <c r="DQT110" s="1252"/>
      <c r="DQU110" s="1252"/>
      <c r="DQV110" s="1252"/>
      <c r="DQW110" s="1252"/>
      <c r="DQX110" s="1252"/>
      <c r="DQY110" s="1252"/>
      <c r="DQZ110" s="1252"/>
      <c r="DRA110" s="1252"/>
      <c r="DRB110" s="1252"/>
      <c r="DRC110" s="1252"/>
      <c r="DRD110" s="1252"/>
      <c r="DRE110" s="1252"/>
      <c r="DRF110" s="1252"/>
      <c r="DRG110" s="1252"/>
      <c r="DRH110" s="1252"/>
      <c r="DRI110" s="1252"/>
      <c r="DRJ110" s="1252"/>
      <c r="DRK110" s="1252"/>
      <c r="DRL110" s="1252"/>
      <c r="DRM110" s="1252"/>
      <c r="DRN110" s="1252"/>
      <c r="DRO110" s="1252"/>
      <c r="DRP110" s="1252"/>
      <c r="DRQ110" s="1252"/>
      <c r="DRR110" s="1252"/>
      <c r="DRS110" s="1252"/>
      <c r="DRT110" s="1252"/>
      <c r="DRU110" s="1252"/>
      <c r="DRV110" s="1252"/>
      <c r="DRW110" s="1252"/>
      <c r="DRX110" s="1252"/>
      <c r="DRY110" s="1252"/>
      <c r="DRZ110" s="1252"/>
      <c r="DSA110" s="1252"/>
      <c r="DSB110" s="1252"/>
      <c r="DSC110" s="1252"/>
      <c r="DSD110" s="1252"/>
      <c r="DSE110" s="1252"/>
      <c r="DSF110" s="1252"/>
      <c r="DSG110" s="1252"/>
      <c r="DSH110" s="1252"/>
      <c r="DSI110" s="1252"/>
      <c r="DSJ110" s="1252"/>
      <c r="DSK110" s="1252"/>
      <c r="DSL110" s="1252"/>
      <c r="DSM110" s="1252"/>
      <c r="DSN110" s="1252"/>
      <c r="DSO110" s="1252"/>
      <c r="DSP110" s="1252"/>
      <c r="DSQ110" s="1252"/>
      <c r="DSR110" s="1252"/>
      <c r="DSS110" s="1252"/>
      <c r="DST110" s="1252"/>
      <c r="DSU110" s="1252"/>
      <c r="DSV110" s="1252"/>
      <c r="DSW110" s="1252"/>
      <c r="DSX110" s="1252"/>
      <c r="DSY110" s="1252"/>
      <c r="DSZ110" s="1252"/>
      <c r="DTA110" s="1252"/>
      <c r="DTB110" s="1252"/>
      <c r="DTC110" s="1252"/>
      <c r="DTD110" s="1252"/>
      <c r="DTE110" s="1252"/>
      <c r="DTF110" s="1252"/>
      <c r="DTG110" s="1252"/>
      <c r="DTH110" s="1252"/>
      <c r="DTI110" s="1252"/>
      <c r="DTJ110" s="1252"/>
      <c r="DTK110" s="1252"/>
      <c r="DTL110" s="1252"/>
      <c r="DTM110" s="1252"/>
      <c r="DTN110" s="1252"/>
      <c r="DTO110" s="1252"/>
      <c r="DTP110" s="1252"/>
      <c r="DTQ110" s="1252"/>
      <c r="DTR110" s="1252"/>
      <c r="DTS110" s="1252"/>
      <c r="DTT110" s="1252"/>
      <c r="DTU110" s="1252"/>
      <c r="DTV110" s="1252"/>
      <c r="DTW110" s="1252"/>
      <c r="DTX110" s="1252"/>
      <c r="DTY110" s="1252"/>
      <c r="DTZ110" s="1252"/>
      <c r="DUA110" s="1252"/>
      <c r="DUB110" s="1252"/>
      <c r="DUC110" s="1252"/>
      <c r="DUD110" s="1252"/>
      <c r="DUE110" s="1252"/>
      <c r="DUF110" s="1252"/>
      <c r="DUG110" s="1252"/>
      <c r="DUH110" s="1252"/>
      <c r="DUI110" s="1252"/>
      <c r="DUJ110" s="1252"/>
      <c r="DUK110" s="1252"/>
      <c r="DUL110" s="1252"/>
      <c r="DUM110" s="1252"/>
      <c r="DUN110" s="1252"/>
      <c r="DUO110" s="1252"/>
      <c r="DUP110" s="1252"/>
      <c r="DUQ110" s="1252"/>
      <c r="DUR110" s="1252"/>
      <c r="DUS110" s="1252"/>
      <c r="DUT110" s="1252"/>
      <c r="DUU110" s="1252"/>
      <c r="DUV110" s="1252"/>
      <c r="DUW110" s="1252"/>
      <c r="DUX110" s="1252"/>
      <c r="DUY110" s="1252"/>
      <c r="DUZ110" s="1252"/>
      <c r="DVA110" s="1252"/>
      <c r="DVB110" s="1252"/>
      <c r="DVC110" s="1252"/>
      <c r="DVD110" s="1252"/>
      <c r="DVE110" s="1252"/>
      <c r="DVF110" s="1252"/>
      <c r="DVG110" s="1252"/>
      <c r="DVH110" s="1252"/>
      <c r="DVI110" s="1252"/>
      <c r="DVJ110" s="1252"/>
      <c r="DVK110" s="1252"/>
      <c r="DVL110" s="1252"/>
      <c r="DVM110" s="1252"/>
      <c r="DVN110" s="1252"/>
      <c r="DVO110" s="1252"/>
      <c r="DVP110" s="1252"/>
      <c r="DVQ110" s="1252"/>
      <c r="DVR110" s="1252"/>
      <c r="DVS110" s="1252"/>
      <c r="DVT110" s="1252"/>
      <c r="DVU110" s="1252"/>
      <c r="DVV110" s="1252"/>
      <c r="DVW110" s="1252"/>
      <c r="DVX110" s="1252"/>
      <c r="DVY110" s="1252"/>
      <c r="DVZ110" s="1252"/>
      <c r="DWA110" s="1252"/>
      <c r="DWB110" s="1252"/>
      <c r="DWC110" s="1252"/>
      <c r="DWD110" s="1252"/>
      <c r="DWE110" s="1252"/>
      <c r="DWF110" s="1252"/>
      <c r="DWG110" s="1252"/>
      <c r="DWH110" s="1252"/>
      <c r="DWI110" s="1252"/>
      <c r="DWJ110" s="1252"/>
      <c r="DWK110" s="1252"/>
      <c r="DWL110" s="1252"/>
      <c r="DWM110" s="1252"/>
      <c r="DWN110" s="1252"/>
      <c r="DWO110" s="1252"/>
      <c r="DWP110" s="1252"/>
      <c r="DWQ110" s="1252"/>
      <c r="DWR110" s="1252"/>
      <c r="DWS110" s="1252"/>
      <c r="DWT110" s="1252"/>
      <c r="DWU110" s="1252"/>
      <c r="DWV110" s="1252"/>
      <c r="DWW110" s="1252"/>
      <c r="DWX110" s="1252"/>
      <c r="DWY110" s="1252"/>
      <c r="DWZ110" s="1252"/>
      <c r="DXA110" s="1252"/>
      <c r="DXB110" s="1252"/>
      <c r="DXC110" s="1252"/>
      <c r="DXD110" s="1252"/>
      <c r="DXE110" s="1252"/>
      <c r="DXF110" s="1252"/>
      <c r="DXG110" s="1252"/>
      <c r="DXH110" s="1252"/>
      <c r="DXI110" s="1252"/>
      <c r="DXJ110" s="1252"/>
      <c r="DXK110" s="1252"/>
      <c r="DXL110" s="1252"/>
      <c r="DXM110" s="1252"/>
      <c r="DXN110" s="1252"/>
      <c r="DXO110" s="1252"/>
      <c r="DXP110" s="1252"/>
      <c r="DXQ110" s="1252"/>
      <c r="DXR110" s="1252"/>
      <c r="DXS110" s="1252"/>
      <c r="DXT110" s="1252"/>
      <c r="DXU110" s="1252"/>
      <c r="DXV110" s="1252"/>
      <c r="DXW110" s="1252"/>
      <c r="DXX110" s="1252"/>
      <c r="DXY110" s="1252"/>
      <c r="DXZ110" s="1252"/>
      <c r="DYA110" s="1252"/>
      <c r="DYB110" s="1252"/>
      <c r="DYC110" s="1252"/>
      <c r="DYD110" s="1252"/>
      <c r="DYE110" s="1252"/>
      <c r="DYF110" s="1252"/>
      <c r="DYG110" s="1252"/>
      <c r="DYH110" s="1252"/>
      <c r="DYI110" s="1252"/>
      <c r="DYJ110" s="1252"/>
      <c r="DYK110" s="1252"/>
      <c r="DYL110" s="1252"/>
      <c r="DYM110" s="1252"/>
      <c r="DYN110" s="1252"/>
      <c r="DYO110" s="1252"/>
      <c r="DYP110" s="1252"/>
      <c r="DYQ110" s="1252"/>
      <c r="DYR110" s="1252"/>
      <c r="DYS110" s="1252"/>
      <c r="DYT110" s="1252"/>
      <c r="DYU110" s="1252"/>
      <c r="DYV110" s="1252"/>
      <c r="DYW110" s="1252"/>
      <c r="DYX110" s="1252"/>
      <c r="DYY110" s="1252"/>
      <c r="DYZ110" s="1252"/>
      <c r="DZA110" s="1252"/>
      <c r="DZB110" s="1252"/>
      <c r="DZC110" s="1252"/>
      <c r="DZD110" s="1252"/>
      <c r="DZE110" s="1252"/>
      <c r="DZF110" s="1252"/>
      <c r="DZG110" s="1252"/>
      <c r="DZH110" s="1252"/>
      <c r="DZI110" s="1252"/>
      <c r="DZJ110" s="1252"/>
      <c r="DZK110" s="1252"/>
      <c r="DZL110" s="1252"/>
      <c r="DZM110" s="1252"/>
      <c r="DZN110" s="1252"/>
      <c r="DZO110" s="1252"/>
      <c r="DZP110" s="1252"/>
      <c r="DZQ110" s="1252"/>
      <c r="DZR110" s="1252"/>
      <c r="DZS110" s="1252"/>
      <c r="DZT110" s="1252"/>
      <c r="DZU110" s="1252"/>
      <c r="DZV110" s="1252"/>
      <c r="DZW110" s="1252"/>
      <c r="DZX110" s="1252"/>
      <c r="DZY110" s="1252"/>
      <c r="DZZ110" s="1252"/>
      <c r="EAA110" s="1252"/>
      <c r="EAB110" s="1252"/>
      <c r="EAC110" s="1252"/>
      <c r="EAD110" s="1252"/>
      <c r="EAE110" s="1252"/>
      <c r="EAF110" s="1252"/>
      <c r="EAG110" s="1252"/>
      <c r="EAH110" s="1252"/>
      <c r="EAI110" s="1252"/>
      <c r="EAJ110" s="1252"/>
      <c r="EAK110" s="1252"/>
      <c r="EAL110" s="1252"/>
      <c r="EAM110" s="1252"/>
      <c r="EAN110" s="1252"/>
      <c r="EAO110" s="1252"/>
      <c r="EAP110" s="1252"/>
      <c r="EAQ110" s="1252"/>
      <c r="EAR110" s="1252"/>
      <c r="EAS110" s="1252"/>
      <c r="EAT110" s="1252"/>
      <c r="EAU110" s="1252"/>
      <c r="EAV110" s="1252"/>
      <c r="EAW110" s="1252"/>
      <c r="EAX110" s="1252"/>
      <c r="EAY110" s="1252"/>
      <c r="EAZ110" s="1252"/>
      <c r="EBA110" s="1252"/>
      <c r="EBB110" s="1252"/>
      <c r="EBC110" s="1252"/>
      <c r="EBD110" s="1252"/>
      <c r="EBE110" s="1252"/>
      <c r="EBF110" s="1252"/>
      <c r="EBG110" s="1252"/>
      <c r="EBH110" s="1252"/>
      <c r="EBI110" s="1252"/>
      <c r="EBJ110" s="1252"/>
      <c r="EBK110" s="1252"/>
      <c r="EBL110" s="1252"/>
      <c r="EBM110" s="1252"/>
      <c r="EBN110" s="1252"/>
      <c r="EBO110" s="1252"/>
      <c r="EBP110" s="1252"/>
      <c r="EBQ110" s="1252"/>
      <c r="EBR110" s="1252"/>
      <c r="EBS110" s="1252"/>
      <c r="EBT110" s="1252"/>
      <c r="EBU110" s="1252"/>
      <c r="EBV110" s="1252"/>
      <c r="EBW110" s="1252"/>
      <c r="EBX110" s="1252"/>
      <c r="EBY110" s="1252"/>
      <c r="EBZ110" s="1252"/>
      <c r="ECA110" s="1252"/>
      <c r="ECB110" s="1252"/>
      <c r="ECC110" s="1252"/>
      <c r="ECD110" s="1252"/>
      <c r="ECE110" s="1252"/>
      <c r="ECF110" s="1252"/>
      <c r="ECG110" s="1252"/>
      <c r="ECH110" s="1252"/>
      <c r="ECI110" s="1252"/>
      <c r="ECJ110" s="1252"/>
      <c r="ECK110" s="1252"/>
      <c r="ECL110" s="1252"/>
      <c r="ECM110" s="1252"/>
      <c r="ECN110" s="1252"/>
      <c r="ECO110" s="1252"/>
      <c r="ECP110" s="1252"/>
      <c r="ECQ110" s="1252"/>
      <c r="ECR110" s="1252"/>
      <c r="ECS110" s="1252"/>
      <c r="ECT110" s="1252"/>
      <c r="ECU110" s="1252"/>
      <c r="ECV110" s="1252"/>
      <c r="ECW110" s="1252"/>
      <c r="ECX110" s="1252"/>
      <c r="ECY110" s="1252"/>
      <c r="ECZ110" s="1252"/>
      <c r="EDA110" s="1252"/>
      <c r="EDB110" s="1252"/>
      <c r="EDC110" s="1252"/>
      <c r="EDD110" s="1252"/>
      <c r="EDE110" s="1252"/>
      <c r="EDF110" s="1252"/>
      <c r="EDG110" s="1252"/>
      <c r="EDH110" s="1252"/>
      <c r="EDI110" s="1252"/>
      <c r="EDJ110" s="1252"/>
      <c r="EDK110" s="1252"/>
      <c r="EDL110" s="1252"/>
      <c r="EDM110" s="1252"/>
      <c r="EDN110" s="1252"/>
      <c r="EDO110" s="1252"/>
      <c r="EDP110" s="1252"/>
      <c r="EDQ110" s="1252"/>
      <c r="EDR110" s="1252"/>
      <c r="EDS110" s="1252"/>
      <c r="EDT110" s="1252"/>
      <c r="EDU110" s="1252"/>
      <c r="EDV110" s="1252"/>
      <c r="EDW110" s="1252"/>
      <c r="EDX110" s="1252"/>
      <c r="EDY110" s="1252"/>
      <c r="EDZ110" s="1252"/>
      <c r="EEA110" s="1252"/>
      <c r="EEB110" s="1252"/>
      <c r="EEC110" s="1252"/>
      <c r="EED110" s="1252"/>
      <c r="EEE110" s="1252"/>
      <c r="EEF110" s="1252"/>
      <c r="EEG110" s="1252"/>
      <c r="EEH110" s="1252"/>
      <c r="EEI110" s="1252"/>
      <c r="EEJ110" s="1252"/>
      <c r="EEK110" s="1252"/>
      <c r="EEL110" s="1252"/>
      <c r="EEM110" s="1252"/>
      <c r="EEN110" s="1252"/>
      <c r="EEO110" s="1252"/>
      <c r="EEP110" s="1252"/>
      <c r="EEQ110" s="1252"/>
      <c r="EER110" s="1252"/>
      <c r="EES110" s="1252"/>
      <c r="EET110" s="1252"/>
      <c r="EEU110" s="1252"/>
      <c r="EEV110" s="1252"/>
      <c r="EEW110" s="1252"/>
      <c r="EEX110" s="1252"/>
      <c r="EEY110" s="1252"/>
      <c r="EEZ110" s="1252"/>
      <c r="EFA110" s="1252"/>
      <c r="EFB110" s="1252"/>
      <c r="EFC110" s="1252"/>
      <c r="EFD110" s="1252"/>
      <c r="EFE110" s="1252"/>
      <c r="EFF110" s="1252"/>
      <c r="EFG110" s="1252"/>
      <c r="EFH110" s="1252"/>
      <c r="EFI110" s="1252"/>
      <c r="EFJ110" s="1252"/>
      <c r="EFK110" s="1252"/>
      <c r="EFL110" s="1252"/>
      <c r="EFM110" s="1252"/>
      <c r="EFN110" s="1252"/>
      <c r="EFO110" s="1252"/>
      <c r="EFP110" s="1252"/>
      <c r="EFQ110" s="1252"/>
      <c r="EFR110" s="1252"/>
      <c r="EFS110" s="1252"/>
      <c r="EFT110" s="1252"/>
      <c r="EFU110" s="1252"/>
      <c r="EFV110" s="1252"/>
      <c r="EFW110" s="1252"/>
      <c r="EFX110" s="1252"/>
      <c r="EFY110" s="1252"/>
      <c r="EFZ110" s="1252"/>
      <c r="EGA110" s="1252"/>
      <c r="EGB110" s="1252"/>
      <c r="EGC110" s="1252"/>
      <c r="EGD110" s="1252"/>
      <c r="EGE110" s="1252"/>
      <c r="EGF110" s="1252"/>
      <c r="EGG110" s="1252"/>
      <c r="EGH110" s="1252"/>
      <c r="EGI110" s="1252"/>
      <c r="EGJ110" s="1252"/>
      <c r="EGK110" s="1252"/>
      <c r="EGL110" s="1252"/>
      <c r="EGM110" s="1252"/>
      <c r="EGN110" s="1252"/>
      <c r="EGO110" s="1252"/>
      <c r="EGP110" s="1252"/>
      <c r="EGQ110" s="1252"/>
      <c r="EGR110" s="1252"/>
      <c r="EGS110" s="1252"/>
      <c r="EGT110" s="1252"/>
      <c r="EGU110" s="1252"/>
      <c r="EGV110" s="1252"/>
      <c r="EGW110" s="1252"/>
      <c r="EGX110" s="1252"/>
      <c r="EGY110" s="1252"/>
      <c r="EGZ110" s="1252"/>
      <c r="EHA110" s="1252"/>
      <c r="EHB110" s="1252"/>
      <c r="EHC110" s="1252"/>
      <c r="EHD110" s="1252"/>
      <c r="EHE110" s="1252"/>
      <c r="EHF110" s="1252"/>
      <c r="EHG110" s="1252"/>
      <c r="EHH110" s="1252"/>
      <c r="EHI110" s="1252"/>
      <c r="EHJ110" s="1252"/>
      <c r="EHK110" s="1252"/>
      <c r="EHL110" s="1252"/>
      <c r="EHM110" s="1252"/>
      <c r="EHN110" s="1252"/>
      <c r="EHO110" s="1252"/>
      <c r="EHP110" s="1252"/>
      <c r="EHQ110" s="1252"/>
      <c r="EHR110" s="1252"/>
      <c r="EHS110" s="1252"/>
      <c r="EHT110" s="1252"/>
      <c r="EHU110" s="1252"/>
      <c r="EHV110" s="1252"/>
      <c r="EHW110" s="1252"/>
      <c r="EHX110" s="1252"/>
      <c r="EHY110" s="1252"/>
      <c r="EHZ110" s="1252"/>
      <c r="EIA110" s="1252"/>
      <c r="EIB110" s="1252"/>
      <c r="EIC110" s="1252"/>
      <c r="EID110" s="1252"/>
      <c r="EIE110" s="1252"/>
      <c r="EIF110" s="1252"/>
      <c r="EIG110" s="1252"/>
      <c r="EIH110" s="1252"/>
      <c r="EII110" s="1252"/>
      <c r="EIJ110" s="1252"/>
      <c r="EIK110" s="1252"/>
      <c r="EIL110" s="1252"/>
      <c r="EIM110" s="1252"/>
      <c r="EIN110" s="1252"/>
      <c r="EIO110" s="1252"/>
      <c r="EIP110" s="1252"/>
      <c r="EIQ110" s="1252"/>
      <c r="EIR110" s="1252"/>
      <c r="EIS110" s="1252"/>
      <c r="EIT110" s="1252"/>
      <c r="EIU110" s="1252"/>
      <c r="EIV110" s="1252"/>
      <c r="EIW110" s="1252"/>
      <c r="EIX110" s="1252"/>
      <c r="EIY110" s="1252"/>
      <c r="EIZ110" s="1252"/>
      <c r="EJA110" s="1252"/>
      <c r="EJB110" s="1252"/>
      <c r="EJC110" s="1252"/>
      <c r="EJD110" s="1252"/>
      <c r="EJE110" s="1252"/>
      <c r="EJF110" s="1252"/>
      <c r="EJG110" s="1252"/>
      <c r="EJH110" s="1252"/>
      <c r="EJI110" s="1252"/>
      <c r="EJJ110" s="1252"/>
      <c r="EJK110" s="1252"/>
      <c r="EJL110" s="1252"/>
      <c r="EJM110" s="1252"/>
      <c r="EJN110" s="1252"/>
      <c r="EJO110" s="1252"/>
      <c r="EJP110" s="1252"/>
      <c r="EJQ110" s="1252"/>
      <c r="EJR110" s="1252"/>
      <c r="EJS110" s="1252"/>
      <c r="EJT110" s="1252"/>
      <c r="EJU110" s="1252"/>
      <c r="EJV110" s="1252"/>
      <c r="EJW110" s="1252"/>
      <c r="EJX110" s="1252"/>
      <c r="EJY110" s="1252"/>
      <c r="EJZ110" s="1252"/>
      <c r="EKA110" s="1252"/>
      <c r="EKB110" s="1252"/>
      <c r="EKC110" s="1252"/>
      <c r="EKD110" s="1252"/>
      <c r="EKE110" s="1252"/>
      <c r="EKF110" s="1252"/>
      <c r="EKG110" s="1252"/>
      <c r="EKH110" s="1252"/>
      <c r="EKI110" s="1252"/>
      <c r="EKJ110" s="1252"/>
      <c r="EKK110" s="1252"/>
      <c r="EKL110" s="1252"/>
      <c r="EKM110" s="1252"/>
      <c r="EKN110" s="1252"/>
      <c r="EKO110" s="1252"/>
      <c r="EKP110" s="1252"/>
      <c r="EKQ110" s="1252"/>
      <c r="EKR110" s="1252"/>
      <c r="EKS110" s="1252"/>
      <c r="EKT110" s="1252"/>
      <c r="EKU110" s="1252"/>
      <c r="EKV110" s="1252"/>
      <c r="EKW110" s="1252"/>
      <c r="EKX110" s="1252"/>
      <c r="EKY110" s="1252"/>
      <c r="EKZ110" s="1252"/>
      <c r="ELA110" s="1252"/>
      <c r="ELB110" s="1252"/>
      <c r="ELC110" s="1252"/>
      <c r="ELD110" s="1252"/>
      <c r="ELE110" s="1252"/>
      <c r="ELF110" s="1252"/>
      <c r="ELG110" s="1252"/>
      <c r="ELH110" s="1252"/>
      <c r="ELI110" s="1252"/>
      <c r="ELJ110" s="1252"/>
      <c r="ELK110" s="1252"/>
      <c r="ELL110" s="1252"/>
      <c r="ELM110" s="1252"/>
      <c r="ELN110" s="1252"/>
      <c r="ELO110" s="1252"/>
      <c r="ELP110" s="1252"/>
      <c r="ELQ110" s="1252"/>
      <c r="ELR110" s="1252"/>
      <c r="ELS110" s="1252"/>
      <c r="ELT110" s="1252"/>
      <c r="ELU110" s="1252"/>
      <c r="ELV110" s="1252"/>
      <c r="ELW110" s="1252"/>
      <c r="ELX110" s="1252"/>
      <c r="ELY110" s="1252"/>
      <c r="ELZ110" s="1252"/>
      <c r="EMA110" s="1252"/>
      <c r="EMB110" s="1252"/>
      <c r="EMC110" s="1252"/>
      <c r="EMD110" s="1252"/>
      <c r="EME110" s="1252"/>
      <c r="EMF110" s="1252"/>
      <c r="EMG110" s="1252"/>
      <c r="EMH110" s="1252"/>
      <c r="EMI110" s="1252"/>
      <c r="EMJ110" s="1252"/>
      <c r="EMK110" s="1252"/>
      <c r="EML110" s="1252"/>
      <c r="EMM110" s="1252"/>
      <c r="EMN110" s="1252"/>
      <c r="EMO110" s="1252"/>
      <c r="EMP110" s="1252"/>
      <c r="EMQ110" s="1252"/>
      <c r="EMR110" s="1252"/>
      <c r="EMS110" s="1252"/>
      <c r="EMT110" s="1252"/>
      <c r="EMU110" s="1252"/>
      <c r="EMV110" s="1252"/>
      <c r="EMW110" s="1252"/>
      <c r="EMX110" s="1252"/>
      <c r="EMY110" s="1252"/>
      <c r="EMZ110" s="1252"/>
      <c r="ENA110" s="1252"/>
      <c r="ENB110" s="1252"/>
      <c r="ENC110" s="1252"/>
      <c r="END110" s="1252"/>
      <c r="ENE110" s="1252"/>
      <c r="ENF110" s="1252"/>
      <c r="ENG110" s="1252"/>
      <c r="ENH110" s="1252"/>
      <c r="ENI110" s="1252"/>
      <c r="ENJ110" s="1252"/>
      <c r="ENK110" s="1252"/>
      <c r="ENL110" s="1252"/>
      <c r="ENM110" s="1252"/>
      <c r="ENN110" s="1252"/>
      <c r="ENO110" s="1252"/>
      <c r="ENP110" s="1252"/>
      <c r="ENQ110" s="1252"/>
      <c r="ENR110" s="1252"/>
      <c r="ENS110" s="1252"/>
      <c r="ENT110" s="1252"/>
      <c r="ENU110" s="1252"/>
      <c r="ENV110" s="1252"/>
      <c r="ENW110" s="1252"/>
      <c r="ENX110" s="1252"/>
      <c r="ENY110" s="1252"/>
      <c r="ENZ110" s="1252"/>
      <c r="EOA110" s="1252"/>
      <c r="EOB110" s="1252"/>
      <c r="EOC110" s="1252"/>
      <c r="EOD110" s="1252"/>
      <c r="EOE110" s="1252"/>
      <c r="EOF110" s="1252"/>
      <c r="EOG110" s="1252"/>
      <c r="EOH110" s="1252"/>
      <c r="EOI110" s="1252"/>
      <c r="EOJ110" s="1252"/>
      <c r="EOK110" s="1252"/>
      <c r="EOL110" s="1252"/>
      <c r="EOM110" s="1252"/>
      <c r="EON110" s="1252"/>
      <c r="EOO110" s="1252"/>
      <c r="EOP110" s="1252"/>
      <c r="EOQ110" s="1252"/>
      <c r="EOR110" s="1252"/>
      <c r="EOS110" s="1252"/>
      <c r="EOT110" s="1252"/>
      <c r="EOU110" s="1252"/>
      <c r="EOV110" s="1252"/>
      <c r="EOW110" s="1252"/>
      <c r="EOX110" s="1252"/>
      <c r="EOY110" s="1252"/>
      <c r="EOZ110" s="1252"/>
      <c r="EPA110" s="1252"/>
      <c r="EPB110" s="1252"/>
      <c r="EPC110" s="1252"/>
      <c r="EPD110" s="1252"/>
      <c r="EPE110" s="1252"/>
      <c r="EPF110" s="1252"/>
      <c r="EPG110" s="1252"/>
      <c r="EPH110" s="1252"/>
      <c r="EPI110" s="1252"/>
      <c r="EPJ110" s="1252"/>
      <c r="EPK110" s="1252"/>
      <c r="EPL110" s="1252"/>
      <c r="EPM110" s="1252"/>
      <c r="EPN110" s="1252"/>
      <c r="EPO110" s="1252"/>
      <c r="EPP110" s="1252"/>
      <c r="EPQ110" s="1252"/>
      <c r="EPR110" s="1252"/>
      <c r="EPS110" s="1252"/>
      <c r="EPT110" s="1252"/>
      <c r="EPU110" s="1252"/>
      <c r="EPV110" s="1252"/>
      <c r="EPW110" s="1252"/>
      <c r="EPX110" s="1252"/>
      <c r="EPY110" s="1252"/>
      <c r="EPZ110" s="1252"/>
      <c r="EQA110" s="1252"/>
      <c r="EQB110" s="1252"/>
      <c r="EQC110" s="1252"/>
      <c r="EQD110" s="1252"/>
      <c r="EQE110" s="1252"/>
      <c r="EQF110" s="1252"/>
      <c r="EQG110" s="1252"/>
      <c r="EQH110" s="1252"/>
      <c r="EQI110" s="1252"/>
      <c r="EQJ110" s="1252"/>
      <c r="EQK110" s="1252"/>
      <c r="EQL110" s="1252"/>
      <c r="EQM110" s="1252"/>
      <c r="EQN110" s="1252"/>
      <c r="EQO110" s="1252"/>
      <c r="EQP110" s="1252"/>
      <c r="EQQ110" s="1252"/>
      <c r="EQR110" s="1252"/>
      <c r="EQS110" s="1252"/>
      <c r="EQT110" s="1252"/>
      <c r="EQU110" s="1252"/>
      <c r="EQV110" s="1252"/>
      <c r="EQW110" s="1252"/>
      <c r="EQX110" s="1252"/>
      <c r="EQY110" s="1252"/>
      <c r="EQZ110" s="1252"/>
      <c r="ERA110" s="1252"/>
      <c r="ERB110" s="1252"/>
      <c r="ERC110" s="1252"/>
      <c r="ERD110" s="1252"/>
      <c r="ERE110" s="1252"/>
      <c r="ERF110" s="1252"/>
      <c r="ERG110" s="1252"/>
      <c r="ERH110" s="1252"/>
      <c r="ERI110" s="1252"/>
      <c r="ERJ110" s="1252"/>
      <c r="ERK110" s="1252"/>
      <c r="ERL110" s="1252"/>
      <c r="ERM110" s="1252"/>
      <c r="ERN110" s="1252"/>
      <c r="ERO110" s="1252"/>
      <c r="ERP110" s="1252"/>
      <c r="ERQ110" s="1252"/>
      <c r="ERR110" s="1252"/>
      <c r="ERS110" s="1252"/>
      <c r="ERT110" s="1252"/>
      <c r="ERU110" s="1252"/>
      <c r="ERV110" s="1252"/>
      <c r="ERW110" s="1252"/>
      <c r="ERX110" s="1252"/>
      <c r="ERY110" s="1252"/>
      <c r="ERZ110" s="1252"/>
      <c r="ESA110" s="1252"/>
      <c r="ESB110" s="1252"/>
      <c r="ESC110" s="1252"/>
      <c r="ESD110" s="1252"/>
      <c r="ESE110" s="1252"/>
      <c r="ESF110" s="1252"/>
      <c r="ESG110" s="1252"/>
      <c r="ESH110" s="1252"/>
      <c r="ESI110" s="1252"/>
      <c r="ESJ110" s="1252"/>
      <c r="ESK110" s="1252"/>
      <c r="ESL110" s="1252"/>
      <c r="ESM110" s="1252"/>
      <c r="ESN110" s="1252"/>
      <c r="ESO110" s="1252"/>
      <c r="ESP110" s="1252"/>
      <c r="ESQ110" s="1252"/>
      <c r="ESR110" s="1252"/>
      <c r="ESS110" s="1252"/>
      <c r="EST110" s="1252"/>
      <c r="ESU110" s="1252"/>
      <c r="ESV110" s="1252"/>
      <c r="ESW110" s="1252"/>
      <c r="ESX110" s="1252"/>
      <c r="ESY110" s="1252"/>
      <c r="ESZ110" s="1252"/>
      <c r="ETA110" s="1252"/>
      <c r="ETB110" s="1252"/>
      <c r="ETC110" s="1252"/>
      <c r="ETD110" s="1252"/>
      <c r="ETE110" s="1252"/>
      <c r="ETF110" s="1252"/>
      <c r="ETG110" s="1252"/>
      <c r="ETH110" s="1252"/>
      <c r="ETI110" s="1252"/>
      <c r="ETJ110" s="1252"/>
      <c r="ETK110" s="1252"/>
      <c r="ETL110" s="1252"/>
      <c r="ETM110" s="1252"/>
      <c r="ETN110" s="1252"/>
      <c r="ETO110" s="1252"/>
      <c r="ETP110" s="1252"/>
      <c r="ETQ110" s="1252"/>
      <c r="ETR110" s="1252"/>
      <c r="ETS110" s="1252"/>
      <c r="ETT110" s="1252"/>
      <c r="ETU110" s="1252"/>
      <c r="ETV110" s="1252"/>
      <c r="ETW110" s="1252"/>
      <c r="ETX110" s="1252"/>
      <c r="ETY110" s="1252"/>
      <c r="ETZ110" s="1252"/>
      <c r="EUA110" s="1252"/>
      <c r="EUB110" s="1252"/>
      <c r="EUC110" s="1252"/>
      <c r="EUD110" s="1252"/>
      <c r="EUE110" s="1252"/>
      <c r="EUF110" s="1252"/>
      <c r="EUG110" s="1252"/>
      <c r="EUH110" s="1252"/>
      <c r="EUI110" s="1252"/>
      <c r="EUJ110" s="1252"/>
      <c r="EUK110" s="1252"/>
      <c r="EUL110" s="1252"/>
      <c r="EUM110" s="1252"/>
      <c r="EUN110" s="1252"/>
      <c r="EUO110" s="1252"/>
      <c r="EUP110" s="1252"/>
      <c r="EUQ110" s="1252"/>
      <c r="EUR110" s="1252"/>
      <c r="EUS110" s="1252"/>
      <c r="EUT110" s="1252"/>
      <c r="EUU110" s="1252"/>
      <c r="EUV110" s="1252"/>
      <c r="EUW110" s="1252"/>
      <c r="EUX110" s="1252"/>
      <c r="EUY110" s="1252"/>
      <c r="EUZ110" s="1252"/>
      <c r="EVA110" s="1252"/>
      <c r="EVB110" s="1252"/>
      <c r="EVC110" s="1252"/>
      <c r="EVD110" s="1252"/>
      <c r="EVE110" s="1252"/>
      <c r="EVF110" s="1252"/>
      <c r="EVG110" s="1252"/>
      <c r="EVH110" s="1252"/>
      <c r="EVI110" s="1252"/>
      <c r="EVJ110" s="1252"/>
      <c r="EVK110" s="1252"/>
      <c r="EVL110" s="1252"/>
      <c r="EVM110" s="1252"/>
      <c r="EVN110" s="1252"/>
      <c r="EVO110" s="1252"/>
      <c r="EVP110" s="1252"/>
      <c r="EVQ110" s="1252"/>
      <c r="EVR110" s="1252"/>
      <c r="EVS110" s="1252"/>
      <c r="EVT110" s="1252"/>
      <c r="EVU110" s="1252"/>
      <c r="EVV110" s="1252"/>
      <c r="EVW110" s="1252"/>
      <c r="EVX110" s="1252"/>
      <c r="EVY110" s="1252"/>
      <c r="EVZ110" s="1252"/>
      <c r="EWA110" s="1252"/>
      <c r="EWB110" s="1252"/>
      <c r="EWC110" s="1252"/>
      <c r="EWD110" s="1252"/>
      <c r="EWE110" s="1252"/>
      <c r="EWF110" s="1252"/>
      <c r="EWG110" s="1252"/>
      <c r="EWH110" s="1252"/>
      <c r="EWI110" s="1252"/>
      <c r="EWJ110" s="1252"/>
      <c r="EWK110" s="1252"/>
      <c r="EWL110" s="1252"/>
      <c r="EWM110" s="1252"/>
      <c r="EWN110" s="1252"/>
      <c r="EWO110" s="1252"/>
      <c r="EWP110" s="1252"/>
      <c r="EWQ110" s="1252"/>
      <c r="EWR110" s="1252"/>
      <c r="EWS110" s="1252"/>
      <c r="EWT110" s="1252"/>
      <c r="EWU110" s="1252"/>
      <c r="EWV110" s="1252"/>
      <c r="EWW110" s="1252"/>
      <c r="EWX110" s="1252"/>
      <c r="EWY110" s="1252"/>
      <c r="EWZ110" s="1252"/>
      <c r="EXA110" s="1252"/>
      <c r="EXB110" s="1252"/>
      <c r="EXC110" s="1252"/>
      <c r="EXD110" s="1252"/>
      <c r="EXE110" s="1252"/>
      <c r="EXF110" s="1252"/>
      <c r="EXG110" s="1252"/>
      <c r="EXH110" s="1252"/>
      <c r="EXI110" s="1252"/>
      <c r="EXJ110" s="1252"/>
      <c r="EXK110" s="1252"/>
      <c r="EXL110" s="1252"/>
      <c r="EXM110" s="1252"/>
      <c r="EXN110" s="1252"/>
      <c r="EXO110" s="1252"/>
      <c r="EXP110" s="1252"/>
      <c r="EXQ110" s="1252"/>
      <c r="EXR110" s="1252"/>
      <c r="EXS110" s="1252"/>
      <c r="EXT110" s="1252"/>
      <c r="EXU110" s="1252"/>
      <c r="EXV110" s="1252"/>
      <c r="EXW110" s="1252"/>
      <c r="EXX110" s="1252"/>
      <c r="EXY110" s="1252"/>
      <c r="EXZ110" s="1252"/>
      <c r="EYA110" s="1252"/>
      <c r="EYB110" s="1252"/>
      <c r="EYC110" s="1252"/>
      <c r="EYD110" s="1252"/>
      <c r="EYE110" s="1252"/>
      <c r="EYF110" s="1252"/>
      <c r="EYG110" s="1252"/>
      <c r="EYH110" s="1252"/>
      <c r="EYI110" s="1252"/>
      <c r="EYJ110" s="1252"/>
      <c r="EYK110" s="1252"/>
      <c r="EYL110" s="1252"/>
      <c r="EYM110" s="1252"/>
      <c r="EYN110" s="1252"/>
      <c r="EYO110" s="1252"/>
      <c r="EYP110" s="1252"/>
      <c r="EYQ110" s="1252"/>
      <c r="EYR110" s="1252"/>
      <c r="EYS110" s="1252"/>
      <c r="EYT110" s="1252"/>
      <c r="EYU110" s="1252"/>
      <c r="EYV110" s="1252"/>
      <c r="EYW110" s="1252"/>
      <c r="EYX110" s="1252"/>
      <c r="EYY110" s="1252"/>
      <c r="EYZ110" s="1252"/>
      <c r="EZA110" s="1252"/>
      <c r="EZB110" s="1252"/>
      <c r="EZC110" s="1252"/>
      <c r="EZD110" s="1252"/>
      <c r="EZE110" s="1252"/>
      <c r="EZF110" s="1252"/>
      <c r="EZG110" s="1252"/>
      <c r="EZH110" s="1252"/>
      <c r="EZI110" s="1252"/>
      <c r="EZJ110" s="1252"/>
      <c r="EZK110" s="1252"/>
      <c r="EZL110" s="1252"/>
      <c r="EZM110" s="1252"/>
      <c r="EZN110" s="1252"/>
      <c r="EZO110" s="1252"/>
      <c r="EZP110" s="1252"/>
      <c r="EZQ110" s="1252"/>
      <c r="EZR110" s="1252"/>
      <c r="EZS110" s="1252"/>
      <c r="EZT110" s="1252"/>
      <c r="EZU110" s="1252"/>
      <c r="EZV110" s="1252"/>
      <c r="EZW110" s="1252"/>
      <c r="EZX110" s="1252"/>
      <c r="EZY110" s="1252"/>
      <c r="EZZ110" s="1252"/>
      <c r="FAA110" s="1252"/>
      <c r="FAB110" s="1252"/>
      <c r="FAC110" s="1252"/>
      <c r="FAD110" s="1252"/>
      <c r="FAE110" s="1252"/>
      <c r="FAF110" s="1252"/>
      <c r="FAG110" s="1252"/>
      <c r="FAH110" s="1252"/>
      <c r="FAI110" s="1252"/>
      <c r="FAJ110" s="1252"/>
      <c r="FAK110" s="1252"/>
      <c r="FAL110" s="1252"/>
      <c r="FAM110" s="1252"/>
      <c r="FAN110" s="1252"/>
      <c r="FAO110" s="1252"/>
      <c r="FAP110" s="1252"/>
      <c r="FAQ110" s="1252"/>
      <c r="FAR110" s="1252"/>
      <c r="FAS110" s="1252"/>
      <c r="FAT110" s="1252"/>
      <c r="FAU110" s="1252"/>
      <c r="FAV110" s="1252"/>
      <c r="FAW110" s="1252"/>
      <c r="FAX110" s="1252"/>
      <c r="FAY110" s="1252"/>
      <c r="FAZ110" s="1252"/>
      <c r="FBA110" s="1252"/>
      <c r="FBB110" s="1252"/>
      <c r="FBC110" s="1252"/>
      <c r="FBD110" s="1252"/>
      <c r="FBE110" s="1252"/>
      <c r="FBF110" s="1252"/>
      <c r="FBG110" s="1252"/>
      <c r="FBH110" s="1252"/>
      <c r="FBI110" s="1252"/>
      <c r="FBJ110" s="1252"/>
      <c r="FBK110" s="1252"/>
      <c r="FBL110" s="1252"/>
      <c r="FBM110" s="1252"/>
      <c r="FBN110" s="1252"/>
      <c r="FBO110" s="1252"/>
      <c r="FBP110" s="1252"/>
      <c r="FBQ110" s="1252"/>
      <c r="FBR110" s="1252"/>
      <c r="FBS110" s="1252"/>
      <c r="FBT110" s="1252"/>
      <c r="FBU110" s="1252"/>
      <c r="FBV110" s="1252"/>
      <c r="FBW110" s="1252"/>
      <c r="FBX110" s="1252"/>
      <c r="FBY110" s="1252"/>
      <c r="FBZ110" s="1252"/>
      <c r="FCA110" s="1252"/>
      <c r="FCB110" s="1252"/>
      <c r="FCC110" s="1252"/>
      <c r="FCD110" s="1252"/>
      <c r="FCE110" s="1252"/>
      <c r="FCF110" s="1252"/>
      <c r="FCG110" s="1252"/>
      <c r="FCH110" s="1252"/>
      <c r="FCI110" s="1252"/>
      <c r="FCJ110" s="1252"/>
      <c r="FCK110" s="1252"/>
      <c r="FCL110" s="1252"/>
      <c r="FCM110" s="1252"/>
      <c r="FCN110" s="1252"/>
      <c r="FCO110" s="1252"/>
      <c r="FCP110" s="1252"/>
      <c r="FCQ110" s="1252"/>
      <c r="FCR110" s="1252"/>
      <c r="FCS110" s="1252"/>
      <c r="FCT110" s="1252"/>
      <c r="FCU110" s="1252"/>
      <c r="FCV110" s="1252"/>
      <c r="FCW110" s="1252"/>
      <c r="FCX110" s="1252"/>
      <c r="FCY110" s="1252"/>
      <c r="FCZ110" s="1252"/>
      <c r="FDA110" s="1252"/>
      <c r="FDB110" s="1252"/>
      <c r="FDC110" s="1252"/>
      <c r="FDD110" s="1252"/>
      <c r="FDE110" s="1252"/>
      <c r="FDF110" s="1252"/>
      <c r="FDG110" s="1252"/>
      <c r="FDH110" s="1252"/>
      <c r="FDI110" s="1252"/>
      <c r="FDJ110" s="1252"/>
      <c r="FDK110" s="1252"/>
      <c r="FDL110" s="1252"/>
      <c r="FDM110" s="1252"/>
      <c r="FDN110" s="1252"/>
      <c r="FDO110" s="1252"/>
      <c r="FDP110" s="1252"/>
      <c r="FDQ110" s="1252"/>
      <c r="FDR110" s="1252"/>
      <c r="FDS110" s="1252"/>
      <c r="FDT110" s="1252"/>
      <c r="FDU110" s="1252"/>
      <c r="FDV110" s="1252"/>
      <c r="FDW110" s="1252"/>
      <c r="FDX110" s="1252"/>
      <c r="FDY110" s="1252"/>
      <c r="FDZ110" s="1252"/>
      <c r="FEA110" s="1252"/>
      <c r="FEB110" s="1252"/>
      <c r="FEC110" s="1252"/>
      <c r="FED110" s="1252"/>
      <c r="FEE110" s="1252"/>
      <c r="FEF110" s="1252"/>
      <c r="FEG110" s="1252"/>
      <c r="FEH110" s="1252"/>
      <c r="FEI110" s="1252"/>
      <c r="FEJ110" s="1252"/>
      <c r="FEK110" s="1252"/>
      <c r="FEL110" s="1252"/>
      <c r="FEM110" s="1252"/>
      <c r="FEN110" s="1252"/>
      <c r="FEO110" s="1252"/>
      <c r="FEP110" s="1252"/>
      <c r="FEQ110" s="1252"/>
      <c r="FER110" s="1252"/>
      <c r="FES110" s="1252"/>
      <c r="FET110" s="1252"/>
      <c r="FEU110" s="1252"/>
      <c r="FEV110" s="1252"/>
      <c r="FEW110" s="1252"/>
      <c r="FEX110" s="1252"/>
      <c r="FEY110" s="1252"/>
      <c r="FEZ110" s="1252"/>
      <c r="FFA110" s="1252"/>
      <c r="FFB110" s="1252"/>
      <c r="FFC110" s="1252"/>
      <c r="FFD110" s="1252"/>
      <c r="FFE110" s="1252"/>
      <c r="FFF110" s="1252"/>
      <c r="FFG110" s="1252"/>
      <c r="FFH110" s="1252"/>
      <c r="FFI110" s="1252"/>
      <c r="FFJ110" s="1252"/>
      <c r="FFK110" s="1252"/>
      <c r="FFL110" s="1252"/>
      <c r="FFM110" s="1252"/>
      <c r="FFN110" s="1252"/>
      <c r="FFO110" s="1252"/>
      <c r="FFP110" s="1252"/>
      <c r="FFQ110" s="1252"/>
      <c r="FFR110" s="1252"/>
      <c r="FFS110" s="1252"/>
      <c r="FFT110" s="1252"/>
      <c r="FFU110" s="1252"/>
      <c r="FFV110" s="1252"/>
      <c r="FFW110" s="1252"/>
      <c r="FFX110" s="1252"/>
      <c r="FFY110" s="1252"/>
      <c r="FFZ110" s="1252"/>
      <c r="FGA110" s="1252"/>
      <c r="FGB110" s="1252"/>
      <c r="FGC110" s="1252"/>
      <c r="FGD110" s="1252"/>
      <c r="FGE110" s="1252"/>
      <c r="FGF110" s="1252"/>
      <c r="FGG110" s="1252"/>
      <c r="FGH110" s="1252"/>
      <c r="FGI110" s="1252"/>
      <c r="FGJ110" s="1252"/>
      <c r="FGK110" s="1252"/>
      <c r="FGL110" s="1252"/>
      <c r="FGM110" s="1252"/>
      <c r="FGN110" s="1252"/>
      <c r="FGO110" s="1252"/>
      <c r="FGP110" s="1252"/>
      <c r="FGQ110" s="1252"/>
      <c r="FGR110" s="1252"/>
      <c r="FGS110" s="1252"/>
      <c r="FGT110" s="1252"/>
      <c r="FGU110" s="1252"/>
      <c r="FGV110" s="1252"/>
      <c r="FGW110" s="1252"/>
      <c r="FGX110" s="1252"/>
      <c r="FGY110" s="1252"/>
      <c r="FGZ110" s="1252"/>
      <c r="FHA110" s="1252"/>
      <c r="FHB110" s="1252"/>
      <c r="FHC110" s="1252"/>
      <c r="FHD110" s="1252"/>
      <c r="FHE110" s="1252"/>
      <c r="FHF110" s="1252"/>
      <c r="FHG110" s="1252"/>
      <c r="FHH110" s="1252"/>
      <c r="FHI110" s="1252"/>
      <c r="FHJ110" s="1252"/>
      <c r="FHK110" s="1252"/>
      <c r="FHL110" s="1252"/>
      <c r="FHM110" s="1252"/>
      <c r="FHN110" s="1252"/>
      <c r="FHO110" s="1252"/>
      <c r="FHP110" s="1252"/>
      <c r="FHQ110" s="1252"/>
      <c r="FHR110" s="1252"/>
      <c r="FHS110" s="1252"/>
      <c r="FHT110" s="1252"/>
      <c r="FHU110" s="1252"/>
      <c r="FHV110" s="1252"/>
      <c r="FHW110" s="1252"/>
      <c r="FHX110" s="1252"/>
      <c r="FHY110" s="1252"/>
      <c r="FHZ110" s="1252"/>
      <c r="FIA110" s="1252"/>
      <c r="FIB110" s="1252"/>
      <c r="FIC110" s="1252"/>
      <c r="FID110" s="1252"/>
      <c r="FIE110" s="1252"/>
      <c r="FIF110" s="1252"/>
      <c r="FIG110" s="1252"/>
      <c r="FIH110" s="1252"/>
      <c r="FII110" s="1252"/>
      <c r="FIJ110" s="1252"/>
      <c r="FIK110" s="1252"/>
      <c r="FIL110" s="1252"/>
      <c r="FIM110" s="1252"/>
      <c r="FIN110" s="1252"/>
      <c r="FIO110" s="1252"/>
      <c r="FIP110" s="1252"/>
      <c r="FIQ110" s="1252"/>
      <c r="FIR110" s="1252"/>
      <c r="FIS110" s="1252"/>
      <c r="FIT110" s="1252"/>
      <c r="FIU110" s="1252"/>
      <c r="FIV110" s="1252"/>
      <c r="FIW110" s="1252"/>
      <c r="FIX110" s="1252"/>
      <c r="FIY110" s="1252"/>
      <c r="FIZ110" s="1252"/>
      <c r="FJA110" s="1252"/>
      <c r="FJB110" s="1252"/>
      <c r="FJC110" s="1252"/>
      <c r="FJD110" s="1252"/>
      <c r="FJE110" s="1252"/>
      <c r="FJF110" s="1252"/>
      <c r="FJG110" s="1252"/>
      <c r="FJH110" s="1252"/>
      <c r="FJI110" s="1252"/>
      <c r="FJJ110" s="1252"/>
      <c r="FJK110" s="1252"/>
      <c r="FJL110" s="1252"/>
      <c r="FJM110" s="1252"/>
      <c r="FJN110" s="1252"/>
      <c r="FJO110" s="1252"/>
      <c r="FJP110" s="1252"/>
      <c r="FJQ110" s="1252"/>
      <c r="FJR110" s="1252"/>
      <c r="FJS110" s="1252"/>
      <c r="FJT110" s="1252"/>
      <c r="FJU110" s="1252"/>
      <c r="FJV110" s="1252"/>
      <c r="FJW110" s="1252"/>
      <c r="FJX110" s="1252"/>
      <c r="FJY110" s="1252"/>
      <c r="FJZ110" s="1252"/>
      <c r="FKA110" s="1252"/>
      <c r="FKB110" s="1252"/>
      <c r="FKC110" s="1252"/>
      <c r="FKD110" s="1252"/>
      <c r="FKE110" s="1252"/>
      <c r="FKF110" s="1252"/>
      <c r="FKG110" s="1252"/>
      <c r="FKH110" s="1252"/>
      <c r="FKI110" s="1252"/>
      <c r="FKJ110" s="1252"/>
      <c r="FKK110" s="1252"/>
      <c r="FKL110" s="1252"/>
      <c r="FKM110" s="1252"/>
      <c r="FKN110" s="1252"/>
      <c r="FKO110" s="1252"/>
      <c r="FKP110" s="1252"/>
      <c r="FKQ110" s="1252"/>
      <c r="FKR110" s="1252"/>
      <c r="FKS110" s="1252"/>
      <c r="FKT110" s="1252"/>
      <c r="FKU110" s="1252"/>
      <c r="FKV110" s="1252"/>
      <c r="FKW110" s="1252"/>
      <c r="FKX110" s="1252"/>
      <c r="FKY110" s="1252"/>
      <c r="FKZ110" s="1252"/>
      <c r="FLA110" s="1252"/>
      <c r="FLB110" s="1252"/>
      <c r="FLC110" s="1252"/>
      <c r="FLD110" s="1252"/>
      <c r="FLE110" s="1252"/>
      <c r="FLF110" s="1252"/>
      <c r="FLG110" s="1252"/>
      <c r="FLH110" s="1252"/>
      <c r="FLI110" s="1252"/>
      <c r="FLJ110" s="1252"/>
      <c r="FLK110" s="1252"/>
      <c r="FLL110" s="1252"/>
      <c r="FLM110" s="1252"/>
      <c r="FLN110" s="1252"/>
      <c r="FLO110" s="1252"/>
      <c r="FLP110" s="1252"/>
      <c r="FLQ110" s="1252"/>
      <c r="FLR110" s="1252"/>
      <c r="FLS110" s="1252"/>
      <c r="FLT110" s="1252"/>
      <c r="FLU110" s="1252"/>
      <c r="FLV110" s="1252"/>
      <c r="FLW110" s="1252"/>
      <c r="FLX110" s="1252"/>
      <c r="FLY110" s="1252"/>
      <c r="FLZ110" s="1252"/>
      <c r="FMA110" s="1252"/>
      <c r="FMB110" s="1252"/>
      <c r="FMC110" s="1252"/>
      <c r="FMD110" s="1252"/>
      <c r="FME110" s="1252"/>
      <c r="FMF110" s="1252"/>
      <c r="FMG110" s="1252"/>
      <c r="FMH110" s="1252"/>
      <c r="FMI110" s="1252"/>
      <c r="FMJ110" s="1252"/>
      <c r="FMK110" s="1252"/>
      <c r="FML110" s="1252"/>
      <c r="FMM110" s="1252"/>
      <c r="FMN110" s="1252"/>
      <c r="FMO110" s="1252"/>
      <c r="FMP110" s="1252"/>
      <c r="FMQ110" s="1252"/>
      <c r="FMR110" s="1252"/>
      <c r="FMS110" s="1252"/>
      <c r="FMT110" s="1252"/>
      <c r="FMU110" s="1252"/>
      <c r="FMV110" s="1252"/>
      <c r="FMW110" s="1252"/>
      <c r="FMX110" s="1252"/>
      <c r="FMY110" s="1252"/>
      <c r="FMZ110" s="1252"/>
      <c r="FNA110" s="1252"/>
      <c r="FNB110" s="1252"/>
      <c r="FNC110" s="1252"/>
      <c r="FND110" s="1252"/>
      <c r="FNE110" s="1252"/>
      <c r="FNF110" s="1252"/>
      <c r="FNG110" s="1252"/>
      <c r="FNH110" s="1252"/>
      <c r="FNI110" s="1252"/>
      <c r="FNJ110" s="1252"/>
      <c r="FNK110" s="1252"/>
      <c r="FNL110" s="1252"/>
      <c r="FNM110" s="1252"/>
      <c r="FNN110" s="1252"/>
      <c r="FNO110" s="1252"/>
      <c r="FNP110" s="1252"/>
      <c r="FNQ110" s="1252"/>
      <c r="FNR110" s="1252"/>
      <c r="FNS110" s="1252"/>
      <c r="FNT110" s="1252"/>
      <c r="FNU110" s="1252"/>
      <c r="FNV110" s="1252"/>
      <c r="FNW110" s="1252"/>
      <c r="FNX110" s="1252"/>
      <c r="FNY110" s="1252"/>
      <c r="FNZ110" s="1252"/>
      <c r="FOA110" s="1252"/>
      <c r="FOB110" s="1252"/>
      <c r="FOC110" s="1252"/>
      <c r="FOD110" s="1252"/>
      <c r="FOE110" s="1252"/>
      <c r="FOF110" s="1252"/>
      <c r="FOG110" s="1252"/>
      <c r="FOH110" s="1252"/>
      <c r="FOI110" s="1252"/>
      <c r="FOJ110" s="1252"/>
      <c r="FOK110" s="1252"/>
      <c r="FOL110" s="1252"/>
      <c r="FOM110" s="1252"/>
      <c r="FON110" s="1252"/>
      <c r="FOO110" s="1252"/>
      <c r="FOP110" s="1252"/>
      <c r="FOQ110" s="1252"/>
      <c r="FOR110" s="1252"/>
      <c r="FOS110" s="1252"/>
      <c r="FOT110" s="1252"/>
      <c r="FOU110" s="1252"/>
      <c r="FOV110" s="1252"/>
      <c r="FOW110" s="1252"/>
      <c r="FOX110" s="1252"/>
      <c r="FOY110" s="1252"/>
      <c r="FOZ110" s="1252"/>
      <c r="FPA110" s="1252"/>
      <c r="FPB110" s="1252"/>
      <c r="FPC110" s="1252"/>
      <c r="FPD110" s="1252"/>
      <c r="FPE110" s="1252"/>
      <c r="FPF110" s="1252"/>
      <c r="FPG110" s="1252"/>
      <c r="FPH110" s="1252"/>
      <c r="FPI110" s="1252"/>
      <c r="FPJ110" s="1252"/>
      <c r="FPK110" s="1252"/>
      <c r="FPL110" s="1252"/>
      <c r="FPM110" s="1252"/>
      <c r="FPN110" s="1252"/>
      <c r="FPO110" s="1252"/>
      <c r="FPP110" s="1252"/>
      <c r="FPQ110" s="1252"/>
      <c r="FPR110" s="1252"/>
      <c r="FPS110" s="1252"/>
      <c r="FPT110" s="1252"/>
      <c r="FPU110" s="1252"/>
      <c r="FPV110" s="1252"/>
      <c r="FPW110" s="1252"/>
      <c r="FPX110" s="1252"/>
      <c r="FPY110" s="1252"/>
      <c r="FPZ110" s="1252"/>
      <c r="FQA110" s="1252"/>
      <c r="FQB110" s="1252"/>
      <c r="FQC110" s="1252"/>
      <c r="FQD110" s="1252"/>
      <c r="FQE110" s="1252"/>
      <c r="FQF110" s="1252"/>
      <c r="FQG110" s="1252"/>
      <c r="FQH110" s="1252"/>
      <c r="FQI110" s="1252"/>
      <c r="FQJ110" s="1252"/>
      <c r="FQK110" s="1252"/>
      <c r="FQL110" s="1252"/>
      <c r="FQM110" s="1252"/>
      <c r="FQN110" s="1252"/>
      <c r="FQO110" s="1252"/>
      <c r="FQP110" s="1252"/>
      <c r="FQQ110" s="1252"/>
      <c r="FQR110" s="1252"/>
      <c r="FQS110" s="1252"/>
      <c r="FQT110" s="1252"/>
      <c r="FQU110" s="1252"/>
      <c r="FQV110" s="1252"/>
      <c r="FQW110" s="1252"/>
      <c r="FQX110" s="1252"/>
      <c r="FQY110" s="1252"/>
      <c r="FQZ110" s="1252"/>
      <c r="FRA110" s="1252"/>
      <c r="FRB110" s="1252"/>
      <c r="FRC110" s="1252"/>
      <c r="FRD110" s="1252"/>
      <c r="FRE110" s="1252"/>
      <c r="FRF110" s="1252"/>
      <c r="FRG110" s="1252"/>
      <c r="FRH110" s="1252"/>
      <c r="FRI110" s="1252"/>
      <c r="FRJ110" s="1252"/>
      <c r="FRK110" s="1252"/>
      <c r="FRL110" s="1252"/>
      <c r="FRM110" s="1252"/>
      <c r="FRN110" s="1252"/>
      <c r="FRO110" s="1252"/>
      <c r="FRP110" s="1252"/>
      <c r="FRQ110" s="1252"/>
      <c r="FRR110" s="1252"/>
      <c r="FRS110" s="1252"/>
      <c r="FRT110" s="1252"/>
      <c r="FRU110" s="1252"/>
      <c r="FRV110" s="1252"/>
      <c r="FRW110" s="1252"/>
      <c r="FRX110" s="1252"/>
      <c r="FRY110" s="1252"/>
      <c r="FRZ110" s="1252"/>
      <c r="FSA110" s="1252"/>
      <c r="FSB110" s="1252"/>
      <c r="FSC110" s="1252"/>
      <c r="FSD110" s="1252"/>
      <c r="FSE110" s="1252"/>
      <c r="FSF110" s="1252"/>
      <c r="FSG110" s="1252"/>
      <c r="FSH110" s="1252"/>
      <c r="FSI110" s="1252"/>
      <c r="FSJ110" s="1252"/>
      <c r="FSK110" s="1252"/>
      <c r="FSL110" s="1252"/>
      <c r="FSM110" s="1252"/>
      <c r="FSN110" s="1252"/>
      <c r="FSO110" s="1252"/>
      <c r="FSP110" s="1252"/>
      <c r="FSQ110" s="1252"/>
      <c r="FSR110" s="1252"/>
      <c r="FSS110" s="1252"/>
      <c r="FST110" s="1252"/>
      <c r="FSU110" s="1252"/>
      <c r="FSV110" s="1252"/>
      <c r="FSW110" s="1252"/>
      <c r="FSX110" s="1252"/>
      <c r="FSY110" s="1252"/>
      <c r="FSZ110" s="1252"/>
      <c r="FTA110" s="1252"/>
      <c r="FTB110" s="1252"/>
      <c r="FTC110" s="1252"/>
      <c r="FTD110" s="1252"/>
      <c r="FTE110" s="1252"/>
      <c r="FTF110" s="1252"/>
      <c r="FTG110" s="1252"/>
      <c r="FTH110" s="1252"/>
      <c r="FTI110" s="1252"/>
      <c r="FTJ110" s="1252"/>
      <c r="FTK110" s="1252"/>
      <c r="FTL110" s="1252"/>
      <c r="FTM110" s="1252"/>
      <c r="FTN110" s="1252"/>
      <c r="FTO110" s="1252"/>
      <c r="FTP110" s="1252"/>
      <c r="FTQ110" s="1252"/>
      <c r="FTR110" s="1252"/>
      <c r="FTS110" s="1252"/>
      <c r="FTT110" s="1252"/>
      <c r="FTU110" s="1252"/>
      <c r="FTV110" s="1252"/>
      <c r="FTW110" s="1252"/>
      <c r="FTX110" s="1252"/>
      <c r="FTY110" s="1252"/>
      <c r="FTZ110" s="1252"/>
      <c r="FUA110" s="1252"/>
      <c r="FUB110" s="1252"/>
      <c r="FUC110" s="1252"/>
      <c r="FUD110" s="1252"/>
      <c r="FUE110" s="1252"/>
      <c r="FUF110" s="1252"/>
      <c r="FUG110" s="1252"/>
      <c r="FUH110" s="1252"/>
      <c r="FUI110" s="1252"/>
      <c r="FUJ110" s="1252"/>
      <c r="FUK110" s="1252"/>
      <c r="FUL110" s="1252"/>
      <c r="FUM110" s="1252"/>
      <c r="FUN110" s="1252"/>
      <c r="FUO110" s="1252"/>
      <c r="FUP110" s="1252"/>
      <c r="FUQ110" s="1252"/>
      <c r="FUR110" s="1252"/>
      <c r="FUS110" s="1252"/>
      <c r="FUT110" s="1252"/>
      <c r="FUU110" s="1252"/>
      <c r="FUV110" s="1252"/>
      <c r="FUW110" s="1252"/>
      <c r="FUX110" s="1252"/>
      <c r="FUY110" s="1252"/>
      <c r="FUZ110" s="1252"/>
      <c r="FVA110" s="1252"/>
      <c r="FVB110" s="1252"/>
      <c r="FVC110" s="1252"/>
      <c r="FVD110" s="1252"/>
      <c r="FVE110" s="1252"/>
      <c r="FVF110" s="1252"/>
      <c r="FVG110" s="1252"/>
      <c r="FVH110" s="1252"/>
      <c r="FVI110" s="1252"/>
      <c r="FVJ110" s="1252"/>
      <c r="FVK110" s="1252"/>
      <c r="FVL110" s="1252"/>
      <c r="FVM110" s="1252"/>
      <c r="FVN110" s="1252"/>
      <c r="FVO110" s="1252"/>
      <c r="FVP110" s="1252"/>
      <c r="FVQ110" s="1252"/>
      <c r="FVR110" s="1252"/>
      <c r="FVS110" s="1252"/>
      <c r="FVT110" s="1252"/>
      <c r="FVU110" s="1252"/>
      <c r="FVV110" s="1252"/>
      <c r="FVW110" s="1252"/>
      <c r="FVX110" s="1252"/>
      <c r="FVY110" s="1252"/>
      <c r="FVZ110" s="1252"/>
      <c r="FWA110" s="1252"/>
      <c r="FWB110" s="1252"/>
      <c r="FWC110" s="1252"/>
      <c r="FWD110" s="1252"/>
      <c r="FWE110" s="1252"/>
      <c r="FWF110" s="1252"/>
      <c r="FWG110" s="1252"/>
      <c r="FWH110" s="1252"/>
      <c r="FWI110" s="1252"/>
      <c r="FWJ110" s="1252"/>
      <c r="FWK110" s="1252"/>
      <c r="FWL110" s="1252"/>
      <c r="FWM110" s="1252"/>
      <c r="FWN110" s="1252"/>
      <c r="FWO110" s="1252"/>
      <c r="FWP110" s="1252"/>
      <c r="FWQ110" s="1252"/>
      <c r="FWR110" s="1252"/>
      <c r="FWS110" s="1252"/>
      <c r="FWT110" s="1252"/>
      <c r="FWU110" s="1252"/>
      <c r="FWV110" s="1252"/>
      <c r="FWW110" s="1252"/>
      <c r="FWX110" s="1252"/>
      <c r="FWY110" s="1252"/>
      <c r="FWZ110" s="1252"/>
      <c r="FXA110" s="1252"/>
      <c r="FXB110" s="1252"/>
      <c r="FXC110" s="1252"/>
      <c r="FXD110" s="1252"/>
      <c r="FXE110" s="1252"/>
      <c r="FXF110" s="1252"/>
      <c r="FXG110" s="1252"/>
      <c r="FXH110" s="1252"/>
      <c r="FXI110" s="1252"/>
      <c r="FXJ110" s="1252"/>
      <c r="FXK110" s="1252"/>
      <c r="FXL110" s="1252"/>
      <c r="FXM110" s="1252"/>
      <c r="FXN110" s="1252"/>
      <c r="FXO110" s="1252"/>
      <c r="FXP110" s="1252"/>
      <c r="FXQ110" s="1252"/>
      <c r="FXR110" s="1252"/>
      <c r="FXS110" s="1252"/>
      <c r="FXT110" s="1252"/>
      <c r="FXU110" s="1252"/>
      <c r="FXV110" s="1252"/>
      <c r="FXW110" s="1252"/>
      <c r="FXX110" s="1252"/>
      <c r="FXY110" s="1252"/>
      <c r="FXZ110" s="1252"/>
      <c r="FYA110" s="1252"/>
      <c r="FYB110" s="1252"/>
      <c r="FYC110" s="1252"/>
      <c r="FYD110" s="1252"/>
      <c r="FYE110" s="1252"/>
      <c r="FYF110" s="1252"/>
      <c r="FYG110" s="1252"/>
      <c r="FYH110" s="1252"/>
      <c r="FYI110" s="1252"/>
      <c r="FYJ110" s="1252"/>
      <c r="FYK110" s="1252"/>
      <c r="FYL110" s="1252"/>
      <c r="FYM110" s="1252"/>
      <c r="FYN110" s="1252"/>
      <c r="FYO110" s="1252"/>
      <c r="FYP110" s="1252"/>
      <c r="FYQ110" s="1252"/>
      <c r="FYR110" s="1252"/>
      <c r="FYS110" s="1252"/>
      <c r="FYT110" s="1252"/>
      <c r="FYU110" s="1252"/>
      <c r="FYV110" s="1252"/>
      <c r="FYW110" s="1252"/>
      <c r="FYX110" s="1252"/>
      <c r="FYY110" s="1252"/>
      <c r="FYZ110" s="1252"/>
      <c r="FZA110" s="1252"/>
      <c r="FZB110" s="1252"/>
      <c r="FZC110" s="1252"/>
      <c r="FZD110" s="1252"/>
      <c r="FZE110" s="1252"/>
      <c r="FZF110" s="1252"/>
      <c r="FZG110" s="1252"/>
      <c r="FZH110" s="1252"/>
      <c r="FZI110" s="1252"/>
      <c r="FZJ110" s="1252"/>
      <c r="FZK110" s="1252"/>
      <c r="FZL110" s="1252"/>
      <c r="FZM110" s="1252"/>
      <c r="FZN110" s="1252"/>
      <c r="FZO110" s="1252"/>
      <c r="FZP110" s="1252"/>
      <c r="FZQ110" s="1252"/>
      <c r="FZR110" s="1252"/>
      <c r="FZS110" s="1252"/>
      <c r="FZT110" s="1252"/>
      <c r="FZU110" s="1252"/>
      <c r="FZV110" s="1252"/>
      <c r="FZW110" s="1252"/>
      <c r="FZX110" s="1252"/>
      <c r="FZY110" s="1252"/>
      <c r="FZZ110" s="1252"/>
      <c r="GAA110" s="1252"/>
      <c r="GAB110" s="1252"/>
      <c r="GAC110" s="1252"/>
      <c r="GAD110" s="1252"/>
      <c r="GAE110" s="1252"/>
      <c r="GAF110" s="1252"/>
      <c r="GAG110" s="1252"/>
      <c r="GAH110" s="1252"/>
      <c r="GAI110" s="1252"/>
      <c r="GAJ110" s="1252"/>
      <c r="GAK110" s="1252"/>
      <c r="GAL110" s="1252"/>
      <c r="GAM110" s="1252"/>
      <c r="GAN110" s="1252"/>
      <c r="GAO110" s="1252"/>
      <c r="GAP110" s="1252"/>
      <c r="GAQ110" s="1252"/>
      <c r="GAR110" s="1252"/>
      <c r="GAS110" s="1252"/>
      <c r="GAT110" s="1252"/>
      <c r="GAU110" s="1252"/>
      <c r="GAV110" s="1252"/>
      <c r="GAW110" s="1252"/>
      <c r="GAX110" s="1252"/>
      <c r="GAY110" s="1252"/>
      <c r="GAZ110" s="1252"/>
      <c r="GBA110" s="1252"/>
      <c r="GBB110" s="1252"/>
      <c r="GBC110" s="1252"/>
      <c r="GBD110" s="1252"/>
      <c r="GBE110" s="1252"/>
      <c r="GBF110" s="1252"/>
      <c r="GBG110" s="1252"/>
      <c r="GBH110" s="1252"/>
      <c r="GBI110" s="1252"/>
      <c r="GBJ110" s="1252"/>
      <c r="GBK110" s="1252"/>
      <c r="GBL110" s="1252"/>
      <c r="GBM110" s="1252"/>
      <c r="GBN110" s="1252"/>
      <c r="GBO110" s="1252"/>
      <c r="GBP110" s="1252"/>
      <c r="GBQ110" s="1252"/>
      <c r="GBR110" s="1252"/>
      <c r="GBS110" s="1252"/>
      <c r="GBT110" s="1252"/>
      <c r="GBU110" s="1252"/>
      <c r="GBV110" s="1252"/>
      <c r="GBW110" s="1252"/>
      <c r="GBX110" s="1252"/>
      <c r="GBY110" s="1252"/>
      <c r="GBZ110" s="1252"/>
      <c r="GCA110" s="1252"/>
      <c r="GCB110" s="1252"/>
      <c r="GCC110" s="1252"/>
      <c r="GCD110" s="1252"/>
      <c r="GCE110" s="1252"/>
      <c r="GCF110" s="1252"/>
      <c r="GCG110" s="1252"/>
      <c r="GCH110" s="1252"/>
      <c r="GCI110" s="1252"/>
      <c r="GCJ110" s="1252"/>
      <c r="GCK110" s="1252"/>
      <c r="GCL110" s="1252"/>
      <c r="GCM110" s="1252"/>
      <c r="GCN110" s="1252"/>
      <c r="GCO110" s="1252"/>
      <c r="GCP110" s="1252"/>
      <c r="GCQ110" s="1252"/>
      <c r="GCR110" s="1252"/>
      <c r="GCS110" s="1252"/>
      <c r="GCT110" s="1252"/>
      <c r="GCU110" s="1252"/>
      <c r="GCV110" s="1252"/>
      <c r="GCW110" s="1252"/>
      <c r="GCX110" s="1252"/>
      <c r="GCY110" s="1252"/>
      <c r="GCZ110" s="1252"/>
      <c r="GDA110" s="1252"/>
      <c r="GDB110" s="1252"/>
      <c r="GDC110" s="1252"/>
      <c r="GDD110" s="1252"/>
      <c r="GDE110" s="1252"/>
      <c r="GDF110" s="1252"/>
      <c r="GDG110" s="1252"/>
      <c r="GDH110" s="1252"/>
      <c r="GDI110" s="1252"/>
      <c r="GDJ110" s="1252"/>
      <c r="GDK110" s="1252"/>
      <c r="GDL110" s="1252"/>
      <c r="GDM110" s="1252"/>
      <c r="GDN110" s="1252"/>
      <c r="GDO110" s="1252"/>
      <c r="GDP110" s="1252"/>
      <c r="GDQ110" s="1252"/>
      <c r="GDR110" s="1252"/>
      <c r="GDS110" s="1252"/>
      <c r="GDT110" s="1252"/>
      <c r="GDU110" s="1252"/>
      <c r="GDV110" s="1252"/>
      <c r="GDW110" s="1252"/>
      <c r="GDX110" s="1252"/>
      <c r="GDY110" s="1252"/>
      <c r="GDZ110" s="1252"/>
      <c r="GEA110" s="1252"/>
      <c r="GEB110" s="1252"/>
      <c r="GEC110" s="1252"/>
      <c r="GED110" s="1252"/>
      <c r="GEE110" s="1252"/>
      <c r="GEF110" s="1252"/>
      <c r="GEG110" s="1252"/>
      <c r="GEH110" s="1252"/>
      <c r="GEI110" s="1252"/>
      <c r="GEJ110" s="1252"/>
      <c r="GEK110" s="1252"/>
      <c r="GEL110" s="1252"/>
      <c r="GEM110" s="1252"/>
      <c r="GEN110" s="1252"/>
      <c r="GEO110" s="1252"/>
      <c r="GEP110" s="1252"/>
      <c r="GEQ110" s="1252"/>
      <c r="GER110" s="1252"/>
      <c r="GES110" s="1252"/>
      <c r="GET110" s="1252"/>
      <c r="GEU110" s="1252"/>
      <c r="GEV110" s="1252"/>
      <c r="GEW110" s="1252"/>
      <c r="GEX110" s="1252"/>
      <c r="GEY110" s="1252"/>
      <c r="GEZ110" s="1252"/>
      <c r="GFA110" s="1252"/>
      <c r="GFB110" s="1252"/>
      <c r="GFC110" s="1252"/>
      <c r="GFD110" s="1252"/>
      <c r="GFE110" s="1252"/>
      <c r="GFF110" s="1252"/>
      <c r="GFG110" s="1252"/>
      <c r="GFH110" s="1252"/>
      <c r="GFI110" s="1252"/>
      <c r="GFJ110" s="1252"/>
      <c r="GFK110" s="1252"/>
      <c r="GFL110" s="1252"/>
      <c r="GFM110" s="1252"/>
      <c r="GFN110" s="1252"/>
      <c r="GFO110" s="1252"/>
      <c r="GFP110" s="1252"/>
      <c r="GFQ110" s="1252"/>
      <c r="GFR110" s="1252"/>
      <c r="GFS110" s="1252"/>
      <c r="GFT110" s="1252"/>
      <c r="GFU110" s="1252"/>
      <c r="GFV110" s="1252"/>
      <c r="GFW110" s="1252"/>
      <c r="GFX110" s="1252"/>
      <c r="GFY110" s="1252"/>
      <c r="GFZ110" s="1252"/>
      <c r="GGA110" s="1252"/>
      <c r="GGB110" s="1252"/>
      <c r="GGC110" s="1252"/>
      <c r="GGD110" s="1252"/>
      <c r="GGE110" s="1252"/>
      <c r="GGF110" s="1252"/>
      <c r="GGG110" s="1252"/>
      <c r="GGH110" s="1252"/>
      <c r="GGI110" s="1252"/>
      <c r="GGJ110" s="1252"/>
      <c r="GGK110" s="1252"/>
      <c r="GGL110" s="1252"/>
      <c r="GGM110" s="1252"/>
      <c r="GGN110" s="1252"/>
      <c r="GGO110" s="1252"/>
      <c r="GGP110" s="1252"/>
      <c r="GGQ110" s="1252"/>
      <c r="GGR110" s="1252"/>
      <c r="GGS110" s="1252"/>
      <c r="GGT110" s="1252"/>
      <c r="GGU110" s="1252"/>
      <c r="GGV110" s="1252"/>
      <c r="GGW110" s="1252"/>
      <c r="GGX110" s="1252"/>
      <c r="GGY110" s="1252"/>
      <c r="GGZ110" s="1252"/>
      <c r="GHA110" s="1252"/>
      <c r="GHB110" s="1252"/>
      <c r="GHC110" s="1252"/>
      <c r="GHD110" s="1252"/>
      <c r="GHE110" s="1252"/>
      <c r="GHF110" s="1252"/>
      <c r="GHG110" s="1252"/>
      <c r="GHH110" s="1252"/>
      <c r="GHI110" s="1252"/>
      <c r="GHJ110" s="1252"/>
      <c r="GHK110" s="1252"/>
      <c r="GHL110" s="1252"/>
      <c r="GHM110" s="1252"/>
      <c r="GHN110" s="1252"/>
      <c r="GHO110" s="1252"/>
      <c r="GHP110" s="1252"/>
      <c r="GHQ110" s="1252"/>
      <c r="GHR110" s="1252"/>
      <c r="GHS110" s="1252"/>
      <c r="GHT110" s="1252"/>
      <c r="GHU110" s="1252"/>
      <c r="GHV110" s="1252"/>
      <c r="GHW110" s="1252"/>
      <c r="GHX110" s="1252"/>
      <c r="GHY110" s="1252"/>
      <c r="GHZ110" s="1252"/>
      <c r="GIA110" s="1252"/>
      <c r="GIB110" s="1252"/>
      <c r="GIC110" s="1252"/>
      <c r="GID110" s="1252"/>
      <c r="GIE110" s="1252"/>
      <c r="GIF110" s="1252"/>
      <c r="GIG110" s="1252"/>
      <c r="GIH110" s="1252"/>
      <c r="GII110" s="1252"/>
      <c r="GIJ110" s="1252"/>
      <c r="GIK110" s="1252"/>
      <c r="GIL110" s="1252"/>
      <c r="GIM110" s="1252"/>
      <c r="GIN110" s="1252"/>
      <c r="GIO110" s="1252"/>
      <c r="GIP110" s="1252"/>
      <c r="GIQ110" s="1252"/>
      <c r="GIR110" s="1252"/>
      <c r="GIS110" s="1252"/>
      <c r="GIT110" s="1252"/>
      <c r="GIU110" s="1252"/>
      <c r="GIV110" s="1252"/>
      <c r="GIW110" s="1252"/>
      <c r="GIX110" s="1252"/>
      <c r="GIY110" s="1252"/>
      <c r="GIZ110" s="1252"/>
      <c r="GJA110" s="1252"/>
      <c r="GJB110" s="1252"/>
      <c r="GJC110" s="1252"/>
      <c r="GJD110" s="1252"/>
      <c r="GJE110" s="1252"/>
      <c r="GJF110" s="1252"/>
      <c r="GJG110" s="1252"/>
      <c r="GJH110" s="1252"/>
      <c r="GJI110" s="1252"/>
      <c r="GJJ110" s="1252"/>
      <c r="GJK110" s="1252"/>
      <c r="GJL110" s="1252"/>
      <c r="GJM110" s="1252"/>
      <c r="GJN110" s="1252"/>
      <c r="GJO110" s="1252"/>
      <c r="GJP110" s="1252"/>
      <c r="GJQ110" s="1252"/>
      <c r="GJR110" s="1252"/>
      <c r="GJS110" s="1252"/>
      <c r="GJT110" s="1252"/>
      <c r="GJU110" s="1252"/>
      <c r="GJV110" s="1252"/>
      <c r="GJW110" s="1252"/>
      <c r="GJX110" s="1252"/>
      <c r="GJY110" s="1252"/>
      <c r="GJZ110" s="1252"/>
      <c r="GKA110" s="1252"/>
      <c r="GKB110" s="1252"/>
      <c r="GKC110" s="1252"/>
      <c r="GKD110" s="1252"/>
      <c r="GKE110" s="1252"/>
      <c r="GKF110" s="1252"/>
      <c r="GKG110" s="1252"/>
      <c r="GKH110" s="1252"/>
      <c r="GKI110" s="1252"/>
      <c r="GKJ110" s="1252"/>
      <c r="GKK110" s="1252"/>
      <c r="GKL110" s="1252"/>
      <c r="GKM110" s="1252"/>
      <c r="GKN110" s="1252"/>
      <c r="GKO110" s="1252"/>
      <c r="GKP110" s="1252"/>
      <c r="GKQ110" s="1252"/>
      <c r="GKR110" s="1252"/>
      <c r="GKS110" s="1252"/>
      <c r="GKT110" s="1252"/>
      <c r="GKU110" s="1252"/>
      <c r="GKV110" s="1252"/>
      <c r="GKW110" s="1252"/>
      <c r="GKX110" s="1252"/>
      <c r="GKY110" s="1252"/>
      <c r="GKZ110" s="1252"/>
      <c r="GLA110" s="1252"/>
      <c r="GLB110" s="1252"/>
      <c r="GLC110" s="1252"/>
      <c r="GLD110" s="1252"/>
      <c r="GLE110" s="1252"/>
      <c r="GLF110" s="1252"/>
      <c r="GLG110" s="1252"/>
      <c r="GLH110" s="1252"/>
      <c r="GLI110" s="1252"/>
      <c r="GLJ110" s="1252"/>
      <c r="GLK110" s="1252"/>
      <c r="GLL110" s="1252"/>
      <c r="GLM110" s="1252"/>
      <c r="GLN110" s="1252"/>
      <c r="GLO110" s="1252"/>
      <c r="GLP110" s="1252"/>
      <c r="GLQ110" s="1252"/>
      <c r="GLR110" s="1252"/>
      <c r="GLS110" s="1252"/>
      <c r="GLT110" s="1252"/>
      <c r="GLU110" s="1252"/>
      <c r="GLV110" s="1252"/>
      <c r="GLW110" s="1252"/>
      <c r="GLX110" s="1252"/>
      <c r="GLY110" s="1252"/>
      <c r="GLZ110" s="1252"/>
      <c r="GMA110" s="1252"/>
      <c r="GMB110" s="1252"/>
      <c r="GMC110" s="1252"/>
      <c r="GMD110" s="1252"/>
      <c r="GME110" s="1252"/>
      <c r="GMF110" s="1252"/>
      <c r="GMG110" s="1252"/>
      <c r="GMH110" s="1252"/>
      <c r="GMI110" s="1252"/>
      <c r="GMJ110" s="1252"/>
      <c r="GMK110" s="1252"/>
      <c r="GML110" s="1252"/>
      <c r="GMM110" s="1252"/>
      <c r="GMN110" s="1252"/>
      <c r="GMO110" s="1252"/>
      <c r="GMP110" s="1252"/>
      <c r="GMQ110" s="1252"/>
      <c r="GMR110" s="1252"/>
      <c r="GMS110" s="1252"/>
      <c r="GMT110" s="1252"/>
      <c r="GMU110" s="1252"/>
      <c r="GMV110" s="1252"/>
      <c r="GMW110" s="1252"/>
      <c r="GMX110" s="1252"/>
      <c r="GMY110" s="1252"/>
      <c r="GMZ110" s="1252"/>
      <c r="GNA110" s="1252"/>
      <c r="GNB110" s="1252"/>
      <c r="GNC110" s="1252"/>
      <c r="GND110" s="1252"/>
      <c r="GNE110" s="1252"/>
      <c r="GNF110" s="1252"/>
      <c r="GNG110" s="1252"/>
      <c r="GNH110" s="1252"/>
      <c r="GNI110" s="1252"/>
      <c r="GNJ110" s="1252"/>
      <c r="GNK110" s="1252"/>
      <c r="GNL110" s="1252"/>
      <c r="GNM110" s="1252"/>
      <c r="GNN110" s="1252"/>
      <c r="GNO110" s="1252"/>
      <c r="GNP110" s="1252"/>
      <c r="GNQ110" s="1252"/>
      <c r="GNR110" s="1252"/>
      <c r="GNS110" s="1252"/>
      <c r="GNT110" s="1252"/>
      <c r="GNU110" s="1252"/>
      <c r="GNV110" s="1252"/>
      <c r="GNW110" s="1252"/>
      <c r="GNX110" s="1252"/>
      <c r="GNY110" s="1252"/>
      <c r="GNZ110" s="1252"/>
      <c r="GOA110" s="1252"/>
      <c r="GOB110" s="1252"/>
      <c r="GOC110" s="1252"/>
      <c r="GOD110" s="1252"/>
      <c r="GOE110" s="1252"/>
      <c r="GOF110" s="1252"/>
      <c r="GOG110" s="1252"/>
      <c r="GOH110" s="1252"/>
      <c r="GOI110" s="1252"/>
      <c r="GOJ110" s="1252"/>
      <c r="GOK110" s="1252"/>
      <c r="GOL110" s="1252"/>
      <c r="GOM110" s="1252"/>
      <c r="GON110" s="1252"/>
      <c r="GOO110" s="1252"/>
      <c r="GOP110" s="1252"/>
      <c r="GOQ110" s="1252"/>
      <c r="GOR110" s="1252"/>
      <c r="GOS110" s="1252"/>
      <c r="GOT110" s="1252"/>
      <c r="GOU110" s="1252"/>
      <c r="GOV110" s="1252"/>
      <c r="GOW110" s="1252"/>
      <c r="GOX110" s="1252"/>
      <c r="GOY110" s="1252"/>
      <c r="GOZ110" s="1252"/>
      <c r="GPA110" s="1252"/>
      <c r="GPB110" s="1252"/>
      <c r="GPC110" s="1252"/>
      <c r="GPD110" s="1252"/>
      <c r="GPE110" s="1252"/>
      <c r="GPF110" s="1252"/>
      <c r="GPG110" s="1252"/>
      <c r="GPH110" s="1252"/>
      <c r="GPI110" s="1252"/>
      <c r="GPJ110" s="1252"/>
      <c r="GPK110" s="1252"/>
      <c r="GPL110" s="1252"/>
      <c r="GPM110" s="1252"/>
      <c r="GPN110" s="1252"/>
      <c r="GPO110" s="1252"/>
      <c r="GPP110" s="1252"/>
      <c r="GPQ110" s="1252"/>
      <c r="GPR110" s="1252"/>
      <c r="GPS110" s="1252"/>
      <c r="GPT110" s="1252"/>
      <c r="GPU110" s="1252"/>
      <c r="GPV110" s="1252"/>
      <c r="GPW110" s="1252"/>
      <c r="GPX110" s="1252"/>
      <c r="GPY110" s="1252"/>
      <c r="GPZ110" s="1252"/>
      <c r="GQA110" s="1252"/>
      <c r="GQB110" s="1252"/>
      <c r="GQC110" s="1252"/>
      <c r="GQD110" s="1252"/>
      <c r="GQE110" s="1252"/>
      <c r="GQF110" s="1252"/>
      <c r="GQG110" s="1252"/>
      <c r="GQH110" s="1252"/>
      <c r="GQI110" s="1252"/>
      <c r="GQJ110" s="1252"/>
      <c r="GQK110" s="1252"/>
      <c r="GQL110" s="1252"/>
      <c r="GQM110" s="1252"/>
      <c r="GQN110" s="1252"/>
      <c r="GQO110" s="1252"/>
      <c r="GQP110" s="1252"/>
      <c r="GQQ110" s="1252"/>
      <c r="GQR110" s="1252"/>
      <c r="GQS110" s="1252"/>
      <c r="GQT110" s="1252"/>
      <c r="GQU110" s="1252"/>
      <c r="GQV110" s="1252"/>
      <c r="GQW110" s="1252"/>
      <c r="GQX110" s="1252"/>
      <c r="GQY110" s="1252"/>
      <c r="GQZ110" s="1252"/>
      <c r="GRA110" s="1252"/>
      <c r="GRB110" s="1252"/>
      <c r="GRC110" s="1252"/>
      <c r="GRD110" s="1252"/>
      <c r="GRE110" s="1252"/>
      <c r="GRF110" s="1252"/>
      <c r="GRG110" s="1252"/>
      <c r="GRH110" s="1252"/>
      <c r="GRI110" s="1252"/>
      <c r="GRJ110" s="1252"/>
      <c r="GRK110" s="1252"/>
      <c r="GRL110" s="1252"/>
      <c r="GRM110" s="1252"/>
      <c r="GRN110" s="1252"/>
      <c r="GRO110" s="1252"/>
      <c r="GRP110" s="1252"/>
      <c r="GRQ110" s="1252"/>
      <c r="GRR110" s="1252"/>
      <c r="GRS110" s="1252"/>
      <c r="GRT110" s="1252"/>
      <c r="GRU110" s="1252"/>
      <c r="GRV110" s="1252"/>
      <c r="GRW110" s="1252"/>
      <c r="GRX110" s="1252"/>
      <c r="GRY110" s="1252"/>
      <c r="GRZ110" s="1252"/>
      <c r="GSA110" s="1252"/>
      <c r="GSB110" s="1252"/>
      <c r="GSC110" s="1252"/>
      <c r="GSD110" s="1252"/>
      <c r="GSE110" s="1252"/>
      <c r="GSF110" s="1252"/>
      <c r="GSG110" s="1252"/>
      <c r="GSH110" s="1252"/>
      <c r="GSI110" s="1252"/>
      <c r="GSJ110" s="1252"/>
      <c r="GSK110" s="1252"/>
      <c r="GSL110" s="1252"/>
      <c r="GSM110" s="1252"/>
      <c r="GSN110" s="1252"/>
      <c r="GSO110" s="1252"/>
      <c r="GSP110" s="1252"/>
      <c r="GSQ110" s="1252"/>
      <c r="GSR110" s="1252"/>
      <c r="GSS110" s="1252"/>
      <c r="GST110" s="1252"/>
      <c r="GSU110" s="1252"/>
      <c r="GSV110" s="1252"/>
      <c r="GSW110" s="1252"/>
      <c r="GSX110" s="1252"/>
      <c r="GSY110" s="1252"/>
      <c r="GSZ110" s="1252"/>
      <c r="GTA110" s="1252"/>
      <c r="GTB110" s="1252"/>
      <c r="GTC110" s="1252"/>
      <c r="GTD110" s="1252"/>
      <c r="GTE110" s="1252"/>
      <c r="GTF110" s="1252"/>
      <c r="GTG110" s="1252"/>
      <c r="GTH110" s="1252"/>
      <c r="GTI110" s="1252"/>
      <c r="GTJ110" s="1252"/>
      <c r="GTK110" s="1252"/>
      <c r="GTL110" s="1252"/>
      <c r="GTM110" s="1252"/>
      <c r="GTN110" s="1252"/>
      <c r="GTO110" s="1252"/>
      <c r="GTP110" s="1252"/>
      <c r="GTQ110" s="1252"/>
      <c r="GTR110" s="1252"/>
      <c r="GTS110" s="1252"/>
      <c r="GTT110" s="1252"/>
      <c r="GTU110" s="1252"/>
      <c r="GTV110" s="1252"/>
      <c r="GTW110" s="1252"/>
      <c r="GTX110" s="1252"/>
      <c r="GTY110" s="1252"/>
      <c r="GTZ110" s="1252"/>
      <c r="GUA110" s="1252"/>
      <c r="GUB110" s="1252"/>
      <c r="GUC110" s="1252"/>
      <c r="GUD110" s="1252"/>
      <c r="GUE110" s="1252"/>
      <c r="GUF110" s="1252"/>
      <c r="GUG110" s="1252"/>
      <c r="GUH110" s="1252"/>
      <c r="GUI110" s="1252"/>
      <c r="GUJ110" s="1252"/>
      <c r="GUK110" s="1252"/>
      <c r="GUL110" s="1252"/>
      <c r="GUM110" s="1252"/>
      <c r="GUN110" s="1252"/>
      <c r="GUO110" s="1252"/>
      <c r="GUP110" s="1252"/>
      <c r="GUQ110" s="1252"/>
      <c r="GUR110" s="1252"/>
      <c r="GUS110" s="1252"/>
      <c r="GUT110" s="1252"/>
      <c r="GUU110" s="1252"/>
      <c r="GUV110" s="1252"/>
      <c r="GUW110" s="1252"/>
      <c r="GUX110" s="1252"/>
      <c r="GUY110" s="1252"/>
      <c r="GUZ110" s="1252"/>
      <c r="GVA110" s="1252"/>
      <c r="GVB110" s="1252"/>
      <c r="GVC110" s="1252"/>
      <c r="GVD110" s="1252"/>
      <c r="GVE110" s="1252"/>
      <c r="GVF110" s="1252"/>
      <c r="GVG110" s="1252"/>
      <c r="GVH110" s="1252"/>
      <c r="GVI110" s="1252"/>
      <c r="GVJ110" s="1252"/>
      <c r="GVK110" s="1252"/>
      <c r="GVL110" s="1252"/>
      <c r="GVM110" s="1252"/>
      <c r="GVN110" s="1252"/>
      <c r="GVO110" s="1252"/>
      <c r="GVP110" s="1252"/>
      <c r="GVQ110" s="1252"/>
      <c r="GVR110" s="1252"/>
      <c r="GVS110" s="1252"/>
      <c r="GVT110" s="1252"/>
      <c r="GVU110" s="1252"/>
      <c r="GVV110" s="1252"/>
      <c r="GVW110" s="1252"/>
      <c r="GVX110" s="1252"/>
      <c r="GVY110" s="1252"/>
      <c r="GVZ110" s="1252"/>
      <c r="GWA110" s="1252"/>
      <c r="GWB110" s="1252"/>
      <c r="GWC110" s="1252"/>
      <c r="GWD110" s="1252"/>
      <c r="GWE110" s="1252"/>
      <c r="GWF110" s="1252"/>
      <c r="GWG110" s="1252"/>
      <c r="GWH110" s="1252"/>
      <c r="GWI110" s="1252"/>
      <c r="GWJ110" s="1252"/>
      <c r="GWK110" s="1252"/>
      <c r="GWL110" s="1252"/>
      <c r="GWM110" s="1252"/>
      <c r="GWN110" s="1252"/>
      <c r="GWO110" s="1252"/>
      <c r="GWP110" s="1252"/>
      <c r="GWQ110" s="1252"/>
      <c r="GWR110" s="1252"/>
      <c r="GWS110" s="1252"/>
      <c r="GWT110" s="1252"/>
      <c r="GWU110" s="1252"/>
      <c r="GWV110" s="1252"/>
      <c r="GWW110" s="1252"/>
      <c r="GWX110" s="1252"/>
      <c r="GWY110" s="1252"/>
      <c r="GWZ110" s="1252"/>
      <c r="GXA110" s="1252"/>
      <c r="GXB110" s="1252"/>
      <c r="GXC110" s="1252"/>
      <c r="GXD110" s="1252"/>
      <c r="GXE110" s="1252"/>
      <c r="GXF110" s="1252"/>
      <c r="GXG110" s="1252"/>
      <c r="GXH110" s="1252"/>
      <c r="GXI110" s="1252"/>
      <c r="GXJ110" s="1252"/>
      <c r="GXK110" s="1252"/>
      <c r="GXL110" s="1252"/>
      <c r="GXM110" s="1252"/>
      <c r="GXN110" s="1252"/>
      <c r="GXO110" s="1252"/>
      <c r="GXP110" s="1252"/>
      <c r="GXQ110" s="1252"/>
      <c r="GXR110" s="1252"/>
      <c r="GXS110" s="1252"/>
      <c r="GXT110" s="1252"/>
      <c r="GXU110" s="1252"/>
      <c r="GXV110" s="1252"/>
      <c r="GXW110" s="1252"/>
      <c r="GXX110" s="1252"/>
      <c r="GXY110" s="1252"/>
      <c r="GXZ110" s="1252"/>
      <c r="GYA110" s="1252"/>
      <c r="GYB110" s="1252"/>
      <c r="GYC110" s="1252"/>
      <c r="GYD110" s="1252"/>
      <c r="GYE110" s="1252"/>
      <c r="GYF110" s="1252"/>
      <c r="GYG110" s="1252"/>
      <c r="GYH110" s="1252"/>
      <c r="GYI110" s="1252"/>
      <c r="GYJ110" s="1252"/>
      <c r="GYK110" s="1252"/>
      <c r="GYL110" s="1252"/>
      <c r="GYM110" s="1252"/>
      <c r="GYN110" s="1252"/>
      <c r="GYO110" s="1252"/>
      <c r="GYP110" s="1252"/>
      <c r="GYQ110" s="1252"/>
      <c r="GYR110" s="1252"/>
      <c r="GYS110" s="1252"/>
      <c r="GYT110" s="1252"/>
      <c r="GYU110" s="1252"/>
      <c r="GYV110" s="1252"/>
      <c r="GYW110" s="1252"/>
      <c r="GYX110" s="1252"/>
      <c r="GYY110" s="1252"/>
      <c r="GYZ110" s="1252"/>
      <c r="GZA110" s="1252"/>
      <c r="GZB110" s="1252"/>
      <c r="GZC110" s="1252"/>
      <c r="GZD110" s="1252"/>
      <c r="GZE110" s="1252"/>
      <c r="GZF110" s="1252"/>
      <c r="GZG110" s="1252"/>
      <c r="GZH110" s="1252"/>
      <c r="GZI110" s="1252"/>
      <c r="GZJ110" s="1252"/>
      <c r="GZK110" s="1252"/>
      <c r="GZL110" s="1252"/>
      <c r="GZM110" s="1252"/>
      <c r="GZN110" s="1252"/>
      <c r="GZO110" s="1252"/>
      <c r="GZP110" s="1252"/>
      <c r="GZQ110" s="1252"/>
      <c r="GZR110" s="1252"/>
      <c r="GZS110" s="1252"/>
      <c r="GZT110" s="1252"/>
      <c r="GZU110" s="1252"/>
      <c r="GZV110" s="1252"/>
      <c r="GZW110" s="1252"/>
      <c r="GZX110" s="1252"/>
      <c r="GZY110" s="1252"/>
      <c r="GZZ110" s="1252"/>
      <c r="HAA110" s="1252"/>
      <c r="HAB110" s="1252"/>
      <c r="HAC110" s="1252"/>
      <c r="HAD110" s="1252"/>
      <c r="HAE110" s="1252"/>
      <c r="HAF110" s="1252"/>
      <c r="HAG110" s="1252"/>
      <c r="HAH110" s="1252"/>
      <c r="HAI110" s="1252"/>
      <c r="HAJ110" s="1252"/>
      <c r="HAK110" s="1252"/>
      <c r="HAL110" s="1252"/>
      <c r="HAM110" s="1252"/>
      <c r="HAN110" s="1252"/>
      <c r="HAO110" s="1252"/>
      <c r="HAP110" s="1252"/>
      <c r="HAQ110" s="1252"/>
      <c r="HAR110" s="1252"/>
      <c r="HAS110" s="1252"/>
      <c r="HAT110" s="1252"/>
      <c r="HAU110" s="1252"/>
      <c r="HAV110" s="1252"/>
      <c r="HAW110" s="1252"/>
      <c r="HAX110" s="1252"/>
      <c r="HAY110" s="1252"/>
      <c r="HAZ110" s="1252"/>
      <c r="HBA110" s="1252"/>
      <c r="HBB110" s="1252"/>
      <c r="HBC110" s="1252"/>
      <c r="HBD110" s="1252"/>
      <c r="HBE110" s="1252"/>
      <c r="HBF110" s="1252"/>
      <c r="HBG110" s="1252"/>
      <c r="HBH110" s="1252"/>
      <c r="HBI110" s="1252"/>
      <c r="HBJ110" s="1252"/>
      <c r="HBK110" s="1252"/>
      <c r="HBL110" s="1252"/>
      <c r="HBM110" s="1252"/>
      <c r="HBN110" s="1252"/>
      <c r="HBO110" s="1252"/>
      <c r="HBP110" s="1252"/>
      <c r="HBQ110" s="1252"/>
      <c r="HBR110" s="1252"/>
      <c r="HBS110" s="1252"/>
      <c r="HBT110" s="1252"/>
      <c r="HBU110" s="1252"/>
      <c r="HBV110" s="1252"/>
      <c r="HBW110" s="1252"/>
      <c r="HBX110" s="1252"/>
      <c r="HBY110" s="1252"/>
      <c r="HBZ110" s="1252"/>
      <c r="HCA110" s="1252"/>
      <c r="HCB110" s="1252"/>
      <c r="HCC110" s="1252"/>
      <c r="HCD110" s="1252"/>
      <c r="HCE110" s="1252"/>
      <c r="HCF110" s="1252"/>
      <c r="HCG110" s="1252"/>
      <c r="HCH110" s="1252"/>
      <c r="HCI110" s="1252"/>
      <c r="HCJ110" s="1252"/>
      <c r="HCK110" s="1252"/>
      <c r="HCL110" s="1252"/>
      <c r="HCM110" s="1252"/>
      <c r="HCN110" s="1252"/>
      <c r="HCO110" s="1252"/>
      <c r="HCP110" s="1252"/>
      <c r="HCQ110" s="1252"/>
      <c r="HCR110" s="1252"/>
      <c r="HCS110" s="1252"/>
      <c r="HCT110" s="1252"/>
      <c r="HCU110" s="1252"/>
      <c r="HCV110" s="1252"/>
      <c r="HCW110" s="1252"/>
      <c r="HCX110" s="1252"/>
      <c r="HCY110" s="1252"/>
      <c r="HCZ110" s="1252"/>
      <c r="HDA110" s="1252"/>
      <c r="HDB110" s="1252"/>
      <c r="HDC110" s="1252"/>
      <c r="HDD110" s="1252"/>
      <c r="HDE110" s="1252"/>
      <c r="HDF110" s="1252"/>
      <c r="HDG110" s="1252"/>
      <c r="HDH110" s="1252"/>
      <c r="HDI110" s="1252"/>
      <c r="HDJ110" s="1252"/>
      <c r="HDK110" s="1252"/>
      <c r="HDL110" s="1252"/>
      <c r="HDM110" s="1252"/>
      <c r="HDN110" s="1252"/>
      <c r="HDO110" s="1252"/>
      <c r="HDP110" s="1252"/>
      <c r="HDQ110" s="1252"/>
      <c r="HDR110" s="1252"/>
      <c r="HDS110" s="1252"/>
      <c r="HDT110" s="1252"/>
      <c r="HDU110" s="1252"/>
      <c r="HDV110" s="1252"/>
      <c r="HDW110" s="1252"/>
      <c r="HDX110" s="1252"/>
      <c r="HDY110" s="1252"/>
      <c r="HDZ110" s="1252"/>
      <c r="HEA110" s="1252"/>
      <c r="HEB110" s="1252"/>
      <c r="HEC110" s="1252"/>
      <c r="HED110" s="1252"/>
      <c r="HEE110" s="1252"/>
      <c r="HEF110" s="1252"/>
      <c r="HEG110" s="1252"/>
      <c r="HEH110" s="1252"/>
      <c r="HEI110" s="1252"/>
      <c r="HEJ110" s="1252"/>
      <c r="HEK110" s="1252"/>
      <c r="HEL110" s="1252"/>
      <c r="HEM110" s="1252"/>
      <c r="HEN110" s="1252"/>
      <c r="HEO110" s="1252"/>
      <c r="HEP110" s="1252"/>
      <c r="HEQ110" s="1252"/>
      <c r="HER110" s="1252"/>
      <c r="HES110" s="1252"/>
      <c r="HET110" s="1252"/>
      <c r="HEU110" s="1252"/>
      <c r="HEV110" s="1252"/>
      <c r="HEW110" s="1252"/>
      <c r="HEX110" s="1252"/>
      <c r="HEY110" s="1252"/>
      <c r="HEZ110" s="1252"/>
      <c r="HFA110" s="1252"/>
      <c r="HFB110" s="1252"/>
      <c r="HFC110" s="1252"/>
      <c r="HFD110" s="1252"/>
      <c r="HFE110" s="1252"/>
      <c r="HFF110" s="1252"/>
      <c r="HFG110" s="1252"/>
      <c r="HFH110" s="1252"/>
      <c r="HFI110" s="1252"/>
      <c r="HFJ110" s="1252"/>
      <c r="HFK110" s="1252"/>
      <c r="HFL110" s="1252"/>
      <c r="HFM110" s="1252"/>
      <c r="HFN110" s="1252"/>
      <c r="HFO110" s="1252"/>
      <c r="HFP110" s="1252"/>
      <c r="HFQ110" s="1252"/>
      <c r="HFR110" s="1252"/>
      <c r="HFS110" s="1252"/>
      <c r="HFT110" s="1252"/>
      <c r="HFU110" s="1252"/>
      <c r="HFV110" s="1252"/>
      <c r="HFW110" s="1252"/>
      <c r="HFX110" s="1252"/>
      <c r="HFY110" s="1252"/>
      <c r="HFZ110" s="1252"/>
      <c r="HGA110" s="1252"/>
      <c r="HGB110" s="1252"/>
      <c r="HGC110" s="1252"/>
      <c r="HGD110" s="1252"/>
      <c r="HGE110" s="1252"/>
      <c r="HGF110" s="1252"/>
      <c r="HGG110" s="1252"/>
      <c r="HGH110" s="1252"/>
      <c r="HGI110" s="1252"/>
      <c r="HGJ110" s="1252"/>
      <c r="HGK110" s="1252"/>
      <c r="HGL110" s="1252"/>
      <c r="HGM110" s="1252"/>
      <c r="HGN110" s="1252"/>
      <c r="HGO110" s="1252"/>
      <c r="HGP110" s="1252"/>
      <c r="HGQ110" s="1252"/>
      <c r="HGR110" s="1252"/>
      <c r="HGS110" s="1252"/>
      <c r="HGT110" s="1252"/>
      <c r="HGU110" s="1252"/>
      <c r="HGV110" s="1252"/>
      <c r="HGW110" s="1252"/>
      <c r="HGX110" s="1252"/>
      <c r="HGY110" s="1252"/>
      <c r="HGZ110" s="1252"/>
      <c r="HHA110" s="1252"/>
      <c r="HHB110" s="1252"/>
      <c r="HHC110" s="1252"/>
      <c r="HHD110" s="1252"/>
      <c r="HHE110" s="1252"/>
      <c r="HHF110" s="1252"/>
      <c r="HHG110" s="1252"/>
      <c r="HHH110" s="1252"/>
      <c r="HHI110" s="1252"/>
      <c r="HHJ110" s="1252"/>
      <c r="HHK110" s="1252"/>
      <c r="HHL110" s="1252"/>
      <c r="HHM110" s="1252"/>
      <c r="HHN110" s="1252"/>
      <c r="HHO110" s="1252"/>
      <c r="HHP110" s="1252"/>
      <c r="HHQ110" s="1252"/>
      <c r="HHR110" s="1252"/>
      <c r="HHS110" s="1252"/>
      <c r="HHT110" s="1252"/>
      <c r="HHU110" s="1252"/>
      <c r="HHV110" s="1252"/>
      <c r="HHW110" s="1252"/>
      <c r="HHX110" s="1252"/>
      <c r="HHY110" s="1252"/>
      <c r="HHZ110" s="1252"/>
      <c r="HIA110" s="1252"/>
      <c r="HIB110" s="1252"/>
      <c r="HIC110" s="1252"/>
      <c r="HID110" s="1252"/>
      <c r="HIE110" s="1252"/>
      <c r="HIF110" s="1252"/>
      <c r="HIG110" s="1252"/>
      <c r="HIH110" s="1252"/>
      <c r="HII110" s="1252"/>
      <c r="HIJ110" s="1252"/>
      <c r="HIK110" s="1252"/>
      <c r="HIL110" s="1252"/>
      <c r="HIM110" s="1252"/>
      <c r="HIN110" s="1252"/>
      <c r="HIO110" s="1252"/>
      <c r="HIP110" s="1252"/>
      <c r="HIQ110" s="1252"/>
      <c r="HIR110" s="1252"/>
      <c r="HIS110" s="1252"/>
      <c r="HIT110" s="1252"/>
      <c r="HIU110" s="1252"/>
      <c r="HIV110" s="1252"/>
      <c r="HIW110" s="1252"/>
      <c r="HIX110" s="1252"/>
      <c r="HIY110" s="1252"/>
      <c r="HIZ110" s="1252"/>
      <c r="HJA110" s="1252"/>
      <c r="HJB110" s="1252"/>
      <c r="HJC110" s="1252"/>
      <c r="HJD110" s="1252"/>
      <c r="HJE110" s="1252"/>
      <c r="HJF110" s="1252"/>
      <c r="HJG110" s="1252"/>
      <c r="HJH110" s="1252"/>
      <c r="HJI110" s="1252"/>
      <c r="HJJ110" s="1252"/>
      <c r="HJK110" s="1252"/>
      <c r="HJL110" s="1252"/>
      <c r="HJM110" s="1252"/>
      <c r="HJN110" s="1252"/>
      <c r="HJO110" s="1252"/>
      <c r="HJP110" s="1252"/>
      <c r="HJQ110" s="1252"/>
      <c r="HJR110" s="1252"/>
      <c r="HJS110" s="1252"/>
      <c r="HJT110" s="1252"/>
      <c r="HJU110" s="1252"/>
      <c r="HJV110" s="1252"/>
      <c r="HJW110" s="1252"/>
      <c r="HJX110" s="1252"/>
      <c r="HJY110" s="1252"/>
      <c r="HJZ110" s="1252"/>
      <c r="HKA110" s="1252"/>
      <c r="HKB110" s="1252"/>
      <c r="HKC110" s="1252"/>
      <c r="HKD110" s="1252"/>
      <c r="HKE110" s="1252"/>
      <c r="HKF110" s="1252"/>
      <c r="HKG110" s="1252"/>
      <c r="HKH110" s="1252"/>
      <c r="HKI110" s="1252"/>
      <c r="HKJ110" s="1252"/>
      <c r="HKK110" s="1252"/>
      <c r="HKL110" s="1252"/>
      <c r="HKM110" s="1252"/>
      <c r="HKN110" s="1252"/>
      <c r="HKO110" s="1252"/>
      <c r="HKP110" s="1252"/>
      <c r="HKQ110" s="1252"/>
      <c r="HKR110" s="1252"/>
      <c r="HKS110" s="1252"/>
      <c r="HKT110" s="1252"/>
      <c r="HKU110" s="1252"/>
      <c r="HKV110" s="1252"/>
      <c r="HKW110" s="1252"/>
      <c r="HKX110" s="1252"/>
      <c r="HKY110" s="1252"/>
      <c r="HKZ110" s="1252"/>
      <c r="HLA110" s="1252"/>
      <c r="HLB110" s="1252"/>
      <c r="HLC110" s="1252"/>
      <c r="HLD110" s="1252"/>
      <c r="HLE110" s="1252"/>
      <c r="HLF110" s="1252"/>
      <c r="HLG110" s="1252"/>
      <c r="HLH110" s="1252"/>
      <c r="HLI110" s="1252"/>
      <c r="HLJ110" s="1252"/>
      <c r="HLK110" s="1252"/>
      <c r="HLL110" s="1252"/>
      <c r="HLM110" s="1252"/>
      <c r="HLN110" s="1252"/>
      <c r="HLO110" s="1252"/>
      <c r="HLP110" s="1252"/>
      <c r="HLQ110" s="1252"/>
      <c r="HLR110" s="1252"/>
      <c r="HLS110" s="1252"/>
      <c r="HLT110" s="1252"/>
      <c r="HLU110" s="1252"/>
      <c r="HLV110" s="1252"/>
      <c r="HLW110" s="1252"/>
      <c r="HLX110" s="1252"/>
      <c r="HLY110" s="1252"/>
      <c r="HLZ110" s="1252"/>
      <c r="HMA110" s="1252"/>
      <c r="HMB110" s="1252"/>
      <c r="HMC110" s="1252"/>
      <c r="HMD110" s="1252"/>
      <c r="HME110" s="1252"/>
      <c r="HMF110" s="1252"/>
      <c r="HMG110" s="1252"/>
      <c r="HMH110" s="1252"/>
      <c r="HMI110" s="1252"/>
      <c r="HMJ110" s="1252"/>
      <c r="HMK110" s="1252"/>
      <c r="HML110" s="1252"/>
      <c r="HMM110" s="1252"/>
      <c r="HMN110" s="1252"/>
      <c r="HMO110" s="1252"/>
      <c r="HMP110" s="1252"/>
      <c r="HMQ110" s="1252"/>
      <c r="HMR110" s="1252"/>
      <c r="HMS110" s="1252"/>
      <c r="HMT110" s="1252"/>
      <c r="HMU110" s="1252"/>
      <c r="HMV110" s="1252"/>
      <c r="HMW110" s="1252"/>
      <c r="HMX110" s="1252"/>
      <c r="HMY110" s="1252"/>
      <c r="HMZ110" s="1252"/>
      <c r="HNA110" s="1252"/>
      <c r="HNB110" s="1252"/>
      <c r="HNC110" s="1252"/>
      <c r="HND110" s="1252"/>
      <c r="HNE110" s="1252"/>
      <c r="HNF110" s="1252"/>
      <c r="HNG110" s="1252"/>
      <c r="HNH110" s="1252"/>
      <c r="HNI110" s="1252"/>
      <c r="HNJ110" s="1252"/>
      <c r="HNK110" s="1252"/>
      <c r="HNL110" s="1252"/>
      <c r="HNM110" s="1252"/>
      <c r="HNN110" s="1252"/>
      <c r="HNO110" s="1252"/>
      <c r="HNP110" s="1252"/>
      <c r="HNQ110" s="1252"/>
      <c r="HNR110" s="1252"/>
      <c r="HNS110" s="1252"/>
      <c r="HNT110" s="1252"/>
      <c r="HNU110" s="1252"/>
      <c r="HNV110" s="1252"/>
      <c r="HNW110" s="1252"/>
      <c r="HNX110" s="1252"/>
      <c r="HNY110" s="1252"/>
      <c r="HNZ110" s="1252"/>
      <c r="HOA110" s="1252"/>
      <c r="HOB110" s="1252"/>
      <c r="HOC110" s="1252"/>
      <c r="HOD110" s="1252"/>
      <c r="HOE110" s="1252"/>
      <c r="HOF110" s="1252"/>
      <c r="HOG110" s="1252"/>
      <c r="HOH110" s="1252"/>
      <c r="HOI110" s="1252"/>
      <c r="HOJ110" s="1252"/>
      <c r="HOK110" s="1252"/>
      <c r="HOL110" s="1252"/>
      <c r="HOM110" s="1252"/>
      <c r="HON110" s="1252"/>
      <c r="HOO110" s="1252"/>
      <c r="HOP110" s="1252"/>
      <c r="HOQ110" s="1252"/>
      <c r="HOR110" s="1252"/>
      <c r="HOS110" s="1252"/>
      <c r="HOT110" s="1252"/>
      <c r="HOU110" s="1252"/>
      <c r="HOV110" s="1252"/>
      <c r="HOW110" s="1252"/>
      <c r="HOX110" s="1252"/>
      <c r="HOY110" s="1252"/>
      <c r="HOZ110" s="1252"/>
      <c r="HPA110" s="1252"/>
      <c r="HPB110" s="1252"/>
      <c r="HPC110" s="1252"/>
      <c r="HPD110" s="1252"/>
      <c r="HPE110" s="1252"/>
      <c r="HPF110" s="1252"/>
      <c r="HPG110" s="1252"/>
      <c r="HPH110" s="1252"/>
      <c r="HPI110" s="1252"/>
      <c r="HPJ110" s="1252"/>
      <c r="HPK110" s="1252"/>
      <c r="HPL110" s="1252"/>
      <c r="HPM110" s="1252"/>
      <c r="HPN110" s="1252"/>
      <c r="HPO110" s="1252"/>
      <c r="HPP110" s="1252"/>
      <c r="HPQ110" s="1252"/>
      <c r="HPR110" s="1252"/>
      <c r="HPS110" s="1252"/>
      <c r="HPT110" s="1252"/>
      <c r="HPU110" s="1252"/>
      <c r="HPV110" s="1252"/>
      <c r="HPW110" s="1252"/>
      <c r="HPX110" s="1252"/>
      <c r="HPY110" s="1252"/>
      <c r="HPZ110" s="1252"/>
      <c r="HQA110" s="1252"/>
      <c r="HQB110" s="1252"/>
      <c r="HQC110" s="1252"/>
      <c r="HQD110" s="1252"/>
      <c r="HQE110" s="1252"/>
      <c r="HQF110" s="1252"/>
      <c r="HQG110" s="1252"/>
      <c r="HQH110" s="1252"/>
      <c r="HQI110" s="1252"/>
      <c r="HQJ110" s="1252"/>
      <c r="HQK110" s="1252"/>
      <c r="HQL110" s="1252"/>
      <c r="HQM110" s="1252"/>
      <c r="HQN110" s="1252"/>
      <c r="HQO110" s="1252"/>
      <c r="HQP110" s="1252"/>
      <c r="HQQ110" s="1252"/>
      <c r="HQR110" s="1252"/>
      <c r="HQS110" s="1252"/>
      <c r="HQT110" s="1252"/>
      <c r="HQU110" s="1252"/>
      <c r="HQV110" s="1252"/>
      <c r="HQW110" s="1252"/>
      <c r="HQX110" s="1252"/>
      <c r="HQY110" s="1252"/>
      <c r="HQZ110" s="1252"/>
      <c r="HRA110" s="1252"/>
      <c r="HRB110" s="1252"/>
      <c r="HRC110" s="1252"/>
      <c r="HRD110" s="1252"/>
      <c r="HRE110" s="1252"/>
      <c r="HRF110" s="1252"/>
      <c r="HRG110" s="1252"/>
      <c r="HRH110" s="1252"/>
      <c r="HRI110" s="1252"/>
      <c r="HRJ110" s="1252"/>
      <c r="HRK110" s="1252"/>
      <c r="HRL110" s="1252"/>
      <c r="HRM110" s="1252"/>
      <c r="HRN110" s="1252"/>
      <c r="HRO110" s="1252"/>
      <c r="HRP110" s="1252"/>
      <c r="HRQ110" s="1252"/>
      <c r="HRR110" s="1252"/>
      <c r="HRS110" s="1252"/>
      <c r="HRT110" s="1252"/>
      <c r="HRU110" s="1252"/>
      <c r="HRV110" s="1252"/>
      <c r="HRW110" s="1252"/>
      <c r="HRX110" s="1252"/>
      <c r="HRY110" s="1252"/>
      <c r="HRZ110" s="1252"/>
      <c r="HSA110" s="1252"/>
      <c r="HSB110" s="1252"/>
      <c r="HSC110" s="1252"/>
      <c r="HSD110" s="1252"/>
      <c r="HSE110" s="1252"/>
      <c r="HSF110" s="1252"/>
      <c r="HSG110" s="1252"/>
      <c r="HSH110" s="1252"/>
      <c r="HSI110" s="1252"/>
      <c r="HSJ110" s="1252"/>
      <c r="HSK110" s="1252"/>
      <c r="HSL110" s="1252"/>
      <c r="HSM110" s="1252"/>
      <c r="HSN110" s="1252"/>
      <c r="HSO110" s="1252"/>
      <c r="HSP110" s="1252"/>
      <c r="HSQ110" s="1252"/>
      <c r="HSR110" s="1252"/>
      <c r="HSS110" s="1252"/>
      <c r="HST110" s="1252"/>
      <c r="HSU110" s="1252"/>
      <c r="HSV110" s="1252"/>
      <c r="HSW110" s="1252"/>
      <c r="HSX110" s="1252"/>
      <c r="HSY110" s="1252"/>
      <c r="HSZ110" s="1252"/>
      <c r="HTA110" s="1252"/>
      <c r="HTB110" s="1252"/>
      <c r="HTC110" s="1252"/>
      <c r="HTD110" s="1252"/>
      <c r="HTE110" s="1252"/>
      <c r="HTF110" s="1252"/>
      <c r="HTG110" s="1252"/>
      <c r="HTH110" s="1252"/>
      <c r="HTI110" s="1252"/>
      <c r="HTJ110" s="1252"/>
      <c r="HTK110" s="1252"/>
      <c r="HTL110" s="1252"/>
      <c r="HTM110" s="1252"/>
      <c r="HTN110" s="1252"/>
      <c r="HTO110" s="1252"/>
      <c r="HTP110" s="1252"/>
      <c r="HTQ110" s="1252"/>
      <c r="HTR110" s="1252"/>
      <c r="HTS110" s="1252"/>
      <c r="HTT110" s="1252"/>
      <c r="HTU110" s="1252"/>
      <c r="HTV110" s="1252"/>
      <c r="HTW110" s="1252"/>
      <c r="HTX110" s="1252"/>
      <c r="HTY110" s="1252"/>
      <c r="HTZ110" s="1252"/>
      <c r="HUA110" s="1252"/>
      <c r="HUB110" s="1252"/>
      <c r="HUC110" s="1252"/>
      <c r="HUD110" s="1252"/>
      <c r="HUE110" s="1252"/>
      <c r="HUF110" s="1252"/>
      <c r="HUG110" s="1252"/>
      <c r="HUH110" s="1252"/>
      <c r="HUI110" s="1252"/>
      <c r="HUJ110" s="1252"/>
      <c r="HUK110" s="1252"/>
      <c r="HUL110" s="1252"/>
      <c r="HUM110" s="1252"/>
      <c r="HUN110" s="1252"/>
      <c r="HUO110" s="1252"/>
      <c r="HUP110" s="1252"/>
      <c r="HUQ110" s="1252"/>
      <c r="HUR110" s="1252"/>
      <c r="HUS110" s="1252"/>
      <c r="HUT110" s="1252"/>
      <c r="HUU110" s="1252"/>
      <c r="HUV110" s="1252"/>
      <c r="HUW110" s="1252"/>
      <c r="HUX110" s="1252"/>
      <c r="HUY110" s="1252"/>
      <c r="HUZ110" s="1252"/>
      <c r="HVA110" s="1252"/>
      <c r="HVB110" s="1252"/>
      <c r="HVC110" s="1252"/>
      <c r="HVD110" s="1252"/>
      <c r="HVE110" s="1252"/>
      <c r="HVF110" s="1252"/>
      <c r="HVG110" s="1252"/>
      <c r="HVH110" s="1252"/>
      <c r="HVI110" s="1252"/>
      <c r="HVJ110" s="1252"/>
      <c r="HVK110" s="1252"/>
      <c r="HVL110" s="1252"/>
      <c r="HVM110" s="1252"/>
      <c r="HVN110" s="1252"/>
      <c r="HVO110" s="1252"/>
      <c r="HVP110" s="1252"/>
      <c r="HVQ110" s="1252"/>
      <c r="HVR110" s="1252"/>
      <c r="HVS110" s="1252"/>
      <c r="HVT110" s="1252"/>
      <c r="HVU110" s="1252"/>
      <c r="HVV110" s="1252"/>
      <c r="HVW110" s="1252"/>
      <c r="HVX110" s="1252"/>
      <c r="HVY110" s="1252"/>
      <c r="HVZ110" s="1252"/>
      <c r="HWA110" s="1252"/>
      <c r="HWB110" s="1252"/>
      <c r="HWC110" s="1252"/>
      <c r="HWD110" s="1252"/>
      <c r="HWE110" s="1252"/>
      <c r="HWF110" s="1252"/>
      <c r="HWG110" s="1252"/>
      <c r="HWH110" s="1252"/>
      <c r="HWI110" s="1252"/>
      <c r="HWJ110" s="1252"/>
      <c r="HWK110" s="1252"/>
      <c r="HWL110" s="1252"/>
      <c r="HWM110" s="1252"/>
      <c r="HWN110" s="1252"/>
      <c r="HWO110" s="1252"/>
      <c r="HWP110" s="1252"/>
      <c r="HWQ110" s="1252"/>
      <c r="HWR110" s="1252"/>
      <c r="HWS110" s="1252"/>
      <c r="HWT110" s="1252"/>
      <c r="HWU110" s="1252"/>
      <c r="HWV110" s="1252"/>
      <c r="HWW110" s="1252"/>
      <c r="HWX110" s="1252"/>
      <c r="HWY110" s="1252"/>
      <c r="HWZ110" s="1252"/>
      <c r="HXA110" s="1252"/>
      <c r="HXB110" s="1252"/>
      <c r="HXC110" s="1252"/>
      <c r="HXD110" s="1252"/>
      <c r="HXE110" s="1252"/>
      <c r="HXF110" s="1252"/>
      <c r="HXG110" s="1252"/>
      <c r="HXH110" s="1252"/>
      <c r="HXI110" s="1252"/>
      <c r="HXJ110" s="1252"/>
      <c r="HXK110" s="1252"/>
      <c r="HXL110" s="1252"/>
      <c r="HXM110" s="1252"/>
      <c r="HXN110" s="1252"/>
      <c r="HXO110" s="1252"/>
      <c r="HXP110" s="1252"/>
      <c r="HXQ110" s="1252"/>
      <c r="HXR110" s="1252"/>
      <c r="HXS110" s="1252"/>
      <c r="HXT110" s="1252"/>
      <c r="HXU110" s="1252"/>
      <c r="HXV110" s="1252"/>
      <c r="HXW110" s="1252"/>
      <c r="HXX110" s="1252"/>
      <c r="HXY110" s="1252"/>
      <c r="HXZ110" s="1252"/>
      <c r="HYA110" s="1252"/>
      <c r="HYB110" s="1252"/>
      <c r="HYC110" s="1252"/>
      <c r="HYD110" s="1252"/>
      <c r="HYE110" s="1252"/>
      <c r="HYF110" s="1252"/>
      <c r="HYG110" s="1252"/>
      <c r="HYH110" s="1252"/>
      <c r="HYI110" s="1252"/>
      <c r="HYJ110" s="1252"/>
      <c r="HYK110" s="1252"/>
      <c r="HYL110" s="1252"/>
      <c r="HYM110" s="1252"/>
      <c r="HYN110" s="1252"/>
      <c r="HYO110" s="1252"/>
      <c r="HYP110" s="1252"/>
      <c r="HYQ110" s="1252"/>
      <c r="HYR110" s="1252"/>
      <c r="HYS110" s="1252"/>
      <c r="HYT110" s="1252"/>
      <c r="HYU110" s="1252"/>
      <c r="HYV110" s="1252"/>
      <c r="HYW110" s="1252"/>
      <c r="HYX110" s="1252"/>
      <c r="HYY110" s="1252"/>
      <c r="HYZ110" s="1252"/>
      <c r="HZA110" s="1252"/>
      <c r="HZB110" s="1252"/>
      <c r="HZC110" s="1252"/>
      <c r="HZD110" s="1252"/>
      <c r="HZE110" s="1252"/>
      <c r="HZF110" s="1252"/>
      <c r="HZG110" s="1252"/>
      <c r="HZH110" s="1252"/>
      <c r="HZI110" s="1252"/>
      <c r="HZJ110" s="1252"/>
      <c r="HZK110" s="1252"/>
      <c r="HZL110" s="1252"/>
      <c r="HZM110" s="1252"/>
      <c r="HZN110" s="1252"/>
      <c r="HZO110" s="1252"/>
      <c r="HZP110" s="1252"/>
      <c r="HZQ110" s="1252"/>
      <c r="HZR110" s="1252"/>
      <c r="HZS110" s="1252"/>
      <c r="HZT110" s="1252"/>
      <c r="HZU110" s="1252"/>
      <c r="HZV110" s="1252"/>
      <c r="HZW110" s="1252"/>
      <c r="HZX110" s="1252"/>
      <c r="HZY110" s="1252"/>
      <c r="HZZ110" s="1252"/>
      <c r="IAA110" s="1252"/>
      <c r="IAB110" s="1252"/>
      <c r="IAC110" s="1252"/>
      <c r="IAD110" s="1252"/>
      <c r="IAE110" s="1252"/>
      <c r="IAF110" s="1252"/>
      <c r="IAG110" s="1252"/>
      <c r="IAH110" s="1252"/>
      <c r="IAI110" s="1252"/>
      <c r="IAJ110" s="1252"/>
      <c r="IAK110" s="1252"/>
      <c r="IAL110" s="1252"/>
      <c r="IAM110" s="1252"/>
      <c r="IAN110" s="1252"/>
      <c r="IAO110" s="1252"/>
      <c r="IAP110" s="1252"/>
      <c r="IAQ110" s="1252"/>
      <c r="IAR110" s="1252"/>
      <c r="IAS110" s="1252"/>
      <c r="IAT110" s="1252"/>
      <c r="IAU110" s="1252"/>
      <c r="IAV110" s="1252"/>
      <c r="IAW110" s="1252"/>
      <c r="IAX110" s="1252"/>
      <c r="IAY110" s="1252"/>
      <c r="IAZ110" s="1252"/>
      <c r="IBA110" s="1252"/>
      <c r="IBB110" s="1252"/>
      <c r="IBC110" s="1252"/>
      <c r="IBD110" s="1252"/>
      <c r="IBE110" s="1252"/>
      <c r="IBF110" s="1252"/>
      <c r="IBG110" s="1252"/>
      <c r="IBH110" s="1252"/>
      <c r="IBI110" s="1252"/>
      <c r="IBJ110" s="1252"/>
      <c r="IBK110" s="1252"/>
      <c r="IBL110" s="1252"/>
      <c r="IBM110" s="1252"/>
      <c r="IBN110" s="1252"/>
      <c r="IBO110" s="1252"/>
      <c r="IBP110" s="1252"/>
      <c r="IBQ110" s="1252"/>
      <c r="IBR110" s="1252"/>
      <c r="IBS110" s="1252"/>
      <c r="IBT110" s="1252"/>
      <c r="IBU110" s="1252"/>
      <c r="IBV110" s="1252"/>
      <c r="IBW110" s="1252"/>
      <c r="IBX110" s="1252"/>
      <c r="IBY110" s="1252"/>
      <c r="IBZ110" s="1252"/>
      <c r="ICA110" s="1252"/>
      <c r="ICB110" s="1252"/>
      <c r="ICC110" s="1252"/>
      <c r="ICD110" s="1252"/>
      <c r="ICE110" s="1252"/>
      <c r="ICF110" s="1252"/>
      <c r="ICG110" s="1252"/>
      <c r="ICH110" s="1252"/>
      <c r="ICI110" s="1252"/>
      <c r="ICJ110" s="1252"/>
      <c r="ICK110" s="1252"/>
      <c r="ICL110" s="1252"/>
      <c r="ICM110" s="1252"/>
      <c r="ICN110" s="1252"/>
      <c r="ICO110" s="1252"/>
      <c r="ICP110" s="1252"/>
      <c r="ICQ110" s="1252"/>
      <c r="ICR110" s="1252"/>
      <c r="ICS110" s="1252"/>
      <c r="ICT110" s="1252"/>
      <c r="ICU110" s="1252"/>
      <c r="ICV110" s="1252"/>
      <c r="ICW110" s="1252"/>
      <c r="ICX110" s="1252"/>
      <c r="ICY110" s="1252"/>
      <c r="ICZ110" s="1252"/>
      <c r="IDA110" s="1252"/>
      <c r="IDB110" s="1252"/>
      <c r="IDC110" s="1252"/>
      <c r="IDD110" s="1252"/>
      <c r="IDE110" s="1252"/>
      <c r="IDF110" s="1252"/>
      <c r="IDG110" s="1252"/>
      <c r="IDH110" s="1252"/>
      <c r="IDI110" s="1252"/>
      <c r="IDJ110" s="1252"/>
      <c r="IDK110" s="1252"/>
      <c r="IDL110" s="1252"/>
      <c r="IDM110" s="1252"/>
      <c r="IDN110" s="1252"/>
      <c r="IDO110" s="1252"/>
      <c r="IDP110" s="1252"/>
      <c r="IDQ110" s="1252"/>
      <c r="IDR110" s="1252"/>
      <c r="IDS110" s="1252"/>
      <c r="IDT110" s="1252"/>
      <c r="IDU110" s="1252"/>
      <c r="IDV110" s="1252"/>
      <c r="IDW110" s="1252"/>
      <c r="IDX110" s="1252"/>
      <c r="IDY110" s="1252"/>
      <c r="IDZ110" s="1252"/>
      <c r="IEA110" s="1252"/>
      <c r="IEB110" s="1252"/>
      <c r="IEC110" s="1252"/>
      <c r="IED110" s="1252"/>
      <c r="IEE110" s="1252"/>
      <c r="IEF110" s="1252"/>
      <c r="IEG110" s="1252"/>
      <c r="IEH110" s="1252"/>
      <c r="IEI110" s="1252"/>
      <c r="IEJ110" s="1252"/>
      <c r="IEK110" s="1252"/>
      <c r="IEL110" s="1252"/>
      <c r="IEM110" s="1252"/>
      <c r="IEN110" s="1252"/>
      <c r="IEO110" s="1252"/>
      <c r="IEP110" s="1252"/>
      <c r="IEQ110" s="1252"/>
      <c r="IER110" s="1252"/>
      <c r="IES110" s="1252"/>
      <c r="IET110" s="1252"/>
      <c r="IEU110" s="1252"/>
      <c r="IEV110" s="1252"/>
      <c r="IEW110" s="1252"/>
      <c r="IEX110" s="1252"/>
      <c r="IEY110" s="1252"/>
      <c r="IEZ110" s="1252"/>
      <c r="IFA110" s="1252"/>
      <c r="IFB110" s="1252"/>
      <c r="IFC110" s="1252"/>
      <c r="IFD110" s="1252"/>
      <c r="IFE110" s="1252"/>
      <c r="IFF110" s="1252"/>
      <c r="IFG110" s="1252"/>
      <c r="IFH110" s="1252"/>
      <c r="IFI110" s="1252"/>
      <c r="IFJ110" s="1252"/>
      <c r="IFK110" s="1252"/>
      <c r="IFL110" s="1252"/>
      <c r="IFM110" s="1252"/>
      <c r="IFN110" s="1252"/>
      <c r="IFO110" s="1252"/>
      <c r="IFP110" s="1252"/>
      <c r="IFQ110" s="1252"/>
      <c r="IFR110" s="1252"/>
      <c r="IFS110" s="1252"/>
      <c r="IFT110" s="1252"/>
      <c r="IFU110" s="1252"/>
      <c r="IFV110" s="1252"/>
      <c r="IFW110" s="1252"/>
      <c r="IFX110" s="1252"/>
      <c r="IFY110" s="1252"/>
      <c r="IFZ110" s="1252"/>
      <c r="IGA110" s="1252"/>
      <c r="IGB110" s="1252"/>
      <c r="IGC110" s="1252"/>
      <c r="IGD110" s="1252"/>
      <c r="IGE110" s="1252"/>
      <c r="IGF110" s="1252"/>
      <c r="IGG110" s="1252"/>
      <c r="IGH110" s="1252"/>
      <c r="IGI110" s="1252"/>
      <c r="IGJ110" s="1252"/>
      <c r="IGK110" s="1252"/>
      <c r="IGL110" s="1252"/>
      <c r="IGM110" s="1252"/>
      <c r="IGN110" s="1252"/>
      <c r="IGO110" s="1252"/>
      <c r="IGP110" s="1252"/>
      <c r="IGQ110" s="1252"/>
      <c r="IGR110" s="1252"/>
      <c r="IGS110" s="1252"/>
      <c r="IGT110" s="1252"/>
      <c r="IGU110" s="1252"/>
      <c r="IGV110" s="1252"/>
      <c r="IGW110" s="1252"/>
      <c r="IGX110" s="1252"/>
      <c r="IGY110" s="1252"/>
      <c r="IGZ110" s="1252"/>
      <c r="IHA110" s="1252"/>
      <c r="IHB110" s="1252"/>
      <c r="IHC110" s="1252"/>
      <c r="IHD110" s="1252"/>
      <c r="IHE110" s="1252"/>
      <c r="IHF110" s="1252"/>
      <c r="IHG110" s="1252"/>
      <c r="IHH110" s="1252"/>
      <c r="IHI110" s="1252"/>
      <c r="IHJ110" s="1252"/>
      <c r="IHK110" s="1252"/>
      <c r="IHL110" s="1252"/>
      <c r="IHM110" s="1252"/>
      <c r="IHN110" s="1252"/>
      <c r="IHO110" s="1252"/>
      <c r="IHP110" s="1252"/>
      <c r="IHQ110" s="1252"/>
      <c r="IHR110" s="1252"/>
      <c r="IHS110" s="1252"/>
      <c r="IHT110" s="1252"/>
      <c r="IHU110" s="1252"/>
      <c r="IHV110" s="1252"/>
      <c r="IHW110" s="1252"/>
      <c r="IHX110" s="1252"/>
      <c r="IHY110" s="1252"/>
      <c r="IHZ110" s="1252"/>
      <c r="IIA110" s="1252"/>
      <c r="IIB110" s="1252"/>
      <c r="IIC110" s="1252"/>
      <c r="IID110" s="1252"/>
      <c r="IIE110" s="1252"/>
      <c r="IIF110" s="1252"/>
      <c r="IIG110" s="1252"/>
      <c r="IIH110" s="1252"/>
      <c r="III110" s="1252"/>
      <c r="IIJ110" s="1252"/>
      <c r="IIK110" s="1252"/>
      <c r="IIL110" s="1252"/>
      <c r="IIM110" s="1252"/>
      <c r="IIN110" s="1252"/>
      <c r="IIO110" s="1252"/>
      <c r="IIP110" s="1252"/>
      <c r="IIQ110" s="1252"/>
      <c r="IIR110" s="1252"/>
      <c r="IIS110" s="1252"/>
      <c r="IIT110" s="1252"/>
      <c r="IIU110" s="1252"/>
      <c r="IIV110" s="1252"/>
      <c r="IIW110" s="1252"/>
      <c r="IIX110" s="1252"/>
      <c r="IIY110" s="1252"/>
      <c r="IIZ110" s="1252"/>
      <c r="IJA110" s="1252"/>
      <c r="IJB110" s="1252"/>
      <c r="IJC110" s="1252"/>
      <c r="IJD110" s="1252"/>
      <c r="IJE110" s="1252"/>
      <c r="IJF110" s="1252"/>
      <c r="IJG110" s="1252"/>
      <c r="IJH110" s="1252"/>
      <c r="IJI110" s="1252"/>
      <c r="IJJ110" s="1252"/>
      <c r="IJK110" s="1252"/>
      <c r="IJL110" s="1252"/>
      <c r="IJM110" s="1252"/>
      <c r="IJN110" s="1252"/>
      <c r="IJO110" s="1252"/>
      <c r="IJP110" s="1252"/>
      <c r="IJQ110" s="1252"/>
      <c r="IJR110" s="1252"/>
      <c r="IJS110" s="1252"/>
      <c r="IJT110" s="1252"/>
      <c r="IJU110" s="1252"/>
      <c r="IJV110" s="1252"/>
      <c r="IJW110" s="1252"/>
      <c r="IJX110" s="1252"/>
      <c r="IJY110" s="1252"/>
      <c r="IJZ110" s="1252"/>
      <c r="IKA110" s="1252"/>
      <c r="IKB110" s="1252"/>
      <c r="IKC110" s="1252"/>
      <c r="IKD110" s="1252"/>
      <c r="IKE110" s="1252"/>
      <c r="IKF110" s="1252"/>
      <c r="IKG110" s="1252"/>
      <c r="IKH110" s="1252"/>
      <c r="IKI110" s="1252"/>
      <c r="IKJ110" s="1252"/>
      <c r="IKK110" s="1252"/>
      <c r="IKL110" s="1252"/>
      <c r="IKM110" s="1252"/>
      <c r="IKN110" s="1252"/>
      <c r="IKO110" s="1252"/>
      <c r="IKP110" s="1252"/>
      <c r="IKQ110" s="1252"/>
      <c r="IKR110" s="1252"/>
      <c r="IKS110" s="1252"/>
      <c r="IKT110" s="1252"/>
      <c r="IKU110" s="1252"/>
      <c r="IKV110" s="1252"/>
      <c r="IKW110" s="1252"/>
      <c r="IKX110" s="1252"/>
      <c r="IKY110" s="1252"/>
      <c r="IKZ110" s="1252"/>
      <c r="ILA110" s="1252"/>
      <c r="ILB110" s="1252"/>
      <c r="ILC110" s="1252"/>
      <c r="ILD110" s="1252"/>
      <c r="ILE110" s="1252"/>
      <c r="ILF110" s="1252"/>
      <c r="ILG110" s="1252"/>
      <c r="ILH110" s="1252"/>
      <c r="ILI110" s="1252"/>
      <c r="ILJ110" s="1252"/>
      <c r="ILK110" s="1252"/>
      <c r="ILL110" s="1252"/>
      <c r="ILM110" s="1252"/>
      <c r="ILN110" s="1252"/>
      <c r="ILO110" s="1252"/>
      <c r="ILP110" s="1252"/>
      <c r="ILQ110" s="1252"/>
      <c r="ILR110" s="1252"/>
      <c r="ILS110" s="1252"/>
      <c r="ILT110" s="1252"/>
      <c r="ILU110" s="1252"/>
      <c r="ILV110" s="1252"/>
      <c r="ILW110" s="1252"/>
      <c r="ILX110" s="1252"/>
      <c r="ILY110" s="1252"/>
      <c r="ILZ110" s="1252"/>
      <c r="IMA110" s="1252"/>
      <c r="IMB110" s="1252"/>
      <c r="IMC110" s="1252"/>
      <c r="IMD110" s="1252"/>
      <c r="IME110" s="1252"/>
      <c r="IMF110" s="1252"/>
      <c r="IMG110" s="1252"/>
      <c r="IMH110" s="1252"/>
      <c r="IMI110" s="1252"/>
      <c r="IMJ110" s="1252"/>
      <c r="IMK110" s="1252"/>
      <c r="IML110" s="1252"/>
      <c r="IMM110" s="1252"/>
      <c r="IMN110" s="1252"/>
      <c r="IMO110" s="1252"/>
      <c r="IMP110" s="1252"/>
      <c r="IMQ110" s="1252"/>
      <c r="IMR110" s="1252"/>
      <c r="IMS110" s="1252"/>
      <c r="IMT110" s="1252"/>
      <c r="IMU110" s="1252"/>
      <c r="IMV110" s="1252"/>
      <c r="IMW110" s="1252"/>
      <c r="IMX110" s="1252"/>
      <c r="IMY110" s="1252"/>
      <c r="IMZ110" s="1252"/>
      <c r="INA110" s="1252"/>
      <c r="INB110" s="1252"/>
      <c r="INC110" s="1252"/>
      <c r="IND110" s="1252"/>
      <c r="INE110" s="1252"/>
      <c r="INF110" s="1252"/>
      <c r="ING110" s="1252"/>
      <c r="INH110" s="1252"/>
      <c r="INI110" s="1252"/>
      <c r="INJ110" s="1252"/>
      <c r="INK110" s="1252"/>
      <c r="INL110" s="1252"/>
      <c r="INM110" s="1252"/>
      <c r="INN110" s="1252"/>
      <c r="INO110" s="1252"/>
      <c r="INP110" s="1252"/>
      <c r="INQ110" s="1252"/>
      <c r="INR110" s="1252"/>
      <c r="INS110" s="1252"/>
      <c r="INT110" s="1252"/>
      <c r="INU110" s="1252"/>
      <c r="INV110" s="1252"/>
      <c r="INW110" s="1252"/>
      <c r="INX110" s="1252"/>
      <c r="INY110" s="1252"/>
      <c r="INZ110" s="1252"/>
      <c r="IOA110" s="1252"/>
      <c r="IOB110" s="1252"/>
      <c r="IOC110" s="1252"/>
      <c r="IOD110" s="1252"/>
      <c r="IOE110" s="1252"/>
      <c r="IOF110" s="1252"/>
      <c r="IOG110" s="1252"/>
      <c r="IOH110" s="1252"/>
      <c r="IOI110" s="1252"/>
      <c r="IOJ110" s="1252"/>
      <c r="IOK110" s="1252"/>
      <c r="IOL110" s="1252"/>
      <c r="IOM110" s="1252"/>
      <c r="ION110" s="1252"/>
      <c r="IOO110" s="1252"/>
      <c r="IOP110" s="1252"/>
      <c r="IOQ110" s="1252"/>
      <c r="IOR110" s="1252"/>
      <c r="IOS110" s="1252"/>
      <c r="IOT110" s="1252"/>
      <c r="IOU110" s="1252"/>
      <c r="IOV110" s="1252"/>
      <c r="IOW110" s="1252"/>
      <c r="IOX110" s="1252"/>
      <c r="IOY110" s="1252"/>
      <c r="IOZ110" s="1252"/>
      <c r="IPA110" s="1252"/>
      <c r="IPB110" s="1252"/>
      <c r="IPC110" s="1252"/>
      <c r="IPD110" s="1252"/>
      <c r="IPE110" s="1252"/>
      <c r="IPF110" s="1252"/>
      <c r="IPG110" s="1252"/>
      <c r="IPH110" s="1252"/>
      <c r="IPI110" s="1252"/>
      <c r="IPJ110" s="1252"/>
      <c r="IPK110" s="1252"/>
      <c r="IPL110" s="1252"/>
      <c r="IPM110" s="1252"/>
      <c r="IPN110" s="1252"/>
      <c r="IPO110" s="1252"/>
      <c r="IPP110" s="1252"/>
      <c r="IPQ110" s="1252"/>
      <c r="IPR110" s="1252"/>
      <c r="IPS110" s="1252"/>
      <c r="IPT110" s="1252"/>
      <c r="IPU110" s="1252"/>
      <c r="IPV110" s="1252"/>
      <c r="IPW110" s="1252"/>
      <c r="IPX110" s="1252"/>
      <c r="IPY110" s="1252"/>
      <c r="IPZ110" s="1252"/>
      <c r="IQA110" s="1252"/>
      <c r="IQB110" s="1252"/>
      <c r="IQC110" s="1252"/>
      <c r="IQD110" s="1252"/>
      <c r="IQE110" s="1252"/>
      <c r="IQF110" s="1252"/>
      <c r="IQG110" s="1252"/>
      <c r="IQH110" s="1252"/>
      <c r="IQI110" s="1252"/>
      <c r="IQJ110" s="1252"/>
      <c r="IQK110" s="1252"/>
      <c r="IQL110" s="1252"/>
      <c r="IQM110" s="1252"/>
      <c r="IQN110" s="1252"/>
      <c r="IQO110" s="1252"/>
      <c r="IQP110" s="1252"/>
      <c r="IQQ110" s="1252"/>
      <c r="IQR110" s="1252"/>
      <c r="IQS110" s="1252"/>
      <c r="IQT110" s="1252"/>
      <c r="IQU110" s="1252"/>
      <c r="IQV110" s="1252"/>
      <c r="IQW110" s="1252"/>
      <c r="IQX110" s="1252"/>
      <c r="IQY110" s="1252"/>
      <c r="IQZ110" s="1252"/>
      <c r="IRA110" s="1252"/>
      <c r="IRB110" s="1252"/>
      <c r="IRC110" s="1252"/>
      <c r="IRD110" s="1252"/>
      <c r="IRE110" s="1252"/>
      <c r="IRF110" s="1252"/>
      <c r="IRG110" s="1252"/>
      <c r="IRH110" s="1252"/>
      <c r="IRI110" s="1252"/>
      <c r="IRJ110" s="1252"/>
      <c r="IRK110" s="1252"/>
      <c r="IRL110" s="1252"/>
      <c r="IRM110" s="1252"/>
      <c r="IRN110" s="1252"/>
      <c r="IRO110" s="1252"/>
      <c r="IRP110" s="1252"/>
      <c r="IRQ110" s="1252"/>
      <c r="IRR110" s="1252"/>
      <c r="IRS110" s="1252"/>
      <c r="IRT110" s="1252"/>
      <c r="IRU110" s="1252"/>
      <c r="IRV110" s="1252"/>
      <c r="IRW110" s="1252"/>
      <c r="IRX110" s="1252"/>
      <c r="IRY110" s="1252"/>
      <c r="IRZ110" s="1252"/>
      <c r="ISA110" s="1252"/>
      <c r="ISB110" s="1252"/>
      <c r="ISC110" s="1252"/>
      <c r="ISD110" s="1252"/>
      <c r="ISE110" s="1252"/>
      <c r="ISF110" s="1252"/>
      <c r="ISG110" s="1252"/>
      <c r="ISH110" s="1252"/>
      <c r="ISI110" s="1252"/>
      <c r="ISJ110" s="1252"/>
      <c r="ISK110" s="1252"/>
      <c r="ISL110" s="1252"/>
      <c r="ISM110" s="1252"/>
      <c r="ISN110" s="1252"/>
      <c r="ISO110" s="1252"/>
      <c r="ISP110" s="1252"/>
      <c r="ISQ110" s="1252"/>
      <c r="ISR110" s="1252"/>
      <c r="ISS110" s="1252"/>
      <c r="IST110" s="1252"/>
      <c r="ISU110" s="1252"/>
      <c r="ISV110" s="1252"/>
      <c r="ISW110" s="1252"/>
      <c r="ISX110" s="1252"/>
      <c r="ISY110" s="1252"/>
      <c r="ISZ110" s="1252"/>
      <c r="ITA110" s="1252"/>
      <c r="ITB110" s="1252"/>
      <c r="ITC110" s="1252"/>
      <c r="ITD110" s="1252"/>
      <c r="ITE110" s="1252"/>
      <c r="ITF110" s="1252"/>
      <c r="ITG110" s="1252"/>
      <c r="ITH110" s="1252"/>
      <c r="ITI110" s="1252"/>
      <c r="ITJ110" s="1252"/>
      <c r="ITK110" s="1252"/>
      <c r="ITL110" s="1252"/>
      <c r="ITM110" s="1252"/>
      <c r="ITN110" s="1252"/>
      <c r="ITO110" s="1252"/>
      <c r="ITP110" s="1252"/>
      <c r="ITQ110" s="1252"/>
      <c r="ITR110" s="1252"/>
      <c r="ITS110" s="1252"/>
      <c r="ITT110" s="1252"/>
      <c r="ITU110" s="1252"/>
      <c r="ITV110" s="1252"/>
      <c r="ITW110" s="1252"/>
      <c r="ITX110" s="1252"/>
      <c r="ITY110" s="1252"/>
      <c r="ITZ110" s="1252"/>
      <c r="IUA110" s="1252"/>
      <c r="IUB110" s="1252"/>
      <c r="IUC110" s="1252"/>
      <c r="IUD110" s="1252"/>
      <c r="IUE110" s="1252"/>
      <c r="IUF110" s="1252"/>
      <c r="IUG110" s="1252"/>
      <c r="IUH110" s="1252"/>
      <c r="IUI110" s="1252"/>
      <c r="IUJ110" s="1252"/>
      <c r="IUK110" s="1252"/>
      <c r="IUL110" s="1252"/>
      <c r="IUM110" s="1252"/>
      <c r="IUN110" s="1252"/>
      <c r="IUO110" s="1252"/>
      <c r="IUP110" s="1252"/>
      <c r="IUQ110" s="1252"/>
      <c r="IUR110" s="1252"/>
      <c r="IUS110" s="1252"/>
      <c r="IUT110" s="1252"/>
      <c r="IUU110" s="1252"/>
      <c r="IUV110" s="1252"/>
      <c r="IUW110" s="1252"/>
      <c r="IUX110" s="1252"/>
      <c r="IUY110" s="1252"/>
      <c r="IUZ110" s="1252"/>
      <c r="IVA110" s="1252"/>
      <c r="IVB110" s="1252"/>
      <c r="IVC110" s="1252"/>
      <c r="IVD110" s="1252"/>
      <c r="IVE110" s="1252"/>
      <c r="IVF110" s="1252"/>
      <c r="IVG110" s="1252"/>
      <c r="IVH110" s="1252"/>
      <c r="IVI110" s="1252"/>
      <c r="IVJ110" s="1252"/>
      <c r="IVK110" s="1252"/>
      <c r="IVL110" s="1252"/>
      <c r="IVM110" s="1252"/>
      <c r="IVN110" s="1252"/>
      <c r="IVO110" s="1252"/>
      <c r="IVP110" s="1252"/>
      <c r="IVQ110" s="1252"/>
      <c r="IVR110" s="1252"/>
      <c r="IVS110" s="1252"/>
      <c r="IVT110" s="1252"/>
      <c r="IVU110" s="1252"/>
      <c r="IVV110" s="1252"/>
      <c r="IVW110" s="1252"/>
      <c r="IVX110" s="1252"/>
      <c r="IVY110" s="1252"/>
      <c r="IVZ110" s="1252"/>
      <c r="IWA110" s="1252"/>
      <c r="IWB110" s="1252"/>
      <c r="IWC110" s="1252"/>
      <c r="IWD110" s="1252"/>
      <c r="IWE110" s="1252"/>
      <c r="IWF110" s="1252"/>
      <c r="IWG110" s="1252"/>
      <c r="IWH110" s="1252"/>
      <c r="IWI110" s="1252"/>
      <c r="IWJ110" s="1252"/>
      <c r="IWK110" s="1252"/>
      <c r="IWL110" s="1252"/>
      <c r="IWM110" s="1252"/>
      <c r="IWN110" s="1252"/>
      <c r="IWO110" s="1252"/>
      <c r="IWP110" s="1252"/>
      <c r="IWQ110" s="1252"/>
      <c r="IWR110" s="1252"/>
      <c r="IWS110" s="1252"/>
      <c r="IWT110" s="1252"/>
      <c r="IWU110" s="1252"/>
      <c r="IWV110" s="1252"/>
      <c r="IWW110" s="1252"/>
      <c r="IWX110" s="1252"/>
      <c r="IWY110" s="1252"/>
      <c r="IWZ110" s="1252"/>
      <c r="IXA110" s="1252"/>
      <c r="IXB110" s="1252"/>
      <c r="IXC110" s="1252"/>
      <c r="IXD110" s="1252"/>
      <c r="IXE110" s="1252"/>
      <c r="IXF110" s="1252"/>
      <c r="IXG110" s="1252"/>
      <c r="IXH110" s="1252"/>
      <c r="IXI110" s="1252"/>
      <c r="IXJ110" s="1252"/>
      <c r="IXK110" s="1252"/>
      <c r="IXL110" s="1252"/>
      <c r="IXM110" s="1252"/>
      <c r="IXN110" s="1252"/>
      <c r="IXO110" s="1252"/>
      <c r="IXP110" s="1252"/>
      <c r="IXQ110" s="1252"/>
      <c r="IXR110" s="1252"/>
      <c r="IXS110" s="1252"/>
      <c r="IXT110" s="1252"/>
      <c r="IXU110" s="1252"/>
      <c r="IXV110" s="1252"/>
      <c r="IXW110" s="1252"/>
      <c r="IXX110" s="1252"/>
      <c r="IXY110" s="1252"/>
      <c r="IXZ110" s="1252"/>
      <c r="IYA110" s="1252"/>
      <c r="IYB110" s="1252"/>
      <c r="IYC110" s="1252"/>
      <c r="IYD110" s="1252"/>
      <c r="IYE110" s="1252"/>
      <c r="IYF110" s="1252"/>
      <c r="IYG110" s="1252"/>
      <c r="IYH110" s="1252"/>
      <c r="IYI110" s="1252"/>
      <c r="IYJ110" s="1252"/>
      <c r="IYK110" s="1252"/>
      <c r="IYL110" s="1252"/>
      <c r="IYM110" s="1252"/>
      <c r="IYN110" s="1252"/>
      <c r="IYO110" s="1252"/>
      <c r="IYP110" s="1252"/>
      <c r="IYQ110" s="1252"/>
      <c r="IYR110" s="1252"/>
      <c r="IYS110" s="1252"/>
      <c r="IYT110" s="1252"/>
      <c r="IYU110" s="1252"/>
      <c r="IYV110" s="1252"/>
      <c r="IYW110" s="1252"/>
      <c r="IYX110" s="1252"/>
      <c r="IYY110" s="1252"/>
      <c r="IYZ110" s="1252"/>
      <c r="IZA110" s="1252"/>
      <c r="IZB110" s="1252"/>
      <c r="IZC110" s="1252"/>
      <c r="IZD110" s="1252"/>
      <c r="IZE110" s="1252"/>
      <c r="IZF110" s="1252"/>
      <c r="IZG110" s="1252"/>
      <c r="IZH110" s="1252"/>
      <c r="IZI110" s="1252"/>
      <c r="IZJ110" s="1252"/>
      <c r="IZK110" s="1252"/>
      <c r="IZL110" s="1252"/>
      <c r="IZM110" s="1252"/>
      <c r="IZN110" s="1252"/>
      <c r="IZO110" s="1252"/>
      <c r="IZP110" s="1252"/>
      <c r="IZQ110" s="1252"/>
      <c r="IZR110" s="1252"/>
      <c r="IZS110" s="1252"/>
      <c r="IZT110" s="1252"/>
      <c r="IZU110" s="1252"/>
      <c r="IZV110" s="1252"/>
      <c r="IZW110" s="1252"/>
      <c r="IZX110" s="1252"/>
      <c r="IZY110" s="1252"/>
      <c r="IZZ110" s="1252"/>
      <c r="JAA110" s="1252"/>
      <c r="JAB110" s="1252"/>
      <c r="JAC110" s="1252"/>
      <c r="JAD110" s="1252"/>
      <c r="JAE110" s="1252"/>
      <c r="JAF110" s="1252"/>
      <c r="JAG110" s="1252"/>
      <c r="JAH110" s="1252"/>
      <c r="JAI110" s="1252"/>
      <c r="JAJ110" s="1252"/>
      <c r="JAK110" s="1252"/>
      <c r="JAL110" s="1252"/>
      <c r="JAM110" s="1252"/>
      <c r="JAN110" s="1252"/>
      <c r="JAO110" s="1252"/>
      <c r="JAP110" s="1252"/>
      <c r="JAQ110" s="1252"/>
      <c r="JAR110" s="1252"/>
      <c r="JAS110" s="1252"/>
      <c r="JAT110" s="1252"/>
      <c r="JAU110" s="1252"/>
      <c r="JAV110" s="1252"/>
      <c r="JAW110" s="1252"/>
      <c r="JAX110" s="1252"/>
      <c r="JAY110" s="1252"/>
      <c r="JAZ110" s="1252"/>
      <c r="JBA110" s="1252"/>
      <c r="JBB110" s="1252"/>
      <c r="JBC110" s="1252"/>
      <c r="JBD110" s="1252"/>
      <c r="JBE110" s="1252"/>
      <c r="JBF110" s="1252"/>
      <c r="JBG110" s="1252"/>
      <c r="JBH110" s="1252"/>
      <c r="JBI110" s="1252"/>
      <c r="JBJ110" s="1252"/>
      <c r="JBK110" s="1252"/>
      <c r="JBL110" s="1252"/>
      <c r="JBM110" s="1252"/>
      <c r="JBN110" s="1252"/>
      <c r="JBO110" s="1252"/>
      <c r="JBP110" s="1252"/>
      <c r="JBQ110" s="1252"/>
      <c r="JBR110" s="1252"/>
      <c r="JBS110" s="1252"/>
      <c r="JBT110" s="1252"/>
      <c r="JBU110" s="1252"/>
      <c r="JBV110" s="1252"/>
      <c r="JBW110" s="1252"/>
      <c r="JBX110" s="1252"/>
      <c r="JBY110" s="1252"/>
      <c r="JBZ110" s="1252"/>
      <c r="JCA110" s="1252"/>
      <c r="JCB110" s="1252"/>
      <c r="JCC110" s="1252"/>
      <c r="JCD110" s="1252"/>
      <c r="JCE110" s="1252"/>
      <c r="JCF110" s="1252"/>
      <c r="JCG110" s="1252"/>
      <c r="JCH110" s="1252"/>
      <c r="JCI110" s="1252"/>
      <c r="JCJ110" s="1252"/>
      <c r="JCK110" s="1252"/>
      <c r="JCL110" s="1252"/>
      <c r="JCM110" s="1252"/>
      <c r="JCN110" s="1252"/>
      <c r="JCO110" s="1252"/>
      <c r="JCP110" s="1252"/>
      <c r="JCQ110" s="1252"/>
      <c r="JCR110" s="1252"/>
      <c r="JCS110" s="1252"/>
      <c r="JCT110" s="1252"/>
      <c r="JCU110" s="1252"/>
      <c r="JCV110" s="1252"/>
      <c r="JCW110" s="1252"/>
      <c r="JCX110" s="1252"/>
      <c r="JCY110" s="1252"/>
      <c r="JCZ110" s="1252"/>
      <c r="JDA110" s="1252"/>
      <c r="JDB110" s="1252"/>
      <c r="JDC110" s="1252"/>
      <c r="JDD110" s="1252"/>
      <c r="JDE110" s="1252"/>
      <c r="JDF110" s="1252"/>
      <c r="JDG110" s="1252"/>
      <c r="JDH110" s="1252"/>
      <c r="JDI110" s="1252"/>
      <c r="JDJ110" s="1252"/>
      <c r="JDK110" s="1252"/>
      <c r="JDL110" s="1252"/>
      <c r="JDM110" s="1252"/>
      <c r="JDN110" s="1252"/>
      <c r="JDO110" s="1252"/>
      <c r="JDP110" s="1252"/>
      <c r="JDQ110" s="1252"/>
      <c r="JDR110" s="1252"/>
      <c r="JDS110" s="1252"/>
      <c r="JDT110" s="1252"/>
      <c r="JDU110" s="1252"/>
      <c r="JDV110" s="1252"/>
      <c r="JDW110" s="1252"/>
      <c r="JDX110" s="1252"/>
      <c r="JDY110" s="1252"/>
      <c r="JDZ110" s="1252"/>
      <c r="JEA110" s="1252"/>
      <c r="JEB110" s="1252"/>
      <c r="JEC110" s="1252"/>
      <c r="JED110" s="1252"/>
      <c r="JEE110" s="1252"/>
      <c r="JEF110" s="1252"/>
      <c r="JEG110" s="1252"/>
      <c r="JEH110" s="1252"/>
      <c r="JEI110" s="1252"/>
      <c r="JEJ110" s="1252"/>
      <c r="JEK110" s="1252"/>
      <c r="JEL110" s="1252"/>
      <c r="JEM110" s="1252"/>
      <c r="JEN110" s="1252"/>
      <c r="JEO110" s="1252"/>
      <c r="JEP110" s="1252"/>
      <c r="JEQ110" s="1252"/>
      <c r="JER110" s="1252"/>
      <c r="JES110" s="1252"/>
      <c r="JET110" s="1252"/>
      <c r="JEU110" s="1252"/>
      <c r="JEV110" s="1252"/>
      <c r="JEW110" s="1252"/>
      <c r="JEX110" s="1252"/>
      <c r="JEY110" s="1252"/>
      <c r="JEZ110" s="1252"/>
      <c r="JFA110" s="1252"/>
      <c r="JFB110" s="1252"/>
      <c r="JFC110" s="1252"/>
      <c r="JFD110" s="1252"/>
      <c r="JFE110" s="1252"/>
      <c r="JFF110" s="1252"/>
      <c r="JFG110" s="1252"/>
      <c r="JFH110" s="1252"/>
      <c r="JFI110" s="1252"/>
      <c r="JFJ110" s="1252"/>
      <c r="JFK110" s="1252"/>
      <c r="JFL110" s="1252"/>
      <c r="JFM110" s="1252"/>
      <c r="JFN110" s="1252"/>
      <c r="JFO110" s="1252"/>
      <c r="JFP110" s="1252"/>
      <c r="JFQ110" s="1252"/>
      <c r="JFR110" s="1252"/>
      <c r="JFS110" s="1252"/>
      <c r="JFT110" s="1252"/>
      <c r="JFU110" s="1252"/>
      <c r="JFV110" s="1252"/>
      <c r="JFW110" s="1252"/>
      <c r="JFX110" s="1252"/>
      <c r="JFY110" s="1252"/>
      <c r="JFZ110" s="1252"/>
      <c r="JGA110" s="1252"/>
      <c r="JGB110" s="1252"/>
      <c r="JGC110" s="1252"/>
      <c r="JGD110" s="1252"/>
      <c r="JGE110" s="1252"/>
      <c r="JGF110" s="1252"/>
      <c r="JGG110" s="1252"/>
      <c r="JGH110" s="1252"/>
      <c r="JGI110" s="1252"/>
      <c r="JGJ110" s="1252"/>
      <c r="JGK110" s="1252"/>
      <c r="JGL110" s="1252"/>
      <c r="JGM110" s="1252"/>
      <c r="JGN110" s="1252"/>
      <c r="JGO110" s="1252"/>
      <c r="JGP110" s="1252"/>
      <c r="JGQ110" s="1252"/>
      <c r="JGR110" s="1252"/>
      <c r="JGS110" s="1252"/>
      <c r="JGT110" s="1252"/>
      <c r="JGU110" s="1252"/>
      <c r="JGV110" s="1252"/>
      <c r="JGW110" s="1252"/>
      <c r="JGX110" s="1252"/>
      <c r="JGY110" s="1252"/>
      <c r="JGZ110" s="1252"/>
      <c r="JHA110" s="1252"/>
      <c r="JHB110" s="1252"/>
      <c r="JHC110" s="1252"/>
      <c r="JHD110" s="1252"/>
      <c r="JHE110" s="1252"/>
      <c r="JHF110" s="1252"/>
      <c r="JHG110" s="1252"/>
      <c r="JHH110" s="1252"/>
      <c r="JHI110" s="1252"/>
      <c r="JHJ110" s="1252"/>
      <c r="JHK110" s="1252"/>
      <c r="JHL110" s="1252"/>
      <c r="JHM110" s="1252"/>
      <c r="JHN110" s="1252"/>
      <c r="JHO110" s="1252"/>
      <c r="JHP110" s="1252"/>
      <c r="JHQ110" s="1252"/>
      <c r="JHR110" s="1252"/>
      <c r="JHS110" s="1252"/>
      <c r="JHT110" s="1252"/>
      <c r="JHU110" s="1252"/>
      <c r="JHV110" s="1252"/>
      <c r="JHW110" s="1252"/>
      <c r="JHX110" s="1252"/>
      <c r="JHY110" s="1252"/>
      <c r="JHZ110" s="1252"/>
      <c r="JIA110" s="1252"/>
      <c r="JIB110" s="1252"/>
      <c r="JIC110" s="1252"/>
      <c r="JID110" s="1252"/>
      <c r="JIE110" s="1252"/>
      <c r="JIF110" s="1252"/>
      <c r="JIG110" s="1252"/>
      <c r="JIH110" s="1252"/>
      <c r="JII110" s="1252"/>
      <c r="JIJ110" s="1252"/>
      <c r="JIK110" s="1252"/>
      <c r="JIL110" s="1252"/>
      <c r="JIM110" s="1252"/>
      <c r="JIN110" s="1252"/>
      <c r="JIO110" s="1252"/>
      <c r="JIP110" s="1252"/>
      <c r="JIQ110" s="1252"/>
      <c r="JIR110" s="1252"/>
      <c r="JIS110" s="1252"/>
      <c r="JIT110" s="1252"/>
      <c r="JIU110" s="1252"/>
      <c r="JIV110" s="1252"/>
      <c r="JIW110" s="1252"/>
      <c r="JIX110" s="1252"/>
      <c r="JIY110" s="1252"/>
      <c r="JIZ110" s="1252"/>
      <c r="JJA110" s="1252"/>
      <c r="JJB110" s="1252"/>
      <c r="JJC110" s="1252"/>
      <c r="JJD110" s="1252"/>
      <c r="JJE110" s="1252"/>
      <c r="JJF110" s="1252"/>
      <c r="JJG110" s="1252"/>
      <c r="JJH110" s="1252"/>
      <c r="JJI110" s="1252"/>
      <c r="JJJ110" s="1252"/>
      <c r="JJK110" s="1252"/>
      <c r="JJL110" s="1252"/>
      <c r="JJM110" s="1252"/>
      <c r="JJN110" s="1252"/>
      <c r="JJO110" s="1252"/>
      <c r="JJP110" s="1252"/>
      <c r="JJQ110" s="1252"/>
      <c r="JJR110" s="1252"/>
      <c r="JJS110" s="1252"/>
      <c r="JJT110" s="1252"/>
      <c r="JJU110" s="1252"/>
      <c r="JJV110" s="1252"/>
      <c r="JJW110" s="1252"/>
      <c r="JJX110" s="1252"/>
      <c r="JJY110" s="1252"/>
      <c r="JJZ110" s="1252"/>
      <c r="JKA110" s="1252"/>
      <c r="JKB110" s="1252"/>
      <c r="JKC110" s="1252"/>
      <c r="JKD110" s="1252"/>
      <c r="JKE110" s="1252"/>
      <c r="JKF110" s="1252"/>
      <c r="JKG110" s="1252"/>
      <c r="JKH110" s="1252"/>
      <c r="JKI110" s="1252"/>
      <c r="JKJ110" s="1252"/>
      <c r="JKK110" s="1252"/>
      <c r="JKL110" s="1252"/>
      <c r="JKM110" s="1252"/>
      <c r="JKN110" s="1252"/>
      <c r="JKO110" s="1252"/>
      <c r="JKP110" s="1252"/>
      <c r="JKQ110" s="1252"/>
      <c r="JKR110" s="1252"/>
      <c r="JKS110" s="1252"/>
      <c r="JKT110" s="1252"/>
      <c r="JKU110" s="1252"/>
      <c r="JKV110" s="1252"/>
      <c r="JKW110" s="1252"/>
      <c r="JKX110" s="1252"/>
      <c r="JKY110" s="1252"/>
      <c r="JKZ110" s="1252"/>
      <c r="JLA110" s="1252"/>
      <c r="JLB110" s="1252"/>
      <c r="JLC110" s="1252"/>
      <c r="JLD110" s="1252"/>
      <c r="JLE110" s="1252"/>
      <c r="JLF110" s="1252"/>
      <c r="JLG110" s="1252"/>
      <c r="JLH110" s="1252"/>
      <c r="JLI110" s="1252"/>
      <c r="JLJ110" s="1252"/>
      <c r="JLK110" s="1252"/>
      <c r="JLL110" s="1252"/>
      <c r="JLM110" s="1252"/>
      <c r="JLN110" s="1252"/>
      <c r="JLO110" s="1252"/>
      <c r="JLP110" s="1252"/>
      <c r="JLQ110" s="1252"/>
      <c r="JLR110" s="1252"/>
      <c r="JLS110" s="1252"/>
      <c r="JLT110" s="1252"/>
      <c r="JLU110" s="1252"/>
      <c r="JLV110" s="1252"/>
      <c r="JLW110" s="1252"/>
      <c r="JLX110" s="1252"/>
      <c r="JLY110" s="1252"/>
      <c r="JLZ110" s="1252"/>
      <c r="JMA110" s="1252"/>
      <c r="JMB110" s="1252"/>
      <c r="JMC110" s="1252"/>
      <c r="JMD110" s="1252"/>
      <c r="JME110" s="1252"/>
      <c r="JMF110" s="1252"/>
      <c r="JMG110" s="1252"/>
      <c r="JMH110" s="1252"/>
      <c r="JMI110" s="1252"/>
      <c r="JMJ110" s="1252"/>
      <c r="JMK110" s="1252"/>
      <c r="JML110" s="1252"/>
      <c r="JMM110" s="1252"/>
      <c r="JMN110" s="1252"/>
      <c r="JMO110" s="1252"/>
      <c r="JMP110" s="1252"/>
      <c r="JMQ110" s="1252"/>
      <c r="JMR110" s="1252"/>
      <c r="JMS110" s="1252"/>
      <c r="JMT110" s="1252"/>
      <c r="JMU110" s="1252"/>
      <c r="JMV110" s="1252"/>
      <c r="JMW110" s="1252"/>
      <c r="JMX110" s="1252"/>
      <c r="JMY110" s="1252"/>
      <c r="JMZ110" s="1252"/>
      <c r="JNA110" s="1252"/>
      <c r="JNB110" s="1252"/>
      <c r="JNC110" s="1252"/>
      <c r="JND110" s="1252"/>
      <c r="JNE110" s="1252"/>
      <c r="JNF110" s="1252"/>
      <c r="JNG110" s="1252"/>
      <c r="JNH110" s="1252"/>
      <c r="JNI110" s="1252"/>
      <c r="JNJ110" s="1252"/>
      <c r="JNK110" s="1252"/>
      <c r="JNL110" s="1252"/>
      <c r="JNM110" s="1252"/>
      <c r="JNN110" s="1252"/>
      <c r="JNO110" s="1252"/>
      <c r="JNP110" s="1252"/>
      <c r="JNQ110" s="1252"/>
      <c r="JNR110" s="1252"/>
      <c r="JNS110" s="1252"/>
      <c r="JNT110" s="1252"/>
      <c r="JNU110" s="1252"/>
      <c r="JNV110" s="1252"/>
      <c r="JNW110" s="1252"/>
      <c r="JNX110" s="1252"/>
      <c r="JNY110" s="1252"/>
      <c r="JNZ110" s="1252"/>
      <c r="JOA110" s="1252"/>
      <c r="JOB110" s="1252"/>
      <c r="JOC110" s="1252"/>
      <c r="JOD110" s="1252"/>
      <c r="JOE110" s="1252"/>
      <c r="JOF110" s="1252"/>
      <c r="JOG110" s="1252"/>
      <c r="JOH110" s="1252"/>
      <c r="JOI110" s="1252"/>
      <c r="JOJ110" s="1252"/>
      <c r="JOK110" s="1252"/>
      <c r="JOL110" s="1252"/>
      <c r="JOM110" s="1252"/>
      <c r="JON110" s="1252"/>
      <c r="JOO110" s="1252"/>
      <c r="JOP110" s="1252"/>
      <c r="JOQ110" s="1252"/>
      <c r="JOR110" s="1252"/>
      <c r="JOS110" s="1252"/>
      <c r="JOT110" s="1252"/>
      <c r="JOU110" s="1252"/>
      <c r="JOV110" s="1252"/>
      <c r="JOW110" s="1252"/>
      <c r="JOX110" s="1252"/>
      <c r="JOY110" s="1252"/>
      <c r="JOZ110" s="1252"/>
      <c r="JPA110" s="1252"/>
      <c r="JPB110" s="1252"/>
      <c r="JPC110" s="1252"/>
      <c r="JPD110" s="1252"/>
      <c r="JPE110" s="1252"/>
      <c r="JPF110" s="1252"/>
      <c r="JPG110" s="1252"/>
      <c r="JPH110" s="1252"/>
      <c r="JPI110" s="1252"/>
      <c r="JPJ110" s="1252"/>
      <c r="JPK110" s="1252"/>
      <c r="JPL110" s="1252"/>
      <c r="JPM110" s="1252"/>
      <c r="JPN110" s="1252"/>
      <c r="JPO110" s="1252"/>
      <c r="JPP110" s="1252"/>
      <c r="JPQ110" s="1252"/>
      <c r="JPR110" s="1252"/>
      <c r="JPS110" s="1252"/>
      <c r="JPT110" s="1252"/>
      <c r="JPU110" s="1252"/>
      <c r="JPV110" s="1252"/>
      <c r="JPW110" s="1252"/>
      <c r="JPX110" s="1252"/>
      <c r="JPY110" s="1252"/>
      <c r="JPZ110" s="1252"/>
      <c r="JQA110" s="1252"/>
      <c r="JQB110" s="1252"/>
      <c r="JQC110" s="1252"/>
      <c r="JQD110" s="1252"/>
      <c r="JQE110" s="1252"/>
      <c r="JQF110" s="1252"/>
      <c r="JQG110" s="1252"/>
      <c r="JQH110" s="1252"/>
      <c r="JQI110" s="1252"/>
      <c r="JQJ110" s="1252"/>
      <c r="JQK110" s="1252"/>
      <c r="JQL110" s="1252"/>
      <c r="JQM110" s="1252"/>
      <c r="JQN110" s="1252"/>
      <c r="JQO110" s="1252"/>
      <c r="JQP110" s="1252"/>
      <c r="JQQ110" s="1252"/>
      <c r="JQR110" s="1252"/>
      <c r="JQS110" s="1252"/>
      <c r="JQT110" s="1252"/>
      <c r="JQU110" s="1252"/>
      <c r="JQV110" s="1252"/>
      <c r="JQW110" s="1252"/>
      <c r="JQX110" s="1252"/>
      <c r="JQY110" s="1252"/>
      <c r="JQZ110" s="1252"/>
      <c r="JRA110" s="1252"/>
      <c r="JRB110" s="1252"/>
      <c r="JRC110" s="1252"/>
      <c r="JRD110" s="1252"/>
      <c r="JRE110" s="1252"/>
      <c r="JRF110" s="1252"/>
      <c r="JRG110" s="1252"/>
      <c r="JRH110" s="1252"/>
      <c r="JRI110" s="1252"/>
      <c r="JRJ110" s="1252"/>
      <c r="JRK110" s="1252"/>
      <c r="JRL110" s="1252"/>
      <c r="JRM110" s="1252"/>
      <c r="JRN110" s="1252"/>
      <c r="JRO110" s="1252"/>
      <c r="JRP110" s="1252"/>
      <c r="JRQ110" s="1252"/>
      <c r="JRR110" s="1252"/>
      <c r="JRS110" s="1252"/>
      <c r="JRT110" s="1252"/>
      <c r="JRU110" s="1252"/>
      <c r="JRV110" s="1252"/>
      <c r="JRW110" s="1252"/>
      <c r="JRX110" s="1252"/>
      <c r="JRY110" s="1252"/>
      <c r="JRZ110" s="1252"/>
      <c r="JSA110" s="1252"/>
      <c r="JSB110" s="1252"/>
      <c r="JSC110" s="1252"/>
      <c r="JSD110" s="1252"/>
      <c r="JSE110" s="1252"/>
      <c r="JSF110" s="1252"/>
      <c r="JSG110" s="1252"/>
      <c r="JSH110" s="1252"/>
      <c r="JSI110" s="1252"/>
      <c r="JSJ110" s="1252"/>
      <c r="JSK110" s="1252"/>
      <c r="JSL110" s="1252"/>
      <c r="JSM110" s="1252"/>
      <c r="JSN110" s="1252"/>
      <c r="JSO110" s="1252"/>
      <c r="JSP110" s="1252"/>
      <c r="JSQ110" s="1252"/>
      <c r="JSR110" s="1252"/>
      <c r="JSS110" s="1252"/>
      <c r="JST110" s="1252"/>
      <c r="JSU110" s="1252"/>
      <c r="JSV110" s="1252"/>
      <c r="JSW110" s="1252"/>
      <c r="JSX110" s="1252"/>
      <c r="JSY110" s="1252"/>
      <c r="JSZ110" s="1252"/>
      <c r="JTA110" s="1252"/>
      <c r="JTB110" s="1252"/>
      <c r="JTC110" s="1252"/>
      <c r="JTD110" s="1252"/>
      <c r="JTE110" s="1252"/>
      <c r="JTF110" s="1252"/>
      <c r="JTG110" s="1252"/>
      <c r="JTH110" s="1252"/>
      <c r="JTI110" s="1252"/>
      <c r="JTJ110" s="1252"/>
      <c r="JTK110" s="1252"/>
      <c r="JTL110" s="1252"/>
      <c r="JTM110" s="1252"/>
      <c r="JTN110" s="1252"/>
      <c r="JTO110" s="1252"/>
      <c r="JTP110" s="1252"/>
      <c r="JTQ110" s="1252"/>
      <c r="JTR110" s="1252"/>
      <c r="JTS110" s="1252"/>
      <c r="JTT110" s="1252"/>
      <c r="JTU110" s="1252"/>
      <c r="JTV110" s="1252"/>
      <c r="JTW110" s="1252"/>
      <c r="JTX110" s="1252"/>
      <c r="JTY110" s="1252"/>
      <c r="JTZ110" s="1252"/>
      <c r="JUA110" s="1252"/>
      <c r="JUB110" s="1252"/>
      <c r="JUC110" s="1252"/>
      <c r="JUD110" s="1252"/>
      <c r="JUE110" s="1252"/>
      <c r="JUF110" s="1252"/>
      <c r="JUG110" s="1252"/>
      <c r="JUH110" s="1252"/>
      <c r="JUI110" s="1252"/>
      <c r="JUJ110" s="1252"/>
      <c r="JUK110" s="1252"/>
      <c r="JUL110" s="1252"/>
      <c r="JUM110" s="1252"/>
      <c r="JUN110" s="1252"/>
      <c r="JUO110" s="1252"/>
      <c r="JUP110" s="1252"/>
      <c r="JUQ110" s="1252"/>
      <c r="JUR110" s="1252"/>
      <c r="JUS110" s="1252"/>
      <c r="JUT110" s="1252"/>
      <c r="JUU110" s="1252"/>
      <c r="JUV110" s="1252"/>
      <c r="JUW110" s="1252"/>
      <c r="JUX110" s="1252"/>
      <c r="JUY110" s="1252"/>
      <c r="JUZ110" s="1252"/>
      <c r="JVA110" s="1252"/>
      <c r="JVB110" s="1252"/>
      <c r="JVC110" s="1252"/>
      <c r="JVD110" s="1252"/>
      <c r="JVE110" s="1252"/>
      <c r="JVF110" s="1252"/>
      <c r="JVG110" s="1252"/>
      <c r="JVH110" s="1252"/>
      <c r="JVI110" s="1252"/>
      <c r="JVJ110" s="1252"/>
      <c r="JVK110" s="1252"/>
      <c r="JVL110" s="1252"/>
      <c r="JVM110" s="1252"/>
      <c r="JVN110" s="1252"/>
      <c r="JVO110" s="1252"/>
      <c r="JVP110" s="1252"/>
      <c r="JVQ110" s="1252"/>
      <c r="JVR110" s="1252"/>
      <c r="JVS110" s="1252"/>
      <c r="JVT110" s="1252"/>
      <c r="JVU110" s="1252"/>
      <c r="JVV110" s="1252"/>
      <c r="JVW110" s="1252"/>
      <c r="JVX110" s="1252"/>
      <c r="JVY110" s="1252"/>
      <c r="JVZ110" s="1252"/>
      <c r="JWA110" s="1252"/>
      <c r="JWB110" s="1252"/>
      <c r="JWC110" s="1252"/>
      <c r="JWD110" s="1252"/>
      <c r="JWE110" s="1252"/>
      <c r="JWF110" s="1252"/>
      <c r="JWG110" s="1252"/>
      <c r="JWH110" s="1252"/>
      <c r="JWI110" s="1252"/>
      <c r="JWJ110" s="1252"/>
      <c r="JWK110" s="1252"/>
      <c r="JWL110" s="1252"/>
      <c r="JWM110" s="1252"/>
      <c r="JWN110" s="1252"/>
      <c r="JWO110" s="1252"/>
      <c r="JWP110" s="1252"/>
      <c r="JWQ110" s="1252"/>
      <c r="JWR110" s="1252"/>
      <c r="JWS110" s="1252"/>
      <c r="JWT110" s="1252"/>
      <c r="JWU110" s="1252"/>
      <c r="JWV110" s="1252"/>
      <c r="JWW110" s="1252"/>
      <c r="JWX110" s="1252"/>
      <c r="JWY110" s="1252"/>
      <c r="JWZ110" s="1252"/>
      <c r="JXA110" s="1252"/>
      <c r="JXB110" s="1252"/>
      <c r="JXC110" s="1252"/>
      <c r="JXD110" s="1252"/>
      <c r="JXE110" s="1252"/>
      <c r="JXF110" s="1252"/>
      <c r="JXG110" s="1252"/>
      <c r="JXH110" s="1252"/>
      <c r="JXI110" s="1252"/>
      <c r="JXJ110" s="1252"/>
      <c r="JXK110" s="1252"/>
      <c r="JXL110" s="1252"/>
      <c r="JXM110" s="1252"/>
      <c r="JXN110" s="1252"/>
      <c r="JXO110" s="1252"/>
      <c r="JXP110" s="1252"/>
      <c r="JXQ110" s="1252"/>
      <c r="JXR110" s="1252"/>
      <c r="JXS110" s="1252"/>
      <c r="JXT110" s="1252"/>
      <c r="JXU110" s="1252"/>
      <c r="JXV110" s="1252"/>
      <c r="JXW110" s="1252"/>
      <c r="JXX110" s="1252"/>
      <c r="JXY110" s="1252"/>
      <c r="JXZ110" s="1252"/>
      <c r="JYA110" s="1252"/>
      <c r="JYB110" s="1252"/>
      <c r="JYC110" s="1252"/>
      <c r="JYD110" s="1252"/>
      <c r="JYE110" s="1252"/>
      <c r="JYF110" s="1252"/>
      <c r="JYG110" s="1252"/>
      <c r="JYH110" s="1252"/>
      <c r="JYI110" s="1252"/>
      <c r="JYJ110" s="1252"/>
      <c r="JYK110" s="1252"/>
      <c r="JYL110" s="1252"/>
      <c r="JYM110" s="1252"/>
      <c r="JYN110" s="1252"/>
      <c r="JYO110" s="1252"/>
      <c r="JYP110" s="1252"/>
      <c r="JYQ110" s="1252"/>
      <c r="JYR110" s="1252"/>
      <c r="JYS110" s="1252"/>
      <c r="JYT110" s="1252"/>
      <c r="JYU110" s="1252"/>
      <c r="JYV110" s="1252"/>
      <c r="JYW110" s="1252"/>
      <c r="JYX110" s="1252"/>
      <c r="JYY110" s="1252"/>
      <c r="JYZ110" s="1252"/>
      <c r="JZA110" s="1252"/>
      <c r="JZB110" s="1252"/>
      <c r="JZC110" s="1252"/>
      <c r="JZD110" s="1252"/>
      <c r="JZE110" s="1252"/>
      <c r="JZF110" s="1252"/>
      <c r="JZG110" s="1252"/>
      <c r="JZH110" s="1252"/>
      <c r="JZI110" s="1252"/>
      <c r="JZJ110" s="1252"/>
      <c r="JZK110" s="1252"/>
      <c r="JZL110" s="1252"/>
      <c r="JZM110" s="1252"/>
      <c r="JZN110" s="1252"/>
      <c r="JZO110" s="1252"/>
      <c r="JZP110" s="1252"/>
      <c r="JZQ110" s="1252"/>
      <c r="JZR110" s="1252"/>
      <c r="JZS110" s="1252"/>
      <c r="JZT110" s="1252"/>
      <c r="JZU110" s="1252"/>
      <c r="JZV110" s="1252"/>
      <c r="JZW110" s="1252"/>
      <c r="JZX110" s="1252"/>
      <c r="JZY110" s="1252"/>
      <c r="JZZ110" s="1252"/>
      <c r="KAA110" s="1252"/>
      <c r="KAB110" s="1252"/>
      <c r="KAC110" s="1252"/>
      <c r="KAD110" s="1252"/>
      <c r="KAE110" s="1252"/>
      <c r="KAF110" s="1252"/>
      <c r="KAG110" s="1252"/>
      <c r="KAH110" s="1252"/>
      <c r="KAI110" s="1252"/>
      <c r="KAJ110" s="1252"/>
      <c r="KAK110" s="1252"/>
      <c r="KAL110" s="1252"/>
      <c r="KAM110" s="1252"/>
      <c r="KAN110" s="1252"/>
      <c r="KAO110" s="1252"/>
      <c r="KAP110" s="1252"/>
      <c r="KAQ110" s="1252"/>
      <c r="KAR110" s="1252"/>
      <c r="KAS110" s="1252"/>
      <c r="KAT110" s="1252"/>
      <c r="KAU110" s="1252"/>
      <c r="KAV110" s="1252"/>
      <c r="KAW110" s="1252"/>
      <c r="KAX110" s="1252"/>
      <c r="KAY110" s="1252"/>
      <c r="KAZ110" s="1252"/>
      <c r="KBA110" s="1252"/>
      <c r="KBB110" s="1252"/>
      <c r="KBC110" s="1252"/>
      <c r="KBD110" s="1252"/>
      <c r="KBE110" s="1252"/>
      <c r="KBF110" s="1252"/>
      <c r="KBG110" s="1252"/>
      <c r="KBH110" s="1252"/>
      <c r="KBI110" s="1252"/>
      <c r="KBJ110" s="1252"/>
      <c r="KBK110" s="1252"/>
      <c r="KBL110" s="1252"/>
      <c r="KBM110" s="1252"/>
      <c r="KBN110" s="1252"/>
      <c r="KBO110" s="1252"/>
      <c r="KBP110" s="1252"/>
      <c r="KBQ110" s="1252"/>
      <c r="KBR110" s="1252"/>
      <c r="KBS110" s="1252"/>
      <c r="KBT110" s="1252"/>
      <c r="KBU110" s="1252"/>
      <c r="KBV110" s="1252"/>
      <c r="KBW110" s="1252"/>
      <c r="KBX110" s="1252"/>
      <c r="KBY110" s="1252"/>
      <c r="KBZ110" s="1252"/>
      <c r="KCA110" s="1252"/>
      <c r="KCB110" s="1252"/>
      <c r="KCC110" s="1252"/>
      <c r="KCD110" s="1252"/>
      <c r="KCE110" s="1252"/>
      <c r="KCF110" s="1252"/>
      <c r="KCG110" s="1252"/>
      <c r="KCH110" s="1252"/>
      <c r="KCI110" s="1252"/>
      <c r="KCJ110" s="1252"/>
      <c r="KCK110" s="1252"/>
      <c r="KCL110" s="1252"/>
      <c r="KCM110" s="1252"/>
      <c r="KCN110" s="1252"/>
      <c r="KCO110" s="1252"/>
      <c r="KCP110" s="1252"/>
      <c r="KCQ110" s="1252"/>
      <c r="KCR110" s="1252"/>
      <c r="KCS110" s="1252"/>
      <c r="KCT110" s="1252"/>
      <c r="KCU110" s="1252"/>
      <c r="KCV110" s="1252"/>
      <c r="KCW110" s="1252"/>
      <c r="KCX110" s="1252"/>
      <c r="KCY110" s="1252"/>
      <c r="KCZ110" s="1252"/>
      <c r="KDA110" s="1252"/>
      <c r="KDB110" s="1252"/>
      <c r="KDC110" s="1252"/>
      <c r="KDD110" s="1252"/>
      <c r="KDE110" s="1252"/>
      <c r="KDF110" s="1252"/>
      <c r="KDG110" s="1252"/>
      <c r="KDH110" s="1252"/>
      <c r="KDI110" s="1252"/>
      <c r="KDJ110" s="1252"/>
      <c r="KDK110" s="1252"/>
      <c r="KDL110" s="1252"/>
      <c r="KDM110" s="1252"/>
      <c r="KDN110" s="1252"/>
      <c r="KDO110" s="1252"/>
      <c r="KDP110" s="1252"/>
      <c r="KDQ110" s="1252"/>
      <c r="KDR110" s="1252"/>
      <c r="KDS110" s="1252"/>
      <c r="KDT110" s="1252"/>
      <c r="KDU110" s="1252"/>
      <c r="KDV110" s="1252"/>
      <c r="KDW110" s="1252"/>
      <c r="KDX110" s="1252"/>
      <c r="KDY110" s="1252"/>
      <c r="KDZ110" s="1252"/>
      <c r="KEA110" s="1252"/>
      <c r="KEB110" s="1252"/>
      <c r="KEC110" s="1252"/>
      <c r="KED110" s="1252"/>
      <c r="KEE110" s="1252"/>
      <c r="KEF110" s="1252"/>
      <c r="KEG110" s="1252"/>
      <c r="KEH110" s="1252"/>
      <c r="KEI110" s="1252"/>
      <c r="KEJ110" s="1252"/>
      <c r="KEK110" s="1252"/>
      <c r="KEL110" s="1252"/>
      <c r="KEM110" s="1252"/>
      <c r="KEN110" s="1252"/>
      <c r="KEO110" s="1252"/>
      <c r="KEP110" s="1252"/>
      <c r="KEQ110" s="1252"/>
      <c r="KER110" s="1252"/>
      <c r="KES110" s="1252"/>
      <c r="KET110" s="1252"/>
      <c r="KEU110" s="1252"/>
      <c r="KEV110" s="1252"/>
      <c r="KEW110" s="1252"/>
      <c r="KEX110" s="1252"/>
      <c r="KEY110" s="1252"/>
      <c r="KEZ110" s="1252"/>
      <c r="KFA110" s="1252"/>
      <c r="KFB110" s="1252"/>
      <c r="KFC110" s="1252"/>
      <c r="KFD110" s="1252"/>
      <c r="KFE110" s="1252"/>
      <c r="KFF110" s="1252"/>
      <c r="KFG110" s="1252"/>
      <c r="KFH110" s="1252"/>
      <c r="KFI110" s="1252"/>
      <c r="KFJ110" s="1252"/>
      <c r="KFK110" s="1252"/>
      <c r="KFL110" s="1252"/>
      <c r="KFM110" s="1252"/>
      <c r="KFN110" s="1252"/>
      <c r="KFO110" s="1252"/>
      <c r="KFP110" s="1252"/>
      <c r="KFQ110" s="1252"/>
      <c r="KFR110" s="1252"/>
      <c r="KFS110" s="1252"/>
      <c r="KFT110" s="1252"/>
      <c r="KFU110" s="1252"/>
      <c r="KFV110" s="1252"/>
      <c r="KFW110" s="1252"/>
      <c r="KFX110" s="1252"/>
      <c r="KFY110" s="1252"/>
      <c r="KFZ110" s="1252"/>
      <c r="KGA110" s="1252"/>
      <c r="KGB110" s="1252"/>
      <c r="KGC110" s="1252"/>
      <c r="KGD110" s="1252"/>
      <c r="KGE110" s="1252"/>
      <c r="KGF110" s="1252"/>
      <c r="KGG110" s="1252"/>
      <c r="KGH110" s="1252"/>
      <c r="KGI110" s="1252"/>
      <c r="KGJ110" s="1252"/>
      <c r="KGK110" s="1252"/>
      <c r="KGL110" s="1252"/>
      <c r="KGM110" s="1252"/>
      <c r="KGN110" s="1252"/>
      <c r="KGO110" s="1252"/>
      <c r="KGP110" s="1252"/>
      <c r="KGQ110" s="1252"/>
      <c r="KGR110" s="1252"/>
      <c r="KGS110" s="1252"/>
      <c r="KGT110" s="1252"/>
      <c r="KGU110" s="1252"/>
      <c r="KGV110" s="1252"/>
      <c r="KGW110" s="1252"/>
      <c r="KGX110" s="1252"/>
      <c r="KGY110" s="1252"/>
      <c r="KGZ110" s="1252"/>
      <c r="KHA110" s="1252"/>
      <c r="KHB110" s="1252"/>
      <c r="KHC110" s="1252"/>
      <c r="KHD110" s="1252"/>
      <c r="KHE110" s="1252"/>
      <c r="KHF110" s="1252"/>
      <c r="KHG110" s="1252"/>
      <c r="KHH110" s="1252"/>
      <c r="KHI110" s="1252"/>
      <c r="KHJ110" s="1252"/>
      <c r="KHK110" s="1252"/>
      <c r="KHL110" s="1252"/>
      <c r="KHM110" s="1252"/>
      <c r="KHN110" s="1252"/>
      <c r="KHO110" s="1252"/>
      <c r="KHP110" s="1252"/>
      <c r="KHQ110" s="1252"/>
      <c r="KHR110" s="1252"/>
      <c r="KHS110" s="1252"/>
      <c r="KHT110" s="1252"/>
      <c r="KHU110" s="1252"/>
      <c r="KHV110" s="1252"/>
      <c r="KHW110" s="1252"/>
      <c r="KHX110" s="1252"/>
      <c r="KHY110" s="1252"/>
      <c r="KHZ110" s="1252"/>
      <c r="KIA110" s="1252"/>
      <c r="KIB110" s="1252"/>
      <c r="KIC110" s="1252"/>
      <c r="KID110" s="1252"/>
      <c r="KIE110" s="1252"/>
      <c r="KIF110" s="1252"/>
      <c r="KIG110" s="1252"/>
      <c r="KIH110" s="1252"/>
      <c r="KII110" s="1252"/>
      <c r="KIJ110" s="1252"/>
      <c r="KIK110" s="1252"/>
      <c r="KIL110" s="1252"/>
      <c r="KIM110" s="1252"/>
      <c r="KIN110" s="1252"/>
      <c r="KIO110" s="1252"/>
      <c r="KIP110" s="1252"/>
      <c r="KIQ110" s="1252"/>
      <c r="KIR110" s="1252"/>
      <c r="KIS110" s="1252"/>
      <c r="KIT110" s="1252"/>
      <c r="KIU110" s="1252"/>
      <c r="KIV110" s="1252"/>
      <c r="KIW110" s="1252"/>
      <c r="KIX110" s="1252"/>
      <c r="KIY110" s="1252"/>
      <c r="KIZ110" s="1252"/>
      <c r="KJA110" s="1252"/>
      <c r="KJB110" s="1252"/>
      <c r="KJC110" s="1252"/>
      <c r="KJD110" s="1252"/>
      <c r="KJE110" s="1252"/>
      <c r="KJF110" s="1252"/>
      <c r="KJG110" s="1252"/>
      <c r="KJH110" s="1252"/>
      <c r="KJI110" s="1252"/>
      <c r="KJJ110" s="1252"/>
      <c r="KJK110" s="1252"/>
      <c r="KJL110" s="1252"/>
      <c r="KJM110" s="1252"/>
      <c r="KJN110" s="1252"/>
      <c r="KJO110" s="1252"/>
      <c r="KJP110" s="1252"/>
      <c r="KJQ110" s="1252"/>
      <c r="KJR110" s="1252"/>
      <c r="KJS110" s="1252"/>
      <c r="KJT110" s="1252"/>
      <c r="KJU110" s="1252"/>
      <c r="KJV110" s="1252"/>
      <c r="KJW110" s="1252"/>
      <c r="KJX110" s="1252"/>
      <c r="KJY110" s="1252"/>
      <c r="KJZ110" s="1252"/>
      <c r="KKA110" s="1252"/>
      <c r="KKB110" s="1252"/>
      <c r="KKC110" s="1252"/>
      <c r="KKD110" s="1252"/>
      <c r="KKE110" s="1252"/>
      <c r="KKF110" s="1252"/>
      <c r="KKG110" s="1252"/>
      <c r="KKH110" s="1252"/>
      <c r="KKI110" s="1252"/>
      <c r="KKJ110" s="1252"/>
      <c r="KKK110" s="1252"/>
      <c r="KKL110" s="1252"/>
      <c r="KKM110" s="1252"/>
      <c r="KKN110" s="1252"/>
      <c r="KKO110" s="1252"/>
      <c r="KKP110" s="1252"/>
      <c r="KKQ110" s="1252"/>
      <c r="KKR110" s="1252"/>
      <c r="KKS110" s="1252"/>
      <c r="KKT110" s="1252"/>
      <c r="KKU110" s="1252"/>
      <c r="KKV110" s="1252"/>
      <c r="KKW110" s="1252"/>
      <c r="KKX110" s="1252"/>
      <c r="KKY110" s="1252"/>
      <c r="KKZ110" s="1252"/>
      <c r="KLA110" s="1252"/>
      <c r="KLB110" s="1252"/>
      <c r="KLC110" s="1252"/>
      <c r="KLD110" s="1252"/>
      <c r="KLE110" s="1252"/>
      <c r="KLF110" s="1252"/>
      <c r="KLG110" s="1252"/>
      <c r="KLH110" s="1252"/>
      <c r="KLI110" s="1252"/>
      <c r="KLJ110" s="1252"/>
      <c r="KLK110" s="1252"/>
      <c r="KLL110" s="1252"/>
      <c r="KLM110" s="1252"/>
      <c r="KLN110" s="1252"/>
      <c r="KLO110" s="1252"/>
      <c r="KLP110" s="1252"/>
      <c r="KLQ110" s="1252"/>
      <c r="KLR110" s="1252"/>
      <c r="KLS110" s="1252"/>
      <c r="KLT110" s="1252"/>
      <c r="KLU110" s="1252"/>
      <c r="KLV110" s="1252"/>
      <c r="KLW110" s="1252"/>
      <c r="KLX110" s="1252"/>
      <c r="KLY110" s="1252"/>
      <c r="KLZ110" s="1252"/>
      <c r="KMA110" s="1252"/>
      <c r="KMB110" s="1252"/>
      <c r="KMC110" s="1252"/>
      <c r="KMD110" s="1252"/>
      <c r="KME110" s="1252"/>
      <c r="KMF110" s="1252"/>
      <c r="KMG110" s="1252"/>
      <c r="KMH110" s="1252"/>
      <c r="KMI110" s="1252"/>
      <c r="KMJ110" s="1252"/>
      <c r="KMK110" s="1252"/>
      <c r="KML110" s="1252"/>
      <c r="KMM110" s="1252"/>
      <c r="KMN110" s="1252"/>
      <c r="KMO110" s="1252"/>
      <c r="KMP110" s="1252"/>
      <c r="KMQ110" s="1252"/>
      <c r="KMR110" s="1252"/>
      <c r="KMS110" s="1252"/>
      <c r="KMT110" s="1252"/>
      <c r="KMU110" s="1252"/>
      <c r="KMV110" s="1252"/>
      <c r="KMW110" s="1252"/>
      <c r="KMX110" s="1252"/>
      <c r="KMY110" s="1252"/>
      <c r="KMZ110" s="1252"/>
      <c r="KNA110" s="1252"/>
      <c r="KNB110" s="1252"/>
      <c r="KNC110" s="1252"/>
      <c r="KND110" s="1252"/>
      <c r="KNE110" s="1252"/>
      <c r="KNF110" s="1252"/>
      <c r="KNG110" s="1252"/>
      <c r="KNH110" s="1252"/>
      <c r="KNI110" s="1252"/>
      <c r="KNJ110" s="1252"/>
      <c r="KNK110" s="1252"/>
      <c r="KNL110" s="1252"/>
      <c r="KNM110" s="1252"/>
      <c r="KNN110" s="1252"/>
      <c r="KNO110" s="1252"/>
      <c r="KNP110" s="1252"/>
      <c r="KNQ110" s="1252"/>
      <c r="KNR110" s="1252"/>
      <c r="KNS110" s="1252"/>
      <c r="KNT110" s="1252"/>
      <c r="KNU110" s="1252"/>
      <c r="KNV110" s="1252"/>
      <c r="KNW110" s="1252"/>
      <c r="KNX110" s="1252"/>
      <c r="KNY110" s="1252"/>
      <c r="KNZ110" s="1252"/>
      <c r="KOA110" s="1252"/>
      <c r="KOB110" s="1252"/>
      <c r="KOC110" s="1252"/>
      <c r="KOD110" s="1252"/>
      <c r="KOE110" s="1252"/>
      <c r="KOF110" s="1252"/>
      <c r="KOG110" s="1252"/>
      <c r="KOH110" s="1252"/>
      <c r="KOI110" s="1252"/>
      <c r="KOJ110" s="1252"/>
      <c r="KOK110" s="1252"/>
      <c r="KOL110" s="1252"/>
      <c r="KOM110" s="1252"/>
      <c r="KON110" s="1252"/>
      <c r="KOO110" s="1252"/>
      <c r="KOP110" s="1252"/>
      <c r="KOQ110" s="1252"/>
      <c r="KOR110" s="1252"/>
      <c r="KOS110" s="1252"/>
      <c r="KOT110" s="1252"/>
      <c r="KOU110" s="1252"/>
      <c r="KOV110" s="1252"/>
      <c r="KOW110" s="1252"/>
      <c r="KOX110" s="1252"/>
      <c r="KOY110" s="1252"/>
      <c r="KOZ110" s="1252"/>
      <c r="KPA110" s="1252"/>
      <c r="KPB110" s="1252"/>
      <c r="KPC110" s="1252"/>
      <c r="KPD110" s="1252"/>
      <c r="KPE110" s="1252"/>
      <c r="KPF110" s="1252"/>
      <c r="KPG110" s="1252"/>
      <c r="KPH110" s="1252"/>
      <c r="KPI110" s="1252"/>
      <c r="KPJ110" s="1252"/>
      <c r="KPK110" s="1252"/>
      <c r="KPL110" s="1252"/>
      <c r="KPM110" s="1252"/>
      <c r="KPN110" s="1252"/>
      <c r="KPO110" s="1252"/>
      <c r="KPP110" s="1252"/>
      <c r="KPQ110" s="1252"/>
      <c r="KPR110" s="1252"/>
      <c r="KPS110" s="1252"/>
      <c r="KPT110" s="1252"/>
      <c r="KPU110" s="1252"/>
      <c r="KPV110" s="1252"/>
      <c r="KPW110" s="1252"/>
      <c r="KPX110" s="1252"/>
      <c r="KPY110" s="1252"/>
      <c r="KPZ110" s="1252"/>
      <c r="KQA110" s="1252"/>
      <c r="KQB110" s="1252"/>
      <c r="KQC110" s="1252"/>
      <c r="KQD110" s="1252"/>
      <c r="KQE110" s="1252"/>
      <c r="KQF110" s="1252"/>
      <c r="KQG110" s="1252"/>
      <c r="KQH110" s="1252"/>
      <c r="KQI110" s="1252"/>
      <c r="KQJ110" s="1252"/>
      <c r="KQK110" s="1252"/>
      <c r="KQL110" s="1252"/>
      <c r="KQM110" s="1252"/>
      <c r="KQN110" s="1252"/>
      <c r="KQO110" s="1252"/>
      <c r="KQP110" s="1252"/>
      <c r="KQQ110" s="1252"/>
      <c r="KQR110" s="1252"/>
      <c r="KQS110" s="1252"/>
      <c r="KQT110" s="1252"/>
      <c r="KQU110" s="1252"/>
      <c r="KQV110" s="1252"/>
      <c r="KQW110" s="1252"/>
      <c r="KQX110" s="1252"/>
      <c r="KQY110" s="1252"/>
      <c r="KQZ110" s="1252"/>
      <c r="KRA110" s="1252"/>
      <c r="KRB110" s="1252"/>
      <c r="KRC110" s="1252"/>
      <c r="KRD110" s="1252"/>
      <c r="KRE110" s="1252"/>
      <c r="KRF110" s="1252"/>
      <c r="KRG110" s="1252"/>
      <c r="KRH110" s="1252"/>
      <c r="KRI110" s="1252"/>
      <c r="KRJ110" s="1252"/>
      <c r="KRK110" s="1252"/>
      <c r="KRL110" s="1252"/>
      <c r="KRM110" s="1252"/>
      <c r="KRN110" s="1252"/>
      <c r="KRO110" s="1252"/>
      <c r="KRP110" s="1252"/>
      <c r="KRQ110" s="1252"/>
      <c r="KRR110" s="1252"/>
      <c r="KRS110" s="1252"/>
      <c r="KRT110" s="1252"/>
      <c r="KRU110" s="1252"/>
      <c r="KRV110" s="1252"/>
      <c r="KRW110" s="1252"/>
      <c r="KRX110" s="1252"/>
      <c r="KRY110" s="1252"/>
      <c r="KRZ110" s="1252"/>
      <c r="KSA110" s="1252"/>
      <c r="KSB110" s="1252"/>
      <c r="KSC110" s="1252"/>
      <c r="KSD110" s="1252"/>
      <c r="KSE110" s="1252"/>
      <c r="KSF110" s="1252"/>
      <c r="KSG110" s="1252"/>
      <c r="KSH110" s="1252"/>
      <c r="KSI110" s="1252"/>
      <c r="KSJ110" s="1252"/>
      <c r="KSK110" s="1252"/>
      <c r="KSL110" s="1252"/>
      <c r="KSM110" s="1252"/>
      <c r="KSN110" s="1252"/>
      <c r="KSO110" s="1252"/>
      <c r="KSP110" s="1252"/>
      <c r="KSQ110" s="1252"/>
      <c r="KSR110" s="1252"/>
      <c r="KSS110" s="1252"/>
      <c r="KST110" s="1252"/>
      <c r="KSU110" s="1252"/>
      <c r="KSV110" s="1252"/>
      <c r="KSW110" s="1252"/>
      <c r="KSX110" s="1252"/>
      <c r="KSY110" s="1252"/>
      <c r="KSZ110" s="1252"/>
      <c r="KTA110" s="1252"/>
      <c r="KTB110" s="1252"/>
      <c r="KTC110" s="1252"/>
      <c r="KTD110" s="1252"/>
      <c r="KTE110" s="1252"/>
      <c r="KTF110" s="1252"/>
      <c r="KTG110" s="1252"/>
      <c r="KTH110" s="1252"/>
      <c r="KTI110" s="1252"/>
      <c r="KTJ110" s="1252"/>
      <c r="KTK110" s="1252"/>
      <c r="KTL110" s="1252"/>
      <c r="KTM110" s="1252"/>
      <c r="KTN110" s="1252"/>
      <c r="KTO110" s="1252"/>
      <c r="KTP110" s="1252"/>
      <c r="KTQ110" s="1252"/>
      <c r="KTR110" s="1252"/>
      <c r="KTS110" s="1252"/>
      <c r="KTT110" s="1252"/>
      <c r="KTU110" s="1252"/>
      <c r="KTV110" s="1252"/>
      <c r="KTW110" s="1252"/>
      <c r="KTX110" s="1252"/>
      <c r="KTY110" s="1252"/>
      <c r="KTZ110" s="1252"/>
      <c r="KUA110" s="1252"/>
      <c r="KUB110" s="1252"/>
      <c r="KUC110" s="1252"/>
      <c r="KUD110" s="1252"/>
      <c r="KUE110" s="1252"/>
      <c r="KUF110" s="1252"/>
      <c r="KUG110" s="1252"/>
      <c r="KUH110" s="1252"/>
      <c r="KUI110" s="1252"/>
      <c r="KUJ110" s="1252"/>
      <c r="KUK110" s="1252"/>
      <c r="KUL110" s="1252"/>
      <c r="KUM110" s="1252"/>
      <c r="KUN110" s="1252"/>
      <c r="KUO110" s="1252"/>
      <c r="KUP110" s="1252"/>
      <c r="KUQ110" s="1252"/>
      <c r="KUR110" s="1252"/>
      <c r="KUS110" s="1252"/>
      <c r="KUT110" s="1252"/>
      <c r="KUU110" s="1252"/>
      <c r="KUV110" s="1252"/>
      <c r="KUW110" s="1252"/>
      <c r="KUX110" s="1252"/>
      <c r="KUY110" s="1252"/>
      <c r="KUZ110" s="1252"/>
      <c r="KVA110" s="1252"/>
      <c r="KVB110" s="1252"/>
      <c r="KVC110" s="1252"/>
      <c r="KVD110" s="1252"/>
      <c r="KVE110" s="1252"/>
      <c r="KVF110" s="1252"/>
      <c r="KVG110" s="1252"/>
      <c r="KVH110" s="1252"/>
      <c r="KVI110" s="1252"/>
      <c r="KVJ110" s="1252"/>
      <c r="KVK110" s="1252"/>
      <c r="KVL110" s="1252"/>
      <c r="KVM110" s="1252"/>
      <c r="KVN110" s="1252"/>
      <c r="KVO110" s="1252"/>
      <c r="KVP110" s="1252"/>
      <c r="KVQ110" s="1252"/>
      <c r="KVR110" s="1252"/>
      <c r="KVS110" s="1252"/>
      <c r="KVT110" s="1252"/>
      <c r="KVU110" s="1252"/>
      <c r="KVV110" s="1252"/>
      <c r="KVW110" s="1252"/>
      <c r="KVX110" s="1252"/>
      <c r="KVY110" s="1252"/>
      <c r="KVZ110" s="1252"/>
      <c r="KWA110" s="1252"/>
      <c r="KWB110" s="1252"/>
      <c r="KWC110" s="1252"/>
      <c r="KWD110" s="1252"/>
      <c r="KWE110" s="1252"/>
      <c r="KWF110" s="1252"/>
      <c r="KWG110" s="1252"/>
      <c r="KWH110" s="1252"/>
      <c r="KWI110" s="1252"/>
      <c r="KWJ110" s="1252"/>
      <c r="KWK110" s="1252"/>
      <c r="KWL110" s="1252"/>
      <c r="KWM110" s="1252"/>
      <c r="KWN110" s="1252"/>
      <c r="KWO110" s="1252"/>
      <c r="KWP110" s="1252"/>
      <c r="KWQ110" s="1252"/>
      <c r="KWR110" s="1252"/>
      <c r="KWS110" s="1252"/>
      <c r="KWT110" s="1252"/>
      <c r="KWU110" s="1252"/>
      <c r="KWV110" s="1252"/>
      <c r="KWW110" s="1252"/>
      <c r="KWX110" s="1252"/>
      <c r="KWY110" s="1252"/>
      <c r="KWZ110" s="1252"/>
      <c r="KXA110" s="1252"/>
      <c r="KXB110" s="1252"/>
      <c r="KXC110" s="1252"/>
      <c r="KXD110" s="1252"/>
      <c r="KXE110" s="1252"/>
      <c r="KXF110" s="1252"/>
      <c r="KXG110" s="1252"/>
      <c r="KXH110" s="1252"/>
      <c r="KXI110" s="1252"/>
      <c r="KXJ110" s="1252"/>
      <c r="KXK110" s="1252"/>
      <c r="KXL110" s="1252"/>
      <c r="KXM110" s="1252"/>
      <c r="KXN110" s="1252"/>
      <c r="KXO110" s="1252"/>
      <c r="KXP110" s="1252"/>
      <c r="KXQ110" s="1252"/>
      <c r="KXR110" s="1252"/>
      <c r="KXS110" s="1252"/>
      <c r="KXT110" s="1252"/>
      <c r="KXU110" s="1252"/>
      <c r="KXV110" s="1252"/>
      <c r="KXW110" s="1252"/>
      <c r="KXX110" s="1252"/>
      <c r="KXY110" s="1252"/>
      <c r="KXZ110" s="1252"/>
      <c r="KYA110" s="1252"/>
      <c r="KYB110" s="1252"/>
      <c r="KYC110" s="1252"/>
      <c r="KYD110" s="1252"/>
      <c r="KYE110" s="1252"/>
      <c r="KYF110" s="1252"/>
      <c r="KYG110" s="1252"/>
      <c r="KYH110" s="1252"/>
      <c r="KYI110" s="1252"/>
      <c r="KYJ110" s="1252"/>
      <c r="KYK110" s="1252"/>
      <c r="KYL110" s="1252"/>
      <c r="KYM110" s="1252"/>
      <c r="KYN110" s="1252"/>
      <c r="KYO110" s="1252"/>
      <c r="KYP110" s="1252"/>
      <c r="KYQ110" s="1252"/>
      <c r="KYR110" s="1252"/>
      <c r="KYS110" s="1252"/>
      <c r="KYT110" s="1252"/>
      <c r="KYU110" s="1252"/>
      <c r="KYV110" s="1252"/>
      <c r="KYW110" s="1252"/>
      <c r="KYX110" s="1252"/>
      <c r="KYY110" s="1252"/>
      <c r="KYZ110" s="1252"/>
      <c r="KZA110" s="1252"/>
      <c r="KZB110" s="1252"/>
      <c r="KZC110" s="1252"/>
      <c r="KZD110" s="1252"/>
      <c r="KZE110" s="1252"/>
      <c r="KZF110" s="1252"/>
      <c r="KZG110" s="1252"/>
      <c r="KZH110" s="1252"/>
      <c r="KZI110" s="1252"/>
      <c r="KZJ110" s="1252"/>
      <c r="KZK110" s="1252"/>
      <c r="KZL110" s="1252"/>
      <c r="KZM110" s="1252"/>
      <c r="KZN110" s="1252"/>
      <c r="KZO110" s="1252"/>
      <c r="KZP110" s="1252"/>
      <c r="KZQ110" s="1252"/>
      <c r="KZR110" s="1252"/>
      <c r="KZS110" s="1252"/>
      <c r="KZT110" s="1252"/>
      <c r="KZU110" s="1252"/>
      <c r="KZV110" s="1252"/>
      <c r="KZW110" s="1252"/>
      <c r="KZX110" s="1252"/>
      <c r="KZY110" s="1252"/>
      <c r="KZZ110" s="1252"/>
      <c r="LAA110" s="1252"/>
      <c r="LAB110" s="1252"/>
      <c r="LAC110" s="1252"/>
      <c r="LAD110" s="1252"/>
      <c r="LAE110" s="1252"/>
      <c r="LAF110" s="1252"/>
      <c r="LAG110" s="1252"/>
      <c r="LAH110" s="1252"/>
      <c r="LAI110" s="1252"/>
      <c r="LAJ110" s="1252"/>
      <c r="LAK110" s="1252"/>
      <c r="LAL110" s="1252"/>
      <c r="LAM110" s="1252"/>
      <c r="LAN110" s="1252"/>
      <c r="LAO110" s="1252"/>
      <c r="LAP110" s="1252"/>
      <c r="LAQ110" s="1252"/>
      <c r="LAR110" s="1252"/>
      <c r="LAS110" s="1252"/>
      <c r="LAT110" s="1252"/>
      <c r="LAU110" s="1252"/>
      <c r="LAV110" s="1252"/>
      <c r="LAW110" s="1252"/>
      <c r="LAX110" s="1252"/>
      <c r="LAY110" s="1252"/>
      <c r="LAZ110" s="1252"/>
      <c r="LBA110" s="1252"/>
      <c r="LBB110" s="1252"/>
      <c r="LBC110" s="1252"/>
      <c r="LBD110" s="1252"/>
      <c r="LBE110" s="1252"/>
      <c r="LBF110" s="1252"/>
      <c r="LBG110" s="1252"/>
      <c r="LBH110" s="1252"/>
      <c r="LBI110" s="1252"/>
      <c r="LBJ110" s="1252"/>
      <c r="LBK110" s="1252"/>
      <c r="LBL110" s="1252"/>
      <c r="LBM110" s="1252"/>
      <c r="LBN110" s="1252"/>
      <c r="LBO110" s="1252"/>
      <c r="LBP110" s="1252"/>
      <c r="LBQ110" s="1252"/>
      <c r="LBR110" s="1252"/>
      <c r="LBS110" s="1252"/>
      <c r="LBT110" s="1252"/>
      <c r="LBU110" s="1252"/>
      <c r="LBV110" s="1252"/>
      <c r="LBW110" s="1252"/>
      <c r="LBX110" s="1252"/>
      <c r="LBY110" s="1252"/>
      <c r="LBZ110" s="1252"/>
      <c r="LCA110" s="1252"/>
      <c r="LCB110" s="1252"/>
      <c r="LCC110" s="1252"/>
      <c r="LCD110" s="1252"/>
      <c r="LCE110" s="1252"/>
      <c r="LCF110" s="1252"/>
      <c r="LCG110" s="1252"/>
      <c r="LCH110" s="1252"/>
      <c r="LCI110" s="1252"/>
      <c r="LCJ110" s="1252"/>
      <c r="LCK110" s="1252"/>
      <c r="LCL110" s="1252"/>
      <c r="LCM110" s="1252"/>
      <c r="LCN110" s="1252"/>
      <c r="LCO110" s="1252"/>
      <c r="LCP110" s="1252"/>
      <c r="LCQ110" s="1252"/>
      <c r="LCR110" s="1252"/>
      <c r="LCS110" s="1252"/>
      <c r="LCT110" s="1252"/>
      <c r="LCU110" s="1252"/>
      <c r="LCV110" s="1252"/>
      <c r="LCW110" s="1252"/>
      <c r="LCX110" s="1252"/>
      <c r="LCY110" s="1252"/>
      <c r="LCZ110" s="1252"/>
      <c r="LDA110" s="1252"/>
      <c r="LDB110" s="1252"/>
      <c r="LDC110" s="1252"/>
      <c r="LDD110" s="1252"/>
      <c r="LDE110" s="1252"/>
      <c r="LDF110" s="1252"/>
      <c r="LDG110" s="1252"/>
      <c r="LDH110" s="1252"/>
      <c r="LDI110" s="1252"/>
      <c r="LDJ110" s="1252"/>
      <c r="LDK110" s="1252"/>
      <c r="LDL110" s="1252"/>
      <c r="LDM110" s="1252"/>
      <c r="LDN110" s="1252"/>
      <c r="LDO110" s="1252"/>
      <c r="LDP110" s="1252"/>
      <c r="LDQ110" s="1252"/>
      <c r="LDR110" s="1252"/>
      <c r="LDS110" s="1252"/>
      <c r="LDT110" s="1252"/>
      <c r="LDU110" s="1252"/>
      <c r="LDV110" s="1252"/>
      <c r="LDW110" s="1252"/>
      <c r="LDX110" s="1252"/>
      <c r="LDY110" s="1252"/>
      <c r="LDZ110" s="1252"/>
      <c r="LEA110" s="1252"/>
      <c r="LEB110" s="1252"/>
      <c r="LEC110" s="1252"/>
      <c r="LED110" s="1252"/>
      <c r="LEE110" s="1252"/>
      <c r="LEF110" s="1252"/>
      <c r="LEG110" s="1252"/>
      <c r="LEH110" s="1252"/>
      <c r="LEI110" s="1252"/>
      <c r="LEJ110" s="1252"/>
      <c r="LEK110" s="1252"/>
      <c r="LEL110" s="1252"/>
      <c r="LEM110" s="1252"/>
      <c r="LEN110" s="1252"/>
      <c r="LEO110" s="1252"/>
      <c r="LEP110" s="1252"/>
      <c r="LEQ110" s="1252"/>
      <c r="LER110" s="1252"/>
      <c r="LES110" s="1252"/>
      <c r="LET110" s="1252"/>
      <c r="LEU110" s="1252"/>
      <c r="LEV110" s="1252"/>
      <c r="LEW110" s="1252"/>
      <c r="LEX110" s="1252"/>
      <c r="LEY110" s="1252"/>
      <c r="LEZ110" s="1252"/>
      <c r="LFA110" s="1252"/>
      <c r="LFB110" s="1252"/>
      <c r="LFC110" s="1252"/>
      <c r="LFD110" s="1252"/>
      <c r="LFE110" s="1252"/>
      <c r="LFF110" s="1252"/>
      <c r="LFG110" s="1252"/>
      <c r="LFH110" s="1252"/>
      <c r="LFI110" s="1252"/>
      <c r="LFJ110" s="1252"/>
      <c r="LFK110" s="1252"/>
      <c r="LFL110" s="1252"/>
      <c r="LFM110" s="1252"/>
      <c r="LFN110" s="1252"/>
      <c r="LFO110" s="1252"/>
      <c r="LFP110" s="1252"/>
      <c r="LFQ110" s="1252"/>
      <c r="LFR110" s="1252"/>
      <c r="LFS110" s="1252"/>
      <c r="LFT110" s="1252"/>
      <c r="LFU110" s="1252"/>
      <c r="LFV110" s="1252"/>
      <c r="LFW110" s="1252"/>
      <c r="LFX110" s="1252"/>
      <c r="LFY110" s="1252"/>
      <c r="LFZ110" s="1252"/>
      <c r="LGA110" s="1252"/>
      <c r="LGB110" s="1252"/>
      <c r="LGC110" s="1252"/>
      <c r="LGD110" s="1252"/>
      <c r="LGE110" s="1252"/>
      <c r="LGF110" s="1252"/>
      <c r="LGG110" s="1252"/>
      <c r="LGH110" s="1252"/>
      <c r="LGI110" s="1252"/>
      <c r="LGJ110" s="1252"/>
      <c r="LGK110" s="1252"/>
      <c r="LGL110" s="1252"/>
      <c r="LGM110" s="1252"/>
      <c r="LGN110" s="1252"/>
      <c r="LGO110" s="1252"/>
      <c r="LGP110" s="1252"/>
      <c r="LGQ110" s="1252"/>
      <c r="LGR110" s="1252"/>
      <c r="LGS110" s="1252"/>
      <c r="LGT110" s="1252"/>
      <c r="LGU110" s="1252"/>
      <c r="LGV110" s="1252"/>
      <c r="LGW110" s="1252"/>
      <c r="LGX110" s="1252"/>
      <c r="LGY110" s="1252"/>
      <c r="LGZ110" s="1252"/>
      <c r="LHA110" s="1252"/>
      <c r="LHB110" s="1252"/>
      <c r="LHC110" s="1252"/>
      <c r="LHD110" s="1252"/>
      <c r="LHE110" s="1252"/>
      <c r="LHF110" s="1252"/>
      <c r="LHG110" s="1252"/>
      <c r="LHH110" s="1252"/>
      <c r="LHI110" s="1252"/>
      <c r="LHJ110" s="1252"/>
      <c r="LHK110" s="1252"/>
      <c r="LHL110" s="1252"/>
      <c r="LHM110" s="1252"/>
      <c r="LHN110" s="1252"/>
      <c r="LHO110" s="1252"/>
      <c r="LHP110" s="1252"/>
      <c r="LHQ110" s="1252"/>
      <c r="LHR110" s="1252"/>
      <c r="LHS110" s="1252"/>
      <c r="LHT110" s="1252"/>
      <c r="LHU110" s="1252"/>
      <c r="LHV110" s="1252"/>
      <c r="LHW110" s="1252"/>
      <c r="LHX110" s="1252"/>
      <c r="LHY110" s="1252"/>
      <c r="LHZ110" s="1252"/>
      <c r="LIA110" s="1252"/>
      <c r="LIB110" s="1252"/>
      <c r="LIC110" s="1252"/>
      <c r="LID110" s="1252"/>
      <c r="LIE110" s="1252"/>
      <c r="LIF110" s="1252"/>
      <c r="LIG110" s="1252"/>
      <c r="LIH110" s="1252"/>
      <c r="LII110" s="1252"/>
      <c r="LIJ110" s="1252"/>
      <c r="LIK110" s="1252"/>
      <c r="LIL110" s="1252"/>
      <c r="LIM110" s="1252"/>
      <c r="LIN110" s="1252"/>
      <c r="LIO110" s="1252"/>
      <c r="LIP110" s="1252"/>
      <c r="LIQ110" s="1252"/>
      <c r="LIR110" s="1252"/>
      <c r="LIS110" s="1252"/>
      <c r="LIT110" s="1252"/>
      <c r="LIU110" s="1252"/>
      <c r="LIV110" s="1252"/>
      <c r="LIW110" s="1252"/>
      <c r="LIX110" s="1252"/>
      <c r="LIY110" s="1252"/>
      <c r="LIZ110" s="1252"/>
      <c r="LJA110" s="1252"/>
      <c r="LJB110" s="1252"/>
      <c r="LJC110" s="1252"/>
      <c r="LJD110" s="1252"/>
      <c r="LJE110" s="1252"/>
      <c r="LJF110" s="1252"/>
      <c r="LJG110" s="1252"/>
      <c r="LJH110" s="1252"/>
      <c r="LJI110" s="1252"/>
      <c r="LJJ110" s="1252"/>
      <c r="LJK110" s="1252"/>
      <c r="LJL110" s="1252"/>
      <c r="LJM110" s="1252"/>
      <c r="LJN110" s="1252"/>
      <c r="LJO110" s="1252"/>
      <c r="LJP110" s="1252"/>
      <c r="LJQ110" s="1252"/>
      <c r="LJR110" s="1252"/>
      <c r="LJS110" s="1252"/>
      <c r="LJT110" s="1252"/>
      <c r="LJU110" s="1252"/>
      <c r="LJV110" s="1252"/>
      <c r="LJW110" s="1252"/>
      <c r="LJX110" s="1252"/>
      <c r="LJY110" s="1252"/>
      <c r="LJZ110" s="1252"/>
      <c r="LKA110" s="1252"/>
      <c r="LKB110" s="1252"/>
      <c r="LKC110" s="1252"/>
      <c r="LKD110" s="1252"/>
      <c r="LKE110" s="1252"/>
      <c r="LKF110" s="1252"/>
      <c r="LKG110" s="1252"/>
      <c r="LKH110" s="1252"/>
      <c r="LKI110" s="1252"/>
      <c r="LKJ110" s="1252"/>
      <c r="LKK110" s="1252"/>
      <c r="LKL110" s="1252"/>
      <c r="LKM110" s="1252"/>
      <c r="LKN110" s="1252"/>
      <c r="LKO110" s="1252"/>
      <c r="LKP110" s="1252"/>
      <c r="LKQ110" s="1252"/>
      <c r="LKR110" s="1252"/>
      <c r="LKS110" s="1252"/>
      <c r="LKT110" s="1252"/>
      <c r="LKU110" s="1252"/>
      <c r="LKV110" s="1252"/>
      <c r="LKW110" s="1252"/>
      <c r="LKX110" s="1252"/>
      <c r="LKY110" s="1252"/>
      <c r="LKZ110" s="1252"/>
      <c r="LLA110" s="1252"/>
      <c r="LLB110" s="1252"/>
      <c r="LLC110" s="1252"/>
      <c r="LLD110" s="1252"/>
      <c r="LLE110" s="1252"/>
      <c r="LLF110" s="1252"/>
      <c r="LLG110" s="1252"/>
      <c r="LLH110" s="1252"/>
      <c r="LLI110" s="1252"/>
      <c r="LLJ110" s="1252"/>
      <c r="LLK110" s="1252"/>
      <c r="LLL110" s="1252"/>
      <c r="LLM110" s="1252"/>
      <c r="LLN110" s="1252"/>
      <c r="LLO110" s="1252"/>
      <c r="LLP110" s="1252"/>
      <c r="LLQ110" s="1252"/>
      <c r="LLR110" s="1252"/>
      <c r="LLS110" s="1252"/>
      <c r="LLT110" s="1252"/>
      <c r="LLU110" s="1252"/>
      <c r="LLV110" s="1252"/>
      <c r="LLW110" s="1252"/>
      <c r="LLX110" s="1252"/>
      <c r="LLY110" s="1252"/>
      <c r="LLZ110" s="1252"/>
      <c r="LMA110" s="1252"/>
      <c r="LMB110" s="1252"/>
      <c r="LMC110" s="1252"/>
      <c r="LMD110" s="1252"/>
      <c r="LME110" s="1252"/>
      <c r="LMF110" s="1252"/>
      <c r="LMG110" s="1252"/>
      <c r="LMH110" s="1252"/>
      <c r="LMI110" s="1252"/>
      <c r="LMJ110" s="1252"/>
      <c r="LMK110" s="1252"/>
      <c r="LML110" s="1252"/>
      <c r="LMM110" s="1252"/>
      <c r="LMN110" s="1252"/>
      <c r="LMO110" s="1252"/>
      <c r="LMP110" s="1252"/>
      <c r="LMQ110" s="1252"/>
      <c r="LMR110" s="1252"/>
      <c r="LMS110" s="1252"/>
      <c r="LMT110" s="1252"/>
      <c r="LMU110" s="1252"/>
      <c r="LMV110" s="1252"/>
      <c r="LMW110" s="1252"/>
      <c r="LMX110" s="1252"/>
      <c r="LMY110" s="1252"/>
      <c r="LMZ110" s="1252"/>
      <c r="LNA110" s="1252"/>
      <c r="LNB110" s="1252"/>
      <c r="LNC110" s="1252"/>
      <c r="LND110" s="1252"/>
      <c r="LNE110" s="1252"/>
      <c r="LNF110" s="1252"/>
      <c r="LNG110" s="1252"/>
      <c r="LNH110" s="1252"/>
      <c r="LNI110" s="1252"/>
      <c r="LNJ110" s="1252"/>
      <c r="LNK110" s="1252"/>
      <c r="LNL110" s="1252"/>
      <c r="LNM110" s="1252"/>
      <c r="LNN110" s="1252"/>
      <c r="LNO110" s="1252"/>
      <c r="LNP110" s="1252"/>
      <c r="LNQ110" s="1252"/>
      <c r="LNR110" s="1252"/>
      <c r="LNS110" s="1252"/>
      <c r="LNT110" s="1252"/>
      <c r="LNU110" s="1252"/>
      <c r="LNV110" s="1252"/>
      <c r="LNW110" s="1252"/>
      <c r="LNX110" s="1252"/>
      <c r="LNY110" s="1252"/>
      <c r="LNZ110" s="1252"/>
      <c r="LOA110" s="1252"/>
      <c r="LOB110" s="1252"/>
      <c r="LOC110" s="1252"/>
      <c r="LOD110" s="1252"/>
      <c r="LOE110" s="1252"/>
      <c r="LOF110" s="1252"/>
      <c r="LOG110" s="1252"/>
      <c r="LOH110" s="1252"/>
      <c r="LOI110" s="1252"/>
      <c r="LOJ110" s="1252"/>
      <c r="LOK110" s="1252"/>
      <c r="LOL110" s="1252"/>
      <c r="LOM110" s="1252"/>
      <c r="LON110" s="1252"/>
      <c r="LOO110" s="1252"/>
      <c r="LOP110" s="1252"/>
      <c r="LOQ110" s="1252"/>
      <c r="LOR110" s="1252"/>
      <c r="LOS110" s="1252"/>
      <c r="LOT110" s="1252"/>
      <c r="LOU110" s="1252"/>
      <c r="LOV110" s="1252"/>
      <c r="LOW110" s="1252"/>
      <c r="LOX110" s="1252"/>
      <c r="LOY110" s="1252"/>
      <c r="LOZ110" s="1252"/>
      <c r="LPA110" s="1252"/>
      <c r="LPB110" s="1252"/>
      <c r="LPC110" s="1252"/>
      <c r="LPD110" s="1252"/>
      <c r="LPE110" s="1252"/>
      <c r="LPF110" s="1252"/>
      <c r="LPG110" s="1252"/>
      <c r="LPH110" s="1252"/>
      <c r="LPI110" s="1252"/>
      <c r="LPJ110" s="1252"/>
      <c r="LPK110" s="1252"/>
      <c r="LPL110" s="1252"/>
      <c r="LPM110" s="1252"/>
      <c r="LPN110" s="1252"/>
      <c r="LPO110" s="1252"/>
      <c r="LPP110" s="1252"/>
      <c r="LPQ110" s="1252"/>
      <c r="LPR110" s="1252"/>
      <c r="LPS110" s="1252"/>
      <c r="LPT110" s="1252"/>
      <c r="LPU110" s="1252"/>
      <c r="LPV110" s="1252"/>
      <c r="LPW110" s="1252"/>
      <c r="LPX110" s="1252"/>
      <c r="LPY110" s="1252"/>
      <c r="LPZ110" s="1252"/>
      <c r="LQA110" s="1252"/>
      <c r="LQB110" s="1252"/>
      <c r="LQC110" s="1252"/>
      <c r="LQD110" s="1252"/>
      <c r="LQE110" s="1252"/>
      <c r="LQF110" s="1252"/>
      <c r="LQG110" s="1252"/>
      <c r="LQH110" s="1252"/>
      <c r="LQI110" s="1252"/>
      <c r="LQJ110" s="1252"/>
      <c r="LQK110" s="1252"/>
      <c r="LQL110" s="1252"/>
      <c r="LQM110" s="1252"/>
      <c r="LQN110" s="1252"/>
      <c r="LQO110" s="1252"/>
      <c r="LQP110" s="1252"/>
      <c r="LQQ110" s="1252"/>
      <c r="LQR110" s="1252"/>
      <c r="LQS110" s="1252"/>
      <c r="LQT110" s="1252"/>
      <c r="LQU110" s="1252"/>
      <c r="LQV110" s="1252"/>
      <c r="LQW110" s="1252"/>
      <c r="LQX110" s="1252"/>
      <c r="LQY110" s="1252"/>
      <c r="LQZ110" s="1252"/>
      <c r="LRA110" s="1252"/>
      <c r="LRB110" s="1252"/>
      <c r="LRC110" s="1252"/>
      <c r="LRD110" s="1252"/>
      <c r="LRE110" s="1252"/>
      <c r="LRF110" s="1252"/>
      <c r="LRG110" s="1252"/>
      <c r="LRH110" s="1252"/>
      <c r="LRI110" s="1252"/>
      <c r="LRJ110" s="1252"/>
      <c r="LRK110" s="1252"/>
      <c r="LRL110" s="1252"/>
      <c r="LRM110" s="1252"/>
      <c r="LRN110" s="1252"/>
      <c r="LRO110" s="1252"/>
      <c r="LRP110" s="1252"/>
      <c r="LRQ110" s="1252"/>
      <c r="LRR110" s="1252"/>
      <c r="LRS110" s="1252"/>
      <c r="LRT110" s="1252"/>
      <c r="LRU110" s="1252"/>
      <c r="LRV110" s="1252"/>
      <c r="LRW110" s="1252"/>
      <c r="LRX110" s="1252"/>
      <c r="LRY110" s="1252"/>
      <c r="LRZ110" s="1252"/>
      <c r="LSA110" s="1252"/>
      <c r="LSB110" s="1252"/>
      <c r="LSC110" s="1252"/>
      <c r="LSD110" s="1252"/>
      <c r="LSE110" s="1252"/>
      <c r="LSF110" s="1252"/>
      <c r="LSG110" s="1252"/>
      <c r="LSH110" s="1252"/>
      <c r="LSI110" s="1252"/>
      <c r="LSJ110" s="1252"/>
      <c r="LSK110" s="1252"/>
      <c r="LSL110" s="1252"/>
      <c r="LSM110" s="1252"/>
      <c r="LSN110" s="1252"/>
      <c r="LSO110" s="1252"/>
      <c r="LSP110" s="1252"/>
      <c r="LSQ110" s="1252"/>
      <c r="LSR110" s="1252"/>
      <c r="LSS110" s="1252"/>
      <c r="LST110" s="1252"/>
      <c r="LSU110" s="1252"/>
      <c r="LSV110" s="1252"/>
      <c r="LSW110" s="1252"/>
      <c r="LSX110" s="1252"/>
      <c r="LSY110" s="1252"/>
      <c r="LSZ110" s="1252"/>
      <c r="LTA110" s="1252"/>
      <c r="LTB110" s="1252"/>
      <c r="LTC110" s="1252"/>
      <c r="LTD110" s="1252"/>
      <c r="LTE110" s="1252"/>
      <c r="LTF110" s="1252"/>
      <c r="LTG110" s="1252"/>
      <c r="LTH110" s="1252"/>
      <c r="LTI110" s="1252"/>
      <c r="LTJ110" s="1252"/>
      <c r="LTK110" s="1252"/>
      <c r="LTL110" s="1252"/>
      <c r="LTM110" s="1252"/>
      <c r="LTN110" s="1252"/>
      <c r="LTO110" s="1252"/>
      <c r="LTP110" s="1252"/>
      <c r="LTQ110" s="1252"/>
      <c r="LTR110" s="1252"/>
      <c r="LTS110" s="1252"/>
      <c r="LTT110" s="1252"/>
      <c r="LTU110" s="1252"/>
      <c r="LTV110" s="1252"/>
      <c r="LTW110" s="1252"/>
      <c r="LTX110" s="1252"/>
      <c r="LTY110" s="1252"/>
      <c r="LTZ110" s="1252"/>
      <c r="LUA110" s="1252"/>
      <c r="LUB110" s="1252"/>
      <c r="LUC110" s="1252"/>
      <c r="LUD110" s="1252"/>
      <c r="LUE110" s="1252"/>
      <c r="LUF110" s="1252"/>
      <c r="LUG110" s="1252"/>
      <c r="LUH110" s="1252"/>
      <c r="LUI110" s="1252"/>
      <c r="LUJ110" s="1252"/>
      <c r="LUK110" s="1252"/>
      <c r="LUL110" s="1252"/>
      <c r="LUM110" s="1252"/>
      <c r="LUN110" s="1252"/>
      <c r="LUO110" s="1252"/>
      <c r="LUP110" s="1252"/>
      <c r="LUQ110" s="1252"/>
      <c r="LUR110" s="1252"/>
      <c r="LUS110" s="1252"/>
      <c r="LUT110" s="1252"/>
      <c r="LUU110" s="1252"/>
      <c r="LUV110" s="1252"/>
      <c r="LUW110" s="1252"/>
      <c r="LUX110" s="1252"/>
      <c r="LUY110" s="1252"/>
      <c r="LUZ110" s="1252"/>
      <c r="LVA110" s="1252"/>
      <c r="LVB110" s="1252"/>
      <c r="LVC110" s="1252"/>
      <c r="LVD110" s="1252"/>
      <c r="LVE110" s="1252"/>
      <c r="LVF110" s="1252"/>
      <c r="LVG110" s="1252"/>
      <c r="LVH110" s="1252"/>
      <c r="LVI110" s="1252"/>
      <c r="LVJ110" s="1252"/>
      <c r="LVK110" s="1252"/>
      <c r="LVL110" s="1252"/>
      <c r="LVM110" s="1252"/>
      <c r="LVN110" s="1252"/>
      <c r="LVO110" s="1252"/>
      <c r="LVP110" s="1252"/>
      <c r="LVQ110" s="1252"/>
      <c r="LVR110" s="1252"/>
      <c r="LVS110" s="1252"/>
      <c r="LVT110" s="1252"/>
      <c r="LVU110" s="1252"/>
      <c r="LVV110" s="1252"/>
      <c r="LVW110" s="1252"/>
      <c r="LVX110" s="1252"/>
      <c r="LVY110" s="1252"/>
      <c r="LVZ110" s="1252"/>
      <c r="LWA110" s="1252"/>
      <c r="LWB110" s="1252"/>
      <c r="LWC110" s="1252"/>
      <c r="LWD110" s="1252"/>
      <c r="LWE110" s="1252"/>
      <c r="LWF110" s="1252"/>
      <c r="LWG110" s="1252"/>
      <c r="LWH110" s="1252"/>
      <c r="LWI110" s="1252"/>
      <c r="LWJ110" s="1252"/>
      <c r="LWK110" s="1252"/>
      <c r="LWL110" s="1252"/>
      <c r="LWM110" s="1252"/>
      <c r="LWN110" s="1252"/>
      <c r="LWO110" s="1252"/>
      <c r="LWP110" s="1252"/>
      <c r="LWQ110" s="1252"/>
      <c r="LWR110" s="1252"/>
      <c r="LWS110" s="1252"/>
      <c r="LWT110" s="1252"/>
      <c r="LWU110" s="1252"/>
      <c r="LWV110" s="1252"/>
      <c r="LWW110" s="1252"/>
      <c r="LWX110" s="1252"/>
      <c r="LWY110" s="1252"/>
      <c r="LWZ110" s="1252"/>
      <c r="LXA110" s="1252"/>
      <c r="LXB110" s="1252"/>
      <c r="LXC110" s="1252"/>
      <c r="LXD110" s="1252"/>
      <c r="LXE110" s="1252"/>
      <c r="LXF110" s="1252"/>
      <c r="LXG110" s="1252"/>
      <c r="LXH110" s="1252"/>
      <c r="LXI110" s="1252"/>
      <c r="LXJ110" s="1252"/>
      <c r="LXK110" s="1252"/>
      <c r="LXL110" s="1252"/>
      <c r="LXM110" s="1252"/>
      <c r="LXN110" s="1252"/>
      <c r="LXO110" s="1252"/>
      <c r="LXP110" s="1252"/>
      <c r="LXQ110" s="1252"/>
      <c r="LXR110" s="1252"/>
      <c r="LXS110" s="1252"/>
      <c r="LXT110" s="1252"/>
      <c r="LXU110" s="1252"/>
      <c r="LXV110" s="1252"/>
      <c r="LXW110" s="1252"/>
      <c r="LXX110" s="1252"/>
      <c r="LXY110" s="1252"/>
      <c r="LXZ110" s="1252"/>
      <c r="LYA110" s="1252"/>
      <c r="LYB110" s="1252"/>
      <c r="LYC110" s="1252"/>
      <c r="LYD110" s="1252"/>
      <c r="LYE110" s="1252"/>
      <c r="LYF110" s="1252"/>
      <c r="LYG110" s="1252"/>
      <c r="LYH110" s="1252"/>
      <c r="LYI110" s="1252"/>
      <c r="LYJ110" s="1252"/>
      <c r="LYK110" s="1252"/>
      <c r="LYL110" s="1252"/>
      <c r="LYM110" s="1252"/>
      <c r="LYN110" s="1252"/>
      <c r="LYO110" s="1252"/>
      <c r="LYP110" s="1252"/>
      <c r="LYQ110" s="1252"/>
      <c r="LYR110" s="1252"/>
      <c r="LYS110" s="1252"/>
      <c r="LYT110" s="1252"/>
      <c r="LYU110" s="1252"/>
      <c r="LYV110" s="1252"/>
      <c r="LYW110" s="1252"/>
      <c r="LYX110" s="1252"/>
      <c r="LYY110" s="1252"/>
      <c r="LYZ110" s="1252"/>
      <c r="LZA110" s="1252"/>
      <c r="LZB110" s="1252"/>
      <c r="LZC110" s="1252"/>
      <c r="LZD110" s="1252"/>
      <c r="LZE110" s="1252"/>
      <c r="LZF110" s="1252"/>
      <c r="LZG110" s="1252"/>
      <c r="LZH110" s="1252"/>
      <c r="LZI110" s="1252"/>
      <c r="LZJ110" s="1252"/>
      <c r="LZK110" s="1252"/>
      <c r="LZL110" s="1252"/>
      <c r="LZM110" s="1252"/>
      <c r="LZN110" s="1252"/>
      <c r="LZO110" s="1252"/>
      <c r="LZP110" s="1252"/>
      <c r="LZQ110" s="1252"/>
      <c r="LZR110" s="1252"/>
      <c r="LZS110" s="1252"/>
      <c r="LZT110" s="1252"/>
      <c r="LZU110" s="1252"/>
      <c r="LZV110" s="1252"/>
      <c r="LZW110" s="1252"/>
      <c r="LZX110" s="1252"/>
      <c r="LZY110" s="1252"/>
      <c r="LZZ110" s="1252"/>
      <c r="MAA110" s="1252"/>
      <c r="MAB110" s="1252"/>
      <c r="MAC110" s="1252"/>
      <c r="MAD110" s="1252"/>
      <c r="MAE110" s="1252"/>
      <c r="MAF110" s="1252"/>
      <c r="MAG110" s="1252"/>
      <c r="MAH110" s="1252"/>
      <c r="MAI110" s="1252"/>
      <c r="MAJ110" s="1252"/>
      <c r="MAK110" s="1252"/>
      <c r="MAL110" s="1252"/>
      <c r="MAM110" s="1252"/>
      <c r="MAN110" s="1252"/>
      <c r="MAO110" s="1252"/>
      <c r="MAP110" s="1252"/>
      <c r="MAQ110" s="1252"/>
      <c r="MAR110" s="1252"/>
      <c r="MAS110" s="1252"/>
      <c r="MAT110" s="1252"/>
      <c r="MAU110" s="1252"/>
      <c r="MAV110" s="1252"/>
      <c r="MAW110" s="1252"/>
      <c r="MAX110" s="1252"/>
      <c r="MAY110" s="1252"/>
      <c r="MAZ110" s="1252"/>
      <c r="MBA110" s="1252"/>
      <c r="MBB110" s="1252"/>
      <c r="MBC110" s="1252"/>
      <c r="MBD110" s="1252"/>
      <c r="MBE110" s="1252"/>
      <c r="MBF110" s="1252"/>
      <c r="MBG110" s="1252"/>
      <c r="MBH110" s="1252"/>
      <c r="MBI110" s="1252"/>
      <c r="MBJ110" s="1252"/>
      <c r="MBK110" s="1252"/>
      <c r="MBL110" s="1252"/>
      <c r="MBM110" s="1252"/>
      <c r="MBN110" s="1252"/>
      <c r="MBO110" s="1252"/>
      <c r="MBP110" s="1252"/>
      <c r="MBQ110" s="1252"/>
      <c r="MBR110" s="1252"/>
      <c r="MBS110" s="1252"/>
      <c r="MBT110" s="1252"/>
      <c r="MBU110" s="1252"/>
      <c r="MBV110" s="1252"/>
      <c r="MBW110" s="1252"/>
      <c r="MBX110" s="1252"/>
      <c r="MBY110" s="1252"/>
      <c r="MBZ110" s="1252"/>
      <c r="MCA110" s="1252"/>
      <c r="MCB110" s="1252"/>
      <c r="MCC110" s="1252"/>
      <c r="MCD110" s="1252"/>
      <c r="MCE110" s="1252"/>
      <c r="MCF110" s="1252"/>
      <c r="MCG110" s="1252"/>
      <c r="MCH110" s="1252"/>
      <c r="MCI110" s="1252"/>
      <c r="MCJ110" s="1252"/>
      <c r="MCK110" s="1252"/>
      <c r="MCL110" s="1252"/>
      <c r="MCM110" s="1252"/>
      <c r="MCN110" s="1252"/>
      <c r="MCO110" s="1252"/>
      <c r="MCP110" s="1252"/>
      <c r="MCQ110" s="1252"/>
      <c r="MCR110" s="1252"/>
      <c r="MCS110" s="1252"/>
      <c r="MCT110" s="1252"/>
      <c r="MCU110" s="1252"/>
      <c r="MCV110" s="1252"/>
      <c r="MCW110" s="1252"/>
      <c r="MCX110" s="1252"/>
      <c r="MCY110" s="1252"/>
      <c r="MCZ110" s="1252"/>
      <c r="MDA110" s="1252"/>
      <c r="MDB110" s="1252"/>
      <c r="MDC110" s="1252"/>
      <c r="MDD110" s="1252"/>
      <c r="MDE110" s="1252"/>
      <c r="MDF110" s="1252"/>
      <c r="MDG110" s="1252"/>
      <c r="MDH110" s="1252"/>
      <c r="MDI110" s="1252"/>
      <c r="MDJ110" s="1252"/>
      <c r="MDK110" s="1252"/>
      <c r="MDL110" s="1252"/>
      <c r="MDM110" s="1252"/>
      <c r="MDN110" s="1252"/>
      <c r="MDO110" s="1252"/>
      <c r="MDP110" s="1252"/>
      <c r="MDQ110" s="1252"/>
      <c r="MDR110" s="1252"/>
      <c r="MDS110" s="1252"/>
      <c r="MDT110" s="1252"/>
      <c r="MDU110" s="1252"/>
      <c r="MDV110" s="1252"/>
      <c r="MDW110" s="1252"/>
      <c r="MDX110" s="1252"/>
      <c r="MDY110" s="1252"/>
      <c r="MDZ110" s="1252"/>
      <c r="MEA110" s="1252"/>
      <c r="MEB110" s="1252"/>
      <c r="MEC110" s="1252"/>
      <c r="MED110" s="1252"/>
      <c r="MEE110" s="1252"/>
      <c r="MEF110" s="1252"/>
      <c r="MEG110" s="1252"/>
      <c r="MEH110" s="1252"/>
      <c r="MEI110" s="1252"/>
      <c r="MEJ110" s="1252"/>
      <c r="MEK110" s="1252"/>
      <c r="MEL110" s="1252"/>
      <c r="MEM110" s="1252"/>
      <c r="MEN110" s="1252"/>
      <c r="MEO110" s="1252"/>
      <c r="MEP110" s="1252"/>
      <c r="MEQ110" s="1252"/>
      <c r="MER110" s="1252"/>
      <c r="MES110" s="1252"/>
      <c r="MET110" s="1252"/>
      <c r="MEU110" s="1252"/>
      <c r="MEV110" s="1252"/>
      <c r="MEW110" s="1252"/>
      <c r="MEX110" s="1252"/>
      <c r="MEY110" s="1252"/>
      <c r="MEZ110" s="1252"/>
      <c r="MFA110" s="1252"/>
      <c r="MFB110" s="1252"/>
      <c r="MFC110" s="1252"/>
      <c r="MFD110" s="1252"/>
      <c r="MFE110" s="1252"/>
      <c r="MFF110" s="1252"/>
      <c r="MFG110" s="1252"/>
      <c r="MFH110" s="1252"/>
      <c r="MFI110" s="1252"/>
      <c r="MFJ110" s="1252"/>
      <c r="MFK110" s="1252"/>
      <c r="MFL110" s="1252"/>
      <c r="MFM110" s="1252"/>
      <c r="MFN110" s="1252"/>
      <c r="MFO110" s="1252"/>
      <c r="MFP110" s="1252"/>
      <c r="MFQ110" s="1252"/>
      <c r="MFR110" s="1252"/>
      <c r="MFS110" s="1252"/>
      <c r="MFT110" s="1252"/>
      <c r="MFU110" s="1252"/>
      <c r="MFV110" s="1252"/>
      <c r="MFW110" s="1252"/>
      <c r="MFX110" s="1252"/>
      <c r="MFY110" s="1252"/>
      <c r="MFZ110" s="1252"/>
      <c r="MGA110" s="1252"/>
      <c r="MGB110" s="1252"/>
      <c r="MGC110" s="1252"/>
      <c r="MGD110" s="1252"/>
      <c r="MGE110" s="1252"/>
      <c r="MGF110" s="1252"/>
      <c r="MGG110" s="1252"/>
      <c r="MGH110" s="1252"/>
      <c r="MGI110" s="1252"/>
      <c r="MGJ110" s="1252"/>
      <c r="MGK110" s="1252"/>
      <c r="MGL110" s="1252"/>
      <c r="MGM110" s="1252"/>
      <c r="MGN110" s="1252"/>
      <c r="MGO110" s="1252"/>
      <c r="MGP110" s="1252"/>
      <c r="MGQ110" s="1252"/>
      <c r="MGR110" s="1252"/>
      <c r="MGS110" s="1252"/>
      <c r="MGT110" s="1252"/>
      <c r="MGU110" s="1252"/>
      <c r="MGV110" s="1252"/>
      <c r="MGW110" s="1252"/>
      <c r="MGX110" s="1252"/>
      <c r="MGY110" s="1252"/>
      <c r="MGZ110" s="1252"/>
      <c r="MHA110" s="1252"/>
      <c r="MHB110" s="1252"/>
      <c r="MHC110" s="1252"/>
      <c r="MHD110" s="1252"/>
      <c r="MHE110" s="1252"/>
      <c r="MHF110" s="1252"/>
      <c r="MHG110" s="1252"/>
      <c r="MHH110" s="1252"/>
      <c r="MHI110" s="1252"/>
      <c r="MHJ110" s="1252"/>
      <c r="MHK110" s="1252"/>
      <c r="MHL110" s="1252"/>
      <c r="MHM110" s="1252"/>
      <c r="MHN110" s="1252"/>
      <c r="MHO110" s="1252"/>
      <c r="MHP110" s="1252"/>
      <c r="MHQ110" s="1252"/>
      <c r="MHR110" s="1252"/>
      <c r="MHS110" s="1252"/>
      <c r="MHT110" s="1252"/>
      <c r="MHU110" s="1252"/>
      <c r="MHV110" s="1252"/>
      <c r="MHW110" s="1252"/>
      <c r="MHX110" s="1252"/>
      <c r="MHY110" s="1252"/>
      <c r="MHZ110" s="1252"/>
      <c r="MIA110" s="1252"/>
      <c r="MIB110" s="1252"/>
      <c r="MIC110" s="1252"/>
      <c r="MID110" s="1252"/>
      <c r="MIE110" s="1252"/>
      <c r="MIF110" s="1252"/>
      <c r="MIG110" s="1252"/>
      <c r="MIH110" s="1252"/>
      <c r="MII110" s="1252"/>
      <c r="MIJ110" s="1252"/>
      <c r="MIK110" s="1252"/>
      <c r="MIL110" s="1252"/>
      <c r="MIM110" s="1252"/>
      <c r="MIN110" s="1252"/>
      <c r="MIO110" s="1252"/>
      <c r="MIP110" s="1252"/>
      <c r="MIQ110" s="1252"/>
      <c r="MIR110" s="1252"/>
      <c r="MIS110" s="1252"/>
      <c r="MIT110" s="1252"/>
      <c r="MIU110" s="1252"/>
      <c r="MIV110" s="1252"/>
      <c r="MIW110" s="1252"/>
      <c r="MIX110" s="1252"/>
      <c r="MIY110" s="1252"/>
      <c r="MIZ110" s="1252"/>
      <c r="MJA110" s="1252"/>
      <c r="MJB110" s="1252"/>
      <c r="MJC110" s="1252"/>
      <c r="MJD110" s="1252"/>
      <c r="MJE110" s="1252"/>
      <c r="MJF110" s="1252"/>
      <c r="MJG110" s="1252"/>
      <c r="MJH110" s="1252"/>
      <c r="MJI110" s="1252"/>
      <c r="MJJ110" s="1252"/>
      <c r="MJK110" s="1252"/>
      <c r="MJL110" s="1252"/>
      <c r="MJM110" s="1252"/>
      <c r="MJN110" s="1252"/>
      <c r="MJO110" s="1252"/>
      <c r="MJP110" s="1252"/>
      <c r="MJQ110" s="1252"/>
      <c r="MJR110" s="1252"/>
      <c r="MJS110" s="1252"/>
      <c r="MJT110" s="1252"/>
      <c r="MJU110" s="1252"/>
      <c r="MJV110" s="1252"/>
      <c r="MJW110" s="1252"/>
      <c r="MJX110" s="1252"/>
      <c r="MJY110" s="1252"/>
      <c r="MJZ110" s="1252"/>
      <c r="MKA110" s="1252"/>
      <c r="MKB110" s="1252"/>
      <c r="MKC110" s="1252"/>
      <c r="MKD110" s="1252"/>
      <c r="MKE110" s="1252"/>
      <c r="MKF110" s="1252"/>
      <c r="MKG110" s="1252"/>
      <c r="MKH110" s="1252"/>
      <c r="MKI110" s="1252"/>
      <c r="MKJ110" s="1252"/>
      <c r="MKK110" s="1252"/>
      <c r="MKL110" s="1252"/>
      <c r="MKM110" s="1252"/>
      <c r="MKN110" s="1252"/>
      <c r="MKO110" s="1252"/>
      <c r="MKP110" s="1252"/>
      <c r="MKQ110" s="1252"/>
      <c r="MKR110" s="1252"/>
      <c r="MKS110" s="1252"/>
      <c r="MKT110" s="1252"/>
      <c r="MKU110" s="1252"/>
      <c r="MKV110" s="1252"/>
      <c r="MKW110" s="1252"/>
      <c r="MKX110" s="1252"/>
      <c r="MKY110" s="1252"/>
      <c r="MKZ110" s="1252"/>
      <c r="MLA110" s="1252"/>
      <c r="MLB110" s="1252"/>
      <c r="MLC110" s="1252"/>
      <c r="MLD110" s="1252"/>
      <c r="MLE110" s="1252"/>
      <c r="MLF110" s="1252"/>
      <c r="MLG110" s="1252"/>
      <c r="MLH110" s="1252"/>
      <c r="MLI110" s="1252"/>
      <c r="MLJ110" s="1252"/>
      <c r="MLK110" s="1252"/>
      <c r="MLL110" s="1252"/>
      <c r="MLM110" s="1252"/>
      <c r="MLN110" s="1252"/>
      <c r="MLO110" s="1252"/>
      <c r="MLP110" s="1252"/>
      <c r="MLQ110" s="1252"/>
      <c r="MLR110" s="1252"/>
      <c r="MLS110" s="1252"/>
      <c r="MLT110" s="1252"/>
      <c r="MLU110" s="1252"/>
      <c r="MLV110" s="1252"/>
      <c r="MLW110" s="1252"/>
      <c r="MLX110" s="1252"/>
      <c r="MLY110" s="1252"/>
      <c r="MLZ110" s="1252"/>
      <c r="MMA110" s="1252"/>
      <c r="MMB110" s="1252"/>
      <c r="MMC110" s="1252"/>
      <c r="MMD110" s="1252"/>
      <c r="MME110" s="1252"/>
      <c r="MMF110" s="1252"/>
      <c r="MMG110" s="1252"/>
      <c r="MMH110" s="1252"/>
      <c r="MMI110" s="1252"/>
      <c r="MMJ110" s="1252"/>
      <c r="MMK110" s="1252"/>
      <c r="MML110" s="1252"/>
      <c r="MMM110" s="1252"/>
      <c r="MMN110" s="1252"/>
      <c r="MMO110" s="1252"/>
      <c r="MMP110" s="1252"/>
      <c r="MMQ110" s="1252"/>
      <c r="MMR110" s="1252"/>
      <c r="MMS110" s="1252"/>
      <c r="MMT110" s="1252"/>
      <c r="MMU110" s="1252"/>
      <c r="MMV110" s="1252"/>
      <c r="MMW110" s="1252"/>
      <c r="MMX110" s="1252"/>
      <c r="MMY110" s="1252"/>
      <c r="MMZ110" s="1252"/>
      <c r="MNA110" s="1252"/>
      <c r="MNB110" s="1252"/>
      <c r="MNC110" s="1252"/>
      <c r="MND110" s="1252"/>
      <c r="MNE110" s="1252"/>
      <c r="MNF110" s="1252"/>
      <c r="MNG110" s="1252"/>
      <c r="MNH110" s="1252"/>
      <c r="MNI110" s="1252"/>
      <c r="MNJ110" s="1252"/>
      <c r="MNK110" s="1252"/>
      <c r="MNL110" s="1252"/>
      <c r="MNM110" s="1252"/>
      <c r="MNN110" s="1252"/>
      <c r="MNO110" s="1252"/>
      <c r="MNP110" s="1252"/>
      <c r="MNQ110" s="1252"/>
      <c r="MNR110" s="1252"/>
      <c r="MNS110" s="1252"/>
      <c r="MNT110" s="1252"/>
      <c r="MNU110" s="1252"/>
      <c r="MNV110" s="1252"/>
      <c r="MNW110" s="1252"/>
      <c r="MNX110" s="1252"/>
      <c r="MNY110" s="1252"/>
      <c r="MNZ110" s="1252"/>
      <c r="MOA110" s="1252"/>
      <c r="MOB110" s="1252"/>
      <c r="MOC110" s="1252"/>
      <c r="MOD110" s="1252"/>
      <c r="MOE110" s="1252"/>
      <c r="MOF110" s="1252"/>
      <c r="MOG110" s="1252"/>
      <c r="MOH110" s="1252"/>
      <c r="MOI110" s="1252"/>
      <c r="MOJ110" s="1252"/>
      <c r="MOK110" s="1252"/>
      <c r="MOL110" s="1252"/>
      <c r="MOM110" s="1252"/>
      <c r="MON110" s="1252"/>
      <c r="MOO110" s="1252"/>
      <c r="MOP110" s="1252"/>
      <c r="MOQ110" s="1252"/>
      <c r="MOR110" s="1252"/>
      <c r="MOS110" s="1252"/>
      <c r="MOT110" s="1252"/>
      <c r="MOU110" s="1252"/>
      <c r="MOV110" s="1252"/>
      <c r="MOW110" s="1252"/>
      <c r="MOX110" s="1252"/>
      <c r="MOY110" s="1252"/>
      <c r="MOZ110" s="1252"/>
      <c r="MPA110" s="1252"/>
      <c r="MPB110" s="1252"/>
      <c r="MPC110" s="1252"/>
      <c r="MPD110" s="1252"/>
      <c r="MPE110" s="1252"/>
      <c r="MPF110" s="1252"/>
      <c r="MPG110" s="1252"/>
      <c r="MPH110" s="1252"/>
      <c r="MPI110" s="1252"/>
      <c r="MPJ110" s="1252"/>
      <c r="MPK110" s="1252"/>
      <c r="MPL110" s="1252"/>
      <c r="MPM110" s="1252"/>
      <c r="MPN110" s="1252"/>
      <c r="MPO110" s="1252"/>
      <c r="MPP110" s="1252"/>
      <c r="MPQ110" s="1252"/>
      <c r="MPR110" s="1252"/>
      <c r="MPS110" s="1252"/>
      <c r="MPT110" s="1252"/>
      <c r="MPU110" s="1252"/>
      <c r="MPV110" s="1252"/>
      <c r="MPW110" s="1252"/>
      <c r="MPX110" s="1252"/>
      <c r="MPY110" s="1252"/>
      <c r="MPZ110" s="1252"/>
      <c r="MQA110" s="1252"/>
      <c r="MQB110" s="1252"/>
      <c r="MQC110" s="1252"/>
      <c r="MQD110" s="1252"/>
      <c r="MQE110" s="1252"/>
      <c r="MQF110" s="1252"/>
      <c r="MQG110" s="1252"/>
      <c r="MQH110" s="1252"/>
      <c r="MQI110" s="1252"/>
      <c r="MQJ110" s="1252"/>
      <c r="MQK110" s="1252"/>
      <c r="MQL110" s="1252"/>
      <c r="MQM110" s="1252"/>
      <c r="MQN110" s="1252"/>
      <c r="MQO110" s="1252"/>
      <c r="MQP110" s="1252"/>
      <c r="MQQ110" s="1252"/>
      <c r="MQR110" s="1252"/>
      <c r="MQS110" s="1252"/>
      <c r="MQT110" s="1252"/>
      <c r="MQU110" s="1252"/>
      <c r="MQV110" s="1252"/>
      <c r="MQW110" s="1252"/>
      <c r="MQX110" s="1252"/>
      <c r="MQY110" s="1252"/>
      <c r="MQZ110" s="1252"/>
      <c r="MRA110" s="1252"/>
      <c r="MRB110" s="1252"/>
      <c r="MRC110" s="1252"/>
      <c r="MRD110" s="1252"/>
      <c r="MRE110" s="1252"/>
      <c r="MRF110" s="1252"/>
      <c r="MRG110" s="1252"/>
      <c r="MRH110" s="1252"/>
      <c r="MRI110" s="1252"/>
      <c r="MRJ110" s="1252"/>
      <c r="MRK110" s="1252"/>
      <c r="MRL110" s="1252"/>
      <c r="MRM110" s="1252"/>
      <c r="MRN110" s="1252"/>
      <c r="MRO110" s="1252"/>
      <c r="MRP110" s="1252"/>
      <c r="MRQ110" s="1252"/>
      <c r="MRR110" s="1252"/>
      <c r="MRS110" s="1252"/>
      <c r="MRT110" s="1252"/>
      <c r="MRU110" s="1252"/>
      <c r="MRV110" s="1252"/>
      <c r="MRW110" s="1252"/>
      <c r="MRX110" s="1252"/>
      <c r="MRY110" s="1252"/>
      <c r="MRZ110" s="1252"/>
      <c r="MSA110" s="1252"/>
      <c r="MSB110" s="1252"/>
      <c r="MSC110" s="1252"/>
      <c r="MSD110" s="1252"/>
      <c r="MSE110" s="1252"/>
      <c r="MSF110" s="1252"/>
      <c r="MSG110" s="1252"/>
      <c r="MSH110" s="1252"/>
      <c r="MSI110" s="1252"/>
      <c r="MSJ110" s="1252"/>
      <c r="MSK110" s="1252"/>
      <c r="MSL110" s="1252"/>
      <c r="MSM110" s="1252"/>
      <c r="MSN110" s="1252"/>
      <c r="MSO110" s="1252"/>
      <c r="MSP110" s="1252"/>
      <c r="MSQ110" s="1252"/>
      <c r="MSR110" s="1252"/>
      <c r="MSS110" s="1252"/>
      <c r="MST110" s="1252"/>
      <c r="MSU110" s="1252"/>
      <c r="MSV110" s="1252"/>
      <c r="MSW110" s="1252"/>
      <c r="MSX110" s="1252"/>
      <c r="MSY110" s="1252"/>
      <c r="MSZ110" s="1252"/>
      <c r="MTA110" s="1252"/>
      <c r="MTB110" s="1252"/>
      <c r="MTC110" s="1252"/>
      <c r="MTD110" s="1252"/>
      <c r="MTE110" s="1252"/>
      <c r="MTF110" s="1252"/>
      <c r="MTG110" s="1252"/>
      <c r="MTH110" s="1252"/>
      <c r="MTI110" s="1252"/>
      <c r="MTJ110" s="1252"/>
      <c r="MTK110" s="1252"/>
      <c r="MTL110" s="1252"/>
      <c r="MTM110" s="1252"/>
      <c r="MTN110" s="1252"/>
      <c r="MTO110" s="1252"/>
      <c r="MTP110" s="1252"/>
      <c r="MTQ110" s="1252"/>
      <c r="MTR110" s="1252"/>
      <c r="MTS110" s="1252"/>
      <c r="MTT110" s="1252"/>
      <c r="MTU110" s="1252"/>
      <c r="MTV110" s="1252"/>
      <c r="MTW110" s="1252"/>
      <c r="MTX110" s="1252"/>
      <c r="MTY110" s="1252"/>
      <c r="MTZ110" s="1252"/>
      <c r="MUA110" s="1252"/>
      <c r="MUB110" s="1252"/>
      <c r="MUC110" s="1252"/>
      <c r="MUD110" s="1252"/>
      <c r="MUE110" s="1252"/>
      <c r="MUF110" s="1252"/>
      <c r="MUG110" s="1252"/>
      <c r="MUH110" s="1252"/>
      <c r="MUI110" s="1252"/>
      <c r="MUJ110" s="1252"/>
      <c r="MUK110" s="1252"/>
      <c r="MUL110" s="1252"/>
      <c r="MUM110" s="1252"/>
      <c r="MUN110" s="1252"/>
      <c r="MUO110" s="1252"/>
      <c r="MUP110" s="1252"/>
      <c r="MUQ110" s="1252"/>
      <c r="MUR110" s="1252"/>
      <c r="MUS110" s="1252"/>
      <c r="MUT110" s="1252"/>
      <c r="MUU110" s="1252"/>
      <c r="MUV110" s="1252"/>
      <c r="MUW110" s="1252"/>
      <c r="MUX110" s="1252"/>
      <c r="MUY110" s="1252"/>
      <c r="MUZ110" s="1252"/>
      <c r="MVA110" s="1252"/>
      <c r="MVB110" s="1252"/>
      <c r="MVC110" s="1252"/>
      <c r="MVD110" s="1252"/>
      <c r="MVE110" s="1252"/>
      <c r="MVF110" s="1252"/>
      <c r="MVG110" s="1252"/>
      <c r="MVH110" s="1252"/>
      <c r="MVI110" s="1252"/>
      <c r="MVJ110" s="1252"/>
      <c r="MVK110" s="1252"/>
      <c r="MVL110" s="1252"/>
      <c r="MVM110" s="1252"/>
      <c r="MVN110" s="1252"/>
      <c r="MVO110" s="1252"/>
      <c r="MVP110" s="1252"/>
      <c r="MVQ110" s="1252"/>
      <c r="MVR110" s="1252"/>
      <c r="MVS110" s="1252"/>
      <c r="MVT110" s="1252"/>
      <c r="MVU110" s="1252"/>
      <c r="MVV110" s="1252"/>
      <c r="MVW110" s="1252"/>
      <c r="MVX110" s="1252"/>
      <c r="MVY110" s="1252"/>
      <c r="MVZ110" s="1252"/>
      <c r="MWA110" s="1252"/>
      <c r="MWB110" s="1252"/>
      <c r="MWC110" s="1252"/>
      <c r="MWD110" s="1252"/>
      <c r="MWE110" s="1252"/>
      <c r="MWF110" s="1252"/>
      <c r="MWG110" s="1252"/>
      <c r="MWH110" s="1252"/>
      <c r="MWI110" s="1252"/>
      <c r="MWJ110" s="1252"/>
      <c r="MWK110" s="1252"/>
      <c r="MWL110" s="1252"/>
      <c r="MWM110" s="1252"/>
      <c r="MWN110" s="1252"/>
      <c r="MWO110" s="1252"/>
      <c r="MWP110" s="1252"/>
      <c r="MWQ110" s="1252"/>
      <c r="MWR110" s="1252"/>
      <c r="MWS110" s="1252"/>
      <c r="MWT110" s="1252"/>
      <c r="MWU110" s="1252"/>
      <c r="MWV110" s="1252"/>
      <c r="MWW110" s="1252"/>
      <c r="MWX110" s="1252"/>
      <c r="MWY110" s="1252"/>
      <c r="MWZ110" s="1252"/>
      <c r="MXA110" s="1252"/>
      <c r="MXB110" s="1252"/>
      <c r="MXC110" s="1252"/>
      <c r="MXD110" s="1252"/>
      <c r="MXE110" s="1252"/>
      <c r="MXF110" s="1252"/>
      <c r="MXG110" s="1252"/>
      <c r="MXH110" s="1252"/>
      <c r="MXI110" s="1252"/>
      <c r="MXJ110" s="1252"/>
      <c r="MXK110" s="1252"/>
      <c r="MXL110" s="1252"/>
      <c r="MXM110" s="1252"/>
      <c r="MXN110" s="1252"/>
      <c r="MXO110" s="1252"/>
      <c r="MXP110" s="1252"/>
      <c r="MXQ110" s="1252"/>
      <c r="MXR110" s="1252"/>
      <c r="MXS110" s="1252"/>
      <c r="MXT110" s="1252"/>
      <c r="MXU110" s="1252"/>
      <c r="MXV110" s="1252"/>
      <c r="MXW110" s="1252"/>
      <c r="MXX110" s="1252"/>
      <c r="MXY110" s="1252"/>
      <c r="MXZ110" s="1252"/>
      <c r="MYA110" s="1252"/>
      <c r="MYB110" s="1252"/>
      <c r="MYC110" s="1252"/>
      <c r="MYD110" s="1252"/>
      <c r="MYE110" s="1252"/>
      <c r="MYF110" s="1252"/>
      <c r="MYG110" s="1252"/>
      <c r="MYH110" s="1252"/>
      <c r="MYI110" s="1252"/>
      <c r="MYJ110" s="1252"/>
      <c r="MYK110" s="1252"/>
      <c r="MYL110" s="1252"/>
      <c r="MYM110" s="1252"/>
      <c r="MYN110" s="1252"/>
      <c r="MYO110" s="1252"/>
      <c r="MYP110" s="1252"/>
      <c r="MYQ110" s="1252"/>
      <c r="MYR110" s="1252"/>
      <c r="MYS110" s="1252"/>
      <c r="MYT110" s="1252"/>
      <c r="MYU110" s="1252"/>
      <c r="MYV110" s="1252"/>
      <c r="MYW110" s="1252"/>
      <c r="MYX110" s="1252"/>
      <c r="MYY110" s="1252"/>
      <c r="MYZ110" s="1252"/>
      <c r="MZA110" s="1252"/>
      <c r="MZB110" s="1252"/>
      <c r="MZC110" s="1252"/>
      <c r="MZD110" s="1252"/>
      <c r="MZE110" s="1252"/>
      <c r="MZF110" s="1252"/>
      <c r="MZG110" s="1252"/>
      <c r="MZH110" s="1252"/>
      <c r="MZI110" s="1252"/>
      <c r="MZJ110" s="1252"/>
      <c r="MZK110" s="1252"/>
      <c r="MZL110" s="1252"/>
      <c r="MZM110" s="1252"/>
      <c r="MZN110" s="1252"/>
      <c r="MZO110" s="1252"/>
      <c r="MZP110" s="1252"/>
      <c r="MZQ110" s="1252"/>
      <c r="MZR110" s="1252"/>
      <c r="MZS110" s="1252"/>
      <c r="MZT110" s="1252"/>
      <c r="MZU110" s="1252"/>
      <c r="MZV110" s="1252"/>
      <c r="MZW110" s="1252"/>
      <c r="MZX110" s="1252"/>
      <c r="MZY110" s="1252"/>
      <c r="MZZ110" s="1252"/>
      <c r="NAA110" s="1252"/>
      <c r="NAB110" s="1252"/>
      <c r="NAC110" s="1252"/>
      <c r="NAD110" s="1252"/>
      <c r="NAE110" s="1252"/>
      <c r="NAF110" s="1252"/>
      <c r="NAG110" s="1252"/>
      <c r="NAH110" s="1252"/>
      <c r="NAI110" s="1252"/>
      <c r="NAJ110" s="1252"/>
      <c r="NAK110" s="1252"/>
      <c r="NAL110" s="1252"/>
      <c r="NAM110" s="1252"/>
      <c r="NAN110" s="1252"/>
      <c r="NAO110" s="1252"/>
      <c r="NAP110" s="1252"/>
      <c r="NAQ110" s="1252"/>
      <c r="NAR110" s="1252"/>
      <c r="NAS110" s="1252"/>
      <c r="NAT110" s="1252"/>
      <c r="NAU110" s="1252"/>
      <c r="NAV110" s="1252"/>
      <c r="NAW110" s="1252"/>
      <c r="NAX110" s="1252"/>
      <c r="NAY110" s="1252"/>
      <c r="NAZ110" s="1252"/>
      <c r="NBA110" s="1252"/>
      <c r="NBB110" s="1252"/>
      <c r="NBC110" s="1252"/>
      <c r="NBD110" s="1252"/>
      <c r="NBE110" s="1252"/>
      <c r="NBF110" s="1252"/>
      <c r="NBG110" s="1252"/>
      <c r="NBH110" s="1252"/>
      <c r="NBI110" s="1252"/>
      <c r="NBJ110" s="1252"/>
      <c r="NBK110" s="1252"/>
      <c r="NBL110" s="1252"/>
      <c r="NBM110" s="1252"/>
      <c r="NBN110" s="1252"/>
      <c r="NBO110" s="1252"/>
      <c r="NBP110" s="1252"/>
      <c r="NBQ110" s="1252"/>
      <c r="NBR110" s="1252"/>
      <c r="NBS110" s="1252"/>
      <c r="NBT110" s="1252"/>
      <c r="NBU110" s="1252"/>
      <c r="NBV110" s="1252"/>
      <c r="NBW110" s="1252"/>
      <c r="NBX110" s="1252"/>
      <c r="NBY110" s="1252"/>
      <c r="NBZ110" s="1252"/>
      <c r="NCA110" s="1252"/>
      <c r="NCB110" s="1252"/>
      <c r="NCC110" s="1252"/>
      <c r="NCD110" s="1252"/>
      <c r="NCE110" s="1252"/>
      <c r="NCF110" s="1252"/>
      <c r="NCG110" s="1252"/>
      <c r="NCH110" s="1252"/>
      <c r="NCI110" s="1252"/>
      <c r="NCJ110" s="1252"/>
      <c r="NCK110" s="1252"/>
      <c r="NCL110" s="1252"/>
      <c r="NCM110" s="1252"/>
      <c r="NCN110" s="1252"/>
      <c r="NCO110" s="1252"/>
      <c r="NCP110" s="1252"/>
      <c r="NCQ110" s="1252"/>
      <c r="NCR110" s="1252"/>
      <c r="NCS110" s="1252"/>
      <c r="NCT110" s="1252"/>
      <c r="NCU110" s="1252"/>
      <c r="NCV110" s="1252"/>
      <c r="NCW110" s="1252"/>
      <c r="NCX110" s="1252"/>
      <c r="NCY110" s="1252"/>
      <c r="NCZ110" s="1252"/>
      <c r="NDA110" s="1252"/>
      <c r="NDB110" s="1252"/>
      <c r="NDC110" s="1252"/>
      <c r="NDD110" s="1252"/>
      <c r="NDE110" s="1252"/>
      <c r="NDF110" s="1252"/>
      <c r="NDG110" s="1252"/>
      <c r="NDH110" s="1252"/>
      <c r="NDI110" s="1252"/>
      <c r="NDJ110" s="1252"/>
      <c r="NDK110" s="1252"/>
      <c r="NDL110" s="1252"/>
      <c r="NDM110" s="1252"/>
      <c r="NDN110" s="1252"/>
      <c r="NDO110" s="1252"/>
      <c r="NDP110" s="1252"/>
      <c r="NDQ110" s="1252"/>
      <c r="NDR110" s="1252"/>
      <c r="NDS110" s="1252"/>
      <c r="NDT110" s="1252"/>
      <c r="NDU110" s="1252"/>
      <c r="NDV110" s="1252"/>
      <c r="NDW110" s="1252"/>
      <c r="NDX110" s="1252"/>
      <c r="NDY110" s="1252"/>
      <c r="NDZ110" s="1252"/>
      <c r="NEA110" s="1252"/>
      <c r="NEB110" s="1252"/>
      <c r="NEC110" s="1252"/>
      <c r="NED110" s="1252"/>
      <c r="NEE110" s="1252"/>
      <c r="NEF110" s="1252"/>
      <c r="NEG110" s="1252"/>
      <c r="NEH110" s="1252"/>
      <c r="NEI110" s="1252"/>
      <c r="NEJ110" s="1252"/>
      <c r="NEK110" s="1252"/>
      <c r="NEL110" s="1252"/>
      <c r="NEM110" s="1252"/>
      <c r="NEN110" s="1252"/>
      <c r="NEO110" s="1252"/>
      <c r="NEP110" s="1252"/>
      <c r="NEQ110" s="1252"/>
      <c r="NER110" s="1252"/>
      <c r="NES110" s="1252"/>
      <c r="NET110" s="1252"/>
      <c r="NEU110" s="1252"/>
      <c r="NEV110" s="1252"/>
      <c r="NEW110" s="1252"/>
      <c r="NEX110" s="1252"/>
      <c r="NEY110" s="1252"/>
      <c r="NEZ110" s="1252"/>
      <c r="NFA110" s="1252"/>
      <c r="NFB110" s="1252"/>
      <c r="NFC110" s="1252"/>
      <c r="NFD110" s="1252"/>
      <c r="NFE110" s="1252"/>
      <c r="NFF110" s="1252"/>
      <c r="NFG110" s="1252"/>
      <c r="NFH110" s="1252"/>
      <c r="NFI110" s="1252"/>
      <c r="NFJ110" s="1252"/>
      <c r="NFK110" s="1252"/>
      <c r="NFL110" s="1252"/>
      <c r="NFM110" s="1252"/>
      <c r="NFN110" s="1252"/>
      <c r="NFO110" s="1252"/>
      <c r="NFP110" s="1252"/>
      <c r="NFQ110" s="1252"/>
      <c r="NFR110" s="1252"/>
      <c r="NFS110" s="1252"/>
      <c r="NFT110" s="1252"/>
      <c r="NFU110" s="1252"/>
      <c r="NFV110" s="1252"/>
      <c r="NFW110" s="1252"/>
      <c r="NFX110" s="1252"/>
      <c r="NFY110" s="1252"/>
      <c r="NFZ110" s="1252"/>
      <c r="NGA110" s="1252"/>
      <c r="NGB110" s="1252"/>
      <c r="NGC110" s="1252"/>
      <c r="NGD110" s="1252"/>
      <c r="NGE110" s="1252"/>
      <c r="NGF110" s="1252"/>
      <c r="NGG110" s="1252"/>
      <c r="NGH110" s="1252"/>
      <c r="NGI110" s="1252"/>
      <c r="NGJ110" s="1252"/>
      <c r="NGK110" s="1252"/>
      <c r="NGL110" s="1252"/>
      <c r="NGM110" s="1252"/>
      <c r="NGN110" s="1252"/>
      <c r="NGO110" s="1252"/>
      <c r="NGP110" s="1252"/>
      <c r="NGQ110" s="1252"/>
      <c r="NGR110" s="1252"/>
      <c r="NGS110" s="1252"/>
      <c r="NGT110" s="1252"/>
      <c r="NGU110" s="1252"/>
      <c r="NGV110" s="1252"/>
      <c r="NGW110" s="1252"/>
      <c r="NGX110" s="1252"/>
      <c r="NGY110" s="1252"/>
      <c r="NGZ110" s="1252"/>
      <c r="NHA110" s="1252"/>
      <c r="NHB110" s="1252"/>
      <c r="NHC110" s="1252"/>
      <c r="NHD110" s="1252"/>
      <c r="NHE110" s="1252"/>
      <c r="NHF110" s="1252"/>
      <c r="NHG110" s="1252"/>
      <c r="NHH110" s="1252"/>
      <c r="NHI110" s="1252"/>
      <c r="NHJ110" s="1252"/>
      <c r="NHK110" s="1252"/>
      <c r="NHL110" s="1252"/>
      <c r="NHM110" s="1252"/>
      <c r="NHN110" s="1252"/>
      <c r="NHO110" s="1252"/>
      <c r="NHP110" s="1252"/>
      <c r="NHQ110" s="1252"/>
      <c r="NHR110" s="1252"/>
      <c r="NHS110" s="1252"/>
      <c r="NHT110" s="1252"/>
      <c r="NHU110" s="1252"/>
      <c r="NHV110" s="1252"/>
      <c r="NHW110" s="1252"/>
      <c r="NHX110" s="1252"/>
      <c r="NHY110" s="1252"/>
      <c r="NHZ110" s="1252"/>
      <c r="NIA110" s="1252"/>
      <c r="NIB110" s="1252"/>
      <c r="NIC110" s="1252"/>
      <c r="NID110" s="1252"/>
      <c r="NIE110" s="1252"/>
      <c r="NIF110" s="1252"/>
      <c r="NIG110" s="1252"/>
      <c r="NIH110" s="1252"/>
      <c r="NII110" s="1252"/>
      <c r="NIJ110" s="1252"/>
      <c r="NIK110" s="1252"/>
      <c r="NIL110" s="1252"/>
      <c r="NIM110" s="1252"/>
      <c r="NIN110" s="1252"/>
      <c r="NIO110" s="1252"/>
      <c r="NIP110" s="1252"/>
      <c r="NIQ110" s="1252"/>
      <c r="NIR110" s="1252"/>
      <c r="NIS110" s="1252"/>
      <c r="NIT110" s="1252"/>
      <c r="NIU110" s="1252"/>
      <c r="NIV110" s="1252"/>
      <c r="NIW110" s="1252"/>
      <c r="NIX110" s="1252"/>
      <c r="NIY110" s="1252"/>
      <c r="NIZ110" s="1252"/>
      <c r="NJA110" s="1252"/>
      <c r="NJB110" s="1252"/>
      <c r="NJC110" s="1252"/>
      <c r="NJD110" s="1252"/>
      <c r="NJE110" s="1252"/>
      <c r="NJF110" s="1252"/>
      <c r="NJG110" s="1252"/>
      <c r="NJH110" s="1252"/>
      <c r="NJI110" s="1252"/>
      <c r="NJJ110" s="1252"/>
      <c r="NJK110" s="1252"/>
      <c r="NJL110" s="1252"/>
      <c r="NJM110" s="1252"/>
      <c r="NJN110" s="1252"/>
      <c r="NJO110" s="1252"/>
      <c r="NJP110" s="1252"/>
      <c r="NJQ110" s="1252"/>
      <c r="NJR110" s="1252"/>
      <c r="NJS110" s="1252"/>
      <c r="NJT110" s="1252"/>
      <c r="NJU110" s="1252"/>
      <c r="NJV110" s="1252"/>
      <c r="NJW110" s="1252"/>
      <c r="NJX110" s="1252"/>
      <c r="NJY110" s="1252"/>
      <c r="NJZ110" s="1252"/>
      <c r="NKA110" s="1252"/>
      <c r="NKB110" s="1252"/>
      <c r="NKC110" s="1252"/>
      <c r="NKD110" s="1252"/>
      <c r="NKE110" s="1252"/>
      <c r="NKF110" s="1252"/>
      <c r="NKG110" s="1252"/>
      <c r="NKH110" s="1252"/>
      <c r="NKI110" s="1252"/>
      <c r="NKJ110" s="1252"/>
      <c r="NKK110" s="1252"/>
      <c r="NKL110" s="1252"/>
      <c r="NKM110" s="1252"/>
      <c r="NKN110" s="1252"/>
      <c r="NKO110" s="1252"/>
      <c r="NKP110" s="1252"/>
      <c r="NKQ110" s="1252"/>
      <c r="NKR110" s="1252"/>
      <c r="NKS110" s="1252"/>
      <c r="NKT110" s="1252"/>
      <c r="NKU110" s="1252"/>
      <c r="NKV110" s="1252"/>
      <c r="NKW110" s="1252"/>
      <c r="NKX110" s="1252"/>
      <c r="NKY110" s="1252"/>
      <c r="NKZ110" s="1252"/>
      <c r="NLA110" s="1252"/>
      <c r="NLB110" s="1252"/>
      <c r="NLC110" s="1252"/>
      <c r="NLD110" s="1252"/>
      <c r="NLE110" s="1252"/>
      <c r="NLF110" s="1252"/>
      <c r="NLG110" s="1252"/>
      <c r="NLH110" s="1252"/>
      <c r="NLI110" s="1252"/>
      <c r="NLJ110" s="1252"/>
      <c r="NLK110" s="1252"/>
      <c r="NLL110" s="1252"/>
      <c r="NLM110" s="1252"/>
      <c r="NLN110" s="1252"/>
      <c r="NLO110" s="1252"/>
      <c r="NLP110" s="1252"/>
      <c r="NLQ110" s="1252"/>
      <c r="NLR110" s="1252"/>
      <c r="NLS110" s="1252"/>
      <c r="NLT110" s="1252"/>
      <c r="NLU110" s="1252"/>
      <c r="NLV110" s="1252"/>
      <c r="NLW110" s="1252"/>
      <c r="NLX110" s="1252"/>
      <c r="NLY110" s="1252"/>
      <c r="NLZ110" s="1252"/>
      <c r="NMA110" s="1252"/>
      <c r="NMB110" s="1252"/>
      <c r="NMC110" s="1252"/>
      <c r="NMD110" s="1252"/>
      <c r="NME110" s="1252"/>
      <c r="NMF110" s="1252"/>
      <c r="NMG110" s="1252"/>
      <c r="NMH110" s="1252"/>
      <c r="NMI110" s="1252"/>
      <c r="NMJ110" s="1252"/>
      <c r="NMK110" s="1252"/>
      <c r="NML110" s="1252"/>
      <c r="NMM110" s="1252"/>
      <c r="NMN110" s="1252"/>
      <c r="NMO110" s="1252"/>
      <c r="NMP110" s="1252"/>
      <c r="NMQ110" s="1252"/>
      <c r="NMR110" s="1252"/>
      <c r="NMS110" s="1252"/>
      <c r="NMT110" s="1252"/>
      <c r="NMU110" s="1252"/>
      <c r="NMV110" s="1252"/>
      <c r="NMW110" s="1252"/>
      <c r="NMX110" s="1252"/>
      <c r="NMY110" s="1252"/>
      <c r="NMZ110" s="1252"/>
      <c r="NNA110" s="1252"/>
      <c r="NNB110" s="1252"/>
      <c r="NNC110" s="1252"/>
      <c r="NND110" s="1252"/>
      <c r="NNE110" s="1252"/>
      <c r="NNF110" s="1252"/>
      <c r="NNG110" s="1252"/>
      <c r="NNH110" s="1252"/>
      <c r="NNI110" s="1252"/>
      <c r="NNJ110" s="1252"/>
      <c r="NNK110" s="1252"/>
      <c r="NNL110" s="1252"/>
      <c r="NNM110" s="1252"/>
      <c r="NNN110" s="1252"/>
      <c r="NNO110" s="1252"/>
      <c r="NNP110" s="1252"/>
      <c r="NNQ110" s="1252"/>
      <c r="NNR110" s="1252"/>
      <c r="NNS110" s="1252"/>
      <c r="NNT110" s="1252"/>
      <c r="NNU110" s="1252"/>
      <c r="NNV110" s="1252"/>
      <c r="NNW110" s="1252"/>
      <c r="NNX110" s="1252"/>
      <c r="NNY110" s="1252"/>
      <c r="NNZ110" s="1252"/>
      <c r="NOA110" s="1252"/>
      <c r="NOB110" s="1252"/>
      <c r="NOC110" s="1252"/>
      <c r="NOD110" s="1252"/>
      <c r="NOE110" s="1252"/>
      <c r="NOF110" s="1252"/>
      <c r="NOG110" s="1252"/>
      <c r="NOH110" s="1252"/>
      <c r="NOI110" s="1252"/>
      <c r="NOJ110" s="1252"/>
      <c r="NOK110" s="1252"/>
      <c r="NOL110" s="1252"/>
      <c r="NOM110" s="1252"/>
      <c r="NON110" s="1252"/>
      <c r="NOO110" s="1252"/>
      <c r="NOP110" s="1252"/>
      <c r="NOQ110" s="1252"/>
      <c r="NOR110" s="1252"/>
      <c r="NOS110" s="1252"/>
      <c r="NOT110" s="1252"/>
      <c r="NOU110" s="1252"/>
      <c r="NOV110" s="1252"/>
      <c r="NOW110" s="1252"/>
      <c r="NOX110" s="1252"/>
      <c r="NOY110" s="1252"/>
      <c r="NOZ110" s="1252"/>
      <c r="NPA110" s="1252"/>
      <c r="NPB110" s="1252"/>
      <c r="NPC110" s="1252"/>
      <c r="NPD110" s="1252"/>
      <c r="NPE110" s="1252"/>
      <c r="NPF110" s="1252"/>
      <c r="NPG110" s="1252"/>
      <c r="NPH110" s="1252"/>
      <c r="NPI110" s="1252"/>
      <c r="NPJ110" s="1252"/>
      <c r="NPK110" s="1252"/>
      <c r="NPL110" s="1252"/>
      <c r="NPM110" s="1252"/>
      <c r="NPN110" s="1252"/>
      <c r="NPO110" s="1252"/>
      <c r="NPP110" s="1252"/>
      <c r="NPQ110" s="1252"/>
      <c r="NPR110" s="1252"/>
      <c r="NPS110" s="1252"/>
      <c r="NPT110" s="1252"/>
      <c r="NPU110" s="1252"/>
      <c r="NPV110" s="1252"/>
      <c r="NPW110" s="1252"/>
      <c r="NPX110" s="1252"/>
      <c r="NPY110" s="1252"/>
      <c r="NPZ110" s="1252"/>
      <c r="NQA110" s="1252"/>
      <c r="NQB110" s="1252"/>
      <c r="NQC110" s="1252"/>
      <c r="NQD110" s="1252"/>
      <c r="NQE110" s="1252"/>
      <c r="NQF110" s="1252"/>
      <c r="NQG110" s="1252"/>
      <c r="NQH110" s="1252"/>
      <c r="NQI110" s="1252"/>
      <c r="NQJ110" s="1252"/>
      <c r="NQK110" s="1252"/>
      <c r="NQL110" s="1252"/>
      <c r="NQM110" s="1252"/>
      <c r="NQN110" s="1252"/>
      <c r="NQO110" s="1252"/>
      <c r="NQP110" s="1252"/>
      <c r="NQQ110" s="1252"/>
      <c r="NQR110" s="1252"/>
      <c r="NQS110" s="1252"/>
      <c r="NQT110" s="1252"/>
      <c r="NQU110" s="1252"/>
      <c r="NQV110" s="1252"/>
      <c r="NQW110" s="1252"/>
      <c r="NQX110" s="1252"/>
      <c r="NQY110" s="1252"/>
      <c r="NQZ110" s="1252"/>
      <c r="NRA110" s="1252"/>
      <c r="NRB110" s="1252"/>
      <c r="NRC110" s="1252"/>
      <c r="NRD110" s="1252"/>
      <c r="NRE110" s="1252"/>
      <c r="NRF110" s="1252"/>
      <c r="NRG110" s="1252"/>
      <c r="NRH110" s="1252"/>
      <c r="NRI110" s="1252"/>
      <c r="NRJ110" s="1252"/>
      <c r="NRK110" s="1252"/>
      <c r="NRL110" s="1252"/>
      <c r="NRM110" s="1252"/>
      <c r="NRN110" s="1252"/>
      <c r="NRO110" s="1252"/>
      <c r="NRP110" s="1252"/>
      <c r="NRQ110" s="1252"/>
      <c r="NRR110" s="1252"/>
      <c r="NRS110" s="1252"/>
      <c r="NRT110" s="1252"/>
      <c r="NRU110" s="1252"/>
      <c r="NRV110" s="1252"/>
      <c r="NRW110" s="1252"/>
      <c r="NRX110" s="1252"/>
      <c r="NRY110" s="1252"/>
      <c r="NRZ110" s="1252"/>
      <c r="NSA110" s="1252"/>
      <c r="NSB110" s="1252"/>
      <c r="NSC110" s="1252"/>
      <c r="NSD110" s="1252"/>
      <c r="NSE110" s="1252"/>
      <c r="NSF110" s="1252"/>
      <c r="NSG110" s="1252"/>
      <c r="NSH110" s="1252"/>
      <c r="NSI110" s="1252"/>
      <c r="NSJ110" s="1252"/>
      <c r="NSK110" s="1252"/>
      <c r="NSL110" s="1252"/>
      <c r="NSM110" s="1252"/>
      <c r="NSN110" s="1252"/>
      <c r="NSO110" s="1252"/>
      <c r="NSP110" s="1252"/>
      <c r="NSQ110" s="1252"/>
      <c r="NSR110" s="1252"/>
      <c r="NSS110" s="1252"/>
      <c r="NST110" s="1252"/>
      <c r="NSU110" s="1252"/>
      <c r="NSV110" s="1252"/>
      <c r="NSW110" s="1252"/>
      <c r="NSX110" s="1252"/>
      <c r="NSY110" s="1252"/>
      <c r="NSZ110" s="1252"/>
      <c r="NTA110" s="1252"/>
      <c r="NTB110" s="1252"/>
      <c r="NTC110" s="1252"/>
      <c r="NTD110" s="1252"/>
      <c r="NTE110" s="1252"/>
      <c r="NTF110" s="1252"/>
      <c r="NTG110" s="1252"/>
      <c r="NTH110" s="1252"/>
      <c r="NTI110" s="1252"/>
      <c r="NTJ110" s="1252"/>
      <c r="NTK110" s="1252"/>
      <c r="NTL110" s="1252"/>
      <c r="NTM110" s="1252"/>
      <c r="NTN110" s="1252"/>
      <c r="NTO110" s="1252"/>
      <c r="NTP110" s="1252"/>
      <c r="NTQ110" s="1252"/>
      <c r="NTR110" s="1252"/>
      <c r="NTS110" s="1252"/>
      <c r="NTT110" s="1252"/>
      <c r="NTU110" s="1252"/>
      <c r="NTV110" s="1252"/>
      <c r="NTW110" s="1252"/>
      <c r="NTX110" s="1252"/>
      <c r="NTY110" s="1252"/>
      <c r="NTZ110" s="1252"/>
      <c r="NUA110" s="1252"/>
      <c r="NUB110" s="1252"/>
      <c r="NUC110" s="1252"/>
      <c r="NUD110" s="1252"/>
      <c r="NUE110" s="1252"/>
      <c r="NUF110" s="1252"/>
      <c r="NUG110" s="1252"/>
      <c r="NUH110" s="1252"/>
      <c r="NUI110" s="1252"/>
      <c r="NUJ110" s="1252"/>
      <c r="NUK110" s="1252"/>
      <c r="NUL110" s="1252"/>
      <c r="NUM110" s="1252"/>
      <c r="NUN110" s="1252"/>
      <c r="NUO110" s="1252"/>
      <c r="NUP110" s="1252"/>
      <c r="NUQ110" s="1252"/>
      <c r="NUR110" s="1252"/>
      <c r="NUS110" s="1252"/>
      <c r="NUT110" s="1252"/>
      <c r="NUU110" s="1252"/>
      <c r="NUV110" s="1252"/>
      <c r="NUW110" s="1252"/>
      <c r="NUX110" s="1252"/>
      <c r="NUY110" s="1252"/>
      <c r="NUZ110" s="1252"/>
      <c r="NVA110" s="1252"/>
      <c r="NVB110" s="1252"/>
      <c r="NVC110" s="1252"/>
      <c r="NVD110" s="1252"/>
      <c r="NVE110" s="1252"/>
      <c r="NVF110" s="1252"/>
      <c r="NVG110" s="1252"/>
      <c r="NVH110" s="1252"/>
      <c r="NVI110" s="1252"/>
      <c r="NVJ110" s="1252"/>
      <c r="NVK110" s="1252"/>
      <c r="NVL110" s="1252"/>
      <c r="NVM110" s="1252"/>
      <c r="NVN110" s="1252"/>
      <c r="NVO110" s="1252"/>
      <c r="NVP110" s="1252"/>
      <c r="NVQ110" s="1252"/>
      <c r="NVR110" s="1252"/>
      <c r="NVS110" s="1252"/>
      <c r="NVT110" s="1252"/>
      <c r="NVU110" s="1252"/>
      <c r="NVV110" s="1252"/>
      <c r="NVW110" s="1252"/>
      <c r="NVX110" s="1252"/>
      <c r="NVY110" s="1252"/>
      <c r="NVZ110" s="1252"/>
      <c r="NWA110" s="1252"/>
      <c r="NWB110" s="1252"/>
      <c r="NWC110" s="1252"/>
      <c r="NWD110" s="1252"/>
      <c r="NWE110" s="1252"/>
      <c r="NWF110" s="1252"/>
      <c r="NWG110" s="1252"/>
      <c r="NWH110" s="1252"/>
      <c r="NWI110" s="1252"/>
      <c r="NWJ110" s="1252"/>
      <c r="NWK110" s="1252"/>
      <c r="NWL110" s="1252"/>
      <c r="NWM110" s="1252"/>
      <c r="NWN110" s="1252"/>
      <c r="NWO110" s="1252"/>
      <c r="NWP110" s="1252"/>
      <c r="NWQ110" s="1252"/>
      <c r="NWR110" s="1252"/>
      <c r="NWS110" s="1252"/>
      <c r="NWT110" s="1252"/>
      <c r="NWU110" s="1252"/>
      <c r="NWV110" s="1252"/>
      <c r="NWW110" s="1252"/>
      <c r="NWX110" s="1252"/>
      <c r="NWY110" s="1252"/>
      <c r="NWZ110" s="1252"/>
      <c r="NXA110" s="1252"/>
      <c r="NXB110" s="1252"/>
      <c r="NXC110" s="1252"/>
      <c r="NXD110" s="1252"/>
      <c r="NXE110" s="1252"/>
      <c r="NXF110" s="1252"/>
      <c r="NXG110" s="1252"/>
      <c r="NXH110" s="1252"/>
      <c r="NXI110" s="1252"/>
      <c r="NXJ110" s="1252"/>
      <c r="NXK110" s="1252"/>
      <c r="NXL110" s="1252"/>
      <c r="NXM110" s="1252"/>
      <c r="NXN110" s="1252"/>
      <c r="NXO110" s="1252"/>
      <c r="NXP110" s="1252"/>
      <c r="NXQ110" s="1252"/>
      <c r="NXR110" s="1252"/>
      <c r="NXS110" s="1252"/>
      <c r="NXT110" s="1252"/>
      <c r="NXU110" s="1252"/>
      <c r="NXV110" s="1252"/>
      <c r="NXW110" s="1252"/>
      <c r="NXX110" s="1252"/>
      <c r="NXY110" s="1252"/>
      <c r="NXZ110" s="1252"/>
      <c r="NYA110" s="1252"/>
      <c r="NYB110" s="1252"/>
      <c r="NYC110" s="1252"/>
      <c r="NYD110" s="1252"/>
      <c r="NYE110" s="1252"/>
      <c r="NYF110" s="1252"/>
      <c r="NYG110" s="1252"/>
      <c r="NYH110" s="1252"/>
      <c r="NYI110" s="1252"/>
      <c r="NYJ110" s="1252"/>
      <c r="NYK110" s="1252"/>
      <c r="NYL110" s="1252"/>
      <c r="NYM110" s="1252"/>
      <c r="NYN110" s="1252"/>
      <c r="NYO110" s="1252"/>
      <c r="NYP110" s="1252"/>
      <c r="NYQ110" s="1252"/>
      <c r="NYR110" s="1252"/>
      <c r="NYS110" s="1252"/>
      <c r="NYT110" s="1252"/>
      <c r="NYU110" s="1252"/>
      <c r="NYV110" s="1252"/>
      <c r="NYW110" s="1252"/>
      <c r="NYX110" s="1252"/>
      <c r="NYY110" s="1252"/>
      <c r="NYZ110" s="1252"/>
      <c r="NZA110" s="1252"/>
      <c r="NZB110" s="1252"/>
      <c r="NZC110" s="1252"/>
      <c r="NZD110" s="1252"/>
      <c r="NZE110" s="1252"/>
      <c r="NZF110" s="1252"/>
      <c r="NZG110" s="1252"/>
      <c r="NZH110" s="1252"/>
      <c r="NZI110" s="1252"/>
      <c r="NZJ110" s="1252"/>
      <c r="NZK110" s="1252"/>
      <c r="NZL110" s="1252"/>
      <c r="NZM110" s="1252"/>
      <c r="NZN110" s="1252"/>
      <c r="NZO110" s="1252"/>
      <c r="NZP110" s="1252"/>
      <c r="NZQ110" s="1252"/>
      <c r="NZR110" s="1252"/>
      <c r="NZS110" s="1252"/>
      <c r="NZT110" s="1252"/>
      <c r="NZU110" s="1252"/>
      <c r="NZV110" s="1252"/>
      <c r="NZW110" s="1252"/>
      <c r="NZX110" s="1252"/>
      <c r="NZY110" s="1252"/>
      <c r="NZZ110" s="1252"/>
      <c r="OAA110" s="1252"/>
      <c r="OAB110" s="1252"/>
      <c r="OAC110" s="1252"/>
      <c r="OAD110" s="1252"/>
      <c r="OAE110" s="1252"/>
      <c r="OAF110" s="1252"/>
      <c r="OAG110" s="1252"/>
      <c r="OAH110" s="1252"/>
      <c r="OAI110" s="1252"/>
      <c r="OAJ110" s="1252"/>
      <c r="OAK110" s="1252"/>
      <c r="OAL110" s="1252"/>
      <c r="OAM110" s="1252"/>
      <c r="OAN110" s="1252"/>
      <c r="OAO110" s="1252"/>
      <c r="OAP110" s="1252"/>
      <c r="OAQ110" s="1252"/>
      <c r="OAR110" s="1252"/>
      <c r="OAS110" s="1252"/>
      <c r="OAT110" s="1252"/>
      <c r="OAU110" s="1252"/>
      <c r="OAV110" s="1252"/>
      <c r="OAW110" s="1252"/>
      <c r="OAX110" s="1252"/>
      <c r="OAY110" s="1252"/>
      <c r="OAZ110" s="1252"/>
      <c r="OBA110" s="1252"/>
      <c r="OBB110" s="1252"/>
      <c r="OBC110" s="1252"/>
      <c r="OBD110" s="1252"/>
      <c r="OBE110" s="1252"/>
      <c r="OBF110" s="1252"/>
      <c r="OBG110" s="1252"/>
      <c r="OBH110" s="1252"/>
      <c r="OBI110" s="1252"/>
      <c r="OBJ110" s="1252"/>
      <c r="OBK110" s="1252"/>
      <c r="OBL110" s="1252"/>
      <c r="OBM110" s="1252"/>
      <c r="OBN110" s="1252"/>
      <c r="OBO110" s="1252"/>
      <c r="OBP110" s="1252"/>
      <c r="OBQ110" s="1252"/>
      <c r="OBR110" s="1252"/>
      <c r="OBS110" s="1252"/>
      <c r="OBT110" s="1252"/>
      <c r="OBU110" s="1252"/>
      <c r="OBV110" s="1252"/>
      <c r="OBW110" s="1252"/>
      <c r="OBX110" s="1252"/>
      <c r="OBY110" s="1252"/>
      <c r="OBZ110" s="1252"/>
      <c r="OCA110" s="1252"/>
      <c r="OCB110" s="1252"/>
      <c r="OCC110" s="1252"/>
      <c r="OCD110" s="1252"/>
      <c r="OCE110" s="1252"/>
      <c r="OCF110" s="1252"/>
      <c r="OCG110" s="1252"/>
      <c r="OCH110" s="1252"/>
      <c r="OCI110" s="1252"/>
      <c r="OCJ110" s="1252"/>
      <c r="OCK110" s="1252"/>
      <c r="OCL110" s="1252"/>
      <c r="OCM110" s="1252"/>
      <c r="OCN110" s="1252"/>
      <c r="OCO110" s="1252"/>
      <c r="OCP110" s="1252"/>
      <c r="OCQ110" s="1252"/>
      <c r="OCR110" s="1252"/>
      <c r="OCS110" s="1252"/>
      <c r="OCT110" s="1252"/>
      <c r="OCU110" s="1252"/>
      <c r="OCV110" s="1252"/>
      <c r="OCW110" s="1252"/>
      <c r="OCX110" s="1252"/>
      <c r="OCY110" s="1252"/>
      <c r="OCZ110" s="1252"/>
      <c r="ODA110" s="1252"/>
      <c r="ODB110" s="1252"/>
      <c r="ODC110" s="1252"/>
      <c r="ODD110" s="1252"/>
      <c r="ODE110" s="1252"/>
      <c r="ODF110" s="1252"/>
      <c r="ODG110" s="1252"/>
      <c r="ODH110" s="1252"/>
      <c r="ODI110" s="1252"/>
      <c r="ODJ110" s="1252"/>
      <c r="ODK110" s="1252"/>
      <c r="ODL110" s="1252"/>
      <c r="ODM110" s="1252"/>
      <c r="ODN110" s="1252"/>
      <c r="ODO110" s="1252"/>
      <c r="ODP110" s="1252"/>
      <c r="ODQ110" s="1252"/>
      <c r="ODR110" s="1252"/>
      <c r="ODS110" s="1252"/>
      <c r="ODT110" s="1252"/>
      <c r="ODU110" s="1252"/>
      <c r="ODV110" s="1252"/>
      <c r="ODW110" s="1252"/>
      <c r="ODX110" s="1252"/>
      <c r="ODY110" s="1252"/>
      <c r="ODZ110" s="1252"/>
      <c r="OEA110" s="1252"/>
      <c r="OEB110" s="1252"/>
      <c r="OEC110" s="1252"/>
      <c r="OED110" s="1252"/>
      <c r="OEE110" s="1252"/>
      <c r="OEF110" s="1252"/>
      <c r="OEG110" s="1252"/>
      <c r="OEH110" s="1252"/>
      <c r="OEI110" s="1252"/>
      <c r="OEJ110" s="1252"/>
      <c r="OEK110" s="1252"/>
      <c r="OEL110" s="1252"/>
      <c r="OEM110" s="1252"/>
      <c r="OEN110" s="1252"/>
      <c r="OEO110" s="1252"/>
      <c r="OEP110" s="1252"/>
      <c r="OEQ110" s="1252"/>
      <c r="OER110" s="1252"/>
      <c r="OES110" s="1252"/>
      <c r="OET110" s="1252"/>
      <c r="OEU110" s="1252"/>
      <c r="OEV110" s="1252"/>
      <c r="OEW110" s="1252"/>
      <c r="OEX110" s="1252"/>
      <c r="OEY110" s="1252"/>
      <c r="OEZ110" s="1252"/>
      <c r="OFA110" s="1252"/>
      <c r="OFB110" s="1252"/>
      <c r="OFC110" s="1252"/>
      <c r="OFD110" s="1252"/>
      <c r="OFE110" s="1252"/>
      <c r="OFF110" s="1252"/>
      <c r="OFG110" s="1252"/>
      <c r="OFH110" s="1252"/>
      <c r="OFI110" s="1252"/>
      <c r="OFJ110" s="1252"/>
      <c r="OFK110" s="1252"/>
      <c r="OFL110" s="1252"/>
      <c r="OFM110" s="1252"/>
      <c r="OFN110" s="1252"/>
      <c r="OFO110" s="1252"/>
      <c r="OFP110" s="1252"/>
      <c r="OFQ110" s="1252"/>
      <c r="OFR110" s="1252"/>
      <c r="OFS110" s="1252"/>
      <c r="OFT110" s="1252"/>
      <c r="OFU110" s="1252"/>
      <c r="OFV110" s="1252"/>
      <c r="OFW110" s="1252"/>
      <c r="OFX110" s="1252"/>
      <c r="OFY110" s="1252"/>
      <c r="OFZ110" s="1252"/>
      <c r="OGA110" s="1252"/>
      <c r="OGB110" s="1252"/>
      <c r="OGC110" s="1252"/>
      <c r="OGD110" s="1252"/>
      <c r="OGE110" s="1252"/>
      <c r="OGF110" s="1252"/>
      <c r="OGG110" s="1252"/>
      <c r="OGH110" s="1252"/>
      <c r="OGI110" s="1252"/>
      <c r="OGJ110" s="1252"/>
      <c r="OGK110" s="1252"/>
      <c r="OGL110" s="1252"/>
      <c r="OGM110" s="1252"/>
      <c r="OGN110" s="1252"/>
      <c r="OGO110" s="1252"/>
      <c r="OGP110" s="1252"/>
      <c r="OGQ110" s="1252"/>
      <c r="OGR110" s="1252"/>
      <c r="OGS110" s="1252"/>
      <c r="OGT110" s="1252"/>
      <c r="OGU110" s="1252"/>
      <c r="OGV110" s="1252"/>
      <c r="OGW110" s="1252"/>
      <c r="OGX110" s="1252"/>
      <c r="OGY110" s="1252"/>
      <c r="OGZ110" s="1252"/>
      <c r="OHA110" s="1252"/>
      <c r="OHB110" s="1252"/>
      <c r="OHC110" s="1252"/>
      <c r="OHD110" s="1252"/>
      <c r="OHE110" s="1252"/>
      <c r="OHF110" s="1252"/>
      <c r="OHG110" s="1252"/>
      <c r="OHH110" s="1252"/>
      <c r="OHI110" s="1252"/>
      <c r="OHJ110" s="1252"/>
      <c r="OHK110" s="1252"/>
      <c r="OHL110" s="1252"/>
      <c r="OHM110" s="1252"/>
      <c r="OHN110" s="1252"/>
      <c r="OHO110" s="1252"/>
      <c r="OHP110" s="1252"/>
      <c r="OHQ110" s="1252"/>
      <c r="OHR110" s="1252"/>
      <c r="OHS110" s="1252"/>
      <c r="OHT110" s="1252"/>
      <c r="OHU110" s="1252"/>
      <c r="OHV110" s="1252"/>
      <c r="OHW110" s="1252"/>
      <c r="OHX110" s="1252"/>
      <c r="OHY110" s="1252"/>
      <c r="OHZ110" s="1252"/>
      <c r="OIA110" s="1252"/>
      <c r="OIB110" s="1252"/>
      <c r="OIC110" s="1252"/>
      <c r="OID110" s="1252"/>
      <c r="OIE110" s="1252"/>
      <c r="OIF110" s="1252"/>
      <c r="OIG110" s="1252"/>
      <c r="OIH110" s="1252"/>
      <c r="OII110" s="1252"/>
      <c r="OIJ110" s="1252"/>
      <c r="OIK110" s="1252"/>
      <c r="OIL110" s="1252"/>
      <c r="OIM110" s="1252"/>
      <c r="OIN110" s="1252"/>
      <c r="OIO110" s="1252"/>
      <c r="OIP110" s="1252"/>
      <c r="OIQ110" s="1252"/>
      <c r="OIR110" s="1252"/>
      <c r="OIS110" s="1252"/>
      <c r="OIT110" s="1252"/>
      <c r="OIU110" s="1252"/>
      <c r="OIV110" s="1252"/>
      <c r="OIW110" s="1252"/>
      <c r="OIX110" s="1252"/>
      <c r="OIY110" s="1252"/>
      <c r="OIZ110" s="1252"/>
      <c r="OJA110" s="1252"/>
      <c r="OJB110" s="1252"/>
      <c r="OJC110" s="1252"/>
      <c r="OJD110" s="1252"/>
      <c r="OJE110" s="1252"/>
      <c r="OJF110" s="1252"/>
      <c r="OJG110" s="1252"/>
      <c r="OJH110" s="1252"/>
      <c r="OJI110" s="1252"/>
      <c r="OJJ110" s="1252"/>
      <c r="OJK110" s="1252"/>
      <c r="OJL110" s="1252"/>
      <c r="OJM110" s="1252"/>
      <c r="OJN110" s="1252"/>
      <c r="OJO110" s="1252"/>
      <c r="OJP110" s="1252"/>
      <c r="OJQ110" s="1252"/>
      <c r="OJR110" s="1252"/>
      <c r="OJS110" s="1252"/>
      <c r="OJT110" s="1252"/>
      <c r="OJU110" s="1252"/>
      <c r="OJV110" s="1252"/>
      <c r="OJW110" s="1252"/>
      <c r="OJX110" s="1252"/>
      <c r="OJY110" s="1252"/>
      <c r="OJZ110" s="1252"/>
      <c r="OKA110" s="1252"/>
      <c r="OKB110" s="1252"/>
      <c r="OKC110" s="1252"/>
      <c r="OKD110" s="1252"/>
      <c r="OKE110" s="1252"/>
      <c r="OKF110" s="1252"/>
      <c r="OKG110" s="1252"/>
      <c r="OKH110" s="1252"/>
      <c r="OKI110" s="1252"/>
      <c r="OKJ110" s="1252"/>
      <c r="OKK110" s="1252"/>
      <c r="OKL110" s="1252"/>
      <c r="OKM110" s="1252"/>
      <c r="OKN110" s="1252"/>
      <c r="OKO110" s="1252"/>
      <c r="OKP110" s="1252"/>
      <c r="OKQ110" s="1252"/>
      <c r="OKR110" s="1252"/>
      <c r="OKS110" s="1252"/>
      <c r="OKT110" s="1252"/>
      <c r="OKU110" s="1252"/>
      <c r="OKV110" s="1252"/>
      <c r="OKW110" s="1252"/>
      <c r="OKX110" s="1252"/>
      <c r="OKY110" s="1252"/>
      <c r="OKZ110" s="1252"/>
      <c r="OLA110" s="1252"/>
      <c r="OLB110" s="1252"/>
      <c r="OLC110" s="1252"/>
      <c r="OLD110" s="1252"/>
      <c r="OLE110" s="1252"/>
      <c r="OLF110" s="1252"/>
      <c r="OLG110" s="1252"/>
      <c r="OLH110" s="1252"/>
      <c r="OLI110" s="1252"/>
      <c r="OLJ110" s="1252"/>
      <c r="OLK110" s="1252"/>
      <c r="OLL110" s="1252"/>
      <c r="OLM110" s="1252"/>
      <c r="OLN110" s="1252"/>
      <c r="OLO110" s="1252"/>
      <c r="OLP110" s="1252"/>
      <c r="OLQ110" s="1252"/>
      <c r="OLR110" s="1252"/>
      <c r="OLS110" s="1252"/>
      <c r="OLT110" s="1252"/>
      <c r="OLU110" s="1252"/>
      <c r="OLV110" s="1252"/>
      <c r="OLW110" s="1252"/>
      <c r="OLX110" s="1252"/>
      <c r="OLY110" s="1252"/>
      <c r="OLZ110" s="1252"/>
      <c r="OMA110" s="1252"/>
      <c r="OMB110" s="1252"/>
      <c r="OMC110" s="1252"/>
      <c r="OMD110" s="1252"/>
      <c r="OME110" s="1252"/>
      <c r="OMF110" s="1252"/>
      <c r="OMG110" s="1252"/>
      <c r="OMH110" s="1252"/>
      <c r="OMI110" s="1252"/>
      <c r="OMJ110" s="1252"/>
      <c r="OMK110" s="1252"/>
      <c r="OML110" s="1252"/>
      <c r="OMM110" s="1252"/>
      <c r="OMN110" s="1252"/>
      <c r="OMO110" s="1252"/>
      <c r="OMP110" s="1252"/>
      <c r="OMQ110" s="1252"/>
      <c r="OMR110" s="1252"/>
      <c r="OMS110" s="1252"/>
      <c r="OMT110" s="1252"/>
      <c r="OMU110" s="1252"/>
      <c r="OMV110" s="1252"/>
      <c r="OMW110" s="1252"/>
      <c r="OMX110" s="1252"/>
      <c r="OMY110" s="1252"/>
      <c r="OMZ110" s="1252"/>
      <c r="ONA110" s="1252"/>
      <c r="ONB110" s="1252"/>
      <c r="ONC110" s="1252"/>
      <c r="OND110" s="1252"/>
      <c r="ONE110" s="1252"/>
      <c r="ONF110" s="1252"/>
      <c r="ONG110" s="1252"/>
      <c r="ONH110" s="1252"/>
      <c r="ONI110" s="1252"/>
      <c r="ONJ110" s="1252"/>
      <c r="ONK110" s="1252"/>
      <c r="ONL110" s="1252"/>
      <c r="ONM110" s="1252"/>
      <c r="ONN110" s="1252"/>
      <c r="ONO110" s="1252"/>
      <c r="ONP110" s="1252"/>
      <c r="ONQ110" s="1252"/>
      <c r="ONR110" s="1252"/>
      <c r="ONS110" s="1252"/>
      <c r="ONT110" s="1252"/>
      <c r="ONU110" s="1252"/>
      <c r="ONV110" s="1252"/>
      <c r="ONW110" s="1252"/>
      <c r="ONX110" s="1252"/>
      <c r="ONY110" s="1252"/>
      <c r="ONZ110" s="1252"/>
      <c r="OOA110" s="1252"/>
      <c r="OOB110" s="1252"/>
      <c r="OOC110" s="1252"/>
      <c r="OOD110" s="1252"/>
      <c r="OOE110" s="1252"/>
      <c r="OOF110" s="1252"/>
      <c r="OOG110" s="1252"/>
      <c r="OOH110" s="1252"/>
      <c r="OOI110" s="1252"/>
      <c r="OOJ110" s="1252"/>
      <c r="OOK110" s="1252"/>
      <c r="OOL110" s="1252"/>
      <c r="OOM110" s="1252"/>
      <c r="OON110" s="1252"/>
      <c r="OOO110" s="1252"/>
      <c r="OOP110" s="1252"/>
      <c r="OOQ110" s="1252"/>
      <c r="OOR110" s="1252"/>
      <c r="OOS110" s="1252"/>
      <c r="OOT110" s="1252"/>
      <c r="OOU110" s="1252"/>
      <c r="OOV110" s="1252"/>
      <c r="OOW110" s="1252"/>
      <c r="OOX110" s="1252"/>
      <c r="OOY110" s="1252"/>
      <c r="OOZ110" s="1252"/>
      <c r="OPA110" s="1252"/>
      <c r="OPB110" s="1252"/>
      <c r="OPC110" s="1252"/>
      <c r="OPD110" s="1252"/>
      <c r="OPE110" s="1252"/>
      <c r="OPF110" s="1252"/>
      <c r="OPG110" s="1252"/>
      <c r="OPH110" s="1252"/>
      <c r="OPI110" s="1252"/>
      <c r="OPJ110" s="1252"/>
      <c r="OPK110" s="1252"/>
      <c r="OPL110" s="1252"/>
      <c r="OPM110" s="1252"/>
      <c r="OPN110" s="1252"/>
      <c r="OPO110" s="1252"/>
      <c r="OPP110" s="1252"/>
      <c r="OPQ110" s="1252"/>
      <c r="OPR110" s="1252"/>
      <c r="OPS110" s="1252"/>
      <c r="OPT110" s="1252"/>
      <c r="OPU110" s="1252"/>
      <c r="OPV110" s="1252"/>
      <c r="OPW110" s="1252"/>
      <c r="OPX110" s="1252"/>
      <c r="OPY110" s="1252"/>
      <c r="OPZ110" s="1252"/>
      <c r="OQA110" s="1252"/>
      <c r="OQB110" s="1252"/>
      <c r="OQC110" s="1252"/>
      <c r="OQD110" s="1252"/>
      <c r="OQE110" s="1252"/>
      <c r="OQF110" s="1252"/>
      <c r="OQG110" s="1252"/>
      <c r="OQH110" s="1252"/>
      <c r="OQI110" s="1252"/>
      <c r="OQJ110" s="1252"/>
      <c r="OQK110" s="1252"/>
      <c r="OQL110" s="1252"/>
      <c r="OQM110" s="1252"/>
      <c r="OQN110" s="1252"/>
      <c r="OQO110" s="1252"/>
      <c r="OQP110" s="1252"/>
      <c r="OQQ110" s="1252"/>
      <c r="OQR110" s="1252"/>
      <c r="OQS110" s="1252"/>
      <c r="OQT110" s="1252"/>
      <c r="OQU110" s="1252"/>
      <c r="OQV110" s="1252"/>
      <c r="OQW110" s="1252"/>
      <c r="OQX110" s="1252"/>
      <c r="OQY110" s="1252"/>
      <c r="OQZ110" s="1252"/>
      <c r="ORA110" s="1252"/>
      <c r="ORB110" s="1252"/>
      <c r="ORC110" s="1252"/>
      <c r="ORD110" s="1252"/>
      <c r="ORE110" s="1252"/>
      <c r="ORF110" s="1252"/>
      <c r="ORG110" s="1252"/>
      <c r="ORH110" s="1252"/>
      <c r="ORI110" s="1252"/>
      <c r="ORJ110" s="1252"/>
      <c r="ORK110" s="1252"/>
      <c r="ORL110" s="1252"/>
      <c r="ORM110" s="1252"/>
      <c r="ORN110" s="1252"/>
      <c r="ORO110" s="1252"/>
      <c r="ORP110" s="1252"/>
      <c r="ORQ110" s="1252"/>
      <c r="ORR110" s="1252"/>
      <c r="ORS110" s="1252"/>
      <c r="ORT110" s="1252"/>
      <c r="ORU110" s="1252"/>
      <c r="ORV110" s="1252"/>
      <c r="ORW110" s="1252"/>
      <c r="ORX110" s="1252"/>
      <c r="ORY110" s="1252"/>
      <c r="ORZ110" s="1252"/>
      <c r="OSA110" s="1252"/>
      <c r="OSB110" s="1252"/>
      <c r="OSC110" s="1252"/>
      <c r="OSD110" s="1252"/>
      <c r="OSE110" s="1252"/>
      <c r="OSF110" s="1252"/>
      <c r="OSG110" s="1252"/>
      <c r="OSH110" s="1252"/>
      <c r="OSI110" s="1252"/>
      <c r="OSJ110" s="1252"/>
      <c r="OSK110" s="1252"/>
      <c r="OSL110" s="1252"/>
      <c r="OSM110" s="1252"/>
      <c r="OSN110" s="1252"/>
      <c r="OSO110" s="1252"/>
      <c r="OSP110" s="1252"/>
      <c r="OSQ110" s="1252"/>
      <c r="OSR110" s="1252"/>
      <c r="OSS110" s="1252"/>
      <c r="OST110" s="1252"/>
      <c r="OSU110" s="1252"/>
      <c r="OSV110" s="1252"/>
      <c r="OSW110" s="1252"/>
      <c r="OSX110" s="1252"/>
      <c r="OSY110" s="1252"/>
      <c r="OSZ110" s="1252"/>
      <c r="OTA110" s="1252"/>
      <c r="OTB110" s="1252"/>
      <c r="OTC110" s="1252"/>
      <c r="OTD110" s="1252"/>
      <c r="OTE110" s="1252"/>
      <c r="OTF110" s="1252"/>
      <c r="OTG110" s="1252"/>
      <c r="OTH110" s="1252"/>
      <c r="OTI110" s="1252"/>
      <c r="OTJ110" s="1252"/>
      <c r="OTK110" s="1252"/>
      <c r="OTL110" s="1252"/>
      <c r="OTM110" s="1252"/>
      <c r="OTN110" s="1252"/>
      <c r="OTO110" s="1252"/>
      <c r="OTP110" s="1252"/>
      <c r="OTQ110" s="1252"/>
      <c r="OTR110" s="1252"/>
      <c r="OTS110" s="1252"/>
      <c r="OTT110" s="1252"/>
      <c r="OTU110" s="1252"/>
      <c r="OTV110" s="1252"/>
      <c r="OTW110" s="1252"/>
      <c r="OTX110" s="1252"/>
      <c r="OTY110" s="1252"/>
      <c r="OTZ110" s="1252"/>
      <c r="OUA110" s="1252"/>
      <c r="OUB110" s="1252"/>
      <c r="OUC110" s="1252"/>
      <c r="OUD110" s="1252"/>
      <c r="OUE110" s="1252"/>
      <c r="OUF110" s="1252"/>
      <c r="OUG110" s="1252"/>
      <c r="OUH110" s="1252"/>
      <c r="OUI110" s="1252"/>
      <c r="OUJ110" s="1252"/>
      <c r="OUK110" s="1252"/>
      <c r="OUL110" s="1252"/>
      <c r="OUM110" s="1252"/>
      <c r="OUN110" s="1252"/>
      <c r="OUO110" s="1252"/>
      <c r="OUP110" s="1252"/>
      <c r="OUQ110" s="1252"/>
      <c r="OUR110" s="1252"/>
      <c r="OUS110" s="1252"/>
      <c r="OUT110" s="1252"/>
      <c r="OUU110" s="1252"/>
      <c r="OUV110" s="1252"/>
      <c r="OUW110" s="1252"/>
      <c r="OUX110" s="1252"/>
      <c r="OUY110" s="1252"/>
      <c r="OUZ110" s="1252"/>
      <c r="OVA110" s="1252"/>
      <c r="OVB110" s="1252"/>
      <c r="OVC110" s="1252"/>
      <c r="OVD110" s="1252"/>
      <c r="OVE110" s="1252"/>
      <c r="OVF110" s="1252"/>
      <c r="OVG110" s="1252"/>
      <c r="OVH110" s="1252"/>
      <c r="OVI110" s="1252"/>
      <c r="OVJ110" s="1252"/>
      <c r="OVK110" s="1252"/>
      <c r="OVL110" s="1252"/>
      <c r="OVM110" s="1252"/>
      <c r="OVN110" s="1252"/>
      <c r="OVO110" s="1252"/>
      <c r="OVP110" s="1252"/>
      <c r="OVQ110" s="1252"/>
      <c r="OVR110" s="1252"/>
      <c r="OVS110" s="1252"/>
      <c r="OVT110" s="1252"/>
      <c r="OVU110" s="1252"/>
      <c r="OVV110" s="1252"/>
      <c r="OVW110" s="1252"/>
      <c r="OVX110" s="1252"/>
      <c r="OVY110" s="1252"/>
      <c r="OVZ110" s="1252"/>
      <c r="OWA110" s="1252"/>
      <c r="OWB110" s="1252"/>
      <c r="OWC110" s="1252"/>
      <c r="OWD110" s="1252"/>
      <c r="OWE110" s="1252"/>
      <c r="OWF110" s="1252"/>
      <c r="OWG110" s="1252"/>
      <c r="OWH110" s="1252"/>
      <c r="OWI110" s="1252"/>
      <c r="OWJ110" s="1252"/>
      <c r="OWK110" s="1252"/>
      <c r="OWL110" s="1252"/>
      <c r="OWM110" s="1252"/>
      <c r="OWN110" s="1252"/>
      <c r="OWO110" s="1252"/>
      <c r="OWP110" s="1252"/>
      <c r="OWQ110" s="1252"/>
      <c r="OWR110" s="1252"/>
      <c r="OWS110" s="1252"/>
      <c r="OWT110" s="1252"/>
      <c r="OWU110" s="1252"/>
      <c r="OWV110" s="1252"/>
      <c r="OWW110" s="1252"/>
      <c r="OWX110" s="1252"/>
      <c r="OWY110" s="1252"/>
      <c r="OWZ110" s="1252"/>
      <c r="OXA110" s="1252"/>
      <c r="OXB110" s="1252"/>
      <c r="OXC110" s="1252"/>
      <c r="OXD110" s="1252"/>
      <c r="OXE110" s="1252"/>
      <c r="OXF110" s="1252"/>
      <c r="OXG110" s="1252"/>
      <c r="OXH110" s="1252"/>
      <c r="OXI110" s="1252"/>
      <c r="OXJ110" s="1252"/>
      <c r="OXK110" s="1252"/>
      <c r="OXL110" s="1252"/>
      <c r="OXM110" s="1252"/>
      <c r="OXN110" s="1252"/>
      <c r="OXO110" s="1252"/>
      <c r="OXP110" s="1252"/>
      <c r="OXQ110" s="1252"/>
      <c r="OXR110" s="1252"/>
      <c r="OXS110" s="1252"/>
      <c r="OXT110" s="1252"/>
      <c r="OXU110" s="1252"/>
      <c r="OXV110" s="1252"/>
      <c r="OXW110" s="1252"/>
      <c r="OXX110" s="1252"/>
      <c r="OXY110" s="1252"/>
      <c r="OXZ110" s="1252"/>
      <c r="OYA110" s="1252"/>
      <c r="OYB110" s="1252"/>
      <c r="OYC110" s="1252"/>
      <c r="OYD110" s="1252"/>
      <c r="OYE110" s="1252"/>
      <c r="OYF110" s="1252"/>
      <c r="OYG110" s="1252"/>
      <c r="OYH110" s="1252"/>
      <c r="OYI110" s="1252"/>
      <c r="OYJ110" s="1252"/>
      <c r="OYK110" s="1252"/>
      <c r="OYL110" s="1252"/>
      <c r="OYM110" s="1252"/>
      <c r="OYN110" s="1252"/>
      <c r="OYO110" s="1252"/>
      <c r="OYP110" s="1252"/>
      <c r="OYQ110" s="1252"/>
      <c r="OYR110" s="1252"/>
      <c r="OYS110" s="1252"/>
      <c r="OYT110" s="1252"/>
      <c r="OYU110" s="1252"/>
      <c r="OYV110" s="1252"/>
      <c r="OYW110" s="1252"/>
      <c r="OYX110" s="1252"/>
      <c r="OYY110" s="1252"/>
      <c r="OYZ110" s="1252"/>
      <c r="OZA110" s="1252"/>
      <c r="OZB110" s="1252"/>
      <c r="OZC110" s="1252"/>
      <c r="OZD110" s="1252"/>
      <c r="OZE110" s="1252"/>
      <c r="OZF110" s="1252"/>
      <c r="OZG110" s="1252"/>
      <c r="OZH110" s="1252"/>
      <c r="OZI110" s="1252"/>
      <c r="OZJ110" s="1252"/>
      <c r="OZK110" s="1252"/>
      <c r="OZL110" s="1252"/>
      <c r="OZM110" s="1252"/>
      <c r="OZN110" s="1252"/>
      <c r="OZO110" s="1252"/>
      <c r="OZP110" s="1252"/>
      <c r="OZQ110" s="1252"/>
      <c r="OZR110" s="1252"/>
      <c r="OZS110" s="1252"/>
      <c r="OZT110" s="1252"/>
      <c r="OZU110" s="1252"/>
      <c r="OZV110" s="1252"/>
      <c r="OZW110" s="1252"/>
      <c r="OZX110" s="1252"/>
      <c r="OZY110" s="1252"/>
      <c r="OZZ110" s="1252"/>
      <c r="PAA110" s="1252"/>
      <c r="PAB110" s="1252"/>
      <c r="PAC110" s="1252"/>
      <c r="PAD110" s="1252"/>
      <c r="PAE110" s="1252"/>
      <c r="PAF110" s="1252"/>
      <c r="PAG110" s="1252"/>
      <c r="PAH110" s="1252"/>
      <c r="PAI110" s="1252"/>
      <c r="PAJ110" s="1252"/>
      <c r="PAK110" s="1252"/>
      <c r="PAL110" s="1252"/>
      <c r="PAM110" s="1252"/>
      <c r="PAN110" s="1252"/>
      <c r="PAO110" s="1252"/>
      <c r="PAP110" s="1252"/>
      <c r="PAQ110" s="1252"/>
      <c r="PAR110" s="1252"/>
      <c r="PAS110" s="1252"/>
      <c r="PAT110" s="1252"/>
      <c r="PAU110" s="1252"/>
      <c r="PAV110" s="1252"/>
      <c r="PAW110" s="1252"/>
      <c r="PAX110" s="1252"/>
      <c r="PAY110" s="1252"/>
      <c r="PAZ110" s="1252"/>
      <c r="PBA110" s="1252"/>
      <c r="PBB110" s="1252"/>
      <c r="PBC110" s="1252"/>
      <c r="PBD110" s="1252"/>
      <c r="PBE110" s="1252"/>
      <c r="PBF110" s="1252"/>
      <c r="PBG110" s="1252"/>
      <c r="PBH110" s="1252"/>
      <c r="PBI110" s="1252"/>
      <c r="PBJ110" s="1252"/>
      <c r="PBK110" s="1252"/>
      <c r="PBL110" s="1252"/>
      <c r="PBM110" s="1252"/>
      <c r="PBN110" s="1252"/>
      <c r="PBO110" s="1252"/>
      <c r="PBP110" s="1252"/>
      <c r="PBQ110" s="1252"/>
      <c r="PBR110" s="1252"/>
      <c r="PBS110" s="1252"/>
      <c r="PBT110" s="1252"/>
      <c r="PBU110" s="1252"/>
      <c r="PBV110" s="1252"/>
      <c r="PBW110" s="1252"/>
      <c r="PBX110" s="1252"/>
      <c r="PBY110" s="1252"/>
      <c r="PBZ110" s="1252"/>
      <c r="PCA110" s="1252"/>
      <c r="PCB110" s="1252"/>
      <c r="PCC110" s="1252"/>
      <c r="PCD110" s="1252"/>
      <c r="PCE110" s="1252"/>
      <c r="PCF110" s="1252"/>
      <c r="PCG110" s="1252"/>
      <c r="PCH110" s="1252"/>
      <c r="PCI110" s="1252"/>
      <c r="PCJ110" s="1252"/>
      <c r="PCK110" s="1252"/>
      <c r="PCL110" s="1252"/>
      <c r="PCM110" s="1252"/>
      <c r="PCN110" s="1252"/>
      <c r="PCO110" s="1252"/>
      <c r="PCP110" s="1252"/>
      <c r="PCQ110" s="1252"/>
      <c r="PCR110" s="1252"/>
      <c r="PCS110" s="1252"/>
      <c r="PCT110" s="1252"/>
      <c r="PCU110" s="1252"/>
      <c r="PCV110" s="1252"/>
      <c r="PCW110" s="1252"/>
      <c r="PCX110" s="1252"/>
      <c r="PCY110" s="1252"/>
      <c r="PCZ110" s="1252"/>
      <c r="PDA110" s="1252"/>
      <c r="PDB110" s="1252"/>
      <c r="PDC110" s="1252"/>
      <c r="PDD110" s="1252"/>
      <c r="PDE110" s="1252"/>
      <c r="PDF110" s="1252"/>
      <c r="PDG110" s="1252"/>
      <c r="PDH110" s="1252"/>
      <c r="PDI110" s="1252"/>
      <c r="PDJ110" s="1252"/>
      <c r="PDK110" s="1252"/>
      <c r="PDL110" s="1252"/>
      <c r="PDM110" s="1252"/>
      <c r="PDN110" s="1252"/>
      <c r="PDO110" s="1252"/>
      <c r="PDP110" s="1252"/>
      <c r="PDQ110" s="1252"/>
      <c r="PDR110" s="1252"/>
      <c r="PDS110" s="1252"/>
      <c r="PDT110" s="1252"/>
      <c r="PDU110" s="1252"/>
      <c r="PDV110" s="1252"/>
      <c r="PDW110" s="1252"/>
      <c r="PDX110" s="1252"/>
      <c r="PDY110" s="1252"/>
      <c r="PDZ110" s="1252"/>
      <c r="PEA110" s="1252"/>
      <c r="PEB110" s="1252"/>
      <c r="PEC110" s="1252"/>
      <c r="PED110" s="1252"/>
      <c r="PEE110" s="1252"/>
      <c r="PEF110" s="1252"/>
      <c r="PEG110" s="1252"/>
      <c r="PEH110" s="1252"/>
      <c r="PEI110" s="1252"/>
      <c r="PEJ110" s="1252"/>
      <c r="PEK110" s="1252"/>
      <c r="PEL110" s="1252"/>
      <c r="PEM110" s="1252"/>
      <c r="PEN110" s="1252"/>
      <c r="PEO110" s="1252"/>
      <c r="PEP110" s="1252"/>
      <c r="PEQ110" s="1252"/>
      <c r="PER110" s="1252"/>
      <c r="PES110" s="1252"/>
      <c r="PET110" s="1252"/>
      <c r="PEU110" s="1252"/>
      <c r="PEV110" s="1252"/>
      <c r="PEW110" s="1252"/>
      <c r="PEX110" s="1252"/>
      <c r="PEY110" s="1252"/>
      <c r="PEZ110" s="1252"/>
      <c r="PFA110" s="1252"/>
      <c r="PFB110" s="1252"/>
      <c r="PFC110" s="1252"/>
      <c r="PFD110" s="1252"/>
      <c r="PFE110" s="1252"/>
      <c r="PFF110" s="1252"/>
      <c r="PFG110" s="1252"/>
      <c r="PFH110" s="1252"/>
      <c r="PFI110" s="1252"/>
      <c r="PFJ110" s="1252"/>
      <c r="PFK110" s="1252"/>
      <c r="PFL110" s="1252"/>
      <c r="PFM110" s="1252"/>
      <c r="PFN110" s="1252"/>
      <c r="PFO110" s="1252"/>
      <c r="PFP110" s="1252"/>
      <c r="PFQ110" s="1252"/>
      <c r="PFR110" s="1252"/>
      <c r="PFS110" s="1252"/>
      <c r="PFT110" s="1252"/>
      <c r="PFU110" s="1252"/>
      <c r="PFV110" s="1252"/>
      <c r="PFW110" s="1252"/>
      <c r="PFX110" s="1252"/>
      <c r="PFY110" s="1252"/>
      <c r="PFZ110" s="1252"/>
      <c r="PGA110" s="1252"/>
      <c r="PGB110" s="1252"/>
      <c r="PGC110" s="1252"/>
      <c r="PGD110" s="1252"/>
      <c r="PGE110" s="1252"/>
      <c r="PGF110" s="1252"/>
      <c r="PGG110" s="1252"/>
      <c r="PGH110" s="1252"/>
      <c r="PGI110" s="1252"/>
      <c r="PGJ110" s="1252"/>
      <c r="PGK110" s="1252"/>
      <c r="PGL110" s="1252"/>
      <c r="PGM110" s="1252"/>
      <c r="PGN110" s="1252"/>
      <c r="PGO110" s="1252"/>
      <c r="PGP110" s="1252"/>
      <c r="PGQ110" s="1252"/>
      <c r="PGR110" s="1252"/>
      <c r="PGS110" s="1252"/>
      <c r="PGT110" s="1252"/>
      <c r="PGU110" s="1252"/>
      <c r="PGV110" s="1252"/>
      <c r="PGW110" s="1252"/>
      <c r="PGX110" s="1252"/>
      <c r="PGY110" s="1252"/>
      <c r="PGZ110" s="1252"/>
      <c r="PHA110" s="1252"/>
      <c r="PHB110" s="1252"/>
      <c r="PHC110" s="1252"/>
      <c r="PHD110" s="1252"/>
      <c r="PHE110" s="1252"/>
      <c r="PHF110" s="1252"/>
      <c r="PHG110" s="1252"/>
      <c r="PHH110" s="1252"/>
      <c r="PHI110" s="1252"/>
      <c r="PHJ110" s="1252"/>
      <c r="PHK110" s="1252"/>
      <c r="PHL110" s="1252"/>
      <c r="PHM110" s="1252"/>
      <c r="PHN110" s="1252"/>
      <c r="PHO110" s="1252"/>
      <c r="PHP110" s="1252"/>
      <c r="PHQ110" s="1252"/>
      <c r="PHR110" s="1252"/>
      <c r="PHS110" s="1252"/>
      <c r="PHT110" s="1252"/>
      <c r="PHU110" s="1252"/>
      <c r="PHV110" s="1252"/>
      <c r="PHW110" s="1252"/>
      <c r="PHX110" s="1252"/>
      <c r="PHY110" s="1252"/>
      <c r="PHZ110" s="1252"/>
      <c r="PIA110" s="1252"/>
      <c r="PIB110" s="1252"/>
      <c r="PIC110" s="1252"/>
      <c r="PID110" s="1252"/>
      <c r="PIE110" s="1252"/>
      <c r="PIF110" s="1252"/>
      <c r="PIG110" s="1252"/>
      <c r="PIH110" s="1252"/>
      <c r="PII110" s="1252"/>
      <c r="PIJ110" s="1252"/>
      <c r="PIK110" s="1252"/>
      <c r="PIL110" s="1252"/>
      <c r="PIM110" s="1252"/>
      <c r="PIN110" s="1252"/>
      <c r="PIO110" s="1252"/>
      <c r="PIP110" s="1252"/>
      <c r="PIQ110" s="1252"/>
      <c r="PIR110" s="1252"/>
      <c r="PIS110" s="1252"/>
      <c r="PIT110" s="1252"/>
      <c r="PIU110" s="1252"/>
      <c r="PIV110" s="1252"/>
      <c r="PIW110" s="1252"/>
      <c r="PIX110" s="1252"/>
      <c r="PIY110" s="1252"/>
      <c r="PIZ110" s="1252"/>
      <c r="PJA110" s="1252"/>
      <c r="PJB110" s="1252"/>
      <c r="PJC110" s="1252"/>
      <c r="PJD110" s="1252"/>
      <c r="PJE110" s="1252"/>
      <c r="PJF110" s="1252"/>
      <c r="PJG110" s="1252"/>
      <c r="PJH110" s="1252"/>
      <c r="PJI110" s="1252"/>
      <c r="PJJ110" s="1252"/>
      <c r="PJK110" s="1252"/>
      <c r="PJL110" s="1252"/>
      <c r="PJM110" s="1252"/>
      <c r="PJN110" s="1252"/>
      <c r="PJO110" s="1252"/>
      <c r="PJP110" s="1252"/>
      <c r="PJQ110" s="1252"/>
      <c r="PJR110" s="1252"/>
      <c r="PJS110" s="1252"/>
      <c r="PJT110" s="1252"/>
      <c r="PJU110" s="1252"/>
      <c r="PJV110" s="1252"/>
      <c r="PJW110" s="1252"/>
      <c r="PJX110" s="1252"/>
      <c r="PJY110" s="1252"/>
      <c r="PJZ110" s="1252"/>
      <c r="PKA110" s="1252"/>
      <c r="PKB110" s="1252"/>
      <c r="PKC110" s="1252"/>
      <c r="PKD110" s="1252"/>
      <c r="PKE110" s="1252"/>
      <c r="PKF110" s="1252"/>
      <c r="PKG110" s="1252"/>
      <c r="PKH110" s="1252"/>
      <c r="PKI110" s="1252"/>
      <c r="PKJ110" s="1252"/>
      <c r="PKK110" s="1252"/>
      <c r="PKL110" s="1252"/>
      <c r="PKM110" s="1252"/>
      <c r="PKN110" s="1252"/>
      <c r="PKO110" s="1252"/>
      <c r="PKP110" s="1252"/>
      <c r="PKQ110" s="1252"/>
      <c r="PKR110" s="1252"/>
      <c r="PKS110" s="1252"/>
      <c r="PKT110" s="1252"/>
      <c r="PKU110" s="1252"/>
      <c r="PKV110" s="1252"/>
      <c r="PKW110" s="1252"/>
      <c r="PKX110" s="1252"/>
      <c r="PKY110" s="1252"/>
      <c r="PKZ110" s="1252"/>
      <c r="PLA110" s="1252"/>
      <c r="PLB110" s="1252"/>
      <c r="PLC110" s="1252"/>
      <c r="PLD110" s="1252"/>
      <c r="PLE110" s="1252"/>
      <c r="PLF110" s="1252"/>
      <c r="PLG110" s="1252"/>
      <c r="PLH110" s="1252"/>
      <c r="PLI110" s="1252"/>
      <c r="PLJ110" s="1252"/>
      <c r="PLK110" s="1252"/>
      <c r="PLL110" s="1252"/>
      <c r="PLM110" s="1252"/>
      <c r="PLN110" s="1252"/>
      <c r="PLO110" s="1252"/>
      <c r="PLP110" s="1252"/>
      <c r="PLQ110" s="1252"/>
      <c r="PLR110" s="1252"/>
      <c r="PLS110" s="1252"/>
      <c r="PLT110" s="1252"/>
      <c r="PLU110" s="1252"/>
      <c r="PLV110" s="1252"/>
      <c r="PLW110" s="1252"/>
      <c r="PLX110" s="1252"/>
      <c r="PLY110" s="1252"/>
      <c r="PLZ110" s="1252"/>
      <c r="PMA110" s="1252"/>
      <c r="PMB110" s="1252"/>
      <c r="PMC110" s="1252"/>
      <c r="PMD110" s="1252"/>
      <c r="PME110" s="1252"/>
      <c r="PMF110" s="1252"/>
      <c r="PMG110" s="1252"/>
      <c r="PMH110" s="1252"/>
      <c r="PMI110" s="1252"/>
      <c r="PMJ110" s="1252"/>
      <c r="PMK110" s="1252"/>
      <c r="PML110" s="1252"/>
      <c r="PMM110" s="1252"/>
      <c r="PMN110" s="1252"/>
      <c r="PMO110" s="1252"/>
      <c r="PMP110" s="1252"/>
      <c r="PMQ110" s="1252"/>
      <c r="PMR110" s="1252"/>
      <c r="PMS110" s="1252"/>
      <c r="PMT110" s="1252"/>
      <c r="PMU110" s="1252"/>
      <c r="PMV110" s="1252"/>
      <c r="PMW110" s="1252"/>
      <c r="PMX110" s="1252"/>
      <c r="PMY110" s="1252"/>
      <c r="PMZ110" s="1252"/>
      <c r="PNA110" s="1252"/>
      <c r="PNB110" s="1252"/>
      <c r="PNC110" s="1252"/>
      <c r="PND110" s="1252"/>
      <c r="PNE110" s="1252"/>
      <c r="PNF110" s="1252"/>
      <c r="PNG110" s="1252"/>
      <c r="PNH110" s="1252"/>
      <c r="PNI110" s="1252"/>
      <c r="PNJ110" s="1252"/>
      <c r="PNK110" s="1252"/>
      <c r="PNL110" s="1252"/>
      <c r="PNM110" s="1252"/>
      <c r="PNN110" s="1252"/>
      <c r="PNO110" s="1252"/>
      <c r="PNP110" s="1252"/>
      <c r="PNQ110" s="1252"/>
      <c r="PNR110" s="1252"/>
      <c r="PNS110" s="1252"/>
      <c r="PNT110" s="1252"/>
      <c r="PNU110" s="1252"/>
      <c r="PNV110" s="1252"/>
      <c r="PNW110" s="1252"/>
      <c r="PNX110" s="1252"/>
      <c r="PNY110" s="1252"/>
      <c r="PNZ110" s="1252"/>
      <c r="POA110" s="1252"/>
      <c r="POB110" s="1252"/>
      <c r="POC110" s="1252"/>
      <c r="POD110" s="1252"/>
      <c r="POE110" s="1252"/>
      <c r="POF110" s="1252"/>
      <c r="POG110" s="1252"/>
      <c r="POH110" s="1252"/>
      <c r="POI110" s="1252"/>
      <c r="POJ110" s="1252"/>
      <c r="POK110" s="1252"/>
      <c r="POL110" s="1252"/>
      <c r="POM110" s="1252"/>
      <c r="PON110" s="1252"/>
      <c r="POO110" s="1252"/>
      <c r="POP110" s="1252"/>
      <c r="POQ110" s="1252"/>
      <c r="POR110" s="1252"/>
      <c r="POS110" s="1252"/>
      <c r="POT110" s="1252"/>
      <c r="POU110" s="1252"/>
      <c r="POV110" s="1252"/>
      <c r="POW110" s="1252"/>
      <c r="POX110" s="1252"/>
      <c r="POY110" s="1252"/>
      <c r="POZ110" s="1252"/>
      <c r="PPA110" s="1252"/>
      <c r="PPB110" s="1252"/>
      <c r="PPC110" s="1252"/>
      <c r="PPD110" s="1252"/>
      <c r="PPE110" s="1252"/>
      <c r="PPF110" s="1252"/>
      <c r="PPG110" s="1252"/>
      <c r="PPH110" s="1252"/>
      <c r="PPI110" s="1252"/>
      <c r="PPJ110" s="1252"/>
      <c r="PPK110" s="1252"/>
      <c r="PPL110" s="1252"/>
      <c r="PPM110" s="1252"/>
      <c r="PPN110" s="1252"/>
      <c r="PPO110" s="1252"/>
      <c r="PPP110" s="1252"/>
      <c r="PPQ110" s="1252"/>
      <c r="PPR110" s="1252"/>
      <c r="PPS110" s="1252"/>
      <c r="PPT110" s="1252"/>
      <c r="PPU110" s="1252"/>
      <c r="PPV110" s="1252"/>
      <c r="PPW110" s="1252"/>
      <c r="PPX110" s="1252"/>
      <c r="PPY110" s="1252"/>
      <c r="PPZ110" s="1252"/>
      <c r="PQA110" s="1252"/>
      <c r="PQB110" s="1252"/>
      <c r="PQC110" s="1252"/>
      <c r="PQD110" s="1252"/>
      <c r="PQE110" s="1252"/>
      <c r="PQF110" s="1252"/>
      <c r="PQG110" s="1252"/>
      <c r="PQH110" s="1252"/>
      <c r="PQI110" s="1252"/>
      <c r="PQJ110" s="1252"/>
      <c r="PQK110" s="1252"/>
      <c r="PQL110" s="1252"/>
      <c r="PQM110" s="1252"/>
      <c r="PQN110" s="1252"/>
      <c r="PQO110" s="1252"/>
      <c r="PQP110" s="1252"/>
      <c r="PQQ110" s="1252"/>
      <c r="PQR110" s="1252"/>
      <c r="PQS110" s="1252"/>
      <c r="PQT110" s="1252"/>
      <c r="PQU110" s="1252"/>
      <c r="PQV110" s="1252"/>
      <c r="PQW110" s="1252"/>
      <c r="PQX110" s="1252"/>
      <c r="PQY110" s="1252"/>
      <c r="PQZ110" s="1252"/>
      <c r="PRA110" s="1252"/>
      <c r="PRB110" s="1252"/>
      <c r="PRC110" s="1252"/>
      <c r="PRD110" s="1252"/>
      <c r="PRE110" s="1252"/>
      <c r="PRF110" s="1252"/>
      <c r="PRG110" s="1252"/>
      <c r="PRH110" s="1252"/>
      <c r="PRI110" s="1252"/>
      <c r="PRJ110" s="1252"/>
      <c r="PRK110" s="1252"/>
      <c r="PRL110" s="1252"/>
      <c r="PRM110" s="1252"/>
      <c r="PRN110" s="1252"/>
      <c r="PRO110" s="1252"/>
      <c r="PRP110" s="1252"/>
      <c r="PRQ110" s="1252"/>
      <c r="PRR110" s="1252"/>
      <c r="PRS110" s="1252"/>
      <c r="PRT110" s="1252"/>
      <c r="PRU110" s="1252"/>
      <c r="PRV110" s="1252"/>
      <c r="PRW110" s="1252"/>
      <c r="PRX110" s="1252"/>
      <c r="PRY110" s="1252"/>
      <c r="PRZ110" s="1252"/>
      <c r="PSA110" s="1252"/>
      <c r="PSB110" s="1252"/>
      <c r="PSC110" s="1252"/>
      <c r="PSD110" s="1252"/>
      <c r="PSE110" s="1252"/>
      <c r="PSF110" s="1252"/>
      <c r="PSG110" s="1252"/>
      <c r="PSH110" s="1252"/>
      <c r="PSI110" s="1252"/>
      <c r="PSJ110" s="1252"/>
      <c r="PSK110" s="1252"/>
      <c r="PSL110" s="1252"/>
      <c r="PSM110" s="1252"/>
      <c r="PSN110" s="1252"/>
      <c r="PSO110" s="1252"/>
      <c r="PSP110" s="1252"/>
      <c r="PSQ110" s="1252"/>
      <c r="PSR110" s="1252"/>
      <c r="PSS110" s="1252"/>
      <c r="PST110" s="1252"/>
      <c r="PSU110" s="1252"/>
      <c r="PSV110" s="1252"/>
      <c r="PSW110" s="1252"/>
      <c r="PSX110" s="1252"/>
      <c r="PSY110" s="1252"/>
      <c r="PSZ110" s="1252"/>
      <c r="PTA110" s="1252"/>
      <c r="PTB110" s="1252"/>
      <c r="PTC110" s="1252"/>
      <c r="PTD110" s="1252"/>
      <c r="PTE110" s="1252"/>
      <c r="PTF110" s="1252"/>
      <c r="PTG110" s="1252"/>
      <c r="PTH110" s="1252"/>
      <c r="PTI110" s="1252"/>
      <c r="PTJ110" s="1252"/>
      <c r="PTK110" s="1252"/>
      <c r="PTL110" s="1252"/>
      <c r="PTM110" s="1252"/>
      <c r="PTN110" s="1252"/>
      <c r="PTO110" s="1252"/>
      <c r="PTP110" s="1252"/>
      <c r="PTQ110" s="1252"/>
      <c r="PTR110" s="1252"/>
      <c r="PTS110" s="1252"/>
      <c r="PTT110" s="1252"/>
      <c r="PTU110" s="1252"/>
      <c r="PTV110" s="1252"/>
      <c r="PTW110" s="1252"/>
      <c r="PTX110" s="1252"/>
      <c r="PTY110" s="1252"/>
      <c r="PTZ110" s="1252"/>
      <c r="PUA110" s="1252"/>
      <c r="PUB110" s="1252"/>
      <c r="PUC110" s="1252"/>
      <c r="PUD110" s="1252"/>
      <c r="PUE110" s="1252"/>
      <c r="PUF110" s="1252"/>
      <c r="PUG110" s="1252"/>
      <c r="PUH110" s="1252"/>
      <c r="PUI110" s="1252"/>
      <c r="PUJ110" s="1252"/>
      <c r="PUK110" s="1252"/>
      <c r="PUL110" s="1252"/>
      <c r="PUM110" s="1252"/>
      <c r="PUN110" s="1252"/>
      <c r="PUO110" s="1252"/>
      <c r="PUP110" s="1252"/>
      <c r="PUQ110" s="1252"/>
      <c r="PUR110" s="1252"/>
      <c r="PUS110" s="1252"/>
      <c r="PUT110" s="1252"/>
      <c r="PUU110" s="1252"/>
      <c r="PUV110" s="1252"/>
      <c r="PUW110" s="1252"/>
      <c r="PUX110" s="1252"/>
      <c r="PUY110" s="1252"/>
      <c r="PUZ110" s="1252"/>
      <c r="PVA110" s="1252"/>
      <c r="PVB110" s="1252"/>
      <c r="PVC110" s="1252"/>
      <c r="PVD110" s="1252"/>
      <c r="PVE110" s="1252"/>
      <c r="PVF110" s="1252"/>
      <c r="PVG110" s="1252"/>
      <c r="PVH110" s="1252"/>
      <c r="PVI110" s="1252"/>
      <c r="PVJ110" s="1252"/>
      <c r="PVK110" s="1252"/>
      <c r="PVL110" s="1252"/>
      <c r="PVM110" s="1252"/>
      <c r="PVN110" s="1252"/>
      <c r="PVO110" s="1252"/>
      <c r="PVP110" s="1252"/>
      <c r="PVQ110" s="1252"/>
      <c r="PVR110" s="1252"/>
      <c r="PVS110" s="1252"/>
      <c r="PVT110" s="1252"/>
      <c r="PVU110" s="1252"/>
      <c r="PVV110" s="1252"/>
      <c r="PVW110" s="1252"/>
      <c r="PVX110" s="1252"/>
      <c r="PVY110" s="1252"/>
      <c r="PVZ110" s="1252"/>
      <c r="PWA110" s="1252"/>
      <c r="PWB110" s="1252"/>
      <c r="PWC110" s="1252"/>
      <c r="PWD110" s="1252"/>
      <c r="PWE110" s="1252"/>
      <c r="PWF110" s="1252"/>
      <c r="PWG110" s="1252"/>
      <c r="PWH110" s="1252"/>
      <c r="PWI110" s="1252"/>
      <c r="PWJ110" s="1252"/>
      <c r="PWK110" s="1252"/>
      <c r="PWL110" s="1252"/>
      <c r="PWM110" s="1252"/>
      <c r="PWN110" s="1252"/>
      <c r="PWO110" s="1252"/>
      <c r="PWP110" s="1252"/>
      <c r="PWQ110" s="1252"/>
      <c r="PWR110" s="1252"/>
      <c r="PWS110" s="1252"/>
      <c r="PWT110" s="1252"/>
      <c r="PWU110" s="1252"/>
      <c r="PWV110" s="1252"/>
      <c r="PWW110" s="1252"/>
      <c r="PWX110" s="1252"/>
      <c r="PWY110" s="1252"/>
      <c r="PWZ110" s="1252"/>
      <c r="PXA110" s="1252"/>
      <c r="PXB110" s="1252"/>
      <c r="PXC110" s="1252"/>
      <c r="PXD110" s="1252"/>
      <c r="PXE110" s="1252"/>
      <c r="PXF110" s="1252"/>
      <c r="PXG110" s="1252"/>
      <c r="PXH110" s="1252"/>
      <c r="PXI110" s="1252"/>
      <c r="PXJ110" s="1252"/>
      <c r="PXK110" s="1252"/>
      <c r="PXL110" s="1252"/>
      <c r="PXM110" s="1252"/>
      <c r="PXN110" s="1252"/>
      <c r="PXO110" s="1252"/>
      <c r="PXP110" s="1252"/>
      <c r="PXQ110" s="1252"/>
      <c r="PXR110" s="1252"/>
      <c r="PXS110" s="1252"/>
      <c r="PXT110" s="1252"/>
      <c r="PXU110" s="1252"/>
      <c r="PXV110" s="1252"/>
      <c r="PXW110" s="1252"/>
      <c r="PXX110" s="1252"/>
      <c r="PXY110" s="1252"/>
      <c r="PXZ110" s="1252"/>
      <c r="PYA110" s="1252"/>
      <c r="PYB110" s="1252"/>
      <c r="PYC110" s="1252"/>
      <c r="PYD110" s="1252"/>
      <c r="PYE110" s="1252"/>
      <c r="PYF110" s="1252"/>
      <c r="PYG110" s="1252"/>
      <c r="PYH110" s="1252"/>
      <c r="PYI110" s="1252"/>
      <c r="PYJ110" s="1252"/>
      <c r="PYK110" s="1252"/>
      <c r="PYL110" s="1252"/>
      <c r="PYM110" s="1252"/>
      <c r="PYN110" s="1252"/>
      <c r="PYO110" s="1252"/>
      <c r="PYP110" s="1252"/>
      <c r="PYQ110" s="1252"/>
      <c r="PYR110" s="1252"/>
      <c r="PYS110" s="1252"/>
      <c r="PYT110" s="1252"/>
      <c r="PYU110" s="1252"/>
      <c r="PYV110" s="1252"/>
      <c r="PYW110" s="1252"/>
      <c r="PYX110" s="1252"/>
      <c r="PYY110" s="1252"/>
      <c r="PYZ110" s="1252"/>
      <c r="PZA110" s="1252"/>
      <c r="PZB110" s="1252"/>
      <c r="PZC110" s="1252"/>
      <c r="PZD110" s="1252"/>
      <c r="PZE110" s="1252"/>
      <c r="PZF110" s="1252"/>
      <c r="PZG110" s="1252"/>
      <c r="PZH110" s="1252"/>
      <c r="PZI110" s="1252"/>
      <c r="PZJ110" s="1252"/>
      <c r="PZK110" s="1252"/>
      <c r="PZL110" s="1252"/>
      <c r="PZM110" s="1252"/>
      <c r="PZN110" s="1252"/>
      <c r="PZO110" s="1252"/>
      <c r="PZP110" s="1252"/>
      <c r="PZQ110" s="1252"/>
      <c r="PZR110" s="1252"/>
      <c r="PZS110" s="1252"/>
      <c r="PZT110" s="1252"/>
      <c r="PZU110" s="1252"/>
      <c r="PZV110" s="1252"/>
      <c r="PZW110" s="1252"/>
      <c r="PZX110" s="1252"/>
      <c r="PZY110" s="1252"/>
      <c r="PZZ110" s="1252"/>
      <c r="QAA110" s="1252"/>
      <c r="QAB110" s="1252"/>
      <c r="QAC110" s="1252"/>
      <c r="QAD110" s="1252"/>
      <c r="QAE110" s="1252"/>
      <c r="QAF110" s="1252"/>
      <c r="QAG110" s="1252"/>
      <c r="QAH110" s="1252"/>
      <c r="QAI110" s="1252"/>
      <c r="QAJ110" s="1252"/>
      <c r="QAK110" s="1252"/>
      <c r="QAL110" s="1252"/>
      <c r="QAM110" s="1252"/>
      <c r="QAN110" s="1252"/>
      <c r="QAO110" s="1252"/>
      <c r="QAP110" s="1252"/>
      <c r="QAQ110" s="1252"/>
      <c r="QAR110" s="1252"/>
      <c r="QAS110" s="1252"/>
      <c r="QAT110" s="1252"/>
      <c r="QAU110" s="1252"/>
      <c r="QAV110" s="1252"/>
      <c r="QAW110" s="1252"/>
      <c r="QAX110" s="1252"/>
      <c r="QAY110" s="1252"/>
      <c r="QAZ110" s="1252"/>
      <c r="QBA110" s="1252"/>
      <c r="QBB110" s="1252"/>
      <c r="QBC110" s="1252"/>
      <c r="QBD110" s="1252"/>
      <c r="QBE110" s="1252"/>
      <c r="QBF110" s="1252"/>
      <c r="QBG110" s="1252"/>
      <c r="QBH110" s="1252"/>
      <c r="QBI110" s="1252"/>
      <c r="QBJ110" s="1252"/>
      <c r="QBK110" s="1252"/>
      <c r="QBL110" s="1252"/>
      <c r="QBM110" s="1252"/>
      <c r="QBN110" s="1252"/>
      <c r="QBO110" s="1252"/>
      <c r="QBP110" s="1252"/>
      <c r="QBQ110" s="1252"/>
      <c r="QBR110" s="1252"/>
      <c r="QBS110" s="1252"/>
      <c r="QBT110" s="1252"/>
      <c r="QBU110" s="1252"/>
      <c r="QBV110" s="1252"/>
      <c r="QBW110" s="1252"/>
      <c r="QBX110" s="1252"/>
      <c r="QBY110" s="1252"/>
      <c r="QBZ110" s="1252"/>
      <c r="QCA110" s="1252"/>
      <c r="QCB110" s="1252"/>
      <c r="QCC110" s="1252"/>
      <c r="QCD110" s="1252"/>
      <c r="QCE110" s="1252"/>
      <c r="QCF110" s="1252"/>
      <c r="QCG110" s="1252"/>
      <c r="QCH110" s="1252"/>
      <c r="QCI110" s="1252"/>
      <c r="QCJ110" s="1252"/>
      <c r="QCK110" s="1252"/>
      <c r="QCL110" s="1252"/>
      <c r="QCM110" s="1252"/>
      <c r="QCN110" s="1252"/>
      <c r="QCO110" s="1252"/>
      <c r="QCP110" s="1252"/>
      <c r="QCQ110" s="1252"/>
      <c r="QCR110" s="1252"/>
      <c r="QCS110" s="1252"/>
      <c r="QCT110" s="1252"/>
      <c r="QCU110" s="1252"/>
      <c r="QCV110" s="1252"/>
      <c r="QCW110" s="1252"/>
      <c r="QCX110" s="1252"/>
      <c r="QCY110" s="1252"/>
      <c r="QCZ110" s="1252"/>
      <c r="QDA110" s="1252"/>
      <c r="QDB110" s="1252"/>
      <c r="QDC110" s="1252"/>
      <c r="QDD110" s="1252"/>
      <c r="QDE110" s="1252"/>
      <c r="QDF110" s="1252"/>
      <c r="QDG110" s="1252"/>
      <c r="QDH110" s="1252"/>
      <c r="QDI110" s="1252"/>
      <c r="QDJ110" s="1252"/>
      <c r="QDK110" s="1252"/>
      <c r="QDL110" s="1252"/>
      <c r="QDM110" s="1252"/>
      <c r="QDN110" s="1252"/>
      <c r="QDO110" s="1252"/>
      <c r="QDP110" s="1252"/>
      <c r="QDQ110" s="1252"/>
      <c r="QDR110" s="1252"/>
      <c r="QDS110" s="1252"/>
      <c r="QDT110" s="1252"/>
      <c r="QDU110" s="1252"/>
      <c r="QDV110" s="1252"/>
      <c r="QDW110" s="1252"/>
      <c r="QDX110" s="1252"/>
      <c r="QDY110" s="1252"/>
      <c r="QDZ110" s="1252"/>
      <c r="QEA110" s="1252"/>
      <c r="QEB110" s="1252"/>
      <c r="QEC110" s="1252"/>
      <c r="QED110" s="1252"/>
      <c r="QEE110" s="1252"/>
      <c r="QEF110" s="1252"/>
      <c r="QEG110" s="1252"/>
      <c r="QEH110" s="1252"/>
      <c r="QEI110" s="1252"/>
      <c r="QEJ110" s="1252"/>
      <c r="QEK110" s="1252"/>
      <c r="QEL110" s="1252"/>
      <c r="QEM110" s="1252"/>
      <c r="QEN110" s="1252"/>
      <c r="QEO110" s="1252"/>
      <c r="QEP110" s="1252"/>
      <c r="QEQ110" s="1252"/>
      <c r="QER110" s="1252"/>
      <c r="QES110" s="1252"/>
      <c r="QET110" s="1252"/>
      <c r="QEU110" s="1252"/>
      <c r="QEV110" s="1252"/>
      <c r="QEW110" s="1252"/>
      <c r="QEX110" s="1252"/>
      <c r="QEY110" s="1252"/>
      <c r="QEZ110" s="1252"/>
      <c r="QFA110" s="1252"/>
      <c r="QFB110" s="1252"/>
      <c r="QFC110" s="1252"/>
      <c r="QFD110" s="1252"/>
      <c r="QFE110" s="1252"/>
      <c r="QFF110" s="1252"/>
      <c r="QFG110" s="1252"/>
      <c r="QFH110" s="1252"/>
      <c r="QFI110" s="1252"/>
      <c r="QFJ110" s="1252"/>
      <c r="QFK110" s="1252"/>
      <c r="QFL110" s="1252"/>
      <c r="QFM110" s="1252"/>
      <c r="QFN110" s="1252"/>
      <c r="QFO110" s="1252"/>
      <c r="QFP110" s="1252"/>
      <c r="QFQ110" s="1252"/>
      <c r="QFR110" s="1252"/>
      <c r="QFS110" s="1252"/>
      <c r="QFT110" s="1252"/>
      <c r="QFU110" s="1252"/>
      <c r="QFV110" s="1252"/>
      <c r="QFW110" s="1252"/>
      <c r="QFX110" s="1252"/>
      <c r="QFY110" s="1252"/>
      <c r="QFZ110" s="1252"/>
      <c r="QGA110" s="1252"/>
      <c r="QGB110" s="1252"/>
      <c r="QGC110" s="1252"/>
      <c r="QGD110" s="1252"/>
      <c r="QGE110" s="1252"/>
      <c r="QGF110" s="1252"/>
      <c r="QGG110" s="1252"/>
      <c r="QGH110" s="1252"/>
      <c r="QGI110" s="1252"/>
      <c r="QGJ110" s="1252"/>
      <c r="QGK110" s="1252"/>
      <c r="QGL110" s="1252"/>
      <c r="QGM110" s="1252"/>
      <c r="QGN110" s="1252"/>
      <c r="QGO110" s="1252"/>
      <c r="QGP110" s="1252"/>
      <c r="QGQ110" s="1252"/>
      <c r="QGR110" s="1252"/>
      <c r="QGS110" s="1252"/>
      <c r="QGT110" s="1252"/>
      <c r="QGU110" s="1252"/>
      <c r="QGV110" s="1252"/>
      <c r="QGW110" s="1252"/>
      <c r="QGX110" s="1252"/>
      <c r="QGY110" s="1252"/>
      <c r="QGZ110" s="1252"/>
      <c r="QHA110" s="1252"/>
      <c r="QHB110" s="1252"/>
      <c r="QHC110" s="1252"/>
      <c r="QHD110" s="1252"/>
      <c r="QHE110" s="1252"/>
      <c r="QHF110" s="1252"/>
      <c r="QHG110" s="1252"/>
      <c r="QHH110" s="1252"/>
      <c r="QHI110" s="1252"/>
      <c r="QHJ110" s="1252"/>
      <c r="QHK110" s="1252"/>
      <c r="QHL110" s="1252"/>
      <c r="QHM110" s="1252"/>
      <c r="QHN110" s="1252"/>
      <c r="QHO110" s="1252"/>
      <c r="QHP110" s="1252"/>
      <c r="QHQ110" s="1252"/>
      <c r="QHR110" s="1252"/>
      <c r="QHS110" s="1252"/>
      <c r="QHT110" s="1252"/>
      <c r="QHU110" s="1252"/>
      <c r="QHV110" s="1252"/>
      <c r="QHW110" s="1252"/>
      <c r="QHX110" s="1252"/>
      <c r="QHY110" s="1252"/>
      <c r="QHZ110" s="1252"/>
      <c r="QIA110" s="1252"/>
      <c r="QIB110" s="1252"/>
      <c r="QIC110" s="1252"/>
      <c r="QID110" s="1252"/>
      <c r="QIE110" s="1252"/>
      <c r="QIF110" s="1252"/>
      <c r="QIG110" s="1252"/>
      <c r="QIH110" s="1252"/>
      <c r="QII110" s="1252"/>
      <c r="QIJ110" s="1252"/>
      <c r="QIK110" s="1252"/>
      <c r="QIL110" s="1252"/>
      <c r="QIM110" s="1252"/>
      <c r="QIN110" s="1252"/>
      <c r="QIO110" s="1252"/>
      <c r="QIP110" s="1252"/>
      <c r="QIQ110" s="1252"/>
      <c r="QIR110" s="1252"/>
      <c r="QIS110" s="1252"/>
      <c r="QIT110" s="1252"/>
      <c r="QIU110" s="1252"/>
      <c r="QIV110" s="1252"/>
      <c r="QIW110" s="1252"/>
      <c r="QIX110" s="1252"/>
      <c r="QIY110" s="1252"/>
      <c r="QIZ110" s="1252"/>
      <c r="QJA110" s="1252"/>
      <c r="QJB110" s="1252"/>
      <c r="QJC110" s="1252"/>
      <c r="QJD110" s="1252"/>
      <c r="QJE110" s="1252"/>
      <c r="QJF110" s="1252"/>
      <c r="QJG110" s="1252"/>
      <c r="QJH110" s="1252"/>
      <c r="QJI110" s="1252"/>
      <c r="QJJ110" s="1252"/>
      <c r="QJK110" s="1252"/>
      <c r="QJL110" s="1252"/>
      <c r="QJM110" s="1252"/>
      <c r="QJN110" s="1252"/>
      <c r="QJO110" s="1252"/>
      <c r="QJP110" s="1252"/>
      <c r="QJQ110" s="1252"/>
      <c r="QJR110" s="1252"/>
      <c r="QJS110" s="1252"/>
      <c r="QJT110" s="1252"/>
      <c r="QJU110" s="1252"/>
      <c r="QJV110" s="1252"/>
      <c r="QJW110" s="1252"/>
      <c r="QJX110" s="1252"/>
      <c r="QJY110" s="1252"/>
      <c r="QJZ110" s="1252"/>
      <c r="QKA110" s="1252"/>
      <c r="QKB110" s="1252"/>
      <c r="QKC110" s="1252"/>
      <c r="QKD110" s="1252"/>
      <c r="QKE110" s="1252"/>
      <c r="QKF110" s="1252"/>
      <c r="QKG110" s="1252"/>
      <c r="QKH110" s="1252"/>
      <c r="QKI110" s="1252"/>
      <c r="QKJ110" s="1252"/>
      <c r="QKK110" s="1252"/>
      <c r="QKL110" s="1252"/>
      <c r="QKM110" s="1252"/>
      <c r="QKN110" s="1252"/>
      <c r="QKO110" s="1252"/>
      <c r="QKP110" s="1252"/>
      <c r="QKQ110" s="1252"/>
      <c r="QKR110" s="1252"/>
      <c r="QKS110" s="1252"/>
      <c r="QKT110" s="1252"/>
      <c r="QKU110" s="1252"/>
      <c r="QKV110" s="1252"/>
      <c r="QKW110" s="1252"/>
      <c r="QKX110" s="1252"/>
      <c r="QKY110" s="1252"/>
      <c r="QKZ110" s="1252"/>
      <c r="QLA110" s="1252"/>
      <c r="QLB110" s="1252"/>
      <c r="QLC110" s="1252"/>
      <c r="QLD110" s="1252"/>
      <c r="QLE110" s="1252"/>
      <c r="QLF110" s="1252"/>
      <c r="QLG110" s="1252"/>
      <c r="QLH110" s="1252"/>
      <c r="QLI110" s="1252"/>
      <c r="QLJ110" s="1252"/>
      <c r="QLK110" s="1252"/>
      <c r="QLL110" s="1252"/>
      <c r="QLM110" s="1252"/>
      <c r="QLN110" s="1252"/>
      <c r="QLO110" s="1252"/>
      <c r="QLP110" s="1252"/>
      <c r="QLQ110" s="1252"/>
      <c r="QLR110" s="1252"/>
      <c r="QLS110" s="1252"/>
      <c r="QLT110" s="1252"/>
      <c r="QLU110" s="1252"/>
      <c r="QLV110" s="1252"/>
      <c r="QLW110" s="1252"/>
      <c r="QLX110" s="1252"/>
      <c r="QLY110" s="1252"/>
      <c r="QLZ110" s="1252"/>
      <c r="QMA110" s="1252"/>
      <c r="QMB110" s="1252"/>
      <c r="QMC110" s="1252"/>
      <c r="QMD110" s="1252"/>
      <c r="QME110" s="1252"/>
      <c r="QMF110" s="1252"/>
      <c r="QMG110" s="1252"/>
      <c r="QMH110" s="1252"/>
      <c r="QMI110" s="1252"/>
      <c r="QMJ110" s="1252"/>
      <c r="QMK110" s="1252"/>
      <c r="QML110" s="1252"/>
      <c r="QMM110" s="1252"/>
      <c r="QMN110" s="1252"/>
      <c r="QMO110" s="1252"/>
      <c r="QMP110" s="1252"/>
      <c r="QMQ110" s="1252"/>
      <c r="QMR110" s="1252"/>
      <c r="QMS110" s="1252"/>
      <c r="QMT110" s="1252"/>
      <c r="QMU110" s="1252"/>
      <c r="QMV110" s="1252"/>
      <c r="QMW110" s="1252"/>
      <c r="QMX110" s="1252"/>
      <c r="QMY110" s="1252"/>
      <c r="QMZ110" s="1252"/>
      <c r="QNA110" s="1252"/>
      <c r="QNB110" s="1252"/>
      <c r="QNC110" s="1252"/>
      <c r="QND110" s="1252"/>
      <c r="QNE110" s="1252"/>
      <c r="QNF110" s="1252"/>
      <c r="QNG110" s="1252"/>
      <c r="QNH110" s="1252"/>
      <c r="QNI110" s="1252"/>
      <c r="QNJ110" s="1252"/>
      <c r="QNK110" s="1252"/>
      <c r="QNL110" s="1252"/>
      <c r="QNM110" s="1252"/>
      <c r="QNN110" s="1252"/>
      <c r="QNO110" s="1252"/>
      <c r="QNP110" s="1252"/>
      <c r="QNQ110" s="1252"/>
      <c r="QNR110" s="1252"/>
      <c r="QNS110" s="1252"/>
      <c r="QNT110" s="1252"/>
      <c r="QNU110" s="1252"/>
      <c r="QNV110" s="1252"/>
      <c r="QNW110" s="1252"/>
      <c r="QNX110" s="1252"/>
      <c r="QNY110" s="1252"/>
      <c r="QNZ110" s="1252"/>
      <c r="QOA110" s="1252"/>
      <c r="QOB110" s="1252"/>
      <c r="QOC110" s="1252"/>
      <c r="QOD110" s="1252"/>
      <c r="QOE110" s="1252"/>
      <c r="QOF110" s="1252"/>
      <c r="QOG110" s="1252"/>
      <c r="QOH110" s="1252"/>
      <c r="QOI110" s="1252"/>
      <c r="QOJ110" s="1252"/>
      <c r="QOK110" s="1252"/>
      <c r="QOL110" s="1252"/>
      <c r="QOM110" s="1252"/>
      <c r="QON110" s="1252"/>
      <c r="QOO110" s="1252"/>
      <c r="QOP110" s="1252"/>
      <c r="QOQ110" s="1252"/>
      <c r="QOR110" s="1252"/>
      <c r="QOS110" s="1252"/>
      <c r="QOT110" s="1252"/>
      <c r="QOU110" s="1252"/>
      <c r="QOV110" s="1252"/>
      <c r="QOW110" s="1252"/>
      <c r="QOX110" s="1252"/>
      <c r="QOY110" s="1252"/>
      <c r="QOZ110" s="1252"/>
      <c r="QPA110" s="1252"/>
      <c r="QPB110" s="1252"/>
      <c r="QPC110" s="1252"/>
      <c r="QPD110" s="1252"/>
      <c r="QPE110" s="1252"/>
      <c r="QPF110" s="1252"/>
      <c r="QPG110" s="1252"/>
      <c r="QPH110" s="1252"/>
      <c r="QPI110" s="1252"/>
      <c r="QPJ110" s="1252"/>
      <c r="QPK110" s="1252"/>
      <c r="QPL110" s="1252"/>
      <c r="QPM110" s="1252"/>
      <c r="QPN110" s="1252"/>
      <c r="QPO110" s="1252"/>
      <c r="QPP110" s="1252"/>
      <c r="QPQ110" s="1252"/>
      <c r="QPR110" s="1252"/>
      <c r="QPS110" s="1252"/>
      <c r="QPT110" s="1252"/>
      <c r="QPU110" s="1252"/>
      <c r="QPV110" s="1252"/>
      <c r="QPW110" s="1252"/>
      <c r="QPX110" s="1252"/>
      <c r="QPY110" s="1252"/>
      <c r="QPZ110" s="1252"/>
      <c r="QQA110" s="1252"/>
      <c r="QQB110" s="1252"/>
      <c r="QQC110" s="1252"/>
      <c r="QQD110" s="1252"/>
      <c r="QQE110" s="1252"/>
      <c r="QQF110" s="1252"/>
      <c r="QQG110" s="1252"/>
      <c r="QQH110" s="1252"/>
      <c r="QQI110" s="1252"/>
      <c r="QQJ110" s="1252"/>
      <c r="QQK110" s="1252"/>
      <c r="QQL110" s="1252"/>
      <c r="QQM110" s="1252"/>
      <c r="QQN110" s="1252"/>
      <c r="QQO110" s="1252"/>
      <c r="QQP110" s="1252"/>
      <c r="QQQ110" s="1252"/>
      <c r="QQR110" s="1252"/>
      <c r="QQS110" s="1252"/>
      <c r="QQT110" s="1252"/>
      <c r="QQU110" s="1252"/>
      <c r="QQV110" s="1252"/>
      <c r="QQW110" s="1252"/>
      <c r="QQX110" s="1252"/>
      <c r="QQY110" s="1252"/>
      <c r="QQZ110" s="1252"/>
      <c r="QRA110" s="1252"/>
      <c r="QRB110" s="1252"/>
      <c r="QRC110" s="1252"/>
      <c r="QRD110" s="1252"/>
      <c r="QRE110" s="1252"/>
      <c r="QRF110" s="1252"/>
      <c r="QRG110" s="1252"/>
      <c r="QRH110" s="1252"/>
      <c r="QRI110" s="1252"/>
      <c r="QRJ110" s="1252"/>
      <c r="QRK110" s="1252"/>
      <c r="QRL110" s="1252"/>
      <c r="QRM110" s="1252"/>
      <c r="QRN110" s="1252"/>
      <c r="QRO110" s="1252"/>
      <c r="QRP110" s="1252"/>
      <c r="QRQ110" s="1252"/>
      <c r="QRR110" s="1252"/>
      <c r="QRS110" s="1252"/>
      <c r="QRT110" s="1252"/>
      <c r="QRU110" s="1252"/>
      <c r="QRV110" s="1252"/>
      <c r="QRW110" s="1252"/>
      <c r="QRX110" s="1252"/>
      <c r="QRY110" s="1252"/>
      <c r="QRZ110" s="1252"/>
      <c r="QSA110" s="1252"/>
      <c r="QSB110" s="1252"/>
      <c r="QSC110" s="1252"/>
      <c r="QSD110" s="1252"/>
      <c r="QSE110" s="1252"/>
      <c r="QSF110" s="1252"/>
      <c r="QSG110" s="1252"/>
      <c r="QSH110" s="1252"/>
      <c r="QSI110" s="1252"/>
      <c r="QSJ110" s="1252"/>
      <c r="QSK110" s="1252"/>
      <c r="QSL110" s="1252"/>
      <c r="QSM110" s="1252"/>
      <c r="QSN110" s="1252"/>
      <c r="QSO110" s="1252"/>
      <c r="QSP110" s="1252"/>
      <c r="QSQ110" s="1252"/>
      <c r="QSR110" s="1252"/>
      <c r="QSS110" s="1252"/>
      <c r="QST110" s="1252"/>
      <c r="QSU110" s="1252"/>
      <c r="QSV110" s="1252"/>
      <c r="QSW110" s="1252"/>
      <c r="QSX110" s="1252"/>
      <c r="QSY110" s="1252"/>
      <c r="QSZ110" s="1252"/>
      <c r="QTA110" s="1252"/>
      <c r="QTB110" s="1252"/>
      <c r="QTC110" s="1252"/>
      <c r="QTD110" s="1252"/>
      <c r="QTE110" s="1252"/>
      <c r="QTF110" s="1252"/>
      <c r="QTG110" s="1252"/>
      <c r="QTH110" s="1252"/>
      <c r="QTI110" s="1252"/>
      <c r="QTJ110" s="1252"/>
      <c r="QTK110" s="1252"/>
      <c r="QTL110" s="1252"/>
      <c r="QTM110" s="1252"/>
      <c r="QTN110" s="1252"/>
      <c r="QTO110" s="1252"/>
      <c r="QTP110" s="1252"/>
      <c r="QTQ110" s="1252"/>
      <c r="QTR110" s="1252"/>
      <c r="QTS110" s="1252"/>
      <c r="QTT110" s="1252"/>
      <c r="QTU110" s="1252"/>
      <c r="QTV110" s="1252"/>
      <c r="QTW110" s="1252"/>
      <c r="QTX110" s="1252"/>
      <c r="QTY110" s="1252"/>
      <c r="QTZ110" s="1252"/>
      <c r="QUA110" s="1252"/>
      <c r="QUB110" s="1252"/>
      <c r="QUC110" s="1252"/>
      <c r="QUD110" s="1252"/>
      <c r="QUE110" s="1252"/>
      <c r="QUF110" s="1252"/>
      <c r="QUG110" s="1252"/>
      <c r="QUH110" s="1252"/>
      <c r="QUI110" s="1252"/>
      <c r="QUJ110" s="1252"/>
      <c r="QUK110" s="1252"/>
      <c r="QUL110" s="1252"/>
      <c r="QUM110" s="1252"/>
      <c r="QUN110" s="1252"/>
      <c r="QUO110" s="1252"/>
      <c r="QUP110" s="1252"/>
      <c r="QUQ110" s="1252"/>
      <c r="QUR110" s="1252"/>
      <c r="QUS110" s="1252"/>
      <c r="QUT110" s="1252"/>
      <c r="QUU110" s="1252"/>
      <c r="QUV110" s="1252"/>
      <c r="QUW110" s="1252"/>
      <c r="QUX110" s="1252"/>
      <c r="QUY110" s="1252"/>
      <c r="QUZ110" s="1252"/>
      <c r="QVA110" s="1252"/>
      <c r="QVB110" s="1252"/>
      <c r="QVC110" s="1252"/>
      <c r="QVD110" s="1252"/>
      <c r="QVE110" s="1252"/>
      <c r="QVF110" s="1252"/>
      <c r="QVG110" s="1252"/>
      <c r="QVH110" s="1252"/>
      <c r="QVI110" s="1252"/>
      <c r="QVJ110" s="1252"/>
      <c r="QVK110" s="1252"/>
      <c r="QVL110" s="1252"/>
      <c r="QVM110" s="1252"/>
      <c r="QVN110" s="1252"/>
      <c r="QVO110" s="1252"/>
      <c r="QVP110" s="1252"/>
      <c r="QVQ110" s="1252"/>
      <c r="QVR110" s="1252"/>
      <c r="QVS110" s="1252"/>
      <c r="QVT110" s="1252"/>
      <c r="QVU110" s="1252"/>
      <c r="QVV110" s="1252"/>
      <c r="QVW110" s="1252"/>
      <c r="QVX110" s="1252"/>
      <c r="QVY110" s="1252"/>
      <c r="QVZ110" s="1252"/>
      <c r="QWA110" s="1252"/>
      <c r="QWB110" s="1252"/>
      <c r="QWC110" s="1252"/>
      <c r="QWD110" s="1252"/>
      <c r="QWE110" s="1252"/>
      <c r="QWF110" s="1252"/>
      <c r="QWG110" s="1252"/>
      <c r="QWH110" s="1252"/>
      <c r="QWI110" s="1252"/>
      <c r="QWJ110" s="1252"/>
      <c r="QWK110" s="1252"/>
      <c r="QWL110" s="1252"/>
      <c r="QWM110" s="1252"/>
      <c r="QWN110" s="1252"/>
      <c r="QWO110" s="1252"/>
      <c r="QWP110" s="1252"/>
      <c r="QWQ110" s="1252"/>
      <c r="QWR110" s="1252"/>
      <c r="QWS110" s="1252"/>
      <c r="QWT110" s="1252"/>
      <c r="QWU110" s="1252"/>
      <c r="QWV110" s="1252"/>
      <c r="QWW110" s="1252"/>
      <c r="QWX110" s="1252"/>
      <c r="QWY110" s="1252"/>
      <c r="QWZ110" s="1252"/>
      <c r="QXA110" s="1252"/>
      <c r="QXB110" s="1252"/>
      <c r="QXC110" s="1252"/>
      <c r="QXD110" s="1252"/>
      <c r="QXE110" s="1252"/>
      <c r="QXF110" s="1252"/>
      <c r="QXG110" s="1252"/>
      <c r="QXH110" s="1252"/>
      <c r="QXI110" s="1252"/>
      <c r="QXJ110" s="1252"/>
      <c r="QXK110" s="1252"/>
      <c r="QXL110" s="1252"/>
      <c r="QXM110" s="1252"/>
      <c r="QXN110" s="1252"/>
      <c r="QXO110" s="1252"/>
      <c r="QXP110" s="1252"/>
      <c r="QXQ110" s="1252"/>
      <c r="QXR110" s="1252"/>
      <c r="QXS110" s="1252"/>
      <c r="QXT110" s="1252"/>
      <c r="QXU110" s="1252"/>
      <c r="QXV110" s="1252"/>
      <c r="QXW110" s="1252"/>
      <c r="QXX110" s="1252"/>
      <c r="QXY110" s="1252"/>
      <c r="QXZ110" s="1252"/>
      <c r="QYA110" s="1252"/>
      <c r="QYB110" s="1252"/>
      <c r="QYC110" s="1252"/>
      <c r="QYD110" s="1252"/>
      <c r="QYE110" s="1252"/>
      <c r="QYF110" s="1252"/>
      <c r="QYG110" s="1252"/>
      <c r="QYH110" s="1252"/>
      <c r="QYI110" s="1252"/>
      <c r="QYJ110" s="1252"/>
      <c r="QYK110" s="1252"/>
      <c r="QYL110" s="1252"/>
      <c r="QYM110" s="1252"/>
      <c r="QYN110" s="1252"/>
      <c r="QYO110" s="1252"/>
      <c r="QYP110" s="1252"/>
      <c r="QYQ110" s="1252"/>
      <c r="QYR110" s="1252"/>
      <c r="QYS110" s="1252"/>
      <c r="QYT110" s="1252"/>
      <c r="QYU110" s="1252"/>
      <c r="QYV110" s="1252"/>
      <c r="QYW110" s="1252"/>
      <c r="QYX110" s="1252"/>
      <c r="QYY110" s="1252"/>
      <c r="QYZ110" s="1252"/>
      <c r="QZA110" s="1252"/>
      <c r="QZB110" s="1252"/>
      <c r="QZC110" s="1252"/>
      <c r="QZD110" s="1252"/>
      <c r="QZE110" s="1252"/>
      <c r="QZF110" s="1252"/>
      <c r="QZG110" s="1252"/>
      <c r="QZH110" s="1252"/>
      <c r="QZI110" s="1252"/>
      <c r="QZJ110" s="1252"/>
      <c r="QZK110" s="1252"/>
      <c r="QZL110" s="1252"/>
      <c r="QZM110" s="1252"/>
      <c r="QZN110" s="1252"/>
      <c r="QZO110" s="1252"/>
      <c r="QZP110" s="1252"/>
      <c r="QZQ110" s="1252"/>
      <c r="QZR110" s="1252"/>
      <c r="QZS110" s="1252"/>
      <c r="QZT110" s="1252"/>
      <c r="QZU110" s="1252"/>
      <c r="QZV110" s="1252"/>
      <c r="QZW110" s="1252"/>
      <c r="QZX110" s="1252"/>
      <c r="QZY110" s="1252"/>
      <c r="QZZ110" s="1252"/>
      <c r="RAA110" s="1252"/>
      <c r="RAB110" s="1252"/>
      <c r="RAC110" s="1252"/>
      <c r="RAD110" s="1252"/>
      <c r="RAE110" s="1252"/>
      <c r="RAF110" s="1252"/>
      <c r="RAG110" s="1252"/>
      <c r="RAH110" s="1252"/>
      <c r="RAI110" s="1252"/>
      <c r="RAJ110" s="1252"/>
      <c r="RAK110" s="1252"/>
      <c r="RAL110" s="1252"/>
      <c r="RAM110" s="1252"/>
      <c r="RAN110" s="1252"/>
      <c r="RAO110" s="1252"/>
      <c r="RAP110" s="1252"/>
      <c r="RAQ110" s="1252"/>
      <c r="RAR110" s="1252"/>
      <c r="RAS110" s="1252"/>
      <c r="RAT110" s="1252"/>
      <c r="RAU110" s="1252"/>
      <c r="RAV110" s="1252"/>
      <c r="RAW110" s="1252"/>
      <c r="RAX110" s="1252"/>
      <c r="RAY110" s="1252"/>
      <c r="RAZ110" s="1252"/>
      <c r="RBA110" s="1252"/>
      <c r="RBB110" s="1252"/>
      <c r="RBC110" s="1252"/>
      <c r="RBD110" s="1252"/>
      <c r="RBE110" s="1252"/>
      <c r="RBF110" s="1252"/>
      <c r="RBG110" s="1252"/>
      <c r="RBH110" s="1252"/>
      <c r="RBI110" s="1252"/>
      <c r="RBJ110" s="1252"/>
      <c r="RBK110" s="1252"/>
      <c r="RBL110" s="1252"/>
      <c r="RBM110" s="1252"/>
      <c r="RBN110" s="1252"/>
      <c r="RBO110" s="1252"/>
      <c r="RBP110" s="1252"/>
      <c r="RBQ110" s="1252"/>
      <c r="RBR110" s="1252"/>
      <c r="RBS110" s="1252"/>
      <c r="RBT110" s="1252"/>
      <c r="RBU110" s="1252"/>
      <c r="RBV110" s="1252"/>
      <c r="RBW110" s="1252"/>
      <c r="RBX110" s="1252"/>
      <c r="RBY110" s="1252"/>
      <c r="RBZ110" s="1252"/>
      <c r="RCA110" s="1252"/>
      <c r="RCB110" s="1252"/>
      <c r="RCC110" s="1252"/>
      <c r="RCD110" s="1252"/>
      <c r="RCE110" s="1252"/>
      <c r="RCF110" s="1252"/>
      <c r="RCG110" s="1252"/>
      <c r="RCH110" s="1252"/>
      <c r="RCI110" s="1252"/>
      <c r="RCJ110" s="1252"/>
      <c r="RCK110" s="1252"/>
      <c r="RCL110" s="1252"/>
      <c r="RCM110" s="1252"/>
      <c r="RCN110" s="1252"/>
      <c r="RCO110" s="1252"/>
      <c r="RCP110" s="1252"/>
      <c r="RCQ110" s="1252"/>
      <c r="RCR110" s="1252"/>
      <c r="RCS110" s="1252"/>
      <c r="RCT110" s="1252"/>
      <c r="RCU110" s="1252"/>
      <c r="RCV110" s="1252"/>
      <c r="RCW110" s="1252"/>
      <c r="RCX110" s="1252"/>
      <c r="RCY110" s="1252"/>
      <c r="RCZ110" s="1252"/>
      <c r="RDA110" s="1252"/>
      <c r="RDB110" s="1252"/>
      <c r="RDC110" s="1252"/>
      <c r="RDD110" s="1252"/>
      <c r="RDE110" s="1252"/>
      <c r="RDF110" s="1252"/>
      <c r="RDG110" s="1252"/>
      <c r="RDH110" s="1252"/>
      <c r="RDI110" s="1252"/>
      <c r="RDJ110" s="1252"/>
      <c r="RDK110" s="1252"/>
      <c r="RDL110" s="1252"/>
      <c r="RDM110" s="1252"/>
      <c r="RDN110" s="1252"/>
      <c r="RDO110" s="1252"/>
      <c r="RDP110" s="1252"/>
      <c r="RDQ110" s="1252"/>
      <c r="RDR110" s="1252"/>
      <c r="RDS110" s="1252"/>
      <c r="RDT110" s="1252"/>
      <c r="RDU110" s="1252"/>
      <c r="RDV110" s="1252"/>
      <c r="RDW110" s="1252"/>
      <c r="RDX110" s="1252"/>
      <c r="RDY110" s="1252"/>
      <c r="RDZ110" s="1252"/>
      <c r="REA110" s="1252"/>
      <c r="REB110" s="1252"/>
      <c r="REC110" s="1252"/>
      <c r="RED110" s="1252"/>
      <c r="REE110" s="1252"/>
      <c r="REF110" s="1252"/>
      <c r="REG110" s="1252"/>
      <c r="REH110" s="1252"/>
      <c r="REI110" s="1252"/>
      <c r="REJ110" s="1252"/>
      <c r="REK110" s="1252"/>
      <c r="REL110" s="1252"/>
      <c r="REM110" s="1252"/>
      <c r="REN110" s="1252"/>
      <c r="REO110" s="1252"/>
      <c r="REP110" s="1252"/>
      <c r="REQ110" s="1252"/>
      <c r="RER110" s="1252"/>
      <c r="RES110" s="1252"/>
      <c r="RET110" s="1252"/>
      <c r="REU110" s="1252"/>
      <c r="REV110" s="1252"/>
      <c r="REW110" s="1252"/>
      <c r="REX110" s="1252"/>
      <c r="REY110" s="1252"/>
      <c r="REZ110" s="1252"/>
      <c r="RFA110" s="1252"/>
      <c r="RFB110" s="1252"/>
      <c r="RFC110" s="1252"/>
      <c r="RFD110" s="1252"/>
      <c r="RFE110" s="1252"/>
      <c r="RFF110" s="1252"/>
      <c r="RFG110" s="1252"/>
      <c r="RFH110" s="1252"/>
      <c r="RFI110" s="1252"/>
      <c r="RFJ110" s="1252"/>
      <c r="RFK110" s="1252"/>
      <c r="RFL110" s="1252"/>
      <c r="RFM110" s="1252"/>
      <c r="RFN110" s="1252"/>
      <c r="RFO110" s="1252"/>
      <c r="RFP110" s="1252"/>
      <c r="RFQ110" s="1252"/>
      <c r="RFR110" s="1252"/>
      <c r="RFS110" s="1252"/>
      <c r="RFT110" s="1252"/>
      <c r="RFU110" s="1252"/>
      <c r="RFV110" s="1252"/>
      <c r="RFW110" s="1252"/>
      <c r="RFX110" s="1252"/>
      <c r="RFY110" s="1252"/>
      <c r="RFZ110" s="1252"/>
      <c r="RGA110" s="1252"/>
      <c r="RGB110" s="1252"/>
      <c r="RGC110" s="1252"/>
      <c r="RGD110" s="1252"/>
      <c r="RGE110" s="1252"/>
      <c r="RGF110" s="1252"/>
      <c r="RGG110" s="1252"/>
      <c r="RGH110" s="1252"/>
      <c r="RGI110" s="1252"/>
      <c r="RGJ110" s="1252"/>
      <c r="RGK110" s="1252"/>
      <c r="RGL110" s="1252"/>
      <c r="RGM110" s="1252"/>
      <c r="RGN110" s="1252"/>
      <c r="RGO110" s="1252"/>
      <c r="RGP110" s="1252"/>
      <c r="RGQ110" s="1252"/>
      <c r="RGR110" s="1252"/>
      <c r="RGS110" s="1252"/>
      <c r="RGT110" s="1252"/>
      <c r="RGU110" s="1252"/>
      <c r="RGV110" s="1252"/>
      <c r="RGW110" s="1252"/>
      <c r="RGX110" s="1252"/>
      <c r="RGY110" s="1252"/>
      <c r="RGZ110" s="1252"/>
      <c r="RHA110" s="1252"/>
      <c r="RHB110" s="1252"/>
      <c r="RHC110" s="1252"/>
      <c r="RHD110" s="1252"/>
      <c r="RHE110" s="1252"/>
      <c r="RHF110" s="1252"/>
      <c r="RHG110" s="1252"/>
      <c r="RHH110" s="1252"/>
      <c r="RHI110" s="1252"/>
      <c r="RHJ110" s="1252"/>
      <c r="RHK110" s="1252"/>
      <c r="RHL110" s="1252"/>
      <c r="RHM110" s="1252"/>
      <c r="RHN110" s="1252"/>
      <c r="RHO110" s="1252"/>
      <c r="RHP110" s="1252"/>
      <c r="RHQ110" s="1252"/>
      <c r="RHR110" s="1252"/>
      <c r="RHS110" s="1252"/>
      <c r="RHT110" s="1252"/>
      <c r="RHU110" s="1252"/>
      <c r="RHV110" s="1252"/>
      <c r="RHW110" s="1252"/>
      <c r="RHX110" s="1252"/>
      <c r="RHY110" s="1252"/>
      <c r="RHZ110" s="1252"/>
      <c r="RIA110" s="1252"/>
      <c r="RIB110" s="1252"/>
      <c r="RIC110" s="1252"/>
      <c r="RID110" s="1252"/>
      <c r="RIE110" s="1252"/>
      <c r="RIF110" s="1252"/>
      <c r="RIG110" s="1252"/>
      <c r="RIH110" s="1252"/>
      <c r="RII110" s="1252"/>
      <c r="RIJ110" s="1252"/>
      <c r="RIK110" s="1252"/>
      <c r="RIL110" s="1252"/>
      <c r="RIM110" s="1252"/>
      <c r="RIN110" s="1252"/>
      <c r="RIO110" s="1252"/>
      <c r="RIP110" s="1252"/>
      <c r="RIQ110" s="1252"/>
      <c r="RIR110" s="1252"/>
      <c r="RIS110" s="1252"/>
      <c r="RIT110" s="1252"/>
      <c r="RIU110" s="1252"/>
      <c r="RIV110" s="1252"/>
      <c r="RIW110" s="1252"/>
      <c r="RIX110" s="1252"/>
      <c r="RIY110" s="1252"/>
      <c r="RIZ110" s="1252"/>
      <c r="RJA110" s="1252"/>
      <c r="RJB110" s="1252"/>
      <c r="RJC110" s="1252"/>
      <c r="RJD110" s="1252"/>
      <c r="RJE110" s="1252"/>
      <c r="RJF110" s="1252"/>
      <c r="RJG110" s="1252"/>
      <c r="RJH110" s="1252"/>
      <c r="RJI110" s="1252"/>
      <c r="RJJ110" s="1252"/>
      <c r="RJK110" s="1252"/>
      <c r="RJL110" s="1252"/>
      <c r="RJM110" s="1252"/>
      <c r="RJN110" s="1252"/>
      <c r="RJO110" s="1252"/>
      <c r="RJP110" s="1252"/>
      <c r="RJQ110" s="1252"/>
      <c r="RJR110" s="1252"/>
      <c r="RJS110" s="1252"/>
      <c r="RJT110" s="1252"/>
      <c r="RJU110" s="1252"/>
      <c r="RJV110" s="1252"/>
      <c r="RJW110" s="1252"/>
      <c r="RJX110" s="1252"/>
      <c r="RJY110" s="1252"/>
      <c r="RJZ110" s="1252"/>
      <c r="RKA110" s="1252"/>
      <c r="RKB110" s="1252"/>
      <c r="RKC110" s="1252"/>
      <c r="RKD110" s="1252"/>
      <c r="RKE110" s="1252"/>
      <c r="RKF110" s="1252"/>
      <c r="RKG110" s="1252"/>
      <c r="RKH110" s="1252"/>
      <c r="RKI110" s="1252"/>
      <c r="RKJ110" s="1252"/>
      <c r="RKK110" s="1252"/>
      <c r="RKL110" s="1252"/>
      <c r="RKM110" s="1252"/>
      <c r="RKN110" s="1252"/>
      <c r="RKO110" s="1252"/>
      <c r="RKP110" s="1252"/>
      <c r="RKQ110" s="1252"/>
      <c r="RKR110" s="1252"/>
      <c r="RKS110" s="1252"/>
      <c r="RKT110" s="1252"/>
      <c r="RKU110" s="1252"/>
      <c r="RKV110" s="1252"/>
      <c r="RKW110" s="1252"/>
      <c r="RKX110" s="1252"/>
      <c r="RKY110" s="1252"/>
      <c r="RKZ110" s="1252"/>
      <c r="RLA110" s="1252"/>
      <c r="RLB110" s="1252"/>
      <c r="RLC110" s="1252"/>
      <c r="RLD110" s="1252"/>
      <c r="RLE110" s="1252"/>
      <c r="RLF110" s="1252"/>
      <c r="RLG110" s="1252"/>
      <c r="RLH110" s="1252"/>
      <c r="RLI110" s="1252"/>
      <c r="RLJ110" s="1252"/>
      <c r="RLK110" s="1252"/>
      <c r="RLL110" s="1252"/>
      <c r="RLM110" s="1252"/>
      <c r="RLN110" s="1252"/>
      <c r="RLO110" s="1252"/>
      <c r="RLP110" s="1252"/>
      <c r="RLQ110" s="1252"/>
      <c r="RLR110" s="1252"/>
      <c r="RLS110" s="1252"/>
      <c r="RLT110" s="1252"/>
      <c r="RLU110" s="1252"/>
      <c r="RLV110" s="1252"/>
      <c r="RLW110" s="1252"/>
      <c r="RLX110" s="1252"/>
      <c r="RLY110" s="1252"/>
      <c r="RLZ110" s="1252"/>
      <c r="RMA110" s="1252"/>
      <c r="RMB110" s="1252"/>
      <c r="RMC110" s="1252"/>
      <c r="RMD110" s="1252"/>
      <c r="RME110" s="1252"/>
      <c r="RMF110" s="1252"/>
      <c r="RMG110" s="1252"/>
      <c r="RMH110" s="1252"/>
      <c r="RMI110" s="1252"/>
      <c r="RMJ110" s="1252"/>
      <c r="RMK110" s="1252"/>
      <c r="RML110" s="1252"/>
      <c r="RMM110" s="1252"/>
      <c r="RMN110" s="1252"/>
      <c r="RMO110" s="1252"/>
      <c r="RMP110" s="1252"/>
      <c r="RMQ110" s="1252"/>
      <c r="RMR110" s="1252"/>
      <c r="RMS110" s="1252"/>
      <c r="RMT110" s="1252"/>
      <c r="RMU110" s="1252"/>
      <c r="RMV110" s="1252"/>
      <c r="RMW110" s="1252"/>
      <c r="RMX110" s="1252"/>
      <c r="RMY110" s="1252"/>
      <c r="RMZ110" s="1252"/>
      <c r="RNA110" s="1252"/>
      <c r="RNB110" s="1252"/>
      <c r="RNC110" s="1252"/>
      <c r="RND110" s="1252"/>
      <c r="RNE110" s="1252"/>
      <c r="RNF110" s="1252"/>
      <c r="RNG110" s="1252"/>
      <c r="RNH110" s="1252"/>
      <c r="RNI110" s="1252"/>
      <c r="RNJ110" s="1252"/>
      <c r="RNK110" s="1252"/>
      <c r="RNL110" s="1252"/>
      <c r="RNM110" s="1252"/>
      <c r="RNN110" s="1252"/>
      <c r="RNO110" s="1252"/>
      <c r="RNP110" s="1252"/>
      <c r="RNQ110" s="1252"/>
      <c r="RNR110" s="1252"/>
      <c r="RNS110" s="1252"/>
      <c r="RNT110" s="1252"/>
      <c r="RNU110" s="1252"/>
      <c r="RNV110" s="1252"/>
      <c r="RNW110" s="1252"/>
      <c r="RNX110" s="1252"/>
      <c r="RNY110" s="1252"/>
      <c r="RNZ110" s="1252"/>
      <c r="ROA110" s="1252"/>
      <c r="ROB110" s="1252"/>
      <c r="ROC110" s="1252"/>
      <c r="ROD110" s="1252"/>
      <c r="ROE110" s="1252"/>
      <c r="ROF110" s="1252"/>
      <c r="ROG110" s="1252"/>
      <c r="ROH110" s="1252"/>
      <c r="ROI110" s="1252"/>
      <c r="ROJ110" s="1252"/>
      <c r="ROK110" s="1252"/>
      <c r="ROL110" s="1252"/>
      <c r="ROM110" s="1252"/>
      <c r="RON110" s="1252"/>
      <c r="ROO110" s="1252"/>
      <c r="ROP110" s="1252"/>
      <c r="ROQ110" s="1252"/>
      <c r="ROR110" s="1252"/>
      <c r="ROS110" s="1252"/>
      <c r="ROT110" s="1252"/>
      <c r="ROU110" s="1252"/>
      <c r="ROV110" s="1252"/>
      <c r="ROW110" s="1252"/>
      <c r="ROX110" s="1252"/>
      <c r="ROY110" s="1252"/>
      <c r="ROZ110" s="1252"/>
      <c r="RPA110" s="1252"/>
      <c r="RPB110" s="1252"/>
      <c r="RPC110" s="1252"/>
      <c r="RPD110" s="1252"/>
      <c r="RPE110" s="1252"/>
      <c r="RPF110" s="1252"/>
      <c r="RPG110" s="1252"/>
      <c r="RPH110" s="1252"/>
      <c r="RPI110" s="1252"/>
      <c r="RPJ110" s="1252"/>
      <c r="RPK110" s="1252"/>
      <c r="RPL110" s="1252"/>
      <c r="RPM110" s="1252"/>
      <c r="RPN110" s="1252"/>
      <c r="RPO110" s="1252"/>
      <c r="RPP110" s="1252"/>
      <c r="RPQ110" s="1252"/>
      <c r="RPR110" s="1252"/>
      <c r="RPS110" s="1252"/>
      <c r="RPT110" s="1252"/>
      <c r="RPU110" s="1252"/>
      <c r="RPV110" s="1252"/>
      <c r="RPW110" s="1252"/>
      <c r="RPX110" s="1252"/>
      <c r="RPY110" s="1252"/>
      <c r="RPZ110" s="1252"/>
      <c r="RQA110" s="1252"/>
      <c r="RQB110" s="1252"/>
      <c r="RQC110" s="1252"/>
      <c r="RQD110" s="1252"/>
      <c r="RQE110" s="1252"/>
      <c r="RQF110" s="1252"/>
      <c r="RQG110" s="1252"/>
      <c r="RQH110" s="1252"/>
      <c r="RQI110" s="1252"/>
      <c r="RQJ110" s="1252"/>
      <c r="RQK110" s="1252"/>
      <c r="RQL110" s="1252"/>
      <c r="RQM110" s="1252"/>
      <c r="RQN110" s="1252"/>
      <c r="RQO110" s="1252"/>
      <c r="RQP110" s="1252"/>
      <c r="RQQ110" s="1252"/>
      <c r="RQR110" s="1252"/>
      <c r="RQS110" s="1252"/>
      <c r="RQT110" s="1252"/>
      <c r="RQU110" s="1252"/>
      <c r="RQV110" s="1252"/>
      <c r="RQW110" s="1252"/>
      <c r="RQX110" s="1252"/>
      <c r="RQY110" s="1252"/>
      <c r="RQZ110" s="1252"/>
      <c r="RRA110" s="1252"/>
      <c r="RRB110" s="1252"/>
      <c r="RRC110" s="1252"/>
      <c r="RRD110" s="1252"/>
      <c r="RRE110" s="1252"/>
      <c r="RRF110" s="1252"/>
      <c r="RRG110" s="1252"/>
      <c r="RRH110" s="1252"/>
      <c r="RRI110" s="1252"/>
      <c r="RRJ110" s="1252"/>
      <c r="RRK110" s="1252"/>
      <c r="RRL110" s="1252"/>
      <c r="RRM110" s="1252"/>
      <c r="RRN110" s="1252"/>
      <c r="RRO110" s="1252"/>
      <c r="RRP110" s="1252"/>
      <c r="RRQ110" s="1252"/>
      <c r="RRR110" s="1252"/>
      <c r="RRS110" s="1252"/>
      <c r="RRT110" s="1252"/>
      <c r="RRU110" s="1252"/>
      <c r="RRV110" s="1252"/>
      <c r="RRW110" s="1252"/>
      <c r="RRX110" s="1252"/>
      <c r="RRY110" s="1252"/>
      <c r="RRZ110" s="1252"/>
      <c r="RSA110" s="1252"/>
      <c r="RSB110" s="1252"/>
      <c r="RSC110" s="1252"/>
      <c r="RSD110" s="1252"/>
      <c r="RSE110" s="1252"/>
      <c r="RSF110" s="1252"/>
      <c r="RSG110" s="1252"/>
      <c r="RSH110" s="1252"/>
      <c r="RSI110" s="1252"/>
      <c r="RSJ110" s="1252"/>
      <c r="RSK110" s="1252"/>
      <c r="RSL110" s="1252"/>
      <c r="RSM110" s="1252"/>
      <c r="RSN110" s="1252"/>
      <c r="RSO110" s="1252"/>
      <c r="RSP110" s="1252"/>
      <c r="RSQ110" s="1252"/>
      <c r="RSR110" s="1252"/>
      <c r="RSS110" s="1252"/>
      <c r="RST110" s="1252"/>
      <c r="RSU110" s="1252"/>
      <c r="RSV110" s="1252"/>
      <c r="RSW110" s="1252"/>
      <c r="RSX110" s="1252"/>
      <c r="RSY110" s="1252"/>
      <c r="RSZ110" s="1252"/>
      <c r="RTA110" s="1252"/>
      <c r="RTB110" s="1252"/>
      <c r="RTC110" s="1252"/>
      <c r="RTD110" s="1252"/>
      <c r="RTE110" s="1252"/>
      <c r="RTF110" s="1252"/>
      <c r="RTG110" s="1252"/>
      <c r="RTH110" s="1252"/>
      <c r="RTI110" s="1252"/>
      <c r="RTJ110" s="1252"/>
      <c r="RTK110" s="1252"/>
      <c r="RTL110" s="1252"/>
      <c r="RTM110" s="1252"/>
      <c r="RTN110" s="1252"/>
      <c r="RTO110" s="1252"/>
      <c r="RTP110" s="1252"/>
      <c r="RTQ110" s="1252"/>
      <c r="RTR110" s="1252"/>
      <c r="RTS110" s="1252"/>
      <c r="RTT110" s="1252"/>
      <c r="RTU110" s="1252"/>
      <c r="RTV110" s="1252"/>
      <c r="RTW110" s="1252"/>
      <c r="RTX110" s="1252"/>
      <c r="RTY110" s="1252"/>
      <c r="RTZ110" s="1252"/>
      <c r="RUA110" s="1252"/>
      <c r="RUB110" s="1252"/>
      <c r="RUC110" s="1252"/>
      <c r="RUD110" s="1252"/>
      <c r="RUE110" s="1252"/>
      <c r="RUF110" s="1252"/>
      <c r="RUG110" s="1252"/>
      <c r="RUH110" s="1252"/>
      <c r="RUI110" s="1252"/>
      <c r="RUJ110" s="1252"/>
      <c r="RUK110" s="1252"/>
      <c r="RUL110" s="1252"/>
      <c r="RUM110" s="1252"/>
      <c r="RUN110" s="1252"/>
      <c r="RUO110" s="1252"/>
      <c r="RUP110" s="1252"/>
      <c r="RUQ110" s="1252"/>
      <c r="RUR110" s="1252"/>
      <c r="RUS110" s="1252"/>
      <c r="RUT110" s="1252"/>
      <c r="RUU110" s="1252"/>
      <c r="RUV110" s="1252"/>
      <c r="RUW110" s="1252"/>
      <c r="RUX110" s="1252"/>
      <c r="RUY110" s="1252"/>
      <c r="RUZ110" s="1252"/>
      <c r="RVA110" s="1252"/>
      <c r="RVB110" s="1252"/>
      <c r="RVC110" s="1252"/>
      <c r="RVD110" s="1252"/>
      <c r="RVE110" s="1252"/>
      <c r="RVF110" s="1252"/>
      <c r="RVG110" s="1252"/>
      <c r="RVH110" s="1252"/>
      <c r="RVI110" s="1252"/>
      <c r="RVJ110" s="1252"/>
      <c r="RVK110" s="1252"/>
      <c r="RVL110" s="1252"/>
      <c r="RVM110" s="1252"/>
      <c r="RVN110" s="1252"/>
      <c r="RVO110" s="1252"/>
      <c r="RVP110" s="1252"/>
      <c r="RVQ110" s="1252"/>
      <c r="RVR110" s="1252"/>
      <c r="RVS110" s="1252"/>
      <c r="RVT110" s="1252"/>
      <c r="RVU110" s="1252"/>
      <c r="RVV110" s="1252"/>
      <c r="RVW110" s="1252"/>
      <c r="RVX110" s="1252"/>
      <c r="RVY110" s="1252"/>
      <c r="RVZ110" s="1252"/>
      <c r="RWA110" s="1252"/>
      <c r="RWB110" s="1252"/>
      <c r="RWC110" s="1252"/>
      <c r="RWD110" s="1252"/>
      <c r="RWE110" s="1252"/>
      <c r="RWF110" s="1252"/>
      <c r="RWG110" s="1252"/>
      <c r="RWH110" s="1252"/>
      <c r="RWI110" s="1252"/>
      <c r="RWJ110" s="1252"/>
      <c r="RWK110" s="1252"/>
      <c r="RWL110" s="1252"/>
      <c r="RWM110" s="1252"/>
      <c r="RWN110" s="1252"/>
      <c r="RWO110" s="1252"/>
      <c r="RWP110" s="1252"/>
      <c r="RWQ110" s="1252"/>
      <c r="RWR110" s="1252"/>
      <c r="RWS110" s="1252"/>
      <c r="RWT110" s="1252"/>
      <c r="RWU110" s="1252"/>
      <c r="RWV110" s="1252"/>
      <c r="RWW110" s="1252"/>
      <c r="RWX110" s="1252"/>
      <c r="RWY110" s="1252"/>
      <c r="RWZ110" s="1252"/>
      <c r="RXA110" s="1252"/>
      <c r="RXB110" s="1252"/>
      <c r="RXC110" s="1252"/>
      <c r="RXD110" s="1252"/>
      <c r="RXE110" s="1252"/>
      <c r="RXF110" s="1252"/>
      <c r="RXG110" s="1252"/>
      <c r="RXH110" s="1252"/>
      <c r="RXI110" s="1252"/>
      <c r="RXJ110" s="1252"/>
      <c r="RXK110" s="1252"/>
      <c r="RXL110" s="1252"/>
      <c r="RXM110" s="1252"/>
      <c r="RXN110" s="1252"/>
      <c r="RXO110" s="1252"/>
      <c r="RXP110" s="1252"/>
      <c r="RXQ110" s="1252"/>
      <c r="RXR110" s="1252"/>
      <c r="RXS110" s="1252"/>
      <c r="RXT110" s="1252"/>
      <c r="RXU110" s="1252"/>
      <c r="RXV110" s="1252"/>
      <c r="RXW110" s="1252"/>
      <c r="RXX110" s="1252"/>
      <c r="RXY110" s="1252"/>
      <c r="RXZ110" s="1252"/>
      <c r="RYA110" s="1252"/>
      <c r="RYB110" s="1252"/>
      <c r="RYC110" s="1252"/>
      <c r="RYD110" s="1252"/>
      <c r="RYE110" s="1252"/>
      <c r="RYF110" s="1252"/>
      <c r="RYG110" s="1252"/>
      <c r="RYH110" s="1252"/>
      <c r="RYI110" s="1252"/>
      <c r="RYJ110" s="1252"/>
      <c r="RYK110" s="1252"/>
      <c r="RYL110" s="1252"/>
      <c r="RYM110" s="1252"/>
      <c r="RYN110" s="1252"/>
      <c r="RYO110" s="1252"/>
      <c r="RYP110" s="1252"/>
      <c r="RYQ110" s="1252"/>
      <c r="RYR110" s="1252"/>
      <c r="RYS110" s="1252"/>
      <c r="RYT110" s="1252"/>
      <c r="RYU110" s="1252"/>
      <c r="RYV110" s="1252"/>
      <c r="RYW110" s="1252"/>
      <c r="RYX110" s="1252"/>
      <c r="RYY110" s="1252"/>
      <c r="RYZ110" s="1252"/>
      <c r="RZA110" s="1252"/>
      <c r="RZB110" s="1252"/>
      <c r="RZC110" s="1252"/>
      <c r="RZD110" s="1252"/>
      <c r="RZE110" s="1252"/>
      <c r="RZF110" s="1252"/>
      <c r="RZG110" s="1252"/>
      <c r="RZH110" s="1252"/>
      <c r="RZI110" s="1252"/>
      <c r="RZJ110" s="1252"/>
      <c r="RZK110" s="1252"/>
      <c r="RZL110" s="1252"/>
      <c r="RZM110" s="1252"/>
      <c r="RZN110" s="1252"/>
      <c r="RZO110" s="1252"/>
      <c r="RZP110" s="1252"/>
      <c r="RZQ110" s="1252"/>
      <c r="RZR110" s="1252"/>
      <c r="RZS110" s="1252"/>
      <c r="RZT110" s="1252"/>
      <c r="RZU110" s="1252"/>
      <c r="RZV110" s="1252"/>
      <c r="RZW110" s="1252"/>
      <c r="RZX110" s="1252"/>
      <c r="RZY110" s="1252"/>
      <c r="RZZ110" s="1252"/>
      <c r="SAA110" s="1252"/>
      <c r="SAB110" s="1252"/>
      <c r="SAC110" s="1252"/>
      <c r="SAD110" s="1252"/>
      <c r="SAE110" s="1252"/>
      <c r="SAF110" s="1252"/>
      <c r="SAG110" s="1252"/>
      <c r="SAH110" s="1252"/>
      <c r="SAI110" s="1252"/>
      <c r="SAJ110" s="1252"/>
      <c r="SAK110" s="1252"/>
      <c r="SAL110" s="1252"/>
      <c r="SAM110" s="1252"/>
      <c r="SAN110" s="1252"/>
      <c r="SAO110" s="1252"/>
      <c r="SAP110" s="1252"/>
      <c r="SAQ110" s="1252"/>
      <c r="SAR110" s="1252"/>
      <c r="SAS110" s="1252"/>
      <c r="SAT110" s="1252"/>
      <c r="SAU110" s="1252"/>
      <c r="SAV110" s="1252"/>
      <c r="SAW110" s="1252"/>
      <c r="SAX110" s="1252"/>
      <c r="SAY110" s="1252"/>
      <c r="SAZ110" s="1252"/>
      <c r="SBA110" s="1252"/>
      <c r="SBB110" s="1252"/>
      <c r="SBC110" s="1252"/>
      <c r="SBD110" s="1252"/>
      <c r="SBE110" s="1252"/>
      <c r="SBF110" s="1252"/>
      <c r="SBG110" s="1252"/>
      <c r="SBH110" s="1252"/>
      <c r="SBI110" s="1252"/>
      <c r="SBJ110" s="1252"/>
      <c r="SBK110" s="1252"/>
      <c r="SBL110" s="1252"/>
      <c r="SBM110" s="1252"/>
      <c r="SBN110" s="1252"/>
      <c r="SBO110" s="1252"/>
      <c r="SBP110" s="1252"/>
      <c r="SBQ110" s="1252"/>
      <c r="SBR110" s="1252"/>
      <c r="SBS110" s="1252"/>
      <c r="SBT110" s="1252"/>
      <c r="SBU110" s="1252"/>
      <c r="SBV110" s="1252"/>
      <c r="SBW110" s="1252"/>
      <c r="SBX110" s="1252"/>
      <c r="SBY110" s="1252"/>
      <c r="SBZ110" s="1252"/>
      <c r="SCA110" s="1252"/>
      <c r="SCB110" s="1252"/>
      <c r="SCC110" s="1252"/>
      <c r="SCD110" s="1252"/>
      <c r="SCE110" s="1252"/>
      <c r="SCF110" s="1252"/>
      <c r="SCG110" s="1252"/>
      <c r="SCH110" s="1252"/>
      <c r="SCI110" s="1252"/>
      <c r="SCJ110" s="1252"/>
      <c r="SCK110" s="1252"/>
      <c r="SCL110" s="1252"/>
      <c r="SCM110" s="1252"/>
      <c r="SCN110" s="1252"/>
      <c r="SCO110" s="1252"/>
      <c r="SCP110" s="1252"/>
      <c r="SCQ110" s="1252"/>
      <c r="SCR110" s="1252"/>
      <c r="SCS110" s="1252"/>
      <c r="SCT110" s="1252"/>
      <c r="SCU110" s="1252"/>
      <c r="SCV110" s="1252"/>
      <c r="SCW110" s="1252"/>
      <c r="SCX110" s="1252"/>
      <c r="SCY110" s="1252"/>
      <c r="SCZ110" s="1252"/>
      <c r="SDA110" s="1252"/>
      <c r="SDB110" s="1252"/>
      <c r="SDC110" s="1252"/>
      <c r="SDD110" s="1252"/>
      <c r="SDE110" s="1252"/>
      <c r="SDF110" s="1252"/>
      <c r="SDG110" s="1252"/>
      <c r="SDH110" s="1252"/>
      <c r="SDI110" s="1252"/>
      <c r="SDJ110" s="1252"/>
      <c r="SDK110" s="1252"/>
      <c r="SDL110" s="1252"/>
      <c r="SDM110" s="1252"/>
      <c r="SDN110" s="1252"/>
      <c r="SDO110" s="1252"/>
      <c r="SDP110" s="1252"/>
      <c r="SDQ110" s="1252"/>
      <c r="SDR110" s="1252"/>
      <c r="SDS110" s="1252"/>
      <c r="SDT110" s="1252"/>
      <c r="SDU110" s="1252"/>
      <c r="SDV110" s="1252"/>
      <c r="SDW110" s="1252"/>
      <c r="SDX110" s="1252"/>
      <c r="SDY110" s="1252"/>
      <c r="SDZ110" s="1252"/>
      <c r="SEA110" s="1252"/>
      <c r="SEB110" s="1252"/>
      <c r="SEC110" s="1252"/>
      <c r="SED110" s="1252"/>
      <c r="SEE110" s="1252"/>
      <c r="SEF110" s="1252"/>
      <c r="SEG110" s="1252"/>
      <c r="SEH110" s="1252"/>
      <c r="SEI110" s="1252"/>
      <c r="SEJ110" s="1252"/>
      <c r="SEK110" s="1252"/>
      <c r="SEL110" s="1252"/>
      <c r="SEM110" s="1252"/>
      <c r="SEN110" s="1252"/>
      <c r="SEO110" s="1252"/>
      <c r="SEP110" s="1252"/>
      <c r="SEQ110" s="1252"/>
      <c r="SER110" s="1252"/>
      <c r="SES110" s="1252"/>
      <c r="SET110" s="1252"/>
      <c r="SEU110" s="1252"/>
      <c r="SEV110" s="1252"/>
      <c r="SEW110" s="1252"/>
      <c r="SEX110" s="1252"/>
      <c r="SEY110" s="1252"/>
      <c r="SEZ110" s="1252"/>
      <c r="SFA110" s="1252"/>
      <c r="SFB110" s="1252"/>
      <c r="SFC110" s="1252"/>
      <c r="SFD110" s="1252"/>
      <c r="SFE110" s="1252"/>
      <c r="SFF110" s="1252"/>
      <c r="SFG110" s="1252"/>
      <c r="SFH110" s="1252"/>
      <c r="SFI110" s="1252"/>
      <c r="SFJ110" s="1252"/>
      <c r="SFK110" s="1252"/>
      <c r="SFL110" s="1252"/>
      <c r="SFM110" s="1252"/>
      <c r="SFN110" s="1252"/>
      <c r="SFO110" s="1252"/>
      <c r="SFP110" s="1252"/>
      <c r="SFQ110" s="1252"/>
      <c r="SFR110" s="1252"/>
      <c r="SFS110" s="1252"/>
      <c r="SFT110" s="1252"/>
      <c r="SFU110" s="1252"/>
      <c r="SFV110" s="1252"/>
      <c r="SFW110" s="1252"/>
      <c r="SFX110" s="1252"/>
      <c r="SFY110" s="1252"/>
      <c r="SFZ110" s="1252"/>
      <c r="SGA110" s="1252"/>
      <c r="SGB110" s="1252"/>
      <c r="SGC110" s="1252"/>
      <c r="SGD110" s="1252"/>
      <c r="SGE110" s="1252"/>
      <c r="SGF110" s="1252"/>
      <c r="SGG110" s="1252"/>
      <c r="SGH110" s="1252"/>
      <c r="SGI110" s="1252"/>
      <c r="SGJ110" s="1252"/>
      <c r="SGK110" s="1252"/>
      <c r="SGL110" s="1252"/>
      <c r="SGM110" s="1252"/>
      <c r="SGN110" s="1252"/>
      <c r="SGO110" s="1252"/>
      <c r="SGP110" s="1252"/>
      <c r="SGQ110" s="1252"/>
      <c r="SGR110" s="1252"/>
      <c r="SGS110" s="1252"/>
      <c r="SGT110" s="1252"/>
      <c r="SGU110" s="1252"/>
      <c r="SGV110" s="1252"/>
      <c r="SGW110" s="1252"/>
      <c r="SGX110" s="1252"/>
      <c r="SGY110" s="1252"/>
      <c r="SGZ110" s="1252"/>
      <c r="SHA110" s="1252"/>
      <c r="SHB110" s="1252"/>
      <c r="SHC110" s="1252"/>
      <c r="SHD110" s="1252"/>
      <c r="SHE110" s="1252"/>
      <c r="SHF110" s="1252"/>
      <c r="SHG110" s="1252"/>
      <c r="SHH110" s="1252"/>
      <c r="SHI110" s="1252"/>
      <c r="SHJ110" s="1252"/>
      <c r="SHK110" s="1252"/>
      <c r="SHL110" s="1252"/>
      <c r="SHM110" s="1252"/>
      <c r="SHN110" s="1252"/>
      <c r="SHO110" s="1252"/>
      <c r="SHP110" s="1252"/>
      <c r="SHQ110" s="1252"/>
      <c r="SHR110" s="1252"/>
      <c r="SHS110" s="1252"/>
      <c r="SHT110" s="1252"/>
      <c r="SHU110" s="1252"/>
      <c r="SHV110" s="1252"/>
      <c r="SHW110" s="1252"/>
      <c r="SHX110" s="1252"/>
      <c r="SHY110" s="1252"/>
      <c r="SHZ110" s="1252"/>
      <c r="SIA110" s="1252"/>
      <c r="SIB110" s="1252"/>
      <c r="SIC110" s="1252"/>
      <c r="SID110" s="1252"/>
      <c r="SIE110" s="1252"/>
      <c r="SIF110" s="1252"/>
      <c r="SIG110" s="1252"/>
      <c r="SIH110" s="1252"/>
      <c r="SII110" s="1252"/>
      <c r="SIJ110" s="1252"/>
      <c r="SIK110" s="1252"/>
      <c r="SIL110" s="1252"/>
      <c r="SIM110" s="1252"/>
      <c r="SIN110" s="1252"/>
      <c r="SIO110" s="1252"/>
      <c r="SIP110" s="1252"/>
      <c r="SIQ110" s="1252"/>
      <c r="SIR110" s="1252"/>
      <c r="SIS110" s="1252"/>
      <c r="SIT110" s="1252"/>
      <c r="SIU110" s="1252"/>
      <c r="SIV110" s="1252"/>
      <c r="SIW110" s="1252"/>
      <c r="SIX110" s="1252"/>
      <c r="SIY110" s="1252"/>
      <c r="SIZ110" s="1252"/>
      <c r="SJA110" s="1252"/>
      <c r="SJB110" s="1252"/>
      <c r="SJC110" s="1252"/>
      <c r="SJD110" s="1252"/>
      <c r="SJE110" s="1252"/>
      <c r="SJF110" s="1252"/>
      <c r="SJG110" s="1252"/>
      <c r="SJH110" s="1252"/>
      <c r="SJI110" s="1252"/>
      <c r="SJJ110" s="1252"/>
      <c r="SJK110" s="1252"/>
      <c r="SJL110" s="1252"/>
      <c r="SJM110" s="1252"/>
      <c r="SJN110" s="1252"/>
      <c r="SJO110" s="1252"/>
      <c r="SJP110" s="1252"/>
      <c r="SJQ110" s="1252"/>
      <c r="SJR110" s="1252"/>
      <c r="SJS110" s="1252"/>
      <c r="SJT110" s="1252"/>
      <c r="SJU110" s="1252"/>
      <c r="SJV110" s="1252"/>
      <c r="SJW110" s="1252"/>
      <c r="SJX110" s="1252"/>
      <c r="SJY110" s="1252"/>
      <c r="SJZ110" s="1252"/>
      <c r="SKA110" s="1252"/>
      <c r="SKB110" s="1252"/>
      <c r="SKC110" s="1252"/>
      <c r="SKD110" s="1252"/>
      <c r="SKE110" s="1252"/>
      <c r="SKF110" s="1252"/>
      <c r="SKG110" s="1252"/>
      <c r="SKH110" s="1252"/>
      <c r="SKI110" s="1252"/>
      <c r="SKJ110" s="1252"/>
      <c r="SKK110" s="1252"/>
      <c r="SKL110" s="1252"/>
      <c r="SKM110" s="1252"/>
      <c r="SKN110" s="1252"/>
      <c r="SKO110" s="1252"/>
      <c r="SKP110" s="1252"/>
      <c r="SKQ110" s="1252"/>
      <c r="SKR110" s="1252"/>
      <c r="SKS110" s="1252"/>
      <c r="SKT110" s="1252"/>
      <c r="SKU110" s="1252"/>
      <c r="SKV110" s="1252"/>
      <c r="SKW110" s="1252"/>
      <c r="SKX110" s="1252"/>
      <c r="SKY110" s="1252"/>
      <c r="SKZ110" s="1252"/>
      <c r="SLA110" s="1252"/>
      <c r="SLB110" s="1252"/>
      <c r="SLC110" s="1252"/>
      <c r="SLD110" s="1252"/>
      <c r="SLE110" s="1252"/>
      <c r="SLF110" s="1252"/>
      <c r="SLG110" s="1252"/>
      <c r="SLH110" s="1252"/>
      <c r="SLI110" s="1252"/>
      <c r="SLJ110" s="1252"/>
      <c r="SLK110" s="1252"/>
      <c r="SLL110" s="1252"/>
      <c r="SLM110" s="1252"/>
      <c r="SLN110" s="1252"/>
      <c r="SLO110" s="1252"/>
      <c r="SLP110" s="1252"/>
      <c r="SLQ110" s="1252"/>
      <c r="SLR110" s="1252"/>
      <c r="SLS110" s="1252"/>
      <c r="SLT110" s="1252"/>
      <c r="SLU110" s="1252"/>
      <c r="SLV110" s="1252"/>
      <c r="SLW110" s="1252"/>
      <c r="SLX110" s="1252"/>
      <c r="SLY110" s="1252"/>
      <c r="SLZ110" s="1252"/>
      <c r="SMA110" s="1252"/>
      <c r="SMB110" s="1252"/>
      <c r="SMC110" s="1252"/>
      <c r="SMD110" s="1252"/>
      <c r="SME110" s="1252"/>
      <c r="SMF110" s="1252"/>
      <c r="SMG110" s="1252"/>
      <c r="SMH110" s="1252"/>
      <c r="SMI110" s="1252"/>
      <c r="SMJ110" s="1252"/>
      <c r="SMK110" s="1252"/>
      <c r="SML110" s="1252"/>
      <c r="SMM110" s="1252"/>
      <c r="SMN110" s="1252"/>
      <c r="SMO110" s="1252"/>
      <c r="SMP110" s="1252"/>
      <c r="SMQ110" s="1252"/>
      <c r="SMR110" s="1252"/>
      <c r="SMS110" s="1252"/>
      <c r="SMT110" s="1252"/>
      <c r="SMU110" s="1252"/>
      <c r="SMV110" s="1252"/>
      <c r="SMW110" s="1252"/>
      <c r="SMX110" s="1252"/>
      <c r="SMY110" s="1252"/>
      <c r="SMZ110" s="1252"/>
      <c r="SNA110" s="1252"/>
      <c r="SNB110" s="1252"/>
      <c r="SNC110" s="1252"/>
      <c r="SND110" s="1252"/>
      <c r="SNE110" s="1252"/>
      <c r="SNF110" s="1252"/>
      <c r="SNG110" s="1252"/>
      <c r="SNH110" s="1252"/>
      <c r="SNI110" s="1252"/>
      <c r="SNJ110" s="1252"/>
      <c r="SNK110" s="1252"/>
      <c r="SNL110" s="1252"/>
      <c r="SNM110" s="1252"/>
      <c r="SNN110" s="1252"/>
      <c r="SNO110" s="1252"/>
      <c r="SNP110" s="1252"/>
      <c r="SNQ110" s="1252"/>
      <c r="SNR110" s="1252"/>
      <c r="SNS110" s="1252"/>
      <c r="SNT110" s="1252"/>
      <c r="SNU110" s="1252"/>
      <c r="SNV110" s="1252"/>
      <c r="SNW110" s="1252"/>
      <c r="SNX110" s="1252"/>
      <c r="SNY110" s="1252"/>
      <c r="SNZ110" s="1252"/>
      <c r="SOA110" s="1252"/>
      <c r="SOB110" s="1252"/>
      <c r="SOC110" s="1252"/>
      <c r="SOD110" s="1252"/>
      <c r="SOE110" s="1252"/>
      <c r="SOF110" s="1252"/>
      <c r="SOG110" s="1252"/>
      <c r="SOH110" s="1252"/>
      <c r="SOI110" s="1252"/>
      <c r="SOJ110" s="1252"/>
      <c r="SOK110" s="1252"/>
      <c r="SOL110" s="1252"/>
      <c r="SOM110" s="1252"/>
      <c r="SON110" s="1252"/>
      <c r="SOO110" s="1252"/>
      <c r="SOP110" s="1252"/>
      <c r="SOQ110" s="1252"/>
      <c r="SOR110" s="1252"/>
      <c r="SOS110" s="1252"/>
      <c r="SOT110" s="1252"/>
      <c r="SOU110" s="1252"/>
      <c r="SOV110" s="1252"/>
      <c r="SOW110" s="1252"/>
      <c r="SOX110" s="1252"/>
      <c r="SOY110" s="1252"/>
      <c r="SOZ110" s="1252"/>
      <c r="SPA110" s="1252"/>
      <c r="SPB110" s="1252"/>
      <c r="SPC110" s="1252"/>
      <c r="SPD110" s="1252"/>
      <c r="SPE110" s="1252"/>
      <c r="SPF110" s="1252"/>
      <c r="SPG110" s="1252"/>
      <c r="SPH110" s="1252"/>
      <c r="SPI110" s="1252"/>
      <c r="SPJ110" s="1252"/>
      <c r="SPK110" s="1252"/>
      <c r="SPL110" s="1252"/>
      <c r="SPM110" s="1252"/>
      <c r="SPN110" s="1252"/>
      <c r="SPO110" s="1252"/>
      <c r="SPP110" s="1252"/>
      <c r="SPQ110" s="1252"/>
      <c r="SPR110" s="1252"/>
      <c r="SPS110" s="1252"/>
      <c r="SPT110" s="1252"/>
      <c r="SPU110" s="1252"/>
      <c r="SPV110" s="1252"/>
      <c r="SPW110" s="1252"/>
      <c r="SPX110" s="1252"/>
      <c r="SPY110" s="1252"/>
      <c r="SPZ110" s="1252"/>
      <c r="SQA110" s="1252"/>
      <c r="SQB110" s="1252"/>
      <c r="SQC110" s="1252"/>
      <c r="SQD110" s="1252"/>
      <c r="SQE110" s="1252"/>
      <c r="SQF110" s="1252"/>
      <c r="SQG110" s="1252"/>
      <c r="SQH110" s="1252"/>
      <c r="SQI110" s="1252"/>
      <c r="SQJ110" s="1252"/>
      <c r="SQK110" s="1252"/>
      <c r="SQL110" s="1252"/>
      <c r="SQM110" s="1252"/>
      <c r="SQN110" s="1252"/>
      <c r="SQO110" s="1252"/>
      <c r="SQP110" s="1252"/>
      <c r="SQQ110" s="1252"/>
      <c r="SQR110" s="1252"/>
      <c r="SQS110" s="1252"/>
      <c r="SQT110" s="1252"/>
      <c r="SQU110" s="1252"/>
      <c r="SQV110" s="1252"/>
      <c r="SQW110" s="1252"/>
      <c r="SQX110" s="1252"/>
      <c r="SQY110" s="1252"/>
      <c r="SQZ110" s="1252"/>
      <c r="SRA110" s="1252"/>
      <c r="SRB110" s="1252"/>
      <c r="SRC110" s="1252"/>
      <c r="SRD110" s="1252"/>
      <c r="SRE110" s="1252"/>
      <c r="SRF110" s="1252"/>
      <c r="SRG110" s="1252"/>
      <c r="SRH110" s="1252"/>
      <c r="SRI110" s="1252"/>
      <c r="SRJ110" s="1252"/>
      <c r="SRK110" s="1252"/>
      <c r="SRL110" s="1252"/>
      <c r="SRM110" s="1252"/>
      <c r="SRN110" s="1252"/>
      <c r="SRO110" s="1252"/>
      <c r="SRP110" s="1252"/>
      <c r="SRQ110" s="1252"/>
      <c r="SRR110" s="1252"/>
      <c r="SRS110" s="1252"/>
      <c r="SRT110" s="1252"/>
      <c r="SRU110" s="1252"/>
      <c r="SRV110" s="1252"/>
      <c r="SRW110" s="1252"/>
      <c r="SRX110" s="1252"/>
      <c r="SRY110" s="1252"/>
      <c r="SRZ110" s="1252"/>
      <c r="SSA110" s="1252"/>
      <c r="SSB110" s="1252"/>
      <c r="SSC110" s="1252"/>
      <c r="SSD110" s="1252"/>
      <c r="SSE110" s="1252"/>
      <c r="SSF110" s="1252"/>
      <c r="SSG110" s="1252"/>
      <c r="SSH110" s="1252"/>
      <c r="SSI110" s="1252"/>
      <c r="SSJ110" s="1252"/>
      <c r="SSK110" s="1252"/>
      <c r="SSL110" s="1252"/>
      <c r="SSM110" s="1252"/>
      <c r="SSN110" s="1252"/>
      <c r="SSO110" s="1252"/>
      <c r="SSP110" s="1252"/>
      <c r="SSQ110" s="1252"/>
      <c r="SSR110" s="1252"/>
      <c r="SSS110" s="1252"/>
      <c r="SST110" s="1252"/>
      <c r="SSU110" s="1252"/>
      <c r="SSV110" s="1252"/>
      <c r="SSW110" s="1252"/>
      <c r="SSX110" s="1252"/>
      <c r="SSY110" s="1252"/>
      <c r="SSZ110" s="1252"/>
      <c r="STA110" s="1252"/>
      <c r="STB110" s="1252"/>
      <c r="STC110" s="1252"/>
      <c r="STD110" s="1252"/>
      <c r="STE110" s="1252"/>
      <c r="STF110" s="1252"/>
      <c r="STG110" s="1252"/>
      <c r="STH110" s="1252"/>
      <c r="STI110" s="1252"/>
      <c r="STJ110" s="1252"/>
      <c r="STK110" s="1252"/>
      <c r="STL110" s="1252"/>
      <c r="STM110" s="1252"/>
      <c r="STN110" s="1252"/>
      <c r="STO110" s="1252"/>
      <c r="STP110" s="1252"/>
      <c r="STQ110" s="1252"/>
      <c r="STR110" s="1252"/>
      <c r="STS110" s="1252"/>
      <c r="STT110" s="1252"/>
      <c r="STU110" s="1252"/>
      <c r="STV110" s="1252"/>
      <c r="STW110" s="1252"/>
      <c r="STX110" s="1252"/>
      <c r="STY110" s="1252"/>
      <c r="STZ110" s="1252"/>
      <c r="SUA110" s="1252"/>
      <c r="SUB110" s="1252"/>
      <c r="SUC110" s="1252"/>
      <c r="SUD110" s="1252"/>
      <c r="SUE110" s="1252"/>
      <c r="SUF110" s="1252"/>
      <c r="SUG110" s="1252"/>
      <c r="SUH110" s="1252"/>
      <c r="SUI110" s="1252"/>
      <c r="SUJ110" s="1252"/>
      <c r="SUK110" s="1252"/>
      <c r="SUL110" s="1252"/>
      <c r="SUM110" s="1252"/>
      <c r="SUN110" s="1252"/>
      <c r="SUO110" s="1252"/>
      <c r="SUP110" s="1252"/>
      <c r="SUQ110" s="1252"/>
      <c r="SUR110" s="1252"/>
      <c r="SUS110" s="1252"/>
      <c r="SUT110" s="1252"/>
      <c r="SUU110" s="1252"/>
      <c r="SUV110" s="1252"/>
      <c r="SUW110" s="1252"/>
      <c r="SUX110" s="1252"/>
      <c r="SUY110" s="1252"/>
      <c r="SUZ110" s="1252"/>
      <c r="SVA110" s="1252"/>
      <c r="SVB110" s="1252"/>
      <c r="SVC110" s="1252"/>
      <c r="SVD110" s="1252"/>
      <c r="SVE110" s="1252"/>
      <c r="SVF110" s="1252"/>
      <c r="SVG110" s="1252"/>
      <c r="SVH110" s="1252"/>
      <c r="SVI110" s="1252"/>
      <c r="SVJ110" s="1252"/>
      <c r="SVK110" s="1252"/>
      <c r="SVL110" s="1252"/>
      <c r="SVM110" s="1252"/>
      <c r="SVN110" s="1252"/>
      <c r="SVO110" s="1252"/>
      <c r="SVP110" s="1252"/>
      <c r="SVQ110" s="1252"/>
      <c r="SVR110" s="1252"/>
      <c r="SVS110" s="1252"/>
      <c r="SVT110" s="1252"/>
      <c r="SVU110" s="1252"/>
      <c r="SVV110" s="1252"/>
      <c r="SVW110" s="1252"/>
      <c r="SVX110" s="1252"/>
      <c r="SVY110" s="1252"/>
      <c r="SVZ110" s="1252"/>
      <c r="SWA110" s="1252"/>
      <c r="SWB110" s="1252"/>
      <c r="SWC110" s="1252"/>
      <c r="SWD110" s="1252"/>
      <c r="SWE110" s="1252"/>
      <c r="SWF110" s="1252"/>
      <c r="SWG110" s="1252"/>
      <c r="SWH110" s="1252"/>
      <c r="SWI110" s="1252"/>
      <c r="SWJ110" s="1252"/>
      <c r="SWK110" s="1252"/>
      <c r="SWL110" s="1252"/>
      <c r="SWM110" s="1252"/>
      <c r="SWN110" s="1252"/>
      <c r="SWO110" s="1252"/>
      <c r="SWP110" s="1252"/>
      <c r="SWQ110" s="1252"/>
      <c r="SWR110" s="1252"/>
      <c r="SWS110" s="1252"/>
      <c r="SWT110" s="1252"/>
      <c r="SWU110" s="1252"/>
      <c r="SWV110" s="1252"/>
      <c r="SWW110" s="1252"/>
      <c r="SWX110" s="1252"/>
      <c r="SWY110" s="1252"/>
      <c r="SWZ110" s="1252"/>
      <c r="SXA110" s="1252"/>
      <c r="SXB110" s="1252"/>
      <c r="SXC110" s="1252"/>
      <c r="SXD110" s="1252"/>
      <c r="SXE110" s="1252"/>
      <c r="SXF110" s="1252"/>
      <c r="SXG110" s="1252"/>
      <c r="SXH110" s="1252"/>
      <c r="SXI110" s="1252"/>
      <c r="SXJ110" s="1252"/>
      <c r="SXK110" s="1252"/>
      <c r="SXL110" s="1252"/>
      <c r="SXM110" s="1252"/>
      <c r="SXN110" s="1252"/>
      <c r="SXO110" s="1252"/>
      <c r="SXP110" s="1252"/>
      <c r="SXQ110" s="1252"/>
      <c r="SXR110" s="1252"/>
      <c r="SXS110" s="1252"/>
      <c r="SXT110" s="1252"/>
      <c r="SXU110" s="1252"/>
      <c r="SXV110" s="1252"/>
      <c r="SXW110" s="1252"/>
      <c r="SXX110" s="1252"/>
      <c r="SXY110" s="1252"/>
      <c r="SXZ110" s="1252"/>
      <c r="SYA110" s="1252"/>
      <c r="SYB110" s="1252"/>
      <c r="SYC110" s="1252"/>
      <c r="SYD110" s="1252"/>
      <c r="SYE110" s="1252"/>
      <c r="SYF110" s="1252"/>
      <c r="SYG110" s="1252"/>
      <c r="SYH110" s="1252"/>
      <c r="SYI110" s="1252"/>
      <c r="SYJ110" s="1252"/>
      <c r="SYK110" s="1252"/>
      <c r="SYL110" s="1252"/>
      <c r="SYM110" s="1252"/>
      <c r="SYN110" s="1252"/>
      <c r="SYO110" s="1252"/>
      <c r="SYP110" s="1252"/>
      <c r="SYQ110" s="1252"/>
      <c r="SYR110" s="1252"/>
      <c r="SYS110" s="1252"/>
      <c r="SYT110" s="1252"/>
      <c r="SYU110" s="1252"/>
      <c r="SYV110" s="1252"/>
      <c r="SYW110" s="1252"/>
      <c r="SYX110" s="1252"/>
      <c r="SYY110" s="1252"/>
      <c r="SYZ110" s="1252"/>
      <c r="SZA110" s="1252"/>
      <c r="SZB110" s="1252"/>
      <c r="SZC110" s="1252"/>
      <c r="SZD110" s="1252"/>
      <c r="SZE110" s="1252"/>
      <c r="SZF110" s="1252"/>
      <c r="SZG110" s="1252"/>
      <c r="SZH110" s="1252"/>
      <c r="SZI110" s="1252"/>
      <c r="SZJ110" s="1252"/>
      <c r="SZK110" s="1252"/>
      <c r="SZL110" s="1252"/>
      <c r="SZM110" s="1252"/>
      <c r="SZN110" s="1252"/>
      <c r="SZO110" s="1252"/>
      <c r="SZP110" s="1252"/>
      <c r="SZQ110" s="1252"/>
      <c r="SZR110" s="1252"/>
      <c r="SZS110" s="1252"/>
      <c r="SZT110" s="1252"/>
      <c r="SZU110" s="1252"/>
      <c r="SZV110" s="1252"/>
      <c r="SZW110" s="1252"/>
      <c r="SZX110" s="1252"/>
      <c r="SZY110" s="1252"/>
      <c r="SZZ110" s="1252"/>
      <c r="TAA110" s="1252"/>
      <c r="TAB110" s="1252"/>
      <c r="TAC110" s="1252"/>
      <c r="TAD110" s="1252"/>
      <c r="TAE110" s="1252"/>
      <c r="TAF110" s="1252"/>
      <c r="TAG110" s="1252"/>
      <c r="TAH110" s="1252"/>
      <c r="TAI110" s="1252"/>
      <c r="TAJ110" s="1252"/>
      <c r="TAK110" s="1252"/>
      <c r="TAL110" s="1252"/>
      <c r="TAM110" s="1252"/>
      <c r="TAN110" s="1252"/>
      <c r="TAO110" s="1252"/>
      <c r="TAP110" s="1252"/>
      <c r="TAQ110" s="1252"/>
      <c r="TAR110" s="1252"/>
      <c r="TAS110" s="1252"/>
      <c r="TAT110" s="1252"/>
      <c r="TAU110" s="1252"/>
      <c r="TAV110" s="1252"/>
      <c r="TAW110" s="1252"/>
      <c r="TAX110" s="1252"/>
      <c r="TAY110" s="1252"/>
      <c r="TAZ110" s="1252"/>
      <c r="TBA110" s="1252"/>
      <c r="TBB110" s="1252"/>
      <c r="TBC110" s="1252"/>
      <c r="TBD110" s="1252"/>
      <c r="TBE110" s="1252"/>
      <c r="TBF110" s="1252"/>
      <c r="TBG110" s="1252"/>
      <c r="TBH110" s="1252"/>
      <c r="TBI110" s="1252"/>
      <c r="TBJ110" s="1252"/>
      <c r="TBK110" s="1252"/>
      <c r="TBL110" s="1252"/>
      <c r="TBM110" s="1252"/>
      <c r="TBN110" s="1252"/>
      <c r="TBO110" s="1252"/>
      <c r="TBP110" s="1252"/>
      <c r="TBQ110" s="1252"/>
      <c r="TBR110" s="1252"/>
      <c r="TBS110" s="1252"/>
      <c r="TBT110" s="1252"/>
      <c r="TBU110" s="1252"/>
      <c r="TBV110" s="1252"/>
      <c r="TBW110" s="1252"/>
      <c r="TBX110" s="1252"/>
      <c r="TBY110" s="1252"/>
      <c r="TBZ110" s="1252"/>
      <c r="TCA110" s="1252"/>
      <c r="TCB110" s="1252"/>
      <c r="TCC110" s="1252"/>
      <c r="TCD110" s="1252"/>
      <c r="TCE110" s="1252"/>
      <c r="TCF110" s="1252"/>
      <c r="TCG110" s="1252"/>
      <c r="TCH110" s="1252"/>
      <c r="TCI110" s="1252"/>
      <c r="TCJ110" s="1252"/>
      <c r="TCK110" s="1252"/>
      <c r="TCL110" s="1252"/>
      <c r="TCM110" s="1252"/>
      <c r="TCN110" s="1252"/>
      <c r="TCO110" s="1252"/>
      <c r="TCP110" s="1252"/>
      <c r="TCQ110" s="1252"/>
      <c r="TCR110" s="1252"/>
      <c r="TCS110" s="1252"/>
      <c r="TCT110" s="1252"/>
      <c r="TCU110" s="1252"/>
      <c r="TCV110" s="1252"/>
      <c r="TCW110" s="1252"/>
      <c r="TCX110" s="1252"/>
      <c r="TCY110" s="1252"/>
      <c r="TCZ110" s="1252"/>
      <c r="TDA110" s="1252"/>
      <c r="TDB110" s="1252"/>
      <c r="TDC110" s="1252"/>
      <c r="TDD110" s="1252"/>
      <c r="TDE110" s="1252"/>
      <c r="TDF110" s="1252"/>
      <c r="TDG110" s="1252"/>
      <c r="TDH110" s="1252"/>
      <c r="TDI110" s="1252"/>
      <c r="TDJ110" s="1252"/>
      <c r="TDK110" s="1252"/>
      <c r="TDL110" s="1252"/>
      <c r="TDM110" s="1252"/>
      <c r="TDN110" s="1252"/>
      <c r="TDO110" s="1252"/>
      <c r="TDP110" s="1252"/>
      <c r="TDQ110" s="1252"/>
      <c r="TDR110" s="1252"/>
      <c r="TDS110" s="1252"/>
      <c r="TDT110" s="1252"/>
      <c r="TDU110" s="1252"/>
      <c r="TDV110" s="1252"/>
      <c r="TDW110" s="1252"/>
      <c r="TDX110" s="1252"/>
      <c r="TDY110" s="1252"/>
      <c r="TDZ110" s="1252"/>
      <c r="TEA110" s="1252"/>
      <c r="TEB110" s="1252"/>
      <c r="TEC110" s="1252"/>
      <c r="TED110" s="1252"/>
      <c r="TEE110" s="1252"/>
      <c r="TEF110" s="1252"/>
      <c r="TEG110" s="1252"/>
      <c r="TEH110" s="1252"/>
      <c r="TEI110" s="1252"/>
      <c r="TEJ110" s="1252"/>
      <c r="TEK110" s="1252"/>
      <c r="TEL110" s="1252"/>
      <c r="TEM110" s="1252"/>
      <c r="TEN110" s="1252"/>
      <c r="TEO110" s="1252"/>
      <c r="TEP110" s="1252"/>
      <c r="TEQ110" s="1252"/>
      <c r="TER110" s="1252"/>
      <c r="TES110" s="1252"/>
      <c r="TET110" s="1252"/>
      <c r="TEU110" s="1252"/>
      <c r="TEV110" s="1252"/>
      <c r="TEW110" s="1252"/>
      <c r="TEX110" s="1252"/>
      <c r="TEY110" s="1252"/>
      <c r="TEZ110" s="1252"/>
      <c r="TFA110" s="1252"/>
      <c r="TFB110" s="1252"/>
      <c r="TFC110" s="1252"/>
      <c r="TFD110" s="1252"/>
      <c r="TFE110" s="1252"/>
      <c r="TFF110" s="1252"/>
      <c r="TFG110" s="1252"/>
      <c r="TFH110" s="1252"/>
      <c r="TFI110" s="1252"/>
      <c r="TFJ110" s="1252"/>
      <c r="TFK110" s="1252"/>
      <c r="TFL110" s="1252"/>
      <c r="TFM110" s="1252"/>
      <c r="TFN110" s="1252"/>
      <c r="TFO110" s="1252"/>
      <c r="TFP110" s="1252"/>
      <c r="TFQ110" s="1252"/>
      <c r="TFR110" s="1252"/>
      <c r="TFS110" s="1252"/>
      <c r="TFT110" s="1252"/>
      <c r="TFU110" s="1252"/>
      <c r="TFV110" s="1252"/>
      <c r="TFW110" s="1252"/>
      <c r="TFX110" s="1252"/>
      <c r="TFY110" s="1252"/>
      <c r="TFZ110" s="1252"/>
      <c r="TGA110" s="1252"/>
      <c r="TGB110" s="1252"/>
      <c r="TGC110" s="1252"/>
      <c r="TGD110" s="1252"/>
      <c r="TGE110" s="1252"/>
      <c r="TGF110" s="1252"/>
      <c r="TGG110" s="1252"/>
      <c r="TGH110" s="1252"/>
      <c r="TGI110" s="1252"/>
      <c r="TGJ110" s="1252"/>
      <c r="TGK110" s="1252"/>
      <c r="TGL110" s="1252"/>
      <c r="TGM110" s="1252"/>
      <c r="TGN110" s="1252"/>
      <c r="TGO110" s="1252"/>
      <c r="TGP110" s="1252"/>
      <c r="TGQ110" s="1252"/>
      <c r="TGR110" s="1252"/>
      <c r="TGS110" s="1252"/>
      <c r="TGT110" s="1252"/>
      <c r="TGU110" s="1252"/>
      <c r="TGV110" s="1252"/>
      <c r="TGW110" s="1252"/>
      <c r="TGX110" s="1252"/>
      <c r="TGY110" s="1252"/>
      <c r="TGZ110" s="1252"/>
      <c r="THA110" s="1252"/>
      <c r="THB110" s="1252"/>
      <c r="THC110" s="1252"/>
      <c r="THD110" s="1252"/>
      <c r="THE110" s="1252"/>
      <c r="THF110" s="1252"/>
      <c r="THG110" s="1252"/>
      <c r="THH110" s="1252"/>
      <c r="THI110" s="1252"/>
      <c r="THJ110" s="1252"/>
      <c r="THK110" s="1252"/>
      <c r="THL110" s="1252"/>
      <c r="THM110" s="1252"/>
      <c r="THN110" s="1252"/>
      <c r="THO110" s="1252"/>
      <c r="THP110" s="1252"/>
      <c r="THQ110" s="1252"/>
      <c r="THR110" s="1252"/>
      <c r="THS110" s="1252"/>
      <c r="THT110" s="1252"/>
      <c r="THU110" s="1252"/>
      <c r="THV110" s="1252"/>
      <c r="THW110" s="1252"/>
      <c r="THX110" s="1252"/>
      <c r="THY110" s="1252"/>
      <c r="THZ110" s="1252"/>
      <c r="TIA110" s="1252"/>
      <c r="TIB110" s="1252"/>
      <c r="TIC110" s="1252"/>
      <c r="TID110" s="1252"/>
      <c r="TIE110" s="1252"/>
      <c r="TIF110" s="1252"/>
      <c r="TIG110" s="1252"/>
      <c r="TIH110" s="1252"/>
      <c r="TII110" s="1252"/>
      <c r="TIJ110" s="1252"/>
      <c r="TIK110" s="1252"/>
      <c r="TIL110" s="1252"/>
      <c r="TIM110" s="1252"/>
      <c r="TIN110" s="1252"/>
      <c r="TIO110" s="1252"/>
      <c r="TIP110" s="1252"/>
      <c r="TIQ110" s="1252"/>
      <c r="TIR110" s="1252"/>
      <c r="TIS110" s="1252"/>
      <c r="TIT110" s="1252"/>
      <c r="TIU110" s="1252"/>
      <c r="TIV110" s="1252"/>
      <c r="TIW110" s="1252"/>
      <c r="TIX110" s="1252"/>
      <c r="TIY110" s="1252"/>
      <c r="TIZ110" s="1252"/>
      <c r="TJA110" s="1252"/>
      <c r="TJB110" s="1252"/>
      <c r="TJC110" s="1252"/>
      <c r="TJD110" s="1252"/>
      <c r="TJE110" s="1252"/>
      <c r="TJF110" s="1252"/>
      <c r="TJG110" s="1252"/>
      <c r="TJH110" s="1252"/>
      <c r="TJI110" s="1252"/>
      <c r="TJJ110" s="1252"/>
      <c r="TJK110" s="1252"/>
      <c r="TJL110" s="1252"/>
      <c r="TJM110" s="1252"/>
      <c r="TJN110" s="1252"/>
      <c r="TJO110" s="1252"/>
      <c r="TJP110" s="1252"/>
      <c r="TJQ110" s="1252"/>
      <c r="TJR110" s="1252"/>
      <c r="TJS110" s="1252"/>
      <c r="TJT110" s="1252"/>
      <c r="TJU110" s="1252"/>
      <c r="TJV110" s="1252"/>
      <c r="TJW110" s="1252"/>
      <c r="TJX110" s="1252"/>
      <c r="TJY110" s="1252"/>
      <c r="TJZ110" s="1252"/>
      <c r="TKA110" s="1252"/>
      <c r="TKB110" s="1252"/>
      <c r="TKC110" s="1252"/>
      <c r="TKD110" s="1252"/>
      <c r="TKE110" s="1252"/>
      <c r="TKF110" s="1252"/>
      <c r="TKG110" s="1252"/>
      <c r="TKH110" s="1252"/>
      <c r="TKI110" s="1252"/>
      <c r="TKJ110" s="1252"/>
      <c r="TKK110" s="1252"/>
      <c r="TKL110" s="1252"/>
      <c r="TKM110" s="1252"/>
      <c r="TKN110" s="1252"/>
      <c r="TKO110" s="1252"/>
      <c r="TKP110" s="1252"/>
      <c r="TKQ110" s="1252"/>
      <c r="TKR110" s="1252"/>
      <c r="TKS110" s="1252"/>
      <c r="TKT110" s="1252"/>
      <c r="TKU110" s="1252"/>
      <c r="TKV110" s="1252"/>
      <c r="TKW110" s="1252"/>
      <c r="TKX110" s="1252"/>
      <c r="TKY110" s="1252"/>
      <c r="TKZ110" s="1252"/>
      <c r="TLA110" s="1252"/>
      <c r="TLB110" s="1252"/>
      <c r="TLC110" s="1252"/>
      <c r="TLD110" s="1252"/>
      <c r="TLE110" s="1252"/>
      <c r="TLF110" s="1252"/>
      <c r="TLG110" s="1252"/>
      <c r="TLH110" s="1252"/>
      <c r="TLI110" s="1252"/>
      <c r="TLJ110" s="1252"/>
      <c r="TLK110" s="1252"/>
      <c r="TLL110" s="1252"/>
      <c r="TLM110" s="1252"/>
      <c r="TLN110" s="1252"/>
      <c r="TLO110" s="1252"/>
      <c r="TLP110" s="1252"/>
      <c r="TLQ110" s="1252"/>
      <c r="TLR110" s="1252"/>
      <c r="TLS110" s="1252"/>
      <c r="TLT110" s="1252"/>
      <c r="TLU110" s="1252"/>
      <c r="TLV110" s="1252"/>
      <c r="TLW110" s="1252"/>
      <c r="TLX110" s="1252"/>
      <c r="TLY110" s="1252"/>
      <c r="TLZ110" s="1252"/>
      <c r="TMA110" s="1252"/>
      <c r="TMB110" s="1252"/>
      <c r="TMC110" s="1252"/>
      <c r="TMD110" s="1252"/>
      <c r="TME110" s="1252"/>
      <c r="TMF110" s="1252"/>
      <c r="TMG110" s="1252"/>
      <c r="TMH110" s="1252"/>
      <c r="TMI110" s="1252"/>
      <c r="TMJ110" s="1252"/>
      <c r="TMK110" s="1252"/>
      <c r="TML110" s="1252"/>
      <c r="TMM110" s="1252"/>
      <c r="TMN110" s="1252"/>
      <c r="TMO110" s="1252"/>
      <c r="TMP110" s="1252"/>
      <c r="TMQ110" s="1252"/>
      <c r="TMR110" s="1252"/>
      <c r="TMS110" s="1252"/>
      <c r="TMT110" s="1252"/>
      <c r="TMU110" s="1252"/>
      <c r="TMV110" s="1252"/>
      <c r="TMW110" s="1252"/>
      <c r="TMX110" s="1252"/>
      <c r="TMY110" s="1252"/>
      <c r="TMZ110" s="1252"/>
      <c r="TNA110" s="1252"/>
      <c r="TNB110" s="1252"/>
      <c r="TNC110" s="1252"/>
      <c r="TND110" s="1252"/>
      <c r="TNE110" s="1252"/>
      <c r="TNF110" s="1252"/>
      <c r="TNG110" s="1252"/>
      <c r="TNH110" s="1252"/>
      <c r="TNI110" s="1252"/>
      <c r="TNJ110" s="1252"/>
      <c r="TNK110" s="1252"/>
      <c r="TNL110" s="1252"/>
      <c r="TNM110" s="1252"/>
      <c r="TNN110" s="1252"/>
      <c r="TNO110" s="1252"/>
      <c r="TNP110" s="1252"/>
      <c r="TNQ110" s="1252"/>
      <c r="TNR110" s="1252"/>
      <c r="TNS110" s="1252"/>
      <c r="TNT110" s="1252"/>
      <c r="TNU110" s="1252"/>
      <c r="TNV110" s="1252"/>
      <c r="TNW110" s="1252"/>
      <c r="TNX110" s="1252"/>
      <c r="TNY110" s="1252"/>
      <c r="TNZ110" s="1252"/>
      <c r="TOA110" s="1252"/>
      <c r="TOB110" s="1252"/>
      <c r="TOC110" s="1252"/>
      <c r="TOD110" s="1252"/>
      <c r="TOE110" s="1252"/>
      <c r="TOF110" s="1252"/>
      <c r="TOG110" s="1252"/>
      <c r="TOH110" s="1252"/>
      <c r="TOI110" s="1252"/>
      <c r="TOJ110" s="1252"/>
      <c r="TOK110" s="1252"/>
      <c r="TOL110" s="1252"/>
      <c r="TOM110" s="1252"/>
      <c r="TON110" s="1252"/>
      <c r="TOO110" s="1252"/>
      <c r="TOP110" s="1252"/>
      <c r="TOQ110" s="1252"/>
      <c r="TOR110" s="1252"/>
      <c r="TOS110" s="1252"/>
      <c r="TOT110" s="1252"/>
      <c r="TOU110" s="1252"/>
      <c r="TOV110" s="1252"/>
      <c r="TOW110" s="1252"/>
      <c r="TOX110" s="1252"/>
      <c r="TOY110" s="1252"/>
      <c r="TOZ110" s="1252"/>
      <c r="TPA110" s="1252"/>
      <c r="TPB110" s="1252"/>
      <c r="TPC110" s="1252"/>
      <c r="TPD110" s="1252"/>
      <c r="TPE110" s="1252"/>
      <c r="TPF110" s="1252"/>
      <c r="TPG110" s="1252"/>
      <c r="TPH110" s="1252"/>
      <c r="TPI110" s="1252"/>
      <c r="TPJ110" s="1252"/>
      <c r="TPK110" s="1252"/>
      <c r="TPL110" s="1252"/>
      <c r="TPM110" s="1252"/>
      <c r="TPN110" s="1252"/>
      <c r="TPO110" s="1252"/>
      <c r="TPP110" s="1252"/>
      <c r="TPQ110" s="1252"/>
      <c r="TPR110" s="1252"/>
      <c r="TPS110" s="1252"/>
      <c r="TPT110" s="1252"/>
      <c r="TPU110" s="1252"/>
      <c r="TPV110" s="1252"/>
      <c r="TPW110" s="1252"/>
      <c r="TPX110" s="1252"/>
      <c r="TPY110" s="1252"/>
      <c r="TPZ110" s="1252"/>
      <c r="TQA110" s="1252"/>
      <c r="TQB110" s="1252"/>
      <c r="TQC110" s="1252"/>
      <c r="TQD110" s="1252"/>
      <c r="TQE110" s="1252"/>
      <c r="TQF110" s="1252"/>
      <c r="TQG110" s="1252"/>
      <c r="TQH110" s="1252"/>
      <c r="TQI110" s="1252"/>
      <c r="TQJ110" s="1252"/>
      <c r="TQK110" s="1252"/>
      <c r="TQL110" s="1252"/>
      <c r="TQM110" s="1252"/>
      <c r="TQN110" s="1252"/>
      <c r="TQO110" s="1252"/>
      <c r="TQP110" s="1252"/>
      <c r="TQQ110" s="1252"/>
      <c r="TQR110" s="1252"/>
      <c r="TQS110" s="1252"/>
      <c r="TQT110" s="1252"/>
      <c r="TQU110" s="1252"/>
      <c r="TQV110" s="1252"/>
      <c r="TQW110" s="1252"/>
      <c r="TQX110" s="1252"/>
      <c r="TQY110" s="1252"/>
      <c r="TQZ110" s="1252"/>
      <c r="TRA110" s="1252"/>
      <c r="TRB110" s="1252"/>
      <c r="TRC110" s="1252"/>
      <c r="TRD110" s="1252"/>
      <c r="TRE110" s="1252"/>
      <c r="TRF110" s="1252"/>
      <c r="TRG110" s="1252"/>
      <c r="TRH110" s="1252"/>
      <c r="TRI110" s="1252"/>
      <c r="TRJ110" s="1252"/>
      <c r="TRK110" s="1252"/>
      <c r="TRL110" s="1252"/>
      <c r="TRM110" s="1252"/>
      <c r="TRN110" s="1252"/>
      <c r="TRO110" s="1252"/>
      <c r="TRP110" s="1252"/>
      <c r="TRQ110" s="1252"/>
      <c r="TRR110" s="1252"/>
      <c r="TRS110" s="1252"/>
      <c r="TRT110" s="1252"/>
      <c r="TRU110" s="1252"/>
      <c r="TRV110" s="1252"/>
      <c r="TRW110" s="1252"/>
      <c r="TRX110" s="1252"/>
      <c r="TRY110" s="1252"/>
      <c r="TRZ110" s="1252"/>
      <c r="TSA110" s="1252"/>
      <c r="TSB110" s="1252"/>
      <c r="TSC110" s="1252"/>
      <c r="TSD110" s="1252"/>
      <c r="TSE110" s="1252"/>
      <c r="TSF110" s="1252"/>
      <c r="TSG110" s="1252"/>
      <c r="TSH110" s="1252"/>
      <c r="TSI110" s="1252"/>
      <c r="TSJ110" s="1252"/>
      <c r="TSK110" s="1252"/>
      <c r="TSL110" s="1252"/>
      <c r="TSM110" s="1252"/>
      <c r="TSN110" s="1252"/>
      <c r="TSO110" s="1252"/>
      <c r="TSP110" s="1252"/>
      <c r="TSQ110" s="1252"/>
      <c r="TSR110" s="1252"/>
      <c r="TSS110" s="1252"/>
      <c r="TST110" s="1252"/>
      <c r="TSU110" s="1252"/>
      <c r="TSV110" s="1252"/>
      <c r="TSW110" s="1252"/>
      <c r="TSX110" s="1252"/>
      <c r="TSY110" s="1252"/>
      <c r="TSZ110" s="1252"/>
      <c r="TTA110" s="1252"/>
      <c r="TTB110" s="1252"/>
      <c r="TTC110" s="1252"/>
      <c r="TTD110" s="1252"/>
      <c r="TTE110" s="1252"/>
      <c r="TTF110" s="1252"/>
      <c r="TTG110" s="1252"/>
      <c r="TTH110" s="1252"/>
      <c r="TTI110" s="1252"/>
      <c r="TTJ110" s="1252"/>
      <c r="TTK110" s="1252"/>
      <c r="TTL110" s="1252"/>
      <c r="TTM110" s="1252"/>
      <c r="TTN110" s="1252"/>
      <c r="TTO110" s="1252"/>
      <c r="TTP110" s="1252"/>
      <c r="TTQ110" s="1252"/>
      <c r="TTR110" s="1252"/>
      <c r="TTS110" s="1252"/>
      <c r="TTT110" s="1252"/>
      <c r="TTU110" s="1252"/>
      <c r="TTV110" s="1252"/>
      <c r="TTW110" s="1252"/>
      <c r="TTX110" s="1252"/>
      <c r="TTY110" s="1252"/>
      <c r="TTZ110" s="1252"/>
      <c r="TUA110" s="1252"/>
      <c r="TUB110" s="1252"/>
      <c r="TUC110" s="1252"/>
      <c r="TUD110" s="1252"/>
      <c r="TUE110" s="1252"/>
      <c r="TUF110" s="1252"/>
      <c r="TUG110" s="1252"/>
      <c r="TUH110" s="1252"/>
      <c r="TUI110" s="1252"/>
      <c r="TUJ110" s="1252"/>
      <c r="TUK110" s="1252"/>
      <c r="TUL110" s="1252"/>
      <c r="TUM110" s="1252"/>
      <c r="TUN110" s="1252"/>
      <c r="TUO110" s="1252"/>
      <c r="TUP110" s="1252"/>
      <c r="TUQ110" s="1252"/>
      <c r="TUR110" s="1252"/>
      <c r="TUS110" s="1252"/>
      <c r="TUT110" s="1252"/>
      <c r="TUU110" s="1252"/>
      <c r="TUV110" s="1252"/>
      <c r="TUW110" s="1252"/>
      <c r="TUX110" s="1252"/>
      <c r="TUY110" s="1252"/>
      <c r="TUZ110" s="1252"/>
      <c r="TVA110" s="1252"/>
      <c r="TVB110" s="1252"/>
      <c r="TVC110" s="1252"/>
      <c r="TVD110" s="1252"/>
      <c r="TVE110" s="1252"/>
      <c r="TVF110" s="1252"/>
      <c r="TVG110" s="1252"/>
      <c r="TVH110" s="1252"/>
      <c r="TVI110" s="1252"/>
      <c r="TVJ110" s="1252"/>
      <c r="TVK110" s="1252"/>
      <c r="TVL110" s="1252"/>
      <c r="TVM110" s="1252"/>
      <c r="TVN110" s="1252"/>
      <c r="TVO110" s="1252"/>
      <c r="TVP110" s="1252"/>
      <c r="TVQ110" s="1252"/>
      <c r="TVR110" s="1252"/>
      <c r="TVS110" s="1252"/>
      <c r="TVT110" s="1252"/>
      <c r="TVU110" s="1252"/>
      <c r="TVV110" s="1252"/>
      <c r="TVW110" s="1252"/>
      <c r="TVX110" s="1252"/>
      <c r="TVY110" s="1252"/>
      <c r="TVZ110" s="1252"/>
      <c r="TWA110" s="1252"/>
      <c r="TWB110" s="1252"/>
      <c r="TWC110" s="1252"/>
      <c r="TWD110" s="1252"/>
      <c r="TWE110" s="1252"/>
      <c r="TWF110" s="1252"/>
      <c r="TWG110" s="1252"/>
      <c r="TWH110" s="1252"/>
      <c r="TWI110" s="1252"/>
      <c r="TWJ110" s="1252"/>
      <c r="TWK110" s="1252"/>
      <c r="TWL110" s="1252"/>
      <c r="TWM110" s="1252"/>
      <c r="TWN110" s="1252"/>
      <c r="TWO110" s="1252"/>
      <c r="TWP110" s="1252"/>
      <c r="TWQ110" s="1252"/>
      <c r="TWR110" s="1252"/>
      <c r="TWS110" s="1252"/>
      <c r="TWT110" s="1252"/>
      <c r="TWU110" s="1252"/>
      <c r="TWV110" s="1252"/>
      <c r="TWW110" s="1252"/>
      <c r="TWX110" s="1252"/>
      <c r="TWY110" s="1252"/>
      <c r="TWZ110" s="1252"/>
      <c r="TXA110" s="1252"/>
      <c r="TXB110" s="1252"/>
      <c r="TXC110" s="1252"/>
      <c r="TXD110" s="1252"/>
      <c r="TXE110" s="1252"/>
      <c r="TXF110" s="1252"/>
      <c r="TXG110" s="1252"/>
      <c r="TXH110" s="1252"/>
      <c r="TXI110" s="1252"/>
      <c r="TXJ110" s="1252"/>
      <c r="TXK110" s="1252"/>
      <c r="TXL110" s="1252"/>
      <c r="TXM110" s="1252"/>
      <c r="TXN110" s="1252"/>
      <c r="TXO110" s="1252"/>
      <c r="TXP110" s="1252"/>
      <c r="TXQ110" s="1252"/>
      <c r="TXR110" s="1252"/>
      <c r="TXS110" s="1252"/>
      <c r="TXT110" s="1252"/>
      <c r="TXU110" s="1252"/>
      <c r="TXV110" s="1252"/>
      <c r="TXW110" s="1252"/>
      <c r="TXX110" s="1252"/>
      <c r="TXY110" s="1252"/>
      <c r="TXZ110" s="1252"/>
      <c r="TYA110" s="1252"/>
      <c r="TYB110" s="1252"/>
      <c r="TYC110" s="1252"/>
      <c r="TYD110" s="1252"/>
      <c r="TYE110" s="1252"/>
      <c r="TYF110" s="1252"/>
      <c r="TYG110" s="1252"/>
      <c r="TYH110" s="1252"/>
      <c r="TYI110" s="1252"/>
      <c r="TYJ110" s="1252"/>
      <c r="TYK110" s="1252"/>
      <c r="TYL110" s="1252"/>
      <c r="TYM110" s="1252"/>
      <c r="TYN110" s="1252"/>
      <c r="TYO110" s="1252"/>
      <c r="TYP110" s="1252"/>
      <c r="TYQ110" s="1252"/>
      <c r="TYR110" s="1252"/>
      <c r="TYS110" s="1252"/>
      <c r="TYT110" s="1252"/>
      <c r="TYU110" s="1252"/>
      <c r="TYV110" s="1252"/>
      <c r="TYW110" s="1252"/>
      <c r="TYX110" s="1252"/>
      <c r="TYY110" s="1252"/>
      <c r="TYZ110" s="1252"/>
      <c r="TZA110" s="1252"/>
      <c r="TZB110" s="1252"/>
      <c r="TZC110" s="1252"/>
      <c r="TZD110" s="1252"/>
      <c r="TZE110" s="1252"/>
      <c r="TZF110" s="1252"/>
      <c r="TZG110" s="1252"/>
      <c r="TZH110" s="1252"/>
      <c r="TZI110" s="1252"/>
      <c r="TZJ110" s="1252"/>
      <c r="TZK110" s="1252"/>
      <c r="TZL110" s="1252"/>
      <c r="TZM110" s="1252"/>
      <c r="TZN110" s="1252"/>
      <c r="TZO110" s="1252"/>
      <c r="TZP110" s="1252"/>
      <c r="TZQ110" s="1252"/>
      <c r="TZR110" s="1252"/>
      <c r="TZS110" s="1252"/>
      <c r="TZT110" s="1252"/>
      <c r="TZU110" s="1252"/>
      <c r="TZV110" s="1252"/>
      <c r="TZW110" s="1252"/>
      <c r="TZX110" s="1252"/>
      <c r="TZY110" s="1252"/>
      <c r="TZZ110" s="1252"/>
      <c r="UAA110" s="1252"/>
      <c r="UAB110" s="1252"/>
      <c r="UAC110" s="1252"/>
      <c r="UAD110" s="1252"/>
      <c r="UAE110" s="1252"/>
      <c r="UAF110" s="1252"/>
      <c r="UAG110" s="1252"/>
      <c r="UAH110" s="1252"/>
      <c r="UAI110" s="1252"/>
      <c r="UAJ110" s="1252"/>
      <c r="UAK110" s="1252"/>
      <c r="UAL110" s="1252"/>
      <c r="UAM110" s="1252"/>
      <c r="UAN110" s="1252"/>
      <c r="UAO110" s="1252"/>
      <c r="UAP110" s="1252"/>
      <c r="UAQ110" s="1252"/>
      <c r="UAR110" s="1252"/>
      <c r="UAS110" s="1252"/>
      <c r="UAT110" s="1252"/>
      <c r="UAU110" s="1252"/>
      <c r="UAV110" s="1252"/>
      <c r="UAW110" s="1252"/>
      <c r="UAX110" s="1252"/>
      <c r="UAY110" s="1252"/>
      <c r="UAZ110" s="1252"/>
      <c r="UBA110" s="1252"/>
      <c r="UBB110" s="1252"/>
      <c r="UBC110" s="1252"/>
      <c r="UBD110" s="1252"/>
      <c r="UBE110" s="1252"/>
      <c r="UBF110" s="1252"/>
      <c r="UBG110" s="1252"/>
      <c r="UBH110" s="1252"/>
      <c r="UBI110" s="1252"/>
      <c r="UBJ110" s="1252"/>
      <c r="UBK110" s="1252"/>
      <c r="UBL110" s="1252"/>
      <c r="UBM110" s="1252"/>
      <c r="UBN110" s="1252"/>
      <c r="UBO110" s="1252"/>
      <c r="UBP110" s="1252"/>
      <c r="UBQ110" s="1252"/>
      <c r="UBR110" s="1252"/>
      <c r="UBS110" s="1252"/>
      <c r="UBT110" s="1252"/>
      <c r="UBU110" s="1252"/>
      <c r="UBV110" s="1252"/>
      <c r="UBW110" s="1252"/>
      <c r="UBX110" s="1252"/>
      <c r="UBY110" s="1252"/>
      <c r="UBZ110" s="1252"/>
      <c r="UCA110" s="1252"/>
      <c r="UCB110" s="1252"/>
      <c r="UCC110" s="1252"/>
      <c r="UCD110" s="1252"/>
      <c r="UCE110" s="1252"/>
      <c r="UCF110" s="1252"/>
      <c r="UCG110" s="1252"/>
      <c r="UCH110" s="1252"/>
      <c r="UCI110" s="1252"/>
      <c r="UCJ110" s="1252"/>
      <c r="UCK110" s="1252"/>
      <c r="UCL110" s="1252"/>
      <c r="UCM110" s="1252"/>
      <c r="UCN110" s="1252"/>
      <c r="UCO110" s="1252"/>
      <c r="UCP110" s="1252"/>
      <c r="UCQ110" s="1252"/>
      <c r="UCR110" s="1252"/>
      <c r="UCS110" s="1252"/>
      <c r="UCT110" s="1252"/>
      <c r="UCU110" s="1252"/>
      <c r="UCV110" s="1252"/>
      <c r="UCW110" s="1252"/>
      <c r="UCX110" s="1252"/>
      <c r="UCY110" s="1252"/>
      <c r="UCZ110" s="1252"/>
      <c r="UDA110" s="1252"/>
      <c r="UDB110" s="1252"/>
      <c r="UDC110" s="1252"/>
      <c r="UDD110" s="1252"/>
      <c r="UDE110" s="1252"/>
      <c r="UDF110" s="1252"/>
      <c r="UDG110" s="1252"/>
      <c r="UDH110" s="1252"/>
      <c r="UDI110" s="1252"/>
      <c r="UDJ110" s="1252"/>
      <c r="UDK110" s="1252"/>
      <c r="UDL110" s="1252"/>
      <c r="UDM110" s="1252"/>
      <c r="UDN110" s="1252"/>
      <c r="UDO110" s="1252"/>
      <c r="UDP110" s="1252"/>
      <c r="UDQ110" s="1252"/>
      <c r="UDR110" s="1252"/>
      <c r="UDS110" s="1252"/>
      <c r="UDT110" s="1252"/>
      <c r="UDU110" s="1252"/>
      <c r="UDV110" s="1252"/>
      <c r="UDW110" s="1252"/>
      <c r="UDX110" s="1252"/>
      <c r="UDY110" s="1252"/>
      <c r="UDZ110" s="1252"/>
      <c r="UEA110" s="1252"/>
      <c r="UEB110" s="1252"/>
      <c r="UEC110" s="1252"/>
      <c r="UED110" s="1252"/>
      <c r="UEE110" s="1252"/>
      <c r="UEF110" s="1252"/>
      <c r="UEG110" s="1252"/>
      <c r="UEH110" s="1252"/>
      <c r="UEI110" s="1252"/>
      <c r="UEJ110" s="1252"/>
      <c r="UEK110" s="1252"/>
      <c r="UEL110" s="1252"/>
      <c r="UEM110" s="1252"/>
      <c r="UEN110" s="1252"/>
      <c r="UEO110" s="1252"/>
      <c r="UEP110" s="1252"/>
      <c r="UEQ110" s="1252"/>
      <c r="UER110" s="1252"/>
      <c r="UES110" s="1252"/>
      <c r="UET110" s="1252"/>
      <c r="UEU110" s="1252"/>
      <c r="UEV110" s="1252"/>
      <c r="UEW110" s="1252"/>
      <c r="UEX110" s="1252"/>
      <c r="UEY110" s="1252"/>
      <c r="UEZ110" s="1252"/>
      <c r="UFA110" s="1252"/>
      <c r="UFB110" s="1252"/>
      <c r="UFC110" s="1252"/>
      <c r="UFD110" s="1252"/>
      <c r="UFE110" s="1252"/>
      <c r="UFF110" s="1252"/>
      <c r="UFG110" s="1252"/>
      <c r="UFH110" s="1252"/>
      <c r="UFI110" s="1252"/>
      <c r="UFJ110" s="1252"/>
      <c r="UFK110" s="1252"/>
      <c r="UFL110" s="1252"/>
      <c r="UFM110" s="1252"/>
      <c r="UFN110" s="1252"/>
      <c r="UFO110" s="1252"/>
      <c r="UFP110" s="1252"/>
      <c r="UFQ110" s="1252"/>
      <c r="UFR110" s="1252"/>
      <c r="UFS110" s="1252"/>
      <c r="UFT110" s="1252"/>
      <c r="UFU110" s="1252"/>
      <c r="UFV110" s="1252"/>
      <c r="UFW110" s="1252"/>
      <c r="UFX110" s="1252"/>
      <c r="UFY110" s="1252"/>
      <c r="UFZ110" s="1252"/>
      <c r="UGA110" s="1252"/>
      <c r="UGB110" s="1252"/>
      <c r="UGC110" s="1252"/>
      <c r="UGD110" s="1252"/>
      <c r="UGE110" s="1252"/>
      <c r="UGF110" s="1252"/>
      <c r="UGG110" s="1252"/>
      <c r="UGH110" s="1252"/>
      <c r="UGI110" s="1252"/>
      <c r="UGJ110" s="1252"/>
      <c r="UGK110" s="1252"/>
      <c r="UGL110" s="1252"/>
      <c r="UGM110" s="1252"/>
      <c r="UGN110" s="1252"/>
      <c r="UGO110" s="1252"/>
      <c r="UGP110" s="1252"/>
      <c r="UGQ110" s="1252"/>
      <c r="UGR110" s="1252"/>
      <c r="UGS110" s="1252"/>
      <c r="UGT110" s="1252"/>
      <c r="UGU110" s="1252"/>
      <c r="UGV110" s="1252"/>
      <c r="UGW110" s="1252"/>
      <c r="UGX110" s="1252"/>
      <c r="UGY110" s="1252"/>
      <c r="UGZ110" s="1252"/>
      <c r="UHA110" s="1252"/>
      <c r="UHB110" s="1252"/>
      <c r="UHC110" s="1252"/>
      <c r="UHD110" s="1252"/>
      <c r="UHE110" s="1252"/>
      <c r="UHF110" s="1252"/>
      <c r="UHG110" s="1252"/>
      <c r="UHH110" s="1252"/>
      <c r="UHI110" s="1252"/>
      <c r="UHJ110" s="1252"/>
      <c r="UHK110" s="1252"/>
      <c r="UHL110" s="1252"/>
      <c r="UHM110" s="1252"/>
      <c r="UHN110" s="1252"/>
      <c r="UHO110" s="1252"/>
      <c r="UHP110" s="1252"/>
      <c r="UHQ110" s="1252"/>
      <c r="UHR110" s="1252"/>
      <c r="UHS110" s="1252"/>
      <c r="UHT110" s="1252"/>
      <c r="UHU110" s="1252"/>
      <c r="UHV110" s="1252"/>
      <c r="UHW110" s="1252"/>
      <c r="UHX110" s="1252"/>
      <c r="UHY110" s="1252"/>
      <c r="UHZ110" s="1252"/>
      <c r="UIA110" s="1252"/>
      <c r="UIB110" s="1252"/>
      <c r="UIC110" s="1252"/>
      <c r="UID110" s="1252"/>
      <c r="UIE110" s="1252"/>
      <c r="UIF110" s="1252"/>
      <c r="UIG110" s="1252"/>
      <c r="UIH110" s="1252"/>
      <c r="UII110" s="1252"/>
      <c r="UIJ110" s="1252"/>
      <c r="UIK110" s="1252"/>
      <c r="UIL110" s="1252"/>
      <c r="UIM110" s="1252"/>
      <c r="UIN110" s="1252"/>
      <c r="UIO110" s="1252"/>
      <c r="UIP110" s="1252"/>
      <c r="UIQ110" s="1252"/>
      <c r="UIR110" s="1252"/>
      <c r="UIS110" s="1252"/>
      <c r="UIT110" s="1252"/>
      <c r="UIU110" s="1252"/>
      <c r="UIV110" s="1252"/>
      <c r="UIW110" s="1252"/>
      <c r="UIX110" s="1252"/>
      <c r="UIY110" s="1252"/>
      <c r="UIZ110" s="1252"/>
      <c r="UJA110" s="1252"/>
      <c r="UJB110" s="1252"/>
      <c r="UJC110" s="1252"/>
      <c r="UJD110" s="1252"/>
      <c r="UJE110" s="1252"/>
      <c r="UJF110" s="1252"/>
      <c r="UJG110" s="1252"/>
      <c r="UJH110" s="1252"/>
      <c r="UJI110" s="1252"/>
      <c r="UJJ110" s="1252"/>
      <c r="UJK110" s="1252"/>
      <c r="UJL110" s="1252"/>
      <c r="UJM110" s="1252"/>
      <c r="UJN110" s="1252"/>
      <c r="UJO110" s="1252"/>
      <c r="UJP110" s="1252"/>
      <c r="UJQ110" s="1252"/>
      <c r="UJR110" s="1252"/>
      <c r="UJS110" s="1252"/>
      <c r="UJT110" s="1252"/>
      <c r="UJU110" s="1252"/>
      <c r="UJV110" s="1252"/>
      <c r="UJW110" s="1252"/>
      <c r="UJX110" s="1252"/>
      <c r="UJY110" s="1252"/>
      <c r="UJZ110" s="1252"/>
      <c r="UKA110" s="1252"/>
      <c r="UKB110" s="1252"/>
      <c r="UKC110" s="1252"/>
      <c r="UKD110" s="1252"/>
      <c r="UKE110" s="1252"/>
      <c r="UKF110" s="1252"/>
      <c r="UKG110" s="1252"/>
      <c r="UKH110" s="1252"/>
      <c r="UKI110" s="1252"/>
      <c r="UKJ110" s="1252"/>
      <c r="UKK110" s="1252"/>
      <c r="UKL110" s="1252"/>
      <c r="UKM110" s="1252"/>
      <c r="UKN110" s="1252"/>
      <c r="UKO110" s="1252"/>
      <c r="UKP110" s="1252"/>
      <c r="UKQ110" s="1252"/>
      <c r="UKR110" s="1252"/>
      <c r="UKS110" s="1252"/>
      <c r="UKT110" s="1252"/>
      <c r="UKU110" s="1252"/>
      <c r="UKV110" s="1252"/>
      <c r="UKW110" s="1252"/>
      <c r="UKX110" s="1252"/>
      <c r="UKY110" s="1252"/>
      <c r="UKZ110" s="1252"/>
      <c r="ULA110" s="1252"/>
      <c r="ULB110" s="1252"/>
      <c r="ULC110" s="1252"/>
      <c r="ULD110" s="1252"/>
      <c r="ULE110" s="1252"/>
      <c r="ULF110" s="1252"/>
      <c r="ULG110" s="1252"/>
      <c r="ULH110" s="1252"/>
      <c r="ULI110" s="1252"/>
      <c r="ULJ110" s="1252"/>
      <c r="ULK110" s="1252"/>
      <c r="ULL110" s="1252"/>
      <c r="ULM110" s="1252"/>
      <c r="ULN110" s="1252"/>
      <c r="ULO110" s="1252"/>
      <c r="ULP110" s="1252"/>
      <c r="ULQ110" s="1252"/>
      <c r="ULR110" s="1252"/>
      <c r="ULS110" s="1252"/>
      <c r="ULT110" s="1252"/>
      <c r="ULU110" s="1252"/>
      <c r="ULV110" s="1252"/>
      <c r="ULW110" s="1252"/>
      <c r="ULX110" s="1252"/>
      <c r="ULY110" s="1252"/>
      <c r="ULZ110" s="1252"/>
      <c r="UMA110" s="1252"/>
      <c r="UMB110" s="1252"/>
      <c r="UMC110" s="1252"/>
      <c r="UMD110" s="1252"/>
      <c r="UME110" s="1252"/>
      <c r="UMF110" s="1252"/>
      <c r="UMG110" s="1252"/>
      <c r="UMH110" s="1252"/>
      <c r="UMI110" s="1252"/>
      <c r="UMJ110" s="1252"/>
      <c r="UMK110" s="1252"/>
      <c r="UML110" s="1252"/>
      <c r="UMM110" s="1252"/>
      <c r="UMN110" s="1252"/>
      <c r="UMO110" s="1252"/>
      <c r="UMP110" s="1252"/>
      <c r="UMQ110" s="1252"/>
      <c r="UMR110" s="1252"/>
      <c r="UMS110" s="1252"/>
      <c r="UMT110" s="1252"/>
      <c r="UMU110" s="1252"/>
      <c r="UMV110" s="1252"/>
      <c r="UMW110" s="1252"/>
      <c r="UMX110" s="1252"/>
      <c r="UMY110" s="1252"/>
      <c r="UMZ110" s="1252"/>
      <c r="UNA110" s="1252"/>
      <c r="UNB110" s="1252"/>
      <c r="UNC110" s="1252"/>
      <c r="UND110" s="1252"/>
      <c r="UNE110" s="1252"/>
      <c r="UNF110" s="1252"/>
      <c r="UNG110" s="1252"/>
      <c r="UNH110" s="1252"/>
      <c r="UNI110" s="1252"/>
      <c r="UNJ110" s="1252"/>
      <c r="UNK110" s="1252"/>
      <c r="UNL110" s="1252"/>
      <c r="UNM110" s="1252"/>
      <c r="UNN110" s="1252"/>
      <c r="UNO110" s="1252"/>
      <c r="UNP110" s="1252"/>
      <c r="UNQ110" s="1252"/>
      <c r="UNR110" s="1252"/>
      <c r="UNS110" s="1252"/>
      <c r="UNT110" s="1252"/>
      <c r="UNU110" s="1252"/>
      <c r="UNV110" s="1252"/>
      <c r="UNW110" s="1252"/>
      <c r="UNX110" s="1252"/>
      <c r="UNY110" s="1252"/>
      <c r="UNZ110" s="1252"/>
      <c r="UOA110" s="1252"/>
      <c r="UOB110" s="1252"/>
      <c r="UOC110" s="1252"/>
      <c r="UOD110" s="1252"/>
      <c r="UOE110" s="1252"/>
      <c r="UOF110" s="1252"/>
      <c r="UOG110" s="1252"/>
      <c r="UOH110" s="1252"/>
      <c r="UOI110" s="1252"/>
      <c r="UOJ110" s="1252"/>
      <c r="UOK110" s="1252"/>
      <c r="UOL110" s="1252"/>
      <c r="UOM110" s="1252"/>
      <c r="UON110" s="1252"/>
      <c r="UOO110" s="1252"/>
      <c r="UOP110" s="1252"/>
      <c r="UOQ110" s="1252"/>
      <c r="UOR110" s="1252"/>
      <c r="UOS110" s="1252"/>
      <c r="UOT110" s="1252"/>
      <c r="UOU110" s="1252"/>
      <c r="UOV110" s="1252"/>
      <c r="UOW110" s="1252"/>
      <c r="UOX110" s="1252"/>
      <c r="UOY110" s="1252"/>
      <c r="UOZ110" s="1252"/>
      <c r="UPA110" s="1252"/>
      <c r="UPB110" s="1252"/>
      <c r="UPC110" s="1252"/>
      <c r="UPD110" s="1252"/>
      <c r="UPE110" s="1252"/>
      <c r="UPF110" s="1252"/>
      <c r="UPG110" s="1252"/>
      <c r="UPH110" s="1252"/>
      <c r="UPI110" s="1252"/>
      <c r="UPJ110" s="1252"/>
      <c r="UPK110" s="1252"/>
      <c r="UPL110" s="1252"/>
      <c r="UPM110" s="1252"/>
      <c r="UPN110" s="1252"/>
      <c r="UPO110" s="1252"/>
      <c r="UPP110" s="1252"/>
      <c r="UPQ110" s="1252"/>
      <c r="UPR110" s="1252"/>
      <c r="UPS110" s="1252"/>
      <c r="UPT110" s="1252"/>
      <c r="UPU110" s="1252"/>
      <c r="UPV110" s="1252"/>
      <c r="UPW110" s="1252"/>
      <c r="UPX110" s="1252"/>
      <c r="UPY110" s="1252"/>
      <c r="UPZ110" s="1252"/>
      <c r="UQA110" s="1252"/>
      <c r="UQB110" s="1252"/>
      <c r="UQC110" s="1252"/>
      <c r="UQD110" s="1252"/>
      <c r="UQE110" s="1252"/>
      <c r="UQF110" s="1252"/>
      <c r="UQG110" s="1252"/>
      <c r="UQH110" s="1252"/>
      <c r="UQI110" s="1252"/>
      <c r="UQJ110" s="1252"/>
      <c r="UQK110" s="1252"/>
      <c r="UQL110" s="1252"/>
      <c r="UQM110" s="1252"/>
      <c r="UQN110" s="1252"/>
      <c r="UQO110" s="1252"/>
      <c r="UQP110" s="1252"/>
      <c r="UQQ110" s="1252"/>
      <c r="UQR110" s="1252"/>
      <c r="UQS110" s="1252"/>
      <c r="UQT110" s="1252"/>
      <c r="UQU110" s="1252"/>
      <c r="UQV110" s="1252"/>
      <c r="UQW110" s="1252"/>
      <c r="UQX110" s="1252"/>
      <c r="UQY110" s="1252"/>
      <c r="UQZ110" s="1252"/>
      <c r="URA110" s="1252"/>
      <c r="URB110" s="1252"/>
      <c r="URC110" s="1252"/>
      <c r="URD110" s="1252"/>
      <c r="URE110" s="1252"/>
      <c r="URF110" s="1252"/>
      <c r="URG110" s="1252"/>
      <c r="URH110" s="1252"/>
      <c r="URI110" s="1252"/>
      <c r="URJ110" s="1252"/>
      <c r="URK110" s="1252"/>
      <c r="URL110" s="1252"/>
      <c r="URM110" s="1252"/>
      <c r="URN110" s="1252"/>
      <c r="URO110" s="1252"/>
      <c r="URP110" s="1252"/>
      <c r="URQ110" s="1252"/>
      <c r="URR110" s="1252"/>
      <c r="URS110" s="1252"/>
      <c r="URT110" s="1252"/>
      <c r="URU110" s="1252"/>
      <c r="URV110" s="1252"/>
      <c r="URW110" s="1252"/>
      <c r="URX110" s="1252"/>
      <c r="URY110" s="1252"/>
      <c r="URZ110" s="1252"/>
      <c r="USA110" s="1252"/>
      <c r="USB110" s="1252"/>
      <c r="USC110" s="1252"/>
      <c r="USD110" s="1252"/>
      <c r="USE110" s="1252"/>
      <c r="USF110" s="1252"/>
      <c r="USG110" s="1252"/>
      <c r="USH110" s="1252"/>
      <c r="USI110" s="1252"/>
      <c r="USJ110" s="1252"/>
      <c r="USK110" s="1252"/>
      <c r="USL110" s="1252"/>
      <c r="USM110" s="1252"/>
      <c r="USN110" s="1252"/>
      <c r="USO110" s="1252"/>
      <c r="USP110" s="1252"/>
      <c r="USQ110" s="1252"/>
      <c r="USR110" s="1252"/>
      <c r="USS110" s="1252"/>
      <c r="UST110" s="1252"/>
      <c r="USU110" s="1252"/>
      <c r="USV110" s="1252"/>
      <c r="USW110" s="1252"/>
      <c r="USX110" s="1252"/>
      <c r="USY110" s="1252"/>
      <c r="USZ110" s="1252"/>
      <c r="UTA110" s="1252"/>
      <c r="UTB110" s="1252"/>
      <c r="UTC110" s="1252"/>
      <c r="UTD110" s="1252"/>
      <c r="UTE110" s="1252"/>
      <c r="UTF110" s="1252"/>
      <c r="UTG110" s="1252"/>
      <c r="UTH110" s="1252"/>
      <c r="UTI110" s="1252"/>
      <c r="UTJ110" s="1252"/>
      <c r="UTK110" s="1252"/>
      <c r="UTL110" s="1252"/>
      <c r="UTM110" s="1252"/>
      <c r="UTN110" s="1252"/>
      <c r="UTO110" s="1252"/>
      <c r="UTP110" s="1252"/>
      <c r="UTQ110" s="1252"/>
      <c r="UTR110" s="1252"/>
      <c r="UTS110" s="1252"/>
      <c r="UTT110" s="1252"/>
      <c r="UTU110" s="1252"/>
      <c r="UTV110" s="1252"/>
      <c r="UTW110" s="1252"/>
      <c r="UTX110" s="1252"/>
      <c r="UTY110" s="1252"/>
      <c r="UTZ110" s="1252"/>
      <c r="UUA110" s="1252"/>
      <c r="UUB110" s="1252"/>
      <c r="UUC110" s="1252"/>
      <c r="UUD110" s="1252"/>
      <c r="UUE110" s="1252"/>
      <c r="UUF110" s="1252"/>
      <c r="UUG110" s="1252"/>
      <c r="UUH110" s="1252"/>
      <c r="UUI110" s="1252"/>
      <c r="UUJ110" s="1252"/>
      <c r="UUK110" s="1252"/>
      <c r="UUL110" s="1252"/>
      <c r="UUM110" s="1252"/>
      <c r="UUN110" s="1252"/>
      <c r="UUO110" s="1252"/>
      <c r="UUP110" s="1252"/>
      <c r="UUQ110" s="1252"/>
      <c r="UUR110" s="1252"/>
      <c r="UUS110" s="1252"/>
      <c r="UUT110" s="1252"/>
      <c r="UUU110" s="1252"/>
      <c r="UUV110" s="1252"/>
      <c r="UUW110" s="1252"/>
      <c r="UUX110" s="1252"/>
      <c r="UUY110" s="1252"/>
      <c r="UUZ110" s="1252"/>
      <c r="UVA110" s="1252"/>
      <c r="UVB110" s="1252"/>
      <c r="UVC110" s="1252"/>
      <c r="UVD110" s="1252"/>
      <c r="UVE110" s="1252"/>
      <c r="UVF110" s="1252"/>
      <c r="UVG110" s="1252"/>
      <c r="UVH110" s="1252"/>
      <c r="UVI110" s="1252"/>
      <c r="UVJ110" s="1252"/>
      <c r="UVK110" s="1252"/>
      <c r="UVL110" s="1252"/>
      <c r="UVM110" s="1252"/>
      <c r="UVN110" s="1252"/>
      <c r="UVO110" s="1252"/>
      <c r="UVP110" s="1252"/>
      <c r="UVQ110" s="1252"/>
      <c r="UVR110" s="1252"/>
      <c r="UVS110" s="1252"/>
      <c r="UVT110" s="1252"/>
      <c r="UVU110" s="1252"/>
      <c r="UVV110" s="1252"/>
      <c r="UVW110" s="1252"/>
      <c r="UVX110" s="1252"/>
      <c r="UVY110" s="1252"/>
      <c r="UVZ110" s="1252"/>
      <c r="UWA110" s="1252"/>
      <c r="UWB110" s="1252"/>
      <c r="UWC110" s="1252"/>
      <c r="UWD110" s="1252"/>
      <c r="UWE110" s="1252"/>
      <c r="UWF110" s="1252"/>
      <c r="UWG110" s="1252"/>
      <c r="UWH110" s="1252"/>
      <c r="UWI110" s="1252"/>
      <c r="UWJ110" s="1252"/>
      <c r="UWK110" s="1252"/>
      <c r="UWL110" s="1252"/>
      <c r="UWM110" s="1252"/>
      <c r="UWN110" s="1252"/>
      <c r="UWO110" s="1252"/>
      <c r="UWP110" s="1252"/>
      <c r="UWQ110" s="1252"/>
      <c r="UWR110" s="1252"/>
      <c r="UWS110" s="1252"/>
      <c r="UWT110" s="1252"/>
      <c r="UWU110" s="1252"/>
      <c r="UWV110" s="1252"/>
      <c r="UWW110" s="1252"/>
      <c r="UWX110" s="1252"/>
      <c r="UWY110" s="1252"/>
      <c r="UWZ110" s="1252"/>
      <c r="UXA110" s="1252"/>
      <c r="UXB110" s="1252"/>
      <c r="UXC110" s="1252"/>
      <c r="UXD110" s="1252"/>
      <c r="UXE110" s="1252"/>
      <c r="UXF110" s="1252"/>
      <c r="UXG110" s="1252"/>
      <c r="UXH110" s="1252"/>
      <c r="UXI110" s="1252"/>
      <c r="UXJ110" s="1252"/>
      <c r="UXK110" s="1252"/>
      <c r="UXL110" s="1252"/>
      <c r="UXM110" s="1252"/>
      <c r="UXN110" s="1252"/>
      <c r="UXO110" s="1252"/>
      <c r="UXP110" s="1252"/>
      <c r="UXQ110" s="1252"/>
      <c r="UXR110" s="1252"/>
      <c r="UXS110" s="1252"/>
      <c r="UXT110" s="1252"/>
      <c r="UXU110" s="1252"/>
      <c r="UXV110" s="1252"/>
      <c r="UXW110" s="1252"/>
      <c r="UXX110" s="1252"/>
      <c r="UXY110" s="1252"/>
      <c r="UXZ110" s="1252"/>
      <c r="UYA110" s="1252"/>
      <c r="UYB110" s="1252"/>
      <c r="UYC110" s="1252"/>
      <c r="UYD110" s="1252"/>
      <c r="UYE110" s="1252"/>
      <c r="UYF110" s="1252"/>
      <c r="UYG110" s="1252"/>
      <c r="UYH110" s="1252"/>
      <c r="UYI110" s="1252"/>
      <c r="UYJ110" s="1252"/>
      <c r="UYK110" s="1252"/>
      <c r="UYL110" s="1252"/>
      <c r="UYM110" s="1252"/>
      <c r="UYN110" s="1252"/>
      <c r="UYO110" s="1252"/>
      <c r="UYP110" s="1252"/>
      <c r="UYQ110" s="1252"/>
      <c r="UYR110" s="1252"/>
      <c r="UYS110" s="1252"/>
      <c r="UYT110" s="1252"/>
      <c r="UYU110" s="1252"/>
      <c r="UYV110" s="1252"/>
      <c r="UYW110" s="1252"/>
      <c r="UYX110" s="1252"/>
      <c r="UYY110" s="1252"/>
      <c r="UYZ110" s="1252"/>
      <c r="UZA110" s="1252"/>
      <c r="UZB110" s="1252"/>
      <c r="UZC110" s="1252"/>
      <c r="UZD110" s="1252"/>
      <c r="UZE110" s="1252"/>
      <c r="UZF110" s="1252"/>
      <c r="UZG110" s="1252"/>
      <c r="UZH110" s="1252"/>
      <c r="UZI110" s="1252"/>
      <c r="UZJ110" s="1252"/>
      <c r="UZK110" s="1252"/>
      <c r="UZL110" s="1252"/>
      <c r="UZM110" s="1252"/>
      <c r="UZN110" s="1252"/>
      <c r="UZO110" s="1252"/>
      <c r="UZP110" s="1252"/>
      <c r="UZQ110" s="1252"/>
      <c r="UZR110" s="1252"/>
      <c r="UZS110" s="1252"/>
      <c r="UZT110" s="1252"/>
      <c r="UZU110" s="1252"/>
      <c r="UZV110" s="1252"/>
      <c r="UZW110" s="1252"/>
      <c r="UZX110" s="1252"/>
      <c r="UZY110" s="1252"/>
      <c r="UZZ110" s="1252"/>
      <c r="VAA110" s="1252"/>
      <c r="VAB110" s="1252"/>
      <c r="VAC110" s="1252"/>
      <c r="VAD110" s="1252"/>
      <c r="VAE110" s="1252"/>
      <c r="VAF110" s="1252"/>
      <c r="VAG110" s="1252"/>
      <c r="VAH110" s="1252"/>
      <c r="VAI110" s="1252"/>
      <c r="VAJ110" s="1252"/>
      <c r="VAK110" s="1252"/>
      <c r="VAL110" s="1252"/>
      <c r="VAM110" s="1252"/>
      <c r="VAN110" s="1252"/>
      <c r="VAO110" s="1252"/>
      <c r="VAP110" s="1252"/>
      <c r="VAQ110" s="1252"/>
      <c r="VAR110" s="1252"/>
      <c r="VAS110" s="1252"/>
      <c r="VAT110" s="1252"/>
      <c r="VAU110" s="1252"/>
      <c r="VAV110" s="1252"/>
      <c r="VAW110" s="1252"/>
      <c r="VAX110" s="1252"/>
      <c r="VAY110" s="1252"/>
      <c r="VAZ110" s="1252"/>
      <c r="VBA110" s="1252"/>
      <c r="VBB110" s="1252"/>
      <c r="VBC110" s="1252"/>
      <c r="VBD110" s="1252"/>
      <c r="VBE110" s="1252"/>
      <c r="VBF110" s="1252"/>
      <c r="VBG110" s="1252"/>
      <c r="VBH110" s="1252"/>
      <c r="VBI110" s="1252"/>
      <c r="VBJ110" s="1252"/>
      <c r="VBK110" s="1252"/>
      <c r="VBL110" s="1252"/>
      <c r="VBM110" s="1252"/>
      <c r="VBN110" s="1252"/>
      <c r="VBO110" s="1252"/>
      <c r="VBP110" s="1252"/>
      <c r="VBQ110" s="1252"/>
      <c r="VBR110" s="1252"/>
      <c r="VBS110" s="1252"/>
      <c r="VBT110" s="1252"/>
      <c r="VBU110" s="1252"/>
      <c r="VBV110" s="1252"/>
      <c r="VBW110" s="1252"/>
      <c r="VBX110" s="1252"/>
      <c r="VBY110" s="1252"/>
      <c r="VBZ110" s="1252"/>
      <c r="VCA110" s="1252"/>
      <c r="VCB110" s="1252"/>
      <c r="VCC110" s="1252"/>
      <c r="VCD110" s="1252"/>
      <c r="VCE110" s="1252"/>
      <c r="VCF110" s="1252"/>
      <c r="VCG110" s="1252"/>
      <c r="VCH110" s="1252"/>
      <c r="VCI110" s="1252"/>
      <c r="VCJ110" s="1252"/>
      <c r="VCK110" s="1252"/>
      <c r="VCL110" s="1252"/>
      <c r="VCM110" s="1252"/>
      <c r="VCN110" s="1252"/>
      <c r="VCO110" s="1252"/>
      <c r="VCP110" s="1252"/>
      <c r="VCQ110" s="1252"/>
      <c r="VCR110" s="1252"/>
      <c r="VCS110" s="1252"/>
      <c r="VCT110" s="1252"/>
      <c r="VCU110" s="1252"/>
      <c r="VCV110" s="1252"/>
      <c r="VCW110" s="1252"/>
      <c r="VCX110" s="1252"/>
      <c r="VCY110" s="1252"/>
      <c r="VCZ110" s="1252"/>
      <c r="VDA110" s="1252"/>
      <c r="VDB110" s="1252"/>
      <c r="VDC110" s="1252"/>
      <c r="VDD110" s="1252"/>
      <c r="VDE110" s="1252"/>
      <c r="VDF110" s="1252"/>
      <c r="VDG110" s="1252"/>
      <c r="VDH110" s="1252"/>
      <c r="VDI110" s="1252"/>
      <c r="VDJ110" s="1252"/>
      <c r="VDK110" s="1252"/>
      <c r="VDL110" s="1252"/>
      <c r="VDM110" s="1252"/>
      <c r="VDN110" s="1252"/>
      <c r="VDO110" s="1252"/>
      <c r="VDP110" s="1252"/>
      <c r="VDQ110" s="1252"/>
      <c r="VDR110" s="1252"/>
      <c r="VDS110" s="1252"/>
      <c r="VDT110" s="1252"/>
      <c r="VDU110" s="1252"/>
      <c r="VDV110" s="1252"/>
      <c r="VDW110" s="1252"/>
      <c r="VDX110" s="1252"/>
      <c r="VDY110" s="1252"/>
      <c r="VDZ110" s="1252"/>
      <c r="VEA110" s="1252"/>
      <c r="VEB110" s="1252"/>
      <c r="VEC110" s="1252"/>
      <c r="VED110" s="1252"/>
      <c r="VEE110" s="1252"/>
      <c r="VEF110" s="1252"/>
      <c r="VEG110" s="1252"/>
      <c r="VEH110" s="1252"/>
      <c r="VEI110" s="1252"/>
      <c r="VEJ110" s="1252"/>
      <c r="VEK110" s="1252"/>
      <c r="VEL110" s="1252"/>
      <c r="VEM110" s="1252"/>
      <c r="VEN110" s="1252"/>
      <c r="VEO110" s="1252"/>
      <c r="VEP110" s="1252"/>
      <c r="VEQ110" s="1252"/>
      <c r="VER110" s="1252"/>
      <c r="VES110" s="1252"/>
      <c r="VET110" s="1252"/>
      <c r="VEU110" s="1252"/>
      <c r="VEV110" s="1252"/>
      <c r="VEW110" s="1252"/>
      <c r="VEX110" s="1252"/>
      <c r="VEY110" s="1252"/>
      <c r="VEZ110" s="1252"/>
      <c r="VFA110" s="1252"/>
      <c r="VFB110" s="1252"/>
      <c r="VFC110" s="1252"/>
      <c r="VFD110" s="1252"/>
      <c r="VFE110" s="1252"/>
      <c r="VFF110" s="1252"/>
      <c r="VFG110" s="1252"/>
      <c r="VFH110" s="1252"/>
      <c r="VFI110" s="1252"/>
      <c r="VFJ110" s="1252"/>
      <c r="VFK110" s="1252"/>
      <c r="VFL110" s="1252"/>
      <c r="VFM110" s="1252"/>
      <c r="VFN110" s="1252"/>
      <c r="VFO110" s="1252"/>
      <c r="VFP110" s="1252"/>
      <c r="VFQ110" s="1252"/>
      <c r="VFR110" s="1252"/>
      <c r="VFS110" s="1252"/>
      <c r="VFT110" s="1252"/>
      <c r="VFU110" s="1252"/>
      <c r="VFV110" s="1252"/>
      <c r="VFW110" s="1252"/>
      <c r="VFX110" s="1252"/>
      <c r="VFY110" s="1252"/>
      <c r="VFZ110" s="1252"/>
      <c r="VGA110" s="1252"/>
      <c r="VGB110" s="1252"/>
      <c r="VGC110" s="1252"/>
      <c r="VGD110" s="1252"/>
      <c r="VGE110" s="1252"/>
      <c r="VGF110" s="1252"/>
      <c r="VGG110" s="1252"/>
      <c r="VGH110" s="1252"/>
      <c r="VGI110" s="1252"/>
      <c r="VGJ110" s="1252"/>
      <c r="VGK110" s="1252"/>
      <c r="VGL110" s="1252"/>
      <c r="VGM110" s="1252"/>
      <c r="VGN110" s="1252"/>
      <c r="VGO110" s="1252"/>
      <c r="VGP110" s="1252"/>
      <c r="VGQ110" s="1252"/>
      <c r="VGR110" s="1252"/>
      <c r="VGS110" s="1252"/>
      <c r="VGT110" s="1252"/>
      <c r="VGU110" s="1252"/>
      <c r="VGV110" s="1252"/>
      <c r="VGW110" s="1252"/>
      <c r="VGX110" s="1252"/>
      <c r="VGY110" s="1252"/>
      <c r="VGZ110" s="1252"/>
      <c r="VHA110" s="1252"/>
      <c r="VHB110" s="1252"/>
      <c r="VHC110" s="1252"/>
      <c r="VHD110" s="1252"/>
      <c r="VHE110" s="1252"/>
      <c r="VHF110" s="1252"/>
      <c r="VHG110" s="1252"/>
      <c r="VHH110" s="1252"/>
      <c r="VHI110" s="1252"/>
      <c r="VHJ110" s="1252"/>
      <c r="VHK110" s="1252"/>
      <c r="VHL110" s="1252"/>
      <c r="VHM110" s="1252"/>
      <c r="VHN110" s="1252"/>
      <c r="VHO110" s="1252"/>
      <c r="VHP110" s="1252"/>
      <c r="VHQ110" s="1252"/>
      <c r="VHR110" s="1252"/>
      <c r="VHS110" s="1252"/>
      <c r="VHT110" s="1252"/>
      <c r="VHU110" s="1252"/>
      <c r="VHV110" s="1252"/>
      <c r="VHW110" s="1252"/>
      <c r="VHX110" s="1252"/>
      <c r="VHY110" s="1252"/>
      <c r="VHZ110" s="1252"/>
      <c r="VIA110" s="1252"/>
      <c r="VIB110" s="1252"/>
      <c r="VIC110" s="1252"/>
      <c r="VID110" s="1252"/>
      <c r="VIE110" s="1252"/>
      <c r="VIF110" s="1252"/>
      <c r="VIG110" s="1252"/>
      <c r="VIH110" s="1252"/>
      <c r="VII110" s="1252"/>
      <c r="VIJ110" s="1252"/>
      <c r="VIK110" s="1252"/>
      <c r="VIL110" s="1252"/>
      <c r="VIM110" s="1252"/>
      <c r="VIN110" s="1252"/>
      <c r="VIO110" s="1252"/>
      <c r="VIP110" s="1252"/>
      <c r="VIQ110" s="1252"/>
      <c r="VIR110" s="1252"/>
      <c r="VIS110" s="1252"/>
      <c r="VIT110" s="1252"/>
      <c r="VIU110" s="1252"/>
      <c r="VIV110" s="1252"/>
      <c r="VIW110" s="1252"/>
      <c r="VIX110" s="1252"/>
      <c r="VIY110" s="1252"/>
      <c r="VIZ110" s="1252"/>
      <c r="VJA110" s="1252"/>
      <c r="VJB110" s="1252"/>
      <c r="VJC110" s="1252"/>
      <c r="VJD110" s="1252"/>
      <c r="VJE110" s="1252"/>
      <c r="VJF110" s="1252"/>
      <c r="VJG110" s="1252"/>
      <c r="VJH110" s="1252"/>
      <c r="VJI110" s="1252"/>
      <c r="VJJ110" s="1252"/>
      <c r="VJK110" s="1252"/>
      <c r="VJL110" s="1252"/>
      <c r="VJM110" s="1252"/>
      <c r="VJN110" s="1252"/>
      <c r="VJO110" s="1252"/>
      <c r="VJP110" s="1252"/>
      <c r="VJQ110" s="1252"/>
      <c r="VJR110" s="1252"/>
      <c r="VJS110" s="1252"/>
      <c r="VJT110" s="1252"/>
      <c r="VJU110" s="1252"/>
      <c r="VJV110" s="1252"/>
      <c r="VJW110" s="1252"/>
      <c r="VJX110" s="1252"/>
      <c r="VJY110" s="1252"/>
      <c r="VJZ110" s="1252"/>
      <c r="VKA110" s="1252"/>
      <c r="VKB110" s="1252"/>
      <c r="VKC110" s="1252"/>
      <c r="VKD110" s="1252"/>
      <c r="VKE110" s="1252"/>
      <c r="VKF110" s="1252"/>
      <c r="VKG110" s="1252"/>
      <c r="VKH110" s="1252"/>
      <c r="VKI110" s="1252"/>
      <c r="VKJ110" s="1252"/>
      <c r="VKK110" s="1252"/>
      <c r="VKL110" s="1252"/>
      <c r="VKM110" s="1252"/>
      <c r="VKN110" s="1252"/>
      <c r="VKO110" s="1252"/>
      <c r="VKP110" s="1252"/>
      <c r="VKQ110" s="1252"/>
      <c r="VKR110" s="1252"/>
      <c r="VKS110" s="1252"/>
      <c r="VKT110" s="1252"/>
      <c r="VKU110" s="1252"/>
      <c r="VKV110" s="1252"/>
      <c r="VKW110" s="1252"/>
      <c r="VKX110" s="1252"/>
      <c r="VKY110" s="1252"/>
      <c r="VKZ110" s="1252"/>
      <c r="VLA110" s="1252"/>
      <c r="VLB110" s="1252"/>
      <c r="VLC110" s="1252"/>
      <c r="VLD110" s="1252"/>
      <c r="VLE110" s="1252"/>
      <c r="VLF110" s="1252"/>
      <c r="VLG110" s="1252"/>
      <c r="VLH110" s="1252"/>
      <c r="VLI110" s="1252"/>
      <c r="VLJ110" s="1252"/>
      <c r="VLK110" s="1252"/>
      <c r="VLL110" s="1252"/>
      <c r="VLM110" s="1252"/>
      <c r="VLN110" s="1252"/>
      <c r="VLO110" s="1252"/>
      <c r="VLP110" s="1252"/>
      <c r="VLQ110" s="1252"/>
      <c r="VLR110" s="1252"/>
      <c r="VLS110" s="1252"/>
      <c r="VLT110" s="1252"/>
      <c r="VLU110" s="1252"/>
      <c r="VLV110" s="1252"/>
      <c r="VLW110" s="1252"/>
      <c r="VLX110" s="1252"/>
      <c r="VLY110" s="1252"/>
      <c r="VLZ110" s="1252"/>
      <c r="VMA110" s="1252"/>
      <c r="VMB110" s="1252"/>
      <c r="VMC110" s="1252"/>
      <c r="VMD110" s="1252"/>
      <c r="VME110" s="1252"/>
      <c r="VMF110" s="1252"/>
      <c r="VMG110" s="1252"/>
      <c r="VMH110" s="1252"/>
      <c r="VMI110" s="1252"/>
      <c r="VMJ110" s="1252"/>
      <c r="VMK110" s="1252"/>
      <c r="VML110" s="1252"/>
      <c r="VMM110" s="1252"/>
      <c r="VMN110" s="1252"/>
      <c r="VMO110" s="1252"/>
      <c r="VMP110" s="1252"/>
      <c r="VMQ110" s="1252"/>
      <c r="VMR110" s="1252"/>
      <c r="VMS110" s="1252"/>
      <c r="VMT110" s="1252"/>
      <c r="VMU110" s="1252"/>
      <c r="VMV110" s="1252"/>
      <c r="VMW110" s="1252"/>
      <c r="VMX110" s="1252"/>
      <c r="VMY110" s="1252"/>
      <c r="VMZ110" s="1252"/>
      <c r="VNA110" s="1252"/>
      <c r="VNB110" s="1252"/>
      <c r="VNC110" s="1252"/>
      <c r="VND110" s="1252"/>
      <c r="VNE110" s="1252"/>
      <c r="VNF110" s="1252"/>
      <c r="VNG110" s="1252"/>
      <c r="VNH110" s="1252"/>
      <c r="VNI110" s="1252"/>
      <c r="VNJ110" s="1252"/>
      <c r="VNK110" s="1252"/>
      <c r="VNL110" s="1252"/>
      <c r="VNM110" s="1252"/>
      <c r="VNN110" s="1252"/>
      <c r="VNO110" s="1252"/>
      <c r="VNP110" s="1252"/>
      <c r="VNQ110" s="1252"/>
      <c r="VNR110" s="1252"/>
      <c r="VNS110" s="1252"/>
      <c r="VNT110" s="1252"/>
      <c r="VNU110" s="1252"/>
      <c r="VNV110" s="1252"/>
      <c r="VNW110" s="1252"/>
      <c r="VNX110" s="1252"/>
      <c r="VNY110" s="1252"/>
      <c r="VNZ110" s="1252"/>
      <c r="VOA110" s="1252"/>
      <c r="VOB110" s="1252"/>
      <c r="VOC110" s="1252"/>
      <c r="VOD110" s="1252"/>
      <c r="VOE110" s="1252"/>
      <c r="VOF110" s="1252"/>
      <c r="VOG110" s="1252"/>
      <c r="VOH110" s="1252"/>
      <c r="VOI110" s="1252"/>
      <c r="VOJ110" s="1252"/>
      <c r="VOK110" s="1252"/>
      <c r="VOL110" s="1252"/>
      <c r="VOM110" s="1252"/>
      <c r="VON110" s="1252"/>
      <c r="VOO110" s="1252"/>
      <c r="VOP110" s="1252"/>
      <c r="VOQ110" s="1252"/>
      <c r="VOR110" s="1252"/>
      <c r="VOS110" s="1252"/>
      <c r="VOT110" s="1252"/>
      <c r="VOU110" s="1252"/>
      <c r="VOV110" s="1252"/>
      <c r="VOW110" s="1252"/>
      <c r="VOX110" s="1252"/>
      <c r="VOY110" s="1252"/>
      <c r="VOZ110" s="1252"/>
      <c r="VPA110" s="1252"/>
      <c r="VPB110" s="1252"/>
      <c r="VPC110" s="1252"/>
      <c r="VPD110" s="1252"/>
      <c r="VPE110" s="1252"/>
      <c r="VPF110" s="1252"/>
      <c r="VPG110" s="1252"/>
      <c r="VPH110" s="1252"/>
      <c r="VPI110" s="1252"/>
      <c r="VPJ110" s="1252"/>
      <c r="VPK110" s="1252"/>
      <c r="VPL110" s="1252"/>
      <c r="VPM110" s="1252"/>
      <c r="VPN110" s="1252"/>
      <c r="VPO110" s="1252"/>
      <c r="VPP110" s="1252"/>
      <c r="VPQ110" s="1252"/>
      <c r="VPR110" s="1252"/>
      <c r="VPS110" s="1252"/>
      <c r="VPT110" s="1252"/>
      <c r="VPU110" s="1252"/>
      <c r="VPV110" s="1252"/>
      <c r="VPW110" s="1252"/>
      <c r="VPX110" s="1252"/>
      <c r="VPY110" s="1252"/>
      <c r="VPZ110" s="1252"/>
      <c r="VQA110" s="1252"/>
      <c r="VQB110" s="1252"/>
      <c r="VQC110" s="1252"/>
      <c r="VQD110" s="1252"/>
      <c r="VQE110" s="1252"/>
      <c r="VQF110" s="1252"/>
      <c r="VQG110" s="1252"/>
      <c r="VQH110" s="1252"/>
      <c r="VQI110" s="1252"/>
      <c r="VQJ110" s="1252"/>
      <c r="VQK110" s="1252"/>
      <c r="VQL110" s="1252"/>
      <c r="VQM110" s="1252"/>
      <c r="VQN110" s="1252"/>
      <c r="VQO110" s="1252"/>
      <c r="VQP110" s="1252"/>
      <c r="VQQ110" s="1252"/>
      <c r="VQR110" s="1252"/>
      <c r="VQS110" s="1252"/>
      <c r="VQT110" s="1252"/>
      <c r="VQU110" s="1252"/>
      <c r="VQV110" s="1252"/>
      <c r="VQW110" s="1252"/>
      <c r="VQX110" s="1252"/>
      <c r="VQY110" s="1252"/>
      <c r="VQZ110" s="1252"/>
      <c r="VRA110" s="1252"/>
      <c r="VRB110" s="1252"/>
      <c r="VRC110" s="1252"/>
      <c r="VRD110" s="1252"/>
      <c r="VRE110" s="1252"/>
      <c r="VRF110" s="1252"/>
      <c r="VRG110" s="1252"/>
      <c r="VRH110" s="1252"/>
      <c r="VRI110" s="1252"/>
      <c r="VRJ110" s="1252"/>
      <c r="VRK110" s="1252"/>
      <c r="VRL110" s="1252"/>
      <c r="VRM110" s="1252"/>
      <c r="VRN110" s="1252"/>
      <c r="VRO110" s="1252"/>
      <c r="VRP110" s="1252"/>
      <c r="VRQ110" s="1252"/>
      <c r="VRR110" s="1252"/>
      <c r="VRS110" s="1252"/>
      <c r="VRT110" s="1252"/>
      <c r="VRU110" s="1252"/>
      <c r="VRV110" s="1252"/>
      <c r="VRW110" s="1252"/>
      <c r="VRX110" s="1252"/>
      <c r="VRY110" s="1252"/>
      <c r="VRZ110" s="1252"/>
      <c r="VSA110" s="1252"/>
      <c r="VSB110" s="1252"/>
      <c r="VSC110" s="1252"/>
      <c r="VSD110" s="1252"/>
      <c r="VSE110" s="1252"/>
      <c r="VSF110" s="1252"/>
      <c r="VSG110" s="1252"/>
      <c r="VSH110" s="1252"/>
      <c r="VSI110" s="1252"/>
      <c r="VSJ110" s="1252"/>
      <c r="VSK110" s="1252"/>
      <c r="VSL110" s="1252"/>
      <c r="VSM110" s="1252"/>
      <c r="VSN110" s="1252"/>
      <c r="VSO110" s="1252"/>
      <c r="VSP110" s="1252"/>
      <c r="VSQ110" s="1252"/>
      <c r="VSR110" s="1252"/>
      <c r="VSS110" s="1252"/>
      <c r="VST110" s="1252"/>
      <c r="VSU110" s="1252"/>
      <c r="VSV110" s="1252"/>
      <c r="VSW110" s="1252"/>
      <c r="VSX110" s="1252"/>
      <c r="VSY110" s="1252"/>
      <c r="VSZ110" s="1252"/>
      <c r="VTA110" s="1252"/>
      <c r="VTB110" s="1252"/>
      <c r="VTC110" s="1252"/>
      <c r="VTD110" s="1252"/>
      <c r="VTE110" s="1252"/>
      <c r="VTF110" s="1252"/>
      <c r="VTG110" s="1252"/>
      <c r="VTH110" s="1252"/>
      <c r="VTI110" s="1252"/>
      <c r="VTJ110" s="1252"/>
      <c r="VTK110" s="1252"/>
      <c r="VTL110" s="1252"/>
      <c r="VTM110" s="1252"/>
      <c r="VTN110" s="1252"/>
      <c r="VTO110" s="1252"/>
      <c r="VTP110" s="1252"/>
      <c r="VTQ110" s="1252"/>
      <c r="VTR110" s="1252"/>
      <c r="VTS110" s="1252"/>
      <c r="VTT110" s="1252"/>
      <c r="VTU110" s="1252"/>
      <c r="VTV110" s="1252"/>
      <c r="VTW110" s="1252"/>
      <c r="VTX110" s="1252"/>
      <c r="VTY110" s="1252"/>
      <c r="VTZ110" s="1252"/>
      <c r="VUA110" s="1252"/>
      <c r="VUB110" s="1252"/>
      <c r="VUC110" s="1252"/>
      <c r="VUD110" s="1252"/>
      <c r="VUE110" s="1252"/>
      <c r="VUF110" s="1252"/>
      <c r="VUG110" s="1252"/>
      <c r="VUH110" s="1252"/>
      <c r="VUI110" s="1252"/>
      <c r="VUJ110" s="1252"/>
      <c r="VUK110" s="1252"/>
      <c r="VUL110" s="1252"/>
      <c r="VUM110" s="1252"/>
      <c r="VUN110" s="1252"/>
      <c r="VUO110" s="1252"/>
      <c r="VUP110" s="1252"/>
      <c r="VUQ110" s="1252"/>
      <c r="VUR110" s="1252"/>
      <c r="VUS110" s="1252"/>
      <c r="VUT110" s="1252"/>
      <c r="VUU110" s="1252"/>
      <c r="VUV110" s="1252"/>
      <c r="VUW110" s="1252"/>
      <c r="VUX110" s="1252"/>
      <c r="VUY110" s="1252"/>
      <c r="VUZ110" s="1252"/>
      <c r="VVA110" s="1252"/>
      <c r="VVB110" s="1252"/>
      <c r="VVC110" s="1252"/>
      <c r="VVD110" s="1252"/>
      <c r="VVE110" s="1252"/>
      <c r="VVF110" s="1252"/>
      <c r="VVG110" s="1252"/>
      <c r="VVH110" s="1252"/>
      <c r="VVI110" s="1252"/>
      <c r="VVJ110" s="1252"/>
      <c r="VVK110" s="1252"/>
      <c r="VVL110" s="1252"/>
      <c r="VVM110" s="1252"/>
      <c r="VVN110" s="1252"/>
      <c r="VVO110" s="1252"/>
      <c r="VVP110" s="1252"/>
      <c r="VVQ110" s="1252"/>
      <c r="VVR110" s="1252"/>
      <c r="VVS110" s="1252"/>
      <c r="VVT110" s="1252"/>
      <c r="VVU110" s="1252"/>
      <c r="VVV110" s="1252"/>
      <c r="VVW110" s="1252"/>
      <c r="VVX110" s="1252"/>
      <c r="VVY110" s="1252"/>
      <c r="VVZ110" s="1252"/>
      <c r="VWA110" s="1252"/>
      <c r="VWB110" s="1252"/>
      <c r="VWC110" s="1252"/>
      <c r="VWD110" s="1252"/>
      <c r="VWE110" s="1252"/>
      <c r="VWF110" s="1252"/>
      <c r="VWG110" s="1252"/>
      <c r="VWH110" s="1252"/>
      <c r="VWI110" s="1252"/>
      <c r="VWJ110" s="1252"/>
      <c r="VWK110" s="1252"/>
      <c r="VWL110" s="1252"/>
      <c r="VWM110" s="1252"/>
      <c r="VWN110" s="1252"/>
      <c r="VWO110" s="1252"/>
      <c r="VWP110" s="1252"/>
      <c r="VWQ110" s="1252"/>
      <c r="VWR110" s="1252"/>
      <c r="VWS110" s="1252"/>
      <c r="VWT110" s="1252"/>
      <c r="VWU110" s="1252"/>
      <c r="VWV110" s="1252"/>
      <c r="VWW110" s="1252"/>
      <c r="VWX110" s="1252"/>
      <c r="VWY110" s="1252"/>
      <c r="VWZ110" s="1252"/>
      <c r="VXA110" s="1252"/>
      <c r="VXB110" s="1252"/>
      <c r="VXC110" s="1252"/>
      <c r="VXD110" s="1252"/>
      <c r="VXE110" s="1252"/>
      <c r="VXF110" s="1252"/>
      <c r="VXG110" s="1252"/>
      <c r="VXH110" s="1252"/>
      <c r="VXI110" s="1252"/>
      <c r="VXJ110" s="1252"/>
      <c r="VXK110" s="1252"/>
      <c r="VXL110" s="1252"/>
      <c r="VXM110" s="1252"/>
      <c r="VXN110" s="1252"/>
      <c r="VXO110" s="1252"/>
      <c r="VXP110" s="1252"/>
      <c r="VXQ110" s="1252"/>
      <c r="VXR110" s="1252"/>
      <c r="VXS110" s="1252"/>
      <c r="VXT110" s="1252"/>
      <c r="VXU110" s="1252"/>
      <c r="VXV110" s="1252"/>
      <c r="VXW110" s="1252"/>
      <c r="VXX110" s="1252"/>
      <c r="VXY110" s="1252"/>
      <c r="VXZ110" s="1252"/>
      <c r="VYA110" s="1252"/>
      <c r="VYB110" s="1252"/>
      <c r="VYC110" s="1252"/>
      <c r="VYD110" s="1252"/>
      <c r="VYE110" s="1252"/>
      <c r="VYF110" s="1252"/>
      <c r="VYG110" s="1252"/>
      <c r="VYH110" s="1252"/>
      <c r="VYI110" s="1252"/>
      <c r="VYJ110" s="1252"/>
      <c r="VYK110" s="1252"/>
      <c r="VYL110" s="1252"/>
      <c r="VYM110" s="1252"/>
      <c r="VYN110" s="1252"/>
      <c r="VYO110" s="1252"/>
      <c r="VYP110" s="1252"/>
      <c r="VYQ110" s="1252"/>
      <c r="VYR110" s="1252"/>
      <c r="VYS110" s="1252"/>
      <c r="VYT110" s="1252"/>
      <c r="VYU110" s="1252"/>
      <c r="VYV110" s="1252"/>
      <c r="VYW110" s="1252"/>
      <c r="VYX110" s="1252"/>
      <c r="VYY110" s="1252"/>
      <c r="VYZ110" s="1252"/>
      <c r="VZA110" s="1252"/>
      <c r="VZB110" s="1252"/>
      <c r="VZC110" s="1252"/>
      <c r="VZD110" s="1252"/>
      <c r="VZE110" s="1252"/>
      <c r="VZF110" s="1252"/>
      <c r="VZG110" s="1252"/>
      <c r="VZH110" s="1252"/>
      <c r="VZI110" s="1252"/>
      <c r="VZJ110" s="1252"/>
      <c r="VZK110" s="1252"/>
      <c r="VZL110" s="1252"/>
      <c r="VZM110" s="1252"/>
      <c r="VZN110" s="1252"/>
      <c r="VZO110" s="1252"/>
      <c r="VZP110" s="1252"/>
      <c r="VZQ110" s="1252"/>
      <c r="VZR110" s="1252"/>
      <c r="VZS110" s="1252"/>
      <c r="VZT110" s="1252"/>
      <c r="VZU110" s="1252"/>
      <c r="VZV110" s="1252"/>
      <c r="VZW110" s="1252"/>
      <c r="VZX110" s="1252"/>
      <c r="VZY110" s="1252"/>
      <c r="VZZ110" s="1252"/>
      <c r="WAA110" s="1252"/>
      <c r="WAB110" s="1252"/>
      <c r="WAC110" s="1252"/>
      <c r="WAD110" s="1252"/>
      <c r="WAE110" s="1252"/>
      <c r="WAF110" s="1252"/>
      <c r="WAG110" s="1252"/>
      <c r="WAH110" s="1252"/>
      <c r="WAI110" s="1252"/>
      <c r="WAJ110" s="1252"/>
      <c r="WAK110" s="1252"/>
      <c r="WAL110" s="1252"/>
      <c r="WAM110" s="1252"/>
      <c r="WAN110" s="1252"/>
      <c r="WAO110" s="1252"/>
      <c r="WAP110" s="1252"/>
      <c r="WAQ110" s="1252"/>
      <c r="WAR110" s="1252"/>
      <c r="WAS110" s="1252"/>
      <c r="WAT110" s="1252"/>
      <c r="WAU110" s="1252"/>
      <c r="WAV110" s="1252"/>
      <c r="WAW110" s="1252"/>
      <c r="WAX110" s="1252"/>
      <c r="WAY110" s="1252"/>
      <c r="WAZ110" s="1252"/>
      <c r="WBA110" s="1252"/>
      <c r="WBB110" s="1252"/>
      <c r="WBC110" s="1252"/>
      <c r="WBD110" s="1252"/>
      <c r="WBE110" s="1252"/>
      <c r="WBF110" s="1252"/>
      <c r="WBG110" s="1252"/>
      <c r="WBH110" s="1252"/>
      <c r="WBI110" s="1252"/>
      <c r="WBJ110" s="1252"/>
      <c r="WBK110" s="1252"/>
      <c r="WBL110" s="1252"/>
      <c r="WBM110" s="1252"/>
      <c r="WBN110" s="1252"/>
      <c r="WBO110" s="1252"/>
      <c r="WBP110" s="1252"/>
      <c r="WBQ110" s="1252"/>
      <c r="WBR110" s="1252"/>
      <c r="WBS110" s="1252"/>
      <c r="WBT110" s="1252"/>
      <c r="WBU110" s="1252"/>
      <c r="WBV110" s="1252"/>
      <c r="WBW110" s="1252"/>
      <c r="WBX110" s="1252"/>
      <c r="WBY110" s="1252"/>
      <c r="WBZ110" s="1252"/>
      <c r="WCA110" s="1252"/>
      <c r="WCB110" s="1252"/>
      <c r="WCC110" s="1252"/>
      <c r="WCD110" s="1252"/>
      <c r="WCE110" s="1252"/>
      <c r="WCF110" s="1252"/>
      <c r="WCG110" s="1252"/>
      <c r="WCH110" s="1252"/>
      <c r="WCI110" s="1252"/>
      <c r="WCJ110" s="1252"/>
      <c r="WCK110" s="1252"/>
      <c r="WCL110" s="1252"/>
      <c r="WCM110" s="1252"/>
      <c r="WCN110" s="1252"/>
      <c r="WCO110" s="1252"/>
      <c r="WCP110" s="1252"/>
      <c r="WCQ110" s="1252"/>
      <c r="WCR110" s="1252"/>
      <c r="WCS110" s="1252"/>
      <c r="WCT110" s="1252"/>
      <c r="WCU110" s="1252"/>
      <c r="WCV110" s="1252"/>
      <c r="WCW110" s="1252"/>
      <c r="WCX110" s="1252"/>
      <c r="WCY110" s="1252"/>
      <c r="WCZ110" s="1252"/>
      <c r="WDA110" s="1252"/>
      <c r="WDB110" s="1252"/>
      <c r="WDC110" s="1252"/>
      <c r="WDD110" s="1252"/>
      <c r="WDE110" s="1252"/>
      <c r="WDF110" s="1252"/>
      <c r="WDG110" s="1252"/>
      <c r="WDH110" s="1252"/>
      <c r="WDI110" s="1252"/>
      <c r="WDJ110" s="1252"/>
      <c r="WDK110" s="1252"/>
      <c r="WDL110" s="1252"/>
      <c r="WDM110" s="1252"/>
      <c r="WDN110" s="1252"/>
      <c r="WDO110" s="1252"/>
      <c r="WDP110" s="1252"/>
      <c r="WDQ110" s="1252"/>
      <c r="WDR110" s="1252"/>
      <c r="WDS110" s="1252"/>
      <c r="WDT110" s="1252"/>
      <c r="WDU110" s="1252"/>
      <c r="WDV110" s="1252"/>
      <c r="WDW110" s="1252"/>
      <c r="WDX110" s="1252"/>
      <c r="WDY110" s="1252"/>
      <c r="WDZ110" s="1252"/>
      <c r="WEA110" s="1252"/>
      <c r="WEB110" s="1252"/>
      <c r="WEC110" s="1252"/>
      <c r="WED110" s="1252"/>
      <c r="WEE110" s="1252"/>
      <c r="WEF110" s="1252"/>
      <c r="WEG110" s="1252"/>
      <c r="WEH110" s="1252"/>
      <c r="WEI110" s="1252"/>
      <c r="WEJ110" s="1252"/>
      <c r="WEK110" s="1252"/>
      <c r="WEL110" s="1252"/>
      <c r="WEM110" s="1252"/>
      <c r="WEN110" s="1252"/>
      <c r="WEO110" s="1252"/>
      <c r="WEP110" s="1252"/>
      <c r="WEQ110" s="1252"/>
      <c r="WER110" s="1252"/>
      <c r="WES110" s="1252"/>
      <c r="WET110" s="1252"/>
      <c r="WEU110" s="1252"/>
      <c r="WEV110" s="1252"/>
      <c r="WEW110" s="1252"/>
      <c r="WEX110" s="1252"/>
      <c r="WEY110" s="1252"/>
      <c r="WEZ110" s="1252"/>
      <c r="WFA110" s="1252"/>
      <c r="WFB110" s="1252"/>
      <c r="WFC110" s="1252"/>
      <c r="WFD110" s="1252"/>
      <c r="WFE110" s="1252"/>
      <c r="WFF110" s="1252"/>
      <c r="WFG110" s="1252"/>
      <c r="WFH110" s="1252"/>
      <c r="WFI110" s="1252"/>
      <c r="WFJ110" s="1252"/>
      <c r="WFK110" s="1252"/>
      <c r="WFL110" s="1252"/>
      <c r="WFM110" s="1252"/>
      <c r="WFN110" s="1252"/>
      <c r="WFO110" s="1252"/>
      <c r="WFP110" s="1252"/>
      <c r="WFQ110" s="1252"/>
      <c r="WFR110" s="1252"/>
      <c r="WFS110" s="1252"/>
      <c r="WFT110" s="1252"/>
      <c r="WFU110" s="1252"/>
      <c r="WFV110" s="1252"/>
      <c r="WFW110" s="1252"/>
      <c r="WFX110" s="1252"/>
      <c r="WFY110" s="1252"/>
      <c r="WFZ110" s="1252"/>
      <c r="WGA110" s="1252"/>
      <c r="WGB110" s="1252"/>
      <c r="WGC110" s="1252"/>
      <c r="WGD110" s="1252"/>
      <c r="WGE110" s="1252"/>
      <c r="WGF110" s="1252"/>
      <c r="WGG110" s="1252"/>
      <c r="WGH110" s="1252"/>
      <c r="WGI110" s="1252"/>
      <c r="WGJ110" s="1252"/>
      <c r="WGK110" s="1252"/>
      <c r="WGL110" s="1252"/>
      <c r="WGM110" s="1252"/>
      <c r="WGN110" s="1252"/>
      <c r="WGO110" s="1252"/>
      <c r="WGP110" s="1252"/>
      <c r="WGQ110" s="1252"/>
      <c r="WGR110" s="1252"/>
      <c r="WGS110" s="1252"/>
      <c r="WGT110" s="1252"/>
      <c r="WGU110" s="1252"/>
      <c r="WGV110" s="1252"/>
      <c r="WGW110" s="1252"/>
      <c r="WGX110" s="1252"/>
      <c r="WGY110" s="1252"/>
      <c r="WGZ110" s="1252"/>
      <c r="WHA110" s="1252"/>
      <c r="WHB110" s="1252"/>
      <c r="WHC110" s="1252"/>
      <c r="WHD110" s="1252"/>
      <c r="WHE110" s="1252"/>
      <c r="WHF110" s="1252"/>
      <c r="WHG110" s="1252"/>
      <c r="WHH110" s="1252"/>
      <c r="WHI110" s="1252"/>
      <c r="WHJ110" s="1252"/>
      <c r="WHK110" s="1252"/>
      <c r="WHL110" s="1252"/>
      <c r="WHM110" s="1252"/>
      <c r="WHN110" s="1252"/>
      <c r="WHO110" s="1252"/>
      <c r="WHP110" s="1252"/>
      <c r="WHQ110" s="1252"/>
      <c r="WHR110" s="1252"/>
      <c r="WHS110" s="1252"/>
      <c r="WHT110" s="1252"/>
      <c r="WHU110" s="1252"/>
      <c r="WHV110" s="1252"/>
      <c r="WHW110" s="1252"/>
      <c r="WHX110" s="1252"/>
      <c r="WHY110" s="1252"/>
      <c r="WHZ110" s="1252"/>
      <c r="WIA110" s="1252"/>
      <c r="WIB110" s="1252"/>
      <c r="WIC110" s="1252"/>
      <c r="WID110" s="1252"/>
      <c r="WIE110" s="1252"/>
      <c r="WIF110" s="1252"/>
      <c r="WIG110" s="1252"/>
      <c r="WIH110" s="1252"/>
      <c r="WII110" s="1252"/>
      <c r="WIJ110" s="1252"/>
      <c r="WIK110" s="1252"/>
      <c r="WIL110" s="1252"/>
      <c r="WIM110" s="1252"/>
      <c r="WIN110" s="1252"/>
      <c r="WIO110" s="1252"/>
      <c r="WIP110" s="1252"/>
      <c r="WIQ110" s="1252"/>
      <c r="WIR110" s="1252"/>
      <c r="WIS110" s="1252"/>
      <c r="WIT110" s="1252"/>
      <c r="WIU110" s="1252"/>
      <c r="WIV110" s="1252"/>
      <c r="WIW110" s="1252"/>
      <c r="WIX110" s="1252"/>
      <c r="WIY110" s="1252"/>
      <c r="WIZ110" s="1252"/>
      <c r="WJA110" s="1252"/>
      <c r="WJB110" s="1252"/>
      <c r="WJC110" s="1252"/>
      <c r="WJD110" s="1252"/>
      <c r="WJE110" s="1252"/>
      <c r="WJF110" s="1252"/>
      <c r="WJG110" s="1252"/>
      <c r="WJH110" s="1252"/>
      <c r="WJI110" s="1252"/>
      <c r="WJJ110" s="1252"/>
      <c r="WJK110" s="1252"/>
      <c r="WJL110" s="1252"/>
      <c r="WJM110" s="1252"/>
      <c r="WJN110" s="1252"/>
      <c r="WJO110" s="1252"/>
      <c r="WJP110" s="1252"/>
      <c r="WJQ110" s="1252"/>
      <c r="WJR110" s="1252"/>
      <c r="WJS110" s="1252"/>
      <c r="WJT110" s="1252"/>
      <c r="WJU110" s="1252"/>
      <c r="WJV110" s="1252"/>
      <c r="WJW110" s="1252"/>
      <c r="WJX110" s="1252"/>
      <c r="WJY110" s="1252"/>
      <c r="WJZ110" s="1252"/>
      <c r="WKA110" s="1252"/>
      <c r="WKB110" s="1252"/>
      <c r="WKC110" s="1252"/>
      <c r="WKD110" s="1252"/>
      <c r="WKE110" s="1252"/>
      <c r="WKF110" s="1252"/>
      <c r="WKG110" s="1252"/>
      <c r="WKH110" s="1252"/>
      <c r="WKI110" s="1252"/>
      <c r="WKJ110" s="1252"/>
      <c r="WKK110" s="1252"/>
      <c r="WKL110" s="1252"/>
      <c r="WKM110" s="1252"/>
      <c r="WKN110" s="1252"/>
      <c r="WKO110" s="1252"/>
      <c r="WKP110" s="1252"/>
      <c r="WKQ110" s="1252"/>
      <c r="WKR110" s="1252"/>
      <c r="WKS110" s="1252"/>
      <c r="WKT110" s="1252"/>
      <c r="WKU110" s="1252"/>
      <c r="WKV110" s="1252"/>
      <c r="WKW110" s="1252"/>
      <c r="WKX110" s="1252"/>
      <c r="WKY110" s="1252"/>
      <c r="WKZ110" s="1252"/>
      <c r="WLA110" s="1252"/>
      <c r="WLB110" s="1252"/>
      <c r="WLC110" s="1252"/>
      <c r="WLD110" s="1252"/>
      <c r="WLE110" s="1252"/>
      <c r="WLF110" s="1252"/>
      <c r="WLG110" s="1252"/>
      <c r="WLH110" s="1252"/>
      <c r="WLI110" s="1252"/>
      <c r="WLJ110" s="1252"/>
      <c r="WLK110" s="1252"/>
      <c r="WLL110" s="1252"/>
      <c r="WLM110" s="1252"/>
      <c r="WLN110" s="1252"/>
      <c r="WLO110" s="1252"/>
      <c r="WLP110" s="1252"/>
      <c r="WLQ110" s="1252"/>
      <c r="WLR110" s="1252"/>
      <c r="WLS110" s="1252"/>
      <c r="WLT110" s="1252"/>
      <c r="WLU110" s="1252"/>
      <c r="WLV110" s="1252"/>
      <c r="WLW110" s="1252"/>
      <c r="WLX110" s="1252"/>
      <c r="WLY110" s="1252"/>
      <c r="WLZ110" s="1252"/>
      <c r="WMA110" s="1252"/>
      <c r="WMB110" s="1252"/>
      <c r="WMC110" s="1252"/>
      <c r="WMD110" s="1252"/>
      <c r="WME110" s="1252"/>
      <c r="WMF110" s="1252"/>
      <c r="WMG110" s="1252"/>
      <c r="WMH110" s="1252"/>
      <c r="WMI110" s="1252"/>
      <c r="WMJ110" s="1252"/>
      <c r="WMK110" s="1252"/>
      <c r="WML110" s="1252"/>
      <c r="WMM110" s="1252"/>
      <c r="WMN110" s="1252"/>
      <c r="WMO110" s="1252"/>
      <c r="WMP110" s="1252"/>
      <c r="WMQ110" s="1252"/>
      <c r="WMR110" s="1252"/>
      <c r="WMS110" s="1252"/>
      <c r="WMT110" s="1252"/>
      <c r="WMU110" s="1252"/>
      <c r="WMV110" s="1252"/>
      <c r="WMW110" s="1252"/>
      <c r="WMX110" s="1252"/>
      <c r="WMY110" s="1252"/>
      <c r="WMZ110" s="1252"/>
      <c r="WNA110" s="1252"/>
      <c r="WNB110" s="1252"/>
      <c r="WNC110" s="1252"/>
      <c r="WND110" s="1252"/>
      <c r="WNE110" s="1252"/>
      <c r="WNF110" s="1252"/>
      <c r="WNG110" s="1252"/>
      <c r="WNH110" s="1252"/>
      <c r="WNI110" s="1252"/>
      <c r="WNJ110" s="1252"/>
      <c r="WNK110" s="1252"/>
      <c r="WNL110" s="1252"/>
      <c r="WNM110" s="1252"/>
      <c r="WNN110" s="1252"/>
      <c r="WNO110" s="1252"/>
      <c r="WNP110" s="1252"/>
      <c r="WNQ110" s="1252"/>
      <c r="WNR110" s="1252"/>
      <c r="WNS110" s="1252"/>
      <c r="WNT110" s="1252"/>
      <c r="WNU110" s="1252"/>
      <c r="WNV110" s="1252"/>
      <c r="WNW110" s="1252"/>
      <c r="WNX110" s="1252"/>
      <c r="WNY110" s="1252"/>
      <c r="WNZ110" s="1252"/>
      <c r="WOA110" s="1252"/>
      <c r="WOB110" s="1252"/>
      <c r="WOC110" s="1252"/>
      <c r="WOD110" s="1252"/>
      <c r="WOE110" s="1252"/>
      <c r="WOF110" s="1252"/>
      <c r="WOG110" s="1252"/>
      <c r="WOH110" s="1252"/>
      <c r="WOI110" s="1252"/>
      <c r="WOJ110" s="1252"/>
      <c r="WOK110" s="1252"/>
      <c r="WOL110" s="1252"/>
      <c r="WOM110" s="1252"/>
      <c r="WON110" s="1252"/>
      <c r="WOO110" s="1252"/>
      <c r="WOP110" s="1252"/>
      <c r="WOQ110" s="1252"/>
      <c r="WOR110" s="1252"/>
      <c r="WOS110" s="1252"/>
      <c r="WOT110" s="1252"/>
      <c r="WOU110" s="1252"/>
      <c r="WOV110" s="1252"/>
      <c r="WOW110" s="1252"/>
      <c r="WOX110" s="1252"/>
      <c r="WOY110" s="1252"/>
      <c r="WOZ110" s="1252"/>
      <c r="WPA110" s="1252"/>
      <c r="WPB110" s="1252"/>
      <c r="WPC110" s="1252"/>
      <c r="WPD110" s="1252"/>
      <c r="WPE110" s="1252"/>
      <c r="WPF110" s="1252"/>
      <c r="WPG110" s="1252"/>
      <c r="WPH110" s="1252"/>
      <c r="WPI110" s="1252"/>
      <c r="WPJ110" s="1252"/>
      <c r="WPK110" s="1252"/>
      <c r="WPL110" s="1252"/>
      <c r="WPM110" s="1252"/>
      <c r="WPN110" s="1252"/>
      <c r="WPO110" s="1252"/>
      <c r="WPP110" s="1252"/>
      <c r="WPQ110" s="1252"/>
      <c r="WPR110" s="1252"/>
      <c r="WPS110" s="1252"/>
      <c r="WPT110" s="1252"/>
      <c r="WPU110" s="1252"/>
      <c r="WPV110" s="1252"/>
      <c r="WPW110" s="1252"/>
      <c r="WPX110" s="1252"/>
      <c r="WPY110" s="1252"/>
      <c r="WPZ110" s="1252"/>
      <c r="WQA110" s="1252"/>
      <c r="WQB110" s="1252"/>
      <c r="WQC110" s="1252"/>
      <c r="WQD110" s="1252"/>
      <c r="WQE110" s="1252"/>
      <c r="WQF110" s="1252"/>
      <c r="WQG110" s="1252"/>
      <c r="WQH110" s="1252"/>
      <c r="WQI110" s="1252"/>
      <c r="WQJ110" s="1252"/>
      <c r="WQK110" s="1252"/>
      <c r="WQL110" s="1252"/>
      <c r="WQM110" s="1252"/>
      <c r="WQN110" s="1252"/>
      <c r="WQO110" s="1252"/>
      <c r="WQP110" s="1252"/>
      <c r="WQQ110" s="1252"/>
      <c r="WQR110" s="1252"/>
      <c r="WQS110" s="1252"/>
      <c r="WQT110" s="1252"/>
      <c r="WQU110" s="1252"/>
      <c r="WQV110" s="1252"/>
      <c r="WQW110" s="1252"/>
      <c r="WQX110" s="1252"/>
      <c r="WQY110" s="1252"/>
      <c r="WQZ110" s="1252"/>
      <c r="WRA110" s="1252"/>
      <c r="WRB110" s="1252"/>
      <c r="WRC110" s="1252"/>
      <c r="WRD110" s="1252"/>
      <c r="WRE110" s="1252"/>
      <c r="WRF110" s="1252"/>
      <c r="WRG110" s="1252"/>
      <c r="WRH110" s="1252"/>
      <c r="WRI110" s="1252"/>
      <c r="WRJ110" s="1252"/>
      <c r="WRK110" s="1252"/>
      <c r="WRL110" s="1252"/>
      <c r="WRM110" s="1252"/>
      <c r="WRN110" s="1252"/>
      <c r="WRO110" s="1252"/>
      <c r="WRP110" s="1252"/>
      <c r="WRQ110" s="1252"/>
      <c r="WRR110" s="1252"/>
      <c r="WRS110" s="1252"/>
      <c r="WRT110" s="1252"/>
      <c r="WRU110" s="1252"/>
      <c r="WRV110" s="1252"/>
      <c r="WRW110" s="1252"/>
      <c r="WRX110" s="1252"/>
      <c r="WRY110" s="1252"/>
      <c r="WRZ110" s="1252"/>
      <c r="WSA110" s="1252"/>
      <c r="WSB110" s="1252"/>
      <c r="WSC110" s="1252"/>
      <c r="WSD110" s="1252"/>
      <c r="WSE110" s="1252"/>
      <c r="WSF110" s="1252"/>
      <c r="WSG110" s="1252"/>
      <c r="WSH110" s="1252"/>
      <c r="WSI110" s="1252"/>
      <c r="WSJ110" s="1252"/>
      <c r="WSK110" s="1252"/>
      <c r="WSL110" s="1252"/>
      <c r="WSM110" s="1252"/>
      <c r="WSN110" s="1252"/>
      <c r="WSO110" s="1252"/>
      <c r="WSP110" s="1252"/>
      <c r="WSQ110" s="1252"/>
      <c r="WSR110" s="1252"/>
      <c r="WSS110" s="1252"/>
      <c r="WST110" s="1252"/>
      <c r="WSU110" s="1252"/>
      <c r="WSV110" s="1252"/>
      <c r="WSW110" s="1252"/>
      <c r="WSX110" s="1252"/>
      <c r="WSY110" s="1252"/>
      <c r="WSZ110" s="1252"/>
      <c r="WTA110" s="1252"/>
      <c r="WTB110" s="1252"/>
      <c r="WTC110" s="1252"/>
      <c r="WTD110" s="1252"/>
      <c r="WTE110" s="1252"/>
      <c r="WTF110" s="1252"/>
      <c r="WTG110" s="1252"/>
      <c r="WTH110" s="1252"/>
      <c r="WTI110" s="1252"/>
      <c r="WTJ110" s="1252"/>
      <c r="WTK110" s="1252"/>
      <c r="WTL110" s="1252"/>
      <c r="WTM110" s="1252"/>
      <c r="WTN110" s="1252"/>
      <c r="WTO110" s="1252"/>
      <c r="WTP110" s="1252"/>
      <c r="WTQ110" s="1252"/>
      <c r="WTR110" s="1252"/>
      <c r="WTS110" s="1252"/>
      <c r="WTT110" s="1252"/>
      <c r="WTU110" s="1252"/>
      <c r="WTV110" s="1252"/>
      <c r="WTW110" s="1252"/>
      <c r="WTX110" s="1252"/>
      <c r="WTY110" s="1252"/>
      <c r="WTZ110" s="1252"/>
      <c r="WUA110" s="1252"/>
      <c r="WUB110" s="1252"/>
      <c r="WUC110" s="1252"/>
      <c r="WUD110" s="1252"/>
      <c r="WUE110" s="1252"/>
      <c r="WUF110" s="1252"/>
      <c r="WUG110" s="1252"/>
      <c r="WUH110" s="1252"/>
      <c r="WUI110" s="1252"/>
      <c r="WUJ110" s="1252"/>
      <c r="WUK110" s="1252"/>
      <c r="WUL110" s="1252"/>
      <c r="WUM110" s="1252"/>
      <c r="WUN110" s="1252"/>
      <c r="WUO110" s="1252"/>
      <c r="WUP110" s="1252"/>
      <c r="WUQ110" s="1252"/>
      <c r="WUR110" s="1252"/>
      <c r="WUS110" s="1252"/>
      <c r="WUT110" s="1252"/>
      <c r="WUU110" s="1252"/>
      <c r="WUV110" s="1252"/>
      <c r="WUW110" s="1252"/>
      <c r="WUX110" s="1252"/>
      <c r="WUY110" s="1252"/>
      <c r="WUZ110" s="1252"/>
      <c r="WVA110" s="1252"/>
      <c r="WVB110" s="1252"/>
      <c r="WVC110" s="1252"/>
      <c r="WVD110" s="1252"/>
      <c r="WVE110" s="1252"/>
      <c r="WVF110" s="1252"/>
      <c r="WVG110" s="1252"/>
      <c r="WVH110" s="1252"/>
      <c r="WVI110" s="1252"/>
      <c r="WVJ110" s="1252"/>
      <c r="WVK110" s="1252"/>
      <c r="WVL110" s="1252"/>
      <c r="WVM110" s="1252"/>
      <c r="WVN110" s="1252"/>
      <c r="WVO110" s="1252"/>
      <c r="WVP110" s="1252"/>
      <c r="WVQ110" s="1252"/>
      <c r="WVR110" s="1252"/>
      <c r="WVS110" s="1252"/>
      <c r="WVT110" s="1252"/>
      <c r="WVU110" s="1252"/>
      <c r="WVV110" s="1252"/>
      <c r="WVW110" s="1252"/>
      <c r="WVX110" s="1252"/>
      <c r="WVY110" s="1252"/>
      <c r="WVZ110" s="1252"/>
      <c r="WWA110" s="1252"/>
      <c r="WWB110" s="1252"/>
      <c r="WWC110" s="1252"/>
      <c r="WWD110" s="1252"/>
      <c r="WWE110" s="1252"/>
      <c r="WWF110" s="1252"/>
      <c r="WWG110" s="1252"/>
      <c r="WWH110" s="1252"/>
      <c r="WWI110" s="1252"/>
      <c r="WWJ110" s="1252"/>
      <c r="WWK110" s="1252"/>
      <c r="WWL110" s="1252"/>
      <c r="WWM110" s="1252"/>
      <c r="WWN110" s="1252"/>
      <c r="WWO110" s="1252"/>
      <c r="WWP110" s="1252"/>
      <c r="WWQ110" s="1252"/>
      <c r="WWR110" s="1252"/>
      <c r="WWS110" s="1252"/>
      <c r="WWT110" s="1252"/>
      <c r="WWU110" s="1252"/>
      <c r="WWV110" s="1252"/>
      <c r="WWW110" s="1252"/>
      <c r="WWX110" s="1252"/>
      <c r="WWY110" s="1252"/>
      <c r="WWZ110" s="1252"/>
      <c r="WXA110" s="1252"/>
      <c r="WXB110" s="1252"/>
      <c r="WXC110" s="1252"/>
      <c r="WXD110" s="1252"/>
      <c r="WXE110" s="1252"/>
      <c r="WXF110" s="1252"/>
      <c r="WXG110" s="1252"/>
      <c r="WXH110" s="1252"/>
      <c r="WXI110" s="1252"/>
      <c r="WXJ110" s="1252"/>
      <c r="WXK110" s="1252"/>
      <c r="WXL110" s="1252"/>
      <c r="WXM110" s="1252"/>
      <c r="WXN110" s="1252"/>
      <c r="WXO110" s="1252"/>
      <c r="WXP110" s="1252"/>
      <c r="WXQ110" s="1252"/>
      <c r="WXR110" s="1252"/>
      <c r="WXS110" s="1252"/>
      <c r="WXT110" s="1252"/>
      <c r="WXU110" s="1252"/>
      <c r="WXV110" s="1252"/>
      <c r="WXW110" s="1252"/>
      <c r="WXX110" s="1252"/>
      <c r="WXY110" s="1252"/>
      <c r="WXZ110" s="1252"/>
      <c r="WYA110" s="1252"/>
      <c r="WYB110" s="1252"/>
      <c r="WYC110" s="1252"/>
      <c r="WYD110" s="1252"/>
      <c r="WYE110" s="1252"/>
      <c r="WYF110" s="1252"/>
      <c r="WYG110" s="1252"/>
      <c r="WYH110" s="1252"/>
      <c r="WYI110" s="1252"/>
      <c r="WYJ110" s="1252"/>
      <c r="WYK110" s="1252"/>
      <c r="WYL110" s="1252"/>
      <c r="WYM110" s="1252"/>
      <c r="WYN110" s="1252"/>
      <c r="WYO110" s="1252"/>
      <c r="WYP110" s="1252"/>
      <c r="WYQ110" s="1252"/>
      <c r="WYR110" s="1252"/>
      <c r="WYS110" s="1252"/>
      <c r="WYT110" s="1252"/>
      <c r="WYU110" s="1252"/>
      <c r="WYV110" s="1252"/>
      <c r="WYW110" s="1252"/>
      <c r="WYX110" s="1252"/>
      <c r="WYY110" s="1252"/>
      <c r="WYZ110" s="1252"/>
      <c r="WZA110" s="1252"/>
      <c r="WZB110" s="1252"/>
      <c r="WZC110" s="1252"/>
      <c r="WZD110" s="1252"/>
      <c r="WZE110" s="1252"/>
      <c r="WZF110" s="1252"/>
      <c r="WZG110" s="1252"/>
      <c r="WZH110" s="1252"/>
      <c r="WZI110" s="1252"/>
      <c r="WZJ110" s="1252"/>
      <c r="WZK110" s="1252"/>
      <c r="WZL110" s="1252"/>
      <c r="WZM110" s="1252"/>
      <c r="WZN110" s="1252"/>
      <c r="WZO110" s="1252"/>
      <c r="WZP110" s="1252"/>
      <c r="WZQ110" s="1252"/>
      <c r="WZR110" s="1252"/>
      <c r="WZS110" s="1252"/>
      <c r="WZT110" s="1252"/>
      <c r="WZU110" s="1252"/>
      <c r="WZV110" s="1252"/>
      <c r="WZW110" s="1252"/>
      <c r="WZX110" s="1252"/>
      <c r="WZY110" s="1252"/>
      <c r="WZZ110" s="1252"/>
      <c r="XAA110" s="1252"/>
      <c r="XAB110" s="1252"/>
      <c r="XAC110" s="1252"/>
      <c r="XAD110" s="1252"/>
      <c r="XAE110" s="1252"/>
      <c r="XAF110" s="1252"/>
      <c r="XAG110" s="1252"/>
      <c r="XAH110" s="1252"/>
      <c r="XAI110" s="1252"/>
      <c r="XAJ110" s="1252"/>
      <c r="XAK110" s="1252"/>
      <c r="XAL110" s="1252"/>
      <c r="XAM110" s="1252"/>
      <c r="XAN110" s="1252"/>
      <c r="XAO110" s="1252"/>
      <c r="XAP110" s="1252"/>
      <c r="XAQ110" s="1252"/>
      <c r="XAR110" s="1252"/>
      <c r="XAS110" s="1252"/>
      <c r="XAT110" s="1252"/>
      <c r="XAU110" s="1252"/>
      <c r="XAV110" s="1252"/>
      <c r="XAW110" s="1252"/>
      <c r="XAX110" s="1252"/>
      <c r="XAY110" s="1252"/>
      <c r="XAZ110" s="1252"/>
      <c r="XBA110" s="1252"/>
      <c r="XBB110" s="1252"/>
      <c r="XBC110" s="1252"/>
      <c r="XBD110" s="1252"/>
      <c r="XBE110" s="1252"/>
      <c r="XBF110" s="1252"/>
      <c r="XBG110" s="1252"/>
      <c r="XBH110" s="1252"/>
      <c r="XBI110" s="1252"/>
      <c r="XBJ110" s="1252"/>
      <c r="XBK110" s="1252"/>
      <c r="XBL110" s="1252"/>
      <c r="XBM110" s="1252"/>
      <c r="XBN110" s="1252"/>
      <c r="XBO110" s="1252"/>
      <c r="XBP110" s="1252"/>
      <c r="XBQ110" s="1252"/>
      <c r="XBR110" s="1252"/>
      <c r="XBS110" s="1252"/>
      <c r="XBT110" s="1252"/>
      <c r="XBU110" s="1252"/>
      <c r="XBV110" s="1252"/>
      <c r="XBW110" s="1252"/>
      <c r="XBX110" s="1252"/>
      <c r="XBY110" s="1252"/>
      <c r="XBZ110" s="1252"/>
      <c r="XCA110" s="1252"/>
      <c r="XCB110" s="1252"/>
      <c r="XCC110" s="1252"/>
      <c r="XCD110" s="1252"/>
      <c r="XCE110" s="1252"/>
      <c r="XCF110" s="1252"/>
      <c r="XCG110" s="1252"/>
      <c r="XCH110" s="1252"/>
      <c r="XCI110" s="1252"/>
      <c r="XCJ110" s="1252"/>
      <c r="XCK110" s="1252"/>
      <c r="XCL110" s="1252"/>
      <c r="XCM110" s="1252"/>
      <c r="XCN110" s="1252"/>
      <c r="XCO110" s="1252"/>
      <c r="XCP110" s="1252"/>
      <c r="XCQ110" s="1252"/>
      <c r="XCR110" s="1252"/>
      <c r="XCS110" s="1252"/>
      <c r="XCT110" s="1252"/>
      <c r="XCU110" s="1252"/>
      <c r="XCV110" s="1252"/>
      <c r="XCW110" s="1252"/>
      <c r="XCX110" s="1252"/>
      <c r="XCY110" s="1252"/>
      <c r="XCZ110" s="1252"/>
      <c r="XDA110" s="1252"/>
      <c r="XDB110" s="1252"/>
      <c r="XDC110" s="1252"/>
      <c r="XDD110" s="1252"/>
      <c r="XDE110" s="1252"/>
      <c r="XDF110" s="1252"/>
      <c r="XDG110" s="1252"/>
      <c r="XDH110" s="1252"/>
      <c r="XDI110" s="1252"/>
      <c r="XDJ110" s="1252"/>
      <c r="XDK110" s="1252"/>
      <c r="XDL110" s="1252"/>
      <c r="XDM110" s="1252"/>
      <c r="XDN110" s="1252"/>
      <c r="XDO110" s="1252"/>
      <c r="XDP110" s="1252"/>
      <c r="XDQ110" s="1252"/>
      <c r="XDR110" s="1252"/>
      <c r="XDS110" s="1252"/>
      <c r="XDT110" s="1252"/>
      <c r="XDU110" s="1252"/>
      <c r="XDV110" s="1252"/>
      <c r="XDW110" s="1252"/>
      <c r="XDX110" s="1252"/>
      <c r="XDY110" s="1252"/>
      <c r="XDZ110" s="1252"/>
      <c r="XEA110" s="1252"/>
      <c r="XEB110" s="1252"/>
      <c r="XEC110" s="1252"/>
      <c r="XED110" s="1252"/>
      <c r="XEE110" s="1252"/>
      <c r="XEF110" s="1252"/>
      <c r="XEG110" s="1252"/>
      <c r="XEH110" s="1252"/>
      <c r="XEI110" s="1252"/>
      <c r="XEJ110" s="1252"/>
      <c r="XEK110" s="1252"/>
      <c r="XEL110" s="1252"/>
      <c r="XEM110" s="1252"/>
      <c r="XEN110" s="1252"/>
      <c r="XEO110" s="1252"/>
      <c r="XEP110" s="1252"/>
      <c r="XEQ110" s="1252"/>
      <c r="XER110" s="1252"/>
      <c r="XES110" s="1252"/>
      <c r="XET110" s="1252"/>
      <c r="XEU110" s="1252"/>
      <c r="XEV110" s="1252"/>
    </row>
    <row r="111" spans="1:16376" ht="38.25">
      <c r="A111" s="1272" t="s">
        <v>1035</v>
      </c>
      <c r="B111" s="1435">
        <v>1</v>
      </c>
      <c r="C111" s="1434" t="s">
        <v>948</v>
      </c>
      <c r="D111" s="1436" t="s">
        <v>949</v>
      </c>
      <c r="E111" s="1436"/>
      <c r="F111" s="1436">
        <v>0.16</v>
      </c>
      <c r="G111" s="1435" t="s">
        <v>68</v>
      </c>
      <c r="H111" s="1435" t="s">
        <v>364</v>
      </c>
      <c r="I111" s="1435" t="s">
        <v>950</v>
      </c>
    </row>
    <row r="112" spans="1:16376" ht="51">
      <c r="A112" s="1272" t="s">
        <v>1035</v>
      </c>
      <c r="B112" s="1435">
        <v>2</v>
      </c>
      <c r="C112" s="1434" t="s">
        <v>825</v>
      </c>
      <c r="D112" s="1303">
        <v>1.2</v>
      </c>
      <c r="E112" s="1303">
        <v>0.77</v>
      </c>
      <c r="F112" s="1436">
        <v>0.43</v>
      </c>
      <c r="G112" s="1435" t="s">
        <v>68</v>
      </c>
      <c r="H112" s="1435" t="s">
        <v>364</v>
      </c>
      <c r="I112" s="1435" t="s">
        <v>1005</v>
      </c>
    </row>
    <row r="113" spans="1:9" s="181" customFormat="1" ht="25.5">
      <c r="A113" s="1272" t="s">
        <v>1035</v>
      </c>
      <c r="B113" s="1435">
        <v>3</v>
      </c>
      <c r="C113" s="1445" t="s">
        <v>866</v>
      </c>
      <c r="D113" s="1303">
        <v>2.8</v>
      </c>
      <c r="E113" s="1303"/>
      <c r="F113" s="1436">
        <v>2.8</v>
      </c>
      <c r="G113" s="1387" t="s">
        <v>68</v>
      </c>
      <c r="H113" s="1442" t="s">
        <v>26</v>
      </c>
      <c r="I113" s="1387" t="s">
        <v>955</v>
      </c>
    </row>
    <row r="114" spans="1:9" ht="63.75">
      <c r="A114" s="1272" t="s">
        <v>1035</v>
      </c>
      <c r="B114" s="1435">
        <v>4</v>
      </c>
      <c r="C114" s="1446" t="s">
        <v>864</v>
      </c>
      <c r="D114" s="1303">
        <v>1.2</v>
      </c>
      <c r="E114" s="1303">
        <v>0.18</v>
      </c>
      <c r="F114" s="1303">
        <v>1.02</v>
      </c>
      <c r="G114" s="1448" t="s">
        <v>122</v>
      </c>
      <c r="H114" s="1448" t="s">
        <v>176</v>
      </c>
      <c r="I114" s="1435" t="s">
        <v>1000</v>
      </c>
    </row>
    <row r="115" spans="1:9" ht="63.75">
      <c r="A115" s="1272" t="s">
        <v>1035</v>
      </c>
      <c r="B115" s="1435">
        <v>5</v>
      </c>
      <c r="C115" s="1446" t="s">
        <v>865</v>
      </c>
      <c r="D115" s="1303">
        <v>0.5</v>
      </c>
      <c r="E115" s="1481"/>
      <c r="F115" s="1303">
        <v>0.5</v>
      </c>
      <c r="G115" s="1448" t="s">
        <v>122</v>
      </c>
      <c r="H115" s="1448" t="s">
        <v>176</v>
      </c>
      <c r="I115" s="1435" t="s">
        <v>1000</v>
      </c>
    </row>
    <row r="116" spans="1:9" ht="51">
      <c r="A116" s="1272" t="s">
        <v>1035</v>
      </c>
      <c r="B116" s="1435">
        <v>6</v>
      </c>
      <c r="C116" s="1434" t="s">
        <v>962</v>
      </c>
      <c r="D116" s="1303">
        <v>8.4499999999999993</v>
      </c>
      <c r="E116" s="1303"/>
      <c r="F116" s="1436">
        <v>8.4499999999999993</v>
      </c>
      <c r="G116" s="1439" t="s">
        <v>52</v>
      </c>
      <c r="H116" s="1440" t="s">
        <v>57</v>
      </c>
      <c r="I116" s="1435" t="s">
        <v>963</v>
      </c>
    </row>
    <row r="117" spans="1:9" s="181" customFormat="1" ht="51">
      <c r="A117" s="1272" t="s">
        <v>1035</v>
      </c>
      <c r="B117" s="1435">
        <v>7</v>
      </c>
      <c r="C117" s="1445" t="s">
        <v>983</v>
      </c>
      <c r="D117" s="1303">
        <v>37.5</v>
      </c>
      <c r="E117" s="1303"/>
      <c r="F117" s="1436">
        <v>37.5</v>
      </c>
      <c r="G117" s="1442" t="s">
        <v>52</v>
      </c>
      <c r="H117" s="1442" t="s">
        <v>985</v>
      </c>
      <c r="I117" s="1435" t="s">
        <v>981</v>
      </c>
    </row>
    <row r="118" spans="1:9" s="181" customFormat="1" ht="51">
      <c r="A118" s="1272" t="s">
        <v>1035</v>
      </c>
      <c r="B118" s="1435">
        <v>8</v>
      </c>
      <c r="C118" s="1445" t="s">
        <v>979</v>
      </c>
      <c r="D118" s="1303">
        <v>3.87</v>
      </c>
      <c r="E118" s="1303"/>
      <c r="F118" s="1436">
        <v>3.87</v>
      </c>
      <c r="G118" s="1442" t="s">
        <v>52</v>
      </c>
      <c r="H118" s="1442" t="s">
        <v>980</v>
      </c>
      <c r="I118" s="1435" t="s">
        <v>981</v>
      </c>
    </row>
    <row r="119" spans="1:9" ht="38.25">
      <c r="A119" s="1272" t="s">
        <v>1035</v>
      </c>
      <c r="B119" s="1435">
        <v>9</v>
      </c>
      <c r="C119" s="1434" t="s">
        <v>953</v>
      </c>
      <c r="D119" s="1436" t="s">
        <v>954</v>
      </c>
      <c r="E119" s="1436"/>
      <c r="F119" s="1436">
        <v>90</v>
      </c>
      <c r="G119" s="1435" t="s">
        <v>59</v>
      </c>
      <c r="H119" s="1435" t="s">
        <v>175</v>
      </c>
      <c r="I119" s="1435" t="s">
        <v>955</v>
      </c>
    </row>
    <row r="120" spans="1:9" ht="63.75">
      <c r="A120" s="1272" t="s">
        <v>1035</v>
      </c>
      <c r="B120" s="1435">
        <v>10</v>
      </c>
      <c r="C120" s="1441" t="s">
        <v>967</v>
      </c>
      <c r="D120" s="1303">
        <v>2.6</v>
      </c>
      <c r="E120" s="1303"/>
      <c r="F120" s="1436">
        <v>2.6</v>
      </c>
      <c r="G120" s="1442" t="s">
        <v>59</v>
      </c>
      <c r="H120" s="1440" t="s">
        <v>174</v>
      </c>
      <c r="I120" s="1435" t="s">
        <v>968</v>
      </c>
    </row>
    <row r="121" spans="1:9" ht="38.25">
      <c r="A121" s="1272" t="s">
        <v>1035</v>
      </c>
      <c r="B121" s="1435">
        <v>11</v>
      </c>
      <c r="C121" s="1441" t="s">
        <v>373</v>
      </c>
      <c r="D121" s="1303">
        <v>2.9</v>
      </c>
      <c r="E121" s="1303"/>
      <c r="F121" s="1436">
        <v>2.9</v>
      </c>
      <c r="G121" s="1442" t="s">
        <v>59</v>
      </c>
      <c r="H121" s="1440" t="s">
        <v>174</v>
      </c>
      <c r="I121" s="1435" t="s">
        <v>971</v>
      </c>
    </row>
    <row r="122" spans="1:9" ht="63.75">
      <c r="A122" s="1272" t="s">
        <v>1035</v>
      </c>
      <c r="B122" s="1435">
        <v>12</v>
      </c>
      <c r="C122" s="1441" t="s">
        <v>830</v>
      </c>
      <c r="D122" s="1303">
        <v>47.5</v>
      </c>
      <c r="E122" s="1303"/>
      <c r="F122" s="1436">
        <v>47.5</v>
      </c>
      <c r="G122" s="1442" t="s">
        <v>59</v>
      </c>
      <c r="H122" s="1435" t="s">
        <v>972</v>
      </c>
      <c r="I122" s="1435" t="s">
        <v>973</v>
      </c>
    </row>
    <row r="123" spans="1:9" ht="51">
      <c r="A123" s="1272" t="s">
        <v>1035</v>
      </c>
      <c r="B123" s="1435">
        <v>13</v>
      </c>
      <c r="C123" s="1443" t="s">
        <v>974</v>
      </c>
      <c r="D123" s="1303">
        <v>34</v>
      </c>
      <c r="E123" s="1303">
        <v>24</v>
      </c>
      <c r="F123" s="1436">
        <v>10</v>
      </c>
      <c r="G123" s="1442" t="s">
        <v>59</v>
      </c>
      <c r="H123" s="1435" t="s">
        <v>680</v>
      </c>
      <c r="I123" s="1435" t="s">
        <v>975</v>
      </c>
    </row>
    <row r="124" spans="1:9" ht="51">
      <c r="A124" s="1272" t="s">
        <v>1035</v>
      </c>
      <c r="B124" s="1435">
        <v>14</v>
      </c>
      <c r="C124" s="1441" t="s">
        <v>969</v>
      </c>
      <c r="D124" s="1303">
        <v>1.2</v>
      </c>
      <c r="E124" s="1303"/>
      <c r="F124" s="1482"/>
      <c r="G124" s="1442" t="s">
        <v>59</v>
      </c>
      <c r="H124" s="1442" t="s">
        <v>26</v>
      </c>
      <c r="I124" s="1435" t="s">
        <v>970</v>
      </c>
    </row>
    <row r="125" spans="1:9" ht="51">
      <c r="A125" s="1272" t="s">
        <v>1035</v>
      </c>
      <c r="B125" s="1435">
        <v>15</v>
      </c>
      <c r="C125" s="1443" t="s">
        <v>976</v>
      </c>
      <c r="D125" s="1303">
        <v>20</v>
      </c>
      <c r="E125" s="1303"/>
      <c r="F125" s="1436">
        <v>20</v>
      </c>
      <c r="G125" s="1442" t="s">
        <v>59</v>
      </c>
      <c r="H125" s="1435" t="s">
        <v>176</v>
      </c>
      <c r="I125" s="1435" t="s">
        <v>977</v>
      </c>
    </row>
    <row r="126" spans="1:9" ht="63.75">
      <c r="A126" s="1272" t="s">
        <v>1035</v>
      </c>
      <c r="B126" s="1435">
        <v>16</v>
      </c>
      <c r="C126" s="1441" t="s">
        <v>855</v>
      </c>
      <c r="D126" s="1303">
        <v>3</v>
      </c>
      <c r="E126" s="1303">
        <v>1</v>
      </c>
      <c r="F126" s="1303">
        <v>2</v>
      </c>
      <c r="G126" s="1440" t="s">
        <v>59</v>
      </c>
      <c r="H126" s="1435" t="s">
        <v>991</v>
      </c>
      <c r="I126" s="1435" t="s">
        <v>992</v>
      </c>
    </row>
    <row r="127" spans="1:9" ht="127.5">
      <c r="A127" s="1272" t="s">
        <v>1035</v>
      </c>
      <c r="B127" s="1435">
        <v>17</v>
      </c>
      <c r="C127" s="1441" t="s">
        <v>856</v>
      </c>
      <c r="D127" s="1303">
        <v>12</v>
      </c>
      <c r="E127" s="1303"/>
      <c r="F127" s="1436">
        <v>12</v>
      </c>
      <c r="G127" s="1440" t="s">
        <v>59</v>
      </c>
      <c r="H127" s="1440" t="s">
        <v>176</v>
      </c>
      <c r="I127" s="1435" t="s">
        <v>993</v>
      </c>
    </row>
    <row r="128" spans="1:9" ht="38.25">
      <c r="A128" s="1272" t="s">
        <v>1036</v>
      </c>
      <c r="B128" s="1435">
        <v>18</v>
      </c>
      <c r="C128" s="1444" t="s">
        <v>833</v>
      </c>
      <c r="D128" s="1303">
        <v>0.91</v>
      </c>
      <c r="E128" s="1303"/>
      <c r="F128" s="1436">
        <v>0.91</v>
      </c>
      <c r="G128" s="1442" t="s">
        <v>144</v>
      </c>
      <c r="H128" s="1442" t="s">
        <v>26</v>
      </c>
      <c r="I128" s="1435" t="s">
        <v>978</v>
      </c>
    </row>
    <row r="129" spans="1:9" ht="38.25">
      <c r="A129" s="1272" t="s">
        <v>1036</v>
      </c>
      <c r="B129" s="1435">
        <v>19</v>
      </c>
      <c r="C129" s="1445" t="s">
        <v>375</v>
      </c>
      <c r="D129" s="1303">
        <v>1.63</v>
      </c>
      <c r="E129" s="1303"/>
      <c r="F129" s="1436">
        <v>1.63</v>
      </c>
      <c r="G129" s="1442" t="s">
        <v>144</v>
      </c>
      <c r="H129" s="1442" t="s">
        <v>26</v>
      </c>
      <c r="I129" s="1435" t="s">
        <v>978</v>
      </c>
    </row>
    <row r="130" spans="1:9" s="181" customFormat="1" ht="63.75">
      <c r="A130" s="1272" t="s">
        <v>1036</v>
      </c>
      <c r="B130" s="1435">
        <v>20</v>
      </c>
      <c r="C130" s="1434" t="s">
        <v>986</v>
      </c>
      <c r="D130" s="1303">
        <v>12.5</v>
      </c>
      <c r="E130" s="1481"/>
      <c r="F130" s="1303">
        <v>12.5</v>
      </c>
      <c r="G130" s="1442" t="s">
        <v>49</v>
      </c>
      <c r="H130" s="1435" t="s">
        <v>26</v>
      </c>
      <c r="I130" s="1435" t="s">
        <v>987</v>
      </c>
    </row>
    <row r="131" spans="1:9" ht="51">
      <c r="A131" s="1272" t="s">
        <v>1036</v>
      </c>
      <c r="B131" s="1435">
        <v>21</v>
      </c>
      <c r="C131" s="1434" t="s">
        <v>990</v>
      </c>
      <c r="D131" s="1303">
        <v>35</v>
      </c>
      <c r="E131" s="1441"/>
      <c r="F131" s="1303">
        <v>35</v>
      </c>
      <c r="G131" s="1442" t="s">
        <v>49</v>
      </c>
      <c r="H131" s="1435" t="s">
        <v>26</v>
      </c>
      <c r="I131" s="1435" t="s">
        <v>955</v>
      </c>
    </row>
    <row r="132" spans="1:9" ht="76.5">
      <c r="A132" s="1272" t="s">
        <v>1036</v>
      </c>
      <c r="B132" s="1435">
        <v>22</v>
      </c>
      <c r="C132" s="1446" t="s">
        <v>843</v>
      </c>
      <c r="D132" s="1303">
        <v>2.5</v>
      </c>
      <c r="E132" s="1436"/>
      <c r="F132" s="1303">
        <v>2.5</v>
      </c>
      <c r="G132" s="1435" t="s">
        <v>49</v>
      </c>
      <c r="H132" s="1435" t="s">
        <v>174</v>
      </c>
      <c r="I132" s="1435" t="s">
        <v>994</v>
      </c>
    </row>
    <row r="133" spans="1:9" ht="76.5">
      <c r="A133" s="1272" t="s">
        <v>1036</v>
      </c>
      <c r="B133" s="1435">
        <v>23</v>
      </c>
      <c r="C133" s="1447" t="s">
        <v>1010</v>
      </c>
      <c r="D133" s="1303">
        <v>1.5</v>
      </c>
      <c r="E133" s="1436">
        <v>1.5</v>
      </c>
      <c r="F133" s="1303"/>
      <c r="G133" s="1435" t="s">
        <v>121</v>
      </c>
      <c r="H133" s="1435" t="s">
        <v>54</v>
      </c>
      <c r="I133" s="1435" t="s">
        <v>994</v>
      </c>
    </row>
    <row r="134" spans="1:9" ht="76.5">
      <c r="A134" s="1272" t="s">
        <v>1036</v>
      </c>
      <c r="B134" s="1435">
        <v>24</v>
      </c>
      <c r="C134" s="1446" t="s">
        <v>1010</v>
      </c>
      <c r="D134" s="1436">
        <v>0.02</v>
      </c>
      <c r="E134" s="1436">
        <v>0.02</v>
      </c>
      <c r="F134" s="1436"/>
      <c r="G134" s="1435" t="s">
        <v>121</v>
      </c>
      <c r="H134" s="1435" t="s">
        <v>175</v>
      </c>
      <c r="I134" s="1435" t="s">
        <v>994</v>
      </c>
    </row>
    <row r="135" spans="1:9" ht="25.5">
      <c r="B135" s="1366" t="s">
        <v>1027</v>
      </c>
      <c r="C135" s="1402" t="s">
        <v>1029</v>
      </c>
      <c r="D135" s="1436"/>
      <c r="E135" s="1436"/>
      <c r="F135" s="1436"/>
      <c r="G135" s="1435"/>
      <c r="H135" s="1435"/>
      <c r="I135" s="1435"/>
    </row>
    <row r="136" spans="1:9" ht="63.75">
      <c r="A136" s="1272" t="s">
        <v>1036</v>
      </c>
      <c r="B136" s="1435">
        <v>25</v>
      </c>
      <c r="C136" s="1446" t="s">
        <v>857</v>
      </c>
      <c r="D136" s="1303">
        <v>1</v>
      </c>
      <c r="E136" s="1436">
        <v>1</v>
      </c>
      <c r="F136" s="1303"/>
      <c r="G136" s="1435" t="s">
        <v>123</v>
      </c>
      <c r="H136" s="1435" t="s">
        <v>174</v>
      </c>
      <c r="I136" s="1435" t="s">
        <v>995</v>
      </c>
    </row>
    <row r="137" spans="1:9" ht="76.5">
      <c r="A137" s="1272" t="s">
        <v>1036</v>
      </c>
      <c r="B137" s="1435">
        <v>26</v>
      </c>
      <c r="C137" s="1447" t="s">
        <v>859</v>
      </c>
      <c r="D137" s="1303">
        <v>0.3</v>
      </c>
      <c r="E137" s="1436"/>
      <c r="F137" s="1303">
        <v>0.3</v>
      </c>
      <c r="G137" s="1435" t="s">
        <v>123</v>
      </c>
      <c r="H137" s="1435" t="s">
        <v>54</v>
      </c>
      <c r="I137" s="1435" t="s">
        <v>998</v>
      </c>
    </row>
    <row r="138" spans="1:9" ht="76.5">
      <c r="A138" s="1272" t="s">
        <v>1036</v>
      </c>
      <c r="B138" s="1435">
        <v>27</v>
      </c>
      <c r="C138" s="1446" t="s">
        <v>997</v>
      </c>
      <c r="D138" s="1303">
        <v>1.5</v>
      </c>
      <c r="E138" s="1436"/>
      <c r="F138" s="1303">
        <v>1.5</v>
      </c>
      <c r="G138" s="1435" t="s">
        <v>152</v>
      </c>
      <c r="H138" s="1435" t="s">
        <v>174</v>
      </c>
      <c r="I138" s="1435" t="s">
        <v>994</v>
      </c>
    </row>
    <row r="139" spans="1:9" ht="76.5">
      <c r="A139" s="1272" t="s">
        <v>1036</v>
      </c>
      <c r="B139" s="1435">
        <v>28</v>
      </c>
      <c r="C139" s="1447" t="s">
        <v>1001</v>
      </c>
      <c r="D139" s="1303">
        <v>0.2</v>
      </c>
      <c r="E139" s="1303"/>
      <c r="F139" s="1303">
        <v>0.2</v>
      </c>
      <c r="G139" s="1387" t="s">
        <v>152</v>
      </c>
      <c r="H139" s="1435" t="s">
        <v>54</v>
      </c>
      <c r="I139" s="1435" t="s">
        <v>994</v>
      </c>
    </row>
    <row r="140" spans="1:9" ht="76.5">
      <c r="A140" s="1272" t="s">
        <v>1036</v>
      </c>
      <c r="B140" s="1435">
        <v>29</v>
      </c>
      <c r="C140" s="1446" t="s">
        <v>1011</v>
      </c>
      <c r="D140" s="1303">
        <v>0.02</v>
      </c>
      <c r="E140" s="1436"/>
      <c r="F140" s="1303">
        <v>0.02</v>
      </c>
      <c r="G140" s="1435" t="s">
        <v>152</v>
      </c>
      <c r="H140" s="1435" t="s">
        <v>175</v>
      </c>
      <c r="I140" s="1435" t="s">
        <v>994</v>
      </c>
    </row>
    <row r="141" spans="1:9" s="181" customFormat="1" ht="38.25">
      <c r="A141" s="1272" t="s">
        <v>1036</v>
      </c>
      <c r="B141" s="1435">
        <v>30</v>
      </c>
      <c r="C141" s="1449" t="s">
        <v>867</v>
      </c>
      <c r="D141" s="1303">
        <v>2.5</v>
      </c>
      <c r="E141" s="1480">
        <v>1.2</v>
      </c>
      <c r="F141" s="1303">
        <v>1.3</v>
      </c>
      <c r="G141" s="1448" t="s">
        <v>90</v>
      </c>
      <c r="H141" s="1436" t="s">
        <v>55</v>
      </c>
      <c r="I141" s="1387" t="s">
        <v>955</v>
      </c>
    </row>
    <row r="142" spans="1:9" ht="76.5">
      <c r="A142" s="1272" t="s">
        <v>1036</v>
      </c>
      <c r="B142" s="1435">
        <v>31</v>
      </c>
      <c r="C142" s="1434" t="s">
        <v>959</v>
      </c>
      <c r="D142" s="1436" t="s">
        <v>960</v>
      </c>
      <c r="E142" s="1436"/>
      <c r="F142" s="1436">
        <v>52.22</v>
      </c>
      <c r="G142" s="1435" t="s">
        <v>88</v>
      </c>
      <c r="H142" s="1435" t="s">
        <v>175</v>
      </c>
      <c r="I142" s="1435" t="s">
        <v>961</v>
      </c>
    </row>
    <row r="143" spans="1:9" ht="63.75">
      <c r="A143" s="1272" t="s">
        <v>1036</v>
      </c>
      <c r="B143" s="1435">
        <v>32</v>
      </c>
      <c r="C143" s="1434" t="s">
        <v>823</v>
      </c>
      <c r="D143" s="1436">
        <v>5</v>
      </c>
      <c r="E143" s="1436"/>
      <c r="F143" s="1436">
        <v>5</v>
      </c>
      <c r="G143" s="1435" t="s">
        <v>88</v>
      </c>
      <c r="H143" s="1435" t="s">
        <v>365</v>
      </c>
      <c r="I143" s="1435" t="s">
        <v>964</v>
      </c>
    </row>
    <row r="144" spans="1:9" s="1483" customFormat="1" ht="27">
      <c r="B144" s="1241" t="s">
        <v>227</v>
      </c>
      <c r="C144" s="1266" t="s">
        <v>650</v>
      </c>
      <c r="D144" s="1269"/>
      <c r="E144" s="1260"/>
      <c r="F144" s="1269"/>
      <c r="G144" s="1269"/>
      <c r="H144" s="1269"/>
      <c r="I144" s="1519"/>
    </row>
    <row r="145" spans="1:9" ht="89.25">
      <c r="A145" s="1272" t="s">
        <v>1036</v>
      </c>
      <c r="B145" s="1387">
        <v>33</v>
      </c>
      <c r="C145" s="1438" t="s">
        <v>956</v>
      </c>
      <c r="D145" s="1436">
        <v>9.5</v>
      </c>
      <c r="E145" s="1436"/>
      <c r="F145" s="1436"/>
      <c r="G145" s="1435" t="s">
        <v>957</v>
      </c>
      <c r="H145" s="1435" t="s">
        <v>174</v>
      </c>
      <c r="I145" s="1435" t="s">
        <v>958</v>
      </c>
    </row>
  </sheetData>
  <mergeCells count="11">
    <mergeCell ref="J3:AS3"/>
    <mergeCell ref="B68:B69"/>
    <mergeCell ref="B1:C1"/>
    <mergeCell ref="C2:I2"/>
    <mergeCell ref="B3:B4"/>
    <mergeCell ref="C3:C4"/>
    <mergeCell ref="D3:D4"/>
    <mergeCell ref="E3:E4"/>
    <mergeCell ref="F3:G3"/>
    <mergeCell ref="H3:H4"/>
    <mergeCell ref="I3:I4"/>
  </mergeCells>
  <conditionalFormatting sqref="J4:AS4">
    <cfRule type="duplicateValues" dxfId="3" priority="3"/>
    <cfRule type="duplicateValues" dxfId="2" priority="4"/>
  </conditionalFormatting>
  <conditionalFormatting sqref="B6 J6:AT6">
    <cfRule type="duplicateValues" dxfId="1" priority="1"/>
    <cfRule type="duplicateValues" dxfId="0" priority="2"/>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4"/>
  <sheetViews>
    <sheetView workbookViewId="0">
      <selection activeCell="K3" sqref="K3"/>
    </sheetView>
  </sheetViews>
  <sheetFormatPr defaultRowHeight="15"/>
  <sheetData>
    <row r="2" spans="1:50" s="1676" customFormat="1" ht="101.45" customHeight="1">
      <c r="A2" s="1281" t="s">
        <v>1035</v>
      </c>
      <c r="B2" s="1119">
        <v>42</v>
      </c>
      <c r="C2" s="1673" t="s">
        <v>866</v>
      </c>
      <c r="D2" s="1670">
        <v>2.8</v>
      </c>
      <c r="E2" s="1670"/>
      <c r="F2" s="1671">
        <v>2.8</v>
      </c>
      <c r="G2" s="1118" t="s">
        <v>68</v>
      </c>
      <c r="H2" s="1674" t="s">
        <v>26</v>
      </c>
      <c r="I2" s="1118"/>
      <c r="J2" s="1119" t="s">
        <v>1065</v>
      </c>
      <c r="K2" s="1672"/>
      <c r="L2" s="1672"/>
      <c r="M2" s="1675">
        <v>2.8</v>
      </c>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1672"/>
      <c r="AP2" s="1672"/>
      <c r="AQ2" s="1672"/>
      <c r="AR2" s="1672"/>
      <c r="AS2" s="1672"/>
      <c r="AT2" s="1672"/>
      <c r="AV2" s="1118" t="s">
        <v>955</v>
      </c>
      <c r="AX2" s="1252">
        <v>2023</v>
      </c>
    </row>
    <row r="3" spans="1:50" s="1252" customFormat="1" ht="280.5">
      <c r="A3" s="1272" t="s">
        <v>1036</v>
      </c>
      <c r="B3" s="1435">
        <v>1</v>
      </c>
      <c r="C3" s="1434" t="s">
        <v>475</v>
      </c>
      <c r="D3" s="1436">
        <v>17.329999999999998</v>
      </c>
      <c r="E3" s="1436"/>
      <c r="F3" s="1436">
        <v>17.329999999999998</v>
      </c>
      <c r="G3" s="1435" t="s">
        <v>48</v>
      </c>
      <c r="H3" s="1435" t="s">
        <v>175</v>
      </c>
      <c r="I3" s="1435" t="s">
        <v>1063</v>
      </c>
      <c r="J3" s="1435"/>
      <c r="K3" s="1436"/>
      <c r="L3" s="1436"/>
      <c r="M3" s="1436">
        <v>17.329999999999998</v>
      </c>
      <c r="N3" s="1436"/>
      <c r="O3" s="1436"/>
      <c r="P3" s="1436"/>
      <c r="Q3" s="1436"/>
      <c r="R3" s="1436"/>
      <c r="S3" s="1436"/>
      <c r="T3" s="1436"/>
      <c r="U3" s="1436"/>
      <c r="V3" s="1436"/>
      <c r="W3" s="1436"/>
      <c r="X3" s="1436"/>
      <c r="Y3" s="1436"/>
      <c r="Z3" s="1436"/>
      <c r="AA3" s="1436"/>
      <c r="AB3" s="1436"/>
      <c r="AC3" s="1436"/>
      <c r="AD3" s="1436"/>
      <c r="AE3" s="1436"/>
      <c r="AF3" s="1436"/>
      <c r="AG3" s="1436"/>
      <c r="AH3" s="1436"/>
      <c r="AI3" s="1436"/>
      <c r="AJ3" s="1436"/>
      <c r="AK3" s="1436"/>
      <c r="AL3" s="1436"/>
      <c r="AM3" s="1436"/>
      <c r="AN3" s="1436"/>
      <c r="AO3" s="1436"/>
      <c r="AP3" s="1436"/>
      <c r="AQ3" s="1436"/>
      <c r="AR3" s="1436"/>
      <c r="AS3" s="1436"/>
      <c r="AT3" s="1436"/>
      <c r="AU3" s="1252">
        <v>2022</v>
      </c>
      <c r="AV3" s="1435" t="s">
        <v>912</v>
      </c>
    </row>
    <row r="4" spans="1:50" s="1298" customFormat="1" ht="258" customHeight="1">
      <c r="A4" s="1281" t="s">
        <v>1035</v>
      </c>
      <c r="B4" s="1119">
        <v>31</v>
      </c>
      <c r="C4" s="1108" t="s">
        <v>507</v>
      </c>
      <c r="D4" s="1671">
        <v>32.67</v>
      </c>
      <c r="E4" s="1671"/>
      <c r="F4" s="1671">
        <v>32.67</v>
      </c>
      <c r="G4" s="1119" t="s">
        <v>52</v>
      </c>
      <c r="H4" s="1119" t="s">
        <v>175</v>
      </c>
      <c r="I4" s="1119" t="s">
        <v>1064</v>
      </c>
      <c r="J4" s="1119"/>
      <c r="K4" s="1075"/>
      <c r="L4" s="1075"/>
      <c r="M4" s="1075">
        <v>32.67</v>
      </c>
      <c r="N4" s="1672"/>
      <c r="O4" s="1672"/>
      <c r="P4" s="1672"/>
      <c r="Q4" s="1672"/>
      <c r="R4" s="1672"/>
      <c r="S4" s="1672"/>
      <c r="T4" s="1672"/>
      <c r="U4" s="1672"/>
      <c r="V4" s="1672"/>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298">
        <v>2022</v>
      </c>
      <c r="AV4" s="1119" t="s">
        <v>926</v>
      </c>
      <c r="AX4" s="1252">
        <v>2022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tabColor rgb="FFFF0000"/>
  </sheetPr>
  <dimension ref="A1:AT72"/>
  <sheetViews>
    <sheetView zoomScale="59" zoomScaleNormal="59" zoomScaleSheetLayoutView="80" zoomScalePageLayoutView="55" workbookViewId="0">
      <pane ySplit="5" topLeftCell="A6" activePane="bottomLeft" state="frozen"/>
      <selection activeCell="D21" sqref="D21"/>
      <selection pane="bottomLeft" activeCell="D21" sqref="D21"/>
    </sheetView>
  </sheetViews>
  <sheetFormatPr defaultRowHeight="15.75"/>
  <cols>
    <col min="1" max="1" width="9.42578125" style="294" customWidth="1"/>
    <col min="2" max="2" width="38.140625" style="377" customWidth="1"/>
    <col min="3" max="4" width="10.5703125" style="294" customWidth="1"/>
    <col min="5" max="7" width="9.7109375" style="376" hidden="1" customWidth="1"/>
    <col min="8" max="8" width="9.5703125" style="996" customWidth="1"/>
    <col min="9" max="9" width="7.42578125" style="376" customWidth="1"/>
    <col min="10" max="10" width="10.28515625" style="376" customWidth="1"/>
    <col min="11" max="11" width="8.28515625" style="376" customWidth="1"/>
    <col min="12" max="12" width="12.42578125" style="376" customWidth="1"/>
    <col min="13" max="13" width="8.28515625" style="376" customWidth="1"/>
    <col min="14" max="15" width="7.42578125" style="376" customWidth="1"/>
    <col min="16" max="16" width="7.140625" style="376" customWidth="1"/>
    <col min="17" max="17" width="7.5703125" style="376" customWidth="1"/>
    <col min="18" max="19" width="7.28515625" style="376" customWidth="1"/>
    <col min="20" max="20" width="9.5703125" style="376" customWidth="1"/>
    <col min="21" max="22" width="7.85546875" style="376" customWidth="1"/>
    <col min="23" max="24" width="7.28515625" style="376" customWidth="1"/>
    <col min="25" max="25" width="8" style="376" customWidth="1"/>
    <col min="26" max="26" width="8.140625" style="376" customWidth="1"/>
    <col min="27" max="27" width="8" style="376" customWidth="1"/>
    <col min="28" max="30" width="7.42578125" style="376" customWidth="1"/>
    <col min="31" max="32" width="6.7109375" style="376" customWidth="1"/>
    <col min="33" max="33" width="9.5703125" style="376" customWidth="1"/>
    <col min="34" max="35" width="7.5703125" style="376" customWidth="1"/>
    <col min="36" max="37" width="7.42578125" style="376" customWidth="1"/>
    <col min="38" max="38" width="13.7109375" style="294" customWidth="1"/>
    <col min="39" max="45" width="9.140625" style="294" customWidth="1"/>
    <col min="46" max="46" width="13.7109375" style="294" customWidth="1"/>
    <col min="47" max="247" width="9.140625" style="294"/>
    <col min="248" max="248" width="6.28515625" style="294" customWidth="1"/>
    <col min="249" max="249" width="17" style="294" customWidth="1"/>
    <col min="250" max="250" width="8.140625" style="294" customWidth="1"/>
    <col min="251" max="251" width="11.5703125" style="294" customWidth="1"/>
    <col min="252" max="252" width="11.42578125" style="294" customWidth="1"/>
    <col min="253" max="253" width="6.5703125" style="294" customWidth="1"/>
    <col min="254" max="254" width="8.5703125" style="294" customWidth="1"/>
    <col min="255" max="255" width="9.85546875" style="294" customWidth="1"/>
    <col min="256" max="256" width="10.140625" style="294" customWidth="1"/>
    <col min="257" max="257" width="6.140625" style="294" customWidth="1"/>
    <col min="258" max="258" width="7.140625" style="294" customWidth="1"/>
    <col min="259" max="259" width="9.28515625" style="294" customWidth="1"/>
    <col min="260" max="261" width="6.140625" style="294" customWidth="1"/>
    <col min="262" max="262" width="5.7109375" style="294" customWidth="1"/>
    <col min="263" max="263" width="5.5703125" style="294" customWidth="1"/>
    <col min="264" max="264" width="5.28515625" style="294" customWidth="1"/>
    <col min="265" max="265" width="5.42578125" style="294" customWidth="1"/>
    <col min="266" max="266" width="5.5703125" style="294" customWidth="1"/>
    <col min="267" max="267" width="6.140625" style="294" customWidth="1"/>
    <col min="268" max="268" width="9.5703125" style="294" customWidth="1"/>
    <col min="269" max="269" width="6" style="294" customWidth="1"/>
    <col min="270" max="270" width="6.140625" style="294" customWidth="1"/>
    <col min="271" max="271" width="5.7109375" style="294" customWidth="1"/>
    <col min="272" max="272" width="5" style="294" customWidth="1"/>
    <col min="273" max="273" width="5.42578125" style="294" customWidth="1"/>
    <col min="274" max="274" width="6.140625" style="294" customWidth="1"/>
    <col min="275" max="275" width="10.5703125" style="294" customWidth="1"/>
    <col min="276" max="277" width="6.140625" style="294" customWidth="1"/>
    <col min="278" max="278" width="5.5703125" style="294" customWidth="1"/>
    <col min="279" max="284" width="6.140625" style="294" customWidth="1"/>
    <col min="285" max="285" width="7.28515625" style="294" customWidth="1"/>
    <col min="286" max="286" width="13" style="294" customWidth="1"/>
    <col min="287" max="287" width="20" style="294" customWidth="1"/>
    <col min="288" max="294" width="7.85546875" style="294" customWidth="1"/>
    <col min="295" max="503" width="9.140625" style="294"/>
    <col min="504" max="504" width="6.28515625" style="294" customWidth="1"/>
    <col min="505" max="505" width="17" style="294" customWidth="1"/>
    <col min="506" max="506" width="8.140625" style="294" customWidth="1"/>
    <col min="507" max="507" width="11.5703125" style="294" customWidth="1"/>
    <col min="508" max="508" width="11.42578125" style="294" customWidth="1"/>
    <col min="509" max="509" width="6.5703125" style="294" customWidth="1"/>
    <col min="510" max="510" width="8.5703125" style="294" customWidth="1"/>
    <col min="511" max="511" width="9.85546875" style="294" customWidth="1"/>
    <col min="512" max="512" width="10.140625" style="294" customWidth="1"/>
    <col min="513" max="513" width="6.140625" style="294" customWidth="1"/>
    <col min="514" max="514" width="7.140625" style="294" customWidth="1"/>
    <col min="515" max="515" width="9.28515625" style="294" customWidth="1"/>
    <col min="516" max="517" width="6.140625" style="294" customWidth="1"/>
    <col min="518" max="518" width="5.7109375" style="294" customWidth="1"/>
    <col min="519" max="519" width="5.5703125" style="294" customWidth="1"/>
    <col min="520" max="520" width="5.28515625" style="294" customWidth="1"/>
    <col min="521" max="521" width="5.42578125" style="294" customWidth="1"/>
    <col min="522" max="522" width="5.5703125" style="294" customWidth="1"/>
    <col min="523" max="523" width="6.140625" style="294" customWidth="1"/>
    <col min="524" max="524" width="9.5703125" style="294" customWidth="1"/>
    <col min="525" max="525" width="6" style="294" customWidth="1"/>
    <col min="526" max="526" width="6.140625" style="294" customWidth="1"/>
    <col min="527" max="527" width="5.7109375" style="294" customWidth="1"/>
    <col min="528" max="528" width="5" style="294" customWidth="1"/>
    <col min="529" max="529" width="5.42578125" style="294" customWidth="1"/>
    <col min="530" max="530" width="6.140625" style="294" customWidth="1"/>
    <col min="531" max="531" width="10.5703125" style="294" customWidth="1"/>
    <col min="532" max="533" width="6.140625" style="294" customWidth="1"/>
    <col min="534" max="534" width="5.5703125" style="294" customWidth="1"/>
    <col min="535" max="540" width="6.140625" style="294" customWidth="1"/>
    <col min="541" max="541" width="7.28515625" style="294" customWidth="1"/>
    <col min="542" max="542" width="13" style="294" customWidth="1"/>
    <col min="543" max="543" width="20" style="294" customWidth="1"/>
    <col min="544" max="550" width="7.85546875" style="294" customWidth="1"/>
    <col min="551" max="759" width="9.140625" style="294"/>
    <col min="760" max="760" width="6.28515625" style="294" customWidth="1"/>
    <col min="761" max="761" width="17" style="294" customWidth="1"/>
    <col min="762" max="762" width="8.140625" style="294" customWidth="1"/>
    <col min="763" max="763" width="11.5703125" style="294" customWidth="1"/>
    <col min="764" max="764" width="11.42578125" style="294" customWidth="1"/>
    <col min="765" max="765" width="6.5703125" style="294" customWidth="1"/>
    <col min="766" max="766" width="8.5703125" style="294" customWidth="1"/>
    <col min="767" max="767" width="9.85546875" style="294" customWidth="1"/>
    <col min="768" max="768" width="10.140625" style="294" customWidth="1"/>
    <col min="769" max="769" width="6.140625" style="294" customWidth="1"/>
    <col min="770" max="770" width="7.140625" style="294" customWidth="1"/>
    <col min="771" max="771" width="9.28515625" style="294" customWidth="1"/>
    <col min="772" max="773" width="6.140625" style="294" customWidth="1"/>
    <col min="774" max="774" width="5.7109375" style="294" customWidth="1"/>
    <col min="775" max="775" width="5.5703125" style="294" customWidth="1"/>
    <col min="776" max="776" width="5.28515625" style="294" customWidth="1"/>
    <col min="777" max="777" width="5.42578125" style="294" customWidth="1"/>
    <col min="778" max="778" width="5.5703125" style="294" customWidth="1"/>
    <col min="779" max="779" width="6.140625" style="294" customWidth="1"/>
    <col min="780" max="780" width="9.5703125" style="294" customWidth="1"/>
    <col min="781" max="781" width="6" style="294" customWidth="1"/>
    <col min="782" max="782" width="6.140625" style="294" customWidth="1"/>
    <col min="783" max="783" width="5.7109375" style="294" customWidth="1"/>
    <col min="784" max="784" width="5" style="294" customWidth="1"/>
    <col min="785" max="785" width="5.42578125" style="294" customWidth="1"/>
    <col min="786" max="786" width="6.140625" style="294" customWidth="1"/>
    <col min="787" max="787" width="10.5703125" style="294" customWidth="1"/>
    <col min="788" max="789" width="6.140625" style="294" customWidth="1"/>
    <col min="790" max="790" width="5.5703125" style="294" customWidth="1"/>
    <col min="791" max="796" width="6.140625" style="294" customWidth="1"/>
    <col min="797" max="797" width="7.28515625" style="294" customWidth="1"/>
    <col min="798" max="798" width="13" style="294" customWidth="1"/>
    <col min="799" max="799" width="20" style="294" customWidth="1"/>
    <col min="800" max="806" width="7.85546875" style="294" customWidth="1"/>
    <col min="807" max="1015" width="9.140625" style="294"/>
    <col min="1016" max="1016" width="6.28515625" style="294" customWidth="1"/>
    <col min="1017" max="1017" width="17" style="294" customWidth="1"/>
    <col min="1018" max="1018" width="8.140625" style="294" customWidth="1"/>
    <col min="1019" max="1019" width="11.5703125" style="294" customWidth="1"/>
    <col min="1020" max="1020" width="11.42578125" style="294" customWidth="1"/>
    <col min="1021" max="1021" width="6.5703125" style="294" customWidth="1"/>
    <col min="1022" max="1022" width="8.5703125" style="294" customWidth="1"/>
    <col min="1023" max="1023" width="9.85546875" style="294" customWidth="1"/>
    <col min="1024" max="1024" width="10.140625" style="294" customWidth="1"/>
    <col min="1025" max="1025" width="6.140625" style="294" customWidth="1"/>
    <col min="1026" max="1026" width="7.140625" style="294" customWidth="1"/>
    <col min="1027" max="1027" width="9.28515625" style="294" customWidth="1"/>
    <col min="1028" max="1029" width="6.140625" style="294" customWidth="1"/>
    <col min="1030" max="1030" width="5.7109375" style="294" customWidth="1"/>
    <col min="1031" max="1031" width="5.5703125" style="294" customWidth="1"/>
    <col min="1032" max="1032" width="5.28515625" style="294" customWidth="1"/>
    <col min="1033" max="1033" width="5.42578125" style="294" customWidth="1"/>
    <col min="1034" max="1034" width="5.5703125" style="294" customWidth="1"/>
    <col min="1035" max="1035" width="6.140625" style="294" customWidth="1"/>
    <col min="1036" max="1036" width="9.5703125" style="294" customWidth="1"/>
    <col min="1037" max="1037" width="6" style="294" customWidth="1"/>
    <col min="1038" max="1038" width="6.140625" style="294" customWidth="1"/>
    <col min="1039" max="1039" width="5.7109375" style="294" customWidth="1"/>
    <col min="1040" max="1040" width="5" style="294" customWidth="1"/>
    <col min="1041" max="1041" width="5.42578125" style="294" customWidth="1"/>
    <col min="1042" max="1042" width="6.140625" style="294" customWidth="1"/>
    <col min="1043" max="1043" width="10.5703125" style="294" customWidth="1"/>
    <col min="1044" max="1045" width="6.140625" style="294" customWidth="1"/>
    <col min="1046" max="1046" width="5.5703125" style="294" customWidth="1"/>
    <col min="1047" max="1052" width="6.140625" style="294" customWidth="1"/>
    <col min="1053" max="1053" width="7.28515625" style="294" customWidth="1"/>
    <col min="1054" max="1054" width="13" style="294" customWidth="1"/>
    <col min="1055" max="1055" width="20" style="294" customWidth="1"/>
    <col min="1056" max="1062" width="7.85546875" style="294" customWidth="1"/>
    <col min="1063" max="1271" width="9.140625" style="294"/>
    <col min="1272" max="1272" width="6.28515625" style="294" customWidth="1"/>
    <col min="1273" max="1273" width="17" style="294" customWidth="1"/>
    <col min="1274" max="1274" width="8.140625" style="294" customWidth="1"/>
    <col min="1275" max="1275" width="11.5703125" style="294" customWidth="1"/>
    <col min="1276" max="1276" width="11.42578125" style="294" customWidth="1"/>
    <col min="1277" max="1277" width="6.5703125" style="294" customWidth="1"/>
    <col min="1278" max="1278" width="8.5703125" style="294" customWidth="1"/>
    <col min="1279" max="1279" width="9.85546875" style="294" customWidth="1"/>
    <col min="1280" max="1280" width="10.140625" style="294" customWidth="1"/>
    <col min="1281" max="1281" width="6.140625" style="294" customWidth="1"/>
    <col min="1282" max="1282" width="7.140625" style="294" customWidth="1"/>
    <col min="1283" max="1283" width="9.28515625" style="294" customWidth="1"/>
    <col min="1284" max="1285" width="6.140625" style="294" customWidth="1"/>
    <col min="1286" max="1286" width="5.7109375" style="294" customWidth="1"/>
    <col min="1287" max="1287" width="5.5703125" style="294" customWidth="1"/>
    <col min="1288" max="1288" width="5.28515625" style="294" customWidth="1"/>
    <col min="1289" max="1289" width="5.42578125" style="294" customWidth="1"/>
    <col min="1290" max="1290" width="5.5703125" style="294" customWidth="1"/>
    <col min="1291" max="1291" width="6.140625" style="294" customWidth="1"/>
    <col min="1292" max="1292" width="9.5703125" style="294" customWidth="1"/>
    <col min="1293" max="1293" width="6" style="294" customWidth="1"/>
    <col min="1294" max="1294" width="6.140625" style="294" customWidth="1"/>
    <col min="1295" max="1295" width="5.7109375" style="294" customWidth="1"/>
    <col min="1296" max="1296" width="5" style="294" customWidth="1"/>
    <col min="1297" max="1297" width="5.42578125" style="294" customWidth="1"/>
    <col min="1298" max="1298" width="6.140625" style="294" customWidth="1"/>
    <col min="1299" max="1299" width="10.5703125" style="294" customWidth="1"/>
    <col min="1300" max="1301" width="6.140625" style="294" customWidth="1"/>
    <col min="1302" max="1302" width="5.5703125" style="294" customWidth="1"/>
    <col min="1303" max="1308" width="6.140625" style="294" customWidth="1"/>
    <col min="1309" max="1309" width="7.28515625" style="294" customWidth="1"/>
    <col min="1310" max="1310" width="13" style="294" customWidth="1"/>
    <col min="1311" max="1311" width="20" style="294" customWidth="1"/>
    <col min="1312" max="1318" width="7.85546875" style="294" customWidth="1"/>
    <col min="1319" max="1527" width="9.140625" style="294"/>
    <col min="1528" max="1528" width="6.28515625" style="294" customWidth="1"/>
    <col min="1529" max="1529" width="17" style="294" customWidth="1"/>
    <col min="1530" max="1530" width="8.140625" style="294" customWidth="1"/>
    <col min="1531" max="1531" width="11.5703125" style="294" customWidth="1"/>
    <col min="1532" max="1532" width="11.42578125" style="294" customWidth="1"/>
    <col min="1533" max="1533" width="6.5703125" style="294" customWidth="1"/>
    <col min="1534" max="1534" width="8.5703125" style="294" customWidth="1"/>
    <col min="1535" max="1535" width="9.85546875" style="294" customWidth="1"/>
    <col min="1536" max="1536" width="10.140625" style="294" customWidth="1"/>
    <col min="1537" max="1537" width="6.140625" style="294" customWidth="1"/>
    <col min="1538" max="1538" width="7.140625" style="294" customWidth="1"/>
    <col min="1539" max="1539" width="9.28515625" style="294" customWidth="1"/>
    <col min="1540" max="1541" width="6.140625" style="294" customWidth="1"/>
    <col min="1542" max="1542" width="5.7109375" style="294" customWidth="1"/>
    <col min="1543" max="1543" width="5.5703125" style="294" customWidth="1"/>
    <col min="1544" max="1544" width="5.28515625" style="294" customWidth="1"/>
    <col min="1545" max="1545" width="5.42578125" style="294" customWidth="1"/>
    <col min="1546" max="1546" width="5.5703125" style="294" customWidth="1"/>
    <col min="1547" max="1547" width="6.140625" style="294" customWidth="1"/>
    <col min="1548" max="1548" width="9.5703125" style="294" customWidth="1"/>
    <col min="1549" max="1549" width="6" style="294" customWidth="1"/>
    <col min="1550" max="1550" width="6.140625" style="294" customWidth="1"/>
    <col min="1551" max="1551" width="5.7109375" style="294" customWidth="1"/>
    <col min="1552" max="1552" width="5" style="294" customWidth="1"/>
    <col min="1553" max="1553" width="5.42578125" style="294" customWidth="1"/>
    <col min="1554" max="1554" width="6.140625" style="294" customWidth="1"/>
    <col min="1555" max="1555" width="10.5703125" style="294" customWidth="1"/>
    <col min="1556" max="1557" width="6.140625" style="294" customWidth="1"/>
    <col min="1558" max="1558" width="5.5703125" style="294" customWidth="1"/>
    <col min="1559" max="1564" width="6.140625" style="294" customWidth="1"/>
    <col min="1565" max="1565" width="7.28515625" style="294" customWidth="1"/>
    <col min="1566" max="1566" width="13" style="294" customWidth="1"/>
    <col min="1567" max="1567" width="20" style="294" customWidth="1"/>
    <col min="1568" max="1574" width="7.85546875" style="294" customWidth="1"/>
    <col min="1575" max="1783" width="9.140625" style="294"/>
    <col min="1784" max="1784" width="6.28515625" style="294" customWidth="1"/>
    <col min="1785" max="1785" width="17" style="294" customWidth="1"/>
    <col min="1786" max="1786" width="8.140625" style="294" customWidth="1"/>
    <col min="1787" max="1787" width="11.5703125" style="294" customWidth="1"/>
    <col min="1788" max="1788" width="11.42578125" style="294" customWidth="1"/>
    <col min="1789" max="1789" width="6.5703125" style="294" customWidth="1"/>
    <col min="1790" max="1790" width="8.5703125" style="294" customWidth="1"/>
    <col min="1791" max="1791" width="9.85546875" style="294" customWidth="1"/>
    <col min="1792" max="1792" width="10.140625" style="294" customWidth="1"/>
    <col min="1793" max="1793" width="6.140625" style="294" customWidth="1"/>
    <col min="1794" max="1794" width="7.140625" style="294" customWidth="1"/>
    <col min="1795" max="1795" width="9.28515625" style="294" customWidth="1"/>
    <col min="1796" max="1797" width="6.140625" style="294" customWidth="1"/>
    <col min="1798" max="1798" width="5.7109375" style="294" customWidth="1"/>
    <col min="1799" max="1799" width="5.5703125" style="294" customWidth="1"/>
    <col min="1800" max="1800" width="5.28515625" style="294" customWidth="1"/>
    <col min="1801" max="1801" width="5.42578125" style="294" customWidth="1"/>
    <col min="1802" max="1802" width="5.5703125" style="294" customWidth="1"/>
    <col min="1803" max="1803" width="6.140625" style="294" customWidth="1"/>
    <col min="1804" max="1804" width="9.5703125" style="294" customWidth="1"/>
    <col min="1805" max="1805" width="6" style="294" customWidth="1"/>
    <col min="1806" max="1806" width="6.140625" style="294" customWidth="1"/>
    <col min="1807" max="1807" width="5.7109375" style="294" customWidth="1"/>
    <col min="1808" max="1808" width="5" style="294" customWidth="1"/>
    <col min="1809" max="1809" width="5.42578125" style="294" customWidth="1"/>
    <col min="1810" max="1810" width="6.140625" style="294" customWidth="1"/>
    <col min="1811" max="1811" width="10.5703125" style="294" customWidth="1"/>
    <col min="1812" max="1813" width="6.140625" style="294" customWidth="1"/>
    <col min="1814" max="1814" width="5.5703125" style="294" customWidth="1"/>
    <col min="1815" max="1820" width="6.140625" style="294" customWidth="1"/>
    <col min="1821" max="1821" width="7.28515625" style="294" customWidth="1"/>
    <col min="1822" max="1822" width="13" style="294" customWidth="1"/>
    <col min="1823" max="1823" width="20" style="294" customWidth="1"/>
    <col min="1824" max="1830" width="7.85546875" style="294" customWidth="1"/>
    <col min="1831" max="2039" width="9.140625" style="294"/>
    <col min="2040" max="2040" width="6.28515625" style="294" customWidth="1"/>
    <col min="2041" max="2041" width="17" style="294" customWidth="1"/>
    <col min="2042" max="2042" width="8.140625" style="294" customWidth="1"/>
    <col min="2043" max="2043" width="11.5703125" style="294" customWidth="1"/>
    <col min="2044" max="2044" width="11.42578125" style="294" customWidth="1"/>
    <col min="2045" max="2045" width="6.5703125" style="294" customWidth="1"/>
    <col min="2046" max="2046" width="8.5703125" style="294" customWidth="1"/>
    <col min="2047" max="2047" width="9.85546875" style="294" customWidth="1"/>
    <col min="2048" max="2048" width="10.140625" style="294" customWidth="1"/>
    <col min="2049" max="2049" width="6.140625" style="294" customWidth="1"/>
    <col min="2050" max="2050" width="7.140625" style="294" customWidth="1"/>
    <col min="2051" max="2051" width="9.28515625" style="294" customWidth="1"/>
    <col min="2052" max="2053" width="6.140625" style="294" customWidth="1"/>
    <col min="2054" max="2054" width="5.7109375" style="294" customWidth="1"/>
    <col min="2055" max="2055" width="5.5703125" style="294" customWidth="1"/>
    <col min="2056" max="2056" width="5.28515625" style="294" customWidth="1"/>
    <col min="2057" max="2057" width="5.42578125" style="294" customWidth="1"/>
    <col min="2058" max="2058" width="5.5703125" style="294" customWidth="1"/>
    <col min="2059" max="2059" width="6.140625" style="294" customWidth="1"/>
    <col min="2060" max="2060" width="9.5703125" style="294" customWidth="1"/>
    <col min="2061" max="2061" width="6" style="294" customWidth="1"/>
    <col min="2062" max="2062" width="6.140625" style="294" customWidth="1"/>
    <col min="2063" max="2063" width="5.7109375" style="294" customWidth="1"/>
    <col min="2064" max="2064" width="5" style="294" customWidth="1"/>
    <col min="2065" max="2065" width="5.42578125" style="294" customWidth="1"/>
    <col min="2066" max="2066" width="6.140625" style="294" customWidth="1"/>
    <col min="2067" max="2067" width="10.5703125" style="294" customWidth="1"/>
    <col min="2068" max="2069" width="6.140625" style="294" customWidth="1"/>
    <col min="2070" max="2070" width="5.5703125" style="294" customWidth="1"/>
    <col min="2071" max="2076" width="6.140625" style="294" customWidth="1"/>
    <col min="2077" max="2077" width="7.28515625" style="294" customWidth="1"/>
    <col min="2078" max="2078" width="13" style="294" customWidth="1"/>
    <col min="2079" max="2079" width="20" style="294" customWidth="1"/>
    <col min="2080" max="2086" width="7.85546875" style="294" customWidth="1"/>
    <col min="2087" max="2295" width="9.140625" style="294"/>
    <col min="2296" max="2296" width="6.28515625" style="294" customWidth="1"/>
    <col min="2297" max="2297" width="17" style="294" customWidth="1"/>
    <col min="2298" max="2298" width="8.140625" style="294" customWidth="1"/>
    <col min="2299" max="2299" width="11.5703125" style="294" customWidth="1"/>
    <col min="2300" max="2300" width="11.42578125" style="294" customWidth="1"/>
    <col min="2301" max="2301" width="6.5703125" style="294" customWidth="1"/>
    <col min="2302" max="2302" width="8.5703125" style="294" customWidth="1"/>
    <col min="2303" max="2303" width="9.85546875" style="294" customWidth="1"/>
    <col min="2304" max="2304" width="10.140625" style="294" customWidth="1"/>
    <col min="2305" max="2305" width="6.140625" style="294" customWidth="1"/>
    <col min="2306" max="2306" width="7.140625" style="294" customWidth="1"/>
    <col min="2307" max="2307" width="9.28515625" style="294" customWidth="1"/>
    <col min="2308" max="2309" width="6.140625" style="294" customWidth="1"/>
    <col min="2310" max="2310" width="5.7109375" style="294" customWidth="1"/>
    <col min="2311" max="2311" width="5.5703125" style="294" customWidth="1"/>
    <col min="2312" max="2312" width="5.28515625" style="294" customWidth="1"/>
    <col min="2313" max="2313" width="5.42578125" style="294" customWidth="1"/>
    <col min="2314" max="2314" width="5.5703125" style="294" customWidth="1"/>
    <col min="2315" max="2315" width="6.140625" style="294" customWidth="1"/>
    <col min="2316" max="2316" width="9.5703125" style="294" customWidth="1"/>
    <col min="2317" max="2317" width="6" style="294" customWidth="1"/>
    <col min="2318" max="2318" width="6.140625" style="294" customWidth="1"/>
    <col min="2319" max="2319" width="5.7109375" style="294" customWidth="1"/>
    <col min="2320" max="2320" width="5" style="294" customWidth="1"/>
    <col min="2321" max="2321" width="5.42578125" style="294" customWidth="1"/>
    <col min="2322" max="2322" width="6.140625" style="294" customWidth="1"/>
    <col min="2323" max="2323" width="10.5703125" style="294" customWidth="1"/>
    <col min="2324" max="2325" width="6.140625" style="294" customWidth="1"/>
    <col min="2326" max="2326" width="5.5703125" style="294" customWidth="1"/>
    <col min="2327" max="2332" width="6.140625" style="294" customWidth="1"/>
    <col min="2333" max="2333" width="7.28515625" style="294" customWidth="1"/>
    <col min="2334" max="2334" width="13" style="294" customWidth="1"/>
    <col min="2335" max="2335" width="20" style="294" customWidth="1"/>
    <col min="2336" max="2342" width="7.85546875" style="294" customWidth="1"/>
    <col min="2343" max="2551" width="9.140625" style="294"/>
    <col min="2552" max="2552" width="6.28515625" style="294" customWidth="1"/>
    <col min="2553" max="2553" width="17" style="294" customWidth="1"/>
    <col min="2554" max="2554" width="8.140625" style="294" customWidth="1"/>
    <col min="2555" max="2555" width="11.5703125" style="294" customWidth="1"/>
    <col min="2556" max="2556" width="11.42578125" style="294" customWidth="1"/>
    <col min="2557" max="2557" width="6.5703125" style="294" customWidth="1"/>
    <col min="2558" max="2558" width="8.5703125" style="294" customWidth="1"/>
    <col min="2559" max="2559" width="9.85546875" style="294" customWidth="1"/>
    <col min="2560" max="2560" width="10.140625" style="294" customWidth="1"/>
    <col min="2561" max="2561" width="6.140625" style="294" customWidth="1"/>
    <col min="2562" max="2562" width="7.140625" style="294" customWidth="1"/>
    <col min="2563" max="2563" width="9.28515625" style="294" customWidth="1"/>
    <col min="2564" max="2565" width="6.140625" style="294" customWidth="1"/>
    <col min="2566" max="2566" width="5.7109375" style="294" customWidth="1"/>
    <col min="2567" max="2567" width="5.5703125" style="294" customWidth="1"/>
    <col min="2568" max="2568" width="5.28515625" style="294" customWidth="1"/>
    <col min="2569" max="2569" width="5.42578125" style="294" customWidth="1"/>
    <col min="2570" max="2570" width="5.5703125" style="294" customWidth="1"/>
    <col min="2571" max="2571" width="6.140625" style="294" customWidth="1"/>
    <col min="2572" max="2572" width="9.5703125" style="294" customWidth="1"/>
    <col min="2573" max="2573" width="6" style="294" customWidth="1"/>
    <col min="2574" max="2574" width="6.140625" style="294" customWidth="1"/>
    <col min="2575" max="2575" width="5.7109375" style="294" customWidth="1"/>
    <col min="2576" max="2576" width="5" style="294" customWidth="1"/>
    <col min="2577" max="2577" width="5.42578125" style="294" customWidth="1"/>
    <col min="2578" max="2578" width="6.140625" style="294" customWidth="1"/>
    <col min="2579" max="2579" width="10.5703125" style="294" customWidth="1"/>
    <col min="2580" max="2581" width="6.140625" style="294" customWidth="1"/>
    <col min="2582" max="2582" width="5.5703125" style="294" customWidth="1"/>
    <col min="2583" max="2588" width="6.140625" style="294" customWidth="1"/>
    <col min="2589" max="2589" width="7.28515625" style="294" customWidth="1"/>
    <col min="2590" max="2590" width="13" style="294" customWidth="1"/>
    <col min="2591" max="2591" width="20" style="294" customWidth="1"/>
    <col min="2592" max="2598" width="7.85546875" style="294" customWidth="1"/>
    <col min="2599" max="2807" width="9.140625" style="294"/>
    <col min="2808" max="2808" width="6.28515625" style="294" customWidth="1"/>
    <col min="2809" max="2809" width="17" style="294" customWidth="1"/>
    <col min="2810" max="2810" width="8.140625" style="294" customWidth="1"/>
    <col min="2811" max="2811" width="11.5703125" style="294" customWidth="1"/>
    <col min="2812" max="2812" width="11.42578125" style="294" customWidth="1"/>
    <col min="2813" max="2813" width="6.5703125" style="294" customWidth="1"/>
    <col min="2814" max="2814" width="8.5703125" style="294" customWidth="1"/>
    <col min="2815" max="2815" width="9.85546875" style="294" customWidth="1"/>
    <col min="2816" max="2816" width="10.140625" style="294" customWidth="1"/>
    <col min="2817" max="2817" width="6.140625" style="294" customWidth="1"/>
    <col min="2818" max="2818" width="7.140625" style="294" customWidth="1"/>
    <col min="2819" max="2819" width="9.28515625" style="294" customWidth="1"/>
    <col min="2820" max="2821" width="6.140625" style="294" customWidth="1"/>
    <col min="2822" max="2822" width="5.7109375" style="294" customWidth="1"/>
    <col min="2823" max="2823" width="5.5703125" style="294" customWidth="1"/>
    <col min="2824" max="2824" width="5.28515625" style="294" customWidth="1"/>
    <col min="2825" max="2825" width="5.42578125" style="294" customWidth="1"/>
    <col min="2826" max="2826" width="5.5703125" style="294" customWidth="1"/>
    <col min="2827" max="2827" width="6.140625" style="294" customWidth="1"/>
    <col min="2828" max="2828" width="9.5703125" style="294" customWidth="1"/>
    <col min="2829" max="2829" width="6" style="294" customWidth="1"/>
    <col min="2830" max="2830" width="6.140625" style="294" customWidth="1"/>
    <col min="2831" max="2831" width="5.7109375" style="294" customWidth="1"/>
    <col min="2832" max="2832" width="5" style="294" customWidth="1"/>
    <col min="2833" max="2833" width="5.42578125" style="294" customWidth="1"/>
    <col min="2834" max="2834" width="6.140625" style="294" customWidth="1"/>
    <col min="2835" max="2835" width="10.5703125" style="294" customWidth="1"/>
    <col min="2836" max="2837" width="6.140625" style="294" customWidth="1"/>
    <col min="2838" max="2838" width="5.5703125" style="294" customWidth="1"/>
    <col min="2839" max="2844" width="6.140625" style="294" customWidth="1"/>
    <col min="2845" max="2845" width="7.28515625" style="294" customWidth="1"/>
    <col min="2846" max="2846" width="13" style="294" customWidth="1"/>
    <col min="2847" max="2847" width="20" style="294" customWidth="1"/>
    <col min="2848" max="2854" width="7.85546875" style="294" customWidth="1"/>
    <col min="2855" max="3063" width="9.140625" style="294"/>
    <col min="3064" max="3064" width="6.28515625" style="294" customWidth="1"/>
    <col min="3065" max="3065" width="17" style="294" customWidth="1"/>
    <col min="3066" max="3066" width="8.140625" style="294" customWidth="1"/>
    <col min="3067" max="3067" width="11.5703125" style="294" customWidth="1"/>
    <col min="3068" max="3068" width="11.42578125" style="294" customWidth="1"/>
    <col min="3069" max="3069" width="6.5703125" style="294" customWidth="1"/>
    <col min="3070" max="3070" width="8.5703125" style="294" customWidth="1"/>
    <col min="3071" max="3071" width="9.85546875" style="294" customWidth="1"/>
    <col min="3072" max="3072" width="10.140625" style="294" customWidth="1"/>
    <col min="3073" max="3073" width="6.140625" style="294" customWidth="1"/>
    <col min="3074" max="3074" width="7.140625" style="294" customWidth="1"/>
    <col min="3075" max="3075" width="9.28515625" style="294" customWidth="1"/>
    <col min="3076" max="3077" width="6.140625" style="294" customWidth="1"/>
    <col min="3078" max="3078" width="5.7109375" style="294" customWidth="1"/>
    <col min="3079" max="3079" width="5.5703125" style="294" customWidth="1"/>
    <col min="3080" max="3080" width="5.28515625" style="294" customWidth="1"/>
    <col min="3081" max="3081" width="5.42578125" style="294" customWidth="1"/>
    <col min="3082" max="3082" width="5.5703125" style="294" customWidth="1"/>
    <col min="3083" max="3083" width="6.140625" style="294" customWidth="1"/>
    <col min="3084" max="3084" width="9.5703125" style="294" customWidth="1"/>
    <col min="3085" max="3085" width="6" style="294" customWidth="1"/>
    <col min="3086" max="3086" width="6.140625" style="294" customWidth="1"/>
    <col min="3087" max="3087" width="5.7109375" style="294" customWidth="1"/>
    <col min="3088" max="3088" width="5" style="294" customWidth="1"/>
    <col min="3089" max="3089" width="5.42578125" style="294" customWidth="1"/>
    <col min="3090" max="3090" width="6.140625" style="294" customWidth="1"/>
    <col min="3091" max="3091" width="10.5703125" style="294" customWidth="1"/>
    <col min="3092" max="3093" width="6.140625" style="294" customWidth="1"/>
    <col min="3094" max="3094" width="5.5703125" style="294" customWidth="1"/>
    <col min="3095" max="3100" width="6.140625" style="294" customWidth="1"/>
    <col min="3101" max="3101" width="7.28515625" style="294" customWidth="1"/>
    <col min="3102" max="3102" width="13" style="294" customWidth="1"/>
    <col min="3103" max="3103" width="20" style="294" customWidth="1"/>
    <col min="3104" max="3110" width="7.85546875" style="294" customWidth="1"/>
    <col min="3111" max="3319" width="9.140625" style="294"/>
    <col min="3320" max="3320" width="6.28515625" style="294" customWidth="1"/>
    <col min="3321" max="3321" width="17" style="294" customWidth="1"/>
    <col min="3322" max="3322" width="8.140625" style="294" customWidth="1"/>
    <col min="3323" max="3323" width="11.5703125" style="294" customWidth="1"/>
    <col min="3324" max="3324" width="11.42578125" style="294" customWidth="1"/>
    <col min="3325" max="3325" width="6.5703125" style="294" customWidth="1"/>
    <col min="3326" max="3326" width="8.5703125" style="294" customWidth="1"/>
    <col min="3327" max="3327" width="9.85546875" style="294" customWidth="1"/>
    <col min="3328" max="3328" width="10.140625" style="294" customWidth="1"/>
    <col min="3329" max="3329" width="6.140625" style="294" customWidth="1"/>
    <col min="3330" max="3330" width="7.140625" style="294" customWidth="1"/>
    <col min="3331" max="3331" width="9.28515625" style="294" customWidth="1"/>
    <col min="3332" max="3333" width="6.140625" style="294" customWidth="1"/>
    <col min="3334" max="3334" width="5.7109375" style="294" customWidth="1"/>
    <col min="3335" max="3335" width="5.5703125" style="294" customWidth="1"/>
    <col min="3336" max="3336" width="5.28515625" style="294" customWidth="1"/>
    <col min="3337" max="3337" width="5.42578125" style="294" customWidth="1"/>
    <col min="3338" max="3338" width="5.5703125" style="294" customWidth="1"/>
    <col min="3339" max="3339" width="6.140625" style="294" customWidth="1"/>
    <col min="3340" max="3340" width="9.5703125" style="294" customWidth="1"/>
    <col min="3341" max="3341" width="6" style="294" customWidth="1"/>
    <col min="3342" max="3342" width="6.140625" style="294" customWidth="1"/>
    <col min="3343" max="3343" width="5.7109375" style="294" customWidth="1"/>
    <col min="3344" max="3344" width="5" style="294" customWidth="1"/>
    <col min="3345" max="3345" width="5.42578125" style="294" customWidth="1"/>
    <col min="3346" max="3346" width="6.140625" style="294" customWidth="1"/>
    <col min="3347" max="3347" width="10.5703125" style="294" customWidth="1"/>
    <col min="3348" max="3349" width="6.140625" style="294" customWidth="1"/>
    <col min="3350" max="3350" width="5.5703125" style="294" customWidth="1"/>
    <col min="3351" max="3356" width="6.140625" style="294" customWidth="1"/>
    <col min="3357" max="3357" width="7.28515625" style="294" customWidth="1"/>
    <col min="3358" max="3358" width="13" style="294" customWidth="1"/>
    <col min="3359" max="3359" width="20" style="294" customWidth="1"/>
    <col min="3360" max="3366" width="7.85546875" style="294" customWidth="1"/>
    <col min="3367" max="3575" width="9.140625" style="294"/>
    <col min="3576" max="3576" width="6.28515625" style="294" customWidth="1"/>
    <col min="3577" max="3577" width="17" style="294" customWidth="1"/>
    <col min="3578" max="3578" width="8.140625" style="294" customWidth="1"/>
    <col min="3579" max="3579" width="11.5703125" style="294" customWidth="1"/>
    <col min="3580" max="3580" width="11.42578125" style="294" customWidth="1"/>
    <col min="3581" max="3581" width="6.5703125" style="294" customWidth="1"/>
    <col min="3582" max="3582" width="8.5703125" style="294" customWidth="1"/>
    <col min="3583" max="3583" width="9.85546875" style="294" customWidth="1"/>
    <col min="3584" max="3584" width="10.140625" style="294" customWidth="1"/>
    <col min="3585" max="3585" width="6.140625" style="294" customWidth="1"/>
    <col min="3586" max="3586" width="7.140625" style="294" customWidth="1"/>
    <col min="3587" max="3587" width="9.28515625" style="294" customWidth="1"/>
    <col min="3588" max="3589" width="6.140625" style="294" customWidth="1"/>
    <col min="3590" max="3590" width="5.7109375" style="294" customWidth="1"/>
    <col min="3591" max="3591" width="5.5703125" style="294" customWidth="1"/>
    <col min="3592" max="3592" width="5.28515625" style="294" customWidth="1"/>
    <col min="3593" max="3593" width="5.42578125" style="294" customWidth="1"/>
    <col min="3594" max="3594" width="5.5703125" style="294" customWidth="1"/>
    <col min="3595" max="3595" width="6.140625" style="294" customWidth="1"/>
    <col min="3596" max="3596" width="9.5703125" style="294" customWidth="1"/>
    <col min="3597" max="3597" width="6" style="294" customWidth="1"/>
    <col min="3598" max="3598" width="6.140625" style="294" customWidth="1"/>
    <col min="3599" max="3599" width="5.7109375" style="294" customWidth="1"/>
    <col min="3600" max="3600" width="5" style="294" customWidth="1"/>
    <col min="3601" max="3601" width="5.42578125" style="294" customWidth="1"/>
    <col min="3602" max="3602" width="6.140625" style="294" customWidth="1"/>
    <col min="3603" max="3603" width="10.5703125" style="294" customWidth="1"/>
    <col min="3604" max="3605" width="6.140625" style="294" customWidth="1"/>
    <col min="3606" max="3606" width="5.5703125" style="294" customWidth="1"/>
    <col min="3607" max="3612" width="6.140625" style="294" customWidth="1"/>
    <col min="3613" max="3613" width="7.28515625" style="294" customWidth="1"/>
    <col min="3614" max="3614" width="13" style="294" customWidth="1"/>
    <col min="3615" max="3615" width="20" style="294" customWidth="1"/>
    <col min="3616" max="3622" width="7.85546875" style="294" customWidth="1"/>
    <col min="3623" max="3831" width="9.140625" style="294"/>
    <col min="3832" max="3832" width="6.28515625" style="294" customWidth="1"/>
    <col min="3833" max="3833" width="17" style="294" customWidth="1"/>
    <col min="3834" max="3834" width="8.140625" style="294" customWidth="1"/>
    <col min="3835" max="3835" width="11.5703125" style="294" customWidth="1"/>
    <col min="3836" max="3836" width="11.42578125" style="294" customWidth="1"/>
    <col min="3837" max="3837" width="6.5703125" style="294" customWidth="1"/>
    <col min="3838" max="3838" width="8.5703125" style="294" customWidth="1"/>
    <col min="3839" max="3839" width="9.85546875" style="294" customWidth="1"/>
    <col min="3840" max="3840" width="10.140625" style="294" customWidth="1"/>
    <col min="3841" max="3841" width="6.140625" style="294" customWidth="1"/>
    <col min="3842" max="3842" width="7.140625" style="294" customWidth="1"/>
    <col min="3843" max="3843" width="9.28515625" style="294" customWidth="1"/>
    <col min="3844" max="3845" width="6.140625" style="294" customWidth="1"/>
    <col min="3846" max="3846" width="5.7109375" style="294" customWidth="1"/>
    <col min="3847" max="3847" width="5.5703125" style="294" customWidth="1"/>
    <col min="3848" max="3848" width="5.28515625" style="294" customWidth="1"/>
    <col min="3849" max="3849" width="5.42578125" style="294" customWidth="1"/>
    <col min="3850" max="3850" width="5.5703125" style="294" customWidth="1"/>
    <col min="3851" max="3851" width="6.140625" style="294" customWidth="1"/>
    <col min="3852" max="3852" width="9.5703125" style="294" customWidth="1"/>
    <col min="3853" max="3853" width="6" style="294" customWidth="1"/>
    <col min="3854" max="3854" width="6.140625" style="294" customWidth="1"/>
    <col min="3855" max="3855" width="5.7109375" style="294" customWidth="1"/>
    <col min="3856" max="3856" width="5" style="294" customWidth="1"/>
    <col min="3857" max="3857" width="5.42578125" style="294" customWidth="1"/>
    <col min="3858" max="3858" width="6.140625" style="294" customWidth="1"/>
    <col min="3859" max="3859" width="10.5703125" style="294" customWidth="1"/>
    <col min="3860" max="3861" width="6.140625" style="294" customWidth="1"/>
    <col min="3862" max="3862" width="5.5703125" style="294" customWidth="1"/>
    <col min="3863" max="3868" width="6.140625" style="294" customWidth="1"/>
    <col min="3869" max="3869" width="7.28515625" style="294" customWidth="1"/>
    <col min="3870" max="3870" width="13" style="294" customWidth="1"/>
    <col min="3871" max="3871" width="20" style="294" customWidth="1"/>
    <col min="3872" max="3878" width="7.85546875" style="294" customWidth="1"/>
    <col min="3879" max="4087" width="9.140625" style="294"/>
    <col min="4088" max="4088" width="6.28515625" style="294" customWidth="1"/>
    <col min="4089" max="4089" width="17" style="294" customWidth="1"/>
    <col min="4090" max="4090" width="8.140625" style="294" customWidth="1"/>
    <col min="4091" max="4091" width="11.5703125" style="294" customWidth="1"/>
    <col min="4092" max="4092" width="11.42578125" style="294" customWidth="1"/>
    <col min="4093" max="4093" width="6.5703125" style="294" customWidth="1"/>
    <col min="4094" max="4094" width="8.5703125" style="294" customWidth="1"/>
    <col min="4095" max="4095" width="9.85546875" style="294" customWidth="1"/>
    <col min="4096" max="4096" width="10.140625" style="294" customWidth="1"/>
    <col min="4097" max="4097" width="6.140625" style="294" customWidth="1"/>
    <col min="4098" max="4098" width="7.140625" style="294" customWidth="1"/>
    <col min="4099" max="4099" width="9.28515625" style="294" customWidth="1"/>
    <col min="4100" max="4101" width="6.140625" style="294" customWidth="1"/>
    <col min="4102" max="4102" width="5.7109375" style="294" customWidth="1"/>
    <col min="4103" max="4103" width="5.5703125" style="294" customWidth="1"/>
    <col min="4104" max="4104" width="5.28515625" style="294" customWidth="1"/>
    <col min="4105" max="4105" width="5.42578125" style="294" customWidth="1"/>
    <col min="4106" max="4106" width="5.5703125" style="294" customWidth="1"/>
    <col min="4107" max="4107" width="6.140625" style="294" customWidth="1"/>
    <col min="4108" max="4108" width="9.5703125" style="294" customWidth="1"/>
    <col min="4109" max="4109" width="6" style="294" customWidth="1"/>
    <col min="4110" max="4110" width="6.140625" style="294" customWidth="1"/>
    <col min="4111" max="4111" width="5.7109375" style="294" customWidth="1"/>
    <col min="4112" max="4112" width="5" style="294" customWidth="1"/>
    <col min="4113" max="4113" width="5.42578125" style="294" customWidth="1"/>
    <col min="4114" max="4114" width="6.140625" style="294" customWidth="1"/>
    <col min="4115" max="4115" width="10.5703125" style="294" customWidth="1"/>
    <col min="4116" max="4117" width="6.140625" style="294" customWidth="1"/>
    <col min="4118" max="4118" width="5.5703125" style="294" customWidth="1"/>
    <col min="4119" max="4124" width="6.140625" style="294" customWidth="1"/>
    <col min="4125" max="4125" width="7.28515625" style="294" customWidth="1"/>
    <col min="4126" max="4126" width="13" style="294" customWidth="1"/>
    <col min="4127" max="4127" width="20" style="294" customWidth="1"/>
    <col min="4128" max="4134" width="7.85546875" style="294" customWidth="1"/>
    <col min="4135" max="4343" width="9.140625" style="294"/>
    <col min="4344" max="4344" width="6.28515625" style="294" customWidth="1"/>
    <col min="4345" max="4345" width="17" style="294" customWidth="1"/>
    <col min="4346" max="4346" width="8.140625" style="294" customWidth="1"/>
    <col min="4347" max="4347" width="11.5703125" style="294" customWidth="1"/>
    <col min="4348" max="4348" width="11.42578125" style="294" customWidth="1"/>
    <col min="4349" max="4349" width="6.5703125" style="294" customWidth="1"/>
    <col min="4350" max="4350" width="8.5703125" style="294" customWidth="1"/>
    <col min="4351" max="4351" width="9.85546875" style="294" customWidth="1"/>
    <col min="4352" max="4352" width="10.140625" style="294" customWidth="1"/>
    <col min="4353" max="4353" width="6.140625" style="294" customWidth="1"/>
    <col min="4354" max="4354" width="7.140625" style="294" customWidth="1"/>
    <col min="4355" max="4355" width="9.28515625" style="294" customWidth="1"/>
    <col min="4356" max="4357" width="6.140625" style="294" customWidth="1"/>
    <col min="4358" max="4358" width="5.7109375" style="294" customWidth="1"/>
    <col min="4359" max="4359" width="5.5703125" style="294" customWidth="1"/>
    <col min="4360" max="4360" width="5.28515625" style="294" customWidth="1"/>
    <col min="4361" max="4361" width="5.42578125" style="294" customWidth="1"/>
    <col min="4362" max="4362" width="5.5703125" style="294" customWidth="1"/>
    <col min="4363" max="4363" width="6.140625" style="294" customWidth="1"/>
    <col min="4364" max="4364" width="9.5703125" style="294" customWidth="1"/>
    <col min="4365" max="4365" width="6" style="294" customWidth="1"/>
    <col min="4366" max="4366" width="6.140625" style="294" customWidth="1"/>
    <col min="4367" max="4367" width="5.7109375" style="294" customWidth="1"/>
    <col min="4368" max="4368" width="5" style="294" customWidth="1"/>
    <col min="4369" max="4369" width="5.42578125" style="294" customWidth="1"/>
    <col min="4370" max="4370" width="6.140625" style="294" customWidth="1"/>
    <col min="4371" max="4371" width="10.5703125" style="294" customWidth="1"/>
    <col min="4372" max="4373" width="6.140625" style="294" customWidth="1"/>
    <col min="4374" max="4374" width="5.5703125" style="294" customWidth="1"/>
    <col min="4375" max="4380" width="6.140625" style="294" customWidth="1"/>
    <col min="4381" max="4381" width="7.28515625" style="294" customWidth="1"/>
    <col min="4382" max="4382" width="13" style="294" customWidth="1"/>
    <col min="4383" max="4383" width="20" style="294" customWidth="1"/>
    <col min="4384" max="4390" width="7.85546875" style="294" customWidth="1"/>
    <col min="4391" max="4599" width="9.140625" style="294"/>
    <col min="4600" max="4600" width="6.28515625" style="294" customWidth="1"/>
    <col min="4601" max="4601" width="17" style="294" customWidth="1"/>
    <col min="4602" max="4602" width="8.140625" style="294" customWidth="1"/>
    <col min="4603" max="4603" width="11.5703125" style="294" customWidth="1"/>
    <col min="4604" max="4604" width="11.42578125" style="294" customWidth="1"/>
    <col min="4605" max="4605" width="6.5703125" style="294" customWidth="1"/>
    <col min="4606" max="4606" width="8.5703125" style="294" customWidth="1"/>
    <col min="4607" max="4607" width="9.85546875" style="294" customWidth="1"/>
    <col min="4608" max="4608" width="10.140625" style="294" customWidth="1"/>
    <col min="4609" max="4609" width="6.140625" style="294" customWidth="1"/>
    <col min="4610" max="4610" width="7.140625" style="294" customWidth="1"/>
    <col min="4611" max="4611" width="9.28515625" style="294" customWidth="1"/>
    <col min="4612" max="4613" width="6.140625" style="294" customWidth="1"/>
    <col min="4614" max="4614" width="5.7109375" style="294" customWidth="1"/>
    <col min="4615" max="4615" width="5.5703125" style="294" customWidth="1"/>
    <col min="4616" max="4616" width="5.28515625" style="294" customWidth="1"/>
    <col min="4617" max="4617" width="5.42578125" style="294" customWidth="1"/>
    <col min="4618" max="4618" width="5.5703125" style="294" customWidth="1"/>
    <col min="4619" max="4619" width="6.140625" style="294" customWidth="1"/>
    <col min="4620" max="4620" width="9.5703125" style="294" customWidth="1"/>
    <col min="4621" max="4621" width="6" style="294" customWidth="1"/>
    <col min="4622" max="4622" width="6.140625" style="294" customWidth="1"/>
    <col min="4623" max="4623" width="5.7109375" style="294" customWidth="1"/>
    <col min="4624" max="4624" width="5" style="294" customWidth="1"/>
    <col min="4625" max="4625" width="5.42578125" style="294" customWidth="1"/>
    <col min="4626" max="4626" width="6.140625" style="294" customWidth="1"/>
    <col min="4627" max="4627" width="10.5703125" style="294" customWidth="1"/>
    <col min="4628" max="4629" width="6.140625" style="294" customWidth="1"/>
    <col min="4630" max="4630" width="5.5703125" style="294" customWidth="1"/>
    <col min="4631" max="4636" width="6.140625" style="294" customWidth="1"/>
    <col min="4637" max="4637" width="7.28515625" style="294" customWidth="1"/>
    <col min="4638" max="4638" width="13" style="294" customWidth="1"/>
    <col min="4639" max="4639" width="20" style="294" customWidth="1"/>
    <col min="4640" max="4646" width="7.85546875" style="294" customWidth="1"/>
    <col min="4647" max="4855" width="9.140625" style="294"/>
    <col min="4856" max="4856" width="6.28515625" style="294" customWidth="1"/>
    <col min="4857" max="4857" width="17" style="294" customWidth="1"/>
    <col min="4858" max="4858" width="8.140625" style="294" customWidth="1"/>
    <col min="4859" max="4859" width="11.5703125" style="294" customWidth="1"/>
    <col min="4860" max="4860" width="11.42578125" style="294" customWidth="1"/>
    <col min="4861" max="4861" width="6.5703125" style="294" customWidth="1"/>
    <col min="4862" max="4862" width="8.5703125" style="294" customWidth="1"/>
    <col min="4863" max="4863" width="9.85546875" style="294" customWidth="1"/>
    <col min="4864" max="4864" width="10.140625" style="294" customWidth="1"/>
    <col min="4865" max="4865" width="6.140625" style="294" customWidth="1"/>
    <col min="4866" max="4866" width="7.140625" style="294" customWidth="1"/>
    <col min="4867" max="4867" width="9.28515625" style="294" customWidth="1"/>
    <col min="4868" max="4869" width="6.140625" style="294" customWidth="1"/>
    <col min="4870" max="4870" width="5.7109375" style="294" customWidth="1"/>
    <col min="4871" max="4871" width="5.5703125" style="294" customWidth="1"/>
    <col min="4872" max="4872" width="5.28515625" style="294" customWidth="1"/>
    <col min="4873" max="4873" width="5.42578125" style="294" customWidth="1"/>
    <col min="4874" max="4874" width="5.5703125" style="294" customWidth="1"/>
    <col min="4875" max="4875" width="6.140625" style="294" customWidth="1"/>
    <col min="4876" max="4876" width="9.5703125" style="294" customWidth="1"/>
    <col min="4877" max="4877" width="6" style="294" customWidth="1"/>
    <col min="4878" max="4878" width="6.140625" style="294" customWidth="1"/>
    <col min="4879" max="4879" width="5.7109375" style="294" customWidth="1"/>
    <col min="4880" max="4880" width="5" style="294" customWidth="1"/>
    <col min="4881" max="4881" width="5.42578125" style="294" customWidth="1"/>
    <col min="4882" max="4882" width="6.140625" style="294" customWidth="1"/>
    <col min="4883" max="4883" width="10.5703125" style="294" customWidth="1"/>
    <col min="4884" max="4885" width="6.140625" style="294" customWidth="1"/>
    <col min="4886" max="4886" width="5.5703125" style="294" customWidth="1"/>
    <col min="4887" max="4892" width="6.140625" style="294" customWidth="1"/>
    <col min="4893" max="4893" width="7.28515625" style="294" customWidth="1"/>
    <col min="4894" max="4894" width="13" style="294" customWidth="1"/>
    <col min="4895" max="4895" width="20" style="294" customWidth="1"/>
    <col min="4896" max="4902" width="7.85546875" style="294" customWidth="1"/>
    <col min="4903" max="5111" width="9.140625" style="294"/>
    <col min="5112" max="5112" width="6.28515625" style="294" customWidth="1"/>
    <col min="5113" max="5113" width="17" style="294" customWidth="1"/>
    <col min="5114" max="5114" width="8.140625" style="294" customWidth="1"/>
    <col min="5115" max="5115" width="11.5703125" style="294" customWidth="1"/>
    <col min="5116" max="5116" width="11.42578125" style="294" customWidth="1"/>
    <col min="5117" max="5117" width="6.5703125" style="294" customWidth="1"/>
    <col min="5118" max="5118" width="8.5703125" style="294" customWidth="1"/>
    <col min="5119" max="5119" width="9.85546875" style="294" customWidth="1"/>
    <col min="5120" max="5120" width="10.140625" style="294" customWidth="1"/>
    <col min="5121" max="5121" width="6.140625" style="294" customWidth="1"/>
    <col min="5122" max="5122" width="7.140625" style="294" customWidth="1"/>
    <col min="5123" max="5123" width="9.28515625" style="294" customWidth="1"/>
    <col min="5124" max="5125" width="6.140625" style="294" customWidth="1"/>
    <col min="5126" max="5126" width="5.7109375" style="294" customWidth="1"/>
    <col min="5127" max="5127" width="5.5703125" style="294" customWidth="1"/>
    <col min="5128" max="5128" width="5.28515625" style="294" customWidth="1"/>
    <col min="5129" max="5129" width="5.42578125" style="294" customWidth="1"/>
    <col min="5130" max="5130" width="5.5703125" style="294" customWidth="1"/>
    <col min="5131" max="5131" width="6.140625" style="294" customWidth="1"/>
    <col min="5132" max="5132" width="9.5703125" style="294" customWidth="1"/>
    <col min="5133" max="5133" width="6" style="294" customWidth="1"/>
    <col min="5134" max="5134" width="6.140625" style="294" customWidth="1"/>
    <col min="5135" max="5135" width="5.7109375" style="294" customWidth="1"/>
    <col min="5136" max="5136" width="5" style="294" customWidth="1"/>
    <col min="5137" max="5137" width="5.42578125" style="294" customWidth="1"/>
    <col min="5138" max="5138" width="6.140625" style="294" customWidth="1"/>
    <col min="5139" max="5139" width="10.5703125" style="294" customWidth="1"/>
    <col min="5140" max="5141" width="6.140625" style="294" customWidth="1"/>
    <col min="5142" max="5142" width="5.5703125" style="294" customWidth="1"/>
    <col min="5143" max="5148" width="6.140625" style="294" customWidth="1"/>
    <col min="5149" max="5149" width="7.28515625" style="294" customWidth="1"/>
    <col min="5150" max="5150" width="13" style="294" customWidth="1"/>
    <col min="5151" max="5151" width="20" style="294" customWidth="1"/>
    <col min="5152" max="5158" width="7.85546875" style="294" customWidth="1"/>
    <col min="5159" max="5367" width="9.140625" style="294"/>
    <col min="5368" max="5368" width="6.28515625" style="294" customWidth="1"/>
    <col min="5369" max="5369" width="17" style="294" customWidth="1"/>
    <col min="5370" max="5370" width="8.140625" style="294" customWidth="1"/>
    <col min="5371" max="5371" width="11.5703125" style="294" customWidth="1"/>
    <col min="5372" max="5372" width="11.42578125" style="294" customWidth="1"/>
    <col min="5373" max="5373" width="6.5703125" style="294" customWidth="1"/>
    <col min="5374" max="5374" width="8.5703125" style="294" customWidth="1"/>
    <col min="5375" max="5375" width="9.85546875" style="294" customWidth="1"/>
    <col min="5376" max="5376" width="10.140625" style="294" customWidth="1"/>
    <col min="5377" max="5377" width="6.140625" style="294" customWidth="1"/>
    <col min="5378" max="5378" width="7.140625" style="294" customWidth="1"/>
    <col min="5379" max="5379" width="9.28515625" style="294" customWidth="1"/>
    <col min="5380" max="5381" width="6.140625" style="294" customWidth="1"/>
    <col min="5382" max="5382" width="5.7109375" style="294" customWidth="1"/>
    <col min="5383" max="5383" width="5.5703125" style="294" customWidth="1"/>
    <col min="5384" max="5384" width="5.28515625" style="294" customWidth="1"/>
    <col min="5385" max="5385" width="5.42578125" style="294" customWidth="1"/>
    <col min="5386" max="5386" width="5.5703125" style="294" customWidth="1"/>
    <col min="5387" max="5387" width="6.140625" style="294" customWidth="1"/>
    <col min="5388" max="5388" width="9.5703125" style="294" customWidth="1"/>
    <col min="5389" max="5389" width="6" style="294" customWidth="1"/>
    <col min="5390" max="5390" width="6.140625" style="294" customWidth="1"/>
    <col min="5391" max="5391" width="5.7109375" style="294" customWidth="1"/>
    <col min="5392" max="5392" width="5" style="294" customWidth="1"/>
    <col min="5393" max="5393" width="5.42578125" style="294" customWidth="1"/>
    <col min="5394" max="5394" width="6.140625" style="294" customWidth="1"/>
    <col min="5395" max="5395" width="10.5703125" style="294" customWidth="1"/>
    <col min="5396" max="5397" width="6.140625" style="294" customWidth="1"/>
    <col min="5398" max="5398" width="5.5703125" style="294" customWidth="1"/>
    <col min="5399" max="5404" width="6.140625" style="294" customWidth="1"/>
    <col min="5405" max="5405" width="7.28515625" style="294" customWidth="1"/>
    <col min="5406" max="5406" width="13" style="294" customWidth="1"/>
    <col min="5407" max="5407" width="20" style="294" customWidth="1"/>
    <col min="5408" max="5414" width="7.85546875" style="294" customWidth="1"/>
    <col min="5415" max="5623" width="9.140625" style="294"/>
    <col min="5624" max="5624" width="6.28515625" style="294" customWidth="1"/>
    <col min="5625" max="5625" width="17" style="294" customWidth="1"/>
    <col min="5626" max="5626" width="8.140625" style="294" customWidth="1"/>
    <col min="5627" max="5627" width="11.5703125" style="294" customWidth="1"/>
    <col min="5628" max="5628" width="11.42578125" style="294" customWidth="1"/>
    <col min="5629" max="5629" width="6.5703125" style="294" customWidth="1"/>
    <col min="5630" max="5630" width="8.5703125" style="294" customWidth="1"/>
    <col min="5631" max="5631" width="9.85546875" style="294" customWidth="1"/>
    <col min="5632" max="5632" width="10.140625" style="294" customWidth="1"/>
    <col min="5633" max="5633" width="6.140625" style="294" customWidth="1"/>
    <col min="5634" max="5634" width="7.140625" style="294" customWidth="1"/>
    <col min="5635" max="5635" width="9.28515625" style="294" customWidth="1"/>
    <col min="5636" max="5637" width="6.140625" style="294" customWidth="1"/>
    <col min="5638" max="5638" width="5.7109375" style="294" customWidth="1"/>
    <col min="5639" max="5639" width="5.5703125" style="294" customWidth="1"/>
    <col min="5640" max="5640" width="5.28515625" style="294" customWidth="1"/>
    <col min="5641" max="5641" width="5.42578125" style="294" customWidth="1"/>
    <col min="5642" max="5642" width="5.5703125" style="294" customWidth="1"/>
    <col min="5643" max="5643" width="6.140625" style="294" customWidth="1"/>
    <col min="5644" max="5644" width="9.5703125" style="294" customWidth="1"/>
    <col min="5645" max="5645" width="6" style="294" customWidth="1"/>
    <col min="5646" max="5646" width="6.140625" style="294" customWidth="1"/>
    <col min="5647" max="5647" width="5.7109375" style="294" customWidth="1"/>
    <col min="5648" max="5648" width="5" style="294" customWidth="1"/>
    <col min="5649" max="5649" width="5.42578125" style="294" customWidth="1"/>
    <col min="5650" max="5650" width="6.140625" style="294" customWidth="1"/>
    <col min="5651" max="5651" width="10.5703125" style="294" customWidth="1"/>
    <col min="5652" max="5653" width="6.140625" style="294" customWidth="1"/>
    <col min="5654" max="5654" width="5.5703125" style="294" customWidth="1"/>
    <col min="5655" max="5660" width="6.140625" style="294" customWidth="1"/>
    <col min="5661" max="5661" width="7.28515625" style="294" customWidth="1"/>
    <col min="5662" max="5662" width="13" style="294" customWidth="1"/>
    <col min="5663" max="5663" width="20" style="294" customWidth="1"/>
    <col min="5664" max="5670" width="7.85546875" style="294" customWidth="1"/>
    <col min="5671" max="5879" width="9.140625" style="294"/>
    <col min="5880" max="5880" width="6.28515625" style="294" customWidth="1"/>
    <col min="5881" max="5881" width="17" style="294" customWidth="1"/>
    <col min="5882" max="5882" width="8.140625" style="294" customWidth="1"/>
    <col min="5883" max="5883" width="11.5703125" style="294" customWidth="1"/>
    <col min="5884" max="5884" width="11.42578125" style="294" customWidth="1"/>
    <col min="5885" max="5885" width="6.5703125" style="294" customWidth="1"/>
    <col min="5886" max="5886" width="8.5703125" style="294" customWidth="1"/>
    <col min="5887" max="5887" width="9.85546875" style="294" customWidth="1"/>
    <col min="5888" max="5888" width="10.140625" style="294" customWidth="1"/>
    <col min="5889" max="5889" width="6.140625" style="294" customWidth="1"/>
    <col min="5890" max="5890" width="7.140625" style="294" customWidth="1"/>
    <col min="5891" max="5891" width="9.28515625" style="294" customWidth="1"/>
    <col min="5892" max="5893" width="6.140625" style="294" customWidth="1"/>
    <col min="5894" max="5894" width="5.7109375" style="294" customWidth="1"/>
    <col min="5895" max="5895" width="5.5703125" style="294" customWidth="1"/>
    <col min="5896" max="5896" width="5.28515625" style="294" customWidth="1"/>
    <col min="5897" max="5897" width="5.42578125" style="294" customWidth="1"/>
    <col min="5898" max="5898" width="5.5703125" style="294" customWidth="1"/>
    <col min="5899" max="5899" width="6.140625" style="294" customWidth="1"/>
    <col min="5900" max="5900" width="9.5703125" style="294" customWidth="1"/>
    <col min="5901" max="5901" width="6" style="294" customWidth="1"/>
    <col min="5902" max="5902" width="6.140625" style="294" customWidth="1"/>
    <col min="5903" max="5903" width="5.7109375" style="294" customWidth="1"/>
    <col min="5904" max="5904" width="5" style="294" customWidth="1"/>
    <col min="5905" max="5905" width="5.42578125" style="294" customWidth="1"/>
    <col min="5906" max="5906" width="6.140625" style="294" customWidth="1"/>
    <col min="5907" max="5907" width="10.5703125" style="294" customWidth="1"/>
    <col min="5908" max="5909" width="6.140625" style="294" customWidth="1"/>
    <col min="5910" max="5910" width="5.5703125" style="294" customWidth="1"/>
    <col min="5911" max="5916" width="6.140625" style="294" customWidth="1"/>
    <col min="5917" max="5917" width="7.28515625" style="294" customWidth="1"/>
    <col min="5918" max="5918" width="13" style="294" customWidth="1"/>
    <col min="5919" max="5919" width="20" style="294" customWidth="1"/>
    <col min="5920" max="5926" width="7.85546875" style="294" customWidth="1"/>
    <col min="5927" max="6135" width="9.140625" style="294"/>
    <col min="6136" max="6136" width="6.28515625" style="294" customWidth="1"/>
    <col min="6137" max="6137" width="17" style="294" customWidth="1"/>
    <col min="6138" max="6138" width="8.140625" style="294" customWidth="1"/>
    <col min="6139" max="6139" width="11.5703125" style="294" customWidth="1"/>
    <col min="6140" max="6140" width="11.42578125" style="294" customWidth="1"/>
    <col min="6141" max="6141" width="6.5703125" style="294" customWidth="1"/>
    <col min="6142" max="6142" width="8.5703125" style="294" customWidth="1"/>
    <col min="6143" max="6143" width="9.85546875" style="294" customWidth="1"/>
    <col min="6144" max="6144" width="10.140625" style="294" customWidth="1"/>
    <col min="6145" max="6145" width="6.140625" style="294" customWidth="1"/>
    <col min="6146" max="6146" width="7.140625" style="294" customWidth="1"/>
    <col min="6147" max="6147" width="9.28515625" style="294" customWidth="1"/>
    <col min="6148" max="6149" width="6.140625" style="294" customWidth="1"/>
    <col min="6150" max="6150" width="5.7109375" style="294" customWidth="1"/>
    <col min="6151" max="6151" width="5.5703125" style="294" customWidth="1"/>
    <col min="6152" max="6152" width="5.28515625" style="294" customWidth="1"/>
    <col min="6153" max="6153" width="5.42578125" style="294" customWidth="1"/>
    <col min="6154" max="6154" width="5.5703125" style="294" customWidth="1"/>
    <col min="6155" max="6155" width="6.140625" style="294" customWidth="1"/>
    <col min="6156" max="6156" width="9.5703125" style="294" customWidth="1"/>
    <col min="6157" max="6157" width="6" style="294" customWidth="1"/>
    <col min="6158" max="6158" width="6.140625" style="294" customWidth="1"/>
    <col min="6159" max="6159" width="5.7109375" style="294" customWidth="1"/>
    <col min="6160" max="6160" width="5" style="294" customWidth="1"/>
    <col min="6161" max="6161" width="5.42578125" style="294" customWidth="1"/>
    <col min="6162" max="6162" width="6.140625" style="294" customWidth="1"/>
    <col min="6163" max="6163" width="10.5703125" style="294" customWidth="1"/>
    <col min="6164" max="6165" width="6.140625" style="294" customWidth="1"/>
    <col min="6166" max="6166" width="5.5703125" style="294" customWidth="1"/>
    <col min="6167" max="6172" width="6.140625" style="294" customWidth="1"/>
    <col min="6173" max="6173" width="7.28515625" style="294" customWidth="1"/>
    <col min="6174" max="6174" width="13" style="294" customWidth="1"/>
    <col min="6175" max="6175" width="20" style="294" customWidth="1"/>
    <col min="6176" max="6182" width="7.85546875" style="294" customWidth="1"/>
    <col min="6183" max="6391" width="9.140625" style="294"/>
    <col min="6392" max="6392" width="6.28515625" style="294" customWidth="1"/>
    <col min="6393" max="6393" width="17" style="294" customWidth="1"/>
    <col min="6394" max="6394" width="8.140625" style="294" customWidth="1"/>
    <col min="6395" max="6395" width="11.5703125" style="294" customWidth="1"/>
    <col min="6396" max="6396" width="11.42578125" style="294" customWidth="1"/>
    <col min="6397" max="6397" width="6.5703125" style="294" customWidth="1"/>
    <col min="6398" max="6398" width="8.5703125" style="294" customWidth="1"/>
    <col min="6399" max="6399" width="9.85546875" style="294" customWidth="1"/>
    <col min="6400" max="6400" width="10.140625" style="294" customWidth="1"/>
    <col min="6401" max="6401" width="6.140625" style="294" customWidth="1"/>
    <col min="6402" max="6402" width="7.140625" style="294" customWidth="1"/>
    <col min="6403" max="6403" width="9.28515625" style="294" customWidth="1"/>
    <col min="6404" max="6405" width="6.140625" style="294" customWidth="1"/>
    <col min="6406" max="6406" width="5.7109375" style="294" customWidth="1"/>
    <col min="6407" max="6407" width="5.5703125" style="294" customWidth="1"/>
    <col min="6408" max="6408" width="5.28515625" style="294" customWidth="1"/>
    <col min="6409" max="6409" width="5.42578125" style="294" customWidth="1"/>
    <col min="6410" max="6410" width="5.5703125" style="294" customWidth="1"/>
    <col min="6411" max="6411" width="6.140625" style="294" customWidth="1"/>
    <col min="6412" max="6412" width="9.5703125" style="294" customWidth="1"/>
    <col min="6413" max="6413" width="6" style="294" customWidth="1"/>
    <col min="6414" max="6414" width="6.140625" style="294" customWidth="1"/>
    <col min="6415" max="6415" width="5.7109375" style="294" customWidth="1"/>
    <col min="6416" max="6416" width="5" style="294" customWidth="1"/>
    <col min="6417" max="6417" width="5.42578125" style="294" customWidth="1"/>
    <col min="6418" max="6418" width="6.140625" style="294" customWidth="1"/>
    <col min="6419" max="6419" width="10.5703125" style="294" customWidth="1"/>
    <col min="6420" max="6421" width="6.140625" style="294" customWidth="1"/>
    <col min="6422" max="6422" width="5.5703125" style="294" customWidth="1"/>
    <col min="6423" max="6428" width="6.140625" style="294" customWidth="1"/>
    <col min="6429" max="6429" width="7.28515625" style="294" customWidth="1"/>
    <col min="6430" max="6430" width="13" style="294" customWidth="1"/>
    <col min="6431" max="6431" width="20" style="294" customWidth="1"/>
    <col min="6432" max="6438" width="7.85546875" style="294" customWidth="1"/>
    <col min="6439" max="6647" width="9.140625" style="294"/>
    <col min="6648" max="6648" width="6.28515625" style="294" customWidth="1"/>
    <col min="6649" max="6649" width="17" style="294" customWidth="1"/>
    <col min="6650" max="6650" width="8.140625" style="294" customWidth="1"/>
    <col min="6651" max="6651" width="11.5703125" style="294" customWidth="1"/>
    <col min="6652" max="6652" width="11.42578125" style="294" customWidth="1"/>
    <col min="6653" max="6653" width="6.5703125" style="294" customWidth="1"/>
    <col min="6654" max="6654" width="8.5703125" style="294" customWidth="1"/>
    <col min="6655" max="6655" width="9.85546875" style="294" customWidth="1"/>
    <col min="6656" max="6656" width="10.140625" style="294" customWidth="1"/>
    <col min="6657" max="6657" width="6.140625" style="294" customWidth="1"/>
    <col min="6658" max="6658" width="7.140625" style="294" customWidth="1"/>
    <col min="6659" max="6659" width="9.28515625" style="294" customWidth="1"/>
    <col min="6660" max="6661" width="6.140625" style="294" customWidth="1"/>
    <col min="6662" max="6662" width="5.7109375" style="294" customWidth="1"/>
    <col min="6663" max="6663" width="5.5703125" style="294" customWidth="1"/>
    <col min="6664" max="6664" width="5.28515625" style="294" customWidth="1"/>
    <col min="6665" max="6665" width="5.42578125" style="294" customWidth="1"/>
    <col min="6666" max="6666" width="5.5703125" style="294" customWidth="1"/>
    <col min="6667" max="6667" width="6.140625" style="294" customWidth="1"/>
    <col min="6668" max="6668" width="9.5703125" style="294" customWidth="1"/>
    <col min="6669" max="6669" width="6" style="294" customWidth="1"/>
    <col min="6670" max="6670" width="6.140625" style="294" customWidth="1"/>
    <col min="6671" max="6671" width="5.7109375" style="294" customWidth="1"/>
    <col min="6672" max="6672" width="5" style="294" customWidth="1"/>
    <col min="6673" max="6673" width="5.42578125" style="294" customWidth="1"/>
    <col min="6674" max="6674" width="6.140625" style="294" customWidth="1"/>
    <col min="6675" max="6675" width="10.5703125" style="294" customWidth="1"/>
    <col min="6676" max="6677" width="6.140625" style="294" customWidth="1"/>
    <col min="6678" max="6678" width="5.5703125" style="294" customWidth="1"/>
    <col min="6679" max="6684" width="6.140625" style="294" customWidth="1"/>
    <col min="6685" max="6685" width="7.28515625" style="294" customWidth="1"/>
    <col min="6686" max="6686" width="13" style="294" customWidth="1"/>
    <col min="6687" max="6687" width="20" style="294" customWidth="1"/>
    <col min="6688" max="6694" width="7.85546875" style="294" customWidth="1"/>
    <col min="6695" max="6903" width="9.140625" style="294"/>
    <col min="6904" max="6904" width="6.28515625" style="294" customWidth="1"/>
    <col min="6905" max="6905" width="17" style="294" customWidth="1"/>
    <col min="6906" max="6906" width="8.140625" style="294" customWidth="1"/>
    <col min="6907" max="6907" width="11.5703125" style="294" customWidth="1"/>
    <col min="6908" max="6908" width="11.42578125" style="294" customWidth="1"/>
    <col min="6909" max="6909" width="6.5703125" style="294" customWidth="1"/>
    <col min="6910" max="6910" width="8.5703125" style="294" customWidth="1"/>
    <col min="6911" max="6911" width="9.85546875" style="294" customWidth="1"/>
    <col min="6912" max="6912" width="10.140625" style="294" customWidth="1"/>
    <col min="6913" max="6913" width="6.140625" style="294" customWidth="1"/>
    <col min="6914" max="6914" width="7.140625" style="294" customWidth="1"/>
    <col min="6915" max="6915" width="9.28515625" style="294" customWidth="1"/>
    <col min="6916" max="6917" width="6.140625" style="294" customWidth="1"/>
    <col min="6918" max="6918" width="5.7109375" style="294" customWidth="1"/>
    <col min="6919" max="6919" width="5.5703125" style="294" customWidth="1"/>
    <col min="6920" max="6920" width="5.28515625" style="294" customWidth="1"/>
    <col min="6921" max="6921" width="5.42578125" style="294" customWidth="1"/>
    <col min="6922" max="6922" width="5.5703125" style="294" customWidth="1"/>
    <col min="6923" max="6923" width="6.140625" style="294" customWidth="1"/>
    <col min="6924" max="6924" width="9.5703125" style="294" customWidth="1"/>
    <col min="6925" max="6925" width="6" style="294" customWidth="1"/>
    <col min="6926" max="6926" width="6.140625" style="294" customWidth="1"/>
    <col min="6927" max="6927" width="5.7109375" style="294" customWidth="1"/>
    <col min="6928" max="6928" width="5" style="294" customWidth="1"/>
    <col min="6929" max="6929" width="5.42578125" style="294" customWidth="1"/>
    <col min="6930" max="6930" width="6.140625" style="294" customWidth="1"/>
    <col min="6931" max="6931" width="10.5703125" style="294" customWidth="1"/>
    <col min="6932" max="6933" width="6.140625" style="294" customWidth="1"/>
    <col min="6934" max="6934" width="5.5703125" style="294" customWidth="1"/>
    <col min="6935" max="6940" width="6.140625" style="294" customWidth="1"/>
    <col min="6941" max="6941" width="7.28515625" style="294" customWidth="1"/>
    <col min="6942" max="6942" width="13" style="294" customWidth="1"/>
    <col min="6943" max="6943" width="20" style="294" customWidth="1"/>
    <col min="6944" max="6950" width="7.85546875" style="294" customWidth="1"/>
    <col min="6951" max="7159" width="9.140625" style="294"/>
    <col min="7160" max="7160" width="6.28515625" style="294" customWidth="1"/>
    <col min="7161" max="7161" width="17" style="294" customWidth="1"/>
    <col min="7162" max="7162" width="8.140625" style="294" customWidth="1"/>
    <col min="7163" max="7163" width="11.5703125" style="294" customWidth="1"/>
    <col min="7164" max="7164" width="11.42578125" style="294" customWidth="1"/>
    <col min="7165" max="7165" width="6.5703125" style="294" customWidth="1"/>
    <col min="7166" max="7166" width="8.5703125" style="294" customWidth="1"/>
    <col min="7167" max="7167" width="9.85546875" style="294" customWidth="1"/>
    <col min="7168" max="7168" width="10.140625" style="294" customWidth="1"/>
    <col min="7169" max="7169" width="6.140625" style="294" customWidth="1"/>
    <col min="7170" max="7170" width="7.140625" style="294" customWidth="1"/>
    <col min="7171" max="7171" width="9.28515625" style="294" customWidth="1"/>
    <col min="7172" max="7173" width="6.140625" style="294" customWidth="1"/>
    <col min="7174" max="7174" width="5.7109375" style="294" customWidth="1"/>
    <col min="7175" max="7175" width="5.5703125" style="294" customWidth="1"/>
    <col min="7176" max="7176" width="5.28515625" style="294" customWidth="1"/>
    <col min="7177" max="7177" width="5.42578125" style="294" customWidth="1"/>
    <col min="7178" max="7178" width="5.5703125" style="294" customWidth="1"/>
    <col min="7179" max="7179" width="6.140625" style="294" customWidth="1"/>
    <col min="7180" max="7180" width="9.5703125" style="294" customWidth="1"/>
    <col min="7181" max="7181" width="6" style="294" customWidth="1"/>
    <col min="7182" max="7182" width="6.140625" style="294" customWidth="1"/>
    <col min="7183" max="7183" width="5.7109375" style="294" customWidth="1"/>
    <col min="7184" max="7184" width="5" style="294" customWidth="1"/>
    <col min="7185" max="7185" width="5.42578125" style="294" customWidth="1"/>
    <col min="7186" max="7186" width="6.140625" style="294" customWidth="1"/>
    <col min="7187" max="7187" width="10.5703125" style="294" customWidth="1"/>
    <col min="7188" max="7189" width="6.140625" style="294" customWidth="1"/>
    <col min="7190" max="7190" width="5.5703125" style="294" customWidth="1"/>
    <col min="7191" max="7196" width="6.140625" style="294" customWidth="1"/>
    <col min="7197" max="7197" width="7.28515625" style="294" customWidth="1"/>
    <col min="7198" max="7198" width="13" style="294" customWidth="1"/>
    <col min="7199" max="7199" width="20" style="294" customWidth="1"/>
    <col min="7200" max="7206" width="7.85546875" style="294" customWidth="1"/>
    <col min="7207" max="7415" width="9.140625" style="294"/>
    <col min="7416" max="7416" width="6.28515625" style="294" customWidth="1"/>
    <col min="7417" max="7417" width="17" style="294" customWidth="1"/>
    <col min="7418" max="7418" width="8.140625" style="294" customWidth="1"/>
    <col min="7419" max="7419" width="11.5703125" style="294" customWidth="1"/>
    <col min="7420" max="7420" width="11.42578125" style="294" customWidth="1"/>
    <col min="7421" max="7421" width="6.5703125" style="294" customWidth="1"/>
    <col min="7422" max="7422" width="8.5703125" style="294" customWidth="1"/>
    <col min="7423" max="7423" width="9.85546875" style="294" customWidth="1"/>
    <col min="7424" max="7424" width="10.140625" style="294" customWidth="1"/>
    <col min="7425" max="7425" width="6.140625" style="294" customWidth="1"/>
    <col min="7426" max="7426" width="7.140625" style="294" customWidth="1"/>
    <col min="7427" max="7427" width="9.28515625" style="294" customWidth="1"/>
    <col min="7428" max="7429" width="6.140625" style="294" customWidth="1"/>
    <col min="7430" max="7430" width="5.7109375" style="294" customWidth="1"/>
    <col min="7431" max="7431" width="5.5703125" style="294" customWidth="1"/>
    <col min="7432" max="7432" width="5.28515625" style="294" customWidth="1"/>
    <col min="7433" max="7433" width="5.42578125" style="294" customWidth="1"/>
    <col min="7434" max="7434" width="5.5703125" style="294" customWidth="1"/>
    <col min="7435" max="7435" width="6.140625" style="294" customWidth="1"/>
    <col min="7436" max="7436" width="9.5703125" style="294" customWidth="1"/>
    <col min="7437" max="7437" width="6" style="294" customWidth="1"/>
    <col min="7438" max="7438" width="6.140625" style="294" customWidth="1"/>
    <col min="7439" max="7439" width="5.7109375" style="294" customWidth="1"/>
    <col min="7440" max="7440" width="5" style="294" customWidth="1"/>
    <col min="7441" max="7441" width="5.42578125" style="294" customWidth="1"/>
    <col min="7442" max="7442" width="6.140625" style="294" customWidth="1"/>
    <col min="7443" max="7443" width="10.5703125" style="294" customWidth="1"/>
    <col min="7444" max="7445" width="6.140625" style="294" customWidth="1"/>
    <col min="7446" max="7446" width="5.5703125" style="294" customWidth="1"/>
    <col min="7447" max="7452" width="6.140625" style="294" customWidth="1"/>
    <col min="7453" max="7453" width="7.28515625" style="294" customWidth="1"/>
    <col min="7454" max="7454" width="13" style="294" customWidth="1"/>
    <col min="7455" max="7455" width="20" style="294" customWidth="1"/>
    <col min="7456" max="7462" width="7.85546875" style="294" customWidth="1"/>
    <col min="7463" max="7671" width="9.140625" style="294"/>
    <col min="7672" max="7672" width="6.28515625" style="294" customWidth="1"/>
    <col min="7673" max="7673" width="17" style="294" customWidth="1"/>
    <col min="7674" max="7674" width="8.140625" style="294" customWidth="1"/>
    <col min="7675" max="7675" width="11.5703125" style="294" customWidth="1"/>
    <col min="7676" max="7676" width="11.42578125" style="294" customWidth="1"/>
    <col min="7677" max="7677" width="6.5703125" style="294" customWidth="1"/>
    <col min="7678" max="7678" width="8.5703125" style="294" customWidth="1"/>
    <col min="7679" max="7679" width="9.85546875" style="294" customWidth="1"/>
    <col min="7680" max="7680" width="10.140625" style="294" customWidth="1"/>
    <col min="7681" max="7681" width="6.140625" style="294" customWidth="1"/>
    <col min="7682" max="7682" width="7.140625" style="294" customWidth="1"/>
    <col min="7683" max="7683" width="9.28515625" style="294" customWidth="1"/>
    <col min="7684" max="7685" width="6.140625" style="294" customWidth="1"/>
    <col min="7686" max="7686" width="5.7109375" style="294" customWidth="1"/>
    <col min="7687" max="7687" width="5.5703125" style="294" customWidth="1"/>
    <col min="7688" max="7688" width="5.28515625" style="294" customWidth="1"/>
    <col min="7689" max="7689" width="5.42578125" style="294" customWidth="1"/>
    <col min="7690" max="7690" width="5.5703125" style="294" customWidth="1"/>
    <col min="7691" max="7691" width="6.140625" style="294" customWidth="1"/>
    <col min="7692" max="7692" width="9.5703125" style="294" customWidth="1"/>
    <col min="7693" max="7693" width="6" style="294" customWidth="1"/>
    <col min="7694" max="7694" width="6.140625" style="294" customWidth="1"/>
    <col min="7695" max="7695" width="5.7109375" style="294" customWidth="1"/>
    <col min="7696" max="7696" width="5" style="294" customWidth="1"/>
    <col min="7697" max="7697" width="5.42578125" style="294" customWidth="1"/>
    <col min="7698" max="7698" width="6.140625" style="294" customWidth="1"/>
    <col min="7699" max="7699" width="10.5703125" style="294" customWidth="1"/>
    <col min="7700" max="7701" width="6.140625" style="294" customWidth="1"/>
    <col min="7702" max="7702" width="5.5703125" style="294" customWidth="1"/>
    <col min="7703" max="7708" width="6.140625" style="294" customWidth="1"/>
    <col min="7709" max="7709" width="7.28515625" style="294" customWidth="1"/>
    <col min="7710" max="7710" width="13" style="294" customWidth="1"/>
    <col min="7711" max="7711" width="20" style="294" customWidth="1"/>
    <col min="7712" max="7718" width="7.85546875" style="294" customWidth="1"/>
    <col min="7719" max="7927" width="9.140625" style="294"/>
    <col min="7928" max="7928" width="6.28515625" style="294" customWidth="1"/>
    <col min="7929" max="7929" width="17" style="294" customWidth="1"/>
    <col min="7930" max="7930" width="8.140625" style="294" customWidth="1"/>
    <col min="7931" max="7931" width="11.5703125" style="294" customWidth="1"/>
    <col min="7932" max="7932" width="11.42578125" style="294" customWidth="1"/>
    <col min="7933" max="7933" width="6.5703125" style="294" customWidth="1"/>
    <col min="7934" max="7934" width="8.5703125" style="294" customWidth="1"/>
    <col min="7935" max="7935" width="9.85546875" style="294" customWidth="1"/>
    <col min="7936" max="7936" width="10.140625" style="294" customWidth="1"/>
    <col min="7937" max="7937" width="6.140625" style="294" customWidth="1"/>
    <col min="7938" max="7938" width="7.140625" style="294" customWidth="1"/>
    <col min="7939" max="7939" width="9.28515625" style="294" customWidth="1"/>
    <col min="7940" max="7941" width="6.140625" style="294" customWidth="1"/>
    <col min="7942" max="7942" width="5.7109375" style="294" customWidth="1"/>
    <col min="7943" max="7943" width="5.5703125" style="294" customWidth="1"/>
    <col min="7944" max="7944" width="5.28515625" style="294" customWidth="1"/>
    <col min="7945" max="7945" width="5.42578125" style="294" customWidth="1"/>
    <col min="7946" max="7946" width="5.5703125" style="294" customWidth="1"/>
    <col min="7947" max="7947" width="6.140625" style="294" customWidth="1"/>
    <col min="7948" max="7948" width="9.5703125" style="294" customWidth="1"/>
    <col min="7949" max="7949" width="6" style="294" customWidth="1"/>
    <col min="7950" max="7950" width="6.140625" style="294" customWidth="1"/>
    <col min="7951" max="7951" width="5.7109375" style="294" customWidth="1"/>
    <col min="7952" max="7952" width="5" style="294" customWidth="1"/>
    <col min="7953" max="7953" width="5.42578125" style="294" customWidth="1"/>
    <col min="7954" max="7954" width="6.140625" style="294" customWidth="1"/>
    <col min="7955" max="7955" width="10.5703125" style="294" customWidth="1"/>
    <col min="7956" max="7957" width="6.140625" style="294" customWidth="1"/>
    <col min="7958" max="7958" width="5.5703125" style="294" customWidth="1"/>
    <col min="7959" max="7964" width="6.140625" style="294" customWidth="1"/>
    <col min="7965" max="7965" width="7.28515625" style="294" customWidth="1"/>
    <col min="7966" max="7966" width="13" style="294" customWidth="1"/>
    <col min="7967" max="7967" width="20" style="294" customWidth="1"/>
    <col min="7968" max="7974" width="7.85546875" style="294" customWidth="1"/>
    <col min="7975" max="8183" width="9.140625" style="294"/>
    <col min="8184" max="8184" width="6.28515625" style="294" customWidth="1"/>
    <col min="8185" max="8185" width="17" style="294" customWidth="1"/>
    <col min="8186" max="8186" width="8.140625" style="294" customWidth="1"/>
    <col min="8187" max="8187" width="11.5703125" style="294" customWidth="1"/>
    <col min="8188" max="8188" width="11.42578125" style="294" customWidth="1"/>
    <col min="8189" max="8189" width="6.5703125" style="294" customWidth="1"/>
    <col min="8190" max="8190" width="8.5703125" style="294" customWidth="1"/>
    <col min="8191" max="8191" width="9.85546875" style="294" customWidth="1"/>
    <col min="8192" max="8192" width="10.140625" style="294" customWidth="1"/>
    <col min="8193" max="8193" width="6.140625" style="294" customWidth="1"/>
    <col min="8194" max="8194" width="7.140625" style="294" customWidth="1"/>
    <col min="8195" max="8195" width="9.28515625" style="294" customWidth="1"/>
    <col min="8196" max="8197" width="6.140625" style="294" customWidth="1"/>
    <col min="8198" max="8198" width="5.7109375" style="294" customWidth="1"/>
    <col min="8199" max="8199" width="5.5703125" style="294" customWidth="1"/>
    <col min="8200" max="8200" width="5.28515625" style="294" customWidth="1"/>
    <col min="8201" max="8201" width="5.42578125" style="294" customWidth="1"/>
    <col min="8202" max="8202" width="5.5703125" style="294" customWidth="1"/>
    <col min="8203" max="8203" width="6.140625" style="294" customWidth="1"/>
    <col min="8204" max="8204" width="9.5703125" style="294" customWidth="1"/>
    <col min="8205" max="8205" width="6" style="294" customWidth="1"/>
    <col min="8206" max="8206" width="6.140625" style="294" customWidth="1"/>
    <col min="8207" max="8207" width="5.7109375" style="294" customWidth="1"/>
    <col min="8208" max="8208" width="5" style="294" customWidth="1"/>
    <col min="8209" max="8209" width="5.42578125" style="294" customWidth="1"/>
    <col min="8210" max="8210" width="6.140625" style="294" customWidth="1"/>
    <col min="8211" max="8211" width="10.5703125" style="294" customWidth="1"/>
    <col min="8212" max="8213" width="6.140625" style="294" customWidth="1"/>
    <col min="8214" max="8214" width="5.5703125" style="294" customWidth="1"/>
    <col min="8215" max="8220" width="6.140625" style="294" customWidth="1"/>
    <col min="8221" max="8221" width="7.28515625" style="294" customWidth="1"/>
    <col min="8222" max="8222" width="13" style="294" customWidth="1"/>
    <col min="8223" max="8223" width="20" style="294" customWidth="1"/>
    <col min="8224" max="8230" width="7.85546875" style="294" customWidth="1"/>
    <col min="8231" max="8439" width="9.140625" style="294"/>
    <col min="8440" max="8440" width="6.28515625" style="294" customWidth="1"/>
    <col min="8441" max="8441" width="17" style="294" customWidth="1"/>
    <col min="8442" max="8442" width="8.140625" style="294" customWidth="1"/>
    <col min="8443" max="8443" width="11.5703125" style="294" customWidth="1"/>
    <col min="8444" max="8444" width="11.42578125" style="294" customWidth="1"/>
    <col min="8445" max="8445" width="6.5703125" style="294" customWidth="1"/>
    <col min="8446" max="8446" width="8.5703125" style="294" customWidth="1"/>
    <col min="8447" max="8447" width="9.85546875" style="294" customWidth="1"/>
    <col min="8448" max="8448" width="10.140625" style="294" customWidth="1"/>
    <col min="8449" max="8449" width="6.140625" style="294" customWidth="1"/>
    <col min="8450" max="8450" width="7.140625" style="294" customWidth="1"/>
    <col min="8451" max="8451" width="9.28515625" style="294" customWidth="1"/>
    <col min="8452" max="8453" width="6.140625" style="294" customWidth="1"/>
    <col min="8454" max="8454" width="5.7109375" style="294" customWidth="1"/>
    <col min="8455" max="8455" width="5.5703125" style="294" customWidth="1"/>
    <col min="8456" max="8456" width="5.28515625" style="294" customWidth="1"/>
    <col min="8457" max="8457" width="5.42578125" style="294" customWidth="1"/>
    <col min="8458" max="8458" width="5.5703125" style="294" customWidth="1"/>
    <col min="8459" max="8459" width="6.140625" style="294" customWidth="1"/>
    <col min="8460" max="8460" width="9.5703125" style="294" customWidth="1"/>
    <col min="8461" max="8461" width="6" style="294" customWidth="1"/>
    <col min="8462" max="8462" width="6.140625" style="294" customWidth="1"/>
    <col min="8463" max="8463" width="5.7109375" style="294" customWidth="1"/>
    <col min="8464" max="8464" width="5" style="294" customWidth="1"/>
    <col min="8465" max="8465" width="5.42578125" style="294" customWidth="1"/>
    <col min="8466" max="8466" width="6.140625" style="294" customWidth="1"/>
    <col min="8467" max="8467" width="10.5703125" style="294" customWidth="1"/>
    <col min="8468" max="8469" width="6.140625" style="294" customWidth="1"/>
    <col min="8470" max="8470" width="5.5703125" style="294" customWidth="1"/>
    <col min="8471" max="8476" width="6.140625" style="294" customWidth="1"/>
    <col min="8477" max="8477" width="7.28515625" style="294" customWidth="1"/>
    <col min="8478" max="8478" width="13" style="294" customWidth="1"/>
    <col min="8479" max="8479" width="20" style="294" customWidth="1"/>
    <col min="8480" max="8486" width="7.85546875" style="294" customWidth="1"/>
    <col min="8487" max="8695" width="9.140625" style="294"/>
    <col min="8696" max="8696" width="6.28515625" style="294" customWidth="1"/>
    <col min="8697" max="8697" width="17" style="294" customWidth="1"/>
    <col min="8698" max="8698" width="8.140625" style="294" customWidth="1"/>
    <col min="8699" max="8699" width="11.5703125" style="294" customWidth="1"/>
    <col min="8700" max="8700" width="11.42578125" style="294" customWidth="1"/>
    <col min="8701" max="8701" width="6.5703125" style="294" customWidth="1"/>
    <col min="8702" max="8702" width="8.5703125" style="294" customWidth="1"/>
    <col min="8703" max="8703" width="9.85546875" style="294" customWidth="1"/>
    <col min="8704" max="8704" width="10.140625" style="294" customWidth="1"/>
    <col min="8705" max="8705" width="6.140625" style="294" customWidth="1"/>
    <col min="8706" max="8706" width="7.140625" style="294" customWidth="1"/>
    <col min="8707" max="8707" width="9.28515625" style="294" customWidth="1"/>
    <col min="8708" max="8709" width="6.140625" style="294" customWidth="1"/>
    <col min="8710" max="8710" width="5.7109375" style="294" customWidth="1"/>
    <col min="8711" max="8711" width="5.5703125" style="294" customWidth="1"/>
    <col min="8712" max="8712" width="5.28515625" style="294" customWidth="1"/>
    <col min="8713" max="8713" width="5.42578125" style="294" customWidth="1"/>
    <col min="8714" max="8714" width="5.5703125" style="294" customWidth="1"/>
    <col min="8715" max="8715" width="6.140625" style="294" customWidth="1"/>
    <col min="8716" max="8716" width="9.5703125" style="294" customWidth="1"/>
    <col min="8717" max="8717" width="6" style="294" customWidth="1"/>
    <col min="8718" max="8718" width="6.140625" style="294" customWidth="1"/>
    <col min="8719" max="8719" width="5.7109375" style="294" customWidth="1"/>
    <col min="8720" max="8720" width="5" style="294" customWidth="1"/>
    <col min="8721" max="8721" width="5.42578125" style="294" customWidth="1"/>
    <col min="8722" max="8722" width="6.140625" style="294" customWidth="1"/>
    <col min="8723" max="8723" width="10.5703125" style="294" customWidth="1"/>
    <col min="8724" max="8725" width="6.140625" style="294" customWidth="1"/>
    <col min="8726" max="8726" width="5.5703125" style="294" customWidth="1"/>
    <col min="8727" max="8732" width="6.140625" style="294" customWidth="1"/>
    <col min="8733" max="8733" width="7.28515625" style="294" customWidth="1"/>
    <col min="8734" max="8734" width="13" style="294" customWidth="1"/>
    <col min="8735" max="8735" width="20" style="294" customWidth="1"/>
    <col min="8736" max="8742" width="7.85546875" style="294" customWidth="1"/>
    <col min="8743" max="8951" width="9.140625" style="294"/>
    <col min="8952" max="8952" width="6.28515625" style="294" customWidth="1"/>
    <col min="8953" max="8953" width="17" style="294" customWidth="1"/>
    <col min="8954" max="8954" width="8.140625" style="294" customWidth="1"/>
    <col min="8955" max="8955" width="11.5703125" style="294" customWidth="1"/>
    <col min="8956" max="8956" width="11.42578125" style="294" customWidth="1"/>
    <col min="8957" max="8957" width="6.5703125" style="294" customWidth="1"/>
    <col min="8958" max="8958" width="8.5703125" style="294" customWidth="1"/>
    <col min="8959" max="8959" width="9.85546875" style="294" customWidth="1"/>
    <col min="8960" max="8960" width="10.140625" style="294" customWidth="1"/>
    <col min="8961" max="8961" width="6.140625" style="294" customWidth="1"/>
    <col min="8962" max="8962" width="7.140625" style="294" customWidth="1"/>
    <col min="8963" max="8963" width="9.28515625" style="294" customWidth="1"/>
    <col min="8964" max="8965" width="6.140625" style="294" customWidth="1"/>
    <col min="8966" max="8966" width="5.7109375" style="294" customWidth="1"/>
    <col min="8967" max="8967" width="5.5703125" style="294" customWidth="1"/>
    <col min="8968" max="8968" width="5.28515625" style="294" customWidth="1"/>
    <col min="8969" max="8969" width="5.42578125" style="294" customWidth="1"/>
    <col min="8970" max="8970" width="5.5703125" style="294" customWidth="1"/>
    <col min="8971" max="8971" width="6.140625" style="294" customWidth="1"/>
    <col min="8972" max="8972" width="9.5703125" style="294" customWidth="1"/>
    <col min="8973" max="8973" width="6" style="294" customWidth="1"/>
    <col min="8974" max="8974" width="6.140625" style="294" customWidth="1"/>
    <col min="8975" max="8975" width="5.7109375" style="294" customWidth="1"/>
    <col min="8976" max="8976" width="5" style="294" customWidth="1"/>
    <col min="8977" max="8977" width="5.42578125" style="294" customWidth="1"/>
    <col min="8978" max="8978" width="6.140625" style="294" customWidth="1"/>
    <col min="8979" max="8979" width="10.5703125" style="294" customWidth="1"/>
    <col min="8980" max="8981" width="6.140625" style="294" customWidth="1"/>
    <col min="8982" max="8982" width="5.5703125" style="294" customWidth="1"/>
    <col min="8983" max="8988" width="6.140625" style="294" customWidth="1"/>
    <col min="8989" max="8989" width="7.28515625" style="294" customWidth="1"/>
    <col min="8990" max="8990" width="13" style="294" customWidth="1"/>
    <col min="8991" max="8991" width="20" style="294" customWidth="1"/>
    <col min="8992" max="8998" width="7.85546875" style="294" customWidth="1"/>
    <col min="8999" max="9207" width="9.140625" style="294"/>
    <col min="9208" max="9208" width="6.28515625" style="294" customWidth="1"/>
    <col min="9209" max="9209" width="17" style="294" customWidth="1"/>
    <col min="9210" max="9210" width="8.140625" style="294" customWidth="1"/>
    <col min="9211" max="9211" width="11.5703125" style="294" customWidth="1"/>
    <col min="9212" max="9212" width="11.42578125" style="294" customWidth="1"/>
    <col min="9213" max="9213" width="6.5703125" style="294" customWidth="1"/>
    <col min="9214" max="9214" width="8.5703125" style="294" customWidth="1"/>
    <col min="9215" max="9215" width="9.85546875" style="294" customWidth="1"/>
    <col min="9216" max="9216" width="10.140625" style="294" customWidth="1"/>
    <col min="9217" max="9217" width="6.140625" style="294" customWidth="1"/>
    <col min="9218" max="9218" width="7.140625" style="294" customWidth="1"/>
    <col min="9219" max="9219" width="9.28515625" style="294" customWidth="1"/>
    <col min="9220" max="9221" width="6.140625" style="294" customWidth="1"/>
    <col min="9222" max="9222" width="5.7109375" style="294" customWidth="1"/>
    <col min="9223" max="9223" width="5.5703125" style="294" customWidth="1"/>
    <col min="9224" max="9224" width="5.28515625" style="294" customWidth="1"/>
    <col min="9225" max="9225" width="5.42578125" style="294" customWidth="1"/>
    <col min="9226" max="9226" width="5.5703125" style="294" customWidth="1"/>
    <col min="9227" max="9227" width="6.140625" style="294" customWidth="1"/>
    <col min="9228" max="9228" width="9.5703125" style="294" customWidth="1"/>
    <col min="9229" max="9229" width="6" style="294" customWidth="1"/>
    <col min="9230" max="9230" width="6.140625" style="294" customWidth="1"/>
    <col min="9231" max="9231" width="5.7109375" style="294" customWidth="1"/>
    <col min="9232" max="9232" width="5" style="294" customWidth="1"/>
    <col min="9233" max="9233" width="5.42578125" style="294" customWidth="1"/>
    <col min="9234" max="9234" width="6.140625" style="294" customWidth="1"/>
    <col min="9235" max="9235" width="10.5703125" style="294" customWidth="1"/>
    <col min="9236" max="9237" width="6.140625" style="294" customWidth="1"/>
    <col min="9238" max="9238" width="5.5703125" style="294" customWidth="1"/>
    <col min="9239" max="9244" width="6.140625" style="294" customWidth="1"/>
    <col min="9245" max="9245" width="7.28515625" style="294" customWidth="1"/>
    <col min="9246" max="9246" width="13" style="294" customWidth="1"/>
    <col min="9247" max="9247" width="20" style="294" customWidth="1"/>
    <col min="9248" max="9254" width="7.85546875" style="294" customWidth="1"/>
    <col min="9255" max="9463" width="9.140625" style="294"/>
    <col min="9464" max="9464" width="6.28515625" style="294" customWidth="1"/>
    <col min="9465" max="9465" width="17" style="294" customWidth="1"/>
    <col min="9466" max="9466" width="8.140625" style="294" customWidth="1"/>
    <col min="9467" max="9467" width="11.5703125" style="294" customWidth="1"/>
    <col min="9468" max="9468" width="11.42578125" style="294" customWidth="1"/>
    <col min="9469" max="9469" width="6.5703125" style="294" customWidth="1"/>
    <col min="9470" max="9470" width="8.5703125" style="294" customWidth="1"/>
    <col min="9471" max="9471" width="9.85546875" style="294" customWidth="1"/>
    <col min="9472" max="9472" width="10.140625" style="294" customWidth="1"/>
    <col min="9473" max="9473" width="6.140625" style="294" customWidth="1"/>
    <col min="9474" max="9474" width="7.140625" style="294" customWidth="1"/>
    <col min="9475" max="9475" width="9.28515625" style="294" customWidth="1"/>
    <col min="9476" max="9477" width="6.140625" style="294" customWidth="1"/>
    <col min="9478" max="9478" width="5.7109375" style="294" customWidth="1"/>
    <col min="9479" max="9479" width="5.5703125" style="294" customWidth="1"/>
    <col min="9480" max="9480" width="5.28515625" style="294" customWidth="1"/>
    <col min="9481" max="9481" width="5.42578125" style="294" customWidth="1"/>
    <col min="9482" max="9482" width="5.5703125" style="294" customWidth="1"/>
    <col min="9483" max="9483" width="6.140625" style="294" customWidth="1"/>
    <col min="9484" max="9484" width="9.5703125" style="294" customWidth="1"/>
    <col min="9485" max="9485" width="6" style="294" customWidth="1"/>
    <col min="9486" max="9486" width="6.140625" style="294" customWidth="1"/>
    <col min="9487" max="9487" width="5.7109375" style="294" customWidth="1"/>
    <col min="9488" max="9488" width="5" style="294" customWidth="1"/>
    <col min="9489" max="9489" width="5.42578125" style="294" customWidth="1"/>
    <col min="9490" max="9490" width="6.140625" style="294" customWidth="1"/>
    <col min="9491" max="9491" width="10.5703125" style="294" customWidth="1"/>
    <col min="9492" max="9493" width="6.140625" style="294" customWidth="1"/>
    <col min="9494" max="9494" width="5.5703125" style="294" customWidth="1"/>
    <col min="9495" max="9500" width="6.140625" style="294" customWidth="1"/>
    <col min="9501" max="9501" width="7.28515625" style="294" customWidth="1"/>
    <col min="9502" max="9502" width="13" style="294" customWidth="1"/>
    <col min="9503" max="9503" width="20" style="294" customWidth="1"/>
    <col min="9504" max="9510" width="7.85546875" style="294" customWidth="1"/>
    <col min="9511" max="9719" width="9.140625" style="294"/>
    <col min="9720" max="9720" width="6.28515625" style="294" customWidth="1"/>
    <col min="9721" max="9721" width="17" style="294" customWidth="1"/>
    <col min="9722" max="9722" width="8.140625" style="294" customWidth="1"/>
    <col min="9723" max="9723" width="11.5703125" style="294" customWidth="1"/>
    <col min="9724" max="9724" width="11.42578125" style="294" customWidth="1"/>
    <col min="9725" max="9725" width="6.5703125" style="294" customWidth="1"/>
    <col min="9726" max="9726" width="8.5703125" style="294" customWidth="1"/>
    <col min="9727" max="9727" width="9.85546875" style="294" customWidth="1"/>
    <col min="9728" max="9728" width="10.140625" style="294" customWidth="1"/>
    <col min="9729" max="9729" width="6.140625" style="294" customWidth="1"/>
    <col min="9730" max="9730" width="7.140625" style="294" customWidth="1"/>
    <col min="9731" max="9731" width="9.28515625" style="294" customWidth="1"/>
    <col min="9732" max="9733" width="6.140625" style="294" customWidth="1"/>
    <col min="9734" max="9734" width="5.7109375" style="294" customWidth="1"/>
    <col min="9735" max="9735" width="5.5703125" style="294" customWidth="1"/>
    <col min="9736" max="9736" width="5.28515625" style="294" customWidth="1"/>
    <col min="9737" max="9737" width="5.42578125" style="294" customWidth="1"/>
    <col min="9738" max="9738" width="5.5703125" style="294" customWidth="1"/>
    <col min="9739" max="9739" width="6.140625" style="294" customWidth="1"/>
    <col min="9740" max="9740" width="9.5703125" style="294" customWidth="1"/>
    <col min="9741" max="9741" width="6" style="294" customWidth="1"/>
    <col min="9742" max="9742" width="6.140625" style="294" customWidth="1"/>
    <col min="9743" max="9743" width="5.7109375" style="294" customWidth="1"/>
    <col min="9744" max="9744" width="5" style="294" customWidth="1"/>
    <col min="9745" max="9745" width="5.42578125" style="294" customWidth="1"/>
    <col min="9746" max="9746" width="6.140625" style="294" customWidth="1"/>
    <col min="9747" max="9747" width="10.5703125" style="294" customWidth="1"/>
    <col min="9748" max="9749" width="6.140625" style="294" customWidth="1"/>
    <col min="9750" max="9750" width="5.5703125" style="294" customWidth="1"/>
    <col min="9751" max="9756" width="6.140625" style="294" customWidth="1"/>
    <col min="9757" max="9757" width="7.28515625" style="294" customWidth="1"/>
    <col min="9758" max="9758" width="13" style="294" customWidth="1"/>
    <col min="9759" max="9759" width="20" style="294" customWidth="1"/>
    <col min="9760" max="9766" width="7.85546875" style="294" customWidth="1"/>
    <col min="9767" max="9975" width="9.140625" style="294"/>
    <col min="9976" max="9976" width="6.28515625" style="294" customWidth="1"/>
    <col min="9977" max="9977" width="17" style="294" customWidth="1"/>
    <col min="9978" max="9978" width="8.140625" style="294" customWidth="1"/>
    <col min="9979" max="9979" width="11.5703125" style="294" customWidth="1"/>
    <col min="9980" max="9980" width="11.42578125" style="294" customWidth="1"/>
    <col min="9981" max="9981" width="6.5703125" style="294" customWidth="1"/>
    <col min="9982" max="9982" width="8.5703125" style="294" customWidth="1"/>
    <col min="9983" max="9983" width="9.85546875" style="294" customWidth="1"/>
    <col min="9984" max="9984" width="10.140625" style="294" customWidth="1"/>
    <col min="9985" max="9985" width="6.140625" style="294" customWidth="1"/>
    <col min="9986" max="9986" width="7.140625" style="294" customWidth="1"/>
    <col min="9987" max="9987" width="9.28515625" style="294" customWidth="1"/>
    <col min="9988" max="9989" width="6.140625" style="294" customWidth="1"/>
    <col min="9990" max="9990" width="5.7109375" style="294" customWidth="1"/>
    <col min="9991" max="9991" width="5.5703125" style="294" customWidth="1"/>
    <col min="9992" max="9992" width="5.28515625" style="294" customWidth="1"/>
    <col min="9993" max="9993" width="5.42578125" style="294" customWidth="1"/>
    <col min="9994" max="9994" width="5.5703125" style="294" customWidth="1"/>
    <col min="9995" max="9995" width="6.140625" style="294" customWidth="1"/>
    <col min="9996" max="9996" width="9.5703125" style="294" customWidth="1"/>
    <col min="9997" max="9997" width="6" style="294" customWidth="1"/>
    <col min="9998" max="9998" width="6.140625" style="294" customWidth="1"/>
    <col min="9999" max="9999" width="5.7109375" style="294" customWidth="1"/>
    <col min="10000" max="10000" width="5" style="294" customWidth="1"/>
    <col min="10001" max="10001" width="5.42578125" style="294" customWidth="1"/>
    <col min="10002" max="10002" width="6.140625" style="294" customWidth="1"/>
    <col min="10003" max="10003" width="10.5703125" style="294" customWidth="1"/>
    <col min="10004" max="10005" width="6.140625" style="294" customWidth="1"/>
    <col min="10006" max="10006" width="5.5703125" style="294" customWidth="1"/>
    <col min="10007" max="10012" width="6.140625" style="294" customWidth="1"/>
    <col min="10013" max="10013" width="7.28515625" style="294" customWidth="1"/>
    <col min="10014" max="10014" width="13" style="294" customWidth="1"/>
    <col min="10015" max="10015" width="20" style="294" customWidth="1"/>
    <col min="10016" max="10022" width="7.85546875" style="294" customWidth="1"/>
    <col min="10023" max="10231" width="9.140625" style="294"/>
    <col min="10232" max="10232" width="6.28515625" style="294" customWidth="1"/>
    <col min="10233" max="10233" width="17" style="294" customWidth="1"/>
    <col min="10234" max="10234" width="8.140625" style="294" customWidth="1"/>
    <col min="10235" max="10235" width="11.5703125" style="294" customWidth="1"/>
    <col min="10236" max="10236" width="11.42578125" style="294" customWidth="1"/>
    <col min="10237" max="10237" width="6.5703125" style="294" customWidth="1"/>
    <col min="10238" max="10238" width="8.5703125" style="294" customWidth="1"/>
    <col min="10239" max="10239" width="9.85546875" style="294" customWidth="1"/>
    <col min="10240" max="10240" width="10.140625" style="294" customWidth="1"/>
    <col min="10241" max="10241" width="6.140625" style="294" customWidth="1"/>
    <col min="10242" max="10242" width="7.140625" style="294" customWidth="1"/>
    <col min="10243" max="10243" width="9.28515625" style="294" customWidth="1"/>
    <col min="10244" max="10245" width="6.140625" style="294" customWidth="1"/>
    <col min="10246" max="10246" width="5.7109375" style="294" customWidth="1"/>
    <col min="10247" max="10247" width="5.5703125" style="294" customWidth="1"/>
    <col min="10248" max="10248" width="5.28515625" style="294" customWidth="1"/>
    <col min="10249" max="10249" width="5.42578125" style="294" customWidth="1"/>
    <col min="10250" max="10250" width="5.5703125" style="294" customWidth="1"/>
    <col min="10251" max="10251" width="6.140625" style="294" customWidth="1"/>
    <col min="10252" max="10252" width="9.5703125" style="294" customWidth="1"/>
    <col min="10253" max="10253" width="6" style="294" customWidth="1"/>
    <col min="10254" max="10254" width="6.140625" style="294" customWidth="1"/>
    <col min="10255" max="10255" width="5.7109375" style="294" customWidth="1"/>
    <col min="10256" max="10256" width="5" style="294" customWidth="1"/>
    <col min="10257" max="10257" width="5.42578125" style="294" customWidth="1"/>
    <col min="10258" max="10258" width="6.140625" style="294" customWidth="1"/>
    <col min="10259" max="10259" width="10.5703125" style="294" customWidth="1"/>
    <col min="10260" max="10261" width="6.140625" style="294" customWidth="1"/>
    <col min="10262" max="10262" width="5.5703125" style="294" customWidth="1"/>
    <col min="10263" max="10268" width="6.140625" style="294" customWidth="1"/>
    <col min="10269" max="10269" width="7.28515625" style="294" customWidth="1"/>
    <col min="10270" max="10270" width="13" style="294" customWidth="1"/>
    <col min="10271" max="10271" width="20" style="294" customWidth="1"/>
    <col min="10272" max="10278" width="7.85546875" style="294" customWidth="1"/>
    <col min="10279" max="10487" width="9.140625" style="294"/>
    <col min="10488" max="10488" width="6.28515625" style="294" customWidth="1"/>
    <col min="10489" max="10489" width="17" style="294" customWidth="1"/>
    <col min="10490" max="10490" width="8.140625" style="294" customWidth="1"/>
    <col min="10491" max="10491" width="11.5703125" style="294" customWidth="1"/>
    <col min="10492" max="10492" width="11.42578125" style="294" customWidth="1"/>
    <col min="10493" max="10493" width="6.5703125" style="294" customWidth="1"/>
    <col min="10494" max="10494" width="8.5703125" style="294" customWidth="1"/>
    <col min="10495" max="10495" width="9.85546875" style="294" customWidth="1"/>
    <col min="10496" max="10496" width="10.140625" style="294" customWidth="1"/>
    <col min="10497" max="10497" width="6.140625" style="294" customWidth="1"/>
    <col min="10498" max="10498" width="7.140625" style="294" customWidth="1"/>
    <col min="10499" max="10499" width="9.28515625" style="294" customWidth="1"/>
    <col min="10500" max="10501" width="6.140625" style="294" customWidth="1"/>
    <col min="10502" max="10502" width="5.7109375" style="294" customWidth="1"/>
    <col min="10503" max="10503" width="5.5703125" style="294" customWidth="1"/>
    <col min="10504" max="10504" width="5.28515625" style="294" customWidth="1"/>
    <col min="10505" max="10505" width="5.42578125" style="294" customWidth="1"/>
    <col min="10506" max="10506" width="5.5703125" style="294" customWidth="1"/>
    <col min="10507" max="10507" width="6.140625" style="294" customWidth="1"/>
    <col min="10508" max="10508" width="9.5703125" style="294" customWidth="1"/>
    <col min="10509" max="10509" width="6" style="294" customWidth="1"/>
    <col min="10510" max="10510" width="6.140625" style="294" customWidth="1"/>
    <col min="10511" max="10511" width="5.7109375" style="294" customWidth="1"/>
    <col min="10512" max="10512" width="5" style="294" customWidth="1"/>
    <col min="10513" max="10513" width="5.42578125" style="294" customWidth="1"/>
    <col min="10514" max="10514" width="6.140625" style="294" customWidth="1"/>
    <col min="10515" max="10515" width="10.5703125" style="294" customWidth="1"/>
    <col min="10516" max="10517" width="6.140625" style="294" customWidth="1"/>
    <col min="10518" max="10518" width="5.5703125" style="294" customWidth="1"/>
    <col min="10519" max="10524" width="6.140625" style="294" customWidth="1"/>
    <col min="10525" max="10525" width="7.28515625" style="294" customWidth="1"/>
    <col min="10526" max="10526" width="13" style="294" customWidth="1"/>
    <col min="10527" max="10527" width="20" style="294" customWidth="1"/>
    <col min="10528" max="10534" width="7.85546875" style="294" customWidth="1"/>
    <col min="10535" max="10743" width="9.140625" style="294"/>
    <col min="10744" max="10744" width="6.28515625" style="294" customWidth="1"/>
    <col min="10745" max="10745" width="17" style="294" customWidth="1"/>
    <col min="10746" max="10746" width="8.140625" style="294" customWidth="1"/>
    <col min="10747" max="10747" width="11.5703125" style="294" customWidth="1"/>
    <col min="10748" max="10748" width="11.42578125" style="294" customWidth="1"/>
    <col min="10749" max="10749" width="6.5703125" style="294" customWidth="1"/>
    <col min="10750" max="10750" width="8.5703125" style="294" customWidth="1"/>
    <col min="10751" max="10751" width="9.85546875" style="294" customWidth="1"/>
    <col min="10752" max="10752" width="10.140625" style="294" customWidth="1"/>
    <col min="10753" max="10753" width="6.140625" style="294" customWidth="1"/>
    <col min="10754" max="10754" width="7.140625" style="294" customWidth="1"/>
    <col min="10755" max="10755" width="9.28515625" style="294" customWidth="1"/>
    <col min="10756" max="10757" width="6.140625" style="294" customWidth="1"/>
    <col min="10758" max="10758" width="5.7109375" style="294" customWidth="1"/>
    <col min="10759" max="10759" width="5.5703125" style="294" customWidth="1"/>
    <col min="10760" max="10760" width="5.28515625" style="294" customWidth="1"/>
    <col min="10761" max="10761" width="5.42578125" style="294" customWidth="1"/>
    <col min="10762" max="10762" width="5.5703125" style="294" customWidth="1"/>
    <col min="10763" max="10763" width="6.140625" style="294" customWidth="1"/>
    <col min="10764" max="10764" width="9.5703125" style="294" customWidth="1"/>
    <col min="10765" max="10765" width="6" style="294" customWidth="1"/>
    <col min="10766" max="10766" width="6.140625" style="294" customWidth="1"/>
    <col min="10767" max="10767" width="5.7109375" style="294" customWidth="1"/>
    <col min="10768" max="10768" width="5" style="294" customWidth="1"/>
    <col min="10769" max="10769" width="5.42578125" style="294" customWidth="1"/>
    <col min="10770" max="10770" width="6.140625" style="294" customWidth="1"/>
    <col min="10771" max="10771" width="10.5703125" style="294" customWidth="1"/>
    <col min="10772" max="10773" width="6.140625" style="294" customWidth="1"/>
    <col min="10774" max="10774" width="5.5703125" style="294" customWidth="1"/>
    <col min="10775" max="10780" width="6.140625" style="294" customWidth="1"/>
    <col min="10781" max="10781" width="7.28515625" style="294" customWidth="1"/>
    <col min="10782" max="10782" width="13" style="294" customWidth="1"/>
    <col min="10783" max="10783" width="20" style="294" customWidth="1"/>
    <col min="10784" max="10790" width="7.85546875" style="294" customWidth="1"/>
    <col min="10791" max="10999" width="9.140625" style="294"/>
    <col min="11000" max="11000" width="6.28515625" style="294" customWidth="1"/>
    <col min="11001" max="11001" width="17" style="294" customWidth="1"/>
    <col min="11002" max="11002" width="8.140625" style="294" customWidth="1"/>
    <col min="11003" max="11003" width="11.5703125" style="294" customWidth="1"/>
    <col min="11004" max="11004" width="11.42578125" style="294" customWidth="1"/>
    <col min="11005" max="11005" width="6.5703125" style="294" customWidth="1"/>
    <col min="11006" max="11006" width="8.5703125" style="294" customWidth="1"/>
    <col min="11007" max="11007" width="9.85546875" style="294" customWidth="1"/>
    <col min="11008" max="11008" width="10.140625" style="294" customWidth="1"/>
    <col min="11009" max="11009" width="6.140625" style="294" customWidth="1"/>
    <col min="11010" max="11010" width="7.140625" style="294" customWidth="1"/>
    <col min="11011" max="11011" width="9.28515625" style="294" customWidth="1"/>
    <col min="11012" max="11013" width="6.140625" style="294" customWidth="1"/>
    <col min="11014" max="11014" width="5.7109375" style="294" customWidth="1"/>
    <col min="11015" max="11015" width="5.5703125" style="294" customWidth="1"/>
    <col min="11016" max="11016" width="5.28515625" style="294" customWidth="1"/>
    <col min="11017" max="11017" width="5.42578125" style="294" customWidth="1"/>
    <col min="11018" max="11018" width="5.5703125" style="294" customWidth="1"/>
    <col min="11019" max="11019" width="6.140625" style="294" customWidth="1"/>
    <col min="11020" max="11020" width="9.5703125" style="294" customWidth="1"/>
    <col min="11021" max="11021" width="6" style="294" customWidth="1"/>
    <col min="11022" max="11022" width="6.140625" style="294" customWidth="1"/>
    <col min="11023" max="11023" width="5.7109375" style="294" customWidth="1"/>
    <col min="11024" max="11024" width="5" style="294" customWidth="1"/>
    <col min="11025" max="11025" width="5.42578125" style="294" customWidth="1"/>
    <col min="11026" max="11026" width="6.140625" style="294" customWidth="1"/>
    <col min="11027" max="11027" width="10.5703125" style="294" customWidth="1"/>
    <col min="11028" max="11029" width="6.140625" style="294" customWidth="1"/>
    <col min="11030" max="11030" width="5.5703125" style="294" customWidth="1"/>
    <col min="11031" max="11036" width="6.140625" style="294" customWidth="1"/>
    <col min="11037" max="11037" width="7.28515625" style="294" customWidth="1"/>
    <col min="11038" max="11038" width="13" style="294" customWidth="1"/>
    <col min="11039" max="11039" width="20" style="294" customWidth="1"/>
    <col min="11040" max="11046" width="7.85546875" style="294" customWidth="1"/>
    <col min="11047" max="11255" width="9.140625" style="294"/>
    <col min="11256" max="11256" width="6.28515625" style="294" customWidth="1"/>
    <col min="11257" max="11257" width="17" style="294" customWidth="1"/>
    <col min="11258" max="11258" width="8.140625" style="294" customWidth="1"/>
    <col min="11259" max="11259" width="11.5703125" style="294" customWidth="1"/>
    <col min="11260" max="11260" width="11.42578125" style="294" customWidth="1"/>
    <col min="11261" max="11261" width="6.5703125" style="294" customWidth="1"/>
    <col min="11262" max="11262" width="8.5703125" style="294" customWidth="1"/>
    <col min="11263" max="11263" width="9.85546875" style="294" customWidth="1"/>
    <col min="11264" max="11264" width="10.140625" style="294" customWidth="1"/>
    <col min="11265" max="11265" width="6.140625" style="294" customWidth="1"/>
    <col min="11266" max="11266" width="7.140625" style="294" customWidth="1"/>
    <col min="11267" max="11267" width="9.28515625" style="294" customWidth="1"/>
    <col min="11268" max="11269" width="6.140625" style="294" customWidth="1"/>
    <col min="11270" max="11270" width="5.7109375" style="294" customWidth="1"/>
    <col min="11271" max="11271" width="5.5703125" style="294" customWidth="1"/>
    <col min="11272" max="11272" width="5.28515625" style="294" customWidth="1"/>
    <col min="11273" max="11273" width="5.42578125" style="294" customWidth="1"/>
    <col min="11274" max="11274" width="5.5703125" style="294" customWidth="1"/>
    <col min="11275" max="11275" width="6.140625" style="294" customWidth="1"/>
    <col min="11276" max="11276" width="9.5703125" style="294" customWidth="1"/>
    <col min="11277" max="11277" width="6" style="294" customWidth="1"/>
    <col min="11278" max="11278" width="6.140625" style="294" customWidth="1"/>
    <col min="11279" max="11279" width="5.7109375" style="294" customWidth="1"/>
    <col min="11280" max="11280" width="5" style="294" customWidth="1"/>
    <col min="11281" max="11281" width="5.42578125" style="294" customWidth="1"/>
    <col min="11282" max="11282" width="6.140625" style="294" customWidth="1"/>
    <col min="11283" max="11283" width="10.5703125" style="294" customWidth="1"/>
    <col min="11284" max="11285" width="6.140625" style="294" customWidth="1"/>
    <col min="11286" max="11286" width="5.5703125" style="294" customWidth="1"/>
    <col min="11287" max="11292" width="6.140625" style="294" customWidth="1"/>
    <col min="11293" max="11293" width="7.28515625" style="294" customWidth="1"/>
    <col min="11294" max="11294" width="13" style="294" customWidth="1"/>
    <col min="11295" max="11295" width="20" style="294" customWidth="1"/>
    <col min="11296" max="11302" width="7.85546875" style="294" customWidth="1"/>
    <col min="11303" max="11511" width="9.140625" style="294"/>
    <col min="11512" max="11512" width="6.28515625" style="294" customWidth="1"/>
    <col min="11513" max="11513" width="17" style="294" customWidth="1"/>
    <col min="11514" max="11514" width="8.140625" style="294" customWidth="1"/>
    <col min="11515" max="11515" width="11.5703125" style="294" customWidth="1"/>
    <col min="11516" max="11516" width="11.42578125" style="294" customWidth="1"/>
    <col min="11517" max="11517" width="6.5703125" style="294" customWidth="1"/>
    <col min="11518" max="11518" width="8.5703125" style="294" customWidth="1"/>
    <col min="11519" max="11519" width="9.85546875" style="294" customWidth="1"/>
    <col min="11520" max="11520" width="10.140625" style="294" customWidth="1"/>
    <col min="11521" max="11521" width="6.140625" style="294" customWidth="1"/>
    <col min="11522" max="11522" width="7.140625" style="294" customWidth="1"/>
    <col min="11523" max="11523" width="9.28515625" style="294" customWidth="1"/>
    <col min="11524" max="11525" width="6.140625" style="294" customWidth="1"/>
    <col min="11526" max="11526" width="5.7109375" style="294" customWidth="1"/>
    <col min="11527" max="11527" width="5.5703125" style="294" customWidth="1"/>
    <col min="11528" max="11528" width="5.28515625" style="294" customWidth="1"/>
    <col min="11529" max="11529" width="5.42578125" style="294" customWidth="1"/>
    <col min="11530" max="11530" width="5.5703125" style="294" customWidth="1"/>
    <col min="11531" max="11531" width="6.140625" style="294" customWidth="1"/>
    <col min="11532" max="11532" width="9.5703125" style="294" customWidth="1"/>
    <col min="11533" max="11533" width="6" style="294" customWidth="1"/>
    <col min="11534" max="11534" width="6.140625" style="294" customWidth="1"/>
    <col min="11535" max="11535" width="5.7109375" style="294" customWidth="1"/>
    <col min="11536" max="11536" width="5" style="294" customWidth="1"/>
    <col min="11537" max="11537" width="5.42578125" style="294" customWidth="1"/>
    <col min="11538" max="11538" width="6.140625" style="294" customWidth="1"/>
    <col min="11539" max="11539" width="10.5703125" style="294" customWidth="1"/>
    <col min="11540" max="11541" width="6.140625" style="294" customWidth="1"/>
    <col min="11542" max="11542" width="5.5703125" style="294" customWidth="1"/>
    <col min="11543" max="11548" width="6.140625" style="294" customWidth="1"/>
    <col min="11549" max="11549" width="7.28515625" style="294" customWidth="1"/>
    <col min="11550" max="11550" width="13" style="294" customWidth="1"/>
    <col min="11551" max="11551" width="20" style="294" customWidth="1"/>
    <col min="11552" max="11558" width="7.85546875" style="294" customWidth="1"/>
    <col min="11559" max="11767" width="9.140625" style="294"/>
    <col min="11768" max="11768" width="6.28515625" style="294" customWidth="1"/>
    <col min="11769" max="11769" width="17" style="294" customWidth="1"/>
    <col min="11770" max="11770" width="8.140625" style="294" customWidth="1"/>
    <col min="11771" max="11771" width="11.5703125" style="294" customWidth="1"/>
    <col min="11772" max="11772" width="11.42578125" style="294" customWidth="1"/>
    <col min="11773" max="11773" width="6.5703125" style="294" customWidth="1"/>
    <col min="11774" max="11774" width="8.5703125" style="294" customWidth="1"/>
    <col min="11775" max="11775" width="9.85546875" style="294" customWidth="1"/>
    <col min="11776" max="11776" width="10.140625" style="294" customWidth="1"/>
    <col min="11777" max="11777" width="6.140625" style="294" customWidth="1"/>
    <col min="11778" max="11778" width="7.140625" style="294" customWidth="1"/>
    <col min="11779" max="11779" width="9.28515625" style="294" customWidth="1"/>
    <col min="11780" max="11781" width="6.140625" style="294" customWidth="1"/>
    <col min="11782" max="11782" width="5.7109375" style="294" customWidth="1"/>
    <col min="11783" max="11783" width="5.5703125" style="294" customWidth="1"/>
    <col min="11784" max="11784" width="5.28515625" style="294" customWidth="1"/>
    <col min="11785" max="11785" width="5.42578125" style="294" customWidth="1"/>
    <col min="11786" max="11786" width="5.5703125" style="294" customWidth="1"/>
    <col min="11787" max="11787" width="6.140625" style="294" customWidth="1"/>
    <col min="11788" max="11788" width="9.5703125" style="294" customWidth="1"/>
    <col min="11789" max="11789" width="6" style="294" customWidth="1"/>
    <col min="11790" max="11790" width="6.140625" style="294" customWidth="1"/>
    <col min="11791" max="11791" width="5.7109375" style="294" customWidth="1"/>
    <col min="11792" max="11792" width="5" style="294" customWidth="1"/>
    <col min="11793" max="11793" width="5.42578125" style="294" customWidth="1"/>
    <col min="11794" max="11794" width="6.140625" style="294" customWidth="1"/>
    <col min="11795" max="11795" width="10.5703125" style="294" customWidth="1"/>
    <col min="11796" max="11797" width="6.140625" style="294" customWidth="1"/>
    <col min="11798" max="11798" width="5.5703125" style="294" customWidth="1"/>
    <col min="11799" max="11804" width="6.140625" style="294" customWidth="1"/>
    <col min="11805" max="11805" width="7.28515625" style="294" customWidth="1"/>
    <col min="11806" max="11806" width="13" style="294" customWidth="1"/>
    <col min="11807" max="11807" width="20" style="294" customWidth="1"/>
    <col min="11808" max="11814" width="7.85546875" style="294" customWidth="1"/>
    <col min="11815" max="12023" width="9.140625" style="294"/>
    <col min="12024" max="12024" width="6.28515625" style="294" customWidth="1"/>
    <col min="12025" max="12025" width="17" style="294" customWidth="1"/>
    <col min="12026" max="12026" width="8.140625" style="294" customWidth="1"/>
    <col min="12027" max="12027" width="11.5703125" style="294" customWidth="1"/>
    <col min="12028" max="12028" width="11.42578125" style="294" customWidth="1"/>
    <col min="12029" max="12029" width="6.5703125" style="294" customWidth="1"/>
    <col min="12030" max="12030" width="8.5703125" style="294" customWidth="1"/>
    <col min="12031" max="12031" width="9.85546875" style="294" customWidth="1"/>
    <col min="12032" max="12032" width="10.140625" style="294" customWidth="1"/>
    <col min="12033" max="12033" width="6.140625" style="294" customWidth="1"/>
    <col min="12034" max="12034" width="7.140625" style="294" customWidth="1"/>
    <col min="12035" max="12035" width="9.28515625" style="294" customWidth="1"/>
    <col min="12036" max="12037" width="6.140625" style="294" customWidth="1"/>
    <col min="12038" max="12038" width="5.7109375" style="294" customWidth="1"/>
    <col min="12039" max="12039" width="5.5703125" style="294" customWidth="1"/>
    <col min="12040" max="12040" width="5.28515625" style="294" customWidth="1"/>
    <col min="12041" max="12041" width="5.42578125" style="294" customWidth="1"/>
    <col min="12042" max="12042" width="5.5703125" style="294" customWidth="1"/>
    <col min="12043" max="12043" width="6.140625" style="294" customWidth="1"/>
    <col min="12044" max="12044" width="9.5703125" style="294" customWidth="1"/>
    <col min="12045" max="12045" width="6" style="294" customWidth="1"/>
    <col min="12046" max="12046" width="6.140625" style="294" customWidth="1"/>
    <col min="12047" max="12047" width="5.7109375" style="294" customWidth="1"/>
    <col min="12048" max="12048" width="5" style="294" customWidth="1"/>
    <col min="12049" max="12049" width="5.42578125" style="294" customWidth="1"/>
    <col min="12050" max="12050" width="6.140625" style="294" customWidth="1"/>
    <col min="12051" max="12051" width="10.5703125" style="294" customWidth="1"/>
    <col min="12052" max="12053" width="6.140625" style="294" customWidth="1"/>
    <col min="12054" max="12054" width="5.5703125" style="294" customWidth="1"/>
    <col min="12055" max="12060" width="6.140625" style="294" customWidth="1"/>
    <col min="12061" max="12061" width="7.28515625" style="294" customWidth="1"/>
    <col min="12062" max="12062" width="13" style="294" customWidth="1"/>
    <col min="12063" max="12063" width="20" style="294" customWidth="1"/>
    <col min="12064" max="12070" width="7.85546875" style="294" customWidth="1"/>
    <col min="12071" max="12279" width="9.140625" style="294"/>
    <col min="12280" max="12280" width="6.28515625" style="294" customWidth="1"/>
    <col min="12281" max="12281" width="17" style="294" customWidth="1"/>
    <col min="12282" max="12282" width="8.140625" style="294" customWidth="1"/>
    <col min="12283" max="12283" width="11.5703125" style="294" customWidth="1"/>
    <col min="12284" max="12284" width="11.42578125" style="294" customWidth="1"/>
    <col min="12285" max="12285" width="6.5703125" style="294" customWidth="1"/>
    <col min="12286" max="12286" width="8.5703125" style="294" customWidth="1"/>
    <col min="12287" max="12287" width="9.85546875" style="294" customWidth="1"/>
    <col min="12288" max="12288" width="10.140625" style="294" customWidth="1"/>
    <col min="12289" max="12289" width="6.140625" style="294" customWidth="1"/>
    <col min="12290" max="12290" width="7.140625" style="294" customWidth="1"/>
    <col min="12291" max="12291" width="9.28515625" style="294" customWidth="1"/>
    <col min="12292" max="12293" width="6.140625" style="294" customWidth="1"/>
    <col min="12294" max="12294" width="5.7109375" style="294" customWidth="1"/>
    <col min="12295" max="12295" width="5.5703125" style="294" customWidth="1"/>
    <col min="12296" max="12296" width="5.28515625" style="294" customWidth="1"/>
    <col min="12297" max="12297" width="5.42578125" style="294" customWidth="1"/>
    <col min="12298" max="12298" width="5.5703125" style="294" customWidth="1"/>
    <col min="12299" max="12299" width="6.140625" style="294" customWidth="1"/>
    <col min="12300" max="12300" width="9.5703125" style="294" customWidth="1"/>
    <col min="12301" max="12301" width="6" style="294" customWidth="1"/>
    <col min="12302" max="12302" width="6.140625" style="294" customWidth="1"/>
    <col min="12303" max="12303" width="5.7109375" style="294" customWidth="1"/>
    <col min="12304" max="12304" width="5" style="294" customWidth="1"/>
    <col min="12305" max="12305" width="5.42578125" style="294" customWidth="1"/>
    <col min="12306" max="12306" width="6.140625" style="294" customWidth="1"/>
    <col min="12307" max="12307" width="10.5703125" style="294" customWidth="1"/>
    <col min="12308" max="12309" width="6.140625" style="294" customWidth="1"/>
    <col min="12310" max="12310" width="5.5703125" style="294" customWidth="1"/>
    <col min="12311" max="12316" width="6.140625" style="294" customWidth="1"/>
    <col min="12317" max="12317" width="7.28515625" style="294" customWidth="1"/>
    <col min="12318" max="12318" width="13" style="294" customWidth="1"/>
    <col min="12319" max="12319" width="20" style="294" customWidth="1"/>
    <col min="12320" max="12326" width="7.85546875" style="294" customWidth="1"/>
    <col min="12327" max="12535" width="9.140625" style="294"/>
    <col min="12536" max="12536" width="6.28515625" style="294" customWidth="1"/>
    <col min="12537" max="12537" width="17" style="294" customWidth="1"/>
    <col min="12538" max="12538" width="8.140625" style="294" customWidth="1"/>
    <col min="12539" max="12539" width="11.5703125" style="294" customWidth="1"/>
    <col min="12540" max="12540" width="11.42578125" style="294" customWidth="1"/>
    <col min="12541" max="12541" width="6.5703125" style="294" customWidth="1"/>
    <col min="12542" max="12542" width="8.5703125" style="294" customWidth="1"/>
    <col min="12543" max="12543" width="9.85546875" style="294" customWidth="1"/>
    <col min="12544" max="12544" width="10.140625" style="294" customWidth="1"/>
    <col min="12545" max="12545" width="6.140625" style="294" customWidth="1"/>
    <col min="12546" max="12546" width="7.140625" style="294" customWidth="1"/>
    <col min="12547" max="12547" width="9.28515625" style="294" customWidth="1"/>
    <col min="12548" max="12549" width="6.140625" style="294" customWidth="1"/>
    <col min="12550" max="12550" width="5.7109375" style="294" customWidth="1"/>
    <col min="12551" max="12551" width="5.5703125" style="294" customWidth="1"/>
    <col min="12552" max="12552" width="5.28515625" style="294" customWidth="1"/>
    <col min="12553" max="12553" width="5.42578125" style="294" customWidth="1"/>
    <col min="12554" max="12554" width="5.5703125" style="294" customWidth="1"/>
    <col min="12555" max="12555" width="6.140625" style="294" customWidth="1"/>
    <col min="12556" max="12556" width="9.5703125" style="294" customWidth="1"/>
    <col min="12557" max="12557" width="6" style="294" customWidth="1"/>
    <col min="12558" max="12558" width="6.140625" style="294" customWidth="1"/>
    <col min="12559" max="12559" width="5.7109375" style="294" customWidth="1"/>
    <col min="12560" max="12560" width="5" style="294" customWidth="1"/>
    <col min="12561" max="12561" width="5.42578125" style="294" customWidth="1"/>
    <col min="12562" max="12562" width="6.140625" style="294" customWidth="1"/>
    <col min="12563" max="12563" width="10.5703125" style="294" customWidth="1"/>
    <col min="12564" max="12565" width="6.140625" style="294" customWidth="1"/>
    <col min="12566" max="12566" width="5.5703125" style="294" customWidth="1"/>
    <col min="12567" max="12572" width="6.140625" style="294" customWidth="1"/>
    <col min="12573" max="12573" width="7.28515625" style="294" customWidth="1"/>
    <col min="12574" max="12574" width="13" style="294" customWidth="1"/>
    <col min="12575" max="12575" width="20" style="294" customWidth="1"/>
    <col min="12576" max="12582" width="7.85546875" style="294" customWidth="1"/>
    <col min="12583" max="12791" width="9.140625" style="294"/>
    <col min="12792" max="12792" width="6.28515625" style="294" customWidth="1"/>
    <col min="12793" max="12793" width="17" style="294" customWidth="1"/>
    <col min="12794" max="12794" width="8.140625" style="294" customWidth="1"/>
    <col min="12795" max="12795" width="11.5703125" style="294" customWidth="1"/>
    <col min="12796" max="12796" width="11.42578125" style="294" customWidth="1"/>
    <col min="12797" max="12797" width="6.5703125" style="294" customWidth="1"/>
    <col min="12798" max="12798" width="8.5703125" style="294" customWidth="1"/>
    <col min="12799" max="12799" width="9.85546875" style="294" customWidth="1"/>
    <col min="12800" max="12800" width="10.140625" style="294" customWidth="1"/>
    <col min="12801" max="12801" width="6.140625" style="294" customWidth="1"/>
    <col min="12802" max="12802" width="7.140625" style="294" customWidth="1"/>
    <col min="12803" max="12803" width="9.28515625" style="294" customWidth="1"/>
    <col min="12804" max="12805" width="6.140625" style="294" customWidth="1"/>
    <col min="12806" max="12806" width="5.7109375" style="294" customWidth="1"/>
    <col min="12807" max="12807" width="5.5703125" style="294" customWidth="1"/>
    <col min="12808" max="12808" width="5.28515625" style="294" customWidth="1"/>
    <col min="12809" max="12809" width="5.42578125" style="294" customWidth="1"/>
    <col min="12810" max="12810" width="5.5703125" style="294" customWidth="1"/>
    <col min="12811" max="12811" width="6.140625" style="294" customWidth="1"/>
    <col min="12812" max="12812" width="9.5703125" style="294" customWidth="1"/>
    <col min="12813" max="12813" width="6" style="294" customWidth="1"/>
    <col min="12814" max="12814" width="6.140625" style="294" customWidth="1"/>
    <col min="12815" max="12815" width="5.7109375" style="294" customWidth="1"/>
    <col min="12816" max="12816" width="5" style="294" customWidth="1"/>
    <col min="12817" max="12817" width="5.42578125" style="294" customWidth="1"/>
    <col min="12818" max="12818" width="6.140625" style="294" customWidth="1"/>
    <col min="12819" max="12819" width="10.5703125" style="294" customWidth="1"/>
    <col min="12820" max="12821" width="6.140625" style="294" customWidth="1"/>
    <col min="12822" max="12822" width="5.5703125" style="294" customWidth="1"/>
    <col min="12823" max="12828" width="6.140625" style="294" customWidth="1"/>
    <col min="12829" max="12829" width="7.28515625" style="294" customWidth="1"/>
    <col min="12830" max="12830" width="13" style="294" customWidth="1"/>
    <col min="12831" max="12831" width="20" style="294" customWidth="1"/>
    <col min="12832" max="12838" width="7.85546875" style="294" customWidth="1"/>
    <col min="12839" max="13047" width="9.140625" style="294"/>
    <col min="13048" max="13048" width="6.28515625" style="294" customWidth="1"/>
    <col min="13049" max="13049" width="17" style="294" customWidth="1"/>
    <col min="13050" max="13050" width="8.140625" style="294" customWidth="1"/>
    <col min="13051" max="13051" width="11.5703125" style="294" customWidth="1"/>
    <col min="13052" max="13052" width="11.42578125" style="294" customWidth="1"/>
    <col min="13053" max="13053" width="6.5703125" style="294" customWidth="1"/>
    <col min="13054" max="13054" width="8.5703125" style="294" customWidth="1"/>
    <col min="13055" max="13055" width="9.85546875" style="294" customWidth="1"/>
    <col min="13056" max="13056" width="10.140625" style="294" customWidth="1"/>
    <col min="13057" max="13057" width="6.140625" style="294" customWidth="1"/>
    <col min="13058" max="13058" width="7.140625" style="294" customWidth="1"/>
    <col min="13059" max="13059" width="9.28515625" style="294" customWidth="1"/>
    <col min="13060" max="13061" width="6.140625" style="294" customWidth="1"/>
    <col min="13062" max="13062" width="5.7109375" style="294" customWidth="1"/>
    <col min="13063" max="13063" width="5.5703125" style="294" customWidth="1"/>
    <col min="13064" max="13064" width="5.28515625" style="294" customWidth="1"/>
    <col min="13065" max="13065" width="5.42578125" style="294" customWidth="1"/>
    <col min="13066" max="13066" width="5.5703125" style="294" customWidth="1"/>
    <col min="13067" max="13067" width="6.140625" style="294" customWidth="1"/>
    <col min="13068" max="13068" width="9.5703125" style="294" customWidth="1"/>
    <col min="13069" max="13069" width="6" style="294" customWidth="1"/>
    <col min="13070" max="13070" width="6.140625" style="294" customWidth="1"/>
    <col min="13071" max="13071" width="5.7109375" style="294" customWidth="1"/>
    <col min="13072" max="13072" width="5" style="294" customWidth="1"/>
    <col min="13073" max="13073" width="5.42578125" style="294" customWidth="1"/>
    <col min="13074" max="13074" width="6.140625" style="294" customWidth="1"/>
    <col min="13075" max="13075" width="10.5703125" style="294" customWidth="1"/>
    <col min="13076" max="13077" width="6.140625" style="294" customWidth="1"/>
    <col min="13078" max="13078" width="5.5703125" style="294" customWidth="1"/>
    <col min="13079" max="13084" width="6.140625" style="294" customWidth="1"/>
    <col min="13085" max="13085" width="7.28515625" style="294" customWidth="1"/>
    <col min="13086" max="13086" width="13" style="294" customWidth="1"/>
    <col min="13087" max="13087" width="20" style="294" customWidth="1"/>
    <col min="13088" max="13094" width="7.85546875" style="294" customWidth="1"/>
    <col min="13095" max="13303" width="9.140625" style="294"/>
    <col min="13304" max="13304" width="6.28515625" style="294" customWidth="1"/>
    <col min="13305" max="13305" width="17" style="294" customWidth="1"/>
    <col min="13306" max="13306" width="8.140625" style="294" customWidth="1"/>
    <col min="13307" max="13307" width="11.5703125" style="294" customWidth="1"/>
    <col min="13308" max="13308" width="11.42578125" style="294" customWidth="1"/>
    <col min="13309" max="13309" width="6.5703125" style="294" customWidth="1"/>
    <col min="13310" max="13310" width="8.5703125" style="294" customWidth="1"/>
    <col min="13311" max="13311" width="9.85546875" style="294" customWidth="1"/>
    <col min="13312" max="13312" width="10.140625" style="294" customWidth="1"/>
    <col min="13313" max="13313" width="6.140625" style="294" customWidth="1"/>
    <col min="13314" max="13314" width="7.140625" style="294" customWidth="1"/>
    <col min="13315" max="13315" width="9.28515625" style="294" customWidth="1"/>
    <col min="13316" max="13317" width="6.140625" style="294" customWidth="1"/>
    <col min="13318" max="13318" width="5.7109375" style="294" customWidth="1"/>
    <col min="13319" max="13319" width="5.5703125" style="294" customWidth="1"/>
    <col min="13320" max="13320" width="5.28515625" style="294" customWidth="1"/>
    <col min="13321" max="13321" width="5.42578125" style="294" customWidth="1"/>
    <col min="13322" max="13322" width="5.5703125" style="294" customWidth="1"/>
    <col min="13323" max="13323" width="6.140625" style="294" customWidth="1"/>
    <col min="13324" max="13324" width="9.5703125" style="294" customWidth="1"/>
    <col min="13325" max="13325" width="6" style="294" customWidth="1"/>
    <col min="13326" max="13326" width="6.140625" style="294" customWidth="1"/>
    <col min="13327" max="13327" width="5.7109375" style="294" customWidth="1"/>
    <col min="13328" max="13328" width="5" style="294" customWidth="1"/>
    <col min="13329" max="13329" width="5.42578125" style="294" customWidth="1"/>
    <col min="13330" max="13330" width="6.140625" style="294" customWidth="1"/>
    <col min="13331" max="13331" width="10.5703125" style="294" customWidth="1"/>
    <col min="13332" max="13333" width="6.140625" style="294" customWidth="1"/>
    <col min="13334" max="13334" width="5.5703125" style="294" customWidth="1"/>
    <col min="13335" max="13340" width="6.140625" style="294" customWidth="1"/>
    <col min="13341" max="13341" width="7.28515625" style="294" customWidth="1"/>
    <col min="13342" max="13342" width="13" style="294" customWidth="1"/>
    <col min="13343" max="13343" width="20" style="294" customWidth="1"/>
    <col min="13344" max="13350" width="7.85546875" style="294" customWidth="1"/>
    <col min="13351" max="13559" width="9.140625" style="294"/>
    <col min="13560" max="13560" width="6.28515625" style="294" customWidth="1"/>
    <col min="13561" max="13561" width="17" style="294" customWidth="1"/>
    <col min="13562" max="13562" width="8.140625" style="294" customWidth="1"/>
    <col min="13563" max="13563" width="11.5703125" style="294" customWidth="1"/>
    <col min="13564" max="13564" width="11.42578125" style="294" customWidth="1"/>
    <col min="13565" max="13565" width="6.5703125" style="294" customWidth="1"/>
    <col min="13566" max="13566" width="8.5703125" style="294" customWidth="1"/>
    <col min="13567" max="13567" width="9.85546875" style="294" customWidth="1"/>
    <col min="13568" max="13568" width="10.140625" style="294" customWidth="1"/>
    <col min="13569" max="13569" width="6.140625" style="294" customWidth="1"/>
    <col min="13570" max="13570" width="7.140625" style="294" customWidth="1"/>
    <col min="13571" max="13571" width="9.28515625" style="294" customWidth="1"/>
    <col min="13572" max="13573" width="6.140625" style="294" customWidth="1"/>
    <col min="13574" max="13574" width="5.7109375" style="294" customWidth="1"/>
    <col min="13575" max="13575" width="5.5703125" style="294" customWidth="1"/>
    <col min="13576" max="13576" width="5.28515625" style="294" customWidth="1"/>
    <col min="13577" max="13577" width="5.42578125" style="294" customWidth="1"/>
    <col min="13578" max="13578" width="5.5703125" style="294" customWidth="1"/>
    <col min="13579" max="13579" width="6.140625" style="294" customWidth="1"/>
    <col min="13580" max="13580" width="9.5703125" style="294" customWidth="1"/>
    <col min="13581" max="13581" width="6" style="294" customWidth="1"/>
    <col min="13582" max="13582" width="6.140625" style="294" customWidth="1"/>
    <col min="13583" max="13583" width="5.7109375" style="294" customWidth="1"/>
    <col min="13584" max="13584" width="5" style="294" customWidth="1"/>
    <col min="13585" max="13585" width="5.42578125" style="294" customWidth="1"/>
    <col min="13586" max="13586" width="6.140625" style="294" customWidth="1"/>
    <col min="13587" max="13587" width="10.5703125" style="294" customWidth="1"/>
    <col min="13588" max="13589" width="6.140625" style="294" customWidth="1"/>
    <col min="13590" max="13590" width="5.5703125" style="294" customWidth="1"/>
    <col min="13591" max="13596" width="6.140625" style="294" customWidth="1"/>
    <col min="13597" max="13597" width="7.28515625" style="294" customWidth="1"/>
    <col min="13598" max="13598" width="13" style="294" customWidth="1"/>
    <col min="13599" max="13599" width="20" style="294" customWidth="1"/>
    <col min="13600" max="13606" width="7.85546875" style="294" customWidth="1"/>
    <col min="13607" max="13815" width="9.140625" style="294"/>
    <col min="13816" max="13816" width="6.28515625" style="294" customWidth="1"/>
    <col min="13817" max="13817" width="17" style="294" customWidth="1"/>
    <col min="13818" max="13818" width="8.140625" style="294" customWidth="1"/>
    <col min="13819" max="13819" width="11.5703125" style="294" customWidth="1"/>
    <col min="13820" max="13820" width="11.42578125" style="294" customWidth="1"/>
    <col min="13821" max="13821" width="6.5703125" style="294" customWidth="1"/>
    <col min="13822" max="13822" width="8.5703125" style="294" customWidth="1"/>
    <col min="13823" max="13823" width="9.85546875" style="294" customWidth="1"/>
    <col min="13824" max="13824" width="10.140625" style="294" customWidth="1"/>
    <col min="13825" max="13825" width="6.140625" style="294" customWidth="1"/>
    <col min="13826" max="13826" width="7.140625" style="294" customWidth="1"/>
    <col min="13827" max="13827" width="9.28515625" style="294" customWidth="1"/>
    <col min="13828" max="13829" width="6.140625" style="294" customWidth="1"/>
    <col min="13830" max="13830" width="5.7109375" style="294" customWidth="1"/>
    <col min="13831" max="13831" width="5.5703125" style="294" customWidth="1"/>
    <col min="13832" max="13832" width="5.28515625" style="294" customWidth="1"/>
    <col min="13833" max="13833" width="5.42578125" style="294" customWidth="1"/>
    <col min="13834" max="13834" width="5.5703125" style="294" customWidth="1"/>
    <col min="13835" max="13835" width="6.140625" style="294" customWidth="1"/>
    <col min="13836" max="13836" width="9.5703125" style="294" customWidth="1"/>
    <col min="13837" max="13837" width="6" style="294" customWidth="1"/>
    <col min="13838" max="13838" width="6.140625" style="294" customWidth="1"/>
    <col min="13839" max="13839" width="5.7109375" style="294" customWidth="1"/>
    <col min="13840" max="13840" width="5" style="294" customWidth="1"/>
    <col min="13841" max="13841" width="5.42578125" style="294" customWidth="1"/>
    <col min="13842" max="13842" width="6.140625" style="294" customWidth="1"/>
    <col min="13843" max="13843" width="10.5703125" style="294" customWidth="1"/>
    <col min="13844" max="13845" width="6.140625" style="294" customWidth="1"/>
    <col min="13846" max="13846" width="5.5703125" style="294" customWidth="1"/>
    <col min="13847" max="13852" width="6.140625" style="294" customWidth="1"/>
    <col min="13853" max="13853" width="7.28515625" style="294" customWidth="1"/>
    <col min="13854" max="13854" width="13" style="294" customWidth="1"/>
    <col min="13855" max="13855" width="20" style="294" customWidth="1"/>
    <col min="13856" max="13862" width="7.85546875" style="294" customWidth="1"/>
    <col min="13863" max="14071" width="9.140625" style="294"/>
    <col min="14072" max="14072" width="6.28515625" style="294" customWidth="1"/>
    <col min="14073" max="14073" width="17" style="294" customWidth="1"/>
    <col min="14074" max="14074" width="8.140625" style="294" customWidth="1"/>
    <col min="14075" max="14075" width="11.5703125" style="294" customWidth="1"/>
    <col min="14076" max="14076" width="11.42578125" style="294" customWidth="1"/>
    <col min="14077" max="14077" width="6.5703125" style="294" customWidth="1"/>
    <col min="14078" max="14078" width="8.5703125" style="294" customWidth="1"/>
    <col min="14079" max="14079" width="9.85546875" style="294" customWidth="1"/>
    <col min="14080" max="14080" width="10.140625" style="294" customWidth="1"/>
    <col min="14081" max="14081" width="6.140625" style="294" customWidth="1"/>
    <col min="14082" max="14082" width="7.140625" style="294" customWidth="1"/>
    <col min="14083" max="14083" width="9.28515625" style="294" customWidth="1"/>
    <col min="14084" max="14085" width="6.140625" style="294" customWidth="1"/>
    <col min="14086" max="14086" width="5.7109375" style="294" customWidth="1"/>
    <col min="14087" max="14087" width="5.5703125" style="294" customWidth="1"/>
    <col min="14088" max="14088" width="5.28515625" style="294" customWidth="1"/>
    <col min="14089" max="14089" width="5.42578125" style="294" customWidth="1"/>
    <col min="14090" max="14090" width="5.5703125" style="294" customWidth="1"/>
    <col min="14091" max="14091" width="6.140625" style="294" customWidth="1"/>
    <col min="14092" max="14092" width="9.5703125" style="294" customWidth="1"/>
    <col min="14093" max="14093" width="6" style="294" customWidth="1"/>
    <col min="14094" max="14094" width="6.140625" style="294" customWidth="1"/>
    <col min="14095" max="14095" width="5.7109375" style="294" customWidth="1"/>
    <col min="14096" max="14096" width="5" style="294" customWidth="1"/>
    <col min="14097" max="14097" width="5.42578125" style="294" customWidth="1"/>
    <col min="14098" max="14098" width="6.140625" style="294" customWidth="1"/>
    <col min="14099" max="14099" width="10.5703125" style="294" customWidth="1"/>
    <col min="14100" max="14101" width="6.140625" style="294" customWidth="1"/>
    <col min="14102" max="14102" width="5.5703125" style="294" customWidth="1"/>
    <col min="14103" max="14108" width="6.140625" style="294" customWidth="1"/>
    <col min="14109" max="14109" width="7.28515625" style="294" customWidth="1"/>
    <col min="14110" max="14110" width="13" style="294" customWidth="1"/>
    <col min="14111" max="14111" width="20" style="294" customWidth="1"/>
    <col min="14112" max="14118" width="7.85546875" style="294" customWidth="1"/>
    <col min="14119" max="14327" width="9.140625" style="294"/>
    <col min="14328" max="14328" width="6.28515625" style="294" customWidth="1"/>
    <col min="14329" max="14329" width="17" style="294" customWidth="1"/>
    <col min="14330" max="14330" width="8.140625" style="294" customWidth="1"/>
    <col min="14331" max="14331" width="11.5703125" style="294" customWidth="1"/>
    <col min="14332" max="14332" width="11.42578125" style="294" customWidth="1"/>
    <col min="14333" max="14333" width="6.5703125" style="294" customWidth="1"/>
    <col min="14334" max="14334" width="8.5703125" style="294" customWidth="1"/>
    <col min="14335" max="14335" width="9.85546875" style="294" customWidth="1"/>
    <col min="14336" max="14336" width="10.140625" style="294" customWidth="1"/>
    <col min="14337" max="14337" width="6.140625" style="294" customWidth="1"/>
    <col min="14338" max="14338" width="7.140625" style="294" customWidth="1"/>
    <col min="14339" max="14339" width="9.28515625" style="294" customWidth="1"/>
    <col min="14340" max="14341" width="6.140625" style="294" customWidth="1"/>
    <col min="14342" max="14342" width="5.7109375" style="294" customWidth="1"/>
    <col min="14343" max="14343" width="5.5703125" style="294" customWidth="1"/>
    <col min="14344" max="14344" width="5.28515625" style="294" customWidth="1"/>
    <col min="14345" max="14345" width="5.42578125" style="294" customWidth="1"/>
    <col min="14346" max="14346" width="5.5703125" style="294" customWidth="1"/>
    <col min="14347" max="14347" width="6.140625" style="294" customWidth="1"/>
    <col min="14348" max="14348" width="9.5703125" style="294" customWidth="1"/>
    <col min="14349" max="14349" width="6" style="294" customWidth="1"/>
    <col min="14350" max="14350" width="6.140625" style="294" customWidth="1"/>
    <col min="14351" max="14351" width="5.7109375" style="294" customWidth="1"/>
    <col min="14352" max="14352" width="5" style="294" customWidth="1"/>
    <col min="14353" max="14353" width="5.42578125" style="294" customWidth="1"/>
    <col min="14354" max="14354" width="6.140625" style="294" customWidth="1"/>
    <col min="14355" max="14355" width="10.5703125" style="294" customWidth="1"/>
    <col min="14356" max="14357" width="6.140625" style="294" customWidth="1"/>
    <col min="14358" max="14358" width="5.5703125" style="294" customWidth="1"/>
    <col min="14359" max="14364" width="6.140625" style="294" customWidth="1"/>
    <col min="14365" max="14365" width="7.28515625" style="294" customWidth="1"/>
    <col min="14366" max="14366" width="13" style="294" customWidth="1"/>
    <col min="14367" max="14367" width="20" style="294" customWidth="1"/>
    <col min="14368" max="14374" width="7.85546875" style="294" customWidth="1"/>
    <col min="14375" max="14583" width="9.140625" style="294"/>
    <col min="14584" max="14584" width="6.28515625" style="294" customWidth="1"/>
    <col min="14585" max="14585" width="17" style="294" customWidth="1"/>
    <col min="14586" max="14586" width="8.140625" style="294" customWidth="1"/>
    <col min="14587" max="14587" width="11.5703125" style="294" customWidth="1"/>
    <col min="14588" max="14588" width="11.42578125" style="294" customWidth="1"/>
    <col min="14589" max="14589" width="6.5703125" style="294" customWidth="1"/>
    <col min="14590" max="14590" width="8.5703125" style="294" customWidth="1"/>
    <col min="14591" max="14591" width="9.85546875" style="294" customWidth="1"/>
    <col min="14592" max="14592" width="10.140625" style="294" customWidth="1"/>
    <col min="14593" max="14593" width="6.140625" style="294" customWidth="1"/>
    <col min="14594" max="14594" width="7.140625" style="294" customWidth="1"/>
    <col min="14595" max="14595" width="9.28515625" style="294" customWidth="1"/>
    <col min="14596" max="14597" width="6.140625" style="294" customWidth="1"/>
    <col min="14598" max="14598" width="5.7109375" style="294" customWidth="1"/>
    <col min="14599" max="14599" width="5.5703125" style="294" customWidth="1"/>
    <col min="14600" max="14600" width="5.28515625" style="294" customWidth="1"/>
    <col min="14601" max="14601" width="5.42578125" style="294" customWidth="1"/>
    <col min="14602" max="14602" width="5.5703125" style="294" customWidth="1"/>
    <col min="14603" max="14603" width="6.140625" style="294" customWidth="1"/>
    <col min="14604" max="14604" width="9.5703125" style="294" customWidth="1"/>
    <col min="14605" max="14605" width="6" style="294" customWidth="1"/>
    <col min="14606" max="14606" width="6.140625" style="294" customWidth="1"/>
    <col min="14607" max="14607" width="5.7109375" style="294" customWidth="1"/>
    <col min="14608" max="14608" width="5" style="294" customWidth="1"/>
    <col min="14609" max="14609" width="5.42578125" style="294" customWidth="1"/>
    <col min="14610" max="14610" width="6.140625" style="294" customWidth="1"/>
    <col min="14611" max="14611" width="10.5703125" style="294" customWidth="1"/>
    <col min="14612" max="14613" width="6.140625" style="294" customWidth="1"/>
    <col min="14614" max="14614" width="5.5703125" style="294" customWidth="1"/>
    <col min="14615" max="14620" width="6.140625" style="294" customWidth="1"/>
    <col min="14621" max="14621" width="7.28515625" style="294" customWidth="1"/>
    <col min="14622" max="14622" width="13" style="294" customWidth="1"/>
    <col min="14623" max="14623" width="20" style="294" customWidth="1"/>
    <col min="14624" max="14630" width="7.85546875" style="294" customWidth="1"/>
    <col min="14631" max="14839" width="9.140625" style="294"/>
    <col min="14840" max="14840" width="6.28515625" style="294" customWidth="1"/>
    <col min="14841" max="14841" width="17" style="294" customWidth="1"/>
    <col min="14842" max="14842" width="8.140625" style="294" customWidth="1"/>
    <col min="14843" max="14843" width="11.5703125" style="294" customWidth="1"/>
    <col min="14844" max="14844" width="11.42578125" style="294" customWidth="1"/>
    <col min="14845" max="14845" width="6.5703125" style="294" customWidth="1"/>
    <col min="14846" max="14846" width="8.5703125" style="294" customWidth="1"/>
    <col min="14847" max="14847" width="9.85546875" style="294" customWidth="1"/>
    <col min="14848" max="14848" width="10.140625" style="294" customWidth="1"/>
    <col min="14849" max="14849" width="6.140625" style="294" customWidth="1"/>
    <col min="14850" max="14850" width="7.140625" style="294" customWidth="1"/>
    <col min="14851" max="14851" width="9.28515625" style="294" customWidth="1"/>
    <col min="14852" max="14853" width="6.140625" style="294" customWidth="1"/>
    <col min="14854" max="14854" width="5.7109375" style="294" customWidth="1"/>
    <col min="14855" max="14855" width="5.5703125" style="294" customWidth="1"/>
    <col min="14856" max="14856" width="5.28515625" style="294" customWidth="1"/>
    <col min="14857" max="14857" width="5.42578125" style="294" customWidth="1"/>
    <col min="14858" max="14858" width="5.5703125" style="294" customWidth="1"/>
    <col min="14859" max="14859" width="6.140625" style="294" customWidth="1"/>
    <col min="14860" max="14860" width="9.5703125" style="294" customWidth="1"/>
    <col min="14861" max="14861" width="6" style="294" customWidth="1"/>
    <col min="14862" max="14862" width="6.140625" style="294" customWidth="1"/>
    <col min="14863" max="14863" width="5.7109375" style="294" customWidth="1"/>
    <col min="14864" max="14864" width="5" style="294" customWidth="1"/>
    <col min="14865" max="14865" width="5.42578125" style="294" customWidth="1"/>
    <col min="14866" max="14866" width="6.140625" style="294" customWidth="1"/>
    <col min="14867" max="14867" width="10.5703125" style="294" customWidth="1"/>
    <col min="14868" max="14869" width="6.140625" style="294" customWidth="1"/>
    <col min="14870" max="14870" width="5.5703125" style="294" customWidth="1"/>
    <col min="14871" max="14876" width="6.140625" style="294" customWidth="1"/>
    <col min="14877" max="14877" width="7.28515625" style="294" customWidth="1"/>
    <col min="14878" max="14878" width="13" style="294" customWidth="1"/>
    <col min="14879" max="14879" width="20" style="294" customWidth="1"/>
    <col min="14880" max="14886" width="7.85546875" style="294" customWidth="1"/>
    <col min="14887" max="15095" width="9.140625" style="294"/>
    <col min="15096" max="15096" width="6.28515625" style="294" customWidth="1"/>
    <col min="15097" max="15097" width="17" style="294" customWidth="1"/>
    <col min="15098" max="15098" width="8.140625" style="294" customWidth="1"/>
    <col min="15099" max="15099" width="11.5703125" style="294" customWidth="1"/>
    <col min="15100" max="15100" width="11.42578125" style="294" customWidth="1"/>
    <col min="15101" max="15101" width="6.5703125" style="294" customWidth="1"/>
    <col min="15102" max="15102" width="8.5703125" style="294" customWidth="1"/>
    <col min="15103" max="15103" width="9.85546875" style="294" customWidth="1"/>
    <col min="15104" max="15104" width="10.140625" style="294" customWidth="1"/>
    <col min="15105" max="15105" width="6.140625" style="294" customWidth="1"/>
    <col min="15106" max="15106" width="7.140625" style="294" customWidth="1"/>
    <col min="15107" max="15107" width="9.28515625" style="294" customWidth="1"/>
    <col min="15108" max="15109" width="6.140625" style="294" customWidth="1"/>
    <col min="15110" max="15110" width="5.7109375" style="294" customWidth="1"/>
    <col min="15111" max="15111" width="5.5703125" style="294" customWidth="1"/>
    <col min="15112" max="15112" width="5.28515625" style="294" customWidth="1"/>
    <col min="15113" max="15113" width="5.42578125" style="294" customWidth="1"/>
    <col min="15114" max="15114" width="5.5703125" style="294" customWidth="1"/>
    <col min="15115" max="15115" width="6.140625" style="294" customWidth="1"/>
    <col min="15116" max="15116" width="9.5703125" style="294" customWidth="1"/>
    <col min="15117" max="15117" width="6" style="294" customWidth="1"/>
    <col min="15118" max="15118" width="6.140625" style="294" customWidth="1"/>
    <col min="15119" max="15119" width="5.7109375" style="294" customWidth="1"/>
    <col min="15120" max="15120" width="5" style="294" customWidth="1"/>
    <col min="15121" max="15121" width="5.42578125" style="294" customWidth="1"/>
    <col min="15122" max="15122" width="6.140625" style="294" customWidth="1"/>
    <col min="15123" max="15123" width="10.5703125" style="294" customWidth="1"/>
    <col min="15124" max="15125" width="6.140625" style="294" customWidth="1"/>
    <col min="15126" max="15126" width="5.5703125" style="294" customWidth="1"/>
    <col min="15127" max="15132" width="6.140625" style="294" customWidth="1"/>
    <col min="15133" max="15133" width="7.28515625" style="294" customWidth="1"/>
    <col min="15134" max="15134" width="13" style="294" customWidth="1"/>
    <col min="15135" max="15135" width="20" style="294" customWidth="1"/>
    <col min="15136" max="15142" width="7.85546875" style="294" customWidth="1"/>
    <col min="15143" max="15351" width="9.140625" style="294"/>
    <col min="15352" max="15352" width="6.28515625" style="294" customWidth="1"/>
    <col min="15353" max="15353" width="17" style="294" customWidth="1"/>
    <col min="15354" max="15354" width="8.140625" style="294" customWidth="1"/>
    <col min="15355" max="15355" width="11.5703125" style="294" customWidth="1"/>
    <col min="15356" max="15356" width="11.42578125" style="294" customWidth="1"/>
    <col min="15357" max="15357" width="6.5703125" style="294" customWidth="1"/>
    <col min="15358" max="15358" width="8.5703125" style="294" customWidth="1"/>
    <col min="15359" max="15359" width="9.85546875" style="294" customWidth="1"/>
    <col min="15360" max="15360" width="10.140625" style="294" customWidth="1"/>
    <col min="15361" max="15361" width="6.140625" style="294" customWidth="1"/>
    <col min="15362" max="15362" width="7.140625" style="294" customWidth="1"/>
    <col min="15363" max="15363" width="9.28515625" style="294" customWidth="1"/>
    <col min="15364" max="15365" width="6.140625" style="294" customWidth="1"/>
    <col min="15366" max="15366" width="5.7109375" style="294" customWidth="1"/>
    <col min="15367" max="15367" width="5.5703125" style="294" customWidth="1"/>
    <col min="15368" max="15368" width="5.28515625" style="294" customWidth="1"/>
    <col min="15369" max="15369" width="5.42578125" style="294" customWidth="1"/>
    <col min="15370" max="15370" width="5.5703125" style="294" customWidth="1"/>
    <col min="15371" max="15371" width="6.140625" style="294" customWidth="1"/>
    <col min="15372" max="15372" width="9.5703125" style="294" customWidth="1"/>
    <col min="15373" max="15373" width="6" style="294" customWidth="1"/>
    <col min="15374" max="15374" width="6.140625" style="294" customWidth="1"/>
    <col min="15375" max="15375" width="5.7109375" style="294" customWidth="1"/>
    <col min="15376" max="15376" width="5" style="294" customWidth="1"/>
    <col min="15377" max="15377" width="5.42578125" style="294" customWidth="1"/>
    <col min="15378" max="15378" width="6.140625" style="294" customWidth="1"/>
    <col min="15379" max="15379" width="10.5703125" style="294" customWidth="1"/>
    <col min="15380" max="15381" width="6.140625" style="294" customWidth="1"/>
    <col min="15382" max="15382" width="5.5703125" style="294" customWidth="1"/>
    <col min="15383" max="15388" width="6.140625" style="294" customWidth="1"/>
    <col min="15389" max="15389" width="7.28515625" style="294" customWidth="1"/>
    <col min="15390" max="15390" width="13" style="294" customWidth="1"/>
    <col min="15391" max="15391" width="20" style="294" customWidth="1"/>
    <col min="15392" max="15398" width="7.85546875" style="294" customWidth="1"/>
    <col min="15399" max="15607" width="9.140625" style="294"/>
    <col min="15608" max="15608" width="6.28515625" style="294" customWidth="1"/>
    <col min="15609" max="15609" width="17" style="294" customWidth="1"/>
    <col min="15610" max="15610" width="8.140625" style="294" customWidth="1"/>
    <col min="15611" max="15611" width="11.5703125" style="294" customWidth="1"/>
    <col min="15612" max="15612" width="11.42578125" style="294" customWidth="1"/>
    <col min="15613" max="15613" width="6.5703125" style="294" customWidth="1"/>
    <col min="15614" max="15614" width="8.5703125" style="294" customWidth="1"/>
    <col min="15615" max="15615" width="9.85546875" style="294" customWidth="1"/>
    <col min="15616" max="15616" width="10.140625" style="294" customWidth="1"/>
    <col min="15617" max="15617" width="6.140625" style="294" customWidth="1"/>
    <col min="15618" max="15618" width="7.140625" style="294" customWidth="1"/>
    <col min="15619" max="15619" width="9.28515625" style="294" customWidth="1"/>
    <col min="15620" max="15621" width="6.140625" style="294" customWidth="1"/>
    <col min="15622" max="15622" width="5.7109375" style="294" customWidth="1"/>
    <col min="15623" max="15623" width="5.5703125" style="294" customWidth="1"/>
    <col min="15624" max="15624" width="5.28515625" style="294" customWidth="1"/>
    <col min="15625" max="15625" width="5.42578125" style="294" customWidth="1"/>
    <col min="15626" max="15626" width="5.5703125" style="294" customWidth="1"/>
    <col min="15627" max="15627" width="6.140625" style="294" customWidth="1"/>
    <col min="15628" max="15628" width="9.5703125" style="294" customWidth="1"/>
    <col min="15629" max="15629" width="6" style="294" customWidth="1"/>
    <col min="15630" max="15630" width="6.140625" style="294" customWidth="1"/>
    <col min="15631" max="15631" width="5.7109375" style="294" customWidth="1"/>
    <col min="15632" max="15632" width="5" style="294" customWidth="1"/>
    <col min="15633" max="15633" width="5.42578125" style="294" customWidth="1"/>
    <col min="15634" max="15634" width="6.140625" style="294" customWidth="1"/>
    <col min="15635" max="15635" width="10.5703125" style="294" customWidth="1"/>
    <col min="15636" max="15637" width="6.140625" style="294" customWidth="1"/>
    <col min="15638" max="15638" width="5.5703125" style="294" customWidth="1"/>
    <col min="15639" max="15644" width="6.140625" style="294" customWidth="1"/>
    <col min="15645" max="15645" width="7.28515625" style="294" customWidth="1"/>
    <col min="15646" max="15646" width="13" style="294" customWidth="1"/>
    <col min="15647" max="15647" width="20" style="294" customWidth="1"/>
    <col min="15648" max="15654" width="7.85546875" style="294" customWidth="1"/>
    <col min="15655" max="15863" width="9.140625" style="294"/>
    <col min="15864" max="15864" width="6.28515625" style="294" customWidth="1"/>
    <col min="15865" max="15865" width="17" style="294" customWidth="1"/>
    <col min="15866" max="15866" width="8.140625" style="294" customWidth="1"/>
    <col min="15867" max="15867" width="11.5703125" style="294" customWidth="1"/>
    <col min="15868" max="15868" width="11.42578125" style="294" customWidth="1"/>
    <col min="15869" max="15869" width="6.5703125" style="294" customWidth="1"/>
    <col min="15870" max="15870" width="8.5703125" style="294" customWidth="1"/>
    <col min="15871" max="15871" width="9.85546875" style="294" customWidth="1"/>
    <col min="15872" max="15872" width="10.140625" style="294" customWidth="1"/>
    <col min="15873" max="15873" width="6.140625" style="294" customWidth="1"/>
    <col min="15874" max="15874" width="7.140625" style="294" customWidth="1"/>
    <col min="15875" max="15875" width="9.28515625" style="294" customWidth="1"/>
    <col min="15876" max="15877" width="6.140625" style="294" customWidth="1"/>
    <col min="15878" max="15878" width="5.7109375" style="294" customWidth="1"/>
    <col min="15879" max="15879" width="5.5703125" style="294" customWidth="1"/>
    <col min="15880" max="15880" width="5.28515625" style="294" customWidth="1"/>
    <col min="15881" max="15881" width="5.42578125" style="294" customWidth="1"/>
    <col min="15882" max="15882" width="5.5703125" style="294" customWidth="1"/>
    <col min="15883" max="15883" width="6.140625" style="294" customWidth="1"/>
    <col min="15884" max="15884" width="9.5703125" style="294" customWidth="1"/>
    <col min="15885" max="15885" width="6" style="294" customWidth="1"/>
    <col min="15886" max="15886" width="6.140625" style="294" customWidth="1"/>
    <col min="15887" max="15887" width="5.7109375" style="294" customWidth="1"/>
    <col min="15888" max="15888" width="5" style="294" customWidth="1"/>
    <col min="15889" max="15889" width="5.42578125" style="294" customWidth="1"/>
    <col min="15890" max="15890" width="6.140625" style="294" customWidth="1"/>
    <col min="15891" max="15891" width="10.5703125" style="294" customWidth="1"/>
    <col min="15892" max="15893" width="6.140625" style="294" customWidth="1"/>
    <col min="15894" max="15894" width="5.5703125" style="294" customWidth="1"/>
    <col min="15895" max="15900" width="6.140625" style="294" customWidth="1"/>
    <col min="15901" max="15901" width="7.28515625" style="294" customWidth="1"/>
    <col min="15902" max="15902" width="13" style="294" customWidth="1"/>
    <col min="15903" max="15903" width="20" style="294" customWidth="1"/>
    <col min="15904" max="15910" width="7.85546875" style="294" customWidth="1"/>
    <col min="15911" max="16119" width="9.140625" style="294"/>
    <col min="16120" max="16120" width="6.28515625" style="294" customWidth="1"/>
    <col min="16121" max="16121" width="17" style="294" customWidth="1"/>
    <col min="16122" max="16122" width="8.140625" style="294" customWidth="1"/>
    <col min="16123" max="16123" width="11.5703125" style="294" customWidth="1"/>
    <col min="16124" max="16124" width="11.42578125" style="294" customWidth="1"/>
    <col min="16125" max="16125" width="6.5703125" style="294" customWidth="1"/>
    <col min="16126" max="16126" width="8.5703125" style="294" customWidth="1"/>
    <col min="16127" max="16127" width="9.85546875" style="294" customWidth="1"/>
    <col min="16128" max="16128" width="10.140625" style="294" customWidth="1"/>
    <col min="16129" max="16129" width="6.140625" style="294" customWidth="1"/>
    <col min="16130" max="16130" width="7.140625" style="294" customWidth="1"/>
    <col min="16131" max="16131" width="9.28515625" style="294" customWidth="1"/>
    <col min="16132" max="16133" width="6.140625" style="294" customWidth="1"/>
    <col min="16134" max="16134" width="5.7109375" style="294" customWidth="1"/>
    <col min="16135" max="16135" width="5.5703125" style="294" customWidth="1"/>
    <col min="16136" max="16136" width="5.28515625" style="294" customWidth="1"/>
    <col min="16137" max="16137" width="5.42578125" style="294" customWidth="1"/>
    <col min="16138" max="16138" width="5.5703125" style="294" customWidth="1"/>
    <col min="16139" max="16139" width="6.140625" style="294" customWidth="1"/>
    <col min="16140" max="16140" width="9.5703125" style="294" customWidth="1"/>
    <col min="16141" max="16141" width="6" style="294" customWidth="1"/>
    <col min="16142" max="16142" width="6.140625" style="294" customWidth="1"/>
    <col min="16143" max="16143" width="5.7109375" style="294" customWidth="1"/>
    <col min="16144" max="16144" width="5" style="294" customWidth="1"/>
    <col min="16145" max="16145" width="5.42578125" style="294" customWidth="1"/>
    <col min="16146" max="16146" width="6.140625" style="294" customWidth="1"/>
    <col min="16147" max="16147" width="10.5703125" style="294" customWidth="1"/>
    <col min="16148" max="16149" width="6.140625" style="294" customWidth="1"/>
    <col min="16150" max="16150" width="5.5703125" style="294" customWidth="1"/>
    <col min="16151" max="16156" width="6.140625" style="294" customWidth="1"/>
    <col min="16157" max="16157" width="7.28515625" style="294" customWidth="1"/>
    <col min="16158" max="16158" width="13" style="294" customWidth="1"/>
    <col min="16159" max="16159" width="20" style="294" customWidth="1"/>
    <col min="16160" max="16166" width="7.85546875" style="294" customWidth="1"/>
    <col min="16167" max="16384" width="9.140625" style="294"/>
  </cols>
  <sheetData>
    <row r="1" spans="1:46" ht="18.75" customHeight="1" thickBot="1">
      <c r="A1" s="463"/>
      <c r="B1" s="463"/>
      <c r="C1" s="463"/>
      <c r="D1" s="463"/>
      <c r="E1" s="463"/>
      <c r="F1" s="463"/>
      <c r="G1" s="463"/>
      <c r="H1" s="993"/>
      <c r="I1" s="463"/>
      <c r="J1" s="1046">
        <f>(0.79/20.23)*100</f>
        <v>3.9050914483440433</v>
      </c>
      <c r="K1" s="463"/>
      <c r="L1" s="463"/>
      <c r="M1" s="463"/>
      <c r="N1" s="463"/>
      <c r="O1" s="463"/>
      <c r="P1" s="463"/>
      <c r="Q1" s="463"/>
      <c r="R1" s="463"/>
      <c r="S1" s="463"/>
      <c r="T1" s="463"/>
      <c r="U1" s="463">
        <f>1.26+0.55</f>
        <v>1.81</v>
      </c>
      <c r="V1" s="463"/>
      <c r="W1" s="463"/>
      <c r="X1" s="463"/>
      <c r="Y1" s="463"/>
      <c r="Z1" s="463"/>
      <c r="AA1" s="463"/>
      <c r="AB1" s="463"/>
      <c r="AC1" s="463"/>
      <c r="AD1" s="463"/>
      <c r="AE1" s="463"/>
      <c r="AF1" s="463"/>
      <c r="AG1" s="463"/>
      <c r="AH1" s="463"/>
      <c r="AI1" s="463"/>
      <c r="AJ1" s="463"/>
      <c r="AK1" s="463"/>
      <c r="AL1" s="463"/>
    </row>
    <row r="2" spans="1:46" ht="15" customHeight="1" thickBot="1">
      <c r="A2" s="1754" t="s">
        <v>4</v>
      </c>
      <c r="B2" s="1756" t="s">
        <v>443</v>
      </c>
      <c r="C2" s="942" t="s">
        <v>382</v>
      </c>
      <c r="D2" s="942" t="s">
        <v>444</v>
      </c>
      <c r="E2" s="943" t="s">
        <v>349</v>
      </c>
      <c r="F2" s="943" t="s">
        <v>350</v>
      </c>
      <c r="G2" s="943" t="s">
        <v>445</v>
      </c>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1"/>
      <c r="AL2" s="1752" t="s">
        <v>446</v>
      </c>
    </row>
    <row r="3" spans="1:46" ht="29.25" customHeight="1">
      <c r="A3" s="1755"/>
      <c r="B3" s="1757"/>
      <c r="C3" s="942" t="s">
        <v>382</v>
      </c>
      <c r="D3" s="944" t="s">
        <v>639</v>
      </c>
      <c r="E3" s="945" t="s">
        <v>690</v>
      </c>
      <c r="F3" s="945" t="s">
        <v>691</v>
      </c>
      <c r="G3" s="945" t="s">
        <v>692</v>
      </c>
      <c r="H3" s="994" t="s">
        <v>807</v>
      </c>
      <c r="I3" s="946" t="s">
        <v>447</v>
      </c>
      <c r="J3" s="946" t="s">
        <v>152</v>
      </c>
      <c r="K3" s="946" t="s">
        <v>123</v>
      </c>
      <c r="L3" s="946" t="s">
        <v>153</v>
      </c>
      <c r="M3" s="946" t="s">
        <v>206</v>
      </c>
      <c r="N3" s="946" t="s">
        <v>209</v>
      </c>
      <c r="O3" s="946" t="s">
        <v>154</v>
      </c>
      <c r="P3" s="947" t="s">
        <v>18</v>
      </c>
      <c r="Q3" s="947" t="s">
        <v>87</v>
      </c>
      <c r="R3" s="947" t="s">
        <v>88</v>
      </c>
      <c r="S3" s="947" t="s">
        <v>59</v>
      </c>
      <c r="T3" s="947" t="s">
        <v>122</v>
      </c>
      <c r="U3" s="947" t="s">
        <v>72</v>
      </c>
      <c r="V3" s="947" t="s">
        <v>247</v>
      </c>
      <c r="W3" s="947" t="s">
        <v>68</v>
      </c>
      <c r="X3" s="947" t="s">
        <v>130</v>
      </c>
      <c r="Y3" s="947" t="s">
        <v>52</v>
      </c>
      <c r="Z3" s="947" t="s">
        <v>142</v>
      </c>
      <c r="AA3" s="947" t="s">
        <v>271</v>
      </c>
      <c r="AB3" s="947" t="s">
        <v>144</v>
      </c>
      <c r="AC3" s="947" t="s">
        <v>252</v>
      </c>
      <c r="AD3" s="947" t="s">
        <v>78</v>
      </c>
      <c r="AE3" s="947" t="s">
        <v>121</v>
      </c>
      <c r="AF3" s="947" t="s">
        <v>49</v>
      </c>
      <c r="AG3" s="947" t="s">
        <v>76</v>
      </c>
      <c r="AH3" s="947" t="s">
        <v>44</v>
      </c>
      <c r="AI3" s="947" t="s">
        <v>292</v>
      </c>
      <c r="AJ3" s="947" t="s">
        <v>155</v>
      </c>
      <c r="AK3" s="946" t="s">
        <v>156</v>
      </c>
      <c r="AL3" s="1753"/>
    </row>
    <row r="4" spans="1:46" s="336" customFormat="1" ht="32.25" customHeight="1">
      <c r="A4" s="948"/>
      <c r="B4" s="949"/>
      <c r="C4" s="932" t="s">
        <v>639</v>
      </c>
      <c r="D4" s="932"/>
      <c r="E4" s="950"/>
      <c r="F4" s="950"/>
      <c r="G4" s="950"/>
      <c r="H4" s="997">
        <f>H5+H16</f>
        <v>24.24</v>
      </c>
      <c r="I4" s="363">
        <f t="shared" ref="I4:AK4" si="0">I5+I16</f>
        <v>1.26</v>
      </c>
      <c r="J4" s="363">
        <f t="shared" si="0"/>
        <v>5.0599999999999996</v>
      </c>
      <c r="K4" s="363">
        <f t="shared" si="0"/>
        <v>16.750000000000004</v>
      </c>
      <c r="L4" s="363">
        <f t="shared" si="0"/>
        <v>0</v>
      </c>
      <c r="M4" s="363">
        <f t="shared" si="0"/>
        <v>0</v>
      </c>
      <c r="N4" s="363">
        <f t="shared" si="0"/>
        <v>0</v>
      </c>
      <c r="O4" s="363">
        <f t="shared" si="0"/>
        <v>0.79</v>
      </c>
      <c r="P4" s="363">
        <f t="shared" si="0"/>
        <v>0</v>
      </c>
      <c r="Q4" s="363">
        <f t="shared" si="0"/>
        <v>0</v>
      </c>
      <c r="R4" s="363">
        <f t="shared" si="0"/>
        <v>0</v>
      </c>
      <c r="S4" s="363">
        <f t="shared" si="0"/>
        <v>0</v>
      </c>
      <c r="T4" s="363">
        <f t="shared" si="0"/>
        <v>0</v>
      </c>
      <c r="U4" s="363">
        <f t="shared" si="0"/>
        <v>0</v>
      </c>
      <c r="V4" s="363">
        <f t="shared" si="0"/>
        <v>0</v>
      </c>
      <c r="W4" s="363">
        <f t="shared" si="0"/>
        <v>0.18</v>
      </c>
      <c r="X4" s="363">
        <f t="shared" si="0"/>
        <v>0</v>
      </c>
      <c r="Y4" s="363">
        <f t="shared" si="0"/>
        <v>0</v>
      </c>
      <c r="Z4" s="363">
        <f t="shared" si="0"/>
        <v>0</v>
      </c>
      <c r="AA4" s="363">
        <f t="shared" si="0"/>
        <v>0</v>
      </c>
      <c r="AB4" s="363">
        <f t="shared" si="0"/>
        <v>0</v>
      </c>
      <c r="AC4" s="363">
        <f t="shared" si="0"/>
        <v>0</v>
      </c>
      <c r="AD4" s="363">
        <f t="shared" si="0"/>
        <v>0</v>
      </c>
      <c r="AE4" s="363">
        <f t="shared" si="0"/>
        <v>0</v>
      </c>
      <c r="AF4" s="363">
        <f t="shared" si="0"/>
        <v>0</v>
      </c>
      <c r="AG4" s="363">
        <f t="shared" si="0"/>
        <v>0</v>
      </c>
      <c r="AH4" s="363">
        <f t="shared" si="0"/>
        <v>0</v>
      </c>
      <c r="AI4" s="363">
        <f t="shared" si="0"/>
        <v>0</v>
      </c>
      <c r="AJ4" s="363">
        <f t="shared" si="0"/>
        <v>0</v>
      </c>
      <c r="AK4" s="363">
        <f t="shared" si="0"/>
        <v>0.2</v>
      </c>
      <c r="AL4" s="951"/>
      <c r="AM4" s="739"/>
      <c r="AN4" s="739"/>
      <c r="AO4" s="739"/>
      <c r="AP4" s="739"/>
      <c r="AQ4" s="739"/>
      <c r="AR4" s="739"/>
      <c r="AS4" s="739"/>
    </row>
    <row r="5" spans="1:46" s="336" customFormat="1" ht="18.75" hidden="1" customHeight="1">
      <c r="A5" s="948" t="s">
        <v>157</v>
      </c>
      <c r="B5" s="949" t="s">
        <v>805</v>
      </c>
      <c r="C5" s="932"/>
      <c r="D5" s="932"/>
      <c r="E5" s="950"/>
      <c r="F5" s="950"/>
      <c r="G5" s="950"/>
      <c r="H5" s="997">
        <f>H6+H8</f>
        <v>19.11</v>
      </c>
      <c r="I5" s="363">
        <f t="shared" ref="I5:AK5" si="1">I6+I8</f>
        <v>1.26</v>
      </c>
      <c r="J5" s="363">
        <f t="shared" si="1"/>
        <v>1.71</v>
      </c>
      <c r="K5" s="363">
        <f t="shared" si="1"/>
        <v>15.150000000000002</v>
      </c>
      <c r="L5" s="363">
        <f t="shared" si="1"/>
        <v>0</v>
      </c>
      <c r="M5" s="363">
        <f t="shared" si="1"/>
        <v>0</v>
      </c>
      <c r="N5" s="363">
        <f t="shared" si="1"/>
        <v>0</v>
      </c>
      <c r="O5" s="363">
        <f t="shared" si="1"/>
        <v>0.79</v>
      </c>
      <c r="P5" s="363">
        <f t="shared" si="1"/>
        <v>0</v>
      </c>
      <c r="Q5" s="363">
        <f t="shared" si="1"/>
        <v>0</v>
      </c>
      <c r="R5" s="363">
        <f t="shared" si="1"/>
        <v>0</v>
      </c>
      <c r="S5" s="363">
        <f t="shared" si="1"/>
        <v>0</v>
      </c>
      <c r="T5" s="363">
        <f t="shared" si="1"/>
        <v>0</v>
      </c>
      <c r="U5" s="363">
        <f t="shared" si="1"/>
        <v>0</v>
      </c>
      <c r="V5" s="363">
        <f t="shared" si="1"/>
        <v>0</v>
      </c>
      <c r="W5" s="363">
        <f t="shared" si="1"/>
        <v>0</v>
      </c>
      <c r="X5" s="363">
        <f t="shared" si="1"/>
        <v>0</v>
      </c>
      <c r="Y5" s="363">
        <f t="shared" si="1"/>
        <v>0</v>
      </c>
      <c r="Z5" s="363">
        <f t="shared" si="1"/>
        <v>0</v>
      </c>
      <c r="AA5" s="363">
        <f t="shared" si="1"/>
        <v>0</v>
      </c>
      <c r="AB5" s="363">
        <f t="shared" si="1"/>
        <v>0</v>
      </c>
      <c r="AC5" s="363">
        <f t="shared" si="1"/>
        <v>0</v>
      </c>
      <c r="AD5" s="363">
        <f t="shared" si="1"/>
        <v>0</v>
      </c>
      <c r="AE5" s="363">
        <f t="shared" si="1"/>
        <v>0</v>
      </c>
      <c r="AF5" s="363">
        <f t="shared" si="1"/>
        <v>0</v>
      </c>
      <c r="AG5" s="363">
        <f t="shared" si="1"/>
        <v>0</v>
      </c>
      <c r="AH5" s="363">
        <f t="shared" si="1"/>
        <v>0</v>
      </c>
      <c r="AI5" s="363">
        <f t="shared" si="1"/>
        <v>0</v>
      </c>
      <c r="AJ5" s="363">
        <f t="shared" si="1"/>
        <v>0</v>
      </c>
      <c r="AK5" s="363">
        <f t="shared" si="1"/>
        <v>0.2</v>
      </c>
      <c r="AL5" s="951"/>
      <c r="AM5" s="739"/>
      <c r="AN5" s="739"/>
      <c r="AO5" s="739"/>
      <c r="AP5" s="739"/>
      <c r="AQ5" s="739"/>
      <c r="AR5" s="739"/>
      <c r="AS5" s="739"/>
    </row>
    <row r="6" spans="1:46" s="959" customFormat="1" ht="21.75" hidden="1" customHeight="1">
      <c r="A6" s="954">
        <v>1</v>
      </c>
      <c r="B6" s="956" t="s">
        <v>452</v>
      </c>
      <c r="C6" s="957" t="s">
        <v>123</v>
      </c>
      <c r="D6" s="954"/>
      <c r="E6" s="102">
        <f>SUM(E7:E7)</f>
        <v>5.6</v>
      </c>
      <c r="F6" s="102">
        <f>SUM(F7:F7)</f>
        <v>0</v>
      </c>
      <c r="G6" s="102">
        <f>SUM(G7:G7)</f>
        <v>0</v>
      </c>
      <c r="H6" s="998">
        <f t="shared" ref="H6:H15" si="2">SUM(I6:AK6)</f>
        <v>0</v>
      </c>
      <c r="I6" s="102">
        <f t="shared" ref="I6:AK6" si="3">SUM(I7:I7)</f>
        <v>0</v>
      </c>
      <c r="J6" s="102">
        <f t="shared" si="3"/>
        <v>0</v>
      </c>
      <c r="K6" s="102">
        <f t="shared" si="3"/>
        <v>0</v>
      </c>
      <c r="L6" s="102">
        <f t="shared" si="3"/>
        <v>0</v>
      </c>
      <c r="M6" s="102">
        <f t="shared" si="3"/>
        <v>0</v>
      </c>
      <c r="N6" s="102">
        <f t="shared" si="3"/>
        <v>0</v>
      </c>
      <c r="O6" s="102">
        <f t="shared" si="3"/>
        <v>0</v>
      </c>
      <c r="P6" s="102">
        <f t="shared" si="3"/>
        <v>0</v>
      </c>
      <c r="Q6" s="102">
        <f t="shared" si="3"/>
        <v>0</v>
      </c>
      <c r="R6" s="102">
        <f t="shared" si="3"/>
        <v>0</v>
      </c>
      <c r="S6" s="102">
        <f t="shared" si="3"/>
        <v>0</v>
      </c>
      <c r="T6" s="102">
        <f t="shared" si="3"/>
        <v>0</v>
      </c>
      <c r="U6" s="102">
        <f t="shared" si="3"/>
        <v>0</v>
      </c>
      <c r="V6" s="102">
        <f t="shared" si="3"/>
        <v>0</v>
      </c>
      <c r="W6" s="102">
        <f t="shared" si="3"/>
        <v>0</v>
      </c>
      <c r="X6" s="102">
        <f t="shared" si="3"/>
        <v>0</v>
      </c>
      <c r="Y6" s="102">
        <f t="shared" si="3"/>
        <v>0</v>
      </c>
      <c r="Z6" s="102">
        <f t="shared" si="3"/>
        <v>0</v>
      </c>
      <c r="AA6" s="102">
        <f t="shared" si="3"/>
        <v>0</v>
      </c>
      <c r="AB6" s="102">
        <f t="shared" si="3"/>
        <v>0</v>
      </c>
      <c r="AC6" s="102">
        <f t="shared" si="3"/>
        <v>0</v>
      </c>
      <c r="AD6" s="102">
        <f t="shared" si="3"/>
        <v>0</v>
      </c>
      <c r="AE6" s="102">
        <f t="shared" si="3"/>
        <v>0</v>
      </c>
      <c r="AF6" s="102">
        <f t="shared" si="3"/>
        <v>0</v>
      </c>
      <c r="AG6" s="102">
        <f t="shared" si="3"/>
        <v>0</v>
      </c>
      <c r="AH6" s="102">
        <f t="shared" si="3"/>
        <v>0</v>
      </c>
      <c r="AI6" s="102">
        <f t="shared" si="3"/>
        <v>0</v>
      </c>
      <c r="AJ6" s="102">
        <f t="shared" si="3"/>
        <v>0</v>
      </c>
      <c r="AK6" s="102">
        <f t="shared" si="3"/>
        <v>0</v>
      </c>
      <c r="AL6" s="958"/>
    </row>
    <row r="7" spans="1:46" s="336" customFormat="1" ht="30" customHeight="1">
      <c r="A7" s="711" t="s">
        <v>755</v>
      </c>
      <c r="B7" s="101" t="s">
        <v>453</v>
      </c>
      <c r="C7" s="313" t="s">
        <v>123</v>
      </c>
      <c r="D7" s="176" t="s">
        <v>454</v>
      </c>
      <c r="E7" s="96">
        <v>5.6</v>
      </c>
      <c r="F7" s="96"/>
      <c r="G7" s="96"/>
      <c r="H7" s="995">
        <f t="shared" si="2"/>
        <v>0</v>
      </c>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176"/>
      <c r="AI7" s="176"/>
      <c r="AJ7" s="176"/>
      <c r="AK7" s="176"/>
      <c r="AL7" s="176" t="e">
        <f>#REF!</f>
        <v>#REF!</v>
      </c>
    </row>
    <row r="8" spans="1:46" s="959" customFormat="1" ht="30" hidden="1" customHeight="1">
      <c r="A8" s="954">
        <v>2</v>
      </c>
      <c r="B8" s="960" t="s">
        <v>455</v>
      </c>
      <c r="C8" s="961" t="s">
        <v>90</v>
      </c>
      <c r="D8" s="954"/>
      <c r="E8" s="102">
        <f>SUM(E9:E15)</f>
        <v>19.11</v>
      </c>
      <c r="F8" s="102">
        <f>SUM(F9:F15)</f>
        <v>0</v>
      </c>
      <c r="G8" s="102">
        <f>SUM(G9:G15)</f>
        <v>19.11</v>
      </c>
      <c r="H8" s="998">
        <f t="shared" si="2"/>
        <v>19.11</v>
      </c>
      <c r="I8" s="102">
        <f t="shared" ref="I8:AK8" si="4">SUM(I9:I15)</f>
        <v>1.26</v>
      </c>
      <c r="J8" s="102">
        <f t="shared" si="4"/>
        <v>1.71</v>
      </c>
      <c r="K8" s="102">
        <f t="shared" si="4"/>
        <v>15.150000000000002</v>
      </c>
      <c r="L8" s="102">
        <f t="shared" si="4"/>
        <v>0</v>
      </c>
      <c r="M8" s="102">
        <f t="shared" si="4"/>
        <v>0</v>
      </c>
      <c r="N8" s="102">
        <f t="shared" si="4"/>
        <v>0</v>
      </c>
      <c r="O8" s="102">
        <f t="shared" si="4"/>
        <v>0.79</v>
      </c>
      <c r="P8" s="102">
        <f t="shared" si="4"/>
        <v>0</v>
      </c>
      <c r="Q8" s="102">
        <f t="shared" si="4"/>
        <v>0</v>
      </c>
      <c r="R8" s="102">
        <f t="shared" si="4"/>
        <v>0</v>
      </c>
      <c r="S8" s="102">
        <f t="shared" si="4"/>
        <v>0</v>
      </c>
      <c r="T8" s="102">
        <f t="shared" si="4"/>
        <v>0</v>
      </c>
      <c r="U8" s="102">
        <f t="shared" si="4"/>
        <v>0</v>
      </c>
      <c r="V8" s="102">
        <f t="shared" si="4"/>
        <v>0</v>
      </c>
      <c r="W8" s="102">
        <f t="shared" si="4"/>
        <v>0</v>
      </c>
      <c r="X8" s="102">
        <f t="shared" si="4"/>
        <v>0</v>
      </c>
      <c r="Y8" s="102">
        <f t="shared" si="4"/>
        <v>0</v>
      </c>
      <c r="Z8" s="102">
        <f t="shared" si="4"/>
        <v>0</v>
      </c>
      <c r="AA8" s="102">
        <f t="shared" si="4"/>
        <v>0</v>
      </c>
      <c r="AB8" s="102">
        <f t="shared" si="4"/>
        <v>0</v>
      </c>
      <c r="AC8" s="102">
        <f t="shared" si="4"/>
        <v>0</v>
      </c>
      <c r="AD8" s="102">
        <f t="shared" si="4"/>
        <v>0</v>
      </c>
      <c r="AE8" s="102">
        <f t="shared" si="4"/>
        <v>0</v>
      </c>
      <c r="AF8" s="102">
        <f t="shared" si="4"/>
        <v>0</v>
      </c>
      <c r="AG8" s="102">
        <f t="shared" si="4"/>
        <v>0</v>
      </c>
      <c r="AH8" s="102">
        <f t="shared" si="4"/>
        <v>0</v>
      </c>
      <c r="AI8" s="102">
        <f t="shared" si="4"/>
        <v>0</v>
      </c>
      <c r="AJ8" s="102">
        <f t="shared" si="4"/>
        <v>0</v>
      </c>
      <c r="AK8" s="102">
        <f t="shared" si="4"/>
        <v>0.2</v>
      </c>
      <c r="AL8" s="958"/>
      <c r="AT8" s="962"/>
    </row>
    <row r="9" spans="1:46" s="336" customFormat="1" ht="60" customHeight="1">
      <c r="A9" s="711" t="s">
        <v>755</v>
      </c>
      <c r="B9" s="319" t="s">
        <v>655</v>
      </c>
      <c r="C9" s="320" t="s">
        <v>90</v>
      </c>
      <c r="D9" s="176" t="s">
        <v>55</v>
      </c>
      <c r="E9" s="96">
        <v>1.71</v>
      </c>
      <c r="F9" s="96"/>
      <c r="G9" s="96">
        <v>1.71</v>
      </c>
      <c r="H9" s="995">
        <f t="shared" si="2"/>
        <v>1.71</v>
      </c>
      <c r="I9" s="333"/>
      <c r="J9" s="333">
        <v>1.71</v>
      </c>
      <c r="K9" s="333"/>
      <c r="L9" s="333"/>
      <c r="M9" s="333"/>
      <c r="N9" s="333"/>
      <c r="O9" s="333"/>
      <c r="P9" s="333"/>
      <c r="Q9" s="333"/>
      <c r="R9" s="333"/>
      <c r="S9" s="333"/>
      <c r="T9" s="333"/>
      <c r="U9" s="333"/>
      <c r="V9" s="333"/>
      <c r="W9" s="333"/>
      <c r="X9" s="333"/>
      <c r="Y9" s="333"/>
      <c r="Z9" s="333"/>
      <c r="AA9" s="333"/>
      <c r="AB9" s="333"/>
      <c r="AC9" s="333"/>
      <c r="AD9" s="333"/>
      <c r="AE9" s="333"/>
      <c r="AF9" s="333"/>
      <c r="AG9" s="333"/>
      <c r="AH9" s="176"/>
      <c r="AI9" s="176"/>
      <c r="AJ9" s="176"/>
      <c r="AK9" s="176"/>
      <c r="AL9" s="176"/>
    </row>
    <row r="10" spans="1:46" s="336" customFormat="1" ht="60" customHeight="1">
      <c r="A10" s="711" t="s">
        <v>755</v>
      </c>
      <c r="B10" s="319" t="s">
        <v>656</v>
      </c>
      <c r="C10" s="320" t="s">
        <v>90</v>
      </c>
      <c r="D10" s="176" t="s">
        <v>57</v>
      </c>
      <c r="E10" s="96">
        <v>3.25</v>
      </c>
      <c r="F10" s="96"/>
      <c r="G10" s="96">
        <v>3.25</v>
      </c>
      <c r="H10" s="995">
        <f t="shared" si="2"/>
        <v>3.25</v>
      </c>
      <c r="I10" s="333"/>
      <c r="J10" s="333"/>
      <c r="K10" s="333">
        <v>3.25</v>
      </c>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176"/>
      <c r="AI10" s="176"/>
      <c r="AJ10" s="176"/>
      <c r="AK10" s="176"/>
      <c r="AL10" s="176"/>
    </row>
    <row r="11" spans="1:46" s="336" customFormat="1" ht="60" customHeight="1">
      <c r="A11" s="711" t="s">
        <v>755</v>
      </c>
      <c r="B11" s="319" t="s">
        <v>657</v>
      </c>
      <c r="C11" s="320" t="s">
        <v>90</v>
      </c>
      <c r="D11" s="176" t="s">
        <v>19</v>
      </c>
      <c r="E11" s="96">
        <v>2.41</v>
      </c>
      <c r="F11" s="96"/>
      <c r="G11" s="96">
        <v>2.41</v>
      </c>
      <c r="H11" s="995">
        <f t="shared" si="2"/>
        <v>2.41</v>
      </c>
      <c r="I11" s="333"/>
      <c r="J11" s="333"/>
      <c r="K11" s="333">
        <v>2.41</v>
      </c>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176"/>
      <c r="AI11" s="176"/>
      <c r="AJ11" s="176"/>
      <c r="AK11" s="176"/>
      <c r="AL11" s="176"/>
    </row>
    <row r="12" spans="1:46" s="336" customFormat="1" ht="60" customHeight="1">
      <c r="A12" s="711" t="s">
        <v>755</v>
      </c>
      <c r="B12" s="319" t="s">
        <v>658</v>
      </c>
      <c r="C12" s="320" t="s">
        <v>90</v>
      </c>
      <c r="D12" s="176" t="s">
        <v>57</v>
      </c>
      <c r="E12" s="96">
        <v>2.57</v>
      </c>
      <c r="F12" s="96"/>
      <c r="G12" s="96">
        <v>2.57</v>
      </c>
      <c r="H12" s="995">
        <f t="shared" si="2"/>
        <v>2.57</v>
      </c>
      <c r="I12" s="333"/>
      <c r="J12" s="333"/>
      <c r="K12" s="333">
        <v>2.57</v>
      </c>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176"/>
      <c r="AI12" s="176"/>
      <c r="AJ12" s="176"/>
      <c r="AK12" s="176"/>
      <c r="AL12" s="176"/>
    </row>
    <row r="13" spans="1:46" s="336" customFormat="1" ht="45" customHeight="1">
      <c r="A13" s="711" t="s">
        <v>755</v>
      </c>
      <c r="B13" s="319" t="s">
        <v>659</v>
      </c>
      <c r="C13" s="320" t="s">
        <v>90</v>
      </c>
      <c r="D13" s="176" t="s">
        <v>454</v>
      </c>
      <c r="E13" s="96">
        <v>2.57</v>
      </c>
      <c r="F13" s="96"/>
      <c r="G13" s="96">
        <v>2.57</v>
      </c>
      <c r="H13" s="995">
        <f t="shared" si="2"/>
        <v>2.57</v>
      </c>
      <c r="I13" s="333"/>
      <c r="J13" s="333"/>
      <c r="K13" s="333">
        <v>2.57</v>
      </c>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176"/>
      <c r="AI13" s="176"/>
      <c r="AJ13" s="176"/>
      <c r="AK13" s="176"/>
      <c r="AL13" s="176"/>
    </row>
    <row r="14" spans="1:46" s="336" customFormat="1" ht="45" customHeight="1">
      <c r="A14" s="711" t="s">
        <v>755</v>
      </c>
      <c r="B14" s="319" t="s">
        <v>660</v>
      </c>
      <c r="C14" s="320" t="s">
        <v>90</v>
      </c>
      <c r="D14" s="176" t="s">
        <v>19</v>
      </c>
      <c r="E14" s="96">
        <v>3.6</v>
      </c>
      <c r="F14" s="96"/>
      <c r="G14" s="96">
        <v>3.6</v>
      </c>
      <c r="H14" s="995">
        <f t="shared" si="2"/>
        <v>3.6000000000000005</v>
      </c>
      <c r="I14" s="333">
        <v>1.26</v>
      </c>
      <c r="J14" s="333"/>
      <c r="K14" s="333">
        <v>2.14</v>
      </c>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176"/>
      <c r="AI14" s="176"/>
      <c r="AJ14" s="176"/>
      <c r="AK14" s="176">
        <v>0.2</v>
      </c>
      <c r="AL14" s="176"/>
    </row>
    <row r="15" spans="1:46" s="336" customFormat="1" ht="60" customHeight="1">
      <c r="A15" s="711" t="s">
        <v>755</v>
      </c>
      <c r="B15" s="319" t="s">
        <v>661</v>
      </c>
      <c r="C15" s="320" t="s">
        <v>90</v>
      </c>
      <c r="D15" s="176" t="s">
        <v>57</v>
      </c>
      <c r="E15" s="96">
        <v>3</v>
      </c>
      <c r="F15" s="96"/>
      <c r="G15" s="96">
        <v>3</v>
      </c>
      <c r="H15" s="995">
        <f t="shared" si="2"/>
        <v>3</v>
      </c>
      <c r="I15" s="333"/>
      <c r="J15" s="333"/>
      <c r="K15" s="333">
        <v>2.21</v>
      </c>
      <c r="L15" s="333"/>
      <c r="M15" s="333"/>
      <c r="N15" s="333"/>
      <c r="O15" s="333">
        <v>0.79</v>
      </c>
      <c r="P15" s="333"/>
      <c r="Q15" s="333"/>
      <c r="R15" s="333"/>
      <c r="S15" s="333"/>
      <c r="T15" s="333"/>
      <c r="U15" s="333"/>
      <c r="V15" s="333"/>
      <c r="W15" s="333"/>
      <c r="X15" s="333"/>
      <c r="Y15" s="333"/>
      <c r="Z15" s="333"/>
      <c r="AA15" s="333"/>
      <c r="AB15" s="333"/>
      <c r="AC15" s="333"/>
      <c r="AD15" s="333"/>
      <c r="AE15" s="333"/>
      <c r="AF15" s="333"/>
      <c r="AG15" s="333"/>
      <c r="AH15" s="176"/>
      <c r="AI15" s="176"/>
      <c r="AJ15" s="176"/>
      <c r="AK15" s="176"/>
      <c r="AL15" s="176"/>
    </row>
    <row r="16" spans="1:46" s="818" customFormat="1" ht="48" hidden="1" customHeight="1">
      <c r="A16" s="1023" t="s">
        <v>158</v>
      </c>
      <c r="B16" s="964" t="s">
        <v>806</v>
      </c>
      <c r="C16" s="965"/>
      <c r="D16" s="362"/>
      <c r="E16" s="102"/>
      <c r="F16" s="102"/>
      <c r="G16" s="102"/>
      <c r="H16" s="997">
        <f>H17+H19+H32+H26+H28+H30</f>
        <v>5.13</v>
      </c>
      <c r="I16" s="363">
        <f t="shared" ref="I16:AK16" si="5">I17+I19+I32+I26+I28+I30</f>
        <v>0</v>
      </c>
      <c r="J16" s="363">
        <f t="shared" si="5"/>
        <v>3.3499999999999996</v>
      </c>
      <c r="K16" s="363">
        <f t="shared" si="5"/>
        <v>1.5999999999999999</v>
      </c>
      <c r="L16" s="363">
        <f t="shared" si="5"/>
        <v>0</v>
      </c>
      <c r="M16" s="363">
        <f t="shared" si="5"/>
        <v>0</v>
      </c>
      <c r="N16" s="363">
        <f t="shared" si="5"/>
        <v>0</v>
      </c>
      <c r="O16" s="363">
        <f t="shared" si="5"/>
        <v>0</v>
      </c>
      <c r="P16" s="363">
        <f t="shared" si="5"/>
        <v>0</v>
      </c>
      <c r="Q16" s="363">
        <f t="shared" si="5"/>
        <v>0</v>
      </c>
      <c r="R16" s="363">
        <f t="shared" si="5"/>
        <v>0</v>
      </c>
      <c r="S16" s="363">
        <f t="shared" si="5"/>
        <v>0</v>
      </c>
      <c r="T16" s="363">
        <f t="shared" si="5"/>
        <v>0</v>
      </c>
      <c r="U16" s="363">
        <f t="shared" si="5"/>
        <v>0</v>
      </c>
      <c r="V16" s="363">
        <f t="shared" si="5"/>
        <v>0</v>
      </c>
      <c r="W16" s="363">
        <f t="shared" si="5"/>
        <v>0.18</v>
      </c>
      <c r="X16" s="363">
        <f t="shared" si="5"/>
        <v>0</v>
      </c>
      <c r="Y16" s="363">
        <f t="shared" si="5"/>
        <v>0</v>
      </c>
      <c r="Z16" s="363">
        <f t="shared" si="5"/>
        <v>0</v>
      </c>
      <c r="AA16" s="363">
        <f t="shared" si="5"/>
        <v>0</v>
      </c>
      <c r="AB16" s="363">
        <f t="shared" si="5"/>
        <v>0</v>
      </c>
      <c r="AC16" s="363">
        <f t="shared" si="5"/>
        <v>0</v>
      </c>
      <c r="AD16" s="363">
        <f t="shared" si="5"/>
        <v>0</v>
      </c>
      <c r="AE16" s="363">
        <f t="shared" si="5"/>
        <v>0</v>
      </c>
      <c r="AF16" s="363">
        <f t="shared" si="5"/>
        <v>0</v>
      </c>
      <c r="AG16" s="363">
        <f t="shared" si="5"/>
        <v>0</v>
      </c>
      <c r="AH16" s="363">
        <f t="shared" si="5"/>
        <v>0</v>
      </c>
      <c r="AI16" s="363">
        <f t="shared" si="5"/>
        <v>0</v>
      </c>
      <c r="AJ16" s="363">
        <f t="shared" si="5"/>
        <v>0</v>
      </c>
      <c r="AK16" s="363">
        <f t="shared" si="5"/>
        <v>0</v>
      </c>
      <c r="AL16" s="362"/>
    </row>
    <row r="17" spans="1:45" s="962" customFormat="1" ht="23.25" hidden="1" customHeight="1">
      <c r="A17" s="954">
        <v>1</v>
      </c>
      <c r="B17" s="978" t="s">
        <v>161</v>
      </c>
      <c r="C17" s="979" t="s">
        <v>59</v>
      </c>
      <c r="D17" s="954"/>
      <c r="E17" s="971">
        <f>SUM(E18:E18)</f>
        <v>0</v>
      </c>
      <c r="F17" s="971">
        <f>SUM(F18:F18)</f>
        <v>0</v>
      </c>
      <c r="G17" s="971">
        <f>SUM(G18:G18)</f>
        <v>0</v>
      </c>
      <c r="H17" s="998">
        <f t="shared" ref="H17:H25" si="6">SUM(I17:AK17)</f>
        <v>0</v>
      </c>
      <c r="I17" s="971">
        <f t="shared" ref="I17:AS17" si="7">SUM(I18:I18)</f>
        <v>0</v>
      </c>
      <c r="J17" s="971">
        <f t="shared" si="7"/>
        <v>0</v>
      </c>
      <c r="K17" s="971">
        <f t="shared" si="7"/>
        <v>0</v>
      </c>
      <c r="L17" s="971">
        <f t="shared" si="7"/>
        <v>0</v>
      </c>
      <c r="M17" s="971">
        <f t="shared" si="7"/>
        <v>0</v>
      </c>
      <c r="N17" s="971">
        <f t="shared" si="7"/>
        <v>0</v>
      </c>
      <c r="O17" s="971">
        <f t="shared" si="7"/>
        <v>0</v>
      </c>
      <c r="P17" s="971">
        <f t="shared" si="7"/>
        <v>0</v>
      </c>
      <c r="Q17" s="971">
        <f t="shared" si="7"/>
        <v>0</v>
      </c>
      <c r="R17" s="971">
        <f t="shared" si="7"/>
        <v>0</v>
      </c>
      <c r="S17" s="971">
        <f t="shared" si="7"/>
        <v>0</v>
      </c>
      <c r="T17" s="971">
        <f t="shared" si="7"/>
        <v>0</v>
      </c>
      <c r="U17" s="971">
        <f t="shared" si="7"/>
        <v>0</v>
      </c>
      <c r="V17" s="971">
        <f t="shared" si="7"/>
        <v>0</v>
      </c>
      <c r="W17" s="971">
        <f t="shared" si="7"/>
        <v>0</v>
      </c>
      <c r="X17" s="971">
        <f t="shared" si="7"/>
        <v>0</v>
      </c>
      <c r="Y17" s="971">
        <f t="shared" si="7"/>
        <v>0</v>
      </c>
      <c r="Z17" s="971">
        <f t="shared" si="7"/>
        <v>0</v>
      </c>
      <c r="AA17" s="971">
        <f t="shared" si="7"/>
        <v>0</v>
      </c>
      <c r="AB17" s="971">
        <f t="shared" si="7"/>
        <v>0</v>
      </c>
      <c r="AC17" s="971">
        <f t="shared" si="7"/>
        <v>0</v>
      </c>
      <c r="AD17" s="971">
        <f t="shared" si="7"/>
        <v>0</v>
      </c>
      <c r="AE17" s="971">
        <f t="shared" si="7"/>
        <v>0</v>
      </c>
      <c r="AF17" s="971">
        <f t="shared" si="7"/>
        <v>0</v>
      </c>
      <c r="AG17" s="971">
        <f t="shared" si="7"/>
        <v>0</v>
      </c>
      <c r="AH17" s="971">
        <f t="shared" si="7"/>
        <v>0</v>
      </c>
      <c r="AI17" s="971">
        <f t="shared" si="7"/>
        <v>0</v>
      </c>
      <c r="AJ17" s="971">
        <f t="shared" si="7"/>
        <v>0</v>
      </c>
      <c r="AK17" s="971">
        <f t="shared" si="7"/>
        <v>0</v>
      </c>
      <c r="AL17" s="971">
        <f t="shared" si="7"/>
        <v>0</v>
      </c>
      <c r="AM17" s="971">
        <f t="shared" si="7"/>
        <v>0</v>
      </c>
      <c r="AN17" s="971">
        <f t="shared" si="7"/>
        <v>0</v>
      </c>
      <c r="AO17" s="971">
        <f t="shared" si="7"/>
        <v>0</v>
      </c>
      <c r="AP17" s="971">
        <f t="shared" si="7"/>
        <v>0</v>
      </c>
      <c r="AQ17" s="971">
        <f t="shared" si="7"/>
        <v>0</v>
      </c>
      <c r="AR17" s="971">
        <f t="shared" si="7"/>
        <v>0</v>
      </c>
      <c r="AS17" s="971">
        <f t="shared" si="7"/>
        <v>0</v>
      </c>
    </row>
    <row r="18" spans="1:45" s="336" customFormat="1" ht="30" hidden="1" customHeight="1">
      <c r="A18" s="711"/>
      <c r="B18" s="701" t="s">
        <v>139</v>
      </c>
      <c r="C18" s="702" t="s">
        <v>59</v>
      </c>
      <c r="D18" s="176" t="s">
        <v>24</v>
      </c>
      <c r="E18" s="373"/>
      <c r="F18" s="366"/>
      <c r="G18" s="366"/>
      <c r="H18" s="995">
        <f t="shared" si="6"/>
        <v>0</v>
      </c>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176"/>
    </row>
    <row r="19" spans="1:45" s="983" customFormat="1" ht="24.75" hidden="1" customHeight="1">
      <c r="A19" s="154" t="s">
        <v>506</v>
      </c>
      <c r="B19" s="978" t="s">
        <v>167</v>
      </c>
      <c r="C19" s="979" t="s">
        <v>52</v>
      </c>
      <c r="D19" s="154"/>
      <c r="E19" s="971">
        <f>SUM(E20:E25)</f>
        <v>0</v>
      </c>
      <c r="F19" s="971">
        <f>SUM(F20:F25)</f>
        <v>0</v>
      </c>
      <c r="G19" s="971">
        <f>SUM(G20:G25)</f>
        <v>0</v>
      </c>
      <c r="H19" s="999">
        <f t="shared" si="6"/>
        <v>0</v>
      </c>
      <c r="I19" s="971">
        <f>SUM(I20:I25)</f>
        <v>0</v>
      </c>
      <c r="J19" s="971">
        <f>SUM(J20:J25)</f>
        <v>0</v>
      </c>
      <c r="K19" s="971">
        <f>SUM(K20:K25)</f>
        <v>0</v>
      </c>
      <c r="L19" s="971">
        <f>SUM(L20:L25)</f>
        <v>0</v>
      </c>
      <c r="M19" s="971">
        <f>SUM(M20:M25)</f>
        <v>0</v>
      </c>
      <c r="N19" s="971"/>
      <c r="O19" s="971">
        <f t="shared" ref="O19:AK19" si="8">SUM(O20:O25)</f>
        <v>0</v>
      </c>
      <c r="P19" s="971">
        <f t="shared" si="8"/>
        <v>0</v>
      </c>
      <c r="Q19" s="971">
        <f t="shared" si="8"/>
        <v>0</v>
      </c>
      <c r="R19" s="971">
        <f t="shared" si="8"/>
        <v>0</v>
      </c>
      <c r="S19" s="971">
        <f t="shared" si="8"/>
        <v>0</v>
      </c>
      <c r="T19" s="971">
        <f t="shared" si="8"/>
        <v>0</v>
      </c>
      <c r="U19" s="971">
        <f t="shared" si="8"/>
        <v>0</v>
      </c>
      <c r="V19" s="971">
        <f t="shared" si="8"/>
        <v>0</v>
      </c>
      <c r="W19" s="971">
        <f t="shared" si="8"/>
        <v>0</v>
      </c>
      <c r="X19" s="971">
        <f t="shared" si="8"/>
        <v>0</v>
      </c>
      <c r="Y19" s="971">
        <f t="shared" si="8"/>
        <v>0</v>
      </c>
      <c r="Z19" s="971">
        <f t="shared" si="8"/>
        <v>0</v>
      </c>
      <c r="AA19" s="971">
        <f t="shared" si="8"/>
        <v>0</v>
      </c>
      <c r="AB19" s="971">
        <f t="shared" si="8"/>
        <v>0</v>
      </c>
      <c r="AC19" s="971">
        <f t="shared" si="8"/>
        <v>0</v>
      </c>
      <c r="AD19" s="971">
        <f t="shared" si="8"/>
        <v>0</v>
      </c>
      <c r="AE19" s="971">
        <f t="shared" si="8"/>
        <v>0</v>
      </c>
      <c r="AF19" s="971">
        <f t="shared" si="8"/>
        <v>0</v>
      </c>
      <c r="AG19" s="971">
        <f t="shared" si="8"/>
        <v>0</v>
      </c>
      <c r="AH19" s="971">
        <f t="shared" si="8"/>
        <v>0</v>
      </c>
      <c r="AI19" s="971">
        <f t="shared" si="8"/>
        <v>0</v>
      </c>
      <c r="AJ19" s="971">
        <f t="shared" si="8"/>
        <v>0</v>
      </c>
      <c r="AK19" s="971">
        <f t="shared" si="8"/>
        <v>0</v>
      </c>
      <c r="AL19" s="154"/>
    </row>
    <row r="20" spans="1:45" s="336" customFormat="1" ht="60" hidden="1">
      <c r="A20" s="711"/>
      <c r="B20" s="330" t="s">
        <v>511</v>
      </c>
      <c r="C20" s="337" t="s">
        <v>52</v>
      </c>
      <c r="D20" s="176" t="s">
        <v>26</v>
      </c>
      <c r="E20" s="96"/>
      <c r="F20" s="96"/>
      <c r="G20" s="96"/>
      <c r="H20" s="995">
        <f>K20</f>
        <v>0</v>
      </c>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176"/>
      <c r="AI20" s="176"/>
      <c r="AJ20" s="176"/>
      <c r="AK20" s="176"/>
      <c r="AL20" s="176"/>
    </row>
    <row r="21" spans="1:45" s="336" customFormat="1" ht="75" hidden="1">
      <c r="A21" s="176"/>
      <c r="B21" s="330" t="s">
        <v>512</v>
      </c>
      <c r="C21" s="337" t="s">
        <v>52</v>
      </c>
      <c r="D21" s="176" t="s">
        <v>22</v>
      </c>
      <c r="E21" s="96"/>
      <c r="F21" s="96"/>
      <c r="G21" s="96"/>
      <c r="H21" s="995">
        <f t="shared" si="6"/>
        <v>0</v>
      </c>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176"/>
      <c r="AI21" s="176"/>
      <c r="AJ21" s="176"/>
      <c r="AK21" s="176"/>
      <c r="AL21" s="176"/>
    </row>
    <row r="22" spans="1:45" s="336" customFormat="1" ht="75" hidden="1">
      <c r="A22" s="176"/>
      <c r="B22" s="330" t="s">
        <v>512</v>
      </c>
      <c r="C22" s="337" t="s">
        <v>52</v>
      </c>
      <c r="D22" s="176" t="s">
        <v>19</v>
      </c>
      <c r="E22" s="96"/>
      <c r="F22" s="96"/>
      <c r="G22" s="96"/>
      <c r="H22" s="995">
        <f t="shared" si="6"/>
        <v>0</v>
      </c>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176"/>
      <c r="AI22" s="176"/>
      <c r="AJ22" s="176"/>
      <c r="AK22" s="176"/>
      <c r="AL22" s="176"/>
    </row>
    <row r="23" spans="1:45" s="336" customFormat="1" ht="75" hidden="1">
      <c r="A23" s="176"/>
      <c r="B23" s="330" t="s">
        <v>512</v>
      </c>
      <c r="C23" s="337" t="s">
        <v>52</v>
      </c>
      <c r="D23" s="176" t="s">
        <v>55</v>
      </c>
      <c r="E23" s="96"/>
      <c r="F23" s="96"/>
      <c r="G23" s="96"/>
      <c r="H23" s="995">
        <f t="shared" si="6"/>
        <v>0</v>
      </c>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176"/>
      <c r="AI23" s="176"/>
      <c r="AJ23" s="176"/>
      <c r="AK23" s="176"/>
      <c r="AL23" s="176"/>
    </row>
    <row r="24" spans="1:45" s="336" customFormat="1" ht="75" hidden="1">
      <c r="A24" s="176"/>
      <c r="B24" s="330" t="s">
        <v>512</v>
      </c>
      <c r="C24" s="337" t="s">
        <v>52</v>
      </c>
      <c r="D24" s="176" t="s">
        <v>73</v>
      </c>
      <c r="E24" s="96"/>
      <c r="F24" s="96"/>
      <c r="G24" s="96"/>
      <c r="H24" s="995">
        <f t="shared" si="6"/>
        <v>0</v>
      </c>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176"/>
      <c r="AI24" s="176"/>
      <c r="AJ24" s="176"/>
      <c r="AK24" s="176"/>
      <c r="AL24" s="176"/>
    </row>
    <row r="25" spans="1:45" s="336" customFormat="1" ht="75" hidden="1">
      <c r="A25" s="176"/>
      <c r="B25" s="330" t="s">
        <v>512</v>
      </c>
      <c r="C25" s="337" t="s">
        <v>52</v>
      </c>
      <c r="D25" s="176" t="s">
        <v>454</v>
      </c>
      <c r="E25" s="96"/>
      <c r="F25" s="96"/>
      <c r="G25" s="96"/>
      <c r="H25" s="995">
        <f t="shared" si="6"/>
        <v>0</v>
      </c>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176"/>
      <c r="AI25" s="176"/>
      <c r="AJ25" s="176"/>
      <c r="AK25" s="176"/>
      <c r="AL25" s="176"/>
    </row>
    <row r="26" spans="1:45" s="1029" customFormat="1" ht="30" hidden="1" customHeight="1">
      <c r="A26" s="1024" t="s">
        <v>159</v>
      </c>
      <c r="B26" s="1025" t="s">
        <v>479</v>
      </c>
      <c r="C26" s="1026"/>
      <c r="D26" s="1024"/>
      <c r="E26" s="1027"/>
      <c r="F26" s="1027"/>
      <c r="G26" s="102"/>
      <c r="H26" s="997">
        <f>H27</f>
        <v>1.7</v>
      </c>
      <c r="I26" s="1028">
        <f t="shared" ref="I26:AL26" si="9">I27</f>
        <v>0</v>
      </c>
      <c r="J26" s="1028">
        <f t="shared" si="9"/>
        <v>1.7</v>
      </c>
      <c r="K26" s="1028">
        <f t="shared" si="9"/>
        <v>0</v>
      </c>
      <c r="L26" s="1028">
        <f t="shared" si="9"/>
        <v>0</v>
      </c>
      <c r="M26" s="1028">
        <f t="shared" si="9"/>
        <v>0</v>
      </c>
      <c r="N26" s="1028">
        <f t="shared" si="9"/>
        <v>0</v>
      </c>
      <c r="O26" s="1028">
        <f t="shared" si="9"/>
        <v>0</v>
      </c>
      <c r="P26" s="1028">
        <f t="shared" si="9"/>
        <v>0</v>
      </c>
      <c r="Q26" s="1028">
        <f t="shared" si="9"/>
        <v>0</v>
      </c>
      <c r="R26" s="1028">
        <f t="shared" si="9"/>
        <v>0</v>
      </c>
      <c r="S26" s="1028">
        <f t="shared" si="9"/>
        <v>0</v>
      </c>
      <c r="T26" s="1028">
        <f t="shared" si="9"/>
        <v>0</v>
      </c>
      <c r="U26" s="1028">
        <f t="shared" si="9"/>
        <v>0</v>
      </c>
      <c r="V26" s="1028">
        <f t="shared" si="9"/>
        <v>0</v>
      </c>
      <c r="W26" s="1028">
        <f t="shared" si="9"/>
        <v>0</v>
      </c>
      <c r="X26" s="1028">
        <f t="shared" si="9"/>
        <v>0</v>
      </c>
      <c r="Y26" s="1028">
        <f t="shared" si="9"/>
        <v>0</v>
      </c>
      <c r="Z26" s="1028">
        <f t="shared" si="9"/>
        <v>0</v>
      </c>
      <c r="AA26" s="1028">
        <f t="shared" si="9"/>
        <v>0</v>
      </c>
      <c r="AB26" s="1028">
        <f t="shared" si="9"/>
        <v>0</v>
      </c>
      <c r="AC26" s="1028">
        <f t="shared" si="9"/>
        <v>0</v>
      </c>
      <c r="AD26" s="1028">
        <f t="shared" si="9"/>
        <v>0</v>
      </c>
      <c r="AE26" s="1028">
        <f t="shared" si="9"/>
        <v>0</v>
      </c>
      <c r="AF26" s="1028">
        <f t="shared" si="9"/>
        <v>0</v>
      </c>
      <c r="AG26" s="1028">
        <f t="shared" si="9"/>
        <v>0</v>
      </c>
      <c r="AH26" s="1028">
        <f t="shared" si="9"/>
        <v>0</v>
      </c>
      <c r="AI26" s="1028">
        <f t="shared" si="9"/>
        <v>0</v>
      </c>
      <c r="AJ26" s="1028">
        <f t="shared" si="9"/>
        <v>0</v>
      </c>
      <c r="AK26" s="1028">
        <f t="shared" si="9"/>
        <v>0</v>
      </c>
      <c r="AL26" s="1028">
        <f t="shared" si="9"/>
        <v>0</v>
      </c>
    </row>
    <row r="27" spans="1:45" s="1033" customFormat="1" ht="31.5" customHeight="1">
      <c r="A27" s="752" t="s">
        <v>755</v>
      </c>
      <c r="B27" s="1030" t="s">
        <v>481</v>
      </c>
      <c r="C27" s="1031" t="s">
        <v>82</v>
      </c>
      <c r="D27" s="752" t="s">
        <v>57</v>
      </c>
      <c r="E27" s="743">
        <v>4</v>
      </c>
      <c r="F27" s="743">
        <v>2.2999999999999998</v>
      </c>
      <c r="G27" s="96">
        <v>1.7</v>
      </c>
      <c r="H27" s="995">
        <f t="shared" ref="H27" si="10">SUM(I27:AK27)</f>
        <v>1.7</v>
      </c>
      <c r="I27" s="1032"/>
      <c r="J27" s="1032">
        <v>1.7</v>
      </c>
      <c r="K27" s="1032"/>
      <c r="L27" s="1032"/>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752"/>
      <c r="AI27" s="752"/>
      <c r="AJ27" s="752"/>
      <c r="AK27" s="752"/>
      <c r="AL27" s="752"/>
    </row>
    <row r="28" spans="1:45" s="1029" customFormat="1" ht="31.5" hidden="1" customHeight="1">
      <c r="A28" s="1024" t="s">
        <v>160</v>
      </c>
      <c r="B28" s="1034" t="s">
        <v>527</v>
      </c>
      <c r="C28" s="1035"/>
      <c r="D28" s="1024"/>
      <c r="E28" s="1027"/>
      <c r="F28" s="1027"/>
      <c r="G28" s="102"/>
      <c r="H28" s="997">
        <f>H29</f>
        <v>0.8</v>
      </c>
      <c r="I28" s="1028">
        <f t="shared" ref="I28:AK28" si="11">I29</f>
        <v>0</v>
      </c>
      <c r="J28" s="1028">
        <f t="shared" si="11"/>
        <v>0.35</v>
      </c>
      <c r="K28" s="1028">
        <f t="shared" si="11"/>
        <v>0.45</v>
      </c>
      <c r="L28" s="1028">
        <f t="shared" si="11"/>
        <v>0</v>
      </c>
      <c r="M28" s="1028">
        <f t="shared" si="11"/>
        <v>0</v>
      </c>
      <c r="N28" s="1028">
        <f t="shared" si="11"/>
        <v>0</v>
      </c>
      <c r="O28" s="1028">
        <f t="shared" si="11"/>
        <v>0</v>
      </c>
      <c r="P28" s="1028">
        <f t="shared" si="11"/>
        <v>0</v>
      </c>
      <c r="Q28" s="1028">
        <f t="shared" si="11"/>
        <v>0</v>
      </c>
      <c r="R28" s="1028">
        <f t="shared" si="11"/>
        <v>0</v>
      </c>
      <c r="S28" s="1028">
        <f t="shared" si="11"/>
        <v>0</v>
      </c>
      <c r="T28" s="1028">
        <f t="shared" si="11"/>
        <v>0</v>
      </c>
      <c r="U28" s="1028">
        <f t="shared" si="11"/>
        <v>0</v>
      </c>
      <c r="V28" s="1028">
        <f t="shared" si="11"/>
        <v>0</v>
      </c>
      <c r="W28" s="1028">
        <f t="shared" si="11"/>
        <v>0</v>
      </c>
      <c r="X28" s="1028">
        <f t="shared" si="11"/>
        <v>0</v>
      </c>
      <c r="Y28" s="1028">
        <f t="shared" si="11"/>
        <v>0</v>
      </c>
      <c r="Z28" s="1028">
        <f t="shared" si="11"/>
        <v>0</v>
      </c>
      <c r="AA28" s="1028">
        <f t="shared" si="11"/>
        <v>0</v>
      </c>
      <c r="AB28" s="1028">
        <f t="shared" si="11"/>
        <v>0</v>
      </c>
      <c r="AC28" s="1028">
        <f t="shared" si="11"/>
        <v>0</v>
      </c>
      <c r="AD28" s="1028">
        <f t="shared" si="11"/>
        <v>0</v>
      </c>
      <c r="AE28" s="1028">
        <f t="shared" si="11"/>
        <v>0</v>
      </c>
      <c r="AF28" s="1028">
        <f t="shared" si="11"/>
        <v>0</v>
      </c>
      <c r="AG28" s="1028">
        <f t="shared" si="11"/>
        <v>0</v>
      </c>
      <c r="AH28" s="1028">
        <f t="shared" si="11"/>
        <v>0</v>
      </c>
      <c r="AI28" s="1028">
        <f t="shared" si="11"/>
        <v>0</v>
      </c>
      <c r="AJ28" s="1028">
        <f t="shared" si="11"/>
        <v>0</v>
      </c>
      <c r="AK28" s="1028">
        <f t="shared" si="11"/>
        <v>0</v>
      </c>
      <c r="AL28" s="1028"/>
    </row>
    <row r="29" spans="1:45" s="1033" customFormat="1" ht="45" customHeight="1">
      <c r="A29" s="752" t="s">
        <v>755</v>
      </c>
      <c r="B29" s="1036" t="s">
        <v>528</v>
      </c>
      <c r="C29" s="755" t="s">
        <v>121</v>
      </c>
      <c r="D29" s="752" t="s">
        <v>55</v>
      </c>
      <c r="E29" s="743">
        <v>0.8</v>
      </c>
      <c r="F29" s="743"/>
      <c r="G29" s="96">
        <v>0.8</v>
      </c>
      <c r="H29" s="995">
        <f t="shared" ref="H29" si="12">SUM(I29:AK29)</f>
        <v>0.8</v>
      </c>
      <c r="I29" s="1032"/>
      <c r="J29" s="1032">
        <v>0.35</v>
      </c>
      <c r="K29" s="1032">
        <v>0.45</v>
      </c>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752"/>
      <c r="AI29" s="752"/>
      <c r="AJ29" s="752"/>
      <c r="AK29" s="752"/>
      <c r="AL29" s="752"/>
    </row>
    <row r="30" spans="1:45" s="1029" customFormat="1" ht="45" hidden="1" customHeight="1">
      <c r="A30" s="1024" t="s">
        <v>162</v>
      </c>
      <c r="B30" s="1037" t="s">
        <v>530</v>
      </c>
      <c r="C30" s="1026"/>
      <c r="D30" s="1024"/>
      <c r="E30" s="1027"/>
      <c r="F30" s="1027"/>
      <c r="G30" s="102"/>
      <c r="H30" s="997">
        <f>H31</f>
        <v>2.4500000000000002</v>
      </c>
      <c r="I30" s="1028">
        <f t="shared" ref="I30:AK30" si="13">I31</f>
        <v>0</v>
      </c>
      <c r="J30" s="1028">
        <f t="shared" si="13"/>
        <v>1.3</v>
      </c>
      <c r="K30" s="1028">
        <f t="shared" si="13"/>
        <v>1.1499999999999999</v>
      </c>
      <c r="L30" s="1028">
        <f t="shared" si="13"/>
        <v>0</v>
      </c>
      <c r="M30" s="1028">
        <f t="shared" si="13"/>
        <v>0</v>
      </c>
      <c r="N30" s="1028">
        <f t="shared" si="13"/>
        <v>0</v>
      </c>
      <c r="O30" s="1028">
        <f t="shared" si="13"/>
        <v>0</v>
      </c>
      <c r="P30" s="1028">
        <f t="shared" si="13"/>
        <v>0</v>
      </c>
      <c r="Q30" s="1028">
        <f t="shared" si="13"/>
        <v>0</v>
      </c>
      <c r="R30" s="1028">
        <f t="shared" si="13"/>
        <v>0</v>
      </c>
      <c r="S30" s="1028">
        <f t="shared" si="13"/>
        <v>0</v>
      </c>
      <c r="T30" s="1028">
        <f t="shared" si="13"/>
        <v>0</v>
      </c>
      <c r="U30" s="1028">
        <f t="shared" si="13"/>
        <v>0</v>
      </c>
      <c r="V30" s="1028">
        <f t="shared" si="13"/>
        <v>0</v>
      </c>
      <c r="W30" s="1028">
        <f t="shared" si="13"/>
        <v>0</v>
      </c>
      <c r="X30" s="1028">
        <f t="shared" si="13"/>
        <v>0</v>
      </c>
      <c r="Y30" s="1028">
        <f t="shared" si="13"/>
        <v>0</v>
      </c>
      <c r="Z30" s="1028">
        <f t="shared" si="13"/>
        <v>0</v>
      </c>
      <c r="AA30" s="1028">
        <f t="shared" si="13"/>
        <v>0</v>
      </c>
      <c r="AB30" s="1028">
        <f t="shared" si="13"/>
        <v>0</v>
      </c>
      <c r="AC30" s="1028">
        <f t="shared" si="13"/>
        <v>0</v>
      </c>
      <c r="AD30" s="1028">
        <f t="shared" si="13"/>
        <v>0</v>
      </c>
      <c r="AE30" s="1028">
        <f t="shared" si="13"/>
        <v>0</v>
      </c>
      <c r="AF30" s="1028">
        <f t="shared" si="13"/>
        <v>0</v>
      </c>
      <c r="AG30" s="1028">
        <f t="shared" si="13"/>
        <v>0</v>
      </c>
      <c r="AH30" s="1028">
        <f t="shared" si="13"/>
        <v>0</v>
      </c>
      <c r="AI30" s="1028">
        <f t="shared" si="13"/>
        <v>0</v>
      </c>
      <c r="AJ30" s="1028">
        <f t="shared" si="13"/>
        <v>0</v>
      </c>
      <c r="AK30" s="1028">
        <f t="shared" si="13"/>
        <v>0</v>
      </c>
      <c r="AL30" s="1024"/>
    </row>
    <row r="31" spans="1:45" s="1033" customFormat="1" ht="45" customHeight="1">
      <c r="A31" s="752" t="s">
        <v>755</v>
      </c>
      <c r="B31" s="754" t="s">
        <v>752</v>
      </c>
      <c r="C31" s="751" t="s">
        <v>49</v>
      </c>
      <c r="D31" s="752" t="s">
        <v>26</v>
      </c>
      <c r="E31" s="743">
        <v>2.4500000000000002</v>
      </c>
      <c r="F31" s="743"/>
      <c r="G31" s="96">
        <v>2.4500000000000002</v>
      </c>
      <c r="H31" s="995">
        <f t="shared" ref="H31" si="14">SUM(I31:AK31)</f>
        <v>2.4500000000000002</v>
      </c>
      <c r="I31" s="1032"/>
      <c r="J31" s="1032">
        <v>1.3</v>
      </c>
      <c r="K31" s="1032">
        <v>1.1499999999999999</v>
      </c>
      <c r="L31" s="1032"/>
      <c r="M31" s="1032"/>
      <c r="N31" s="1032"/>
      <c r="O31" s="1032"/>
      <c r="P31" s="1032"/>
      <c r="Q31" s="1032"/>
      <c r="R31" s="1032"/>
      <c r="S31" s="1032"/>
      <c r="T31" s="1032"/>
      <c r="U31" s="1032"/>
      <c r="V31" s="1032"/>
      <c r="W31" s="1032"/>
      <c r="X31" s="1032"/>
      <c r="Y31" s="1032"/>
      <c r="Z31" s="1032"/>
      <c r="AA31" s="1032"/>
      <c r="AB31" s="1032"/>
      <c r="AC31" s="1032"/>
      <c r="AD31" s="1032"/>
      <c r="AE31" s="1032"/>
      <c r="AF31" s="1032"/>
      <c r="AG31" s="1032"/>
      <c r="AH31" s="752"/>
      <c r="AI31" s="752"/>
      <c r="AJ31" s="752"/>
      <c r="AK31" s="752"/>
      <c r="AL31" s="752"/>
    </row>
    <row r="32" spans="1:45" s="962" customFormat="1" hidden="1">
      <c r="A32" s="954" t="s">
        <v>524</v>
      </c>
      <c r="B32" s="987" t="s">
        <v>525</v>
      </c>
      <c r="C32" s="988" t="s">
        <v>144</v>
      </c>
      <c r="D32" s="954"/>
      <c r="E32" s="102">
        <f>SUM(E33:E33)</f>
        <v>0.18</v>
      </c>
      <c r="F32" s="102">
        <f>SUM(F33:F33)</f>
        <v>0</v>
      </c>
      <c r="G32" s="102">
        <f>SUM(G33:G33)</f>
        <v>0.18</v>
      </c>
      <c r="H32" s="998">
        <f t="shared" ref="H32:H33" si="15">SUM(I32:AK32)</f>
        <v>0.18</v>
      </c>
      <c r="I32" s="102">
        <f>SUM(I33:I33)</f>
        <v>0</v>
      </c>
      <c r="J32" s="102">
        <f>SUM(J33:J33)</f>
        <v>0</v>
      </c>
      <c r="K32" s="102">
        <f>SUM(K33:K33)</f>
        <v>0</v>
      </c>
      <c r="L32" s="102">
        <f>SUM(L33:L33)</f>
        <v>0</v>
      </c>
      <c r="M32" s="102">
        <f>SUM(M33:M33)</f>
        <v>0</v>
      </c>
      <c r="N32" s="102"/>
      <c r="O32" s="102">
        <f t="shared" ref="O32:AK32" si="16">SUM(O33:O33)</f>
        <v>0</v>
      </c>
      <c r="P32" s="102">
        <f t="shared" si="16"/>
        <v>0</v>
      </c>
      <c r="Q32" s="102">
        <f t="shared" si="16"/>
        <v>0</v>
      </c>
      <c r="R32" s="102">
        <f t="shared" si="16"/>
        <v>0</v>
      </c>
      <c r="S32" s="102">
        <f t="shared" si="16"/>
        <v>0</v>
      </c>
      <c r="T32" s="102">
        <f t="shared" si="16"/>
        <v>0</v>
      </c>
      <c r="U32" s="102">
        <f t="shared" si="16"/>
        <v>0</v>
      </c>
      <c r="V32" s="102">
        <f t="shared" si="16"/>
        <v>0</v>
      </c>
      <c r="W32" s="102">
        <f t="shared" si="16"/>
        <v>0.18</v>
      </c>
      <c r="X32" s="102">
        <f t="shared" si="16"/>
        <v>0</v>
      </c>
      <c r="Y32" s="102">
        <f t="shared" si="16"/>
        <v>0</v>
      </c>
      <c r="Z32" s="102">
        <f t="shared" si="16"/>
        <v>0</v>
      </c>
      <c r="AA32" s="102">
        <f t="shared" si="16"/>
        <v>0</v>
      </c>
      <c r="AB32" s="102">
        <f t="shared" si="16"/>
        <v>0</v>
      </c>
      <c r="AC32" s="102">
        <f t="shared" si="16"/>
        <v>0</v>
      </c>
      <c r="AD32" s="102">
        <f t="shared" si="16"/>
        <v>0</v>
      </c>
      <c r="AE32" s="102">
        <f t="shared" si="16"/>
        <v>0</v>
      </c>
      <c r="AF32" s="102">
        <f t="shared" si="16"/>
        <v>0</v>
      </c>
      <c r="AG32" s="102">
        <f t="shared" si="16"/>
        <v>0</v>
      </c>
      <c r="AH32" s="102">
        <f t="shared" si="16"/>
        <v>0</v>
      </c>
      <c r="AI32" s="102">
        <f t="shared" si="16"/>
        <v>0</v>
      </c>
      <c r="AJ32" s="102">
        <f t="shared" si="16"/>
        <v>0</v>
      </c>
      <c r="AK32" s="102">
        <f t="shared" si="16"/>
        <v>0</v>
      </c>
      <c r="AL32" s="954"/>
    </row>
    <row r="33" spans="1:38" s="336" customFormat="1" ht="31.5">
      <c r="A33" s="176" t="s">
        <v>755</v>
      </c>
      <c r="B33" s="101" t="s">
        <v>143</v>
      </c>
      <c r="C33" s="313" t="s">
        <v>144</v>
      </c>
      <c r="D33" s="176" t="s">
        <v>454</v>
      </c>
      <c r="E33" s="96">
        <v>0.18</v>
      </c>
      <c r="F33" s="96"/>
      <c r="G33" s="96">
        <v>0.18</v>
      </c>
      <c r="H33" s="995">
        <f t="shared" si="15"/>
        <v>0.18</v>
      </c>
      <c r="I33" s="333"/>
      <c r="J33" s="333"/>
      <c r="K33" s="333"/>
      <c r="L33" s="333"/>
      <c r="M33" s="333"/>
      <c r="N33" s="333"/>
      <c r="O33" s="333"/>
      <c r="P33" s="333"/>
      <c r="Q33" s="333"/>
      <c r="R33" s="333"/>
      <c r="S33" s="333"/>
      <c r="T33" s="333"/>
      <c r="U33" s="333"/>
      <c r="V33" s="333"/>
      <c r="W33" s="333">
        <v>0.18</v>
      </c>
      <c r="X33" s="333"/>
      <c r="Y33" s="333"/>
      <c r="Z33" s="333"/>
      <c r="AA33" s="333"/>
      <c r="AB33" s="333"/>
      <c r="AC33" s="333"/>
      <c r="AD33" s="333"/>
      <c r="AE33" s="333"/>
      <c r="AF33" s="333"/>
      <c r="AG33" s="333"/>
      <c r="AH33" s="176"/>
      <c r="AI33" s="176"/>
      <c r="AJ33" s="176"/>
      <c r="AK33" s="176"/>
      <c r="AL33" s="176"/>
    </row>
    <row r="38" spans="1:38">
      <c r="E38" s="385"/>
    </row>
    <row r="47" spans="1:38">
      <c r="B47" s="294"/>
      <c r="E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row>
    <row r="48" spans="1:38">
      <c r="B48" s="294"/>
      <c r="E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row>
    <row r="49" spans="6:10" s="294" customFormat="1">
      <c r="F49" s="376"/>
      <c r="G49" s="376"/>
      <c r="H49" s="996"/>
      <c r="I49" s="376"/>
      <c r="J49" s="376"/>
    </row>
    <row r="50" spans="6:10" s="294" customFormat="1">
      <c r="F50" s="376"/>
      <c r="G50" s="376"/>
      <c r="H50" s="996"/>
      <c r="I50" s="376"/>
      <c r="J50" s="376"/>
    </row>
    <row r="51" spans="6:10" s="294" customFormat="1">
      <c r="F51" s="376"/>
      <c r="G51" s="376"/>
      <c r="H51" s="996"/>
      <c r="I51" s="376"/>
      <c r="J51" s="376"/>
    </row>
    <row r="52" spans="6:10" s="294" customFormat="1">
      <c r="F52" s="376"/>
      <c r="G52" s="376"/>
      <c r="H52" s="996"/>
      <c r="I52" s="376"/>
      <c r="J52" s="376"/>
    </row>
    <row r="53" spans="6:10" s="294" customFormat="1">
      <c r="F53" s="376"/>
      <c r="G53" s="376"/>
      <c r="H53" s="996"/>
      <c r="I53" s="376"/>
      <c r="J53" s="376"/>
    </row>
    <row r="54" spans="6:10" s="294" customFormat="1">
      <c r="F54" s="376"/>
      <c r="G54" s="376"/>
      <c r="H54" s="996"/>
      <c r="I54" s="376"/>
      <c r="J54" s="376"/>
    </row>
    <row r="55" spans="6:10" s="294" customFormat="1">
      <c r="F55" s="376"/>
      <c r="G55" s="376"/>
      <c r="H55" s="996"/>
      <c r="I55" s="376"/>
      <c r="J55" s="376"/>
    </row>
    <row r="56" spans="6:10" s="294" customFormat="1">
      <c r="F56" s="376"/>
      <c r="G56" s="376"/>
      <c r="H56" s="996"/>
      <c r="I56" s="376"/>
      <c r="J56" s="376"/>
    </row>
    <row r="57" spans="6:10" s="294" customFormat="1">
      <c r="F57" s="376"/>
      <c r="G57" s="376"/>
      <c r="H57" s="996"/>
      <c r="I57" s="376"/>
      <c r="J57" s="376"/>
    </row>
    <row r="58" spans="6:10" s="294" customFormat="1">
      <c r="F58" s="376"/>
      <c r="G58" s="376"/>
      <c r="H58" s="996"/>
      <c r="I58" s="376"/>
      <c r="J58" s="376"/>
    </row>
    <row r="59" spans="6:10" s="294" customFormat="1">
      <c r="F59" s="376"/>
      <c r="G59" s="376"/>
      <c r="H59" s="996"/>
      <c r="I59" s="376"/>
      <c r="J59" s="376"/>
    </row>
    <row r="60" spans="6:10" s="294" customFormat="1">
      <c r="F60" s="376"/>
      <c r="G60" s="376"/>
      <c r="H60" s="996"/>
      <c r="I60" s="376"/>
      <c r="J60" s="376"/>
    </row>
    <row r="61" spans="6:10" s="294" customFormat="1">
      <c r="F61" s="376"/>
      <c r="G61" s="376"/>
      <c r="H61" s="996"/>
      <c r="I61" s="376"/>
      <c r="J61" s="376"/>
    </row>
    <row r="62" spans="6:10" s="294" customFormat="1">
      <c r="F62" s="376"/>
      <c r="G62" s="376"/>
      <c r="H62" s="996"/>
      <c r="I62" s="376"/>
      <c r="J62" s="376"/>
    </row>
    <row r="63" spans="6:10" s="294" customFormat="1">
      <c r="H63" s="996"/>
    </row>
    <row r="64" spans="6:10" s="294" customFormat="1">
      <c r="H64" s="996"/>
    </row>
    <row r="65" spans="8:8" s="294" customFormat="1">
      <c r="H65" s="996"/>
    </row>
    <row r="66" spans="8:8" s="294" customFormat="1">
      <c r="H66" s="996"/>
    </row>
    <row r="67" spans="8:8" s="294" customFormat="1">
      <c r="H67" s="996"/>
    </row>
    <row r="68" spans="8:8" s="294" customFormat="1">
      <c r="H68" s="996"/>
    </row>
    <row r="69" spans="8:8" s="294" customFormat="1">
      <c r="H69" s="996"/>
    </row>
    <row r="70" spans="8:8" s="294" customFormat="1">
      <c r="H70" s="996"/>
    </row>
    <row r="71" spans="8:8" s="294" customFormat="1">
      <c r="H71" s="996"/>
    </row>
    <row r="72" spans="8:8" s="294" customFormat="1">
      <c r="H72" s="996"/>
    </row>
  </sheetData>
  <autoFilter ref="A4:WWT33">
    <filterColumn colId="0">
      <filters>
        <filter val="xong"/>
      </filters>
    </filterColumn>
  </autoFilter>
  <sortState ref="A13:AA39">
    <sortCondition ref="Z13:Z39"/>
  </sortState>
  <mergeCells count="4">
    <mergeCell ref="H2:AK2"/>
    <mergeCell ref="AL2:AL3"/>
    <mergeCell ref="A2:A3"/>
    <mergeCell ref="B2:B3"/>
  </mergeCells>
  <conditionalFormatting sqref="D3:XFD3 A3:B3">
    <cfRule type="duplicateValues" dxfId="27" priority="2"/>
    <cfRule type="duplicateValues" dxfId="26" priority="3"/>
  </conditionalFormatting>
  <conditionalFormatting sqref="B18">
    <cfRule type="duplicateValues" dxfId="25" priority="81"/>
  </conditionalFormatting>
  <conditionalFormatting sqref="B20">
    <cfRule type="duplicateValues" dxfId="24" priority="83"/>
  </conditionalFormatting>
  <conditionalFormatting sqref="E31">
    <cfRule type="duplicateValues" dxfId="23" priority="1"/>
  </conditionalFormatting>
  <pageMargins left="0.2878787878787879" right="7.874015748031496E-2" top="0.74803149606299213" bottom="0.30303030303030304" header="0.59055118110236227" footer="0.19685039370078741"/>
  <pageSetup paperSize="8" scale="80"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55" zoomScaleNormal="55" workbookViewId="0">
      <selection activeCell="K12" sqref="K12"/>
    </sheetView>
  </sheetViews>
  <sheetFormatPr defaultRowHeight="12.75"/>
  <cols>
    <col min="1" max="1" width="6.28515625" style="1684" customWidth="1"/>
    <col min="2" max="2" width="25.140625" style="1684" customWidth="1"/>
    <col min="3" max="3" width="15.7109375" style="1677" customWidth="1"/>
    <col min="4" max="4" width="14.7109375" style="1684" customWidth="1"/>
    <col min="5" max="5" width="15.140625" style="1677" customWidth="1"/>
    <col min="6" max="6" width="13" style="1677" customWidth="1"/>
    <col min="7" max="7" width="46.85546875" style="1677" customWidth="1"/>
    <col min="8" max="8" width="45.140625" style="1677" customWidth="1"/>
    <col min="9" max="9" width="17.28515625" style="1677" customWidth="1"/>
    <col min="10" max="10" width="31.85546875" style="1677" customWidth="1"/>
    <col min="11" max="256" width="9.140625" style="1677"/>
    <col min="257" max="257" width="11.5703125" style="1677" customWidth="1"/>
    <col min="258" max="258" width="22.7109375" style="1677" customWidth="1"/>
    <col min="259" max="260" width="14.7109375" style="1677" customWidth="1"/>
    <col min="261" max="261" width="15.140625" style="1677" customWidth="1"/>
    <col min="262" max="262" width="12" style="1677" customWidth="1"/>
    <col min="263" max="263" width="21.85546875" style="1677" customWidth="1"/>
    <col min="264" max="264" width="19.42578125" style="1677" customWidth="1"/>
    <col min="265" max="265" width="17.28515625" style="1677" customWidth="1"/>
    <col min="266" max="266" width="31.85546875" style="1677" customWidth="1"/>
    <col min="267" max="512" width="9.140625" style="1677"/>
    <col min="513" max="513" width="11.5703125" style="1677" customWidth="1"/>
    <col min="514" max="514" width="22.7109375" style="1677" customWidth="1"/>
    <col min="515" max="516" width="14.7109375" style="1677" customWidth="1"/>
    <col min="517" max="517" width="15.140625" style="1677" customWidth="1"/>
    <col min="518" max="518" width="12" style="1677" customWidth="1"/>
    <col min="519" max="519" width="21.85546875" style="1677" customWidth="1"/>
    <col min="520" max="520" width="19.42578125" style="1677" customWidth="1"/>
    <col min="521" max="521" width="17.28515625" style="1677" customWidth="1"/>
    <col min="522" max="522" width="31.85546875" style="1677" customWidth="1"/>
    <col min="523" max="768" width="9.140625" style="1677"/>
    <col min="769" max="769" width="11.5703125" style="1677" customWidth="1"/>
    <col min="770" max="770" width="22.7109375" style="1677" customWidth="1"/>
    <col min="771" max="772" width="14.7109375" style="1677" customWidth="1"/>
    <col min="773" max="773" width="15.140625" style="1677" customWidth="1"/>
    <col min="774" max="774" width="12" style="1677" customWidth="1"/>
    <col min="775" max="775" width="21.85546875" style="1677" customWidth="1"/>
    <col min="776" max="776" width="19.42578125" style="1677" customWidth="1"/>
    <col min="777" max="777" width="17.28515625" style="1677" customWidth="1"/>
    <col min="778" max="778" width="31.85546875" style="1677" customWidth="1"/>
    <col min="779" max="1024" width="9.140625" style="1677"/>
    <col min="1025" max="1025" width="11.5703125" style="1677" customWidth="1"/>
    <col min="1026" max="1026" width="22.7109375" style="1677" customWidth="1"/>
    <col min="1027" max="1028" width="14.7109375" style="1677" customWidth="1"/>
    <col min="1029" max="1029" width="15.140625" style="1677" customWidth="1"/>
    <col min="1030" max="1030" width="12" style="1677" customWidth="1"/>
    <col min="1031" max="1031" width="21.85546875" style="1677" customWidth="1"/>
    <col min="1032" max="1032" width="19.42578125" style="1677" customWidth="1"/>
    <col min="1033" max="1033" width="17.28515625" style="1677" customWidth="1"/>
    <col min="1034" max="1034" width="31.85546875" style="1677" customWidth="1"/>
    <col min="1035" max="1280" width="9.140625" style="1677"/>
    <col min="1281" max="1281" width="11.5703125" style="1677" customWidth="1"/>
    <col min="1282" max="1282" width="22.7109375" style="1677" customWidth="1"/>
    <col min="1283" max="1284" width="14.7109375" style="1677" customWidth="1"/>
    <col min="1285" max="1285" width="15.140625" style="1677" customWidth="1"/>
    <col min="1286" max="1286" width="12" style="1677" customWidth="1"/>
    <col min="1287" max="1287" width="21.85546875" style="1677" customWidth="1"/>
    <col min="1288" max="1288" width="19.42578125" style="1677" customWidth="1"/>
    <col min="1289" max="1289" width="17.28515625" style="1677" customWidth="1"/>
    <col min="1290" max="1290" width="31.85546875" style="1677" customWidth="1"/>
    <col min="1291" max="1536" width="9.140625" style="1677"/>
    <col min="1537" max="1537" width="11.5703125" style="1677" customWidth="1"/>
    <col min="1538" max="1538" width="22.7109375" style="1677" customWidth="1"/>
    <col min="1539" max="1540" width="14.7109375" style="1677" customWidth="1"/>
    <col min="1541" max="1541" width="15.140625" style="1677" customWidth="1"/>
    <col min="1542" max="1542" width="12" style="1677" customWidth="1"/>
    <col min="1543" max="1543" width="21.85546875" style="1677" customWidth="1"/>
    <col min="1544" max="1544" width="19.42578125" style="1677" customWidth="1"/>
    <col min="1545" max="1545" width="17.28515625" style="1677" customWidth="1"/>
    <col min="1546" max="1546" width="31.85546875" style="1677" customWidth="1"/>
    <col min="1547" max="1792" width="9.140625" style="1677"/>
    <col min="1793" max="1793" width="11.5703125" style="1677" customWidth="1"/>
    <col min="1794" max="1794" width="22.7109375" style="1677" customWidth="1"/>
    <col min="1795" max="1796" width="14.7109375" style="1677" customWidth="1"/>
    <col min="1797" max="1797" width="15.140625" style="1677" customWidth="1"/>
    <col min="1798" max="1798" width="12" style="1677" customWidth="1"/>
    <col min="1799" max="1799" width="21.85546875" style="1677" customWidth="1"/>
    <col min="1800" max="1800" width="19.42578125" style="1677" customWidth="1"/>
    <col min="1801" max="1801" width="17.28515625" style="1677" customWidth="1"/>
    <col min="1802" max="1802" width="31.85546875" style="1677" customWidth="1"/>
    <col min="1803" max="2048" width="9.140625" style="1677"/>
    <col min="2049" max="2049" width="11.5703125" style="1677" customWidth="1"/>
    <col min="2050" max="2050" width="22.7109375" style="1677" customWidth="1"/>
    <col min="2051" max="2052" width="14.7109375" style="1677" customWidth="1"/>
    <col min="2053" max="2053" width="15.140625" style="1677" customWidth="1"/>
    <col min="2054" max="2054" width="12" style="1677" customWidth="1"/>
    <col min="2055" max="2055" width="21.85546875" style="1677" customWidth="1"/>
    <col min="2056" max="2056" width="19.42578125" style="1677" customWidth="1"/>
    <col min="2057" max="2057" width="17.28515625" style="1677" customWidth="1"/>
    <col min="2058" max="2058" width="31.85546875" style="1677" customWidth="1"/>
    <col min="2059" max="2304" width="9.140625" style="1677"/>
    <col min="2305" max="2305" width="11.5703125" style="1677" customWidth="1"/>
    <col min="2306" max="2306" width="22.7109375" style="1677" customWidth="1"/>
    <col min="2307" max="2308" width="14.7109375" style="1677" customWidth="1"/>
    <col min="2309" max="2309" width="15.140625" style="1677" customWidth="1"/>
    <col min="2310" max="2310" width="12" style="1677" customWidth="1"/>
    <col min="2311" max="2311" width="21.85546875" style="1677" customWidth="1"/>
    <col min="2312" max="2312" width="19.42578125" style="1677" customWidth="1"/>
    <col min="2313" max="2313" width="17.28515625" style="1677" customWidth="1"/>
    <col min="2314" max="2314" width="31.85546875" style="1677" customWidth="1"/>
    <col min="2315" max="2560" width="9.140625" style="1677"/>
    <col min="2561" max="2561" width="11.5703125" style="1677" customWidth="1"/>
    <col min="2562" max="2562" width="22.7109375" style="1677" customWidth="1"/>
    <col min="2563" max="2564" width="14.7109375" style="1677" customWidth="1"/>
    <col min="2565" max="2565" width="15.140625" style="1677" customWidth="1"/>
    <col min="2566" max="2566" width="12" style="1677" customWidth="1"/>
    <col min="2567" max="2567" width="21.85546875" style="1677" customWidth="1"/>
    <col min="2568" max="2568" width="19.42578125" style="1677" customWidth="1"/>
    <col min="2569" max="2569" width="17.28515625" style="1677" customWidth="1"/>
    <col min="2570" max="2570" width="31.85546875" style="1677" customWidth="1"/>
    <col min="2571" max="2816" width="9.140625" style="1677"/>
    <col min="2817" max="2817" width="11.5703125" style="1677" customWidth="1"/>
    <col min="2818" max="2818" width="22.7109375" style="1677" customWidth="1"/>
    <col min="2819" max="2820" width="14.7109375" style="1677" customWidth="1"/>
    <col min="2821" max="2821" width="15.140625" style="1677" customWidth="1"/>
    <col min="2822" max="2822" width="12" style="1677" customWidth="1"/>
    <col min="2823" max="2823" width="21.85546875" style="1677" customWidth="1"/>
    <col min="2824" max="2824" width="19.42578125" style="1677" customWidth="1"/>
    <col min="2825" max="2825" width="17.28515625" style="1677" customWidth="1"/>
    <col min="2826" max="2826" width="31.85546875" style="1677" customWidth="1"/>
    <col min="2827" max="3072" width="9.140625" style="1677"/>
    <col min="3073" max="3073" width="11.5703125" style="1677" customWidth="1"/>
    <col min="3074" max="3074" width="22.7109375" style="1677" customWidth="1"/>
    <col min="3075" max="3076" width="14.7109375" style="1677" customWidth="1"/>
    <col min="3077" max="3077" width="15.140625" style="1677" customWidth="1"/>
    <col min="3078" max="3078" width="12" style="1677" customWidth="1"/>
    <col min="3079" max="3079" width="21.85546875" style="1677" customWidth="1"/>
    <col min="3080" max="3080" width="19.42578125" style="1677" customWidth="1"/>
    <col min="3081" max="3081" width="17.28515625" style="1677" customWidth="1"/>
    <col min="3082" max="3082" width="31.85546875" style="1677" customWidth="1"/>
    <col min="3083" max="3328" width="9.140625" style="1677"/>
    <col min="3329" max="3329" width="11.5703125" style="1677" customWidth="1"/>
    <col min="3330" max="3330" width="22.7109375" style="1677" customWidth="1"/>
    <col min="3331" max="3332" width="14.7109375" style="1677" customWidth="1"/>
    <col min="3333" max="3333" width="15.140625" style="1677" customWidth="1"/>
    <col min="3334" max="3334" width="12" style="1677" customWidth="1"/>
    <col min="3335" max="3335" width="21.85546875" style="1677" customWidth="1"/>
    <col min="3336" max="3336" width="19.42578125" style="1677" customWidth="1"/>
    <col min="3337" max="3337" width="17.28515625" style="1677" customWidth="1"/>
    <col min="3338" max="3338" width="31.85546875" style="1677" customWidth="1"/>
    <col min="3339" max="3584" width="9.140625" style="1677"/>
    <col min="3585" max="3585" width="11.5703125" style="1677" customWidth="1"/>
    <col min="3586" max="3586" width="22.7109375" style="1677" customWidth="1"/>
    <col min="3587" max="3588" width="14.7109375" style="1677" customWidth="1"/>
    <col min="3589" max="3589" width="15.140625" style="1677" customWidth="1"/>
    <col min="3590" max="3590" width="12" style="1677" customWidth="1"/>
    <col min="3591" max="3591" width="21.85546875" style="1677" customWidth="1"/>
    <col min="3592" max="3592" width="19.42578125" style="1677" customWidth="1"/>
    <col min="3593" max="3593" width="17.28515625" style="1677" customWidth="1"/>
    <col min="3594" max="3594" width="31.85546875" style="1677" customWidth="1"/>
    <col min="3595" max="3840" width="9.140625" style="1677"/>
    <col min="3841" max="3841" width="11.5703125" style="1677" customWidth="1"/>
    <col min="3842" max="3842" width="22.7109375" style="1677" customWidth="1"/>
    <col min="3843" max="3844" width="14.7109375" style="1677" customWidth="1"/>
    <col min="3845" max="3845" width="15.140625" style="1677" customWidth="1"/>
    <col min="3846" max="3846" width="12" style="1677" customWidth="1"/>
    <col min="3847" max="3847" width="21.85546875" style="1677" customWidth="1"/>
    <col min="3848" max="3848" width="19.42578125" style="1677" customWidth="1"/>
    <col min="3849" max="3849" width="17.28515625" style="1677" customWidth="1"/>
    <col min="3850" max="3850" width="31.85546875" style="1677" customWidth="1"/>
    <col min="3851" max="4096" width="9.140625" style="1677"/>
    <col min="4097" max="4097" width="11.5703125" style="1677" customWidth="1"/>
    <col min="4098" max="4098" width="22.7109375" style="1677" customWidth="1"/>
    <col min="4099" max="4100" width="14.7109375" style="1677" customWidth="1"/>
    <col min="4101" max="4101" width="15.140625" style="1677" customWidth="1"/>
    <col min="4102" max="4102" width="12" style="1677" customWidth="1"/>
    <col min="4103" max="4103" width="21.85546875" style="1677" customWidth="1"/>
    <col min="4104" max="4104" width="19.42578125" style="1677" customWidth="1"/>
    <col min="4105" max="4105" width="17.28515625" style="1677" customWidth="1"/>
    <col min="4106" max="4106" width="31.85546875" style="1677" customWidth="1"/>
    <col min="4107" max="4352" width="9.140625" style="1677"/>
    <col min="4353" max="4353" width="11.5703125" style="1677" customWidth="1"/>
    <col min="4354" max="4354" width="22.7109375" style="1677" customWidth="1"/>
    <col min="4355" max="4356" width="14.7109375" style="1677" customWidth="1"/>
    <col min="4357" max="4357" width="15.140625" style="1677" customWidth="1"/>
    <col min="4358" max="4358" width="12" style="1677" customWidth="1"/>
    <col min="4359" max="4359" width="21.85546875" style="1677" customWidth="1"/>
    <col min="4360" max="4360" width="19.42578125" style="1677" customWidth="1"/>
    <col min="4361" max="4361" width="17.28515625" style="1677" customWidth="1"/>
    <col min="4362" max="4362" width="31.85546875" style="1677" customWidth="1"/>
    <col min="4363" max="4608" width="9.140625" style="1677"/>
    <col min="4609" max="4609" width="11.5703125" style="1677" customWidth="1"/>
    <col min="4610" max="4610" width="22.7109375" style="1677" customWidth="1"/>
    <col min="4611" max="4612" width="14.7109375" style="1677" customWidth="1"/>
    <col min="4613" max="4613" width="15.140625" style="1677" customWidth="1"/>
    <col min="4614" max="4614" width="12" style="1677" customWidth="1"/>
    <col min="4615" max="4615" width="21.85546875" style="1677" customWidth="1"/>
    <col min="4616" max="4616" width="19.42578125" style="1677" customWidth="1"/>
    <col min="4617" max="4617" width="17.28515625" style="1677" customWidth="1"/>
    <col min="4618" max="4618" width="31.85546875" style="1677" customWidth="1"/>
    <col min="4619" max="4864" width="9.140625" style="1677"/>
    <col min="4865" max="4865" width="11.5703125" style="1677" customWidth="1"/>
    <col min="4866" max="4866" width="22.7109375" style="1677" customWidth="1"/>
    <col min="4867" max="4868" width="14.7109375" style="1677" customWidth="1"/>
    <col min="4869" max="4869" width="15.140625" style="1677" customWidth="1"/>
    <col min="4870" max="4870" width="12" style="1677" customWidth="1"/>
    <col min="4871" max="4871" width="21.85546875" style="1677" customWidth="1"/>
    <col min="4872" max="4872" width="19.42578125" style="1677" customWidth="1"/>
    <col min="4873" max="4873" width="17.28515625" style="1677" customWidth="1"/>
    <col min="4874" max="4874" width="31.85546875" style="1677" customWidth="1"/>
    <col min="4875" max="5120" width="9.140625" style="1677"/>
    <col min="5121" max="5121" width="11.5703125" style="1677" customWidth="1"/>
    <col min="5122" max="5122" width="22.7109375" style="1677" customWidth="1"/>
    <col min="5123" max="5124" width="14.7109375" style="1677" customWidth="1"/>
    <col min="5125" max="5125" width="15.140625" style="1677" customWidth="1"/>
    <col min="5126" max="5126" width="12" style="1677" customWidth="1"/>
    <col min="5127" max="5127" width="21.85546875" style="1677" customWidth="1"/>
    <col min="5128" max="5128" width="19.42578125" style="1677" customWidth="1"/>
    <col min="5129" max="5129" width="17.28515625" style="1677" customWidth="1"/>
    <col min="5130" max="5130" width="31.85546875" style="1677" customWidth="1"/>
    <col min="5131" max="5376" width="9.140625" style="1677"/>
    <col min="5377" max="5377" width="11.5703125" style="1677" customWidth="1"/>
    <col min="5378" max="5378" width="22.7109375" style="1677" customWidth="1"/>
    <col min="5379" max="5380" width="14.7109375" style="1677" customWidth="1"/>
    <col min="5381" max="5381" width="15.140625" style="1677" customWidth="1"/>
    <col min="5382" max="5382" width="12" style="1677" customWidth="1"/>
    <col min="5383" max="5383" width="21.85546875" style="1677" customWidth="1"/>
    <col min="5384" max="5384" width="19.42578125" style="1677" customWidth="1"/>
    <col min="5385" max="5385" width="17.28515625" style="1677" customWidth="1"/>
    <col min="5386" max="5386" width="31.85546875" style="1677" customWidth="1"/>
    <col min="5387" max="5632" width="9.140625" style="1677"/>
    <col min="5633" max="5633" width="11.5703125" style="1677" customWidth="1"/>
    <col min="5634" max="5634" width="22.7109375" style="1677" customWidth="1"/>
    <col min="5635" max="5636" width="14.7109375" style="1677" customWidth="1"/>
    <col min="5637" max="5637" width="15.140625" style="1677" customWidth="1"/>
    <col min="5638" max="5638" width="12" style="1677" customWidth="1"/>
    <col min="5639" max="5639" width="21.85546875" style="1677" customWidth="1"/>
    <col min="5640" max="5640" width="19.42578125" style="1677" customWidth="1"/>
    <col min="5641" max="5641" width="17.28515625" style="1677" customWidth="1"/>
    <col min="5642" max="5642" width="31.85546875" style="1677" customWidth="1"/>
    <col min="5643" max="5888" width="9.140625" style="1677"/>
    <col min="5889" max="5889" width="11.5703125" style="1677" customWidth="1"/>
    <col min="5890" max="5890" width="22.7109375" style="1677" customWidth="1"/>
    <col min="5891" max="5892" width="14.7109375" style="1677" customWidth="1"/>
    <col min="5893" max="5893" width="15.140625" style="1677" customWidth="1"/>
    <col min="5894" max="5894" width="12" style="1677" customWidth="1"/>
    <col min="5895" max="5895" width="21.85546875" style="1677" customWidth="1"/>
    <col min="5896" max="5896" width="19.42578125" style="1677" customWidth="1"/>
    <col min="5897" max="5897" width="17.28515625" style="1677" customWidth="1"/>
    <col min="5898" max="5898" width="31.85546875" style="1677" customWidth="1"/>
    <col min="5899" max="6144" width="9.140625" style="1677"/>
    <col min="6145" max="6145" width="11.5703125" style="1677" customWidth="1"/>
    <col min="6146" max="6146" width="22.7109375" style="1677" customWidth="1"/>
    <col min="6147" max="6148" width="14.7109375" style="1677" customWidth="1"/>
    <col min="6149" max="6149" width="15.140625" style="1677" customWidth="1"/>
    <col min="6150" max="6150" width="12" style="1677" customWidth="1"/>
    <col min="6151" max="6151" width="21.85546875" style="1677" customWidth="1"/>
    <col min="6152" max="6152" width="19.42578125" style="1677" customWidth="1"/>
    <col min="6153" max="6153" width="17.28515625" style="1677" customWidth="1"/>
    <col min="6154" max="6154" width="31.85546875" style="1677" customWidth="1"/>
    <col min="6155" max="6400" width="9.140625" style="1677"/>
    <col min="6401" max="6401" width="11.5703125" style="1677" customWidth="1"/>
    <col min="6402" max="6402" width="22.7109375" style="1677" customWidth="1"/>
    <col min="6403" max="6404" width="14.7109375" style="1677" customWidth="1"/>
    <col min="6405" max="6405" width="15.140625" style="1677" customWidth="1"/>
    <col min="6406" max="6406" width="12" style="1677" customWidth="1"/>
    <col min="6407" max="6407" width="21.85546875" style="1677" customWidth="1"/>
    <col min="6408" max="6408" width="19.42578125" style="1677" customWidth="1"/>
    <col min="6409" max="6409" width="17.28515625" style="1677" customWidth="1"/>
    <col min="6410" max="6410" width="31.85546875" style="1677" customWidth="1"/>
    <col min="6411" max="6656" width="9.140625" style="1677"/>
    <col min="6657" max="6657" width="11.5703125" style="1677" customWidth="1"/>
    <col min="6658" max="6658" width="22.7109375" style="1677" customWidth="1"/>
    <col min="6659" max="6660" width="14.7109375" style="1677" customWidth="1"/>
    <col min="6661" max="6661" width="15.140625" style="1677" customWidth="1"/>
    <col min="6662" max="6662" width="12" style="1677" customWidth="1"/>
    <col min="6663" max="6663" width="21.85546875" style="1677" customWidth="1"/>
    <col min="6664" max="6664" width="19.42578125" style="1677" customWidth="1"/>
    <col min="6665" max="6665" width="17.28515625" style="1677" customWidth="1"/>
    <col min="6666" max="6666" width="31.85546875" style="1677" customWidth="1"/>
    <col min="6667" max="6912" width="9.140625" style="1677"/>
    <col min="6913" max="6913" width="11.5703125" style="1677" customWidth="1"/>
    <col min="6914" max="6914" width="22.7109375" style="1677" customWidth="1"/>
    <col min="6915" max="6916" width="14.7109375" style="1677" customWidth="1"/>
    <col min="6917" max="6917" width="15.140625" style="1677" customWidth="1"/>
    <col min="6918" max="6918" width="12" style="1677" customWidth="1"/>
    <col min="6919" max="6919" width="21.85546875" style="1677" customWidth="1"/>
    <col min="6920" max="6920" width="19.42578125" style="1677" customWidth="1"/>
    <col min="6921" max="6921" width="17.28515625" style="1677" customWidth="1"/>
    <col min="6922" max="6922" width="31.85546875" style="1677" customWidth="1"/>
    <col min="6923" max="7168" width="9.140625" style="1677"/>
    <col min="7169" max="7169" width="11.5703125" style="1677" customWidth="1"/>
    <col min="7170" max="7170" width="22.7109375" style="1677" customWidth="1"/>
    <col min="7171" max="7172" width="14.7109375" style="1677" customWidth="1"/>
    <col min="7173" max="7173" width="15.140625" style="1677" customWidth="1"/>
    <col min="7174" max="7174" width="12" style="1677" customWidth="1"/>
    <col min="7175" max="7175" width="21.85546875" style="1677" customWidth="1"/>
    <col min="7176" max="7176" width="19.42578125" style="1677" customWidth="1"/>
    <col min="7177" max="7177" width="17.28515625" style="1677" customWidth="1"/>
    <col min="7178" max="7178" width="31.85546875" style="1677" customWidth="1"/>
    <col min="7179" max="7424" width="9.140625" style="1677"/>
    <col min="7425" max="7425" width="11.5703125" style="1677" customWidth="1"/>
    <col min="7426" max="7426" width="22.7109375" style="1677" customWidth="1"/>
    <col min="7427" max="7428" width="14.7109375" style="1677" customWidth="1"/>
    <col min="7429" max="7429" width="15.140625" style="1677" customWidth="1"/>
    <col min="7430" max="7430" width="12" style="1677" customWidth="1"/>
    <col min="7431" max="7431" width="21.85546875" style="1677" customWidth="1"/>
    <col min="7432" max="7432" width="19.42578125" style="1677" customWidth="1"/>
    <col min="7433" max="7433" width="17.28515625" style="1677" customWidth="1"/>
    <col min="7434" max="7434" width="31.85546875" style="1677" customWidth="1"/>
    <col min="7435" max="7680" width="9.140625" style="1677"/>
    <col min="7681" max="7681" width="11.5703125" style="1677" customWidth="1"/>
    <col min="7682" max="7682" width="22.7109375" style="1677" customWidth="1"/>
    <col min="7683" max="7684" width="14.7109375" style="1677" customWidth="1"/>
    <col min="7685" max="7685" width="15.140625" style="1677" customWidth="1"/>
    <col min="7686" max="7686" width="12" style="1677" customWidth="1"/>
    <col min="7687" max="7687" width="21.85546875" style="1677" customWidth="1"/>
    <col min="7688" max="7688" width="19.42578125" style="1677" customWidth="1"/>
    <col min="7689" max="7689" width="17.28515625" style="1677" customWidth="1"/>
    <col min="7690" max="7690" width="31.85546875" style="1677" customWidth="1"/>
    <col min="7691" max="7936" width="9.140625" style="1677"/>
    <col min="7937" max="7937" width="11.5703125" style="1677" customWidth="1"/>
    <col min="7938" max="7938" width="22.7109375" style="1677" customWidth="1"/>
    <col min="7939" max="7940" width="14.7109375" style="1677" customWidth="1"/>
    <col min="7941" max="7941" width="15.140625" style="1677" customWidth="1"/>
    <col min="7942" max="7942" width="12" style="1677" customWidth="1"/>
    <col min="7943" max="7943" width="21.85546875" style="1677" customWidth="1"/>
    <col min="7944" max="7944" width="19.42578125" style="1677" customWidth="1"/>
    <col min="7945" max="7945" width="17.28515625" style="1677" customWidth="1"/>
    <col min="7946" max="7946" width="31.85546875" style="1677" customWidth="1"/>
    <col min="7947" max="8192" width="9.140625" style="1677"/>
    <col min="8193" max="8193" width="11.5703125" style="1677" customWidth="1"/>
    <col min="8194" max="8194" width="22.7109375" style="1677" customWidth="1"/>
    <col min="8195" max="8196" width="14.7109375" style="1677" customWidth="1"/>
    <col min="8197" max="8197" width="15.140625" style="1677" customWidth="1"/>
    <col min="8198" max="8198" width="12" style="1677" customWidth="1"/>
    <col min="8199" max="8199" width="21.85546875" style="1677" customWidth="1"/>
    <col min="8200" max="8200" width="19.42578125" style="1677" customWidth="1"/>
    <col min="8201" max="8201" width="17.28515625" style="1677" customWidth="1"/>
    <col min="8202" max="8202" width="31.85546875" style="1677" customWidth="1"/>
    <col min="8203" max="8448" width="9.140625" style="1677"/>
    <col min="8449" max="8449" width="11.5703125" style="1677" customWidth="1"/>
    <col min="8450" max="8450" width="22.7109375" style="1677" customWidth="1"/>
    <col min="8451" max="8452" width="14.7109375" style="1677" customWidth="1"/>
    <col min="8453" max="8453" width="15.140625" style="1677" customWidth="1"/>
    <col min="8454" max="8454" width="12" style="1677" customWidth="1"/>
    <col min="8455" max="8455" width="21.85546875" style="1677" customWidth="1"/>
    <col min="8456" max="8456" width="19.42578125" style="1677" customWidth="1"/>
    <col min="8457" max="8457" width="17.28515625" style="1677" customWidth="1"/>
    <col min="8458" max="8458" width="31.85546875" style="1677" customWidth="1"/>
    <col min="8459" max="8704" width="9.140625" style="1677"/>
    <col min="8705" max="8705" width="11.5703125" style="1677" customWidth="1"/>
    <col min="8706" max="8706" width="22.7109375" style="1677" customWidth="1"/>
    <col min="8707" max="8708" width="14.7109375" style="1677" customWidth="1"/>
    <col min="8709" max="8709" width="15.140625" style="1677" customWidth="1"/>
    <col min="8710" max="8710" width="12" style="1677" customWidth="1"/>
    <col min="8711" max="8711" width="21.85546875" style="1677" customWidth="1"/>
    <col min="8712" max="8712" width="19.42578125" style="1677" customWidth="1"/>
    <col min="8713" max="8713" width="17.28515625" style="1677" customWidth="1"/>
    <col min="8714" max="8714" width="31.85546875" style="1677" customWidth="1"/>
    <col min="8715" max="8960" width="9.140625" style="1677"/>
    <col min="8961" max="8961" width="11.5703125" style="1677" customWidth="1"/>
    <col min="8962" max="8962" width="22.7109375" style="1677" customWidth="1"/>
    <col min="8963" max="8964" width="14.7109375" style="1677" customWidth="1"/>
    <col min="8965" max="8965" width="15.140625" style="1677" customWidth="1"/>
    <col min="8966" max="8966" width="12" style="1677" customWidth="1"/>
    <col min="8967" max="8967" width="21.85546875" style="1677" customWidth="1"/>
    <col min="8968" max="8968" width="19.42578125" style="1677" customWidth="1"/>
    <col min="8969" max="8969" width="17.28515625" style="1677" customWidth="1"/>
    <col min="8970" max="8970" width="31.85546875" style="1677" customWidth="1"/>
    <col min="8971" max="9216" width="9.140625" style="1677"/>
    <col min="9217" max="9217" width="11.5703125" style="1677" customWidth="1"/>
    <col min="9218" max="9218" width="22.7109375" style="1677" customWidth="1"/>
    <col min="9219" max="9220" width="14.7109375" style="1677" customWidth="1"/>
    <col min="9221" max="9221" width="15.140625" style="1677" customWidth="1"/>
    <col min="9222" max="9222" width="12" style="1677" customWidth="1"/>
    <col min="9223" max="9223" width="21.85546875" style="1677" customWidth="1"/>
    <col min="9224" max="9224" width="19.42578125" style="1677" customWidth="1"/>
    <col min="9225" max="9225" width="17.28515625" style="1677" customWidth="1"/>
    <col min="9226" max="9226" width="31.85546875" style="1677" customWidth="1"/>
    <col min="9227" max="9472" width="9.140625" style="1677"/>
    <col min="9473" max="9473" width="11.5703125" style="1677" customWidth="1"/>
    <col min="9474" max="9474" width="22.7109375" style="1677" customWidth="1"/>
    <col min="9475" max="9476" width="14.7109375" style="1677" customWidth="1"/>
    <col min="9477" max="9477" width="15.140625" style="1677" customWidth="1"/>
    <col min="9478" max="9478" width="12" style="1677" customWidth="1"/>
    <col min="9479" max="9479" width="21.85546875" style="1677" customWidth="1"/>
    <col min="9480" max="9480" width="19.42578125" style="1677" customWidth="1"/>
    <col min="9481" max="9481" width="17.28515625" style="1677" customWidth="1"/>
    <col min="9482" max="9482" width="31.85546875" style="1677" customWidth="1"/>
    <col min="9483" max="9728" width="9.140625" style="1677"/>
    <col min="9729" max="9729" width="11.5703125" style="1677" customWidth="1"/>
    <col min="9730" max="9730" width="22.7109375" style="1677" customWidth="1"/>
    <col min="9731" max="9732" width="14.7109375" style="1677" customWidth="1"/>
    <col min="9733" max="9733" width="15.140625" style="1677" customWidth="1"/>
    <col min="9734" max="9734" width="12" style="1677" customWidth="1"/>
    <col min="9735" max="9735" width="21.85546875" style="1677" customWidth="1"/>
    <col min="9736" max="9736" width="19.42578125" style="1677" customWidth="1"/>
    <col min="9737" max="9737" width="17.28515625" style="1677" customWidth="1"/>
    <col min="9738" max="9738" width="31.85546875" style="1677" customWidth="1"/>
    <col min="9739" max="9984" width="9.140625" style="1677"/>
    <col min="9985" max="9985" width="11.5703125" style="1677" customWidth="1"/>
    <col min="9986" max="9986" width="22.7109375" style="1677" customWidth="1"/>
    <col min="9987" max="9988" width="14.7109375" style="1677" customWidth="1"/>
    <col min="9989" max="9989" width="15.140625" style="1677" customWidth="1"/>
    <col min="9990" max="9990" width="12" style="1677" customWidth="1"/>
    <col min="9991" max="9991" width="21.85546875" style="1677" customWidth="1"/>
    <col min="9992" max="9992" width="19.42578125" style="1677" customWidth="1"/>
    <col min="9993" max="9993" width="17.28515625" style="1677" customWidth="1"/>
    <col min="9994" max="9994" width="31.85546875" style="1677" customWidth="1"/>
    <col min="9995" max="10240" width="9.140625" style="1677"/>
    <col min="10241" max="10241" width="11.5703125" style="1677" customWidth="1"/>
    <col min="10242" max="10242" width="22.7109375" style="1677" customWidth="1"/>
    <col min="10243" max="10244" width="14.7109375" style="1677" customWidth="1"/>
    <col min="10245" max="10245" width="15.140625" style="1677" customWidth="1"/>
    <col min="10246" max="10246" width="12" style="1677" customWidth="1"/>
    <col min="10247" max="10247" width="21.85546875" style="1677" customWidth="1"/>
    <col min="10248" max="10248" width="19.42578125" style="1677" customWidth="1"/>
    <col min="10249" max="10249" width="17.28515625" style="1677" customWidth="1"/>
    <col min="10250" max="10250" width="31.85546875" style="1677" customWidth="1"/>
    <col min="10251" max="10496" width="9.140625" style="1677"/>
    <col min="10497" max="10497" width="11.5703125" style="1677" customWidth="1"/>
    <col min="10498" max="10498" width="22.7109375" style="1677" customWidth="1"/>
    <col min="10499" max="10500" width="14.7109375" style="1677" customWidth="1"/>
    <col min="10501" max="10501" width="15.140625" style="1677" customWidth="1"/>
    <col min="10502" max="10502" width="12" style="1677" customWidth="1"/>
    <col min="10503" max="10503" width="21.85546875" style="1677" customWidth="1"/>
    <col min="10504" max="10504" width="19.42578125" style="1677" customWidth="1"/>
    <col min="10505" max="10505" width="17.28515625" style="1677" customWidth="1"/>
    <col min="10506" max="10506" width="31.85546875" style="1677" customWidth="1"/>
    <col min="10507" max="10752" width="9.140625" style="1677"/>
    <col min="10753" max="10753" width="11.5703125" style="1677" customWidth="1"/>
    <col min="10754" max="10754" width="22.7109375" style="1677" customWidth="1"/>
    <col min="10755" max="10756" width="14.7109375" style="1677" customWidth="1"/>
    <col min="10757" max="10757" width="15.140625" style="1677" customWidth="1"/>
    <col min="10758" max="10758" width="12" style="1677" customWidth="1"/>
    <col min="10759" max="10759" width="21.85546875" style="1677" customWidth="1"/>
    <col min="10760" max="10760" width="19.42578125" style="1677" customWidth="1"/>
    <col min="10761" max="10761" width="17.28515625" style="1677" customWidth="1"/>
    <col min="10762" max="10762" width="31.85546875" style="1677" customWidth="1"/>
    <col min="10763" max="11008" width="9.140625" style="1677"/>
    <col min="11009" max="11009" width="11.5703125" style="1677" customWidth="1"/>
    <col min="11010" max="11010" width="22.7109375" style="1677" customWidth="1"/>
    <col min="11011" max="11012" width="14.7109375" style="1677" customWidth="1"/>
    <col min="11013" max="11013" width="15.140625" style="1677" customWidth="1"/>
    <col min="11014" max="11014" width="12" style="1677" customWidth="1"/>
    <col min="11015" max="11015" width="21.85546875" style="1677" customWidth="1"/>
    <col min="11016" max="11016" width="19.42578125" style="1677" customWidth="1"/>
    <col min="11017" max="11017" width="17.28515625" style="1677" customWidth="1"/>
    <col min="11018" max="11018" width="31.85546875" style="1677" customWidth="1"/>
    <col min="11019" max="11264" width="9.140625" style="1677"/>
    <col min="11265" max="11265" width="11.5703125" style="1677" customWidth="1"/>
    <col min="11266" max="11266" width="22.7109375" style="1677" customWidth="1"/>
    <col min="11267" max="11268" width="14.7109375" style="1677" customWidth="1"/>
    <col min="11269" max="11269" width="15.140625" style="1677" customWidth="1"/>
    <col min="11270" max="11270" width="12" style="1677" customWidth="1"/>
    <col min="11271" max="11271" width="21.85546875" style="1677" customWidth="1"/>
    <col min="11272" max="11272" width="19.42578125" style="1677" customWidth="1"/>
    <col min="11273" max="11273" width="17.28515625" style="1677" customWidth="1"/>
    <col min="11274" max="11274" width="31.85546875" style="1677" customWidth="1"/>
    <col min="11275" max="11520" width="9.140625" style="1677"/>
    <col min="11521" max="11521" width="11.5703125" style="1677" customWidth="1"/>
    <col min="11522" max="11522" width="22.7109375" style="1677" customWidth="1"/>
    <col min="11523" max="11524" width="14.7109375" style="1677" customWidth="1"/>
    <col min="11525" max="11525" width="15.140625" style="1677" customWidth="1"/>
    <col min="11526" max="11526" width="12" style="1677" customWidth="1"/>
    <col min="11527" max="11527" width="21.85546875" style="1677" customWidth="1"/>
    <col min="11528" max="11528" width="19.42578125" style="1677" customWidth="1"/>
    <col min="11529" max="11529" width="17.28515625" style="1677" customWidth="1"/>
    <col min="11530" max="11530" width="31.85546875" style="1677" customWidth="1"/>
    <col min="11531" max="11776" width="9.140625" style="1677"/>
    <col min="11777" max="11777" width="11.5703125" style="1677" customWidth="1"/>
    <col min="11778" max="11778" width="22.7109375" style="1677" customWidth="1"/>
    <col min="11779" max="11780" width="14.7109375" style="1677" customWidth="1"/>
    <col min="11781" max="11781" width="15.140625" style="1677" customWidth="1"/>
    <col min="11782" max="11782" width="12" style="1677" customWidth="1"/>
    <col min="11783" max="11783" width="21.85546875" style="1677" customWidth="1"/>
    <col min="11784" max="11784" width="19.42578125" style="1677" customWidth="1"/>
    <col min="11785" max="11785" width="17.28515625" style="1677" customWidth="1"/>
    <col min="11786" max="11786" width="31.85546875" style="1677" customWidth="1"/>
    <col min="11787" max="12032" width="9.140625" style="1677"/>
    <col min="12033" max="12033" width="11.5703125" style="1677" customWidth="1"/>
    <col min="12034" max="12034" width="22.7109375" style="1677" customWidth="1"/>
    <col min="12035" max="12036" width="14.7109375" style="1677" customWidth="1"/>
    <col min="12037" max="12037" width="15.140625" style="1677" customWidth="1"/>
    <col min="12038" max="12038" width="12" style="1677" customWidth="1"/>
    <col min="12039" max="12039" width="21.85546875" style="1677" customWidth="1"/>
    <col min="12040" max="12040" width="19.42578125" style="1677" customWidth="1"/>
    <col min="12041" max="12041" width="17.28515625" style="1677" customWidth="1"/>
    <col min="12042" max="12042" width="31.85546875" style="1677" customWidth="1"/>
    <col min="12043" max="12288" width="9.140625" style="1677"/>
    <col min="12289" max="12289" width="11.5703125" style="1677" customWidth="1"/>
    <col min="12290" max="12290" width="22.7109375" style="1677" customWidth="1"/>
    <col min="12291" max="12292" width="14.7109375" style="1677" customWidth="1"/>
    <col min="12293" max="12293" width="15.140625" style="1677" customWidth="1"/>
    <col min="12294" max="12294" width="12" style="1677" customWidth="1"/>
    <col min="12295" max="12295" width="21.85546875" style="1677" customWidth="1"/>
    <col min="12296" max="12296" width="19.42578125" style="1677" customWidth="1"/>
    <col min="12297" max="12297" width="17.28515625" style="1677" customWidth="1"/>
    <col min="12298" max="12298" width="31.85546875" style="1677" customWidth="1"/>
    <col min="12299" max="12544" width="9.140625" style="1677"/>
    <col min="12545" max="12545" width="11.5703125" style="1677" customWidth="1"/>
    <col min="12546" max="12546" width="22.7109375" style="1677" customWidth="1"/>
    <col min="12547" max="12548" width="14.7109375" style="1677" customWidth="1"/>
    <col min="12549" max="12549" width="15.140625" style="1677" customWidth="1"/>
    <col min="12550" max="12550" width="12" style="1677" customWidth="1"/>
    <col min="12551" max="12551" width="21.85546875" style="1677" customWidth="1"/>
    <col min="12552" max="12552" width="19.42578125" style="1677" customWidth="1"/>
    <col min="12553" max="12553" width="17.28515625" style="1677" customWidth="1"/>
    <col min="12554" max="12554" width="31.85546875" style="1677" customWidth="1"/>
    <col min="12555" max="12800" width="9.140625" style="1677"/>
    <col min="12801" max="12801" width="11.5703125" style="1677" customWidth="1"/>
    <col min="12802" max="12802" width="22.7109375" style="1677" customWidth="1"/>
    <col min="12803" max="12804" width="14.7109375" style="1677" customWidth="1"/>
    <col min="12805" max="12805" width="15.140625" style="1677" customWidth="1"/>
    <col min="12806" max="12806" width="12" style="1677" customWidth="1"/>
    <col min="12807" max="12807" width="21.85546875" style="1677" customWidth="1"/>
    <col min="12808" max="12808" width="19.42578125" style="1677" customWidth="1"/>
    <col min="12809" max="12809" width="17.28515625" style="1677" customWidth="1"/>
    <col min="12810" max="12810" width="31.85546875" style="1677" customWidth="1"/>
    <col min="12811" max="13056" width="9.140625" style="1677"/>
    <col min="13057" max="13057" width="11.5703125" style="1677" customWidth="1"/>
    <col min="13058" max="13058" width="22.7109375" style="1677" customWidth="1"/>
    <col min="13059" max="13060" width="14.7109375" style="1677" customWidth="1"/>
    <col min="13061" max="13061" width="15.140625" style="1677" customWidth="1"/>
    <col min="13062" max="13062" width="12" style="1677" customWidth="1"/>
    <col min="13063" max="13063" width="21.85546875" style="1677" customWidth="1"/>
    <col min="13064" max="13064" width="19.42578125" style="1677" customWidth="1"/>
    <col min="13065" max="13065" width="17.28515625" style="1677" customWidth="1"/>
    <col min="13066" max="13066" width="31.85546875" style="1677" customWidth="1"/>
    <col min="13067" max="13312" width="9.140625" style="1677"/>
    <col min="13313" max="13313" width="11.5703125" style="1677" customWidth="1"/>
    <col min="13314" max="13314" width="22.7109375" style="1677" customWidth="1"/>
    <col min="13315" max="13316" width="14.7109375" style="1677" customWidth="1"/>
    <col min="13317" max="13317" width="15.140625" style="1677" customWidth="1"/>
    <col min="13318" max="13318" width="12" style="1677" customWidth="1"/>
    <col min="13319" max="13319" width="21.85546875" style="1677" customWidth="1"/>
    <col min="13320" max="13320" width="19.42578125" style="1677" customWidth="1"/>
    <col min="13321" max="13321" width="17.28515625" style="1677" customWidth="1"/>
    <col min="13322" max="13322" width="31.85546875" style="1677" customWidth="1"/>
    <col min="13323" max="13568" width="9.140625" style="1677"/>
    <col min="13569" max="13569" width="11.5703125" style="1677" customWidth="1"/>
    <col min="13570" max="13570" width="22.7109375" style="1677" customWidth="1"/>
    <col min="13571" max="13572" width="14.7109375" style="1677" customWidth="1"/>
    <col min="13573" max="13573" width="15.140625" style="1677" customWidth="1"/>
    <col min="13574" max="13574" width="12" style="1677" customWidth="1"/>
    <col min="13575" max="13575" width="21.85546875" style="1677" customWidth="1"/>
    <col min="13576" max="13576" width="19.42578125" style="1677" customWidth="1"/>
    <col min="13577" max="13577" width="17.28515625" style="1677" customWidth="1"/>
    <col min="13578" max="13578" width="31.85546875" style="1677" customWidth="1"/>
    <col min="13579" max="13824" width="9.140625" style="1677"/>
    <col min="13825" max="13825" width="11.5703125" style="1677" customWidth="1"/>
    <col min="13826" max="13826" width="22.7109375" style="1677" customWidth="1"/>
    <col min="13827" max="13828" width="14.7109375" style="1677" customWidth="1"/>
    <col min="13829" max="13829" width="15.140625" style="1677" customWidth="1"/>
    <col min="13830" max="13830" width="12" style="1677" customWidth="1"/>
    <col min="13831" max="13831" width="21.85546875" style="1677" customWidth="1"/>
    <col min="13832" max="13832" width="19.42578125" style="1677" customWidth="1"/>
    <col min="13833" max="13833" width="17.28515625" style="1677" customWidth="1"/>
    <col min="13834" max="13834" width="31.85546875" style="1677" customWidth="1"/>
    <col min="13835" max="14080" width="9.140625" style="1677"/>
    <col min="14081" max="14081" width="11.5703125" style="1677" customWidth="1"/>
    <col min="14082" max="14082" width="22.7109375" style="1677" customWidth="1"/>
    <col min="14083" max="14084" width="14.7109375" style="1677" customWidth="1"/>
    <col min="14085" max="14085" width="15.140625" style="1677" customWidth="1"/>
    <col min="14086" max="14086" width="12" style="1677" customWidth="1"/>
    <col min="14087" max="14087" width="21.85546875" style="1677" customWidth="1"/>
    <col min="14088" max="14088" width="19.42578125" style="1677" customWidth="1"/>
    <col min="14089" max="14089" width="17.28515625" style="1677" customWidth="1"/>
    <col min="14090" max="14090" width="31.85546875" style="1677" customWidth="1"/>
    <col min="14091" max="14336" width="9.140625" style="1677"/>
    <col min="14337" max="14337" width="11.5703125" style="1677" customWidth="1"/>
    <col min="14338" max="14338" width="22.7109375" style="1677" customWidth="1"/>
    <col min="14339" max="14340" width="14.7109375" style="1677" customWidth="1"/>
    <col min="14341" max="14341" width="15.140625" style="1677" customWidth="1"/>
    <col min="14342" max="14342" width="12" style="1677" customWidth="1"/>
    <col min="14343" max="14343" width="21.85546875" style="1677" customWidth="1"/>
    <col min="14344" max="14344" width="19.42578125" style="1677" customWidth="1"/>
    <col min="14345" max="14345" width="17.28515625" style="1677" customWidth="1"/>
    <col min="14346" max="14346" width="31.85546875" style="1677" customWidth="1"/>
    <col min="14347" max="14592" width="9.140625" style="1677"/>
    <col min="14593" max="14593" width="11.5703125" style="1677" customWidth="1"/>
    <col min="14594" max="14594" width="22.7109375" style="1677" customWidth="1"/>
    <col min="14595" max="14596" width="14.7109375" style="1677" customWidth="1"/>
    <col min="14597" max="14597" width="15.140625" style="1677" customWidth="1"/>
    <col min="14598" max="14598" width="12" style="1677" customWidth="1"/>
    <col min="14599" max="14599" width="21.85546875" style="1677" customWidth="1"/>
    <col min="14600" max="14600" width="19.42578125" style="1677" customWidth="1"/>
    <col min="14601" max="14601" width="17.28515625" style="1677" customWidth="1"/>
    <col min="14602" max="14602" width="31.85546875" style="1677" customWidth="1"/>
    <col min="14603" max="14848" width="9.140625" style="1677"/>
    <col min="14849" max="14849" width="11.5703125" style="1677" customWidth="1"/>
    <col min="14850" max="14850" width="22.7109375" style="1677" customWidth="1"/>
    <col min="14851" max="14852" width="14.7109375" style="1677" customWidth="1"/>
    <col min="14853" max="14853" width="15.140625" style="1677" customWidth="1"/>
    <col min="14854" max="14854" width="12" style="1677" customWidth="1"/>
    <col min="14855" max="14855" width="21.85546875" style="1677" customWidth="1"/>
    <col min="14856" max="14856" width="19.42578125" style="1677" customWidth="1"/>
    <col min="14857" max="14857" width="17.28515625" style="1677" customWidth="1"/>
    <col min="14858" max="14858" width="31.85546875" style="1677" customWidth="1"/>
    <col min="14859" max="15104" width="9.140625" style="1677"/>
    <col min="15105" max="15105" width="11.5703125" style="1677" customWidth="1"/>
    <col min="15106" max="15106" width="22.7109375" style="1677" customWidth="1"/>
    <col min="15107" max="15108" width="14.7109375" style="1677" customWidth="1"/>
    <col min="15109" max="15109" width="15.140625" style="1677" customWidth="1"/>
    <col min="15110" max="15110" width="12" style="1677" customWidth="1"/>
    <col min="15111" max="15111" width="21.85546875" style="1677" customWidth="1"/>
    <col min="15112" max="15112" width="19.42578125" style="1677" customWidth="1"/>
    <col min="15113" max="15113" width="17.28515625" style="1677" customWidth="1"/>
    <col min="15114" max="15114" width="31.85546875" style="1677" customWidth="1"/>
    <col min="15115" max="15360" width="9.140625" style="1677"/>
    <col min="15361" max="15361" width="11.5703125" style="1677" customWidth="1"/>
    <col min="15362" max="15362" width="22.7109375" style="1677" customWidth="1"/>
    <col min="15363" max="15364" width="14.7109375" style="1677" customWidth="1"/>
    <col min="15365" max="15365" width="15.140625" style="1677" customWidth="1"/>
    <col min="15366" max="15366" width="12" style="1677" customWidth="1"/>
    <col min="15367" max="15367" width="21.85546875" style="1677" customWidth="1"/>
    <col min="15368" max="15368" width="19.42578125" style="1677" customWidth="1"/>
    <col min="15369" max="15369" width="17.28515625" style="1677" customWidth="1"/>
    <col min="15370" max="15370" width="31.85546875" style="1677" customWidth="1"/>
    <col min="15371" max="15616" width="9.140625" style="1677"/>
    <col min="15617" max="15617" width="11.5703125" style="1677" customWidth="1"/>
    <col min="15618" max="15618" width="22.7109375" style="1677" customWidth="1"/>
    <col min="15619" max="15620" width="14.7109375" style="1677" customWidth="1"/>
    <col min="15621" max="15621" width="15.140625" style="1677" customWidth="1"/>
    <col min="15622" max="15622" width="12" style="1677" customWidth="1"/>
    <col min="15623" max="15623" width="21.85546875" style="1677" customWidth="1"/>
    <col min="15624" max="15624" width="19.42578125" style="1677" customWidth="1"/>
    <col min="15625" max="15625" width="17.28515625" style="1677" customWidth="1"/>
    <col min="15626" max="15626" width="31.85546875" style="1677" customWidth="1"/>
    <col min="15627" max="15872" width="9.140625" style="1677"/>
    <col min="15873" max="15873" width="11.5703125" style="1677" customWidth="1"/>
    <col min="15874" max="15874" width="22.7109375" style="1677" customWidth="1"/>
    <col min="15875" max="15876" width="14.7109375" style="1677" customWidth="1"/>
    <col min="15877" max="15877" width="15.140625" style="1677" customWidth="1"/>
    <col min="15878" max="15878" width="12" style="1677" customWidth="1"/>
    <col min="15879" max="15879" width="21.85546875" style="1677" customWidth="1"/>
    <col min="15880" max="15880" width="19.42578125" style="1677" customWidth="1"/>
    <col min="15881" max="15881" width="17.28515625" style="1677" customWidth="1"/>
    <col min="15882" max="15882" width="31.85546875" style="1677" customWidth="1"/>
    <col min="15883" max="16128" width="9.140625" style="1677"/>
    <col min="16129" max="16129" width="11.5703125" style="1677" customWidth="1"/>
    <col min="16130" max="16130" width="22.7109375" style="1677" customWidth="1"/>
    <col min="16131" max="16132" width="14.7109375" style="1677" customWidth="1"/>
    <col min="16133" max="16133" width="15.140625" style="1677" customWidth="1"/>
    <col min="16134" max="16134" width="12" style="1677" customWidth="1"/>
    <col min="16135" max="16135" width="21.85546875" style="1677" customWidth="1"/>
    <col min="16136" max="16136" width="19.42578125" style="1677" customWidth="1"/>
    <col min="16137" max="16137" width="17.28515625" style="1677" customWidth="1"/>
    <col min="16138" max="16138" width="31.85546875" style="1677" customWidth="1"/>
    <col min="16139" max="16384" width="9.140625" style="1677"/>
  </cols>
  <sheetData>
    <row r="1" spans="1:10" ht="16.5">
      <c r="A1" s="1875" t="s">
        <v>1037</v>
      </c>
      <c r="B1" s="1875"/>
      <c r="C1" s="1875"/>
      <c r="D1" s="1875"/>
      <c r="E1" s="1875"/>
      <c r="F1" s="1875"/>
      <c r="G1" s="1875"/>
      <c r="H1" s="1875"/>
      <c r="I1" s="1875"/>
    </row>
    <row r="2" spans="1:10" ht="16.5">
      <c r="A2" s="1682"/>
      <c r="B2" s="1682"/>
      <c r="C2" s="1682"/>
      <c r="D2" s="1682"/>
      <c r="E2" s="1683"/>
      <c r="F2" s="1683"/>
      <c r="G2" s="1682"/>
      <c r="H2" s="1682"/>
      <c r="I2" s="1682"/>
    </row>
    <row r="3" spans="1:10" ht="15.75">
      <c r="A3" s="1874" t="s">
        <v>4</v>
      </c>
      <c r="B3" s="1874" t="s">
        <v>1038</v>
      </c>
      <c r="C3" s="1874" t="s">
        <v>1039</v>
      </c>
      <c r="D3" s="1874" t="s">
        <v>545</v>
      </c>
      <c r="E3" s="1874"/>
      <c r="F3" s="1874"/>
      <c r="G3" s="1874" t="s">
        <v>1040</v>
      </c>
      <c r="H3" s="1874" t="s">
        <v>1041</v>
      </c>
      <c r="I3" s="1874" t="s">
        <v>353</v>
      </c>
    </row>
    <row r="4" spans="1:10" ht="47.25">
      <c r="A4" s="1874"/>
      <c r="B4" s="1874"/>
      <c r="C4" s="1874"/>
      <c r="D4" s="1695" t="s">
        <v>1042</v>
      </c>
      <c r="E4" s="1695" t="s">
        <v>1043</v>
      </c>
      <c r="F4" s="1695" t="s">
        <v>1044</v>
      </c>
      <c r="G4" s="1874"/>
      <c r="H4" s="1874"/>
      <c r="I4" s="1874"/>
    </row>
    <row r="5" spans="1:10" ht="15.75">
      <c r="A5" s="1679" t="s">
        <v>182</v>
      </c>
      <c r="B5" s="1679" t="s">
        <v>183</v>
      </c>
      <c r="C5" s="1679" t="s">
        <v>184</v>
      </c>
      <c r="D5" s="1679" t="s">
        <v>409</v>
      </c>
      <c r="E5" s="1679" t="s">
        <v>186</v>
      </c>
      <c r="F5" s="1679" t="s">
        <v>187</v>
      </c>
      <c r="G5" s="1679" t="s">
        <v>188</v>
      </c>
      <c r="H5" s="1679" t="s">
        <v>189</v>
      </c>
      <c r="I5" s="1679" t="s">
        <v>190</v>
      </c>
    </row>
    <row r="6" spans="1:10" ht="18.75">
      <c r="A6" s="1694" t="s">
        <v>158</v>
      </c>
      <c r="B6" s="1685" t="s">
        <v>1066</v>
      </c>
      <c r="C6" s="1691"/>
      <c r="D6" s="1690"/>
      <c r="E6" s="1691"/>
      <c r="F6" s="1691"/>
      <c r="G6" s="1691"/>
      <c r="H6" s="1691"/>
      <c r="I6" s="1691"/>
    </row>
    <row r="7" spans="1:10" s="1298" customFormat="1" ht="187.5">
      <c r="A7" s="1696">
        <v>3</v>
      </c>
      <c r="B7" s="1696" t="s">
        <v>1051</v>
      </c>
      <c r="C7" s="1696" t="s">
        <v>1052</v>
      </c>
      <c r="D7" s="1697">
        <v>0.8</v>
      </c>
      <c r="E7" s="1697">
        <v>16</v>
      </c>
      <c r="F7" s="1689" t="s">
        <v>242</v>
      </c>
      <c r="G7" s="1696" t="s">
        <v>1053</v>
      </c>
      <c r="H7" s="1696" t="s">
        <v>1067</v>
      </c>
      <c r="I7" s="1696"/>
      <c r="J7" s="1698" t="s">
        <v>1083</v>
      </c>
    </row>
    <row r="8" spans="1:10" ht="18.75">
      <c r="A8" s="1694" t="s">
        <v>160</v>
      </c>
      <c r="B8" s="1694" t="s">
        <v>1068</v>
      </c>
      <c r="C8" s="1691"/>
      <c r="D8" s="1690"/>
      <c r="E8" s="1691"/>
      <c r="F8" s="1691"/>
      <c r="G8" s="1691"/>
      <c r="H8" s="1691"/>
      <c r="I8" s="1691"/>
    </row>
    <row r="9" spans="1:10" s="1298" customFormat="1" ht="93.75">
      <c r="A9" s="1705">
        <v>10</v>
      </c>
      <c r="B9" s="1706" t="s">
        <v>1069</v>
      </c>
      <c r="C9" s="1707" t="s">
        <v>1070</v>
      </c>
      <c r="D9" s="1708">
        <v>5</v>
      </c>
      <c r="E9" s="1697"/>
      <c r="F9" s="1697"/>
      <c r="G9" s="1706" t="s">
        <v>1071</v>
      </c>
      <c r="H9" s="1709" t="s">
        <v>1072</v>
      </c>
      <c r="I9" s="1696"/>
      <c r="J9" s="1298" t="s">
        <v>1085</v>
      </c>
    </row>
    <row r="10" spans="1:10" s="1713" customFormat="1" ht="225">
      <c r="A10" s="1705">
        <v>11</v>
      </c>
      <c r="B10" s="1706" t="s">
        <v>1073</v>
      </c>
      <c r="C10" s="1707" t="s">
        <v>1074</v>
      </c>
      <c r="D10" s="1708">
        <v>0.11</v>
      </c>
      <c r="E10" s="1710"/>
      <c r="F10" s="1711">
        <f>SUM(F8:F8)</f>
        <v>0</v>
      </c>
      <c r="G10" s="1706" t="s">
        <v>1075</v>
      </c>
      <c r="H10" s="1709" t="s">
        <v>1076</v>
      </c>
      <c r="I10" s="1712"/>
      <c r="J10" s="1298" t="s">
        <v>1085</v>
      </c>
    </row>
    <row r="11" spans="1:10" ht="18.75">
      <c r="A11" s="1694" t="s">
        <v>162</v>
      </c>
      <c r="B11" s="1694" t="s">
        <v>1077</v>
      </c>
      <c r="C11" s="1691"/>
      <c r="D11" s="1690"/>
      <c r="E11" s="1691"/>
      <c r="F11" s="1691"/>
      <c r="G11" s="1691"/>
      <c r="H11" s="1691"/>
      <c r="I11" s="1691"/>
    </row>
    <row r="12" spans="1:10" s="1703" customFormat="1" ht="93.75">
      <c r="A12" s="1699">
        <v>28</v>
      </c>
      <c r="B12" s="1714" t="s">
        <v>1079</v>
      </c>
      <c r="C12" s="1700" t="s">
        <v>1080</v>
      </c>
      <c r="D12" s="1715">
        <v>4.0599999999999996</v>
      </c>
      <c r="E12" s="1701" t="s">
        <v>242</v>
      </c>
      <c r="F12" s="1701" t="s">
        <v>242</v>
      </c>
      <c r="G12" s="1296" t="s">
        <v>1081</v>
      </c>
      <c r="H12" s="1296" t="s">
        <v>1078</v>
      </c>
      <c r="I12" s="1702"/>
      <c r="J12" s="1716" t="s">
        <v>1086</v>
      </c>
    </row>
    <row r="13" spans="1:10" ht="18.75">
      <c r="A13" s="1694" t="s">
        <v>164</v>
      </c>
      <c r="B13" s="1694" t="s">
        <v>1084</v>
      </c>
      <c r="C13" s="1691"/>
      <c r="D13" s="1690"/>
      <c r="E13" s="1691"/>
      <c r="F13" s="1691"/>
      <c r="G13" s="1691"/>
      <c r="H13" s="1691"/>
      <c r="I13" s="1691"/>
    </row>
    <row r="14" spans="1:10" ht="18.75">
      <c r="A14" s="1876" t="s">
        <v>1082</v>
      </c>
      <c r="B14" s="1876"/>
      <c r="C14" s="1876"/>
      <c r="D14" s="1704">
        <f>SUM(D6:D13)</f>
        <v>9.9699999999999989</v>
      </c>
      <c r="E14" s="1704">
        <f>SUM(E6:E13)</f>
        <v>16</v>
      </c>
      <c r="F14" s="1704">
        <f>SUM(F6:F13)</f>
        <v>0</v>
      </c>
      <c r="G14" s="1691"/>
      <c r="H14" s="1691"/>
      <c r="I14" s="1691"/>
    </row>
  </sheetData>
  <mergeCells count="9">
    <mergeCell ref="A14:C14"/>
    <mergeCell ref="A1:I1"/>
    <mergeCell ref="A3:A4"/>
    <mergeCell ref="B3:B4"/>
    <mergeCell ref="C3:C4"/>
    <mergeCell ref="D3:F3"/>
    <mergeCell ref="G3:G4"/>
    <mergeCell ref="H3:H4"/>
    <mergeCell ref="I3:I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AA401"/>
  <sheetViews>
    <sheetView showZeros="0" topLeftCell="A33" zoomScaleNormal="100" workbookViewId="0">
      <selection activeCell="E9" sqref="E9"/>
    </sheetView>
  </sheetViews>
  <sheetFormatPr defaultRowHeight="12.75"/>
  <cols>
    <col min="1" max="1" width="5.85546875" style="149" customWidth="1"/>
    <col min="2" max="2" width="34.5703125" style="104" customWidth="1"/>
    <col min="3" max="3" width="8.140625" style="150" customWidth="1"/>
    <col min="4" max="4" width="11.7109375" style="149" customWidth="1"/>
    <col min="5" max="12" width="10" style="149" customWidth="1"/>
    <col min="13" max="223" width="9.140625" style="104"/>
    <col min="224" max="224" width="5.28515625" style="104" customWidth="1"/>
    <col min="225" max="225" width="35.28515625" style="104" customWidth="1"/>
    <col min="226" max="226" width="8.7109375" style="104" customWidth="1"/>
    <col min="227" max="227" width="10.5703125" style="104" customWidth="1"/>
    <col min="228" max="228" width="9.85546875" style="104" customWidth="1"/>
    <col min="229" max="229" width="8.42578125" style="104" customWidth="1"/>
    <col min="230" max="230" width="8.140625" style="104" customWidth="1"/>
    <col min="231" max="231" width="9" style="104" customWidth="1"/>
    <col min="232" max="232" width="8.7109375" style="104" customWidth="1"/>
    <col min="233" max="234" width="8.85546875" style="104" customWidth="1"/>
    <col min="235" max="235" width="9" style="104" customWidth="1"/>
    <col min="236" max="236" width="9.28515625" style="104" customWidth="1"/>
    <col min="237" max="238" width="8.5703125" style="104" customWidth="1"/>
    <col min="239" max="239" width="8.42578125" style="104" customWidth="1"/>
    <col min="240" max="240" width="8.7109375" style="104" customWidth="1"/>
    <col min="241" max="241" width="8.42578125" style="104" customWidth="1"/>
    <col min="242" max="242" width="9" style="104" customWidth="1"/>
    <col min="243" max="246" width="0" style="104" hidden="1" customWidth="1"/>
    <col min="247" max="247" width="8.7109375" style="104" customWidth="1"/>
    <col min="248" max="248" width="10" style="104" bestFit="1" customWidth="1"/>
    <col min="249" max="249" width="11.42578125" style="104" bestFit="1" customWidth="1"/>
    <col min="250" max="250" width="23.28515625" style="104" customWidth="1"/>
    <col min="251" max="251" width="11.42578125" style="104" bestFit="1" customWidth="1"/>
    <col min="252" max="479" width="9.140625" style="104"/>
    <col min="480" max="480" width="5.28515625" style="104" customWidth="1"/>
    <col min="481" max="481" width="35.28515625" style="104" customWidth="1"/>
    <col min="482" max="482" width="8.7109375" style="104" customWidth="1"/>
    <col min="483" max="483" width="10.5703125" style="104" customWidth="1"/>
    <col min="484" max="484" width="9.85546875" style="104" customWidth="1"/>
    <col min="485" max="485" width="8.42578125" style="104" customWidth="1"/>
    <col min="486" max="486" width="8.140625" style="104" customWidth="1"/>
    <col min="487" max="487" width="9" style="104" customWidth="1"/>
    <col min="488" max="488" width="8.7109375" style="104" customWidth="1"/>
    <col min="489" max="490" width="8.85546875" style="104" customWidth="1"/>
    <col min="491" max="491" width="9" style="104" customWidth="1"/>
    <col min="492" max="492" width="9.28515625" style="104" customWidth="1"/>
    <col min="493" max="494" width="8.5703125" style="104" customWidth="1"/>
    <col min="495" max="495" width="8.42578125" style="104" customWidth="1"/>
    <col min="496" max="496" width="8.7109375" style="104" customWidth="1"/>
    <col min="497" max="497" width="8.42578125" style="104" customWidth="1"/>
    <col min="498" max="498" width="9" style="104" customWidth="1"/>
    <col min="499" max="502" width="0" style="104" hidden="1" customWidth="1"/>
    <col min="503" max="503" width="8.7109375" style="104" customWidth="1"/>
    <col min="504" max="504" width="10" style="104" bestFit="1" customWidth="1"/>
    <col min="505" max="505" width="11.42578125" style="104" bestFit="1" customWidth="1"/>
    <col min="506" max="506" width="23.28515625" style="104" customWidth="1"/>
    <col min="507" max="507" width="11.42578125" style="104" bestFit="1" customWidth="1"/>
    <col min="508" max="735" width="9.140625" style="104"/>
    <col min="736" max="736" width="5.28515625" style="104" customWidth="1"/>
    <col min="737" max="737" width="35.28515625" style="104" customWidth="1"/>
    <col min="738" max="738" width="8.7109375" style="104" customWidth="1"/>
    <col min="739" max="739" width="10.5703125" style="104" customWidth="1"/>
    <col min="740" max="740" width="9.85546875" style="104" customWidth="1"/>
    <col min="741" max="741" width="8.42578125" style="104" customWidth="1"/>
    <col min="742" max="742" width="8.140625" style="104" customWidth="1"/>
    <col min="743" max="743" width="9" style="104" customWidth="1"/>
    <col min="744" max="744" width="8.7109375" style="104" customWidth="1"/>
    <col min="745" max="746" width="8.85546875" style="104" customWidth="1"/>
    <col min="747" max="747" width="9" style="104" customWidth="1"/>
    <col min="748" max="748" width="9.28515625" style="104" customWidth="1"/>
    <col min="749" max="750" width="8.5703125" style="104" customWidth="1"/>
    <col min="751" max="751" width="8.42578125" style="104" customWidth="1"/>
    <col min="752" max="752" width="8.7109375" style="104" customWidth="1"/>
    <col min="753" max="753" width="8.42578125" style="104" customWidth="1"/>
    <col min="754" max="754" width="9" style="104" customWidth="1"/>
    <col min="755" max="758" width="0" style="104" hidden="1" customWidth="1"/>
    <col min="759" max="759" width="8.7109375" style="104" customWidth="1"/>
    <col min="760" max="760" width="10" style="104" bestFit="1" customWidth="1"/>
    <col min="761" max="761" width="11.42578125" style="104" bestFit="1" customWidth="1"/>
    <col min="762" max="762" width="23.28515625" style="104" customWidth="1"/>
    <col min="763" max="763" width="11.42578125" style="104" bestFit="1" customWidth="1"/>
    <col min="764" max="991" width="9.140625" style="104"/>
    <col min="992" max="992" width="5.28515625" style="104" customWidth="1"/>
    <col min="993" max="993" width="35.28515625" style="104" customWidth="1"/>
    <col min="994" max="994" width="8.7109375" style="104" customWidth="1"/>
    <col min="995" max="995" width="10.5703125" style="104" customWidth="1"/>
    <col min="996" max="996" width="9.85546875" style="104" customWidth="1"/>
    <col min="997" max="997" width="8.42578125" style="104" customWidth="1"/>
    <col min="998" max="998" width="8.140625" style="104" customWidth="1"/>
    <col min="999" max="999" width="9" style="104" customWidth="1"/>
    <col min="1000" max="1000" width="8.7109375" style="104" customWidth="1"/>
    <col min="1001" max="1002" width="8.85546875" style="104" customWidth="1"/>
    <col min="1003" max="1003" width="9" style="104" customWidth="1"/>
    <col min="1004" max="1004" width="9.28515625" style="104" customWidth="1"/>
    <col min="1005" max="1006" width="8.5703125" style="104" customWidth="1"/>
    <col min="1007" max="1007" width="8.42578125" style="104" customWidth="1"/>
    <col min="1008" max="1008" width="8.7109375" style="104" customWidth="1"/>
    <col min="1009" max="1009" width="8.42578125" style="104" customWidth="1"/>
    <col min="1010" max="1010" width="9" style="104" customWidth="1"/>
    <col min="1011" max="1014" width="0" style="104" hidden="1" customWidth="1"/>
    <col min="1015" max="1015" width="8.7109375" style="104" customWidth="1"/>
    <col min="1016" max="1016" width="10" style="104" bestFit="1" customWidth="1"/>
    <col min="1017" max="1017" width="11.42578125" style="104" bestFit="1" customWidth="1"/>
    <col min="1018" max="1018" width="23.28515625" style="104" customWidth="1"/>
    <col min="1019" max="1019" width="11.42578125" style="104" bestFit="1" customWidth="1"/>
    <col min="1020" max="1247" width="9.140625" style="104"/>
    <col min="1248" max="1248" width="5.28515625" style="104" customWidth="1"/>
    <col min="1249" max="1249" width="35.28515625" style="104" customWidth="1"/>
    <col min="1250" max="1250" width="8.7109375" style="104" customWidth="1"/>
    <col min="1251" max="1251" width="10.5703125" style="104" customWidth="1"/>
    <col min="1252" max="1252" width="9.85546875" style="104" customWidth="1"/>
    <col min="1253" max="1253" width="8.42578125" style="104" customWidth="1"/>
    <col min="1254" max="1254" width="8.140625" style="104" customWidth="1"/>
    <col min="1255" max="1255" width="9" style="104" customWidth="1"/>
    <col min="1256" max="1256" width="8.7109375" style="104" customWidth="1"/>
    <col min="1257" max="1258" width="8.85546875" style="104" customWidth="1"/>
    <col min="1259" max="1259" width="9" style="104" customWidth="1"/>
    <col min="1260" max="1260" width="9.28515625" style="104" customWidth="1"/>
    <col min="1261" max="1262" width="8.5703125" style="104" customWidth="1"/>
    <col min="1263" max="1263" width="8.42578125" style="104" customWidth="1"/>
    <col min="1264" max="1264" width="8.7109375" style="104" customWidth="1"/>
    <col min="1265" max="1265" width="8.42578125" style="104" customWidth="1"/>
    <col min="1266" max="1266" width="9" style="104" customWidth="1"/>
    <col min="1267" max="1270" width="0" style="104" hidden="1" customWidth="1"/>
    <col min="1271" max="1271" width="8.7109375" style="104" customWidth="1"/>
    <col min="1272" max="1272" width="10" style="104" bestFit="1" customWidth="1"/>
    <col min="1273" max="1273" width="11.42578125" style="104" bestFit="1" customWidth="1"/>
    <col min="1274" max="1274" width="23.28515625" style="104" customWidth="1"/>
    <col min="1275" max="1275" width="11.42578125" style="104" bestFit="1" customWidth="1"/>
    <col min="1276" max="1503" width="9.140625" style="104"/>
    <col min="1504" max="1504" width="5.28515625" style="104" customWidth="1"/>
    <col min="1505" max="1505" width="35.28515625" style="104" customWidth="1"/>
    <col min="1506" max="1506" width="8.7109375" style="104" customWidth="1"/>
    <col min="1507" max="1507" width="10.5703125" style="104" customWidth="1"/>
    <col min="1508" max="1508" width="9.85546875" style="104" customWidth="1"/>
    <col min="1509" max="1509" width="8.42578125" style="104" customWidth="1"/>
    <col min="1510" max="1510" width="8.140625" style="104" customWidth="1"/>
    <col min="1511" max="1511" width="9" style="104" customWidth="1"/>
    <col min="1512" max="1512" width="8.7109375" style="104" customWidth="1"/>
    <col min="1513" max="1514" width="8.85546875" style="104" customWidth="1"/>
    <col min="1515" max="1515" width="9" style="104" customWidth="1"/>
    <col min="1516" max="1516" width="9.28515625" style="104" customWidth="1"/>
    <col min="1517" max="1518" width="8.5703125" style="104" customWidth="1"/>
    <col min="1519" max="1519" width="8.42578125" style="104" customWidth="1"/>
    <col min="1520" max="1520" width="8.7109375" style="104" customWidth="1"/>
    <col min="1521" max="1521" width="8.42578125" style="104" customWidth="1"/>
    <col min="1522" max="1522" width="9" style="104" customWidth="1"/>
    <col min="1523" max="1526" width="0" style="104" hidden="1" customWidth="1"/>
    <col min="1527" max="1527" width="8.7109375" style="104" customWidth="1"/>
    <col min="1528" max="1528" width="10" style="104" bestFit="1" customWidth="1"/>
    <col min="1529" max="1529" width="11.42578125" style="104" bestFit="1" customWidth="1"/>
    <col min="1530" max="1530" width="23.28515625" style="104" customWidth="1"/>
    <col min="1531" max="1531" width="11.42578125" style="104" bestFit="1" customWidth="1"/>
    <col min="1532" max="1759" width="9.140625" style="104"/>
    <col min="1760" max="1760" width="5.28515625" style="104" customWidth="1"/>
    <col min="1761" max="1761" width="35.28515625" style="104" customWidth="1"/>
    <col min="1762" max="1762" width="8.7109375" style="104" customWidth="1"/>
    <col min="1763" max="1763" width="10.5703125" style="104" customWidth="1"/>
    <col min="1764" max="1764" width="9.85546875" style="104" customWidth="1"/>
    <col min="1765" max="1765" width="8.42578125" style="104" customWidth="1"/>
    <col min="1766" max="1766" width="8.140625" style="104" customWidth="1"/>
    <col min="1767" max="1767" width="9" style="104" customWidth="1"/>
    <col min="1768" max="1768" width="8.7109375" style="104" customWidth="1"/>
    <col min="1769" max="1770" width="8.85546875" style="104" customWidth="1"/>
    <col min="1771" max="1771" width="9" style="104" customWidth="1"/>
    <col min="1772" max="1772" width="9.28515625" style="104" customWidth="1"/>
    <col min="1773" max="1774" width="8.5703125" style="104" customWidth="1"/>
    <col min="1775" max="1775" width="8.42578125" style="104" customWidth="1"/>
    <col min="1776" max="1776" width="8.7109375" style="104" customWidth="1"/>
    <col min="1777" max="1777" width="8.42578125" style="104" customWidth="1"/>
    <col min="1778" max="1778" width="9" style="104" customWidth="1"/>
    <col min="1779" max="1782" width="0" style="104" hidden="1" customWidth="1"/>
    <col min="1783" max="1783" width="8.7109375" style="104" customWidth="1"/>
    <col min="1784" max="1784" width="10" style="104" bestFit="1" customWidth="1"/>
    <col min="1785" max="1785" width="11.42578125" style="104" bestFit="1" customWidth="1"/>
    <col min="1786" max="1786" width="23.28515625" style="104" customWidth="1"/>
    <col min="1787" max="1787" width="11.42578125" style="104" bestFit="1" customWidth="1"/>
    <col min="1788" max="2015" width="9.140625" style="104"/>
    <col min="2016" max="2016" width="5.28515625" style="104" customWidth="1"/>
    <col min="2017" max="2017" width="35.28515625" style="104" customWidth="1"/>
    <col min="2018" max="2018" width="8.7109375" style="104" customWidth="1"/>
    <col min="2019" max="2019" width="10.5703125" style="104" customWidth="1"/>
    <col min="2020" max="2020" width="9.85546875" style="104" customWidth="1"/>
    <col min="2021" max="2021" width="8.42578125" style="104" customWidth="1"/>
    <col min="2022" max="2022" width="8.140625" style="104" customWidth="1"/>
    <col min="2023" max="2023" width="9" style="104" customWidth="1"/>
    <col min="2024" max="2024" width="8.7109375" style="104" customWidth="1"/>
    <col min="2025" max="2026" width="8.85546875" style="104" customWidth="1"/>
    <col min="2027" max="2027" width="9" style="104" customWidth="1"/>
    <col min="2028" max="2028" width="9.28515625" style="104" customWidth="1"/>
    <col min="2029" max="2030" width="8.5703125" style="104" customWidth="1"/>
    <col min="2031" max="2031" width="8.42578125" style="104" customWidth="1"/>
    <col min="2032" max="2032" width="8.7109375" style="104" customWidth="1"/>
    <col min="2033" max="2033" width="8.42578125" style="104" customWidth="1"/>
    <col min="2034" max="2034" width="9" style="104" customWidth="1"/>
    <col min="2035" max="2038" width="0" style="104" hidden="1" customWidth="1"/>
    <col min="2039" max="2039" width="8.7109375" style="104" customWidth="1"/>
    <col min="2040" max="2040" width="10" style="104" bestFit="1" customWidth="1"/>
    <col min="2041" max="2041" width="11.42578125" style="104" bestFit="1" customWidth="1"/>
    <col min="2042" max="2042" width="23.28515625" style="104" customWidth="1"/>
    <col min="2043" max="2043" width="11.42578125" style="104" bestFit="1" customWidth="1"/>
    <col min="2044" max="2271" width="9.140625" style="104"/>
    <col min="2272" max="2272" width="5.28515625" style="104" customWidth="1"/>
    <col min="2273" max="2273" width="35.28515625" style="104" customWidth="1"/>
    <col min="2274" max="2274" width="8.7109375" style="104" customWidth="1"/>
    <col min="2275" max="2275" width="10.5703125" style="104" customWidth="1"/>
    <col min="2276" max="2276" width="9.85546875" style="104" customWidth="1"/>
    <col min="2277" max="2277" width="8.42578125" style="104" customWidth="1"/>
    <col min="2278" max="2278" width="8.140625" style="104" customWidth="1"/>
    <col min="2279" max="2279" width="9" style="104" customWidth="1"/>
    <col min="2280" max="2280" width="8.7109375" style="104" customWidth="1"/>
    <col min="2281" max="2282" width="8.85546875" style="104" customWidth="1"/>
    <col min="2283" max="2283" width="9" style="104" customWidth="1"/>
    <col min="2284" max="2284" width="9.28515625" style="104" customWidth="1"/>
    <col min="2285" max="2286" width="8.5703125" style="104" customWidth="1"/>
    <col min="2287" max="2287" width="8.42578125" style="104" customWidth="1"/>
    <col min="2288" max="2288" width="8.7109375" style="104" customWidth="1"/>
    <col min="2289" max="2289" width="8.42578125" style="104" customWidth="1"/>
    <col min="2290" max="2290" width="9" style="104" customWidth="1"/>
    <col min="2291" max="2294" width="0" style="104" hidden="1" customWidth="1"/>
    <col min="2295" max="2295" width="8.7109375" style="104" customWidth="1"/>
    <col min="2296" max="2296" width="10" style="104" bestFit="1" customWidth="1"/>
    <col min="2297" max="2297" width="11.42578125" style="104" bestFit="1" customWidth="1"/>
    <col min="2298" max="2298" width="23.28515625" style="104" customWidth="1"/>
    <col min="2299" max="2299" width="11.42578125" style="104" bestFit="1" customWidth="1"/>
    <col min="2300" max="2527" width="9.140625" style="104"/>
    <col min="2528" max="2528" width="5.28515625" style="104" customWidth="1"/>
    <col min="2529" max="2529" width="35.28515625" style="104" customWidth="1"/>
    <col min="2530" max="2530" width="8.7109375" style="104" customWidth="1"/>
    <col min="2531" max="2531" width="10.5703125" style="104" customWidth="1"/>
    <col min="2532" max="2532" width="9.85546875" style="104" customWidth="1"/>
    <col min="2533" max="2533" width="8.42578125" style="104" customWidth="1"/>
    <col min="2534" max="2534" width="8.140625" style="104" customWidth="1"/>
    <col min="2535" max="2535" width="9" style="104" customWidth="1"/>
    <col min="2536" max="2536" width="8.7109375" style="104" customWidth="1"/>
    <col min="2537" max="2538" width="8.85546875" style="104" customWidth="1"/>
    <col min="2539" max="2539" width="9" style="104" customWidth="1"/>
    <col min="2540" max="2540" width="9.28515625" style="104" customWidth="1"/>
    <col min="2541" max="2542" width="8.5703125" style="104" customWidth="1"/>
    <col min="2543" max="2543" width="8.42578125" style="104" customWidth="1"/>
    <col min="2544" max="2544" width="8.7109375" style="104" customWidth="1"/>
    <col min="2545" max="2545" width="8.42578125" style="104" customWidth="1"/>
    <col min="2546" max="2546" width="9" style="104" customWidth="1"/>
    <col min="2547" max="2550" width="0" style="104" hidden="1" customWidth="1"/>
    <col min="2551" max="2551" width="8.7109375" style="104" customWidth="1"/>
    <col min="2552" max="2552" width="10" style="104" bestFit="1" customWidth="1"/>
    <col min="2553" max="2553" width="11.42578125" style="104" bestFit="1" customWidth="1"/>
    <col min="2554" max="2554" width="23.28515625" style="104" customWidth="1"/>
    <col min="2555" max="2555" width="11.42578125" style="104" bestFit="1" customWidth="1"/>
    <col min="2556" max="2783" width="9.140625" style="104"/>
    <col min="2784" max="2784" width="5.28515625" style="104" customWidth="1"/>
    <col min="2785" max="2785" width="35.28515625" style="104" customWidth="1"/>
    <col min="2786" max="2786" width="8.7109375" style="104" customWidth="1"/>
    <col min="2787" max="2787" width="10.5703125" style="104" customWidth="1"/>
    <col min="2788" max="2788" width="9.85546875" style="104" customWidth="1"/>
    <col min="2789" max="2789" width="8.42578125" style="104" customWidth="1"/>
    <col min="2790" max="2790" width="8.140625" style="104" customWidth="1"/>
    <col min="2791" max="2791" width="9" style="104" customWidth="1"/>
    <col min="2792" max="2792" width="8.7109375" style="104" customWidth="1"/>
    <col min="2793" max="2794" width="8.85546875" style="104" customWidth="1"/>
    <col min="2795" max="2795" width="9" style="104" customWidth="1"/>
    <col min="2796" max="2796" width="9.28515625" style="104" customWidth="1"/>
    <col min="2797" max="2798" width="8.5703125" style="104" customWidth="1"/>
    <col min="2799" max="2799" width="8.42578125" style="104" customWidth="1"/>
    <col min="2800" max="2800" width="8.7109375" style="104" customWidth="1"/>
    <col min="2801" max="2801" width="8.42578125" style="104" customWidth="1"/>
    <col min="2802" max="2802" width="9" style="104" customWidth="1"/>
    <col min="2803" max="2806" width="0" style="104" hidden="1" customWidth="1"/>
    <col min="2807" max="2807" width="8.7109375" style="104" customWidth="1"/>
    <col min="2808" max="2808" width="10" style="104" bestFit="1" customWidth="1"/>
    <col min="2809" max="2809" width="11.42578125" style="104" bestFit="1" customWidth="1"/>
    <col min="2810" max="2810" width="23.28515625" style="104" customWidth="1"/>
    <col min="2811" max="2811" width="11.42578125" style="104" bestFit="1" customWidth="1"/>
    <col min="2812" max="3039" width="9.140625" style="104"/>
    <col min="3040" max="3040" width="5.28515625" style="104" customWidth="1"/>
    <col min="3041" max="3041" width="35.28515625" style="104" customWidth="1"/>
    <col min="3042" max="3042" width="8.7109375" style="104" customWidth="1"/>
    <col min="3043" max="3043" width="10.5703125" style="104" customWidth="1"/>
    <col min="3044" max="3044" width="9.85546875" style="104" customWidth="1"/>
    <col min="3045" max="3045" width="8.42578125" style="104" customWidth="1"/>
    <col min="3046" max="3046" width="8.140625" style="104" customWidth="1"/>
    <col min="3047" max="3047" width="9" style="104" customWidth="1"/>
    <col min="3048" max="3048" width="8.7109375" style="104" customWidth="1"/>
    <col min="3049" max="3050" width="8.85546875" style="104" customWidth="1"/>
    <col min="3051" max="3051" width="9" style="104" customWidth="1"/>
    <col min="3052" max="3052" width="9.28515625" style="104" customWidth="1"/>
    <col min="3053" max="3054" width="8.5703125" style="104" customWidth="1"/>
    <col min="3055" max="3055" width="8.42578125" style="104" customWidth="1"/>
    <col min="3056" max="3056" width="8.7109375" style="104" customWidth="1"/>
    <col min="3057" max="3057" width="8.42578125" style="104" customWidth="1"/>
    <col min="3058" max="3058" width="9" style="104" customWidth="1"/>
    <col min="3059" max="3062" width="0" style="104" hidden="1" customWidth="1"/>
    <col min="3063" max="3063" width="8.7109375" style="104" customWidth="1"/>
    <col min="3064" max="3064" width="10" style="104" bestFit="1" customWidth="1"/>
    <col min="3065" max="3065" width="11.42578125" style="104" bestFit="1" customWidth="1"/>
    <col min="3066" max="3066" width="23.28515625" style="104" customWidth="1"/>
    <col min="3067" max="3067" width="11.42578125" style="104" bestFit="1" customWidth="1"/>
    <col min="3068" max="3295" width="9.140625" style="104"/>
    <col min="3296" max="3296" width="5.28515625" style="104" customWidth="1"/>
    <col min="3297" max="3297" width="35.28515625" style="104" customWidth="1"/>
    <col min="3298" max="3298" width="8.7109375" style="104" customWidth="1"/>
    <col min="3299" max="3299" width="10.5703125" style="104" customWidth="1"/>
    <col min="3300" max="3300" width="9.85546875" style="104" customWidth="1"/>
    <col min="3301" max="3301" width="8.42578125" style="104" customWidth="1"/>
    <col min="3302" max="3302" width="8.140625" style="104" customWidth="1"/>
    <col min="3303" max="3303" width="9" style="104" customWidth="1"/>
    <col min="3304" max="3304" width="8.7109375" style="104" customWidth="1"/>
    <col min="3305" max="3306" width="8.85546875" style="104" customWidth="1"/>
    <col min="3307" max="3307" width="9" style="104" customWidth="1"/>
    <col min="3308" max="3308" width="9.28515625" style="104" customWidth="1"/>
    <col min="3309" max="3310" width="8.5703125" style="104" customWidth="1"/>
    <col min="3311" max="3311" width="8.42578125" style="104" customWidth="1"/>
    <col min="3312" max="3312" width="8.7109375" style="104" customWidth="1"/>
    <col min="3313" max="3313" width="8.42578125" style="104" customWidth="1"/>
    <col min="3314" max="3314" width="9" style="104" customWidth="1"/>
    <col min="3315" max="3318" width="0" style="104" hidden="1" customWidth="1"/>
    <col min="3319" max="3319" width="8.7109375" style="104" customWidth="1"/>
    <col min="3320" max="3320" width="10" style="104" bestFit="1" customWidth="1"/>
    <col min="3321" max="3321" width="11.42578125" style="104" bestFit="1" customWidth="1"/>
    <col min="3322" max="3322" width="23.28515625" style="104" customWidth="1"/>
    <col min="3323" max="3323" width="11.42578125" style="104" bestFit="1" customWidth="1"/>
    <col min="3324" max="3551" width="9.140625" style="104"/>
    <col min="3552" max="3552" width="5.28515625" style="104" customWidth="1"/>
    <col min="3553" max="3553" width="35.28515625" style="104" customWidth="1"/>
    <col min="3554" max="3554" width="8.7109375" style="104" customWidth="1"/>
    <col min="3555" max="3555" width="10.5703125" style="104" customWidth="1"/>
    <col min="3556" max="3556" width="9.85546875" style="104" customWidth="1"/>
    <col min="3557" max="3557" width="8.42578125" style="104" customWidth="1"/>
    <col min="3558" max="3558" width="8.140625" style="104" customWidth="1"/>
    <col min="3559" max="3559" width="9" style="104" customWidth="1"/>
    <col min="3560" max="3560" width="8.7109375" style="104" customWidth="1"/>
    <col min="3561" max="3562" width="8.85546875" style="104" customWidth="1"/>
    <col min="3563" max="3563" width="9" style="104" customWidth="1"/>
    <col min="3564" max="3564" width="9.28515625" style="104" customWidth="1"/>
    <col min="3565" max="3566" width="8.5703125" style="104" customWidth="1"/>
    <col min="3567" max="3567" width="8.42578125" style="104" customWidth="1"/>
    <col min="3568" max="3568" width="8.7109375" style="104" customWidth="1"/>
    <col min="3569" max="3569" width="8.42578125" style="104" customWidth="1"/>
    <col min="3570" max="3570" width="9" style="104" customWidth="1"/>
    <col min="3571" max="3574" width="0" style="104" hidden="1" customWidth="1"/>
    <col min="3575" max="3575" width="8.7109375" style="104" customWidth="1"/>
    <col min="3576" max="3576" width="10" style="104" bestFit="1" customWidth="1"/>
    <col min="3577" max="3577" width="11.42578125" style="104" bestFit="1" customWidth="1"/>
    <col min="3578" max="3578" width="23.28515625" style="104" customWidth="1"/>
    <col min="3579" max="3579" width="11.42578125" style="104" bestFit="1" customWidth="1"/>
    <col min="3580" max="3807" width="9.140625" style="104"/>
    <col min="3808" max="3808" width="5.28515625" style="104" customWidth="1"/>
    <col min="3809" max="3809" width="35.28515625" style="104" customWidth="1"/>
    <col min="3810" max="3810" width="8.7109375" style="104" customWidth="1"/>
    <col min="3811" max="3811" width="10.5703125" style="104" customWidth="1"/>
    <col min="3812" max="3812" width="9.85546875" style="104" customWidth="1"/>
    <col min="3813" max="3813" width="8.42578125" style="104" customWidth="1"/>
    <col min="3814" max="3814" width="8.140625" style="104" customWidth="1"/>
    <col min="3815" max="3815" width="9" style="104" customWidth="1"/>
    <col min="3816" max="3816" width="8.7109375" style="104" customWidth="1"/>
    <col min="3817" max="3818" width="8.85546875" style="104" customWidth="1"/>
    <col min="3819" max="3819" width="9" style="104" customWidth="1"/>
    <col min="3820" max="3820" width="9.28515625" style="104" customWidth="1"/>
    <col min="3821" max="3822" width="8.5703125" style="104" customWidth="1"/>
    <col min="3823" max="3823" width="8.42578125" style="104" customWidth="1"/>
    <col min="3824" max="3824" width="8.7109375" style="104" customWidth="1"/>
    <col min="3825" max="3825" width="8.42578125" style="104" customWidth="1"/>
    <col min="3826" max="3826" width="9" style="104" customWidth="1"/>
    <col min="3827" max="3830" width="0" style="104" hidden="1" customWidth="1"/>
    <col min="3831" max="3831" width="8.7109375" style="104" customWidth="1"/>
    <col min="3832" max="3832" width="10" style="104" bestFit="1" customWidth="1"/>
    <col min="3833" max="3833" width="11.42578125" style="104" bestFit="1" customWidth="1"/>
    <col min="3834" max="3834" width="23.28515625" style="104" customWidth="1"/>
    <col min="3835" max="3835" width="11.42578125" style="104" bestFit="1" customWidth="1"/>
    <col min="3836" max="4063" width="9.140625" style="104"/>
    <col min="4064" max="4064" width="5.28515625" style="104" customWidth="1"/>
    <col min="4065" max="4065" width="35.28515625" style="104" customWidth="1"/>
    <col min="4066" max="4066" width="8.7109375" style="104" customWidth="1"/>
    <col min="4067" max="4067" width="10.5703125" style="104" customWidth="1"/>
    <col min="4068" max="4068" width="9.85546875" style="104" customWidth="1"/>
    <col min="4069" max="4069" width="8.42578125" style="104" customWidth="1"/>
    <col min="4070" max="4070" width="8.140625" style="104" customWidth="1"/>
    <col min="4071" max="4071" width="9" style="104" customWidth="1"/>
    <col min="4072" max="4072" width="8.7109375" style="104" customWidth="1"/>
    <col min="4073" max="4074" width="8.85546875" style="104" customWidth="1"/>
    <col min="4075" max="4075" width="9" style="104" customWidth="1"/>
    <col min="4076" max="4076" width="9.28515625" style="104" customWidth="1"/>
    <col min="4077" max="4078" width="8.5703125" style="104" customWidth="1"/>
    <col min="4079" max="4079" width="8.42578125" style="104" customWidth="1"/>
    <col min="4080" max="4080" width="8.7109375" style="104" customWidth="1"/>
    <col min="4081" max="4081" width="8.42578125" style="104" customWidth="1"/>
    <col min="4082" max="4082" width="9" style="104" customWidth="1"/>
    <col min="4083" max="4086" width="0" style="104" hidden="1" customWidth="1"/>
    <col min="4087" max="4087" width="8.7109375" style="104" customWidth="1"/>
    <col min="4088" max="4088" width="10" style="104" bestFit="1" customWidth="1"/>
    <col min="4089" max="4089" width="11.42578125" style="104" bestFit="1" customWidth="1"/>
    <col min="4090" max="4090" width="23.28515625" style="104" customWidth="1"/>
    <col min="4091" max="4091" width="11.42578125" style="104" bestFit="1" customWidth="1"/>
    <col min="4092" max="4319" width="9.140625" style="104"/>
    <col min="4320" max="4320" width="5.28515625" style="104" customWidth="1"/>
    <col min="4321" max="4321" width="35.28515625" style="104" customWidth="1"/>
    <col min="4322" max="4322" width="8.7109375" style="104" customWidth="1"/>
    <col min="4323" max="4323" width="10.5703125" style="104" customWidth="1"/>
    <col min="4324" max="4324" width="9.85546875" style="104" customWidth="1"/>
    <col min="4325" max="4325" width="8.42578125" style="104" customWidth="1"/>
    <col min="4326" max="4326" width="8.140625" style="104" customWidth="1"/>
    <col min="4327" max="4327" width="9" style="104" customWidth="1"/>
    <col min="4328" max="4328" width="8.7109375" style="104" customWidth="1"/>
    <col min="4329" max="4330" width="8.85546875" style="104" customWidth="1"/>
    <col min="4331" max="4331" width="9" style="104" customWidth="1"/>
    <col min="4332" max="4332" width="9.28515625" style="104" customWidth="1"/>
    <col min="4333" max="4334" width="8.5703125" style="104" customWidth="1"/>
    <col min="4335" max="4335" width="8.42578125" style="104" customWidth="1"/>
    <col min="4336" max="4336" width="8.7109375" style="104" customWidth="1"/>
    <col min="4337" max="4337" width="8.42578125" style="104" customWidth="1"/>
    <col min="4338" max="4338" width="9" style="104" customWidth="1"/>
    <col min="4339" max="4342" width="0" style="104" hidden="1" customWidth="1"/>
    <col min="4343" max="4343" width="8.7109375" style="104" customWidth="1"/>
    <col min="4344" max="4344" width="10" style="104" bestFit="1" customWidth="1"/>
    <col min="4345" max="4345" width="11.42578125" style="104" bestFit="1" customWidth="1"/>
    <col min="4346" max="4346" width="23.28515625" style="104" customWidth="1"/>
    <col min="4347" max="4347" width="11.42578125" style="104" bestFit="1" customWidth="1"/>
    <col min="4348" max="4575" width="9.140625" style="104"/>
    <col min="4576" max="4576" width="5.28515625" style="104" customWidth="1"/>
    <col min="4577" max="4577" width="35.28515625" style="104" customWidth="1"/>
    <col min="4578" max="4578" width="8.7109375" style="104" customWidth="1"/>
    <col min="4579" max="4579" width="10.5703125" style="104" customWidth="1"/>
    <col min="4580" max="4580" width="9.85546875" style="104" customWidth="1"/>
    <col min="4581" max="4581" width="8.42578125" style="104" customWidth="1"/>
    <col min="4582" max="4582" width="8.140625" style="104" customWidth="1"/>
    <col min="4583" max="4583" width="9" style="104" customWidth="1"/>
    <col min="4584" max="4584" width="8.7109375" style="104" customWidth="1"/>
    <col min="4585" max="4586" width="8.85546875" style="104" customWidth="1"/>
    <col min="4587" max="4587" width="9" style="104" customWidth="1"/>
    <col min="4588" max="4588" width="9.28515625" style="104" customWidth="1"/>
    <col min="4589" max="4590" width="8.5703125" style="104" customWidth="1"/>
    <col min="4591" max="4591" width="8.42578125" style="104" customWidth="1"/>
    <col min="4592" max="4592" width="8.7109375" style="104" customWidth="1"/>
    <col min="4593" max="4593" width="8.42578125" style="104" customWidth="1"/>
    <col min="4594" max="4594" width="9" style="104" customWidth="1"/>
    <col min="4595" max="4598" width="0" style="104" hidden="1" customWidth="1"/>
    <col min="4599" max="4599" width="8.7109375" style="104" customWidth="1"/>
    <col min="4600" max="4600" width="10" style="104" bestFit="1" customWidth="1"/>
    <col min="4601" max="4601" width="11.42578125" style="104" bestFit="1" customWidth="1"/>
    <col min="4602" max="4602" width="23.28515625" style="104" customWidth="1"/>
    <col min="4603" max="4603" width="11.42578125" style="104" bestFit="1" customWidth="1"/>
    <col min="4604" max="4831" width="9.140625" style="104"/>
    <col min="4832" max="4832" width="5.28515625" style="104" customWidth="1"/>
    <col min="4833" max="4833" width="35.28515625" style="104" customWidth="1"/>
    <col min="4834" max="4834" width="8.7109375" style="104" customWidth="1"/>
    <col min="4835" max="4835" width="10.5703125" style="104" customWidth="1"/>
    <col min="4836" max="4836" width="9.85546875" style="104" customWidth="1"/>
    <col min="4837" max="4837" width="8.42578125" style="104" customWidth="1"/>
    <col min="4838" max="4838" width="8.140625" style="104" customWidth="1"/>
    <col min="4839" max="4839" width="9" style="104" customWidth="1"/>
    <col min="4840" max="4840" width="8.7109375" style="104" customWidth="1"/>
    <col min="4841" max="4842" width="8.85546875" style="104" customWidth="1"/>
    <col min="4843" max="4843" width="9" style="104" customWidth="1"/>
    <col min="4844" max="4844" width="9.28515625" style="104" customWidth="1"/>
    <col min="4845" max="4846" width="8.5703125" style="104" customWidth="1"/>
    <col min="4847" max="4847" width="8.42578125" style="104" customWidth="1"/>
    <col min="4848" max="4848" width="8.7109375" style="104" customWidth="1"/>
    <col min="4849" max="4849" width="8.42578125" style="104" customWidth="1"/>
    <col min="4850" max="4850" width="9" style="104" customWidth="1"/>
    <col min="4851" max="4854" width="0" style="104" hidden="1" customWidth="1"/>
    <col min="4855" max="4855" width="8.7109375" style="104" customWidth="1"/>
    <col min="4856" max="4856" width="10" style="104" bestFit="1" customWidth="1"/>
    <col min="4857" max="4857" width="11.42578125" style="104" bestFit="1" customWidth="1"/>
    <col min="4858" max="4858" width="23.28515625" style="104" customWidth="1"/>
    <col min="4859" max="4859" width="11.42578125" style="104" bestFit="1" customWidth="1"/>
    <col min="4860" max="5087" width="9.140625" style="104"/>
    <col min="5088" max="5088" width="5.28515625" style="104" customWidth="1"/>
    <col min="5089" max="5089" width="35.28515625" style="104" customWidth="1"/>
    <col min="5090" max="5090" width="8.7109375" style="104" customWidth="1"/>
    <col min="5091" max="5091" width="10.5703125" style="104" customWidth="1"/>
    <col min="5092" max="5092" width="9.85546875" style="104" customWidth="1"/>
    <col min="5093" max="5093" width="8.42578125" style="104" customWidth="1"/>
    <col min="5094" max="5094" width="8.140625" style="104" customWidth="1"/>
    <col min="5095" max="5095" width="9" style="104" customWidth="1"/>
    <col min="5096" max="5096" width="8.7109375" style="104" customWidth="1"/>
    <col min="5097" max="5098" width="8.85546875" style="104" customWidth="1"/>
    <col min="5099" max="5099" width="9" style="104" customWidth="1"/>
    <col min="5100" max="5100" width="9.28515625" style="104" customWidth="1"/>
    <col min="5101" max="5102" width="8.5703125" style="104" customWidth="1"/>
    <col min="5103" max="5103" width="8.42578125" style="104" customWidth="1"/>
    <col min="5104" max="5104" width="8.7109375" style="104" customWidth="1"/>
    <col min="5105" max="5105" width="8.42578125" style="104" customWidth="1"/>
    <col min="5106" max="5106" width="9" style="104" customWidth="1"/>
    <col min="5107" max="5110" width="0" style="104" hidden="1" customWidth="1"/>
    <col min="5111" max="5111" width="8.7109375" style="104" customWidth="1"/>
    <col min="5112" max="5112" width="10" style="104" bestFit="1" customWidth="1"/>
    <col min="5113" max="5113" width="11.42578125" style="104" bestFit="1" customWidth="1"/>
    <col min="5114" max="5114" width="23.28515625" style="104" customWidth="1"/>
    <col min="5115" max="5115" width="11.42578125" style="104" bestFit="1" customWidth="1"/>
    <col min="5116" max="5343" width="9.140625" style="104"/>
    <col min="5344" max="5344" width="5.28515625" style="104" customWidth="1"/>
    <col min="5345" max="5345" width="35.28515625" style="104" customWidth="1"/>
    <col min="5346" max="5346" width="8.7109375" style="104" customWidth="1"/>
    <col min="5347" max="5347" width="10.5703125" style="104" customWidth="1"/>
    <col min="5348" max="5348" width="9.85546875" style="104" customWidth="1"/>
    <col min="5349" max="5349" width="8.42578125" style="104" customWidth="1"/>
    <col min="5350" max="5350" width="8.140625" style="104" customWidth="1"/>
    <col min="5351" max="5351" width="9" style="104" customWidth="1"/>
    <col min="5352" max="5352" width="8.7109375" style="104" customWidth="1"/>
    <col min="5353" max="5354" width="8.85546875" style="104" customWidth="1"/>
    <col min="5355" max="5355" width="9" style="104" customWidth="1"/>
    <col min="5356" max="5356" width="9.28515625" style="104" customWidth="1"/>
    <col min="5357" max="5358" width="8.5703125" style="104" customWidth="1"/>
    <col min="5359" max="5359" width="8.42578125" style="104" customWidth="1"/>
    <col min="5360" max="5360" width="8.7109375" style="104" customWidth="1"/>
    <col min="5361" max="5361" width="8.42578125" style="104" customWidth="1"/>
    <col min="5362" max="5362" width="9" style="104" customWidth="1"/>
    <col min="5363" max="5366" width="0" style="104" hidden="1" customWidth="1"/>
    <col min="5367" max="5367" width="8.7109375" style="104" customWidth="1"/>
    <col min="5368" max="5368" width="10" style="104" bestFit="1" customWidth="1"/>
    <col min="5369" max="5369" width="11.42578125" style="104" bestFit="1" customWidth="1"/>
    <col min="5370" max="5370" width="23.28515625" style="104" customWidth="1"/>
    <col min="5371" max="5371" width="11.42578125" style="104" bestFit="1" customWidth="1"/>
    <col min="5372" max="5599" width="9.140625" style="104"/>
    <col min="5600" max="5600" width="5.28515625" style="104" customWidth="1"/>
    <col min="5601" max="5601" width="35.28515625" style="104" customWidth="1"/>
    <col min="5602" max="5602" width="8.7109375" style="104" customWidth="1"/>
    <col min="5603" max="5603" width="10.5703125" style="104" customWidth="1"/>
    <col min="5604" max="5604" width="9.85546875" style="104" customWidth="1"/>
    <col min="5605" max="5605" width="8.42578125" style="104" customWidth="1"/>
    <col min="5606" max="5606" width="8.140625" style="104" customWidth="1"/>
    <col min="5607" max="5607" width="9" style="104" customWidth="1"/>
    <col min="5608" max="5608" width="8.7109375" style="104" customWidth="1"/>
    <col min="5609" max="5610" width="8.85546875" style="104" customWidth="1"/>
    <col min="5611" max="5611" width="9" style="104" customWidth="1"/>
    <col min="5612" max="5612" width="9.28515625" style="104" customWidth="1"/>
    <col min="5613" max="5614" width="8.5703125" style="104" customWidth="1"/>
    <col min="5615" max="5615" width="8.42578125" style="104" customWidth="1"/>
    <col min="5616" max="5616" width="8.7109375" style="104" customWidth="1"/>
    <col min="5617" max="5617" width="8.42578125" style="104" customWidth="1"/>
    <col min="5618" max="5618" width="9" style="104" customWidth="1"/>
    <col min="5619" max="5622" width="0" style="104" hidden="1" customWidth="1"/>
    <col min="5623" max="5623" width="8.7109375" style="104" customWidth="1"/>
    <col min="5624" max="5624" width="10" style="104" bestFit="1" customWidth="1"/>
    <col min="5625" max="5625" width="11.42578125" style="104" bestFit="1" customWidth="1"/>
    <col min="5626" max="5626" width="23.28515625" style="104" customWidth="1"/>
    <col min="5627" max="5627" width="11.42578125" style="104" bestFit="1" customWidth="1"/>
    <col min="5628" max="5855" width="9.140625" style="104"/>
    <col min="5856" max="5856" width="5.28515625" style="104" customWidth="1"/>
    <col min="5857" max="5857" width="35.28515625" style="104" customWidth="1"/>
    <col min="5858" max="5858" width="8.7109375" style="104" customWidth="1"/>
    <col min="5859" max="5859" width="10.5703125" style="104" customWidth="1"/>
    <col min="5860" max="5860" width="9.85546875" style="104" customWidth="1"/>
    <col min="5861" max="5861" width="8.42578125" style="104" customWidth="1"/>
    <col min="5862" max="5862" width="8.140625" style="104" customWidth="1"/>
    <col min="5863" max="5863" width="9" style="104" customWidth="1"/>
    <col min="5864" max="5864" width="8.7109375" style="104" customWidth="1"/>
    <col min="5865" max="5866" width="8.85546875" style="104" customWidth="1"/>
    <col min="5867" max="5867" width="9" style="104" customWidth="1"/>
    <col min="5868" max="5868" width="9.28515625" style="104" customWidth="1"/>
    <col min="5869" max="5870" width="8.5703125" style="104" customWidth="1"/>
    <col min="5871" max="5871" width="8.42578125" style="104" customWidth="1"/>
    <col min="5872" max="5872" width="8.7109375" style="104" customWidth="1"/>
    <col min="5873" max="5873" width="8.42578125" style="104" customWidth="1"/>
    <col min="5874" max="5874" width="9" style="104" customWidth="1"/>
    <col min="5875" max="5878" width="0" style="104" hidden="1" customWidth="1"/>
    <col min="5879" max="5879" width="8.7109375" style="104" customWidth="1"/>
    <col min="5880" max="5880" width="10" style="104" bestFit="1" customWidth="1"/>
    <col min="5881" max="5881" width="11.42578125" style="104" bestFit="1" customWidth="1"/>
    <col min="5882" max="5882" width="23.28515625" style="104" customWidth="1"/>
    <col min="5883" max="5883" width="11.42578125" style="104" bestFit="1" customWidth="1"/>
    <col min="5884" max="6111" width="9.140625" style="104"/>
    <col min="6112" max="6112" width="5.28515625" style="104" customWidth="1"/>
    <col min="6113" max="6113" width="35.28515625" style="104" customWidth="1"/>
    <col min="6114" max="6114" width="8.7109375" style="104" customWidth="1"/>
    <col min="6115" max="6115" width="10.5703125" style="104" customWidth="1"/>
    <col min="6116" max="6116" width="9.85546875" style="104" customWidth="1"/>
    <col min="6117" max="6117" width="8.42578125" style="104" customWidth="1"/>
    <col min="6118" max="6118" width="8.140625" style="104" customWidth="1"/>
    <col min="6119" max="6119" width="9" style="104" customWidth="1"/>
    <col min="6120" max="6120" width="8.7109375" style="104" customWidth="1"/>
    <col min="6121" max="6122" width="8.85546875" style="104" customWidth="1"/>
    <col min="6123" max="6123" width="9" style="104" customWidth="1"/>
    <col min="6124" max="6124" width="9.28515625" style="104" customWidth="1"/>
    <col min="6125" max="6126" width="8.5703125" style="104" customWidth="1"/>
    <col min="6127" max="6127" width="8.42578125" style="104" customWidth="1"/>
    <col min="6128" max="6128" width="8.7109375" style="104" customWidth="1"/>
    <col min="6129" max="6129" width="8.42578125" style="104" customWidth="1"/>
    <col min="6130" max="6130" width="9" style="104" customWidth="1"/>
    <col min="6131" max="6134" width="0" style="104" hidden="1" customWidth="1"/>
    <col min="6135" max="6135" width="8.7109375" style="104" customWidth="1"/>
    <col min="6136" max="6136" width="10" style="104" bestFit="1" customWidth="1"/>
    <col min="6137" max="6137" width="11.42578125" style="104" bestFit="1" customWidth="1"/>
    <col min="6138" max="6138" width="23.28515625" style="104" customWidth="1"/>
    <col min="6139" max="6139" width="11.42578125" style="104" bestFit="1" customWidth="1"/>
    <col min="6140" max="6367" width="9.140625" style="104"/>
    <col min="6368" max="6368" width="5.28515625" style="104" customWidth="1"/>
    <col min="6369" max="6369" width="35.28515625" style="104" customWidth="1"/>
    <col min="6370" max="6370" width="8.7109375" style="104" customWidth="1"/>
    <col min="6371" max="6371" width="10.5703125" style="104" customWidth="1"/>
    <col min="6372" max="6372" width="9.85546875" style="104" customWidth="1"/>
    <col min="6373" max="6373" width="8.42578125" style="104" customWidth="1"/>
    <col min="6374" max="6374" width="8.140625" style="104" customWidth="1"/>
    <col min="6375" max="6375" width="9" style="104" customWidth="1"/>
    <col min="6376" max="6376" width="8.7109375" style="104" customWidth="1"/>
    <col min="6377" max="6378" width="8.85546875" style="104" customWidth="1"/>
    <col min="6379" max="6379" width="9" style="104" customWidth="1"/>
    <col min="6380" max="6380" width="9.28515625" style="104" customWidth="1"/>
    <col min="6381" max="6382" width="8.5703125" style="104" customWidth="1"/>
    <col min="6383" max="6383" width="8.42578125" style="104" customWidth="1"/>
    <col min="6384" max="6384" width="8.7109375" style="104" customWidth="1"/>
    <col min="6385" max="6385" width="8.42578125" style="104" customWidth="1"/>
    <col min="6386" max="6386" width="9" style="104" customWidth="1"/>
    <col min="6387" max="6390" width="0" style="104" hidden="1" customWidth="1"/>
    <col min="6391" max="6391" width="8.7109375" style="104" customWidth="1"/>
    <col min="6392" max="6392" width="10" style="104" bestFit="1" customWidth="1"/>
    <col min="6393" max="6393" width="11.42578125" style="104" bestFit="1" customWidth="1"/>
    <col min="6394" max="6394" width="23.28515625" style="104" customWidth="1"/>
    <col min="6395" max="6395" width="11.42578125" style="104" bestFit="1" customWidth="1"/>
    <col min="6396" max="6623" width="9.140625" style="104"/>
    <col min="6624" max="6624" width="5.28515625" style="104" customWidth="1"/>
    <col min="6625" max="6625" width="35.28515625" style="104" customWidth="1"/>
    <col min="6626" max="6626" width="8.7109375" style="104" customWidth="1"/>
    <col min="6627" max="6627" width="10.5703125" style="104" customWidth="1"/>
    <col min="6628" max="6628" width="9.85546875" style="104" customWidth="1"/>
    <col min="6629" max="6629" width="8.42578125" style="104" customWidth="1"/>
    <col min="6630" max="6630" width="8.140625" style="104" customWidth="1"/>
    <col min="6631" max="6631" width="9" style="104" customWidth="1"/>
    <col min="6632" max="6632" width="8.7109375" style="104" customWidth="1"/>
    <col min="6633" max="6634" width="8.85546875" style="104" customWidth="1"/>
    <col min="6635" max="6635" width="9" style="104" customWidth="1"/>
    <col min="6636" max="6636" width="9.28515625" style="104" customWidth="1"/>
    <col min="6637" max="6638" width="8.5703125" style="104" customWidth="1"/>
    <col min="6639" max="6639" width="8.42578125" style="104" customWidth="1"/>
    <col min="6640" max="6640" width="8.7109375" style="104" customWidth="1"/>
    <col min="6641" max="6641" width="8.42578125" style="104" customWidth="1"/>
    <col min="6642" max="6642" width="9" style="104" customWidth="1"/>
    <col min="6643" max="6646" width="0" style="104" hidden="1" customWidth="1"/>
    <col min="6647" max="6647" width="8.7109375" style="104" customWidth="1"/>
    <col min="6648" max="6648" width="10" style="104" bestFit="1" customWidth="1"/>
    <col min="6649" max="6649" width="11.42578125" style="104" bestFit="1" customWidth="1"/>
    <col min="6650" max="6650" width="23.28515625" style="104" customWidth="1"/>
    <col min="6651" max="6651" width="11.42578125" style="104" bestFit="1" customWidth="1"/>
    <col min="6652" max="6879" width="9.140625" style="104"/>
    <col min="6880" max="6880" width="5.28515625" style="104" customWidth="1"/>
    <col min="6881" max="6881" width="35.28515625" style="104" customWidth="1"/>
    <col min="6882" max="6882" width="8.7109375" style="104" customWidth="1"/>
    <col min="6883" max="6883" width="10.5703125" style="104" customWidth="1"/>
    <col min="6884" max="6884" width="9.85546875" style="104" customWidth="1"/>
    <col min="6885" max="6885" width="8.42578125" style="104" customWidth="1"/>
    <col min="6886" max="6886" width="8.140625" style="104" customWidth="1"/>
    <col min="6887" max="6887" width="9" style="104" customWidth="1"/>
    <col min="6888" max="6888" width="8.7109375" style="104" customWidth="1"/>
    <col min="6889" max="6890" width="8.85546875" style="104" customWidth="1"/>
    <col min="6891" max="6891" width="9" style="104" customWidth="1"/>
    <col min="6892" max="6892" width="9.28515625" style="104" customWidth="1"/>
    <col min="6893" max="6894" width="8.5703125" style="104" customWidth="1"/>
    <col min="6895" max="6895" width="8.42578125" style="104" customWidth="1"/>
    <col min="6896" max="6896" width="8.7109375" style="104" customWidth="1"/>
    <col min="6897" max="6897" width="8.42578125" style="104" customWidth="1"/>
    <col min="6898" max="6898" width="9" style="104" customWidth="1"/>
    <col min="6899" max="6902" width="0" style="104" hidden="1" customWidth="1"/>
    <col min="6903" max="6903" width="8.7109375" style="104" customWidth="1"/>
    <col min="6904" max="6904" width="10" style="104" bestFit="1" customWidth="1"/>
    <col min="6905" max="6905" width="11.42578125" style="104" bestFit="1" customWidth="1"/>
    <col min="6906" max="6906" width="23.28515625" style="104" customWidth="1"/>
    <col min="6907" max="6907" width="11.42578125" style="104" bestFit="1" customWidth="1"/>
    <col min="6908" max="7135" width="9.140625" style="104"/>
    <col min="7136" max="7136" width="5.28515625" style="104" customWidth="1"/>
    <col min="7137" max="7137" width="35.28515625" style="104" customWidth="1"/>
    <col min="7138" max="7138" width="8.7109375" style="104" customWidth="1"/>
    <col min="7139" max="7139" width="10.5703125" style="104" customWidth="1"/>
    <col min="7140" max="7140" width="9.85546875" style="104" customWidth="1"/>
    <col min="7141" max="7141" width="8.42578125" style="104" customWidth="1"/>
    <col min="7142" max="7142" width="8.140625" style="104" customWidth="1"/>
    <col min="7143" max="7143" width="9" style="104" customWidth="1"/>
    <col min="7144" max="7144" width="8.7109375" style="104" customWidth="1"/>
    <col min="7145" max="7146" width="8.85546875" style="104" customWidth="1"/>
    <col min="7147" max="7147" width="9" style="104" customWidth="1"/>
    <col min="7148" max="7148" width="9.28515625" style="104" customWidth="1"/>
    <col min="7149" max="7150" width="8.5703125" style="104" customWidth="1"/>
    <col min="7151" max="7151" width="8.42578125" style="104" customWidth="1"/>
    <col min="7152" max="7152" width="8.7109375" style="104" customWidth="1"/>
    <col min="7153" max="7153" width="8.42578125" style="104" customWidth="1"/>
    <col min="7154" max="7154" width="9" style="104" customWidth="1"/>
    <col min="7155" max="7158" width="0" style="104" hidden="1" customWidth="1"/>
    <col min="7159" max="7159" width="8.7109375" style="104" customWidth="1"/>
    <col min="7160" max="7160" width="10" style="104" bestFit="1" customWidth="1"/>
    <col min="7161" max="7161" width="11.42578125" style="104" bestFit="1" customWidth="1"/>
    <col min="7162" max="7162" width="23.28515625" style="104" customWidth="1"/>
    <col min="7163" max="7163" width="11.42578125" style="104" bestFit="1" customWidth="1"/>
    <col min="7164" max="7391" width="9.140625" style="104"/>
    <col min="7392" max="7392" width="5.28515625" style="104" customWidth="1"/>
    <col min="7393" max="7393" width="35.28515625" style="104" customWidth="1"/>
    <col min="7394" max="7394" width="8.7109375" style="104" customWidth="1"/>
    <col min="7395" max="7395" width="10.5703125" style="104" customWidth="1"/>
    <col min="7396" max="7396" width="9.85546875" style="104" customWidth="1"/>
    <col min="7397" max="7397" width="8.42578125" style="104" customWidth="1"/>
    <col min="7398" max="7398" width="8.140625" style="104" customWidth="1"/>
    <col min="7399" max="7399" width="9" style="104" customWidth="1"/>
    <col min="7400" max="7400" width="8.7109375" style="104" customWidth="1"/>
    <col min="7401" max="7402" width="8.85546875" style="104" customWidth="1"/>
    <col min="7403" max="7403" width="9" style="104" customWidth="1"/>
    <col min="7404" max="7404" width="9.28515625" style="104" customWidth="1"/>
    <col min="7405" max="7406" width="8.5703125" style="104" customWidth="1"/>
    <col min="7407" max="7407" width="8.42578125" style="104" customWidth="1"/>
    <col min="7408" max="7408" width="8.7109375" style="104" customWidth="1"/>
    <col min="7409" max="7409" width="8.42578125" style="104" customWidth="1"/>
    <col min="7410" max="7410" width="9" style="104" customWidth="1"/>
    <col min="7411" max="7414" width="0" style="104" hidden="1" customWidth="1"/>
    <col min="7415" max="7415" width="8.7109375" style="104" customWidth="1"/>
    <col min="7416" max="7416" width="10" style="104" bestFit="1" customWidth="1"/>
    <col min="7417" max="7417" width="11.42578125" style="104" bestFit="1" customWidth="1"/>
    <col min="7418" max="7418" width="23.28515625" style="104" customWidth="1"/>
    <col min="7419" max="7419" width="11.42578125" style="104" bestFit="1" customWidth="1"/>
    <col min="7420" max="7647" width="9.140625" style="104"/>
    <col min="7648" max="7648" width="5.28515625" style="104" customWidth="1"/>
    <col min="7649" max="7649" width="35.28515625" style="104" customWidth="1"/>
    <col min="7650" max="7650" width="8.7109375" style="104" customWidth="1"/>
    <col min="7651" max="7651" width="10.5703125" style="104" customWidth="1"/>
    <col min="7652" max="7652" width="9.85546875" style="104" customWidth="1"/>
    <col min="7653" max="7653" width="8.42578125" style="104" customWidth="1"/>
    <col min="7654" max="7654" width="8.140625" style="104" customWidth="1"/>
    <col min="7655" max="7655" width="9" style="104" customWidth="1"/>
    <col min="7656" max="7656" width="8.7109375" style="104" customWidth="1"/>
    <col min="7657" max="7658" width="8.85546875" style="104" customWidth="1"/>
    <col min="7659" max="7659" width="9" style="104" customWidth="1"/>
    <col min="7660" max="7660" width="9.28515625" style="104" customWidth="1"/>
    <col min="7661" max="7662" width="8.5703125" style="104" customWidth="1"/>
    <col min="7663" max="7663" width="8.42578125" style="104" customWidth="1"/>
    <col min="7664" max="7664" width="8.7109375" style="104" customWidth="1"/>
    <col min="7665" max="7665" width="8.42578125" style="104" customWidth="1"/>
    <col min="7666" max="7666" width="9" style="104" customWidth="1"/>
    <col min="7667" max="7670" width="0" style="104" hidden="1" customWidth="1"/>
    <col min="7671" max="7671" width="8.7109375" style="104" customWidth="1"/>
    <col min="7672" max="7672" width="10" style="104" bestFit="1" customWidth="1"/>
    <col min="7673" max="7673" width="11.42578125" style="104" bestFit="1" customWidth="1"/>
    <col min="7674" max="7674" width="23.28515625" style="104" customWidth="1"/>
    <col min="7675" max="7675" width="11.42578125" style="104" bestFit="1" customWidth="1"/>
    <col min="7676" max="7903" width="9.140625" style="104"/>
    <col min="7904" max="7904" width="5.28515625" style="104" customWidth="1"/>
    <col min="7905" max="7905" width="35.28515625" style="104" customWidth="1"/>
    <col min="7906" max="7906" width="8.7109375" style="104" customWidth="1"/>
    <col min="7907" max="7907" width="10.5703125" style="104" customWidth="1"/>
    <col min="7908" max="7908" width="9.85546875" style="104" customWidth="1"/>
    <col min="7909" max="7909" width="8.42578125" style="104" customWidth="1"/>
    <col min="7910" max="7910" width="8.140625" style="104" customWidth="1"/>
    <col min="7911" max="7911" width="9" style="104" customWidth="1"/>
    <col min="7912" max="7912" width="8.7109375" style="104" customWidth="1"/>
    <col min="7913" max="7914" width="8.85546875" style="104" customWidth="1"/>
    <col min="7915" max="7915" width="9" style="104" customWidth="1"/>
    <col min="7916" max="7916" width="9.28515625" style="104" customWidth="1"/>
    <col min="7917" max="7918" width="8.5703125" style="104" customWidth="1"/>
    <col min="7919" max="7919" width="8.42578125" style="104" customWidth="1"/>
    <col min="7920" max="7920" width="8.7109375" style="104" customWidth="1"/>
    <col min="7921" max="7921" width="8.42578125" style="104" customWidth="1"/>
    <col min="7922" max="7922" width="9" style="104" customWidth="1"/>
    <col min="7923" max="7926" width="0" style="104" hidden="1" customWidth="1"/>
    <col min="7927" max="7927" width="8.7109375" style="104" customWidth="1"/>
    <col min="7928" max="7928" width="10" style="104" bestFit="1" customWidth="1"/>
    <col min="7929" max="7929" width="11.42578125" style="104" bestFit="1" customWidth="1"/>
    <col min="7930" max="7930" width="23.28515625" style="104" customWidth="1"/>
    <col min="7931" max="7931" width="11.42578125" style="104" bestFit="1" customWidth="1"/>
    <col min="7932" max="8159" width="9.140625" style="104"/>
    <col min="8160" max="8160" width="5.28515625" style="104" customWidth="1"/>
    <col min="8161" max="8161" width="35.28515625" style="104" customWidth="1"/>
    <col min="8162" max="8162" width="8.7109375" style="104" customWidth="1"/>
    <col min="8163" max="8163" width="10.5703125" style="104" customWidth="1"/>
    <col min="8164" max="8164" width="9.85546875" style="104" customWidth="1"/>
    <col min="8165" max="8165" width="8.42578125" style="104" customWidth="1"/>
    <col min="8166" max="8166" width="8.140625" style="104" customWidth="1"/>
    <col min="8167" max="8167" width="9" style="104" customWidth="1"/>
    <col min="8168" max="8168" width="8.7109375" style="104" customWidth="1"/>
    <col min="8169" max="8170" width="8.85546875" style="104" customWidth="1"/>
    <col min="8171" max="8171" width="9" style="104" customWidth="1"/>
    <col min="8172" max="8172" width="9.28515625" style="104" customWidth="1"/>
    <col min="8173" max="8174" width="8.5703125" style="104" customWidth="1"/>
    <col min="8175" max="8175" width="8.42578125" style="104" customWidth="1"/>
    <col min="8176" max="8176" width="8.7109375" style="104" customWidth="1"/>
    <col min="8177" max="8177" width="8.42578125" style="104" customWidth="1"/>
    <col min="8178" max="8178" width="9" style="104" customWidth="1"/>
    <col min="8179" max="8182" width="0" style="104" hidden="1" customWidth="1"/>
    <col min="8183" max="8183" width="8.7109375" style="104" customWidth="1"/>
    <col min="8184" max="8184" width="10" style="104" bestFit="1" customWidth="1"/>
    <col min="8185" max="8185" width="11.42578125" style="104" bestFit="1" customWidth="1"/>
    <col min="8186" max="8186" width="23.28515625" style="104" customWidth="1"/>
    <col min="8187" max="8187" width="11.42578125" style="104" bestFit="1" customWidth="1"/>
    <col min="8188" max="8415" width="9.140625" style="104"/>
    <col min="8416" max="8416" width="5.28515625" style="104" customWidth="1"/>
    <col min="8417" max="8417" width="35.28515625" style="104" customWidth="1"/>
    <col min="8418" max="8418" width="8.7109375" style="104" customWidth="1"/>
    <col min="8419" max="8419" width="10.5703125" style="104" customWidth="1"/>
    <col min="8420" max="8420" width="9.85546875" style="104" customWidth="1"/>
    <col min="8421" max="8421" width="8.42578125" style="104" customWidth="1"/>
    <col min="8422" max="8422" width="8.140625" style="104" customWidth="1"/>
    <col min="8423" max="8423" width="9" style="104" customWidth="1"/>
    <col min="8424" max="8424" width="8.7109375" style="104" customWidth="1"/>
    <col min="8425" max="8426" width="8.85546875" style="104" customWidth="1"/>
    <col min="8427" max="8427" width="9" style="104" customWidth="1"/>
    <col min="8428" max="8428" width="9.28515625" style="104" customWidth="1"/>
    <col min="8429" max="8430" width="8.5703125" style="104" customWidth="1"/>
    <col min="8431" max="8431" width="8.42578125" style="104" customWidth="1"/>
    <col min="8432" max="8432" width="8.7109375" style="104" customWidth="1"/>
    <col min="8433" max="8433" width="8.42578125" style="104" customWidth="1"/>
    <col min="8434" max="8434" width="9" style="104" customWidth="1"/>
    <col min="8435" max="8438" width="0" style="104" hidden="1" customWidth="1"/>
    <col min="8439" max="8439" width="8.7109375" style="104" customWidth="1"/>
    <col min="8440" max="8440" width="10" style="104" bestFit="1" customWidth="1"/>
    <col min="8441" max="8441" width="11.42578125" style="104" bestFit="1" customWidth="1"/>
    <col min="8442" max="8442" width="23.28515625" style="104" customWidth="1"/>
    <col min="8443" max="8443" width="11.42578125" style="104" bestFit="1" customWidth="1"/>
    <col min="8444" max="8671" width="9.140625" style="104"/>
    <col min="8672" max="8672" width="5.28515625" style="104" customWidth="1"/>
    <col min="8673" max="8673" width="35.28515625" style="104" customWidth="1"/>
    <col min="8674" max="8674" width="8.7109375" style="104" customWidth="1"/>
    <col min="8675" max="8675" width="10.5703125" style="104" customWidth="1"/>
    <col min="8676" max="8676" width="9.85546875" style="104" customWidth="1"/>
    <col min="8677" max="8677" width="8.42578125" style="104" customWidth="1"/>
    <col min="8678" max="8678" width="8.140625" style="104" customWidth="1"/>
    <col min="8679" max="8679" width="9" style="104" customWidth="1"/>
    <col min="8680" max="8680" width="8.7109375" style="104" customWidth="1"/>
    <col min="8681" max="8682" width="8.85546875" style="104" customWidth="1"/>
    <col min="8683" max="8683" width="9" style="104" customWidth="1"/>
    <col min="8684" max="8684" width="9.28515625" style="104" customWidth="1"/>
    <col min="8685" max="8686" width="8.5703125" style="104" customWidth="1"/>
    <col min="8687" max="8687" width="8.42578125" style="104" customWidth="1"/>
    <col min="8688" max="8688" width="8.7109375" style="104" customWidth="1"/>
    <col min="8689" max="8689" width="8.42578125" style="104" customWidth="1"/>
    <col min="8690" max="8690" width="9" style="104" customWidth="1"/>
    <col min="8691" max="8694" width="0" style="104" hidden="1" customWidth="1"/>
    <col min="8695" max="8695" width="8.7109375" style="104" customWidth="1"/>
    <col min="8696" max="8696" width="10" style="104" bestFit="1" customWidth="1"/>
    <col min="8697" max="8697" width="11.42578125" style="104" bestFit="1" customWidth="1"/>
    <col min="8698" max="8698" width="23.28515625" style="104" customWidth="1"/>
    <col min="8699" max="8699" width="11.42578125" style="104" bestFit="1" customWidth="1"/>
    <col min="8700" max="8927" width="9.140625" style="104"/>
    <col min="8928" max="8928" width="5.28515625" style="104" customWidth="1"/>
    <col min="8929" max="8929" width="35.28515625" style="104" customWidth="1"/>
    <col min="8930" max="8930" width="8.7109375" style="104" customWidth="1"/>
    <col min="8931" max="8931" width="10.5703125" style="104" customWidth="1"/>
    <col min="8932" max="8932" width="9.85546875" style="104" customWidth="1"/>
    <col min="8933" max="8933" width="8.42578125" style="104" customWidth="1"/>
    <col min="8934" max="8934" width="8.140625" style="104" customWidth="1"/>
    <col min="8935" max="8935" width="9" style="104" customWidth="1"/>
    <col min="8936" max="8936" width="8.7109375" style="104" customWidth="1"/>
    <col min="8937" max="8938" width="8.85546875" style="104" customWidth="1"/>
    <col min="8939" max="8939" width="9" style="104" customWidth="1"/>
    <col min="8940" max="8940" width="9.28515625" style="104" customWidth="1"/>
    <col min="8941" max="8942" width="8.5703125" style="104" customWidth="1"/>
    <col min="8943" max="8943" width="8.42578125" style="104" customWidth="1"/>
    <col min="8944" max="8944" width="8.7109375" style="104" customWidth="1"/>
    <col min="8945" max="8945" width="8.42578125" style="104" customWidth="1"/>
    <col min="8946" max="8946" width="9" style="104" customWidth="1"/>
    <col min="8947" max="8950" width="0" style="104" hidden="1" customWidth="1"/>
    <col min="8951" max="8951" width="8.7109375" style="104" customWidth="1"/>
    <col min="8952" max="8952" width="10" style="104" bestFit="1" customWidth="1"/>
    <col min="8953" max="8953" width="11.42578125" style="104" bestFit="1" customWidth="1"/>
    <col min="8954" max="8954" width="23.28515625" style="104" customWidth="1"/>
    <col min="8955" max="8955" width="11.42578125" style="104" bestFit="1" customWidth="1"/>
    <col min="8956" max="9183" width="9.140625" style="104"/>
    <col min="9184" max="9184" width="5.28515625" style="104" customWidth="1"/>
    <col min="9185" max="9185" width="35.28515625" style="104" customWidth="1"/>
    <col min="9186" max="9186" width="8.7109375" style="104" customWidth="1"/>
    <col min="9187" max="9187" width="10.5703125" style="104" customWidth="1"/>
    <col min="9188" max="9188" width="9.85546875" style="104" customWidth="1"/>
    <col min="9189" max="9189" width="8.42578125" style="104" customWidth="1"/>
    <col min="9190" max="9190" width="8.140625" style="104" customWidth="1"/>
    <col min="9191" max="9191" width="9" style="104" customWidth="1"/>
    <col min="9192" max="9192" width="8.7109375" style="104" customWidth="1"/>
    <col min="9193" max="9194" width="8.85546875" style="104" customWidth="1"/>
    <col min="9195" max="9195" width="9" style="104" customWidth="1"/>
    <col min="9196" max="9196" width="9.28515625" style="104" customWidth="1"/>
    <col min="9197" max="9198" width="8.5703125" style="104" customWidth="1"/>
    <col min="9199" max="9199" width="8.42578125" style="104" customWidth="1"/>
    <col min="9200" max="9200" width="8.7109375" style="104" customWidth="1"/>
    <col min="9201" max="9201" width="8.42578125" style="104" customWidth="1"/>
    <col min="9202" max="9202" width="9" style="104" customWidth="1"/>
    <col min="9203" max="9206" width="0" style="104" hidden="1" customWidth="1"/>
    <col min="9207" max="9207" width="8.7109375" style="104" customWidth="1"/>
    <col min="9208" max="9208" width="10" style="104" bestFit="1" customWidth="1"/>
    <col min="9209" max="9209" width="11.42578125" style="104" bestFit="1" customWidth="1"/>
    <col min="9210" max="9210" width="23.28515625" style="104" customWidth="1"/>
    <col min="9211" max="9211" width="11.42578125" style="104" bestFit="1" customWidth="1"/>
    <col min="9212" max="9439" width="9.140625" style="104"/>
    <col min="9440" max="9440" width="5.28515625" style="104" customWidth="1"/>
    <col min="9441" max="9441" width="35.28515625" style="104" customWidth="1"/>
    <col min="9442" max="9442" width="8.7109375" style="104" customWidth="1"/>
    <col min="9443" max="9443" width="10.5703125" style="104" customWidth="1"/>
    <col min="9444" max="9444" width="9.85546875" style="104" customWidth="1"/>
    <col min="9445" max="9445" width="8.42578125" style="104" customWidth="1"/>
    <col min="9446" max="9446" width="8.140625" style="104" customWidth="1"/>
    <col min="9447" max="9447" width="9" style="104" customWidth="1"/>
    <col min="9448" max="9448" width="8.7109375" style="104" customWidth="1"/>
    <col min="9449" max="9450" width="8.85546875" style="104" customWidth="1"/>
    <col min="9451" max="9451" width="9" style="104" customWidth="1"/>
    <col min="9452" max="9452" width="9.28515625" style="104" customWidth="1"/>
    <col min="9453" max="9454" width="8.5703125" style="104" customWidth="1"/>
    <col min="9455" max="9455" width="8.42578125" style="104" customWidth="1"/>
    <col min="9456" max="9456" width="8.7109375" style="104" customWidth="1"/>
    <col min="9457" max="9457" width="8.42578125" style="104" customWidth="1"/>
    <col min="9458" max="9458" width="9" style="104" customWidth="1"/>
    <col min="9459" max="9462" width="0" style="104" hidden="1" customWidth="1"/>
    <col min="9463" max="9463" width="8.7109375" style="104" customWidth="1"/>
    <col min="9464" max="9464" width="10" style="104" bestFit="1" customWidth="1"/>
    <col min="9465" max="9465" width="11.42578125" style="104" bestFit="1" customWidth="1"/>
    <col min="9466" max="9466" width="23.28515625" style="104" customWidth="1"/>
    <col min="9467" max="9467" width="11.42578125" style="104" bestFit="1" customWidth="1"/>
    <col min="9468" max="9695" width="9.140625" style="104"/>
    <col min="9696" max="9696" width="5.28515625" style="104" customWidth="1"/>
    <col min="9697" max="9697" width="35.28515625" style="104" customWidth="1"/>
    <col min="9698" max="9698" width="8.7109375" style="104" customWidth="1"/>
    <col min="9699" max="9699" width="10.5703125" style="104" customWidth="1"/>
    <col min="9700" max="9700" width="9.85546875" style="104" customWidth="1"/>
    <col min="9701" max="9701" width="8.42578125" style="104" customWidth="1"/>
    <col min="9702" max="9702" width="8.140625" style="104" customWidth="1"/>
    <col min="9703" max="9703" width="9" style="104" customWidth="1"/>
    <col min="9704" max="9704" width="8.7109375" style="104" customWidth="1"/>
    <col min="9705" max="9706" width="8.85546875" style="104" customWidth="1"/>
    <col min="9707" max="9707" width="9" style="104" customWidth="1"/>
    <col min="9708" max="9708" width="9.28515625" style="104" customWidth="1"/>
    <col min="9709" max="9710" width="8.5703125" style="104" customWidth="1"/>
    <col min="9711" max="9711" width="8.42578125" style="104" customWidth="1"/>
    <col min="9712" max="9712" width="8.7109375" style="104" customWidth="1"/>
    <col min="9713" max="9713" width="8.42578125" style="104" customWidth="1"/>
    <col min="9714" max="9714" width="9" style="104" customWidth="1"/>
    <col min="9715" max="9718" width="0" style="104" hidden="1" customWidth="1"/>
    <col min="9719" max="9719" width="8.7109375" style="104" customWidth="1"/>
    <col min="9720" max="9720" width="10" style="104" bestFit="1" customWidth="1"/>
    <col min="9721" max="9721" width="11.42578125" style="104" bestFit="1" customWidth="1"/>
    <col min="9722" max="9722" width="23.28515625" style="104" customWidth="1"/>
    <col min="9723" max="9723" width="11.42578125" style="104" bestFit="1" customWidth="1"/>
    <col min="9724" max="9951" width="9.140625" style="104"/>
    <col min="9952" max="9952" width="5.28515625" style="104" customWidth="1"/>
    <col min="9953" max="9953" width="35.28515625" style="104" customWidth="1"/>
    <col min="9954" max="9954" width="8.7109375" style="104" customWidth="1"/>
    <col min="9955" max="9955" width="10.5703125" style="104" customWidth="1"/>
    <col min="9956" max="9956" width="9.85546875" style="104" customWidth="1"/>
    <col min="9957" max="9957" width="8.42578125" style="104" customWidth="1"/>
    <col min="9958" max="9958" width="8.140625" style="104" customWidth="1"/>
    <col min="9959" max="9959" width="9" style="104" customWidth="1"/>
    <col min="9960" max="9960" width="8.7109375" style="104" customWidth="1"/>
    <col min="9961" max="9962" width="8.85546875" style="104" customWidth="1"/>
    <col min="9963" max="9963" width="9" style="104" customWidth="1"/>
    <col min="9964" max="9964" width="9.28515625" style="104" customWidth="1"/>
    <col min="9965" max="9966" width="8.5703125" style="104" customWidth="1"/>
    <col min="9967" max="9967" width="8.42578125" style="104" customWidth="1"/>
    <col min="9968" max="9968" width="8.7109375" style="104" customWidth="1"/>
    <col min="9969" max="9969" width="8.42578125" style="104" customWidth="1"/>
    <col min="9970" max="9970" width="9" style="104" customWidth="1"/>
    <col min="9971" max="9974" width="0" style="104" hidden="1" customWidth="1"/>
    <col min="9975" max="9975" width="8.7109375" style="104" customWidth="1"/>
    <col min="9976" max="9976" width="10" style="104" bestFit="1" customWidth="1"/>
    <col min="9977" max="9977" width="11.42578125" style="104" bestFit="1" customWidth="1"/>
    <col min="9978" max="9978" width="23.28515625" style="104" customWidth="1"/>
    <col min="9979" max="9979" width="11.42578125" style="104" bestFit="1" customWidth="1"/>
    <col min="9980" max="10207" width="9.140625" style="104"/>
    <col min="10208" max="10208" width="5.28515625" style="104" customWidth="1"/>
    <col min="10209" max="10209" width="35.28515625" style="104" customWidth="1"/>
    <col min="10210" max="10210" width="8.7109375" style="104" customWidth="1"/>
    <col min="10211" max="10211" width="10.5703125" style="104" customWidth="1"/>
    <col min="10212" max="10212" width="9.85546875" style="104" customWidth="1"/>
    <col min="10213" max="10213" width="8.42578125" style="104" customWidth="1"/>
    <col min="10214" max="10214" width="8.140625" style="104" customWidth="1"/>
    <col min="10215" max="10215" width="9" style="104" customWidth="1"/>
    <col min="10216" max="10216" width="8.7109375" style="104" customWidth="1"/>
    <col min="10217" max="10218" width="8.85546875" style="104" customWidth="1"/>
    <col min="10219" max="10219" width="9" style="104" customWidth="1"/>
    <col min="10220" max="10220" width="9.28515625" style="104" customWidth="1"/>
    <col min="10221" max="10222" width="8.5703125" style="104" customWidth="1"/>
    <col min="10223" max="10223" width="8.42578125" style="104" customWidth="1"/>
    <col min="10224" max="10224" width="8.7109375" style="104" customWidth="1"/>
    <col min="10225" max="10225" width="8.42578125" style="104" customWidth="1"/>
    <col min="10226" max="10226" width="9" style="104" customWidth="1"/>
    <col min="10227" max="10230" width="0" style="104" hidden="1" customWidth="1"/>
    <col min="10231" max="10231" width="8.7109375" style="104" customWidth="1"/>
    <col min="10232" max="10232" width="10" style="104" bestFit="1" customWidth="1"/>
    <col min="10233" max="10233" width="11.42578125" style="104" bestFit="1" customWidth="1"/>
    <col min="10234" max="10234" width="23.28515625" style="104" customWidth="1"/>
    <col min="10235" max="10235" width="11.42578125" style="104" bestFit="1" customWidth="1"/>
    <col min="10236" max="10463" width="9.140625" style="104"/>
    <col min="10464" max="10464" width="5.28515625" style="104" customWidth="1"/>
    <col min="10465" max="10465" width="35.28515625" style="104" customWidth="1"/>
    <col min="10466" max="10466" width="8.7109375" style="104" customWidth="1"/>
    <col min="10467" max="10467" width="10.5703125" style="104" customWidth="1"/>
    <col min="10468" max="10468" width="9.85546875" style="104" customWidth="1"/>
    <col min="10469" max="10469" width="8.42578125" style="104" customWidth="1"/>
    <col min="10470" max="10470" width="8.140625" style="104" customWidth="1"/>
    <col min="10471" max="10471" width="9" style="104" customWidth="1"/>
    <col min="10472" max="10472" width="8.7109375" style="104" customWidth="1"/>
    <col min="10473" max="10474" width="8.85546875" style="104" customWidth="1"/>
    <col min="10475" max="10475" width="9" style="104" customWidth="1"/>
    <col min="10476" max="10476" width="9.28515625" style="104" customWidth="1"/>
    <col min="10477" max="10478" width="8.5703125" style="104" customWidth="1"/>
    <col min="10479" max="10479" width="8.42578125" style="104" customWidth="1"/>
    <col min="10480" max="10480" width="8.7109375" style="104" customWidth="1"/>
    <col min="10481" max="10481" width="8.42578125" style="104" customWidth="1"/>
    <col min="10482" max="10482" width="9" style="104" customWidth="1"/>
    <col min="10483" max="10486" width="0" style="104" hidden="1" customWidth="1"/>
    <col min="10487" max="10487" width="8.7109375" style="104" customWidth="1"/>
    <col min="10488" max="10488" width="10" style="104" bestFit="1" customWidth="1"/>
    <col min="10489" max="10489" width="11.42578125" style="104" bestFit="1" customWidth="1"/>
    <col min="10490" max="10490" width="23.28515625" style="104" customWidth="1"/>
    <col min="10491" max="10491" width="11.42578125" style="104" bestFit="1" customWidth="1"/>
    <col min="10492" max="10719" width="9.140625" style="104"/>
    <col min="10720" max="10720" width="5.28515625" style="104" customWidth="1"/>
    <col min="10721" max="10721" width="35.28515625" style="104" customWidth="1"/>
    <col min="10722" max="10722" width="8.7109375" style="104" customWidth="1"/>
    <col min="10723" max="10723" width="10.5703125" style="104" customWidth="1"/>
    <col min="10724" max="10724" width="9.85546875" style="104" customWidth="1"/>
    <col min="10725" max="10725" width="8.42578125" style="104" customWidth="1"/>
    <col min="10726" max="10726" width="8.140625" style="104" customWidth="1"/>
    <col min="10727" max="10727" width="9" style="104" customWidth="1"/>
    <col min="10728" max="10728" width="8.7109375" style="104" customWidth="1"/>
    <col min="10729" max="10730" width="8.85546875" style="104" customWidth="1"/>
    <col min="10731" max="10731" width="9" style="104" customWidth="1"/>
    <col min="10732" max="10732" width="9.28515625" style="104" customWidth="1"/>
    <col min="10733" max="10734" width="8.5703125" style="104" customWidth="1"/>
    <col min="10735" max="10735" width="8.42578125" style="104" customWidth="1"/>
    <col min="10736" max="10736" width="8.7109375" style="104" customWidth="1"/>
    <col min="10737" max="10737" width="8.42578125" style="104" customWidth="1"/>
    <col min="10738" max="10738" width="9" style="104" customWidth="1"/>
    <col min="10739" max="10742" width="0" style="104" hidden="1" customWidth="1"/>
    <col min="10743" max="10743" width="8.7109375" style="104" customWidth="1"/>
    <col min="10744" max="10744" width="10" style="104" bestFit="1" customWidth="1"/>
    <col min="10745" max="10745" width="11.42578125" style="104" bestFit="1" customWidth="1"/>
    <col min="10746" max="10746" width="23.28515625" style="104" customWidth="1"/>
    <col min="10747" max="10747" width="11.42578125" style="104" bestFit="1" customWidth="1"/>
    <col min="10748" max="10975" width="9.140625" style="104"/>
    <col min="10976" max="10976" width="5.28515625" style="104" customWidth="1"/>
    <col min="10977" max="10977" width="35.28515625" style="104" customWidth="1"/>
    <col min="10978" max="10978" width="8.7109375" style="104" customWidth="1"/>
    <col min="10979" max="10979" width="10.5703125" style="104" customWidth="1"/>
    <col min="10980" max="10980" width="9.85546875" style="104" customWidth="1"/>
    <col min="10981" max="10981" width="8.42578125" style="104" customWidth="1"/>
    <col min="10982" max="10982" width="8.140625" style="104" customWidth="1"/>
    <col min="10983" max="10983" width="9" style="104" customWidth="1"/>
    <col min="10984" max="10984" width="8.7109375" style="104" customWidth="1"/>
    <col min="10985" max="10986" width="8.85546875" style="104" customWidth="1"/>
    <col min="10987" max="10987" width="9" style="104" customWidth="1"/>
    <col min="10988" max="10988" width="9.28515625" style="104" customWidth="1"/>
    <col min="10989" max="10990" width="8.5703125" style="104" customWidth="1"/>
    <col min="10991" max="10991" width="8.42578125" style="104" customWidth="1"/>
    <col min="10992" max="10992" width="8.7109375" style="104" customWidth="1"/>
    <col min="10993" max="10993" width="8.42578125" style="104" customWidth="1"/>
    <col min="10994" max="10994" width="9" style="104" customWidth="1"/>
    <col min="10995" max="10998" width="0" style="104" hidden="1" customWidth="1"/>
    <col min="10999" max="10999" width="8.7109375" style="104" customWidth="1"/>
    <col min="11000" max="11000" width="10" style="104" bestFit="1" customWidth="1"/>
    <col min="11001" max="11001" width="11.42578125" style="104" bestFit="1" customWidth="1"/>
    <col min="11002" max="11002" width="23.28515625" style="104" customWidth="1"/>
    <col min="11003" max="11003" width="11.42578125" style="104" bestFit="1" customWidth="1"/>
    <col min="11004" max="11231" width="9.140625" style="104"/>
    <col min="11232" max="11232" width="5.28515625" style="104" customWidth="1"/>
    <col min="11233" max="11233" width="35.28515625" style="104" customWidth="1"/>
    <col min="11234" max="11234" width="8.7109375" style="104" customWidth="1"/>
    <col min="11235" max="11235" width="10.5703125" style="104" customWidth="1"/>
    <col min="11236" max="11236" width="9.85546875" style="104" customWidth="1"/>
    <col min="11237" max="11237" width="8.42578125" style="104" customWidth="1"/>
    <col min="11238" max="11238" width="8.140625" style="104" customWidth="1"/>
    <col min="11239" max="11239" width="9" style="104" customWidth="1"/>
    <col min="11240" max="11240" width="8.7109375" style="104" customWidth="1"/>
    <col min="11241" max="11242" width="8.85546875" style="104" customWidth="1"/>
    <col min="11243" max="11243" width="9" style="104" customWidth="1"/>
    <col min="11244" max="11244" width="9.28515625" style="104" customWidth="1"/>
    <col min="11245" max="11246" width="8.5703125" style="104" customWidth="1"/>
    <col min="11247" max="11247" width="8.42578125" style="104" customWidth="1"/>
    <col min="11248" max="11248" width="8.7109375" style="104" customWidth="1"/>
    <col min="11249" max="11249" width="8.42578125" style="104" customWidth="1"/>
    <col min="11250" max="11250" width="9" style="104" customWidth="1"/>
    <col min="11251" max="11254" width="0" style="104" hidden="1" customWidth="1"/>
    <col min="11255" max="11255" width="8.7109375" style="104" customWidth="1"/>
    <col min="11256" max="11256" width="10" style="104" bestFit="1" customWidth="1"/>
    <col min="11257" max="11257" width="11.42578125" style="104" bestFit="1" customWidth="1"/>
    <col min="11258" max="11258" width="23.28515625" style="104" customWidth="1"/>
    <col min="11259" max="11259" width="11.42578125" style="104" bestFit="1" customWidth="1"/>
    <col min="11260" max="11487" width="9.140625" style="104"/>
    <col min="11488" max="11488" width="5.28515625" style="104" customWidth="1"/>
    <col min="11489" max="11489" width="35.28515625" style="104" customWidth="1"/>
    <col min="11490" max="11490" width="8.7109375" style="104" customWidth="1"/>
    <col min="11491" max="11491" width="10.5703125" style="104" customWidth="1"/>
    <col min="11492" max="11492" width="9.85546875" style="104" customWidth="1"/>
    <col min="11493" max="11493" width="8.42578125" style="104" customWidth="1"/>
    <col min="11494" max="11494" width="8.140625" style="104" customWidth="1"/>
    <col min="11495" max="11495" width="9" style="104" customWidth="1"/>
    <col min="11496" max="11496" width="8.7109375" style="104" customWidth="1"/>
    <col min="11497" max="11498" width="8.85546875" style="104" customWidth="1"/>
    <col min="11499" max="11499" width="9" style="104" customWidth="1"/>
    <col min="11500" max="11500" width="9.28515625" style="104" customWidth="1"/>
    <col min="11501" max="11502" width="8.5703125" style="104" customWidth="1"/>
    <col min="11503" max="11503" width="8.42578125" style="104" customWidth="1"/>
    <col min="11504" max="11504" width="8.7109375" style="104" customWidth="1"/>
    <col min="11505" max="11505" width="8.42578125" style="104" customWidth="1"/>
    <col min="11506" max="11506" width="9" style="104" customWidth="1"/>
    <col min="11507" max="11510" width="0" style="104" hidden="1" customWidth="1"/>
    <col min="11511" max="11511" width="8.7109375" style="104" customWidth="1"/>
    <col min="11512" max="11512" width="10" style="104" bestFit="1" customWidth="1"/>
    <col min="11513" max="11513" width="11.42578125" style="104" bestFit="1" customWidth="1"/>
    <col min="11514" max="11514" width="23.28515625" style="104" customWidth="1"/>
    <col min="11515" max="11515" width="11.42578125" style="104" bestFit="1" customWidth="1"/>
    <col min="11516" max="11743" width="9.140625" style="104"/>
    <col min="11744" max="11744" width="5.28515625" style="104" customWidth="1"/>
    <col min="11745" max="11745" width="35.28515625" style="104" customWidth="1"/>
    <col min="11746" max="11746" width="8.7109375" style="104" customWidth="1"/>
    <col min="11747" max="11747" width="10.5703125" style="104" customWidth="1"/>
    <col min="11748" max="11748" width="9.85546875" style="104" customWidth="1"/>
    <col min="11749" max="11749" width="8.42578125" style="104" customWidth="1"/>
    <col min="11750" max="11750" width="8.140625" style="104" customWidth="1"/>
    <col min="11751" max="11751" width="9" style="104" customWidth="1"/>
    <col min="11752" max="11752" width="8.7109375" style="104" customWidth="1"/>
    <col min="11753" max="11754" width="8.85546875" style="104" customWidth="1"/>
    <col min="11755" max="11755" width="9" style="104" customWidth="1"/>
    <col min="11756" max="11756" width="9.28515625" style="104" customWidth="1"/>
    <col min="11757" max="11758" width="8.5703125" style="104" customWidth="1"/>
    <col min="11759" max="11759" width="8.42578125" style="104" customWidth="1"/>
    <col min="11760" max="11760" width="8.7109375" style="104" customWidth="1"/>
    <col min="11761" max="11761" width="8.42578125" style="104" customWidth="1"/>
    <col min="11762" max="11762" width="9" style="104" customWidth="1"/>
    <col min="11763" max="11766" width="0" style="104" hidden="1" customWidth="1"/>
    <col min="11767" max="11767" width="8.7109375" style="104" customWidth="1"/>
    <col min="11768" max="11768" width="10" style="104" bestFit="1" customWidth="1"/>
    <col min="11769" max="11769" width="11.42578125" style="104" bestFit="1" customWidth="1"/>
    <col min="11770" max="11770" width="23.28515625" style="104" customWidth="1"/>
    <col min="11771" max="11771" width="11.42578125" style="104" bestFit="1" customWidth="1"/>
    <col min="11772" max="11999" width="9.140625" style="104"/>
    <col min="12000" max="12000" width="5.28515625" style="104" customWidth="1"/>
    <col min="12001" max="12001" width="35.28515625" style="104" customWidth="1"/>
    <col min="12002" max="12002" width="8.7109375" style="104" customWidth="1"/>
    <col min="12003" max="12003" width="10.5703125" style="104" customWidth="1"/>
    <col min="12004" max="12004" width="9.85546875" style="104" customWidth="1"/>
    <col min="12005" max="12005" width="8.42578125" style="104" customWidth="1"/>
    <col min="12006" max="12006" width="8.140625" style="104" customWidth="1"/>
    <col min="12007" max="12007" width="9" style="104" customWidth="1"/>
    <col min="12008" max="12008" width="8.7109375" style="104" customWidth="1"/>
    <col min="12009" max="12010" width="8.85546875" style="104" customWidth="1"/>
    <col min="12011" max="12011" width="9" style="104" customWidth="1"/>
    <col min="12012" max="12012" width="9.28515625" style="104" customWidth="1"/>
    <col min="12013" max="12014" width="8.5703125" style="104" customWidth="1"/>
    <col min="12015" max="12015" width="8.42578125" style="104" customWidth="1"/>
    <col min="12016" max="12016" width="8.7109375" style="104" customWidth="1"/>
    <col min="12017" max="12017" width="8.42578125" style="104" customWidth="1"/>
    <col min="12018" max="12018" width="9" style="104" customWidth="1"/>
    <col min="12019" max="12022" width="0" style="104" hidden="1" customWidth="1"/>
    <col min="12023" max="12023" width="8.7109375" style="104" customWidth="1"/>
    <col min="12024" max="12024" width="10" style="104" bestFit="1" customWidth="1"/>
    <col min="12025" max="12025" width="11.42578125" style="104" bestFit="1" customWidth="1"/>
    <col min="12026" max="12026" width="23.28515625" style="104" customWidth="1"/>
    <col min="12027" max="12027" width="11.42578125" style="104" bestFit="1" customWidth="1"/>
    <col min="12028" max="12255" width="9.140625" style="104"/>
    <col min="12256" max="12256" width="5.28515625" style="104" customWidth="1"/>
    <col min="12257" max="12257" width="35.28515625" style="104" customWidth="1"/>
    <col min="12258" max="12258" width="8.7109375" style="104" customWidth="1"/>
    <col min="12259" max="12259" width="10.5703125" style="104" customWidth="1"/>
    <col min="12260" max="12260" width="9.85546875" style="104" customWidth="1"/>
    <col min="12261" max="12261" width="8.42578125" style="104" customWidth="1"/>
    <col min="12262" max="12262" width="8.140625" style="104" customWidth="1"/>
    <col min="12263" max="12263" width="9" style="104" customWidth="1"/>
    <col min="12264" max="12264" width="8.7109375" style="104" customWidth="1"/>
    <col min="12265" max="12266" width="8.85546875" style="104" customWidth="1"/>
    <col min="12267" max="12267" width="9" style="104" customWidth="1"/>
    <col min="12268" max="12268" width="9.28515625" style="104" customWidth="1"/>
    <col min="12269" max="12270" width="8.5703125" style="104" customWidth="1"/>
    <col min="12271" max="12271" width="8.42578125" style="104" customWidth="1"/>
    <col min="12272" max="12272" width="8.7109375" style="104" customWidth="1"/>
    <col min="12273" max="12273" width="8.42578125" style="104" customWidth="1"/>
    <col min="12274" max="12274" width="9" style="104" customWidth="1"/>
    <col min="12275" max="12278" width="0" style="104" hidden="1" customWidth="1"/>
    <col min="12279" max="12279" width="8.7109375" style="104" customWidth="1"/>
    <col min="12280" max="12280" width="10" style="104" bestFit="1" customWidth="1"/>
    <col min="12281" max="12281" width="11.42578125" style="104" bestFit="1" customWidth="1"/>
    <col min="12282" max="12282" width="23.28515625" style="104" customWidth="1"/>
    <col min="12283" max="12283" width="11.42578125" style="104" bestFit="1" customWidth="1"/>
    <col min="12284" max="12511" width="9.140625" style="104"/>
    <col min="12512" max="12512" width="5.28515625" style="104" customWidth="1"/>
    <col min="12513" max="12513" width="35.28515625" style="104" customWidth="1"/>
    <col min="12514" max="12514" width="8.7109375" style="104" customWidth="1"/>
    <col min="12515" max="12515" width="10.5703125" style="104" customWidth="1"/>
    <col min="12516" max="12516" width="9.85546875" style="104" customWidth="1"/>
    <col min="12517" max="12517" width="8.42578125" style="104" customWidth="1"/>
    <col min="12518" max="12518" width="8.140625" style="104" customWidth="1"/>
    <col min="12519" max="12519" width="9" style="104" customWidth="1"/>
    <col min="12520" max="12520" width="8.7109375" style="104" customWidth="1"/>
    <col min="12521" max="12522" width="8.85546875" style="104" customWidth="1"/>
    <col min="12523" max="12523" width="9" style="104" customWidth="1"/>
    <col min="12524" max="12524" width="9.28515625" style="104" customWidth="1"/>
    <col min="12525" max="12526" width="8.5703125" style="104" customWidth="1"/>
    <col min="12527" max="12527" width="8.42578125" style="104" customWidth="1"/>
    <col min="12528" max="12528" width="8.7109375" style="104" customWidth="1"/>
    <col min="12529" max="12529" width="8.42578125" style="104" customWidth="1"/>
    <col min="12530" max="12530" width="9" style="104" customWidth="1"/>
    <col min="12531" max="12534" width="0" style="104" hidden="1" customWidth="1"/>
    <col min="12535" max="12535" width="8.7109375" style="104" customWidth="1"/>
    <col min="12536" max="12536" width="10" style="104" bestFit="1" customWidth="1"/>
    <col min="12537" max="12537" width="11.42578125" style="104" bestFit="1" customWidth="1"/>
    <col min="12538" max="12538" width="23.28515625" style="104" customWidth="1"/>
    <col min="12539" max="12539" width="11.42578125" style="104" bestFit="1" customWidth="1"/>
    <col min="12540" max="12767" width="9.140625" style="104"/>
    <col min="12768" max="12768" width="5.28515625" style="104" customWidth="1"/>
    <col min="12769" max="12769" width="35.28515625" style="104" customWidth="1"/>
    <col min="12770" max="12770" width="8.7109375" style="104" customWidth="1"/>
    <col min="12771" max="12771" width="10.5703125" style="104" customWidth="1"/>
    <col min="12772" max="12772" width="9.85546875" style="104" customWidth="1"/>
    <col min="12773" max="12773" width="8.42578125" style="104" customWidth="1"/>
    <col min="12774" max="12774" width="8.140625" style="104" customWidth="1"/>
    <col min="12775" max="12775" width="9" style="104" customWidth="1"/>
    <col min="12776" max="12776" width="8.7109375" style="104" customWidth="1"/>
    <col min="12777" max="12778" width="8.85546875" style="104" customWidth="1"/>
    <col min="12779" max="12779" width="9" style="104" customWidth="1"/>
    <col min="12780" max="12780" width="9.28515625" style="104" customWidth="1"/>
    <col min="12781" max="12782" width="8.5703125" style="104" customWidth="1"/>
    <col min="12783" max="12783" width="8.42578125" style="104" customWidth="1"/>
    <col min="12784" max="12784" width="8.7109375" style="104" customWidth="1"/>
    <col min="12785" max="12785" width="8.42578125" style="104" customWidth="1"/>
    <col min="12786" max="12786" width="9" style="104" customWidth="1"/>
    <col min="12787" max="12790" width="0" style="104" hidden="1" customWidth="1"/>
    <col min="12791" max="12791" width="8.7109375" style="104" customWidth="1"/>
    <col min="12792" max="12792" width="10" style="104" bestFit="1" customWidth="1"/>
    <col min="12793" max="12793" width="11.42578125" style="104" bestFit="1" customWidth="1"/>
    <col min="12794" max="12794" width="23.28515625" style="104" customWidth="1"/>
    <col min="12795" max="12795" width="11.42578125" style="104" bestFit="1" customWidth="1"/>
    <col min="12796" max="13023" width="9.140625" style="104"/>
    <col min="13024" max="13024" width="5.28515625" style="104" customWidth="1"/>
    <col min="13025" max="13025" width="35.28515625" style="104" customWidth="1"/>
    <col min="13026" max="13026" width="8.7109375" style="104" customWidth="1"/>
    <col min="13027" max="13027" width="10.5703125" style="104" customWidth="1"/>
    <col min="13028" max="13028" width="9.85546875" style="104" customWidth="1"/>
    <col min="13029" max="13029" width="8.42578125" style="104" customWidth="1"/>
    <col min="13030" max="13030" width="8.140625" style="104" customWidth="1"/>
    <col min="13031" max="13031" width="9" style="104" customWidth="1"/>
    <col min="13032" max="13032" width="8.7109375" style="104" customWidth="1"/>
    <col min="13033" max="13034" width="8.85546875" style="104" customWidth="1"/>
    <col min="13035" max="13035" width="9" style="104" customWidth="1"/>
    <col min="13036" max="13036" width="9.28515625" style="104" customWidth="1"/>
    <col min="13037" max="13038" width="8.5703125" style="104" customWidth="1"/>
    <col min="13039" max="13039" width="8.42578125" style="104" customWidth="1"/>
    <col min="13040" max="13040" width="8.7109375" style="104" customWidth="1"/>
    <col min="13041" max="13041" width="8.42578125" style="104" customWidth="1"/>
    <col min="13042" max="13042" width="9" style="104" customWidth="1"/>
    <col min="13043" max="13046" width="0" style="104" hidden="1" customWidth="1"/>
    <col min="13047" max="13047" width="8.7109375" style="104" customWidth="1"/>
    <col min="13048" max="13048" width="10" style="104" bestFit="1" customWidth="1"/>
    <col min="13049" max="13049" width="11.42578125" style="104" bestFit="1" customWidth="1"/>
    <col min="13050" max="13050" width="23.28515625" style="104" customWidth="1"/>
    <col min="13051" max="13051" width="11.42578125" style="104" bestFit="1" customWidth="1"/>
    <col min="13052" max="13279" width="9.140625" style="104"/>
    <col min="13280" max="13280" width="5.28515625" style="104" customWidth="1"/>
    <col min="13281" max="13281" width="35.28515625" style="104" customWidth="1"/>
    <col min="13282" max="13282" width="8.7109375" style="104" customWidth="1"/>
    <col min="13283" max="13283" width="10.5703125" style="104" customWidth="1"/>
    <col min="13284" max="13284" width="9.85546875" style="104" customWidth="1"/>
    <col min="13285" max="13285" width="8.42578125" style="104" customWidth="1"/>
    <col min="13286" max="13286" width="8.140625" style="104" customWidth="1"/>
    <col min="13287" max="13287" width="9" style="104" customWidth="1"/>
    <col min="13288" max="13288" width="8.7109375" style="104" customWidth="1"/>
    <col min="13289" max="13290" width="8.85546875" style="104" customWidth="1"/>
    <col min="13291" max="13291" width="9" style="104" customWidth="1"/>
    <col min="13292" max="13292" width="9.28515625" style="104" customWidth="1"/>
    <col min="13293" max="13294" width="8.5703125" style="104" customWidth="1"/>
    <col min="13295" max="13295" width="8.42578125" style="104" customWidth="1"/>
    <col min="13296" max="13296" width="8.7109375" style="104" customWidth="1"/>
    <col min="13297" max="13297" width="8.42578125" style="104" customWidth="1"/>
    <col min="13298" max="13298" width="9" style="104" customWidth="1"/>
    <col min="13299" max="13302" width="0" style="104" hidden="1" customWidth="1"/>
    <col min="13303" max="13303" width="8.7109375" style="104" customWidth="1"/>
    <col min="13304" max="13304" width="10" style="104" bestFit="1" customWidth="1"/>
    <col min="13305" max="13305" width="11.42578125" style="104" bestFit="1" customWidth="1"/>
    <col min="13306" max="13306" width="23.28515625" style="104" customWidth="1"/>
    <col min="13307" max="13307" width="11.42578125" style="104" bestFit="1" customWidth="1"/>
    <col min="13308" max="13535" width="9.140625" style="104"/>
    <col min="13536" max="13536" width="5.28515625" style="104" customWidth="1"/>
    <col min="13537" max="13537" width="35.28515625" style="104" customWidth="1"/>
    <col min="13538" max="13538" width="8.7109375" style="104" customWidth="1"/>
    <col min="13539" max="13539" width="10.5703125" style="104" customWidth="1"/>
    <col min="13540" max="13540" width="9.85546875" style="104" customWidth="1"/>
    <col min="13541" max="13541" width="8.42578125" style="104" customWidth="1"/>
    <col min="13542" max="13542" width="8.140625" style="104" customWidth="1"/>
    <col min="13543" max="13543" width="9" style="104" customWidth="1"/>
    <col min="13544" max="13544" width="8.7109375" style="104" customWidth="1"/>
    <col min="13545" max="13546" width="8.85546875" style="104" customWidth="1"/>
    <col min="13547" max="13547" width="9" style="104" customWidth="1"/>
    <col min="13548" max="13548" width="9.28515625" style="104" customWidth="1"/>
    <col min="13549" max="13550" width="8.5703125" style="104" customWidth="1"/>
    <col min="13551" max="13551" width="8.42578125" style="104" customWidth="1"/>
    <col min="13552" max="13552" width="8.7109375" style="104" customWidth="1"/>
    <col min="13553" max="13553" width="8.42578125" style="104" customWidth="1"/>
    <col min="13554" max="13554" width="9" style="104" customWidth="1"/>
    <col min="13555" max="13558" width="0" style="104" hidden="1" customWidth="1"/>
    <col min="13559" max="13559" width="8.7109375" style="104" customWidth="1"/>
    <col min="13560" max="13560" width="10" style="104" bestFit="1" customWidth="1"/>
    <col min="13561" max="13561" width="11.42578125" style="104" bestFit="1" customWidth="1"/>
    <col min="13562" max="13562" width="23.28515625" style="104" customWidth="1"/>
    <col min="13563" max="13563" width="11.42578125" style="104" bestFit="1" customWidth="1"/>
    <col min="13564" max="13791" width="9.140625" style="104"/>
    <col min="13792" max="13792" width="5.28515625" style="104" customWidth="1"/>
    <col min="13793" max="13793" width="35.28515625" style="104" customWidth="1"/>
    <col min="13794" max="13794" width="8.7109375" style="104" customWidth="1"/>
    <col min="13795" max="13795" width="10.5703125" style="104" customWidth="1"/>
    <col min="13796" max="13796" width="9.85546875" style="104" customWidth="1"/>
    <col min="13797" max="13797" width="8.42578125" style="104" customWidth="1"/>
    <col min="13798" max="13798" width="8.140625" style="104" customWidth="1"/>
    <col min="13799" max="13799" width="9" style="104" customWidth="1"/>
    <col min="13800" max="13800" width="8.7109375" style="104" customWidth="1"/>
    <col min="13801" max="13802" width="8.85546875" style="104" customWidth="1"/>
    <col min="13803" max="13803" width="9" style="104" customWidth="1"/>
    <col min="13804" max="13804" width="9.28515625" style="104" customWidth="1"/>
    <col min="13805" max="13806" width="8.5703125" style="104" customWidth="1"/>
    <col min="13807" max="13807" width="8.42578125" style="104" customWidth="1"/>
    <col min="13808" max="13808" width="8.7109375" style="104" customWidth="1"/>
    <col min="13809" max="13809" width="8.42578125" style="104" customWidth="1"/>
    <col min="13810" max="13810" width="9" style="104" customWidth="1"/>
    <col min="13811" max="13814" width="0" style="104" hidden="1" customWidth="1"/>
    <col min="13815" max="13815" width="8.7109375" style="104" customWidth="1"/>
    <col min="13816" max="13816" width="10" style="104" bestFit="1" customWidth="1"/>
    <col min="13817" max="13817" width="11.42578125" style="104" bestFit="1" customWidth="1"/>
    <col min="13818" max="13818" width="23.28515625" style="104" customWidth="1"/>
    <col min="13819" max="13819" width="11.42578125" style="104" bestFit="1" customWidth="1"/>
    <col min="13820" max="14047" width="9.140625" style="104"/>
    <col min="14048" max="14048" width="5.28515625" style="104" customWidth="1"/>
    <col min="14049" max="14049" width="35.28515625" style="104" customWidth="1"/>
    <col min="14050" max="14050" width="8.7109375" style="104" customWidth="1"/>
    <col min="14051" max="14051" width="10.5703125" style="104" customWidth="1"/>
    <col min="14052" max="14052" width="9.85546875" style="104" customWidth="1"/>
    <col min="14053" max="14053" width="8.42578125" style="104" customWidth="1"/>
    <col min="14054" max="14054" width="8.140625" style="104" customWidth="1"/>
    <col min="14055" max="14055" width="9" style="104" customWidth="1"/>
    <col min="14056" max="14056" width="8.7109375" style="104" customWidth="1"/>
    <col min="14057" max="14058" width="8.85546875" style="104" customWidth="1"/>
    <col min="14059" max="14059" width="9" style="104" customWidth="1"/>
    <col min="14060" max="14060" width="9.28515625" style="104" customWidth="1"/>
    <col min="14061" max="14062" width="8.5703125" style="104" customWidth="1"/>
    <col min="14063" max="14063" width="8.42578125" style="104" customWidth="1"/>
    <col min="14064" max="14064" width="8.7109375" style="104" customWidth="1"/>
    <col min="14065" max="14065" width="8.42578125" style="104" customWidth="1"/>
    <col min="14066" max="14066" width="9" style="104" customWidth="1"/>
    <col min="14067" max="14070" width="0" style="104" hidden="1" customWidth="1"/>
    <col min="14071" max="14071" width="8.7109375" style="104" customWidth="1"/>
    <col min="14072" max="14072" width="10" style="104" bestFit="1" customWidth="1"/>
    <col min="14073" max="14073" width="11.42578125" style="104" bestFit="1" customWidth="1"/>
    <col min="14074" max="14074" width="23.28515625" style="104" customWidth="1"/>
    <col min="14075" max="14075" width="11.42578125" style="104" bestFit="1" customWidth="1"/>
    <col min="14076" max="14303" width="9.140625" style="104"/>
    <col min="14304" max="14304" width="5.28515625" style="104" customWidth="1"/>
    <col min="14305" max="14305" width="35.28515625" style="104" customWidth="1"/>
    <col min="14306" max="14306" width="8.7109375" style="104" customWidth="1"/>
    <col min="14307" max="14307" width="10.5703125" style="104" customWidth="1"/>
    <col min="14308" max="14308" width="9.85546875" style="104" customWidth="1"/>
    <col min="14309" max="14309" width="8.42578125" style="104" customWidth="1"/>
    <col min="14310" max="14310" width="8.140625" style="104" customWidth="1"/>
    <col min="14311" max="14311" width="9" style="104" customWidth="1"/>
    <col min="14312" max="14312" width="8.7109375" style="104" customWidth="1"/>
    <col min="14313" max="14314" width="8.85546875" style="104" customWidth="1"/>
    <col min="14315" max="14315" width="9" style="104" customWidth="1"/>
    <col min="14316" max="14316" width="9.28515625" style="104" customWidth="1"/>
    <col min="14317" max="14318" width="8.5703125" style="104" customWidth="1"/>
    <col min="14319" max="14319" width="8.42578125" style="104" customWidth="1"/>
    <col min="14320" max="14320" width="8.7109375" style="104" customWidth="1"/>
    <col min="14321" max="14321" width="8.42578125" style="104" customWidth="1"/>
    <col min="14322" max="14322" width="9" style="104" customWidth="1"/>
    <col min="14323" max="14326" width="0" style="104" hidden="1" customWidth="1"/>
    <col min="14327" max="14327" width="8.7109375" style="104" customWidth="1"/>
    <col min="14328" max="14328" width="10" style="104" bestFit="1" customWidth="1"/>
    <col min="14329" max="14329" width="11.42578125" style="104" bestFit="1" customWidth="1"/>
    <col min="14330" max="14330" width="23.28515625" style="104" customWidth="1"/>
    <col min="14331" max="14331" width="11.42578125" style="104" bestFit="1" customWidth="1"/>
    <col min="14332" max="14559" width="9.140625" style="104"/>
    <col min="14560" max="14560" width="5.28515625" style="104" customWidth="1"/>
    <col min="14561" max="14561" width="35.28515625" style="104" customWidth="1"/>
    <col min="14562" max="14562" width="8.7109375" style="104" customWidth="1"/>
    <col min="14563" max="14563" width="10.5703125" style="104" customWidth="1"/>
    <col min="14564" max="14564" width="9.85546875" style="104" customWidth="1"/>
    <col min="14565" max="14565" width="8.42578125" style="104" customWidth="1"/>
    <col min="14566" max="14566" width="8.140625" style="104" customWidth="1"/>
    <col min="14567" max="14567" width="9" style="104" customWidth="1"/>
    <col min="14568" max="14568" width="8.7109375" style="104" customWidth="1"/>
    <col min="14569" max="14570" width="8.85546875" style="104" customWidth="1"/>
    <col min="14571" max="14571" width="9" style="104" customWidth="1"/>
    <col min="14572" max="14572" width="9.28515625" style="104" customWidth="1"/>
    <col min="14573" max="14574" width="8.5703125" style="104" customWidth="1"/>
    <col min="14575" max="14575" width="8.42578125" style="104" customWidth="1"/>
    <col min="14576" max="14576" width="8.7109375" style="104" customWidth="1"/>
    <col min="14577" max="14577" width="8.42578125" style="104" customWidth="1"/>
    <col min="14578" max="14578" width="9" style="104" customWidth="1"/>
    <col min="14579" max="14582" width="0" style="104" hidden="1" customWidth="1"/>
    <col min="14583" max="14583" width="8.7109375" style="104" customWidth="1"/>
    <col min="14584" max="14584" width="10" style="104" bestFit="1" customWidth="1"/>
    <col min="14585" max="14585" width="11.42578125" style="104" bestFit="1" customWidth="1"/>
    <col min="14586" max="14586" width="23.28515625" style="104" customWidth="1"/>
    <col min="14587" max="14587" width="11.42578125" style="104" bestFit="1" customWidth="1"/>
    <col min="14588" max="14815" width="9.140625" style="104"/>
    <col min="14816" max="14816" width="5.28515625" style="104" customWidth="1"/>
    <col min="14817" max="14817" width="35.28515625" style="104" customWidth="1"/>
    <col min="14818" max="14818" width="8.7109375" style="104" customWidth="1"/>
    <col min="14819" max="14819" width="10.5703125" style="104" customWidth="1"/>
    <col min="14820" max="14820" width="9.85546875" style="104" customWidth="1"/>
    <col min="14821" max="14821" width="8.42578125" style="104" customWidth="1"/>
    <col min="14822" max="14822" width="8.140625" style="104" customWidth="1"/>
    <col min="14823" max="14823" width="9" style="104" customWidth="1"/>
    <col min="14824" max="14824" width="8.7109375" style="104" customWidth="1"/>
    <col min="14825" max="14826" width="8.85546875" style="104" customWidth="1"/>
    <col min="14827" max="14827" width="9" style="104" customWidth="1"/>
    <col min="14828" max="14828" width="9.28515625" style="104" customWidth="1"/>
    <col min="14829" max="14830" width="8.5703125" style="104" customWidth="1"/>
    <col min="14831" max="14831" width="8.42578125" style="104" customWidth="1"/>
    <col min="14832" max="14832" width="8.7109375" style="104" customWidth="1"/>
    <col min="14833" max="14833" width="8.42578125" style="104" customWidth="1"/>
    <col min="14834" max="14834" width="9" style="104" customWidth="1"/>
    <col min="14835" max="14838" width="0" style="104" hidden="1" customWidth="1"/>
    <col min="14839" max="14839" width="8.7109375" style="104" customWidth="1"/>
    <col min="14840" max="14840" width="10" style="104" bestFit="1" customWidth="1"/>
    <col min="14841" max="14841" width="11.42578125" style="104" bestFit="1" customWidth="1"/>
    <col min="14842" max="14842" width="23.28515625" style="104" customWidth="1"/>
    <col min="14843" max="14843" width="11.42578125" style="104" bestFit="1" customWidth="1"/>
    <col min="14844" max="15071" width="9.140625" style="104"/>
    <col min="15072" max="15072" width="5.28515625" style="104" customWidth="1"/>
    <col min="15073" max="15073" width="35.28515625" style="104" customWidth="1"/>
    <col min="15074" max="15074" width="8.7109375" style="104" customWidth="1"/>
    <col min="15075" max="15075" width="10.5703125" style="104" customWidth="1"/>
    <col min="15076" max="15076" width="9.85546875" style="104" customWidth="1"/>
    <col min="15077" max="15077" width="8.42578125" style="104" customWidth="1"/>
    <col min="15078" max="15078" width="8.140625" style="104" customWidth="1"/>
    <col min="15079" max="15079" width="9" style="104" customWidth="1"/>
    <col min="15080" max="15080" width="8.7109375" style="104" customWidth="1"/>
    <col min="15081" max="15082" width="8.85546875" style="104" customWidth="1"/>
    <col min="15083" max="15083" width="9" style="104" customWidth="1"/>
    <col min="15084" max="15084" width="9.28515625" style="104" customWidth="1"/>
    <col min="15085" max="15086" width="8.5703125" style="104" customWidth="1"/>
    <col min="15087" max="15087" width="8.42578125" style="104" customWidth="1"/>
    <col min="15088" max="15088" width="8.7109375" style="104" customWidth="1"/>
    <col min="15089" max="15089" width="8.42578125" style="104" customWidth="1"/>
    <col min="15090" max="15090" width="9" style="104" customWidth="1"/>
    <col min="15091" max="15094" width="0" style="104" hidden="1" customWidth="1"/>
    <col min="15095" max="15095" width="8.7109375" style="104" customWidth="1"/>
    <col min="15096" max="15096" width="10" style="104" bestFit="1" customWidth="1"/>
    <col min="15097" max="15097" width="11.42578125" style="104" bestFit="1" customWidth="1"/>
    <col min="15098" max="15098" width="23.28515625" style="104" customWidth="1"/>
    <col min="15099" max="15099" width="11.42578125" style="104" bestFit="1" customWidth="1"/>
    <col min="15100" max="15327" width="9.140625" style="104"/>
    <col min="15328" max="15328" width="5.28515625" style="104" customWidth="1"/>
    <col min="15329" max="15329" width="35.28515625" style="104" customWidth="1"/>
    <col min="15330" max="15330" width="8.7109375" style="104" customWidth="1"/>
    <col min="15331" max="15331" width="10.5703125" style="104" customWidth="1"/>
    <col min="15332" max="15332" width="9.85546875" style="104" customWidth="1"/>
    <col min="15333" max="15333" width="8.42578125" style="104" customWidth="1"/>
    <col min="15334" max="15334" width="8.140625" style="104" customWidth="1"/>
    <col min="15335" max="15335" width="9" style="104" customWidth="1"/>
    <col min="15336" max="15336" width="8.7109375" style="104" customWidth="1"/>
    <col min="15337" max="15338" width="8.85546875" style="104" customWidth="1"/>
    <col min="15339" max="15339" width="9" style="104" customWidth="1"/>
    <col min="15340" max="15340" width="9.28515625" style="104" customWidth="1"/>
    <col min="15341" max="15342" width="8.5703125" style="104" customWidth="1"/>
    <col min="15343" max="15343" width="8.42578125" style="104" customWidth="1"/>
    <col min="15344" max="15344" width="8.7109375" style="104" customWidth="1"/>
    <col min="15345" max="15345" width="8.42578125" style="104" customWidth="1"/>
    <col min="15346" max="15346" width="9" style="104" customWidth="1"/>
    <col min="15347" max="15350" width="0" style="104" hidden="1" customWidth="1"/>
    <col min="15351" max="15351" width="8.7109375" style="104" customWidth="1"/>
    <col min="15352" max="15352" width="10" style="104" bestFit="1" customWidth="1"/>
    <col min="15353" max="15353" width="11.42578125" style="104" bestFit="1" customWidth="1"/>
    <col min="15354" max="15354" width="23.28515625" style="104" customWidth="1"/>
    <col min="15355" max="15355" width="11.42578125" style="104" bestFit="1" customWidth="1"/>
    <col min="15356" max="15583" width="9.140625" style="104"/>
    <col min="15584" max="15584" width="5.28515625" style="104" customWidth="1"/>
    <col min="15585" max="15585" width="35.28515625" style="104" customWidth="1"/>
    <col min="15586" max="15586" width="8.7109375" style="104" customWidth="1"/>
    <col min="15587" max="15587" width="10.5703125" style="104" customWidth="1"/>
    <col min="15588" max="15588" width="9.85546875" style="104" customWidth="1"/>
    <col min="15589" max="15589" width="8.42578125" style="104" customWidth="1"/>
    <col min="15590" max="15590" width="8.140625" style="104" customWidth="1"/>
    <col min="15591" max="15591" width="9" style="104" customWidth="1"/>
    <col min="15592" max="15592" width="8.7109375" style="104" customWidth="1"/>
    <col min="15593" max="15594" width="8.85546875" style="104" customWidth="1"/>
    <col min="15595" max="15595" width="9" style="104" customWidth="1"/>
    <col min="15596" max="15596" width="9.28515625" style="104" customWidth="1"/>
    <col min="15597" max="15598" width="8.5703125" style="104" customWidth="1"/>
    <col min="15599" max="15599" width="8.42578125" style="104" customWidth="1"/>
    <col min="15600" max="15600" width="8.7109375" style="104" customWidth="1"/>
    <col min="15601" max="15601" width="8.42578125" style="104" customWidth="1"/>
    <col min="15602" max="15602" width="9" style="104" customWidth="1"/>
    <col min="15603" max="15606" width="0" style="104" hidden="1" customWidth="1"/>
    <col min="15607" max="15607" width="8.7109375" style="104" customWidth="1"/>
    <col min="15608" max="15608" width="10" style="104" bestFit="1" customWidth="1"/>
    <col min="15609" max="15609" width="11.42578125" style="104" bestFit="1" customWidth="1"/>
    <col min="15610" max="15610" width="23.28515625" style="104" customWidth="1"/>
    <col min="15611" max="15611" width="11.42578125" style="104" bestFit="1" customWidth="1"/>
    <col min="15612" max="15839" width="9.140625" style="104"/>
    <col min="15840" max="15840" width="5.28515625" style="104" customWidth="1"/>
    <col min="15841" max="15841" width="35.28515625" style="104" customWidth="1"/>
    <col min="15842" max="15842" width="8.7109375" style="104" customWidth="1"/>
    <col min="15843" max="15843" width="10.5703125" style="104" customWidth="1"/>
    <col min="15844" max="15844" width="9.85546875" style="104" customWidth="1"/>
    <col min="15845" max="15845" width="8.42578125" style="104" customWidth="1"/>
    <col min="15846" max="15846" width="8.140625" style="104" customWidth="1"/>
    <col min="15847" max="15847" width="9" style="104" customWidth="1"/>
    <col min="15848" max="15848" width="8.7109375" style="104" customWidth="1"/>
    <col min="15849" max="15850" width="8.85546875" style="104" customWidth="1"/>
    <col min="15851" max="15851" width="9" style="104" customWidth="1"/>
    <col min="15852" max="15852" width="9.28515625" style="104" customWidth="1"/>
    <col min="15853" max="15854" width="8.5703125" style="104" customWidth="1"/>
    <col min="15855" max="15855" width="8.42578125" style="104" customWidth="1"/>
    <col min="15856" max="15856" width="8.7109375" style="104" customWidth="1"/>
    <col min="15857" max="15857" width="8.42578125" style="104" customWidth="1"/>
    <col min="15858" max="15858" width="9" style="104" customWidth="1"/>
    <col min="15859" max="15862" width="0" style="104" hidden="1" customWidth="1"/>
    <col min="15863" max="15863" width="8.7109375" style="104" customWidth="1"/>
    <col min="15864" max="15864" width="10" style="104" bestFit="1" customWidth="1"/>
    <col min="15865" max="15865" width="11.42578125" style="104" bestFit="1" customWidth="1"/>
    <col min="15866" max="15866" width="23.28515625" style="104" customWidth="1"/>
    <col min="15867" max="15867" width="11.42578125" style="104" bestFit="1" customWidth="1"/>
    <col min="15868" max="16095" width="9.140625" style="104"/>
    <col min="16096" max="16096" width="5.28515625" style="104" customWidth="1"/>
    <col min="16097" max="16097" width="35.28515625" style="104" customWidth="1"/>
    <col min="16098" max="16098" width="8.7109375" style="104" customWidth="1"/>
    <col min="16099" max="16099" width="10.5703125" style="104" customWidth="1"/>
    <col min="16100" max="16100" width="9.85546875" style="104" customWidth="1"/>
    <col min="16101" max="16101" width="8.42578125" style="104" customWidth="1"/>
    <col min="16102" max="16102" width="8.140625" style="104" customWidth="1"/>
    <col min="16103" max="16103" width="9" style="104" customWidth="1"/>
    <col min="16104" max="16104" width="8.7109375" style="104" customWidth="1"/>
    <col min="16105" max="16106" width="8.85546875" style="104" customWidth="1"/>
    <col min="16107" max="16107" width="9" style="104" customWidth="1"/>
    <col min="16108" max="16108" width="9.28515625" style="104" customWidth="1"/>
    <col min="16109" max="16110" width="8.5703125" style="104" customWidth="1"/>
    <col min="16111" max="16111" width="8.42578125" style="104" customWidth="1"/>
    <col min="16112" max="16112" width="8.7109375" style="104" customWidth="1"/>
    <col min="16113" max="16113" width="8.42578125" style="104" customWidth="1"/>
    <col min="16114" max="16114" width="9" style="104" customWidth="1"/>
    <col min="16115" max="16118" width="0" style="104" hidden="1" customWidth="1"/>
    <col min="16119" max="16119" width="8.7109375" style="104" customWidth="1"/>
    <col min="16120" max="16120" width="10" style="104" bestFit="1" customWidth="1"/>
    <col min="16121" max="16121" width="11.42578125" style="104" bestFit="1" customWidth="1"/>
    <col min="16122" max="16122" width="23.28515625" style="104" customWidth="1"/>
    <col min="16123" max="16123" width="11.42578125" style="104" bestFit="1" customWidth="1"/>
    <col min="16124" max="16351" width="9.140625" style="104"/>
    <col min="16352" max="16366" width="9.140625" style="104" customWidth="1"/>
    <col min="16367" max="16384" width="9.140625" style="104"/>
  </cols>
  <sheetData>
    <row r="1" spans="1:27" ht="17.45" customHeight="1">
      <c r="A1" s="1758" t="s">
        <v>169</v>
      </c>
      <c r="B1" s="1758"/>
      <c r="C1" s="103"/>
      <c r="D1" s="1743"/>
      <c r="E1" s="1743"/>
      <c r="F1" s="1743"/>
      <c r="G1" s="1743"/>
      <c r="H1" s="1743"/>
      <c r="I1" s="1743"/>
      <c r="J1" s="1743"/>
      <c r="K1" s="1743"/>
      <c r="L1" s="1743"/>
    </row>
    <row r="2" spans="1:27" s="109" customFormat="1" ht="20.45" customHeight="1">
      <c r="A2" s="1744" t="s">
        <v>808</v>
      </c>
      <c r="B2" s="1744"/>
      <c r="C2" s="1744"/>
      <c r="D2" s="1744"/>
      <c r="E2" s="1744"/>
      <c r="F2" s="1744"/>
      <c r="G2" s="1744"/>
      <c r="H2" s="1744"/>
      <c r="I2" s="1744"/>
      <c r="J2" s="1744"/>
      <c r="K2" s="1744"/>
      <c r="L2" s="1744"/>
    </row>
    <row r="3" spans="1:27" s="112" customFormat="1" ht="18.75" customHeight="1">
      <c r="A3" s="103"/>
      <c r="B3" s="110"/>
      <c r="C3" s="110"/>
      <c r="D3" s="251"/>
      <c r="E3" s="110"/>
      <c r="G3" s="253"/>
      <c r="H3" s="110"/>
      <c r="I3" s="110"/>
      <c r="J3" s="110"/>
      <c r="K3" s="252" t="s">
        <v>3</v>
      </c>
      <c r="L3" s="110"/>
    </row>
    <row r="4" spans="1:27" s="112" customFormat="1" ht="18.75" hidden="1" customHeight="1">
      <c r="A4" s="103"/>
      <c r="B4" s="110"/>
      <c r="C4" s="110"/>
      <c r="D4" s="251"/>
      <c r="E4" s="1009">
        <v>0</v>
      </c>
      <c r="F4" s="1009">
        <v>0</v>
      </c>
      <c r="G4" s="1009">
        <v>0</v>
      </c>
      <c r="H4" s="1009">
        <v>0</v>
      </c>
      <c r="I4" s="1009">
        <v>0</v>
      </c>
      <c r="J4" s="1009">
        <v>0</v>
      </c>
      <c r="K4" s="1009">
        <v>0</v>
      </c>
      <c r="L4" s="1009">
        <v>0</v>
      </c>
    </row>
    <row r="5" spans="1:27" s="112" customFormat="1" ht="17.25" hidden="1" customHeight="1">
      <c r="A5" s="103"/>
      <c r="B5" s="110"/>
      <c r="C5" s="110"/>
      <c r="D5" s="251"/>
      <c r="E5" s="110">
        <v>2510.63</v>
      </c>
      <c r="F5" s="112">
        <v>9481.11</v>
      </c>
      <c r="G5" s="253">
        <v>18197.299999999992</v>
      </c>
      <c r="H5" s="110">
        <v>12218.97</v>
      </c>
      <c r="I5" s="110">
        <v>9575.48</v>
      </c>
      <c r="J5" s="110">
        <v>9329.4699999999993</v>
      </c>
      <c r="K5" s="253">
        <v>8648.66</v>
      </c>
      <c r="L5" s="110">
        <v>13974.63</v>
      </c>
    </row>
    <row r="6" spans="1:27" s="115" customFormat="1" ht="19.5" customHeight="1">
      <c r="A6" s="1745" t="s">
        <v>170</v>
      </c>
      <c r="B6" s="1745" t="s">
        <v>171</v>
      </c>
      <c r="C6" s="1745" t="s">
        <v>6</v>
      </c>
      <c r="D6" s="1747" t="s">
        <v>172</v>
      </c>
      <c r="E6" s="1749" t="s">
        <v>173</v>
      </c>
      <c r="F6" s="1749"/>
      <c r="G6" s="1749"/>
      <c r="H6" s="1749"/>
      <c r="I6" s="1749"/>
      <c r="J6" s="1749"/>
      <c r="K6" s="1749"/>
      <c r="L6" s="1749"/>
    </row>
    <row r="7" spans="1:27" s="118" customFormat="1" ht="33.75" customHeight="1">
      <c r="A7" s="1746"/>
      <c r="B7" s="1746"/>
      <c r="C7" s="1746"/>
      <c r="D7" s="1748"/>
      <c r="E7" s="116" t="s">
        <v>174</v>
      </c>
      <c r="F7" s="116" t="s">
        <v>175</v>
      </c>
      <c r="G7" s="116" t="s">
        <v>176</v>
      </c>
      <c r="H7" s="116" t="s">
        <v>177</v>
      </c>
      <c r="I7" s="116" t="s">
        <v>178</v>
      </c>
      <c r="J7" s="116" t="s">
        <v>179</v>
      </c>
      <c r="K7" s="116" t="s">
        <v>180</v>
      </c>
      <c r="L7" s="116" t="s">
        <v>181</v>
      </c>
      <c r="M7" s="117"/>
      <c r="N7" s="117"/>
      <c r="O7" s="117"/>
      <c r="P7" s="117"/>
      <c r="Q7" s="117"/>
      <c r="R7" s="117"/>
      <c r="S7" s="117"/>
      <c r="T7" s="117"/>
      <c r="U7" s="117"/>
      <c r="V7" s="117"/>
      <c r="W7" s="117"/>
      <c r="X7" s="117"/>
      <c r="Y7" s="117"/>
      <c r="Z7" s="117"/>
      <c r="AA7" s="117"/>
    </row>
    <row r="8" spans="1:27" s="122" customFormat="1" ht="29.25" customHeight="1">
      <c r="A8" s="119" t="s">
        <v>182</v>
      </c>
      <c r="B8" s="119" t="s">
        <v>183</v>
      </c>
      <c r="C8" s="119" t="s">
        <v>184</v>
      </c>
      <c r="D8" s="254" t="s">
        <v>185</v>
      </c>
      <c r="E8" s="250" t="s">
        <v>186</v>
      </c>
      <c r="F8" s="250" t="s">
        <v>187</v>
      </c>
      <c r="G8" s="250" t="s">
        <v>188</v>
      </c>
      <c r="H8" s="250" t="s">
        <v>189</v>
      </c>
      <c r="I8" s="250" t="s">
        <v>190</v>
      </c>
      <c r="J8" s="250" t="s">
        <v>191</v>
      </c>
      <c r="K8" s="250" t="s">
        <v>192</v>
      </c>
      <c r="L8" s="250" t="s">
        <v>193</v>
      </c>
    </row>
    <row r="9" spans="1:27" s="127" customFormat="1" ht="18" customHeight="1">
      <c r="A9" s="123"/>
      <c r="B9" s="596" t="s">
        <v>194</v>
      </c>
      <c r="C9" s="123"/>
      <c r="D9" s="1010">
        <v>83936.25</v>
      </c>
      <c r="E9" s="125">
        <v>2510.63</v>
      </c>
      <c r="F9" s="125">
        <v>9481.1099999999988</v>
      </c>
      <c r="G9" s="125">
        <v>18197.299999999992</v>
      </c>
      <c r="H9" s="125">
        <v>12218.970000000001</v>
      </c>
      <c r="I9" s="125">
        <v>9575.48</v>
      </c>
      <c r="J9" s="125">
        <v>9329.4700000000012</v>
      </c>
      <c r="K9" s="125">
        <v>8648.66</v>
      </c>
      <c r="L9" s="125">
        <v>13974.630000000001</v>
      </c>
    </row>
    <row r="10" spans="1:27" s="112" customFormat="1" ht="18" customHeight="1">
      <c r="A10" s="128">
        <v>1</v>
      </c>
      <c r="B10" s="140" t="s">
        <v>195</v>
      </c>
      <c r="C10" s="128" t="s">
        <v>196</v>
      </c>
      <c r="D10" s="1011">
        <v>77859.62</v>
      </c>
      <c r="E10" s="598">
        <v>1948.78</v>
      </c>
      <c r="F10" s="598">
        <v>8487.8499999999985</v>
      </c>
      <c r="G10" s="598">
        <v>17073.919999999995</v>
      </c>
      <c r="H10" s="598">
        <v>11552.83</v>
      </c>
      <c r="I10" s="598">
        <v>8884.26</v>
      </c>
      <c r="J10" s="598">
        <v>8526.5</v>
      </c>
      <c r="K10" s="598">
        <v>8199.15</v>
      </c>
      <c r="L10" s="598">
        <v>13186.33</v>
      </c>
    </row>
    <row r="11" spans="1:27" s="136" customFormat="1" ht="18" customHeight="1">
      <c r="A11" s="128"/>
      <c r="B11" s="595" t="s">
        <v>197</v>
      </c>
      <c r="C11" s="133"/>
      <c r="D11" s="1017">
        <v>0</v>
      </c>
      <c r="E11" s="599">
        <v>0</v>
      </c>
      <c r="F11" s="599">
        <v>0</v>
      </c>
      <c r="G11" s="599">
        <v>0</v>
      </c>
      <c r="H11" s="599">
        <v>0</v>
      </c>
      <c r="I11" s="599">
        <v>0</v>
      </c>
      <c r="J11" s="599">
        <v>0</v>
      </c>
      <c r="K11" s="599">
        <v>0</v>
      </c>
      <c r="L11" s="599">
        <v>0</v>
      </c>
    </row>
    <row r="12" spans="1:27" s="112" customFormat="1" ht="18" customHeight="1">
      <c r="A12" s="137" t="s">
        <v>16</v>
      </c>
      <c r="B12" s="166" t="s">
        <v>198</v>
      </c>
      <c r="C12" s="137" t="s">
        <v>151</v>
      </c>
      <c r="D12" s="1017">
        <v>1703.55</v>
      </c>
      <c r="E12" s="600">
        <v>62.38</v>
      </c>
      <c r="F12" s="600">
        <v>182.44</v>
      </c>
      <c r="G12" s="600">
        <v>222.52</v>
      </c>
      <c r="H12" s="600">
        <v>163.33000000000001</v>
      </c>
      <c r="I12" s="600">
        <v>201.32</v>
      </c>
      <c r="J12" s="600">
        <v>451.75</v>
      </c>
      <c r="K12" s="600">
        <v>357.5</v>
      </c>
      <c r="L12" s="600">
        <v>62.31</v>
      </c>
    </row>
    <row r="13" spans="1:27" s="112" customFormat="1" ht="18" customHeight="1">
      <c r="A13" s="137"/>
      <c r="B13" s="166" t="s">
        <v>199</v>
      </c>
      <c r="C13" s="137" t="s">
        <v>200</v>
      </c>
      <c r="D13" s="1017">
        <v>80.94</v>
      </c>
      <c r="E13" s="600">
        <v>0</v>
      </c>
      <c r="F13" s="600">
        <v>0</v>
      </c>
      <c r="G13" s="600">
        <v>0</v>
      </c>
      <c r="H13" s="600">
        <v>0</v>
      </c>
      <c r="I13" s="600">
        <v>0</v>
      </c>
      <c r="J13" s="600">
        <v>80.94</v>
      </c>
      <c r="K13" s="600">
        <v>0</v>
      </c>
      <c r="L13" s="600">
        <v>0</v>
      </c>
    </row>
    <row r="14" spans="1:27" s="112" customFormat="1" ht="18" customHeight="1">
      <c r="A14" s="137" t="s">
        <v>30</v>
      </c>
      <c r="B14" s="166" t="s">
        <v>201</v>
      </c>
      <c r="C14" s="137" t="s">
        <v>152</v>
      </c>
      <c r="D14" s="1017">
        <v>17360.570000000003</v>
      </c>
      <c r="E14" s="600">
        <v>293.31</v>
      </c>
      <c r="F14" s="600">
        <v>1985.95</v>
      </c>
      <c r="G14" s="600">
        <v>3500.83</v>
      </c>
      <c r="H14" s="600">
        <v>3643.33</v>
      </c>
      <c r="I14" s="600">
        <v>2163.4300000000003</v>
      </c>
      <c r="J14" s="600">
        <v>1627</v>
      </c>
      <c r="K14" s="600">
        <v>2352.7600000000002</v>
      </c>
      <c r="L14" s="600">
        <v>1793.96</v>
      </c>
    </row>
    <row r="15" spans="1:27" s="112" customFormat="1" ht="18" customHeight="1">
      <c r="A15" s="137" t="s">
        <v>202</v>
      </c>
      <c r="B15" s="166" t="s">
        <v>203</v>
      </c>
      <c r="C15" s="137" t="s">
        <v>123</v>
      </c>
      <c r="D15" s="1017">
        <v>19509.97</v>
      </c>
      <c r="E15" s="600">
        <v>1489.73</v>
      </c>
      <c r="F15" s="600">
        <v>4112.7299999999996</v>
      </c>
      <c r="G15" s="600">
        <v>3256.49</v>
      </c>
      <c r="H15" s="600">
        <v>2478.3200000000002</v>
      </c>
      <c r="I15" s="600">
        <v>1199.3900000000001</v>
      </c>
      <c r="J15" s="600">
        <v>4790.62</v>
      </c>
      <c r="K15" s="600">
        <v>1469.11</v>
      </c>
      <c r="L15" s="600">
        <v>713.59</v>
      </c>
    </row>
    <row r="16" spans="1:27" s="112" customFormat="1" ht="18" customHeight="1">
      <c r="A16" s="137" t="s">
        <v>204</v>
      </c>
      <c r="B16" s="166" t="s">
        <v>205</v>
      </c>
      <c r="C16" s="137" t="s">
        <v>206</v>
      </c>
      <c r="D16" s="1017">
        <v>7148.79</v>
      </c>
      <c r="E16" s="600">
        <v>0</v>
      </c>
      <c r="F16" s="600">
        <v>163.96</v>
      </c>
      <c r="G16" s="600">
        <v>0</v>
      </c>
      <c r="H16" s="600">
        <v>0</v>
      </c>
      <c r="I16" s="600">
        <v>0</v>
      </c>
      <c r="J16" s="600">
        <v>0</v>
      </c>
      <c r="K16" s="600">
        <v>0</v>
      </c>
      <c r="L16" s="600">
        <v>6984.83</v>
      </c>
    </row>
    <row r="17" spans="1:12" s="112" customFormat="1" ht="18" customHeight="1">
      <c r="A17" s="137" t="s">
        <v>207</v>
      </c>
      <c r="B17" s="166" t="s">
        <v>208</v>
      </c>
      <c r="C17" s="137" t="s">
        <v>209</v>
      </c>
      <c r="D17" s="1017">
        <v>10732.300000000001</v>
      </c>
      <c r="E17" s="600">
        <v>0</v>
      </c>
      <c r="F17" s="600">
        <v>1030.19</v>
      </c>
      <c r="G17" s="600">
        <v>9565.51</v>
      </c>
      <c r="H17" s="600">
        <v>0</v>
      </c>
      <c r="I17" s="600">
        <v>0</v>
      </c>
      <c r="J17" s="600">
        <v>136.59</v>
      </c>
      <c r="K17" s="600">
        <v>0</v>
      </c>
      <c r="L17" s="600">
        <v>0</v>
      </c>
    </row>
    <row r="18" spans="1:12" s="139" customFormat="1" ht="18" customHeight="1">
      <c r="A18" s="137" t="s">
        <v>210</v>
      </c>
      <c r="B18" s="166" t="s">
        <v>211</v>
      </c>
      <c r="C18" s="137" t="s">
        <v>153</v>
      </c>
      <c r="D18" s="1017">
        <v>20767.919999999998</v>
      </c>
      <c r="E18" s="600">
        <v>18.100000000000001</v>
      </c>
      <c r="F18" s="600">
        <v>916.41</v>
      </c>
      <c r="G18" s="600">
        <v>480.23</v>
      </c>
      <c r="H18" s="600">
        <v>5127.3500000000004</v>
      </c>
      <c r="I18" s="600">
        <v>5289.03</v>
      </c>
      <c r="J18" s="600">
        <v>1316.73</v>
      </c>
      <c r="K18" s="600">
        <v>4004.44</v>
      </c>
      <c r="L18" s="600">
        <v>3615.63</v>
      </c>
    </row>
    <row r="19" spans="1:12" s="139" customFormat="1" ht="30">
      <c r="A19" s="137"/>
      <c r="B19" s="166" t="s">
        <v>212</v>
      </c>
      <c r="C19" s="137" t="s">
        <v>213</v>
      </c>
      <c r="D19" s="1017">
        <v>17507.98</v>
      </c>
      <c r="E19" s="600">
        <v>0</v>
      </c>
      <c r="F19" s="600">
        <v>916.41</v>
      </c>
      <c r="G19" s="600">
        <v>480.23</v>
      </c>
      <c r="H19" s="600">
        <v>5046.7</v>
      </c>
      <c r="I19" s="600">
        <v>5289.03</v>
      </c>
      <c r="J19" s="600">
        <v>0</v>
      </c>
      <c r="K19" s="600">
        <v>3900.65</v>
      </c>
      <c r="L19" s="600">
        <v>1874.96</v>
      </c>
    </row>
    <row r="20" spans="1:12" s="139" customFormat="1" ht="18" customHeight="1">
      <c r="A20" s="137" t="s">
        <v>214</v>
      </c>
      <c r="B20" s="166" t="s">
        <v>215</v>
      </c>
      <c r="C20" s="137" t="s">
        <v>154</v>
      </c>
      <c r="D20" s="1017">
        <v>607.54</v>
      </c>
      <c r="E20" s="600">
        <v>85.26</v>
      </c>
      <c r="F20" s="600">
        <v>96.17</v>
      </c>
      <c r="G20" s="600">
        <v>45.76</v>
      </c>
      <c r="H20" s="600">
        <v>133.47</v>
      </c>
      <c r="I20" s="600">
        <v>22.27</v>
      </c>
      <c r="J20" s="600">
        <v>196.46</v>
      </c>
      <c r="K20" s="600">
        <v>13.5</v>
      </c>
      <c r="L20" s="600">
        <v>14.65</v>
      </c>
    </row>
    <row r="21" spans="1:12" s="139" customFormat="1" ht="18" customHeight="1">
      <c r="A21" s="137" t="s">
        <v>216</v>
      </c>
      <c r="B21" s="166" t="s">
        <v>217</v>
      </c>
      <c r="C21" s="137" t="s">
        <v>218</v>
      </c>
      <c r="D21" s="1017">
        <v>0</v>
      </c>
      <c r="E21" s="600">
        <v>0</v>
      </c>
      <c r="F21" s="600">
        <v>0</v>
      </c>
      <c r="G21" s="600">
        <v>0</v>
      </c>
      <c r="H21" s="600">
        <v>0</v>
      </c>
      <c r="I21" s="600">
        <v>0</v>
      </c>
      <c r="J21" s="600">
        <v>0</v>
      </c>
      <c r="K21" s="600">
        <v>0</v>
      </c>
      <c r="L21" s="600">
        <v>0</v>
      </c>
    </row>
    <row r="22" spans="1:12" s="127" customFormat="1" ht="18" customHeight="1">
      <c r="A22" s="137" t="s">
        <v>219</v>
      </c>
      <c r="B22" s="166" t="s">
        <v>220</v>
      </c>
      <c r="C22" s="137" t="s">
        <v>90</v>
      </c>
      <c r="D22" s="1017">
        <v>28.98</v>
      </c>
      <c r="E22" s="600">
        <v>0</v>
      </c>
      <c r="F22" s="600">
        <v>0</v>
      </c>
      <c r="G22" s="600">
        <v>2.57</v>
      </c>
      <c r="H22" s="600">
        <v>7.04</v>
      </c>
      <c r="I22" s="600">
        <v>8.82</v>
      </c>
      <c r="J22" s="600">
        <v>7.3500000000000005</v>
      </c>
      <c r="K22" s="600">
        <v>1.85</v>
      </c>
      <c r="L22" s="600">
        <v>1.35</v>
      </c>
    </row>
    <row r="23" spans="1:12" s="127" customFormat="1" ht="18" customHeight="1">
      <c r="A23" s="128">
        <v>2</v>
      </c>
      <c r="B23" s="140" t="s">
        <v>221</v>
      </c>
      <c r="C23" s="128" t="s">
        <v>222</v>
      </c>
      <c r="D23" s="1011">
        <v>4713.2999999999993</v>
      </c>
      <c r="E23" s="598">
        <v>557.92999999999995</v>
      </c>
      <c r="F23" s="598">
        <v>575.85</v>
      </c>
      <c r="G23" s="598">
        <v>862.1</v>
      </c>
      <c r="H23" s="598">
        <v>656.96</v>
      </c>
      <c r="I23" s="598">
        <v>460.72</v>
      </c>
      <c r="J23" s="598">
        <v>523.36000000000013</v>
      </c>
      <c r="K23" s="598">
        <v>406.44</v>
      </c>
      <c r="L23" s="598">
        <v>669.94</v>
      </c>
    </row>
    <row r="24" spans="1:12" s="127" customFormat="1" ht="18" customHeight="1">
      <c r="A24" s="128"/>
      <c r="B24" s="595" t="s">
        <v>197</v>
      </c>
      <c r="C24" s="128"/>
      <c r="D24" s="1017">
        <v>0</v>
      </c>
      <c r="E24" s="598">
        <v>0</v>
      </c>
      <c r="F24" s="598">
        <v>0</v>
      </c>
      <c r="G24" s="598">
        <v>0</v>
      </c>
      <c r="H24" s="598">
        <v>0</v>
      </c>
      <c r="I24" s="598">
        <v>0</v>
      </c>
      <c r="J24" s="598">
        <v>0</v>
      </c>
      <c r="K24" s="598">
        <v>0</v>
      </c>
      <c r="L24" s="598">
        <v>0</v>
      </c>
    </row>
    <row r="25" spans="1:12" s="112" customFormat="1" ht="18" customHeight="1">
      <c r="A25" s="137" t="s">
        <v>223</v>
      </c>
      <c r="B25" s="166" t="s">
        <v>224</v>
      </c>
      <c r="C25" s="137" t="s">
        <v>18</v>
      </c>
      <c r="D25" s="1017">
        <v>279.52</v>
      </c>
      <c r="E25" s="600">
        <v>26.12</v>
      </c>
      <c r="F25" s="600">
        <v>31.47</v>
      </c>
      <c r="G25" s="600">
        <v>136.81</v>
      </c>
      <c r="H25" s="600">
        <v>59.12</v>
      </c>
      <c r="I25" s="600">
        <v>0</v>
      </c>
      <c r="J25" s="600">
        <v>21.48</v>
      </c>
      <c r="K25" s="600">
        <v>4.53</v>
      </c>
      <c r="L25" s="600">
        <v>0</v>
      </c>
    </row>
    <row r="26" spans="1:12" s="112" customFormat="1" ht="18" customHeight="1">
      <c r="A26" s="137" t="s">
        <v>225</v>
      </c>
      <c r="B26" s="166" t="s">
        <v>226</v>
      </c>
      <c r="C26" s="137" t="s">
        <v>29</v>
      </c>
      <c r="D26" s="1017">
        <v>6.4499999999999993</v>
      </c>
      <c r="E26" s="600">
        <v>3.79</v>
      </c>
      <c r="F26" s="600">
        <v>0.39</v>
      </c>
      <c r="G26" s="600">
        <v>0</v>
      </c>
      <c r="H26" s="600">
        <v>0</v>
      </c>
      <c r="I26" s="600">
        <v>0</v>
      </c>
      <c r="J26" s="600">
        <v>0</v>
      </c>
      <c r="K26" s="600">
        <v>2.27</v>
      </c>
      <c r="L26" s="600">
        <v>0</v>
      </c>
    </row>
    <row r="27" spans="1:12" s="112" customFormat="1" ht="18" customHeight="1">
      <c r="A27" s="137" t="s">
        <v>227</v>
      </c>
      <c r="B27" s="166" t="s">
        <v>228</v>
      </c>
      <c r="C27" s="137" t="s">
        <v>48</v>
      </c>
      <c r="D27" s="1017">
        <v>0</v>
      </c>
      <c r="E27" s="600">
        <v>0</v>
      </c>
      <c r="F27" s="600">
        <v>0</v>
      </c>
      <c r="G27" s="600">
        <v>0</v>
      </c>
      <c r="H27" s="600">
        <v>0</v>
      </c>
      <c r="I27" s="600">
        <v>0</v>
      </c>
      <c r="J27" s="600">
        <v>0</v>
      </c>
      <c r="K27" s="600">
        <v>0</v>
      </c>
      <c r="L27" s="600">
        <v>0</v>
      </c>
    </row>
    <row r="28" spans="1:12" s="112" customFormat="1" ht="18" customHeight="1">
      <c r="A28" s="137" t="s">
        <v>229</v>
      </c>
      <c r="B28" s="166" t="s">
        <v>230</v>
      </c>
      <c r="C28" s="137" t="s">
        <v>128</v>
      </c>
      <c r="D28" s="1017">
        <v>0</v>
      </c>
      <c r="E28" s="600">
        <v>0</v>
      </c>
      <c r="F28" s="600">
        <v>0</v>
      </c>
      <c r="G28" s="600">
        <v>0</v>
      </c>
      <c r="H28" s="600">
        <v>0</v>
      </c>
      <c r="I28" s="600">
        <v>0</v>
      </c>
      <c r="J28" s="600">
        <v>0</v>
      </c>
      <c r="K28" s="600">
        <v>0</v>
      </c>
      <c r="L28" s="600">
        <v>0</v>
      </c>
    </row>
    <row r="29" spans="1:12" s="112" customFormat="1" ht="18" customHeight="1">
      <c r="A29" s="137" t="s">
        <v>231</v>
      </c>
      <c r="B29" s="166" t="s">
        <v>232</v>
      </c>
      <c r="C29" s="137" t="s">
        <v>88</v>
      </c>
      <c r="D29" s="1017">
        <v>4.83</v>
      </c>
      <c r="E29" s="600">
        <v>1.53</v>
      </c>
      <c r="F29" s="600">
        <v>3.19</v>
      </c>
      <c r="G29" s="600">
        <v>0.11</v>
      </c>
      <c r="H29" s="600">
        <v>0</v>
      </c>
      <c r="I29" s="600">
        <v>0</v>
      </c>
      <c r="J29" s="600">
        <v>0</v>
      </c>
      <c r="K29" s="600">
        <v>0</v>
      </c>
      <c r="L29" s="600">
        <v>0</v>
      </c>
    </row>
    <row r="30" spans="1:12" s="112" customFormat="1" ht="18" customHeight="1">
      <c r="A30" s="137" t="s">
        <v>233</v>
      </c>
      <c r="B30" s="166" t="s">
        <v>234</v>
      </c>
      <c r="C30" s="137" t="s">
        <v>87</v>
      </c>
      <c r="D30" s="1017">
        <v>96.59</v>
      </c>
      <c r="E30" s="600">
        <v>12.07</v>
      </c>
      <c r="F30" s="600">
        <v>25.28</v>
      </c>
      <c r="G30" s="600">
        <v>0.36</v>
      </c>
      <c r="H30" s="600">
        <v>1.42</v>
      </c>
      <c r="I30" s="600">
        <v>52.18</v>
      </c>
      <c r="J30" s="600">
        <v>5.18</v>
      </c>
      <c r="K30" s="600">
        <v>0.08</v>
      </c>
      <c r="L30" s="600">
        <v>0</v>
      </c>
    </row>
    <row r="31" spans="1:12" s="112" customFormat="1" ht="18" customHeight="1">
      <c r="A31" s="137" t="s">
        <v>235</v>
      </c>
      <c r="B31" s="166" t="s">
        <v>236</v>
      </c>
      <c r="C31" s="137" t="s">
        <v>237</v>
      </c>
      <c r="D31" s="1017">
        <v>0</v>
      </c>
      <c r="E31" s="600">
        <v>0</v>
      </c>
      <c r="F31" s="600">
        <v>0</v>
      </c>
      <c r="G31" s="600">
        <v>0</v>
      </c>
      <c r="H31" s="600">
        <v>0</v>
      </c>
      <c r="I31" s="600">
        <v>0</v>
      </c>
      <c r="J31" s="600">
        <v>0</v>
      </c>
      <c r="K31" s="600">
        <v>0</v>
      </c>
      <c r="L31" s="600">
        <v>0</v>
      </c>
    </row>
    <row r="32" spans="1:12" s="112" customFormat="1" ht="30">
      <c r="A32" s="137" t="s">
        <v>238</v>
      </c>
      <c r="B32" s="166" t="s">
        <v>239</v>
      </c>
      <c r="C32" s="137" t="s">
        <v>82</v>
      </c>
      <c r="D32" s="1017">
        <v>97.720000000000013</v>
      </c>
      <c r="E32" s="600">
        <v>2.44</v>
      </c>
      <c r="F32" s="600">
        <v>1.1200000000000001</v>
      </c>
      <c r="G32" s="600">
        <v>1.4</v>
      </c>
      <c r="H32" s="600">
        <v>0</v>
      </c>
      <c r="I32" s="600">
        <v>41.720000000000006</v>
      </c>
      <c r="J32" s="600">
        <v>0</v>
      </c>
      <c r="K32" s="600">
        <v>2.86</v>
      </c>
      <c r="L32" s="600">
        <v>48.18</v>
      </c>
    </row>
    <row r="33" spans="1:12" s="127" customFormat="1" ht="28.5">
      <c r="A33" s="1016" t="s">
        <v>240</v>
      </c>
      <c r="B33" s="399" t="s">
        <v>241</v>
      </c>
      <c r="C33" s="1016" t="s">
        <v>51</v>
      </c>
      <c r="D33" s="1011">
        <v>1897.09</v>
      </c>
      <c r="E33" s="1011">
        <v>263.32</v>
      </c>
      <c r="F33" s="1011">
        <v>246.65</v>
      </c>
      <c r="G33" s="1011">
        <v>304.88000000000005</v>
      </c>
      <c r="H33" s="1011">
        <v>341.24</v>
      </c>
      <c r="I33" s="1011">
        <v>172.83</v>
      </c>
      <c r="J33" s="1011">
        <v>222.23000000000005</v>
      </c>
      <c r="K33" s="1011">
        <v>202.06</v>
      </c>
      <c r="L33" s="1011">
        <v>143.88</v>
      </c>
    </row>
    <row r="34" spans="1:12" s="112" customFormat="1" ht="18" customHeight="1">
      <c r="A34" s="137"/>
      <c r="B34" s="595" t="s">
        <v>197</v>
      </c>
      <c r="C34" s="141"/>
      <c r="D34" s="1017">
        <v>0</v>
      </c>
      <c r="E34" s="601"/>
      <c r="F34" s="601"/>
      <c r="G34" s="601"/>
      <c r="H34" s="601"/>
      <c r="I34" s="601"/>
      <c r="J34" s="601"/>
      <c r="K34" s="601"/>
      <c r="L34" s="601"/>
    </row>
    <row r="35" spans="1:12" s="112" customFormat="1" ht="18" customHeight="1">
      <c r="A35" s="142" t="s">
        <v>242</v>
      </c>
      <c r="B35" s="595" t="s">
        <v>243</v>
      </c>
      <c r="C35" s="141" t="s">
        <v>59</v>
      </c>
      <c r="D35" s="1017">
        <v>1469.46</v>
      </c>
      <c r="E35" s="601">
        <v>147.75</v>
      </c>
      <c r="F35" s="601">
        <v>224.1</v>
      </c>
      <c r="G35" s="601">
        <v>259.74</v>
      </c>
      <c r="H35" s="601">
        <v>272.91000000000003</v>
      </c>
      <c r="I35" s="601">
        <v>116.68</v>
      </c>
      <c r="J35" s="601">
        <v>174.33</v>
      </c>
      <c r="K35" s="601">
        <v>154.16999999999999</v>
      </c>
      <c r="L35" s="601">
        <v>119.77</v>
      </c>
    </row>
    <row r="36" spans="1:12" s="112" customFormat="1" ht="18" customHeight="1">
      <c r="A36" s="142" t="s">
        <v>242</v>
      </c>
      <c r="B36" s="595" t="s">
        <v>244</v>
      </c>
      <c r="C36" s="141" t="s">
        <v>72</v>
      </c>
      <c r="D36" s="1017">
        <v>55.21</v>
      </c>
      <c r="E36" s="601">
        <v>0</v>
      </c>
      <c r="F36" s="601">
        <v>8.33</v>
      </c>
      <c r="G36" s="601">
        <v>32.299999999999997</v>
      </c>
      <c r="H36" s="601">
        <v>9.4499999999999993</v>
      </c>
      <c r="I36" s="601">
        <v>2.27</v>
      </c>
      <c r="J36" s="601">
        <v>2.86</v>
      </c>
      <c r="K36" s="601">
        <v>0</v>
      </c>
      <c r="L36" s="601">
        <v>0</v>
      </c>
    </row>
    <row r="37" spans="1:12" s="112" customFormat="1" ht="18" customHeight="1">
      <c r="A37" s="142" t="s">
        <v>242</v>
      </c>
      <c r="B37" s="595" t="s">
        <v>245</v>
      </c>
      <c r="C37" s="141" t="s">
        <v>122</v>
      </c>
      <c r="D37" s="1017">
        <v>9.9</v>
      </c>
      <c r="E37" s="601">
        <v>4.3899999999999997</v>
      </c>
      <c r="F37" s="601">
        <v>0.55000000000000004</v>
      </c>
      <c r="G37" s="601">
        <v>0.79</v>
      </c>
      <c r="H37" s="601">
        <v>2.2999999999999998</v>
      </c>
      <c r="I37" s="601">
        <v>0</v>
      </c>
      <c r="J37" s="601">
        <v>0</v>
      </c>
      <c r="K37" s="601">
        <v>1.38</v>
      </c>
      <c r="L37" s="601">
        <v>0.48</v>
      </c>
    </row>
    <row r="38" spans="1:12" s="112" customFormat="1" ht="18" customHeight="1">
      <c r="A38" s="142" t="s">
        <v>242</v>
      </c>
      <c r="B38" s="595" t="s">
        <v>246</v>
      </c>
      <c r="C38" s="141" t="s">
        <v>247</v>
      </c>
      <c r="D38" s="1017">
        <v>4.09</v>
      </c>
      <c r="E38" s="601">
        <v>2.93</v>
      </c>
      <c r="F38" s="601">
        <v>0.13</v>
      </c>
      <c r="G38" s="601">
        <v>0.24</v>
      </c>
      <c r="H38" s="601">
        <v>0.08</v>
      </c>
      <c r="I38" s="601">
        <v>0</v>
      </c>
      <c r="J38" s="601">
        <v>0</v>
      </c>
      <c r="K38" s="601">
        <v>0.42</v>
      </c>
      <c r="L38" s="601">
        <v>0.3</v>
      </c>
    </row>
    <row r="39" spans="1:12" s="112" customFormat="1" ht="30">
      <c r="A39" s="142" t="s">
        <v>242</v>
      </c>
      <c r="B39" s="595" t="s">
        <v>248</v>
      </c>
      <c r="C39" s="141" t="s">
        <v>68</v>
      </c>
      <c r="D39" s="1017">
        <v>44.809999999999995</v>
      </c>
      <c r="E39" s="601">
        <v>13.26</v>
      </c>
      <c r="F39" s="601">
        <v>5.68</v>
      </c>
      <c r="G39" s="601">
        <v>4.17</v>
      </c>
      <c r="H39" s="601">
        <v>3.54</v>
      </c>
      <c r="I39" s="601">
        <v>2.95</v>
      </c>
      <c r="J39" s="601">
        <v>5.0599999999999996</v>
      </c>
      <c r="K39" s="601">
        <v>6.61</v>
      </c>
      <c r="L39" s="601">
        <v>3.56</v>
      </c>
    </row>
    <row r="40" spans="1:12" s="112" customFormat="1" ht="18" customHeight="1">
      <c r="A40" s="142" t="s">
        <v>242</v>
      </c>
      <c r="B40" s="595" t="s">
        <v>249</v>
      </c>
      <c r="C40" s="141" t="s">
        <v>130</v>
      </c>
      <c r="D40" s="1017">
        <v>9.0399999999999991</v>
      </c>
      <c r="E40" s="601">
        <v>0</v>
      </c>
      <c r="F40" s="601">
        <v>0</v>
      </c>
      <c r="G40" s="601">
        <v>0.12</v>
      </c>
      <c r="H40" s="601">
        <v>1.4</v>
      </c>
      <c r="I40" s="601">
        <v>3.37</v>
      </c>
      <c r="J40" s="601">
        <v>1.97</v>
      </c>
      <c r="K40" s="601">
        <v>1.81</v>
      </c>
      <c r="L40" s="601">
        <v>0.37</v>
      </c>
    </row>
    <row r="41" spans="1:12" s="112" customFormat="1" ht="18" customHeight="1">
      <c r="A41" s="142" t="s">
        <v>242</v>
      </c>
      <c r="B41" s="595" t="s">
        <v>250</v>
      </c>
      <c r="C41" s="141" t="s">
        <v>52</v>
      </c>
      <c r="D41" s="1017">
        <v>248.78000000000003</v>
      </c>
      <c r="E41" s="601">
        <v>84.83</v>
      </c>
      <c r="F41" s="601">
        <v>2.2000000000000002</v>
      </c>
      <c r="G41" s="601">
        <v>0</v>
      </c>
      <c r="H41" s="601">
        <v>42.37</v>
      </c>
      <c r="I41" s="601">
        <v>41.74</v>
      </c>
      <c r="J41" s="601">
        <v>34.020000000000003</v>
      </c>
      <c r="K41" s="601">
        <v>32.78</v>
      </c>
      <c r="L41" s="601">
        <v>10.83</v>
      </c>
    </row>
    <row r="42" spans="1:12" s="112" customFormat="1" ht="18" customHeight="1">
      <c r="A42" s="142" t="s">
        <v>242</v>
      </c>
      <c r="B42" s="595" t="s">
        <v>251</v>
      </c>
      <c r="C42" s="141" t="s">
        <v>252</v>
      </c>
      <c r="D42" s="1017">
        <v>0.62</v>
      </c>
      <c r="E42" s="601">
        <v>0</v>
      </c>
      <c r="F42" s="601">
        <v>0.46</v>
      </c>
      <c r="G42" s="601">
        <v>0</v>
      </c>
      <c r="H42" s="601">
        <v>0</v>
      </c>
      <c r="I42" s="601">
        <v>0</v>
      </c>
      <c r="J42" s="601">
        <v>0</v>
      </c>
      <c r="K42" s="601">
        <v>0.16</v>
      </c>
      <c r="L42" s="601">
        <v>0</v>
      </c>
    </row>
    <row r="43" spans="1:12" s="112" customFormat="1" ht="18" customHeight="1">
      <c r="A43" s="142" t="s">
        <v>242</v>
      </c>
      <c r="B43" s="595" t="s">
        <v>253</v>
      </c>
      <c r="C43" s="141" t="s">
        <v>254</v>
      </c>
      <c r="D43" s="1017">
        <v>0</v>
      </c>
      <c r="E43" s="601">
        <v>0</v>
      </c>
      <c r="F43" s="601">
        <v>0</v>
      </c>
      <c r="G43" s="601">
        <v>0</v>
      </c>
      <c r="H43" s="601">
        <v>0</v>
      </c>
      <c r="I43" s="601">
        <v>0</v>
      </c>
      <c r="J43" s="601">
        <v>0</v>
      </c>
      <c r="K43" s="601">
        <v>0</v>
      </c>
      <c r="L43" s="601">
        <v>0</v>
      </c>
    </row>
    <row r="44" spans="1:12" s="112" customFormat="1" ht="18" customHeight="1">
      <c r="A44" s="142" t="s">
        <v>242</v>
      </c>
      <c r="B44" s="595" t="s">
        <v>255</v>
      </c>
      <c r="C44" s="141" t="s">
        <v>256</v>
      </c>
      <c r="D44" s="1017">
        <v>0.16</v>
      </c>
      <c r="E44" s="601">
        <v>0</v>
      </c>
      <c r="F44" s="601">
        <v>0</v>
      </c>
      <c r="G44" s="601">
        <v>0</v>
      </c>
      <c r="H44" s="601">
        <v>0.11</v>
      </c>
      <c r="I44" s="601">
        <v>0</v>
      </c>
      <c r="J44" s="601">
        <v>0</v>
      </c>
      <c r="K44" s="601">
        <v>0.05</v>
      </c>
      <c r="L44" s="601">
        <v>0</v>
      </c>
    </row>
    <row r="45" spans="1:12" s="112" customFormat="1" ht="18" customHeight="1">
      <c r="A45" s="142" t="s">
        <v>242</v>
      </c>
      <c r="B45" s="595" t="s">
        <v>257</v>
      </c>
      <c r="C45" s="141" t="s">
        <v>77</v>
      </c>
      <c r="D45" s="1017">
        <v>1.28</v>
      </c>
      <c r="E45" s="601">
        <v>0</v>
      </c>
      <c r="F45" s="601">
        <v>0</v>
      </c>
      <c r="G45" s="601">
        <v>0</v>
      </c>
      <c r="H45" s="601">
        <v>0</v>
      </c>
      <c r="I45" s="601">
        <v>0</v>
      </c>
      <c r="J45" s="601">
        <v>1.28</v>
      </c>
      <c r="K45" s="601">
        <v>0</v>
      </c>
      <c r="L45" s="601">
        <v>0</v>
      </c>
    </row>
    <row r="46" spans="1:12" s="112" customFormat="1" ht="18" customHeight="1">
      <c r="A46" s="142" t="s">
        <v>242</v>
      </c>
      <c r="B46" s="595" t="s">
        <v>258</v>
      </c>
      <c r="C46" s="141" t="s">
        <v>259</v>
      </c>
      <c r="D46" s="1017">
        <v>3.05</v>
      </c>
      <c r="E46" s="601">
        <v>1.44</v>
      </c>
      <c r="F46" s="601">
        <v>0</v>
      </c>
      <c r="G46" s="601">
        <v>0</v>
      </c>
      <c r="H46" s="601">
        <v>1.19</v>
      </c>
      <c r="I46" s="601">
        <v>0</v>
      </c>
      <c r="J46" s="601">
        <v>0</v>
      </c>
      <c r="K46" s="601">
        <v>0</v>
      </c>
      <c r="L46" s="601">
        <v>0.42</v>
      </c>
    </row>
    <row r="47" spans="1:12" s="112" customFormat="1" ht="30">
      <c r="A47" s="142" t="s">
        <v>242</v>
      </c>
      <c r="B47" s="595" t="s">
        <v>260</v>
      </c>
      <c r="C47" s="141" t="s">
        <v>78</v>
      </c>
      <c r="D47" s="1017">
        <v>49.06</v>
      </c>
      <c r="E47" s="601">
        <v>8.11</v>
      </c>
      <c r="F47" s="601">
        <v>5.03</v>
      </c>
      <c r="G47" s="601">
        <v>7.52</v>
      </c>
      <c r="H47" s="601">
        <v>7.89</v>
      </c>
      <c r="I47" s="601">
        <v>5.82</v>
      </c>
      <c r="J47" s="601">
        <v>2.71</v>
      </c>
      <c r="K47" s="601">
        <v>3.83</v>
      </c>
      <c r="L47" s="601">
        <v>8.15</v>
      </c>
    </row>
    <row r="48" spans="1:12" s="112" customFormat="1" ht="30">
      <c r="A48" s="142" t="s">
        <v>242</v>
      </c>
      <c r="B48" s="595" t="s">
        <v>261</v>
      </c>
      <c r="C48" s="141" t="s">
        <v>262</v>
      </c>
      <c r="D48" s="1017">
        <v>0</v>
      </c>
      <c r="E48" s="601">
        <v>0</v>
      </c>
      <c r="F48" s="601">
        <v>0</v>
      </c>
      <c r="G48" s="601">
        <v>0</v>
      </c>
      <c r="H48" s="601">
        <v>0</v>
      </c>
      <c r="I48" s="601">
        <v>0</v>
      </c>
      <c r="J48" s="601">
        <v>0</v>
      </c>
      <c r="K48" s="601">
        <v>0</v>
      </c>
      <c r="L48" s="601">
        <v>0</v>
      </c>
    </row>
    <row r="49" spans="1:12" s="112" customFormat="1" ht="18" customHeight="1">
      <c r="A49" s="142" t="s">
        <v>242</v>
      </c>
      <c r="B49" s="595" t="s">
        <v>263</v>
      </c>
      <c r="C49" s="141" t="s">
        <v>264</v>
      </c>
      <c r="D49" s="1017">
        <v>0</v>
      </c>
      <c r="E49" s="601">
        <v>0</v>
      </c>
      <c r="F49" s="601">
        <v>0</v>
      </c>
      <c r="G49" s="601">
        <v>0</v>
      </c>
      <c r="H49" s="601">
        <v>0</v>
      </c>
      <c r="I49" s="601">
        <v>0</v>
      </c>
      <c r="J49" s="601">
        <v>0</v>
      </c>
      <c r="K49" s="601">
        <v>0</v>
      </c>
      <c r="L49" s="601">
        <v>0</v>
      </c>
    </row>
    <row r="50" spans="1:12" s="112" customFormat="1" ht="18" customHeight="1">
      <c r="A50" s="142" t="s">
        <v>242</v>
      </c>
      <c r="B50" s="595" t="s">
        <v>265</v>
      </c>
      <c r="C50" s="141" t="s">
        <v>142</v>
      </c>
      <c r="D50" s="1017">
        <v>1.63</v>
      </c>
      <c r="E50" s="601">
        <v>0.61</v>
      </c>
      <c r="F50" s="601">
        <v>0.17</v>
      </c>
      <c r="G50" s="601">
        <v>0</v>
      </c>
      <c r="H50" s="601">
        <v>0</v>
      </c>
      <c r="I50" s="601">
        <v>0</v>
      </c>
      <c r="J50" s="601">
        <v>0</v>
      </c>
      <c r="K50" s="601">
        <v>0.85</v>
      </c>
      <c r="L50" s="601">
        <v>0</v>
      </c>
    </row>
    <row r="51" spans="1:12" s="112" customFormat="1" ht="18" customHeight="1">
      <c r="A51" s="143" t="s">
        <v>266</v>
      </c>
      <c r="B51" s="166" t="s">
        <v>267</v>
      </c>
      <c r="C51" s="137" t="s">
        <v>268</v>
      </c>
      <c r="D51" s="1017">
        <v>0</v>
      </c>
      <c r="E51" s="601">
        <v>0</v>
      </c>
      <c r="F51" s="601">
        <v>0</v>
      </c>
      <c r="G51" s="601">
        <v>0</v>
      </c>
      <c r="H51" s="601">
        <v>0</v>
      </c>
      <c r="I51" s="601">
        <v>0</v>
      </c>
      <c r="J51" s="601">
        <v>0</v>
      </c>
      <c r="K51" s="601">
        <v>0</v>
      </c>
      <c r="L51" s="601">
        <v>0</v>
      </c>
    </row>
    <row r="52" spans="1:12" s="112" customFormat="1" ht="18" customHeight="1">
      <c r="A52" s="137" t="s">
        <v>269</v>
      </c>
      <c r="B52" s="166" t="s">
        <v>270</v>
      </c>
      <c r="C52" s="137" t="s">
        <v>271</v>
      </c>
      <c r="D52" s="1017">
        <v>2.68</v>
      </c>
      <c r="E52" s="601">
        <v>1.08</v>
      </c>
      <c r="F52" s="601">
        <v>0.35</v>
      </c>
      <c r="G52" s="601">
        <v>0</v>
      </c>
      <c r="H52" s="601">
        <v>0</v>
      </c>
      <c r="I52" s="601">
        <v>0.08</v>
      </c>
      <c r="J52" s="601">
        <v>0.94</v>
      </c>
      <c r="K52" s="601">
        <v>0.23</v>
      </c>
      <c r="L52" s="601">
        <v>0</v>
      </c>
    </row>
    <row r="53" spans="1:12" s="112" customFormat="1" ht="18" customHeight="1">
      <c r="A53" s="137" t="s">
        <v>272</v>
      </c>
      <c r="B53" s="166" t="s">
        <v>273</v>
      </c>
      <c r="C53" s="137" t="s">
        <v>144</v>
      </c>
      <c r="D53" s="1017">
        <v>0.65999999999999992</v>
      </c>
      <c r="E53" s="601">
        <v>0.48</v>
      </c>
      <c r="F53" s="601">
        <v>0</v>
      </c>
      <c r="G53" s="601">
        <v>0.18</v>
      </c>
      <c r="H53" s="601">
        <v>0</v>
      </c>
      <c r="I53" s="601">
        <v>0</v>
      </c>
      <c r="J53" s="601">
        <v>0</v>
      </c>
      <c r="K53" s="601">
        <v>0</v>
      </c>
      <c r="L53" s="601">
        <v>0</v>
      </c>
    </row>
    <row r="54" spans="1:12" s="112" customFormat="1" ht="18" customHeight="1">
      <c r="A54" s="137" t="s">
        <v>274</v>
      </c>
      <c r="B54" s="166" t="s">
        <v>275</v>
      </c>
      <c r="C54" s="137" t="s">
        <v>121</v>
      </c>
      <c r="D54" s="1017">
        <v>610.13999999999987</v>
      </c>
      <c r="E54" s="601">
        <v>0</v>
      </c>
      <c r="F54" s="601">
        <v>163.31</v>
      </c>
      <c r="G54" s="601">
        <v>130.87</v>
      </c>
      <c r="H54" s="601">
        <v>111.89999999999999</v>
      </c>
      <c r="I54" s="601">
        <v>44.46</v>
      </c>
      <c r="J54" s="601">
        <v>77.23</v>
      </c>
      <c r="K54" s="601">
        <v>43.78</v>
      </c>
      <c r="L54" s="601">
        <v>38.58</v>
      </c>
    </row>
    <row r="55" spans="1:12" s="112" customFormat="1" ht="18" customHeight="1">
      <c r="A55" s="137" t="s">
        <v>276</v>
      </c>
      <c r="B55" s="166" t="s">
        <v>277</v>
      </c>
      <c r="C55" s="137" t="s">
        <v>49</v>
      </c>
      <c r="D55" s="1017">
        <v>183.6</v>
      </c>
      <c r="E55" s="601">
        <v>183.6</v>
      </c>
      <c r="F55" s="601">
        <v>0</v>
      </c>
      <c r="G55" s="601">
        <v>0</v>
      </c>
      <c r="H55" s="601">
        <v>0</v>
      </c>
      <c r="I55" s="601">
        <v>0</v>
      </c>
      <c r="J55" s="601">
        <v>0</v>
      </c>
      <c r="K55" s="601">
        <v>0</v>
      </c>
      <c r="L55" s="601">
        <v>0</v>
      </c>
    </row>
    <row r="56" spans="1:12" s="112" customFormat="1" ht="18" customHeight="1">
      <c r="A56" s="137" t="s">
        <v>278</v>
      </c>
      <c r="B56" s="166" t="s">
        <v>279</v>
      </c>
      <c r="C56" s="137" t="s">
        <v>44</v>
      </c>
      <c r="D56" s="1017">
        <v>30.26</v>
      </c>
      <c r="E56" s="601">
        <v>17.72</v>
      </c>
      <c r="F56" s="601">
        <v>5.29</v>
      </c>
      <c r="G56" s="601">
        <v>0.6</v>
      </c>
      <c r="H56" s="601">
        <v>1.57</v>
      </c>
      <c r="I56" s="601">
        <v>0.69</v>
      </c>
      <c r="J56" s="601">
        <v>1.45</v>
      </c>
      <c r="K56" s="601">
        <v>2.2200000000000002</v>
      </c>
      <c r="L56" s="601">
        <v>0.71</v>
      </c>
    </row>
    <row r="57" spans="1:12" s="112" customFormat="1" ht="30">
      <c r="A57" s="137" t="s">
        <v>280</v>
      </c>
      <c r="B57" s="166" t="s">
        <v>281</v>
      </c>
      <c r="C57" s="137" t="s">
        <v>76</v>
      </c>
      <c r="D57" s="1017">
        <v>6.86</v>
      </c>
      <c r="E57" s="601">
        <v>2.46</v>
      </c>
      <c r="F57" s="601">
        <v>1.77</v>
      </c>
      <c r="G57" s="601">
        <v>0.33</v>
      </c>
      <c r="H57" s="601">
        <v>0</v>
      </c>
      <c r="I57" s="601">
        <v>1.82</v>
      </c>
      <c r="J57" s="601">
        <v>0</v>
      </c>
      <c r="K57" s="601">
        <v>0.25</v>
      </c>
      <c r="L57" s="601">
        <v>0.22</v>
      </c>
    </row>
    <row r="58" spans="1:12" s="112" customFormat="1" ht="18" customHeight="1">
      <c r="A58" s="137" t="s">
        <v>282</v>
      </c>
      <c r="B58" s="166" t="s">
        <v>283</v>
      </c>
      <c r="C58" s="137" t="s">
        <v>284</v>
      </c>
      <c r="D58" s="1017">
        <v>0</v>
      </c>
      <c r="E58" s="601">
        <v>0</v>
      </c>
      <c r="F58" s="601">
        <v>0</v>
      </c>
      <c r="G58" s="601">
        <v>0</v>
      </c>
      <c r="H58" s="601">
        <v>0</v>
      </c>
      <c r="I58" s="601">
        <v>0</v>
      </c>
      <c r="J58" s="601">
        <v>0</v>
      </c>
      <c r="K58" s="601">
        <v>0</v>
      </c>
      <c r="L58" s="601">
        <v>0</v>
      </c>
    </row>
    <row r="59" spans="1:12" s="112" customFormat="1" ht="18" customHeight="1">
      <c r="A59" s="137" t="s">
        <v>285</v>
      </c>
      <c r="B59" s="166" t="s">
        <v>286</v>
      </c>
      <c r="C59" s="137" t="s">
        <v>287</v>
      </c>
      <c r="D59" s="1017">
        <v>0</v>
      </c>
      <c r="E59" s="601">
        <v>0</v>
      </c>
      <c r="F59" s="601">
        <v>0</v>
      </c>
      <c r="G59" s="601">
        <v>0</v>
      </c>
      <c r="H59" s="601">
        <v>0</v>
      </c>
      <c r="I59" s="601">
        <v>0</v>
      </c>
      <c r="J59" s="601">
        <v>0</v>
      </c>
      <c r="K59" s="601">
        <v>0</v>
      </c>
      <c r="L59" s="601">
        <v>0</v>
      </c>
    </row>
    <row r="60" spans="1:12" s="112" customFormat="1" ht="18" customHeight="1">
      <c r="A60" s="143" t="s">
        <v>288</v>
      </c>
      <c r="B60" s="597" t="s">
        <v>289</v>
      </c>
      <c r="C60" s="143" t="s">
        <v>155</v>
      </c>
      <c r="D60" s="1017">
        <v>1301.26</v>
      </c>
      <c r="E60" s="601">
        <v>39.130000000000003</v>
      </c>
      <c r="F60" s="601">
        <v>29.16</v>
      </c>
      <c r="G60" s="601">
        <v>235.15</v>
      </c>
      <c r="H60" s="601">
        <v>130.84</v>
      </c>
      <c r="I60" s="601">
        <v>126.73</v>
      </c>
      <c r="J60" s="601">
        <v>154.27000000000001</v>
      </c>
      <c r="K60" s="601">
        <v>148.16999999999999</v>
      </c>
      <c r="L60" s="601">
        <v>437.81</v>
      </c>
    </row>
    <row r="61" spans="1:12" s="112" customFormat="1" ht="18" customHeight="1">
      <c r="A61" s="143" t="s">
        <v>290</v>
      </c>
      <c r="B61" s="597" t="s">
        <v>291</v>
      </c>
      <c r="C61" s="143" t="s">
        <v>292</v>
      </c>
      <c r="D61" s="1017">
        <v>195.19</v>
      </c>
      <c r="E61" s="601">
        <v>4.16</v>
      </c>
      <c r="F61" s="601">
        <v>67.42</v>
      </c>
      <c r="G61" s="601">
        <v>51.4</v>
      </c>
      <c r="H61" s="601">
        <v>10.87</v>
      </c>
      <c r="I61" s="601">
        <v>20.190000000000001</v>
      </c>
      <c r="J61" s="601">
        <v>40.58</v>
      </c>
      <c r="K61" s="601">
        <v>0</v>
      </c>
      <c r="L61" s="601">
        <v>0.56000000000000005</v>
      </c>
    </row>
    <row r="62" spans="1:12" s="136" customFormat="1" ht="18" customHeight="1">
      <c r="A62" s="143" t="s">
        <v>293</v>
      </c>
      <c r="B62" s="597" t="s">
        <v>294</v>
      </c>
      <c r="C62" s="143" t="s">
        <v>295</v>
      </c>
      <c r="D62" s="1017">
        <v>0.45</v>
      </c>
      <c r="E62" s="601">
        <v>0</v>
      </c>
      <c r="F62" s="601">
        <v>0.45</v>
      </c>
      <c r="G62" s="601">
        <v>0</v>
      </c>
      <c r="H62" s="601">
        <v>0</v>
      </c>
      <c r="I62" s="601">
        <v>0</v>
      </c>
      <c r="J62" s="601">
        <v>0</v>
      </c>
      <c r="K62" s="601">
        <v>0</v>
      </c>
      <c r="L62" s="601">
        <v>0</v>
      </c>
    </row>
    <row r="63" spans="1:12" s="127" customFormat="1" ht="18" customHeight="1">
      <c r="A63" s="1012">
        <v>3</v>
      </c>
      <c r="B63" s="1013" t="s">
        <v>296</v>
      </c>
      <c r="C63" s="1014" t="s">
        <v>156</v>
      </c>
      <c r="D63" s="1015">
        <v>1363.3299999999997</v>
      </c>
      <c r="E63" s="1540">
        <v>3.91</v>
      </c>
      <c r="F63" s="1540">
        <v>417.4</v>
      </c>
      <c r="G63" s="1540">
        <v>261.27999999999997</v>
      </c>
      <c r="H63" s="1540">
        <v>9.18</v>
      </c>
      <c r="I63" s="1540">
        <v>230.5</v>
      </c>
      <c r="J63" s="1540">
        <v>279.61</v>
      </c>
      <c r="K63" s="1540">
        <v>43.08</v>
      </c>
      <c r="L63" s="1540">
        <v>118.36</v>
      </c>
    </row>
    <row r="64" spans="1:12">
      <c r="H64" s="149">
        <v>0</v>
      </c>
      <c r="I64" s="149">
        <v>0</v>
      </c>
      <c r="K64" s="149">
        <v>0</v>
      </c>
      <c r="L64" s="149">
        <v>0</v>
      </c>
    </row>
    <row r="65" spans="1:14">
      <c r="E65" s="104"/>
      <c r="F65" s="104"/>
      <c r="G65" s="104"/>
      <c r="H65" s="104"/>
      <c r="I65" s="104"/>
      <c r="J65" s="104"/>
      <c r="K65" s="104"/>
      <c r="L65" s="104"/>
    </row>
    <row r="66" spans="1:14" s="149" customFormat="1">
      <c r="B66" s="104"/>
      <c r="C66" s="150"/>
      <c r="M66" s="104"/>
      <c r="N66" s="104"/>
    </row>
    <row r="67" spans="1:14" s="149" customFormat="1">
      <c r="A67" s="104"/>
      <c r="M67" s="104"/>
      <c r="N67" s="104"/>
    </row>
    <row r="68" spans="1:14" s="149" customFormat="1">
      <c r="A68" s="104"/>
      <c r="M68" s="104"/>
      <c r="N68" s="104"/>
    </row>
    <row r="69" spans="1:14" s="149" customFormat="1">
      <c r="A69" s="104"/>
      <c r="M69" s="104"/>
      <c r="N69" s="104"/>
    </row>
    <row r="70" spans="1:14" s="149" customFormat="1">
      <c r="A70" s="104"/>
      <c r="M70" s="104"/>
      <c r="N70" s="104"/>
    </row>
    <row r="71" spans="1:14" s="149" customFormat="1">
      <c r="A71" s="104"/>
      <c r="M71" s="104"/>
      <c r="N71" s="104"/>
    </row>
    <row r="72" spans="1:14" s="149" customFormat="1">
      <c r="A72" s="104"/>
      <c r="M72" s="104"/>
      <c r="N72" s="104"/>
    </row>
    <row r="73" spans="1:14" s="149" customFormat="1">
      <c r="B73" s="104"/>
      <c r="C73" s="150"/>
      <c r="M73" s="104"/>
      <c r="N73" s="104"/>
    </row>
    <row r="74" spans="1:14" s="149" customFormat="1">
      <c r="B74" s="104"/>
      <c r="C74" s="150"/>
      <c r="M74" s="104"/>
      <c r="N74" s="104"/>
    </row>
    <row r="75" spans="1:14" s="149" customFormat="1">
      <c r="B75" s="104"/>
      <c r="C75" s="150"/>
      <c r="M75" s="104"/>
      <c r="N75" s="104"/>
    </row>
    <row r="76" spans="1:14" s="149" customFormat="1">
      <c r="B76" s="104"/>
      <c r="C76" s="150"/>
      <c r="M76" s="104"/>
      <c r="N76" s="104"/>
    </row>
    <row r="77" spans="1:14" s="149" customFormat="1">
      <c r="B77" s="104"/>
      <c r="C77" s="150"/>
      <c r="M77" s="104"/>
      <c r="N77" s="104"/>
    </row>
    <row r="78" spans="1:14" s="149" customFormat="1">
      <c r="B78" s="104"/>
      <c r="C78" s="150"/>
      <c r="M78" s="104"/>
      <c r="N78" s="104"/>
    </row>
    <row r="79" spans="1:14" s="149" customFormat="1">
      <c r="B79" s="104"/>
      <c r="C79" s="150"/>
      <c r="M79" s="104"/>
      <c r="N79" s="104"/>
    </row>
    <row r="80" spans="1:14" s="149" customFormat="1">
      <c r="B80" s="104"/>
      <c r="C80" s="150"/>
      <c r="M80" s="104"/>
      <c r="N80" s="104"/>
    </row>
    <row r="81" spans="2:14" s="149" customFormat="1">
      <c r="B81" s="104"/>
      <c r="C81" s="150"/>
      <c r="M81" s="104"/>
      <c r="N81" s="104"/>
    </row>
    <row r="82" spans="2:14" s="149" customFormat="1">
      <c r="B82" s="104"/>
      <c r="C82" s="150"/>
      <c r="M82" s="104"/>
      <c r="N82" s="104"/>
    </row>
    <row r="83" spans="2:14" s="149" customFormat="1">
      <c r="B83" s="104"/>
      <c r="C83" s="150"/>
      <c r="M83" s="104"/>
      <c r="N83" s="104"/>
    </row>
    <row r="84" spans="2:14" s="149" customFormat="1">
      <c r="B84" s="104"/>
      <c r="C84" s="150"/>
      <c r="M84" s="104"/>
      <c r="N84" s="104"/>
    </row>
    <row r="85" spans="2:14" s="149" customFormat="1">
      <c r="B85" s="104"/>
      <c r="C85" s="150"/>
      <c r="M85" s="104"/>
      <c r="N85" s="104"/>
    </row>
    <row r="86" spans="2:14" s="149" customFormat="1">
      <c r="B86" s="104"/>
      <c r="C86" s="150"/>
      <c r="M86" s="104"/>
      <c r="N86" s="104"/>
    </row>
    <row r="87" spans="2:14" s="149" customFormat="1">
      <c r="B87" s="104"/>
      <c r="C87" s="150"/>
      <c r="M87" s="104"/>
      <c r="N87" s="104"/>
    </row>
    <row r="88" spans="2:14" s="149" customFormat="1">
      <c r="B88" s="104"/>
      <c r="C88" s="150"/>
      <c r="M88" s="104"/>
      <c r="N88" s="104"/>
    </row>
    <row r="89" spans="2:14" s="149" customFormat="1">
      <c r="B89" s="104"/>
      <c r="C89" s="150"/>
      <c r="M89" s="104"/>
      <c r="N89" s="104"/>
    </row>
    <row r="90" spans="2:14" s="149" customFormat="1">
      <c r="B90" s="104"/>
      <c r="C90" s="150"/>
      <c r="M90" s="104"/>
      <c r="N90" s="104"/>
    </row>
    <row r="91" spans="2:14" s="149" customFormat="1">
      <c r="B91" s="104"/>
      <c r="C91" s="150"/>
      <c r="M91" s="104"/>
      <c r="N91" s="104"/>
    </row>
    <row r="92" spans="2:14" s="149" customFormat="1">
      <c r="B92" s="104"/>
      <c r="C92" s="150"/>
      <c r="M92" s="104"/>
      <c r="N92" s="104"/>
    </row>
    <row r="93" spans="2:14" s="149" customFormat="1">
      <c r="B93" s="104"/>
      <c r="C93" s="150"/>
      <c r="M93" s="104"/>
      <c r="N93" s="104"/>
    </row>
    <row r="94" spans="2:14" s="149" customFormat="1">
      <c r="B94" s="104"/>
      <c r="C94" s="150"/>
      <c r="M94" s="104"/>
      <c r="N94" s="104"/>
    </row>
    <row r="95" spans="2:14" s="149" customFormat="1">
      <c r="B95" s="104"/>
      <c r="C95" s="150"/>
      <c r="M95" s="104"/>
      <c r="N95" s="104"/>
    </row>
    <row r="96" spans="2:14" s="149" customFormat="1">
      <c r="B96" s="104"/>
      <c r="C96" s="150"/>
      <c r="M96" s="104"/>
      <c r="N96" s="104"/>
    </row>
    <row r="97" spans="2:14" s="149" customFormat="1">
      <c r="B97" s="104"/>
      <c r="C97" s="150"/>
      <c r="M97" s="104"/>
      <c r="N97" s="104"/>
    </row>
    <row r="98" spans="2:14" s="149" customFormat="1">
      <c r="B98" s="104"/>
      <c r="C98" s="150"/>
      <c r="M98" s="104"/>
      <c r="N98" s="104"/>
    </row>
    <row r="99" spans="2:14" s="149" customFormat="1">
      <c r="B99" s="104"/>
      <c r="C99" s="150"/>
      <c r="M99" s="104"/>
      <c r="N99" s="104"/>
    </row>
    <row r="100" spans="2:14" s="149" customFormat="1">
      <c r="B100" s="104"/>
      <c r="C100" s="150"/>
      <c r="M100" s="104"/>
      <c r="N100" s="104"/>
    </row>
    <row r="101" spans="2:14" s="149" customFormat="1">
      <c r="B101" s="104"/>
      <c r="C101" s="150"/>
      <c r="M101" s="104"/>
      <c r="N101" s="104"/>
    </row>
    <row r="102" spans="2:14" s="149" customFormat="1">
      <c r="B102" s="104"/>
      <c r="C102" s="150"/>
      <c r="M102" s="104"/>
      <c r="N102" s="104"/>
    </row>
    <row r="103" spans="2:14" s="149" customFormat="1">
      <c r="B103" s="104"/>
      <c r="C103" s="150"/>
      <c r="M103" s="104"/>
      <c r="N103" s="104"/>
    </row>
    <row r="104" spans="2:14" s="149" customFormat="1">
      <c r="B104" s="104"/>
      <c r="C104" s="150"/>
      <c r="M104" s="104"/>
      <c r="N104" s="104"/>
    </row>
    <row r="105" spans="2:14" s="149" customFormat="1">
      <c r="B105" s="104"/>
      <c r="C105" s="150"/>
      <c r="M105" s="104"/>
      <c r="N105" s="104"/>
    </row>
    <row r="106" spans="2:14" s="149" customFormat="1">
      <c r="B106" s="104"/>
      <c r="C106" s="150"/>
      <c r="M106" s="104"/>
      <c r="N106" s="104"/>
    </row>
    <row r="107" spans="2:14" s="149" customFormat="1">
      <c r="B107" s="104"/>
      <c r="C107" s="150"/>
      <c r="M107" s="104"/>
      <c r="N107" s="104"/>
    </row>
    <row r="108" spans="2:14" s="149" customFormat="1">
      <c r="B108" s="104"/>
      <c r="C108" s="150"/>
      <c r="M108" s="104"/>
      <c r="N108" s="104"/>
    </row>
    <row r="109" spans="2:14" s="149" customFormat="1">
      <c r="B109" s="104"/>
      <c r="C109" s="150"/>
      <c r="M109" s="104"/>
      <c r="N109" s="104"/>
    </row>
    <row r="110" spans="2:14" s="149" customFormat="1">
      <c r="B110" s="104"/>
      <c r="C110" s="150"/>
      <c r="M110" s="104"/>
      <c r="N110" s="104"/>
    </row>
    <row r="111" spans="2:14" s="149" customFormat="1">
      <c r="B111" s="104"/>
      <c r="C111" s="150"/>
      <c r="M111" s="104"/>
      <c r="N111" s="104"/>
    </row>
    <row r="112" spans="2:14" s="149" customFormat="1">
      <c r="B112" s="104"/>
      <c r="C112" s="150"/>
      <c r="M112" s="104"/>
      <c r="N112" s="104"/>
    </row>
    <row r="113" spans="2:14" s="149" customFormat="1">
      <c r="B113" s="104"/>
      <c r="C113" s="150"/>
      <c r="M113" s="104"/>
      <c r="N113" s="104"/>
    </row>
    <row r="114" spans="2:14" s="149" customFormat="1">
      <c r="B114" s="104"/>
      <c r="C114" s="150"/>
      <c r="M114" s="104"/>
      <c r="N114" s="104"/>
    </row>
    <row r="115" spans="2:14" s="149" customFormat="1">
      <c r="B115" s="104"/>
      <c r="C115" s="150"/>
      <c r="M115" s="104"/>
      <c r="N115" s="104"/>
    </row>
    <row r="116" spans="2:14" s="149" customFormat="1">
      <c r="B116" s="104"/>
      <c r="C116" s="150"/>
      <c r="M116" s="104"/>
      <c r="N116" s="104"/>
    </row>
    <row r="117" spans="2:14" s="149" customFormat="1">
      <c r="B117" s="104"/>
      <c r="C117" s="150"/>
      <c r="M117" s="104"/>
      <c r="N117" s="104"/>
    </row>
    <row r="118" spans="2:14" s="149" customFormat="1">
      <c r="B118" s="104"/>
      <c r="C118" s="150"/>
      <c r="M118" s="104"/>
      <c r="N118" s="104"/>
    </row>
    <row r="119" spans="2:14" s="149" customFormat="1">
      <c r="B119" s="104"/>
      <c r="C119" s="150"/>
      <c r="M119" s="104"/>
      <c r="N119" s="104"/>
    </row>
    <row r="120" spans="2:14" s="149" customFormat="1">
      <c r="B120" s="104"/>
      <c r="C120" s="150"/>
      <c r="M120" s="104"/>
      <c r="N120" s="104"/>
    </row>
    <row r="121" spans="2:14" s="149" customFormat="1">
      <c r="B121" s="104"/>
      <c r="C121" s="150"/>
      <c r="M121" s="104"/>
      <c r="N121" s="104"/>
    </row>
    <row r="122" spans="2:14" s="149" customFormat="1">
      <c r="B122" s="104"/>
      <c r="C122" s="150"/>
      <c r="M122" s="104"/>
      <c r="N122" s="104"/>
    </row>
    <row r="123" spans="2:14" s="149" customFormat="1">
      <c r="B123" s="104"/>
      <c r="C123" s="150"/>
      <c r="M123" s="104"/>
      <c r="N123" s="104"/>
    </row>
    <row r="124" spans="2:14" s="149" customFormat="1">
      <c r="B124" s="104"/>
      <c r="C124" s="150"/>
      <c r="M124" s="104"/>
      <c r="N124" s="104"/>
    </row>
    <row r="125" spans="2:14" s="149" customFormat="1">
      <c r="B125" s="104"/>
      <c r="C125" s="150"/>
      <c r="M125" s="104"/>
      <c r="N125" s="104"/>
    </row>
    <row r="126" spans="2:14" s="149" customFormat="1">
      <c r="B126" s="104"/>
      <c r="C126" s="150"/>
      <c r="M126" s="104"/>
      <c r="N126" s="104"/>
    </row>
    <row r="127" spans="2:14" s="149" customFormat="1">
      <c r="B127" s="104"/>
      <c r="C127" s="150"/>
      <c r="M127" s="104"/>
      <c r="N127" s="104"/>
    </row>
    <row r="128" spans="2:14" s="149" customFormat="1">
      <c r="B128" s="104"/>
      <c r="C128" s="150"/>
      <c r="M128" s="104"/>
      <c r="N128" s="104"/>
    </row>
    <row r="129" spans="2:14" s="149" customFormat="1">
      <c r="B129" s="104"/>
      <c r="C129" s="150"/>
      <c r="M129" s="104"/>
      <c r="N129" s="104"/>
    </row>
    <row r="130" spans="2:14" s="149" customFormat="1">
      <c r="B130" s="104"/>
      <c r="C130" s="150"/>
      <c r="M130" s="104"/>
      <c r="N130" s="104"/>
    </row>
    <row r="131" spans="2:14" s="149" customFormat="1">
      <c r="B131" s="104"/>
      <c r="C131" s="150"/>
      <c r="M131" s="104"/>
      <c r="N131" s="104"/>
    </row>
    <row r="132" spans="2:14" s="149" customFormat="1">
      <c r="B132" s="104"/>
      <c r="C132" s="150"/>
      <c r="M132" s="104"/>
      <c r="N132" s="104"/>
    </row>
    <row r="133" spans="2:14" s="149" customFormat="1">
      <c r="B133" s="104"/>
      <c r="C133" s="150"/>
      <c r="M133" s="104"/>
      <c r="N133" s="104"/>
    </row>
    <row r="134" spans="2:14" s="149" customFormat="1">
      <c r="B134" s="104"/>
      <c r="C134" s="150"/>
      <c r="M134" s="104"/>
      <c r="N134" s="104"/>
    </row>
    <row r="135" spans="2:14" s="149" customFormat="1">
      <c r="B135" s="104"/>
      <c r="C135" s="150"/>
      <c r="M135" s="104"/>
      <c r="N135" s="104"/>
    </row>
    <row r="136" spans="2:14" s="149" customFormat="1">
      <c r="B136" s="104"/>
      <c r="C136" s="150"/>
      <c r="M136" s="104"/>
      <c r="N136" s="104"/>
    </row>
    <row r="137" spans="2:14" s="149" customFormat="1">
      <c r="B137" s="104"/>
      <c r="C137" s="150"/>
      <c r="M137" s="104"/>
      <c r="N137" s="104"/>
    </row>
    <row r="138" spans="2:14" s="149" customFormat="1">
      <c r="B138" s="104"/>
      <c r="C138" s="150"/>
      <c r="M138" s="104"/>
      <c r="N138" s="104"/>
    </row>
    <row r="139" spans="2:14" s="149" customFormat="1">
      <c r="B139" s="104"/>
      <c r="C139" s="150"/>
      <c r="M139" s="104"/>
      <c r="N139" s="104"/>
    </row>
    <row r="140" spans="2:14" s="149" customFormat="1">
      <c r="B140" s="104"/>
      <c r="C140" s="150"/>
      <c r="M140" s="104"/>
      <c r="N140" s="104"/>
    </row>
    <row r="141" spans="2:14" s="149" customFormat="1">
      <c r="B141" s="104"/>
      <c r="C141" s="150"/>
      <c r="M141" s="104"/>
      <c r="N141" s="104"/>
    </row>
    <row r="142" spans="2:14" s="149" customFormat="1">
      <c r="B142" s="104"/>
      <c r="C142" s="150"/>
      <c r="M142" s="104"/>
      <c r="N142" s="104"/>
    </row>
    <row r="143" spans="2:14" s="149" customFormat="1">
      <c r="B143" s="104"/>
      <c r="C143" s="150"/>
      <c r="M143" s="104"/>
      <c r="N143" s="104"/>
    </row>
    <row r="144" spans="2:14" s="149" customFormat="1">
      <c r="B144" s="104"/>
      <c r="C144" s="150"/>
      <c r="M144" s="104"/>
      <c r="N144" s="104"/>
    </row>
    <row r="145" spans="2:14" s="149" customFormat="1">
      <c r="B145" s="104"/>
      <c r="C145" s="150"/>
      <c r="M145" s="104"/>
      <c r="N145" s="104"/>
    </row>
    <row r="146" spans="2:14" s="149" customFormat="1">
      <c r="B146" s="104"/>
      <c r="C146" s="150"/>
      <c r="M146" s="104"/>
      <c r="N146" s="104"/>
    </row>
    <row r="147" spans="2:14" s="149" customFormat="1">
      <c r="B147" s="104"/>
      <c r="C147" s="150"/>
      <c r="M147" s="104"/>
      <c r="N147" s="104"/>
    </row>
    <row r="148" spans="2:14" s="149" customFormat="1">
      <c r="B148" s="104"/>
      <c r="C148" s="150"/>
      <c r="M148" s="104"/>
      <c r="N148" s="104"/>
    </row>
    <row r="149" spans="2:14" s="149" customFormat="1">
      <c r="B149" s="104"/>
      <c r="C149" s="150"/>
      <c r="M149" s="104"/>
      <c r="N149" s="104"/>
    </row>
    <row r="150" spans="2:14" s="149" customFormat="1">
      <c r="B150" s="104"/>
      <c r="C150" s="150"/>
      <c r="M150" s="104"/>
      <c r="N150" s="104"/>
    </row>
    <row r="151" spans="2:14" s="149" customFormat="1">
      <c r="B151" s="104"/>
      <c r="C151" s="150"/>
      <c r="M151" s="104"/>
      <c r="N151" s="104"/>
    </row>
    <row r="152" spans="2:14" s="149" customFormat="1">
      <c r="B152" s="104"/>
      <c r="C152" s="150"/>
      <c r="M152" s="104"/>
      <c r="N152" s="104"/>
    </row>
    <row r="153" spans="2:14" s="149" customFormat="1">
      <c r="B153" s="104"/>
      <c r="C153" s="150"/>
      <c r="M153" s="104"/>
      <c r="N153" s="104"/>
    </row>
    <row r="154" spans="2:14" s="149" customFormat="1">
      <c r="B154" s="104"/>
      <c r="C154" s="150"/>
      <c r="M154" s="104"/>
      <c r="N154" s="104"/>
    </row>
    <row r="155" spans="2:14" s="149" customFormat="1">
      <c r="B155" s="104"/>
      <c r="C155" s="150"/>
      <c r="M155" s="104"/>
      <c r="N155" s="104"/>
    </row>
    <row r="156" spans="2:14" s="149" customFormat="1">
      <c r="B156" s="104"/>
      <c r="C156" s="150"/>
      <c r="M156" s="104"/>
      <c r="N156" s="104"/>
    </row>
    <row r="157" spans="2:14" s="149" customFormat="1">
      <c r="B157" s="104"/>
      <c r="C157" s="150"/>
      <c r="M157" s="104"/>
      <c r="N157" s="104"/>
    </row>
    <row r="158" spans="2:14" s="149" customFormat="1">
      <c r="B158" s="104"/>
      <c r="C158" s="150"/>
      <c r="M158" s="104"/>
      <c r="N158" s="104"/>
    </row>
    <row r="159" spans="2:14" s="149" customFormat="1">
      <c r="B159" s="104"/>
      <c r="C159" s="150"/>
      <c r="M159" s="104"/>
      <c r="N159" s="104"/>
    </row>
    <row r="160" spans="2:14" s="149" customFormat="1">
      <c r="B160" s="104"/>
      <c r="C160" s="150"/>
      <c r="M160" s="104"/>
      <c r="N160" s="104"/>
    </row>
    <row r="161" spans="2:14" s="149" customFormat="1">
      <c r="B161" s="104"/>
      <c r="C161" s="150"/>
      <c r="M161" s="104"/>
      <c r="N161" s="104"/>
    </row>
    <row r="162" spans="2:14" s="149" customFormat="1">
      <c r="B162" s="104"/>
      <c r="C162" s="150"/>
      <c r="M162" s="104"/>
      <c r="N162" s="104"/>
    </row>
    <row r="163" spans="2:14" s="149" customFormat="1">
      <c r="B163" s="104"/>
      <c r="C163" s="150"/>
      <c r="M163" s="104"/>
      <c r="N163" s="104"/>
    </row>
    <row r="164" spans="2:14" s="149" customFormat="1">
      <c r="B164" s="104"/>
      <c r="C164" s="150"/>
      <c r="M164" s="104"/>
      <c r="N164" s="104"/>
    </row>
    <row r="165" spans="2:14" s="149" customFormat="1">
      <c r="B165" s="104"/>
      <c r="C165" s="150"/>
      <c r="M165" s="104"/>
      <c r="N165" s="104"/>
    </row>
    <row r="166" spans="2:14" s="149" customFormat="1">
      <c r="B166" s="104"/>
      <c r="C166" s="150"/>
      <c r="M166" s="104"/>
      <c r="N166" s="104"/>
    </row>
    <row r="167" spans="2:14" s="149" customFormat="1">
      <c r="B167" s="104"/>
      <c r="C167" s="150"/>
      <c r="M167" s="104"/>
      <c r="N167" s="104"/>
    </row>
    <row r="168" spans="2:14" s="149" customFormat="1">
      <c r="B168" s="104"/>
      <c r="C168" s="150"/>
      <c r="M168" s="104"/>
      <c r="N168" s="104"/>
    </row>
    <row r="169" spans="2:14" s="149" customFormat="1">
      <c r="B169" s="104"/>
      <c r="C169" s="150"/>
      <c r="M169" s="104"/>
      <c r="N169" s="104"/>
    </row>
    <row r="170" spans="2:14" s="149" customFormat="1">
      <c r="B170" s="104"/>
      <c r="C170" s="150"/>
      <c r="M170" s="104"/>
      <c r="N170" s="104"/>
    </row>
    <row r="171" spans="2:14" s="149" customFormat="1">
      <c r="B171" s="104"/>
      <c r="C171" s="150"/>
      <c r="M171" s="104"/>
      <c r="N171" s="104"/>
    </row>
    <row r="172" spans="2:14" s="149" customFormat="1">
      <c r="B172" s="104"/>
      <c r="C172" s="150"/>
      <c r="M172" s="104"/>
      <c r="N172" s="104"/>
    </row>
    <row r="173" spans="2:14" s="149" customFormat="1">
      <c r="B173" s="104"/>
      <c r="C173" s="150"/>
      <c r="M173" s="104"/>
      <c r="N173" s="104"/>
    </row>
    <row r="174" spans="2:14" s="149" customFormat="1">
      <c r="B174" s="104"/>
      <c r="C174" s="150"/>
      <c r="M174" s="104"/>
      <c r="N174" s="104"/>
    </row>
    <row r="175" spans="2:14" s="149" customFormat="1">
      <c r="B175" s="104"/>
      <c r="C175" s="150"/>
      <c r="M175" s="104"/>
      <c r="N175" s="104"/>
    </row>
    <row r="176" spans="2:14" s="149" customFormat="1">
      <c r="B176" s="104"/>
      <c r="C176" s="150"/>
      <c r="M176" s="104"/>
      <c r="N176" s="104"/>
    </row>
    <row r="177" spans="2:14" s="149" customFormat="1">
      <c r="B177" s="104"/>
      <c r="C177" s="150"/>
      <c r="M177" s="104"/>
      <c r="N177" s="104"/>
    </row>
    <row r="178" spans="2:14" s="149" customFormat="1">
      <c r="B178" s="104"/>
      <c r="C178" s="150"/>
      <c r="M178" s="104"/>
      <c r="N178" s="104"/>
    </row>
    <row r="179" spans="2:14" s="149" customFormat="1">
      <c r="B179" s="104"/>
      <c r="C179" s="150"/>
      <c r="M179" s="104"/>
      <c r="N179" s="104"/>
    </row>
    <row r="180" spans="2:14" s="149" customFormat="1">
      <c r="B180" s="104"/>
      <c r="C180" s="150"/>
      <c r="M180" s="104"/>
      <c r="N180" s="104"/>
    </row>
    <row r="181" spans="2:14" s="149" customFormat="1">
      <c r="B181" s="104"/>
      <c r="C181" s="150"/>
      <c r="M181" s="104"/>
      <c r="N181" s="104"/>
    </row>
    <row r="182" spans="2:14" s="149" customFormat="1">
      <c r="B182" s="104"/>
      <c r="C182" s="150"/>
      <c r="M182" s="104"/>
      <c r="N182" s="104"/>
    </row>
    <row r="183" spans="2:14" s="149" customFormat="1">
      <c r="B183" s="104"/>
      <c r="C183" s="150"/>
      <c r="M183" s="104"/>
      <c r="N183" s="104"/>
    </row>
    <row r="184" spans="2:14" s="149" customFormat="1">
      <c r="B184" s="104"/>
      <c r="C184" s="150"/>
      <c r="M184" s="104"/>
      <c r="N184" s="104"/>
    </row>
    <row r="185" spans="2:14" s="149" customFormat="1">
      <c r="B185" s="104"/>
      <c r="C185" s="150"/>
      <c r="M185" s="104"/>
      <c r="N185" s="104"/>
    </row>
    <row r="186" spans="2:14" s="149" customFormat="1">
      <c r="B186" s="104"/>
      <c r="C186" s="150"/>
      <c r="M186" s="104"/>
      <c r="N186" s="104"/>
    </row>
    <row r="187" spans="2:14" s="149" customFormat="1">
      <c r="B187" s="104"/>
      <c r="C187" s="150"/>
      <c r="M187" s="104"/>
      <c r="N187" s="104"/>
    </row>
    <row r="188" spans="2:14" s="149" customFormat="1">
      <c r="B188" s="104"/>
      <c r="C188" s="150"/>
      <c r="M188" s="104"/>
      <c r="N188" s="104"/>
    </row>
    <row r="189" spans="2:14" s="149" customFormat="1">
      <c r="B189" s="104"/>
      <c r="C189" s="150"/>
      <c r="M189" s="104"/>
      <c r="N189" s="104"/>
    </row>
    <row r="190" spans="2:14" s="149" customFormat="1">
      <c r="B190" s="104"/>
      <c r="C190" s="150"/>
      <c r="M190" s="104"/>
      <c r="N190" s="104"/>
    </row>
    <row r="191" spans="2:14" s="149" customFormat="1">
      <c r="B191" s="104"/>
      <c r="C191" s="150"/>
      <c r="M191" s="104"/>
      <c r="N191" s="104"/>
    </row>
    <row r="192" spans="2:14" s="149" customFormat="1">
      <c r="B192" s="104"/>
      <c r="C192" s="150"/>
      <c r="M192" s="104"/>
      <c r="N192" s="104"/>
    </row>
    <row r="193" spans="2:14" s="149" customFormat="1">
      <c r="B193" s="104"/>
      <c r="C193" s="150"/>
      <c r="M193" s="104"/>
      <c r="N193" s="104"/>
    </row>
    <row r="194" spans="2:14" s="149" customFormat="1">
      <c r="B194" s="104"/>
      <c r="C194" s="150"/>
      <c r="M194" s="104"/>
      <c r="N194" s="104"/>
    </row>
    <row r="195" spans="2:14" s="149" customFormat="1">
      <c r="B195" s="104"/>
      <c r="C195" s="150"/>
      <c r="M195" s="104"/>
      <c r="N195" s="104"/>
    </row>
    <row r="196" spans="2:14" s="149" customFormat="1">
      <c r="B196" s="104"/>
      <c r="C196" s="150"/>
      <c r="M196" s="104"/>
      <c r="N196" s="104"/>
    </row>
    <row r="197" spans="2:14" s="149" customFormat="1">
      <c r="B197" s="104"/>
      <c r="C197" s="150"/>
      <c r="M197" s="104"/>
      <c r="N197" s="104"/>
    </row>
    <row r="198" spans="2:14" s="149" customFormat="1">
      <c r="B198" s="104"/>
      <c r="C198" s="150"/>
      <c r="M198" s="104"/>
      <c r="N198" s="104"/>
    </row>
    <row r="199" spans="2:14" s="149" customFormat="1">
      <c r="B199" s="104"/>
      <c r="C199" s="150"/>
      <c r="M199" s="104"/>
      <c r="N199" s="104"/>
    </row>
    <row r="200" spans="2:14" s="149" customFormat="1">
      <c r="B200" s="104"/>
      <c r="C200" s="150"/>
      <c r="M200" s="104"/>
      <c r="N200" s="104"/>
    </row>
    <row r="201" spans="2:14" s="149" customFormat="1">
      <c r="B201" s="104"/>
      <c r="C201" s="150"/>
      <c r="M201" s="104"/>
      <c r="N201" s="104"/>
    </row>
    <row r="202" spans="2:14" s="149" customFormat="1">
      <c r="B202" s="104"/>
      <c r="C202" s="150"/>
      <c r="M202" s="104"/>
      <c r="N202" s="104"/>
    </row>
    <row r="203" spans="2:14" s="149" customFormat="1">
      <c r="B203" s="104"/>
      <c r="C203" s="150"/>
      <c r="M203" s="104"/>
      <c r="N203" s="104"/>
    </row>
    <row r="204" spans="2:14" s="149" customFormat="1">
      <c r="B204" s="104"/>
      <c r="C204" s="150"/>
      <c r="M204" s="104"/>
      <c r="N204" s="104"/>
    </row>
    <row r="205" spans="2:14" s="149" customFormat="1">
      <c r="B205" s="104"/>
      <c r="C205" s="150"/>
      <c r="M205" s="104"/>
      <c r="N205" s="104"/>
    </row>
    <row r="206" spans="2:14" s="149" customFormat="1">
      <c r="B206" s="104"/>
      <c r="C206" s="150"/>
      <c r="M206" s="104"/>
      <c r="N206" s="104"/>
    </row>
    <row r="207" spans="2:14" s="149" customFormat="1">
      <c r="B207" s="104"/>
      <c r="C207" s="150"/>
      <c r="M207" s="104"/>
      <c r="N207" s="104"/>
    </row>
    <row r="208" spans="2:14" s="149" customFormat="1">
      <c r="B208" s="104"/>
      <c r="C208" s="150"/>
      <c r="M208" s="104"/>
      <c r="N208" s="104"/>
    </row>
    <row r="209" spans="2:14" s="149" customFormat="1">
      <c r="B209" s="104"/>
      <c r="C209" s="150"/>
      <c r="M209" s="104"/>
      <c r="N209" s="104"/>
    </row>
    <row r="210" spans="2:14" s="149" customFormat="1">
      <c r="B210" s="104"/>
      <c r="C210" s="150"/>
      <c r="M210" s="104"/>
      <c r="N210" s="104"/>
    </row>
    <row r="211" spans="2:14" s="149" customFormat="1">
      <c r="B211" s="104"/>
      <c r="C211" s="150"/>
      <c r="M211" s="104"/>
      <c r="N211" s="104"/>
    </row>
    <row r="212" spans="2:14" s="149" customFormat="1">
      <c r="B212" s="104"/>
      <c r="C212" s="150"/>
      <c r="M212" s="104"/>
      <c r="N212" s="104"/>
    </row>
    <row r="213" spans="2:14" s="149" customFormat="1">
      <c r="B213" s="104"/>
      <c r="C213" s="150"/>
      <c r="M213" s="104"/>
      <c r="N213" s="104"/>
    </row>
    <row r="214" spans="2:14" s="149" customFormat="1">
      <c r="B214" s="104"/>
      <c r="C214" s="150"/>
      <c r="M214" s="104"/>
      <c r="N214" s="104"/>
    </row>
    <row r="215" spans="2:14" s="149" customFormat="1">
      <c r="B215" s="104"/>
      <c r="C215" s="150"/>
      <c r="M215" s="104"/>
      <c r="N215" s="104"/>
    </row>
    <row r="216" spans="2:14" s="149" customFormat="1">
      <c r="B216" s="104"/>
      <c r="C216" s="150"/>
      <c r="M216" s="104"/>
      <c r="N216" s="104"/>
    </row>
    <row r="217" spans="2:14" s="149" customFormat="1">
      <c r="B217" s="104"/>
      <c r="C217" s="150"/>
      <c r="M217" s="104"/>
      <c r="N217" s="104"/>
    </row>
    <row r="218" spans="2:14" s="149" customFormat="1">
      <c r="B218" s="104"/>
      <c r="C218" s="150"/>
      <c r="M218" s="104"/>
      <c r="N218" s="104"/>
    </row>
    <row r="219" spans="2:14" s="149" customFormat="1">
      <c r="B219" s="104"/>
      <c r="C219" s="150"/>
      <c r="M219" s="104"/>
      <c r="N219" s="104"/>
    </row>
    <row r="220" spans="2:14" s="149" customFormat="1">
      <c r="B220" s="104"/>
      <c r="C220" s="150"/>
      <c r="M220" s="104"/>
      <c r="N220" s="104"/>
    </row>
    <row r="221" spans="2:14" s="149" customFormat="1">
      <c r="B221" s="104"/>
      <c r="C221" s="150"/>
      <c r="M221" s="104"/>
      <c r="N221" s="104"/>
    </row>
    <row r="222" spans="2:14" s="149" customFormat="1">
      <c r="B222" s="104"/>
      <c r="C222" s="150"/>
      <c r="M222" s="104"/>
      <c r="N222" s="104"/>
    </row>
    <row r="223" spans="2:14" s="149" customFormat="1">
      <c r="B223" s="104"/>
      <c r="C223" s="150"/>
      <c r="M223" s="104"/>
      <c r="N223" s="104"/>
    </row>
    <row r="224" spans="2:14" s="149" customFormat="1">
      <c r="B224" s="104"/>
      <c r="C224" s="150"/>
      <c r="M224" s="104"/>
      <c r="N224" s="104"/>
    </row>
    <row r="225" spans="2:14" s="149" customFormat="1">
      <c r="B225" s="104"/>
      <c r="C225" s="150"/>
      <c r="M225" s="104"/>
      <c r="N225" s="104"/>
    </row>
    <row r="226" spans="2:14" s="149" customFormat="1">
      <c r="B226" s="104"/>
      <c r="C226" s="150"/>
      <c r="M226" s="104"/>
      <c r="N226" s="104"/>
    </row>
    <row r="227" spans="2:14" s="149" customFormat="1">
      <c r="B227" s="104"/>
      <c r="C227" s="150"/>
      <c r="M227" s="104"/>
      <c r="N227" s="104"/>
    </row>
    <row r="228" spans="2:14" s="149" customFormat="1">
      <c r="B228" s="104"/>
      <c r="C228" s="150"/>
      <c r="M228" s="104"/>
      <c r="N228" s="104"/>
    </row>
    <row r="229" spans="2:14" s="149" customFormat="1">
      <c r="B229" s="104"/>
      <c r="C229" s="150"/>
      <c r="M229" s="104"/>
      <c r="N229" s="104"/>
    </row>
    <row r="230" spans="2:14" s="149" customFormat="1">
      <c r="B230" s="104"/>
      <c r="C230" s="150"/>
      <c r="M230" s="104"/>
      <c r="N230" s="104"/>
    </row>
    <row r="231" spans="2:14" s="149" customFormat="1">
      <c r="B231" s="104"/>
      <c r="C231" s="150"/>
      <c r="M231" s="104"/>
      <c r="N231" s="104"/>
    </row>
    <row r="232" spans="2:14" s="149" customFormat="1">
      <c r="B232" s="104"/>
      <c r="C232" s="150"/>
      <c r="M232" s="104"/>
      <c r="N232" s="104"/>
    </row>
    <row r="233" spans="2:14" s="149" customFormat="1">
      <c r="B233" s="104"/>
      <c r="C233" s="150"/>
      <c r="M233" s="104"/>
      <c r="N233" s="104"/>
    </row>
    <row r="234" spans="2:14" s="149" customFormat="1">
      <c r="B234" s="104"/>
      <c r="C234" s="150"/>
      <c r="M234" s="104"/>
      <c r="N234" s="104"/>
    </row>
    <row r="235" spans="2:14" s="149" customFormat="1">
      <c r="B235" s="104"/>
      <c r="C235" s="150"/>
      <c r="M235" s="104"/>
      <c r="N235" s="104"/>
    </row>
    <row r="236" spans="2:14" s="149" customFormat="1">
      <c r="B236" s="104"/>
      <c r="C236" s="150"/>
      <c r="M236" s="104"/>
      <c r="N236" s="104"/>
    </row>
    <row r="237" spans="2:14" s="149" customFormat="1">
      <c r="B237" s="104"/>
      <c r="C237" s="150"/>
      <c r="M237" s="104"/>
      <c r="N237" s="104"/>
    </row>
    <row r="238" spans="2:14" s="149" customFormat="1">
      <c r="B238" s="104"/>
      <c r="C238" s="150"/>
      <c r="M238" s="104"/>
      <c r="N238" s="104"/>
    </row>
    <row r="239" spans="2:14" s="149" customFormat="1">
      <c r="B239" s="104"/>
      <c r="C239" s="150"/>
      <c r="M239" s="104"/>
      <c r="N239" s="104"/>
    </row>
    <row r="240" spans="2:14" s="149" customFormat="1">
      <c r="B240" s="104"/>
      <c r="C240" s="150"/>
      <c r="M240" s="104"/>
      <c r="N240" s="104"/>
    </row>
    <row r="241" spans="2:14" s="149" customFormat="1">
      <c r="B241" s="104"/>
      <c r="C241" s="150"/>
      <c r="M241" s="104"/>
      <c r="N241" s="104"/>
    </row>
    <row r="242" spans="2:14" s="149" customFormat="1">
      <c r="B242" s="104"/>
      <c r="C242" s="150"/>
      <c r="M242" s="104"/>
      <c r="N242" s="104"/>
    </row>
    <row r="243" spans="2:14" s="149" customFormat="1">
      <c r="B243" s="104"/>
      <c r="C243" s="150"/>
      <c r="M243" s="104"/>
      <c r="N243" s="104"/>
    </row>
    <row r="244" spans="2:14" s="149" customFormat="1">
      <c r="B244" s="104"/>
      <c r="C244" s="150"/>
      <c r="M244" s="104"/>
      <c r="N244" s="104"/>
    </row>
    <row r="245" spans="2:14" s="149" customFormat="1">
      <c r="B245" s="104"/>
      <c r="C245" s="150"/>
      <c r="M245" s="104"/>
      <c r="N245" s="104"/>
    </row>
    <row r="246" spans="2:14" s="149" customFormat="1">
      <c r="B246" s="104"/>
      <c r="C246" s="150"/>
      <c r="M246" s="104"/>
      <c r="N246" s="104"/>
    </row>
    <row r="247" spans="2:14" s="149" customFormat="1">
      <c r="B247" s="104"/>
      <c r="C247" s="150"/>
      <c r="M247" s="104"/>
      <c r="N247" s="104"/>
    </row>
    <row r="248" spans="2:14" s="149" customFormat="1">
      <c r="B248" s="104"/>
      <c r="C248" s="150"/>
      <c r="M248" s="104"/>
      <c r="N248" s="104"/>
    </row>
    <row r="249" spans="2:14" s="149" customFormat="1">
      <c r="B249" s="104"/>
      <c r="C249" s="150"/>
      <c r="M249" s="104"/>
      <c r="N249" s="104"/>
    </row>
    <row r="250" spans="2:14" s="149" customFormat="1">
      <c r="B250" s="104"/>
      <c r="C250" s="150"/>
      <c r="M250" s="104"/>
      <c r="N250" s="104"/>
    </row>
    <row r="251" spans="2:14" s="149" customFormat="1">
      <c r="B251" s="104"/>
      <c r="C251" s="150"/>
      <c r="M251" s="104"/>
      <c r="N251" s="104"/>
    </row>
    <row r="252" spans="2:14" s="149" customFormat="1">
      <c r="B252" s="104"/>
      <c r="C252" s="150"/>
      <c r="M252" s="104"/>
      <c r="N252" s="104"/>
    </row>
    <row r="253" spans="2:14" s="149" customFormat="1">
      <c r="B253" s="104"/>
      <c r="C253" s="150"/>
      <c r="M253" s="104"/>
      <c r="N253" s="104"/>
    </row>
    <row r="254" spans="2:14" s="149" customFormat="1">
      <c r="B254" s="104"/>
      <c r="C254" s="150"/>
      <c r="M254" s="104"/>
      <c r="N254" s="104"/>
    </row>
    <row r="255" spans="2:14" s="149" customFormat="1">
      <c r="B255" s="104"/>
      <c r="C255" s="150"/>
      <c r="M255" s="104"/>
      <c r="N255" s="104"/>
    </row>
    <row r="256" spans="2:14" s="149" customFormat="1">
      <c r="B256" s="104"/>
      <c r="C256" s="150"/>
      <c r="M256" s="104"/>
      <c r="N256" s="104"/>
    </row>
    <row r="257" spans="2:14" s="149" customFormat="1">
      <c r="B257" s="104"/>
      <c r="C257" s="150"/>
      <c r="M257" s="104"/>
      <c r="N257" s="104"/>
    </row>
    <row r="258" spans="2:14" s="149" customFormat="1">
      <c r="B258" s="104"/>
      <c r="C258" s="150"/>
      <c r="M258" s="104"/>
      <c r="N258" s="104"/>
    </row>
    <row r="259" spans="2:14" s="149" customFormat="1">
      <c r="B259" s="104"/>
      <c r="C259" s="150"/>
      <c r="M259" s="104"/>
      <c r="N259" s="104"/>
    </row>
    <row r="260" spans="2:14" s="149" customFormat="1">
      <c r="B260" s="104"/>
      <c r="C260" s="150"/>
      <c r="M260" s="104"/>
      <c r="N260" s="104"/>
    </row>
    <row r="261" spans="2:14" s="149" customFormat="1">
      <c r="B261" s="104"/>
      <c r="C261" s="150"/>
      <c r="M261" s="104"/>
      <c r="N261" s="104"/>
    </row>
    <row r="262" spans="2:14" s="149" customFormat="1">
      <c r="B262" s="104"/>
      <c r="C262" s="150"/>
      <c r="M262" s="104"/>
      <c r="N262" s="104"/>
    </row>
    <row r="263" spans="2:14" s="149" customFormat="1">
      <c r="B263" s="104"/>
      <c r="C263" s="150"/>
      <c r="M263" s="104"/>
      <c r="N263" s="104"/>
    </row>
    <row r="264" spans="2:14" s="149" customFormat="1">
      <c r="B264" s="104"/>
      <c r="C264" s="150"/>
      <c r="M264" s="104"/>
      <c r="N264" s="104"/>
    </row>
    <row r="265" spans="2:14" s="149" customFormat="1">
      <c r="B265" s="104"/>
      <c r="C265" s="150"/>
      <c r="M265" s="104"/>
      <c r="N265" s="104"/>
    </row>
    <row r="266" spans="2:14" s="149" customFormat="1">
      <c r="B266" s="104"/>
      <c r="C266" s="150"/>
      <c r="M266" s="104"/>
      <c r="N266" s="104"/>
    </row>
    <row r="267" spans="2:14" s="149" customFormat="1">
      <c r="B267" s="104"/>
      <c r="C267" s="150"/>
      <c r="M267" s="104"/>
      <c r="N267" s="104"/>
    </row>
    <row r="268" spans="2:14" s="149" customFormat="1">
      <c r="B268" s="104"/>
      <c r="C268" s="150"/>
      <c r="M268" s="104"/>
      <c r="N268" s="104"/>
    </row>
    <row r="269" spans="2:14" s="149" customFormat="1">
      <c r="B269" s="104"/>
      <c r="C269" s="150"/>
      <c r="M269" s="104"/>
      <c r="N269" s="104"/>
    </row>
    <row r="270" spans="2:14" s="149" customFormat="1">
      <c r="B270" s="104"/>
      <c r="C270" s="150"/>
      <c r="M270" s="104"/>
      <c r="N270" s="104"/>
    </row>
    <row r="271" spans="2:14" s="149" customFormat="1">
      <c r="B271" s="104"/>
      <c r="C271" s="150"/>
      <c r="M271" s="104"/>
      <c r="N271" s="104"/>
    </row>
    <row r="272" spans="2:14" s="149" customFormat="1">
      <c r="B272" s="104"/>
      <c r="C272" s="150"/>
      <c r="M272" s="104"/>
      <c r="N272" s="104"/>
    </row>
    <row r="273" spans="2:14" s="149" customFormat="1">
      <c r="B273" s="104"/>
      <c r="C273" s="150"/>
      <c r="M273" s="104"/>
      <c r="N273" s="104"/>
    </row>
    <row r="274" spans="2:14" s="149" customFormat="1">
      <c r="B274" s="104"/>
      <c r="C274" s="150"/>
      <c r="M274" s="104"/>
      <c r="N274" s="104"/>
    </row>
    <row r="275" spans="2:14" s="149" customFormat="1">
      <c r="B275" s="104"/>
      <c r="C275" s="150"/>
      <c r="M275" s="104"/>
      <c r="N275" s="104"/>
    </row>
    <row r="276" spans="2:14" s="149" customFormat="1">
      <c r="B276" s="104"/>
      <c r="C276" s="150"/>
      <c r="M276" s="104"/>
      <c r="N276" s="104"/>
    </row>
    <row r="277" spans="2:14" s="149" customFormat="1">
      <c r="B277" s="104"/>
      <c r="C277" s="150"/>
      <c r="M277" s="104"/>
      <c r="N277" s="104"/>
    </row>
    <row r="278" spans="2:14" s="149" customFormat="1">
      <c r="B278" s="104"/>
      <c r="C278" s="150"/>
      <c r="M278" s="104"/>
      <c r="N278" s="104"/>
    </row>
    <row r="279" spans="2:14" s="149" customFormat="1">
      <c r="B279" s="104"/>
      <c r="C279" s="150"/>
      <c r="M279" s="104"/>
      <c r="N279" s="104"/>
    </row>
    <row r="280" spans="2:14" s="149" customFormat="1">
      <c r="B280" s="104"/>
      <c r="C280" s="150"/>
      <c r="M280" s="104"/>
      <c r="N280" s="104"/>
    </row>
    <row r="281" spans="2:14" s="149" customFormat="1">
      <c r="B281" s="104"/>
      <c r="C281" s="150"/>
      <c r="M281" s="104"/>
      <c r="N281" s="104"/>
    </row>
    <row r="282" spans="2:14" s="149" customFormat="1">
      <c r="B282" s="104"/>
      <c r="C282" s="150"/>
      <c r="M282" s="104"/>
      <c r="N282" s="104"/>
    </row>
    <row r="283" spans="2:14" s="149" customFormat="1">
      <c r="B283" s="104"/>
      <c r="C283" s="150"/>
      <c r="M283" s="104"/>
      <c r="N283" s="104"/>
    </row>
    <row r="284" spans="2:14" s="149" customFormat="1">
      <c r="B284" s="104"/>
      <c r="C284" s="150"/>
      <c r="M284" s="104"/>
      <c r="N284" s="104"/>
    </row>
    <row r="285" spans="2:14" s="149" customFormat="1">
      <c r="B285" s="104"/>
      <c r="C285" s="150"/>
      <c r="M285" s="104"/>
      <c r="N285" s="104"/>
    </row>
    <row r="286" spans="2:14" s="149" customFormat="1">
      <c r="B286" s="104"/>
      <c r="C286" s="150"/>
      <c r="M286" s="104"/>
      <c r="N286" s="104"/>
    </row>
    <row r="287" spans="2:14" s="149" customFormat="1">
      <c r="B287" s="104"/>
      <c r="C287" s="150"/>
      <c r="M287" s="104"/>
      <c r="N287" s="104"/>
    </row>
    <row r="288" spans="2:14" s="149" customFormat="1">
      <c r="B288" s="104"/>
      <c r="C288" s="150"/>
      <c r="M288" s="104"/>
      <c r="N288" s="104"/>
    </row>
    <row r="289" spans="2:14" s="149" customFormat="1">
      <c r="B289" s="104"/>
      <c r="C289" s="150"/>
      <c r="M289" s="104"/>
      <c r="N289" s="104"/>
    </row>
    <row r="290" spans="2:14" s="149" customFormat="1">
      <c r="B290" s="104"/>
      <c r="C290" s="150"/>
      <c r="M290" s="104"/>
      <c r="N290" s="104"/>
    </row>
    <row r="291" spans="2:14" s="149" customFormat="1">
      <c r="B291" s="104"/>
      <c r="C291" s="150"/>
      <c r="M291" s="104"/>
      <c r="N291" s="104"/>
    </row>
    <row r="292" spans="2:14" s="149" customFormat="1">
      <c r="B292" s="104"/>
      <c r="C292" s="150"/>
      <c r="M292" s="104"/>
      <c r="N292" s="104"/>
    </row>
    <row r="293" spans="2:14" s="149" customFormat="1">
      <c r="B293" s="104"/>
      <c r="C293" s="150"/>
      <c r="M293" s="104"/>
      <c r="N293" s="104"/>
    </row>
    <row r="294" spans="2:14" s="149" customFormat="1">
      <c r="B294" s="104"/>
      <c r="C294" s="150"/>
      <c r="M294" s="104"/>
      <c r="N294" s="104"/>
    </row>
    <row r="295" spans="2:14" s="149" customFormat="1">
      <c r="B295" s="104"/>
      <c r="C295" s="150"/>
      <c r="M295" s="104"/>
      <c r="N295" s="104"/>
    </row>
    <row r="296" spans="2:14" s="149" customFormat="1">
      <c r="B296" s="104"/>
      <c r="C296" s="150"/>
      <c r="M296" s="104"/>
      <c r="N296" s="104"/>
    </row>
    <row r="297" spans="2:14" s="149" customFormat="1">
      <c r="B297" s="104"/>
      <c r="C297" s="150"/>
      <c r="M297" s="104"/>
      <c r="N297" s="104"/>
    </row>
    <row r="298" spans="2:14" s="149" customFormat="1">
      <c r="B298" s="104"/>
      <c r="C298" s="150"/>
      <c r="M298" s="104"/>
      <c r="N298" s="104"/>
    </row>
    <row r="299" spans="2:14" s="149" customFormat="1">
      <c r="B299" s="104"/>
      <c r="C299" s="150"/>
      <c r="M299" s="104"/>
      <c r="N299" s="104"/>
    </row>
    <row r="300" spans="2:14" s="149" customFormat="1">
      <c r="B300" s="104"/>
      <c r="C300" s="150"/>
      <c r="M300" s="104"/>
      <c r="N300" s="104"/>
    </row>
    <row r="301" spans="2:14" s="149" customFormat="1">
      <c r="B301" s="104"/>
      <c r="C301" s="150"/>
      <c r="M301" s="104"/>
      <c r="N301" s="104"/>
    </row>
    <row r="302" spans="2:14" s="149" customFormat="1">
      <c r="B302" s="104"/>
      <c r="C302" s="150"/>
      <c r="M302" s="104"/>
      <c r="N302" s="104"/>
    </row>
    <row r="303" spans="2:14" s="149" customFormat="1">
      <c r="B303" s="104"/>
      <c r="C303" s="150"/>
      <c r="M303" s="104"/>
      <c r="N303" s="104"/>
    </row>
    <row r="304" spans="2:14" s="149" customFormat="1">
      <c r="B304" s="104"/>
      <c r="C304" s="150"/>
      <c r="M304" s="104"/>
      <c r="N304" s="104"/>
    </row>
    <row r="305" spans="2:14" s="149" customFormat="1">
      <c r="B305" s="104"/>
      <c r="C305" s="150"/>
      <c r="M305" s="104"/>
      <c r="N305" s="104"/>
    </row>
    <row r="306" spans="2:14" s="149" customFormat="1">
      <c r="B306" s="104"/>
      <c r="C306" s="150"/>
      <c r="M306" s="104"/>
      <c r="N306" s="104"/>
    </row>
    <row r="307" spans="2:14" s="149" customFormat="1">
      <c r="B307" s="104"/>
      <c r="C307" s="150"/>
      <c r="M307" s="104"/>
      <c r="N307" s="104"/>
    </row>
    <row r="308" spans="2:14" s="149" customFormat="1">
      <c r="B308" s="104"/>
      <c r="C308" s="150"/>
      <c r="M308" s="104"/>
      <c r="N308" s="104"/>
    </row>
    <row r="309" spans="2:14" s="149" customFormat="1">
      <c r="B309" s="104"/>
      <c r="C309" s="150"/>
      <c r="M309" s="104"/>
      <c r="N309" s="104"/>
    </row>
    <row r="310" spans="2:14" s="149" customFormat="1">
      <c r="B310" s="104"/>
      <c r="C310" s="150"/>
      <c r="M310" s="104"/>
      <c r="N310" s="104"/>
    </row>
    <row r="311" spans="2:14" s="149" customFormat="1">
      <c r="B311" s="104"/>
      <c r="C311" s="150"/>
      <c r="M311" s="104"/>
      <c r="N311" s="104"/>
    </row>
    <row r="312" spans="2:14" s="149" customFormat="1">
      <c r="B312" s="104"/>
      <c r="C312" s="150"/>
      <c r="M312" s="104"/>
      <c r="N312" s="104"/>
    </row>
    <row r="313" spans="2:14" s="149" customFormat="1">
      <c r="B313" s="104"/>
      <c r="C313" s="150"/>
      <c r="M313" s="104"/>
      <c r="N313" s="104"/>
    </row>
    <row r="314" spans="2:14" s="149" customFormat="1">
      <c r="B314" s="104"/>
      <c r="C314" s="150"/>
      <c r="M314" s="104"/>
      <c r="N314" s="104"/>
    </row>
    <row r="315" spans="2:14" s="149" customFormat="1">
      <c r="B315" s="104"/>
      <c r="C315" s="150"/>
      <c r="M315" s="104"/>
      <c r="N315" s="104"/>
    </row>
    <row r="316" spans="2:14" s="149" customFormat="1">
      <c r="B316" s="104"/>
      <c r="C316" s="150"/>
      <c r="M316" s="104"/>
      <c r="N316" s="104"/>
    </row>
    <row r="317" spans="2:14" s="149" customFormat="1">
      <c r="B317" s="104"/>
      <c r="C317" s="150"/>
      <c r="M317" s="104"/>
      <c r="N317" s="104"/>
    </row>
    <row r="318" spans="2:14" s="149" customFormat="1">
      <c r="B318" s="104"/>
      <c r="C318" s="150"/>
      <c r="M318" s="104"/>
      <c r="N318" s="104"/>
    </row>
    <row r="319" spans="2:14" s="149" customFormat="1">
      <c r="B319" s="104"/>
      <c r="C319" s="150"/>
      <c r="M319" s="104"/>
      <c r="N319" s="104"/>
    </row>
    <row r="320" spans="2:14" s="149" customFormat="1">
      <c r="B320" s="104"/>
      <c r="C320" s="150"/>
      <c r="M320" s="104"/>
      <c r="N320" s="104"/>
    </row>
    <row r="321" spans="2:14" s="149" customFormat="1">
      <c r="B321" s="104"/>
      <c r="C321" s="150"/>
      <c r="M321" s="104"/>
      <c r="N321" s="104"/>
    </row>
    <row r="322" spans="2:14" s="149" customFormat="1">
      <c r="B322" s="104"/>
      <c r="C322" s="150"/>
      <c r="M322" s="104"/>
      <c r="N322" s="104"/>
    </row>
    <row r="323" spans="2:14" s="149" customFormat="1">
      <c r="B323" s="104"/>
      <c r="C323" s="150"/>
      <c r="M323" s="104"/>
      <c r="N323" s="104"/>
    </row>
    <row r="324" spans="2:14" s="149" customFormat="1">
      <c r="B324" s="104"/>
      <c r="C324" s="150"/>
      <c r="M324" s="104"/>
      <c r="N324" s="104"/>
    </row>
    <row r="325" spans="2:14" s="149" customFormat="1">
      <c r="B325" s="104"/>
      <c r="C325" s="150"/>
      <c r="M325" s="104"/>
      <c r="N325" s="104"/>
    </row>
    <row r="326" spans="2:14" s="149" customFormat="1">
      <c r="B326" s="104"/>
      <c r="C326" s="150"/>
      <c r="M326" s="104"/>
      <c r="N326" s="104"/>
    </row>
    <row r="327" spans="2:14" s="149" customFormat="1">
      <c r="B327" s="104"/>
      <c r="C327" s="150"/>
      <c r="M327" s="104"/>
      <c r="N327" s="104"/>
    </row>
    <row r="328" spans="2:14" s="149" customFormat="1">
      <c r="B328" s="104"/>
      <c r="C328" s="150"/>
      <c r="M328" s="104"/>
      <c r="N328" s="104"/>
    </row>
    <row r="329" spans="2:14" s="149" customFormat="1">
      <c r="B329" s="104"/>
      <c r="C329" s="150"/>
      <c r="M329" s="104"/>
      <c r="N329" s="104"/>
    </row>
    <row r="330" spans="2:14" s="149" customFormat="1">
      <c r="B330" s="104"/>
      <c r="C330" s="150"/>
      <c r="M330" s="104"/>
      <c r="N330" s="104"/>
    </row>
    <row r="331" spans="2:14" s="149" customFormat="1">
      <c r="B331" s="104"/>
      <c r="C331" s="150"/>
      <c r="M331" s="104"/>
      <c r="N331" s="104"/>
    </row>
    <row r="332" spans="2:14" s="149" customFormat="1">
      <c r="B332" s="104"/>
      <c r="C332" s="150"/>
      <c r="M332" s="104"/>
      <c r="N332" s="104"/>
    </row>
    <row r="333" spans="2:14" s="149" customFormat="1">
      <c r="B333" s="104"/>
      <c r="C333" s="150"/>
      <c r="M333" s="104"/>
      <c r="N333" s="104"/>
    </row>
    <row r="334" spans="2:14" s="149" customFormat="1">
      <c r="B334" s="104"/>
      <c r="C334" s="150"/>
      <c r="M334" s="104"/>
      <c r="N334" s="104"/>
    </row>
    <row r="335" spans="2:14" s="149" customFormat="1">
      <c r="B335" s="104"/>
      <c r="C335" s="150"/>
      <c r="M335" s="104"/>
      <c r="N335" s="104"/>
    </row>
    <row r="336" spans="2:14" s="149" customFormat="1">
      <c r="B336" s="104"/>
      <c r="C336" s="150"/>
      <c r="M336" s="104"/>
      <c r="N336" s="104"/>
    </row>
    <row r="337" spans="2:14" s="149" customFormat="1">
      <c r="B337" s="104"/>
      <c r="C337" s="150"/>
      <c r="M337" s="104"/>
      <c r="N337" s="104"/>
    </row>
    <row r="338" spans="2:14" s="149" customFormat="1">
      <c r="B338" s="104"/>
      <c r="C338" s="150"/>
      <c r="M338" s="104"/>
      <c r="N338" s="104"/>
    </row>
    <row r="339" spans="2:14" s="149" customFormat="1">
      <c r="B339" s="104"/>
      <c r="C339" s="150"/>
      <c r="M339" s="104"/>
      <c r="N339" s="104"/>
    </row>
    <row r="340" spans="2:14" s="149" customFormat="1">
      <c r="B340" s="104"/>
      <c r="C340" s="150"/>
      <c r="M340" s="104"/>
      <c r="N340" s="104"/>
    </row>
    <row r="341" spans="2:14" s="149" customFormat="1">
      <c r="B341" s="104"/>
      <c r="C341" s="150"/>
      <c r="M341" s="104"/>
      <c r="N341" s="104"/>
    </row>
    <row r="342" spans="2:14" s="149" customFormat="1">
      <c r="B342" s="104"/>
      <c r="C342" s="150"/>
      <c r="M342" s="104"/>
      <c r="N342" s="104"/>
    </row>
    <row r="343" spans="2:14" s="149" customFormat="1">
      <c r="B343" s="104"/>
      <c r="C343" s="150"/>
      <c r="M343" s="104"/>
      <c r="N343" s="104"/>
    </row>
    <row r="344" spans="2:14" s="149" customFormat="1">
      <c r="B344" s="104"/>
      <c r="C344" s="150"/>
      <c r="M344" s="104"/>
      <c r="N344" s="104"/>
    </row>
    <row r="345" spans="2:14" s="149" customFormat="1">
      <c r="B345" s="104"/>
      <c r="C345" s="150"/>
      <c r="M345" s="104"/>
      <c r="N345" s="104"/>
    </row>
    <row r="346" spans="2:14" s="149" customFormat="1">
      <c r="B346" s="104"/>
      <c r="C346" s="150"/>
      <c r="M346" s="104"/>
      <c r="N346" s="104"/>
    </row>
    <row r="347" spans="2:14" s="149" customFormat="1">
      <c r="B347" s="104"/>
      <c r="C347" s="150"/>
      <c r="M347" s="104"/>
      <c r="N347" s="104"/>
    </row>
    <row r="348" spans="2:14" s="149" customFormat="1">
      <c r="B348" s="104"/>
      <c r="C348" s="150"/>
      <c r="M348" s="104"/>
      <c r="N348" s="104"/>
    </row>
    <row r="349" spans="2:14" s="149" customFormat="1">
      <c r="B349" s="104"/>
      <c r="C349" s="150"/>
      <c r="M349" s="104"/>
      <c r="N349" s="104"/>
    </row>
    <row r="350" spans="2:14" s="149" customFormat="1">
      <c r="B350" s="104"/>
      <c r="C350" s="150"/>
      <c r="M350" s="104"/>
      <c r="N350" s="104"/>
    </row>
    <row r="351" spans="2:14" s="149" customFormat="1">
      <c r="B351" s="104"/>
      <c r="C351" s="150"/>
      <c r="M351" s="104"/>
      <c r="N351" s="104"/>
    </row>
    <row r="352" spans="2:14" s="149" customFormat="1">
      <c r="B352" s="104"/>
      <c r="C352" s="150"/>
      <c r="M352" s="104"/>
      <c r="N352" s="104"/>
    </row>
    <row r="353" spans="2:14" s="149" customFormat="1">
      <c r="B353" s="104"/>
      <c r="C353" s="150"/>
      <c r="M353" s="104"/>
      <c r="N353" s="104"/>
    </row>
    <row r="354" spans="2:14" s="149" customFormat="1">
      <c r="B354" s="104"/>
      <c r="C354" s="150"/>
      <c r="M354" s="104"/>
      <c r="N354" s="104"/>
    </row>
    <row r="355" spans="2:14" s="149" customFormat="1">
      <c r="B355" s="104"/>
      <c r="C355" s="150"/>
      <c r="M355" s="104"/>
      <c r="N355" s="104"/>
    </row>
    <row r="356" spans="2:14" s="149" customFormat="1">
      <c r="B356" s="104"/>
      <c r="C356" s="150"/>
      <c r="M356" s="104"/>
      <c r="N356" s="104"/>
    </row>
    <row r="357" spans="2:14" s="149" customFormat="1">
      <c r="B357" s="104"/>
      <c r="C357" s="150"/>
      <c r="M357" s="104"/>
      <c r="N357" s="104"/>
    </row>
    <row r="358" spans="2:14" s="149" customFormat="1">
      <c r="B358" s="104"/>
      <c r="C358" s="150"/>
      <c r="M358" s="104"/>
      <c r="N358" s="104"/>
    </row>
    <row r="359" spans="2:14" s="149" customFormat="1">
      <c r="B359" s="104"/>
      <c r="C359" s="150"/>
      <c r="M359" s="104"/>
      <c r="N359" s="104"/>
    </row>
    <row r="360" spans="2:14" s="149" customFormat="1">
      <c r="B360" s="104"/>
      <c r="C360" s="150"/>
      <c r="M360" s="104"/>
      <c r="N360" s="104"/>
    </row>
    <row r="361" spans="2:14" s="149" customFormat="1">
      <c r="B361" s="104"/>
      <c r="C361" s="150"/>
      <c r="M361" s="104"/>
      <c r="N361" s="104"/>
    </row>
    <row r="362" spans="2:14" s="149" customFormat="1">
      <c r="B362" s="104"/>
      <c r="C362" s="150"/>
      <c r="M362" s="104"/>
      <c r="N362" s="104"/>
    </row>
    <row r="363" spans="2:14" s="149" customFormat="1">
      <c r="B363" s="104"/>
      <c r="C363" s="150"/>
      <c r="M363" s="104"/>
      <c r="N363" s="104"/>
    </row>
    <row r="364" spans="2:14" s="149" customFormat="1">
      <c r="B364" s="104"/>
      <c r="C364" s="150"/>
      <c r="M364" s="104"/>
      <c r="N364" s="104"/>
    </row>
    <row r="365" spans="2:14" s="149" customFormat="1">
      <c r="B365" s="104"/>
      <c r="C365" s="150"/>
      <c r="M365" s="104"/>
      <c r="N365" s="104"/>
    </row>
    <row r="366" spans="2:14" s="149" customFormat="1">
      <c r="B366" s="104"/>
      <c r="C366" s="150"/>
      <c r="M366" s="104"/>
      <c r="N366" s="104"/>
    </row>
    <row r="367" spans="2:14" s="149" customFormat="1">
      <c r="B367" s="104"/>
      <c r="C367" s="150"/>
      <c r="M367" s="104"/>
      <c r="N367" s="104"/>
    </row>
    <row r="368" spans="2:14" s="149" customFormat="1">
      <c r="B368" s="104"/>
      <c r="C368" s="150"/>
      <c r="M368" s="104"/>
      <c r="N368" s="104"/>
    </row>
    <row r="369" spans="2:14" s="149" customFormat="1">
      <c r="B369" s="104"/>
      <c r="C369" s="150"/>
      <c r="M369" s="104"/>
      <c r="N369" s="104"/>
    </row>
    <row r="370" spans="2:14" s="149" customFormat="1">
      <c r="B370" s="104"/>
      <c r="C370" s="150"/>
      <c r="M370" s="104"/>
      <c r="N370" s="104"/>
    </row>
    <row r="371" spans="2:14" s="149" customFormat="1">
      <c r="B371" s="104"/>
      <c r="C371" s="150"/>
      <c r="M371" s="104"/>
      <c r="N371" s="104"/>
    </row>
    <row r="372" spans="2:14" s="149" customFormat="1">
      <c r="B372" s="104"/>
      <c r="C372" s="150"/>
      <c r="M372" s="104"/>
      <c r="N372" s="104"/>
    </row>
    <row r="373" spans="2:14" s="149" customFormat="1">
      <c r="B373" s="104"/>
      <c r="C373" s="150"/>
      <c r="M373" s="104"/>
      <c r="N373" s="104"/>
    </row>
    <row r="374" spans="2:14" s="149" customFormat="1">
      <c r="B374" s="104"/>
      <c r="C374" s="150"/>
      <c r="M374" s="104"/>
      <c r="N374" s="104"/>
    </row>
    <row r="375" spans="2:14" s="149" customFormat="1">
      <c r="B375" s="104"/>
      <c r="C375" s="150"/>
      <c r="M375" s="104"/>
      <c r="N375" s="104"/>
    </row>
    <row r="376" spans="2:14" s="149" customFormat="1">
      <c r="B376" s="104"/>
      <c r="C376" s="150"/>
      <c r="M376" s="104"/>
      <c r="N376" s="104"/>
    </row>
    <row r="377" spans="2:14" s="149" customFormat="1">
      <c r="B377" s="104"/>
      <c r="C377" s="150"/>
      <c r="M377" s="104"/>
      <c r="N377" s="104"/>
    </row>
    <row r="378" spans="2:14" s="149" customFormat="1">
      <c r="B378" s="104"/>
      <c r="C378" s="150"/>
      <c r="M378" s="104"/>
      <c r="N378" s="104"/>
    </row>
    <row r="379" spans="2:14" s="149" customFormat="1">
      <c r="B379" s="104"/>
      <c r="C379" s="150"/>
      <c r="M379" s="104"/>
      <c r="N379" s="104"/>
    </row>
    <row r="380" spans="2:14" s="149" customFormat="1">
      <c r="B380" s="104"/>
      <c r="C380" s="150"/>
      <c r="M380" s="104"/>
      <c r="N380" s="104"/>
    </row>
    <row r="381" spans="2:14" s="149" customFormat="1">
      <c r="B381" s="104"/>
      <c r="C381" s="150"/>
      <c r="M381" s="104"/>
      <c r="N381" s="104"/>
    </row>
    <row r="382" spans="2:14" s="149" customFormat="1">
      <c r="B382" s="104"/>
      <c r="C382" s="150"/>
      <c r="M382" s="104"/>
      <c r="N382" s="104"/>
    </row>
    <row r="383" spans="2:14" s="149" customFormat="1">
      <c r="B383" s="104"/>
      <c r="C383" s="150"/>
      <c r="M383" s="104"/>
      <c r="N383" s="104"/>
    </row>
    <row r="384" spans="2:14" s="149" customFormat="1">
      <c r="B384" s="104"/>
      <c r="C384" s="150"/>
      <c r="M384" s="104"/>
      <c r="N384" s="104"/>
    </row>
    <row r="385" spans="2:14" s="149" customFormat="1">
      <c r="B385" s="104"/>
      <c r="C385" s="150"/>
      <c r="M385" s="104"/>
      <c r="N385" s="104"/>
    </row>
    <row r="386" spans="2:14" s="149" customFormat="1">
      <c r="B386" s="104"/>
      <c r="C386" s="150"/>
      <c r="M386" s="104"/>
      <c r="N386" s="104"/>
    </row>
    <row r="387" spans="2:14" s="149" customFormat="1">
      <c r="B387" s="104"/>
      <c r="C387" s="150"/>
      <c r="M387" s="104"/>
      <c r="N387" s="104"/>
    </row>
    <row r="388" spans="2:14" s="149" customFormat="1">
      <c r="B388" s="104"/>
      <c r="C388" s="150"/>
      <c r="M388" s="104"/>
      <c r="N388" s="104"/>
    </row>
    <row r="389" spans="2:14" s="149" customFormat="1">
      <c r="B389" s="104"/>
      <c r="C389" s="150"/>
      <c r="M389" s="104"/>
      <c r="N389" s="104"/>
    </row>
    <row r="390" spans="2:14" s="149" customFormat="1">
      <c r="B390" s="104"/>
      <c r="C390" s="150"/>
      <c r="M390" s="104"/>
      <c r="N390" s="104"/>
    </row>
    <row r="391" spans="2:14" s="149" customFormat="1">
      <c r="B391" s="104"/>
      <c r="C391" s="150"/>
      <c r="M391" s="104"/>
      <c r="N391" s="104"/>
    </row>
    <row r="392" spans="2:14" s="149" customFormat="1">
      <c r="B392" s="104"/>
      <c r="C392" s="150"/>
      <c r="M392" s="104"/>
      <c r="N392" s="104"/>
    </row>
    <row r="393" spans="2:14" s="149" customFormat="1">
      <c r="B393" s="104"/>
      <c r="C393" s="150"/>
      <c r="M393" s="104"/>
      <c r="N393" s="104"/>
    </row>
    <row r="394" spans="2:14" s="149" customFormat="1">
      <c r="B394" s="104"/>
      <c r="C394" s="150"/>
      <c r="M394" s="104"/>
      <c r="N394" s="104"/>
    </row>
    <row r="395" spans="2:14" s="149" customFormat="1">
      <c r="B395" s="104"/>
      <c r="C395" s="150"/>
      <c r="M395" s="104"/>
      <c r="N395" s="104"/>
    </row>
    <row r="396" spans="2:14" s="149" customFormat="1">
      <c r="B396" s="104"/>
      <c r="C396" s="150"/>
      <c r="M396" s="104"/>
      <c r="N396" s="104"/>
    </row>
    <row r="397" spans="2:14" s="149" customFormat="1">
      <c r="B397" s="104"/>
      <c r="C397" s="150"/>
      <c r="M397" s="104"/>
      <c r="N397" s="104"/>
    </row>
    <row r="398" spans="2:14" s="149" customFormat="1">
      <c r="B398" s="104"/>
      <c r="C398" s="150"/>
      <c r="M398" s="104"/>
      <c r="N398" s="104"/>
    </row>
    <row r="399" spans="2:14" s="149" customFormat="1">
      <c r="B399" s="104"/>
      <c r="C399" s="150"/>
      <c r="M399" s="104"/>
      <c r="N399" s="104"/>
    </row>
    <row r="400" spans="2:14" s="149" customFormat="1">
      <c r="B400" s="104"/>
      <c r="C400" s="150"/>
      <c r="M400" s="104"/>
      <c r="N400" s="104"/>
    </row>
    <row r="401" spans="2:14" s="149" customFormat="1">
      <c r="B401" s="104"/>
      <c r="C401" s="150"/>
      <c r="M401" s="104"/>
      <c r="N401" s="104"/>
    </row>
  </sheetData>
  <autoFilter ref="A8:WVC65"/>
  <mergeCells count="8">
    <mergeCell ref="D1:L1"/>
    <mergeCell ref="A6:A7"/>
    <mergeCell ref="B6:B7"/>
    <mergeCell ref="C6:C7"/>
    <mergeCell ref="D6:D7"/>
    <mergeCell ref="E6:L6"/>
    <mergeCell ref="A2:L2"/>
    <mergeCell ref="A1:B1"/>
  </mergeCells>
  <pageMargins left="0.35433070866141736" right="0.11811023622047245" top="0.39370078740157483" bottom="0.31496062992125984" header="0.11811023622047245" footer="0.118110236220472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G63"/>
  <sheetViews>
    <sheetView showZeros="0" topLeftCell="A16" zoomScaleNormal="100" workbookViewId="0">
      <selection activeCell="E9" sqref="E9"/>
    </sheetView>
  </sheetViews>
  <sheetFormatPr defaultColWidth="9.140625" defaultRowHeight="15"/>
  <cols>
    <col min="1" max="1" width="6.28515625" style="149" customWidth="1"/>
    <col min="2" max="2" width="36.42578125" style="104" customWidth="1"/>
    <col min="3" max="3" width="6.5703125" style="150" customWidth="1"/>
    <col min="4" max="4" width="11" style="150" customWidth="1"/>
    <col min="5" max="5" width="9.7109375" style="149" customWidth="1"/>
    <col min="6" max="6" width="9.7109375" style="104" customWidth="1"/>
    <col min="7" max="7" width="10.85546875" style="104" customWidth="1"/>
  </cols>
  <sheetData>
    <row r="1" spans="1:7">
      <c r="A1" s="1763" t="s">
        <v>401</v>
      </c>
      <c r="B1" s="1763"/>
    </row>
    <row r="2" spans="1:7" ht="18" customHeight="1">
      <c r="A2" s="104"/>
      <c r="B2" s="1743" t="s">
        <v>402</v>
      </c>
      <c r="C2" s="1743"/>
      <c r="D2" s="1743"/>
      <c r="E2" s="1743"/>
      <c r="F2" s="1743"/>
      <c r="G2" s="1743"/>
    </row>
    <row r="3" spans="1:7" ht="14.25" customHeight="1">
      <c r="A3" s="103"/>
      <c r="B3" s="1764" t="s">
        <v>403</v>
      </c>
      <c r="C3" s="1764"/>
      <c r="D3" s="1764"/>
      <c r="E3" s="1764"/>
      <c r="F3" s="1764"/>
      <c r="G3" s="1764"/>
    </row>
    <row r="4" spans="1:7" ht="27.75" customHeight="1">
      <c r="A4" s="227"/>
      <c r="B4" s="1765" t="s">
        <v>414</v>
      </c>
      <c r="C4" s="1765"/>
      <c r="D4" s="1765"/>
      <c r="E4" s="1765"/>
      <c r="F4" s="1765"/>
      <c r="G4" s="1765"/>
    </row>
    <row r="5" spans="1:7" ht="19.5" customHeight="1">
      <c r="A5" s="1766" t="s">
        <v>170</v>
      </c>
      <c r="B5" s="1766" t="s">
        <v>171</v>
      </c>
      <c r="C5" s="1766" t="s">
        <v>6</v>
      </c>
      <c r="D5" s="1759" t="s">
        <v>413</v>
      </c>
      <c r="E5" s="1761" t="s">
        <v>404</v>
      </c>
      <c r="F5" s="1770"/>
      <c r="G5" s="1762"/>
    </row>
    <row r="6" spans="1:7" ht="19.5" customHeight="1">
      <c r="A6" s="1767"/>
      <c r="B6" s="1767"/>
      <c r="C6" s="1767"/>
      <c r="D6" s="1769"/>
      <c r="E6" s="1759" t="s">
        <v>405</v>
      </c>
      <c r="F6" s="1761" t="s">
        <v>406</v>
      </c>
      <c r="G6" s="1762"/>
    </row>
    <row r="7" spans="1:7" ht="33.75" customHeight="1">
      <c r="A7" s="1768"/>
      <c r="B7" s="1768"/>
      <c r="C7" s="1768"/>
      <c r="D7" s="1760"/>
      <c r="E7" s="1760"/>
      <c r="F7" s="1240" t="s">
        <v>407</v>
      </c>
      <c r="G7" s="1240" t="s">
        <v>408</v>
      </c>
    </row>
    <row r="8" spans="1:7" ht="21.75" customHeight="1">
      <c r="A8" s="228" t="s">
        <v>182</v>
      </c>
      <c r="B8" s="228" t="s">
        <v>183</v>
      </c>
      <c r="C8" s="228" t="s">
        <v>184</v>
      </c>
      <c r="D8" s="228" t="s">
        <v>409</v>
      </c>
      <c r="E8" s="228" t="s">
        <v>186</v>
      </c>
      <c r="F8" s="228" t="s">
        <v>410</v>
      </c>
      <c r="G8" s="1543" t="s">
        <v>1019</v>
      </c>
    </row>
    <row r="9" spans="1:7" ht="15" customHeight="1">
      <c r="A9" s="229"/>
      <c r="B9" s="230" t="s">
        <v>194</v>
      </c>
      <c r="C9" s="231"/>
      <c r="D9" s="1038">
        <v>83936.247900000002</v>
      </c>
      <c r="E9" s="1038">
        <v>83936.25</v>
      </c>
      <c r="F9" s="1039"/>
      <c r="G9" s="1039"/>
    </row>
    <row r="10" spans="1:7" ht="15" customHeight="1">
      <c r="A10" s="232">
        <v>1</v>
      </c>
      <c r="B10" s="233" t="s">
        <v>195</v>
      </c>
      <c r="C10" s="232" t="s">
        <v>196</v>
      </c>
      <c r="D10" s="1040">
        <v>77180.04789999999</v>
      </c>
      <c r="E10" s="1040">
        <v>77859.62</v>
      </c>
      <c r="F10" s="1040">
        <v>679.57210000000487</v>
      </c>
      <c r="G10" s="1040">
        <v>100.88050230401582</v>
      </c>
    </row>
    <row r="11" spans="1:7" ht="15" customHeight="1">
      <c r="A11" s="235"/>
      <c r="B11" s="236" t="s">
        <v>197</v>
      </c>
      <c r="C11" s="237"/>
      <c r="D11" s="1041">
        <v>0</v>
      </c>
      <c r="E11" s="1041">
        <v>0</v>
      </c>
      <c r="F11" s="1041">
        <v>0</v>
      </c>
      <c r="G11" s="1041"/>
    </row>
    <row r="12" spans="1:7" ht="15" customHeight="1">
      <c r="A12" s="238" t="s">
        <v>16</v>
      </c>
      <c r="B12" s="239" t="s">
        <v>198</v>
      </c>
      <c r="C12" s="238" t="s">
        <v>151</v>
      </c>
      <c r="D12" s="1042">
        <v>1691</v>
      </c>
      <c r="E12" s="1042">
        <v>1703.55</v>
      </c>
      <c r="F12" s="1042">
        <v>12.549999999999955</v>
      </c>
      <c r="G12" s="1042">
        <v>100.74216439976344</v>
      </c>
    </row>
    <row r="13" spans="1:7" ht="15" customHeight="1">
      <c r="A13" s="238"/>
      <c r="B13" s="239" t="s">
        <v>199</v>
      </c>
      <c r="C13" s="238" t="s">
        <v>200</v>
      </c>
      <c r="D13" s="1042">
        <v>80.94</v>
      </c>
      <c r="E13" s="1042">
        <v>80.94</v>
      </c>
      <c r="F13" s="1042">
        <v>0</v>
      </c>
      <c r="G13" s="1042">
        <v>100</v>
      </c>
    </row>
    <row r="14" spans="1:7" ht="15" customHeight="1">
      <c r="A14" s="238" t="s">
        <v>30</v>
      </c>
      <c r="B14" s="239" t="s">
        <v>201</v>
      </c>
      <c r="C14" s="238" t="s">
        <v>152</v>
      </c>
      <c r="D14" s="1042">
        <v>17185.070000000003</v>
      </c>
      <c r="E14" s="1042">
        <v>17360.570000000003</v>
      </c>
      <c r="F14" s="1042">
        <v>175.5</v>
      </c>
      <c r="G14" s="1042">
        <v>101.02123529319344</v>
      </c>
    </row>
    <row r="15" spans="1:7" ht="15" customHeight="1">
      <c r="A15" s="238" t="s">
        <v>202</v>
      </c>
      <c r="B15" s="239" t="s">
        <v>203</v>
      </c>
      <c r="C15" s="238" t="s">
        <v>123</v>
      </c>
      <c r="D15" s="1042">
        <v>19053.64</v>
      </c>
      <c r="E15" s="1042">
        <v>19509.97</v>
      </c>
      <c r="F15" s="1042">
        <v>456.33000000000175</v>
      </c>
      <c r="G15" s="1042">
        <v>102.39497544826082</v>
      </c>
    </row>
    <row r="16" spans="1:7" ht="15" customHeight="1">
      <c r="A16" s="238" t="s">
        <v>204</v>
      </c>
      <c r="B16" s="239" t="s">
        <v>205</v>
      </c>
      <c r="C16" s="238" t="s">
        <v>206</v>
      </c>
      <c r="D16" s="1042">
        <v>7137.13</v>
      </c>
      <c r="E16" s="1042">
        <v>7148.79</v>
      </c>
      <c r="F16" s="1042">
        <v>11.659999999999854</v>
      </c>
      <c r="G16" s="1042">
        <v>100.16337099086047</v>
      </c>
    </row>
    <row r="17" spans="1:7" ht="15" customHeight="1">
      <c r="A17" s="238" t="s">
        <v>207</v>
      </c>
      <c r="B17" s="239" t="s">
        <v>208</v>
      </c>
      <c r="C17" s="238" t="s">
        <v>209</v>
      </c>
      <c r="D17" s="1042">
        <v>10729.29</v>
      </c>
      <c r="E17" s="1042">
        <v>10732.300000000001</v>
      </c>
      <c r="F17" s="1042">
        <v>3.0000000000002185</v>
      </c>
      <c r="G17" s="1042">
        <v>100.0280540464467</v>
      </c>
    </row>
    <row r="18" spans="1:7" ht="15" customHeight="1">
      <c r="A18" s="238" t="s">
        <v>210</v>
      </c>
      <c r="B18" s="239" t="s">
        <v>211</v>
      </c>
      <c r="C18" s="238" t="s">
        <v>153</v>
      </c>
      <c r="D18" s="1042">
        <v>20680.534900000002</v>
      </c>
      <c r="E18" s="1042">
        <v>20767.919999999998</v>
      </c>
      <c r="F18" s="1042">
        <v>87.385099999995873</v>
      </c>
      <c r="G18" s="1042">
        <v>100.42254758120399</v>
      </c>
    </row>
    <row r="19" spans="1:7" ht="15" customHeight="1">
      <c r="A19" s="238"/>
      <c r="B19" s="239" t="s">
        <v>212</v>
      </c>
      <c r="C19" s="238" t="s">
        <v>213</v>
      </c>
      <c r="D19" s="1042">
        <v>17507.983</v>
      </c>
      <c r="E19" s="1042">
        <v>17507.98</v>
      </c>
      <c r="F19" s="1042">
        <v>-3.0000000006111804E-3</v>
      </c>
      <c r="G19" s="1042"/>
    </row>
    <row r="20" spans="1:7" ht="15" customHeight="1">
      <c r="A20" s="240" t="s">
        <v>214</v>
      </c>
      <c r="B20" s="241" t="s">
        <v>215</v>
      </c>
      <c r="C20" s="240" t="s">
        <v>154</v>
      </c>
      <c r="D20" s="1043">
        <v>587.48299999999995</v>
      </c>
      <c r="E20" s="1043">
        <v>607.54</v>
      </c>
      <c r="F20" s="1043">
        <v>20.057000000000016</v>
      </c>
      <c r="G20" s="1043">
        <v>103.41405623652089</v>
      </c>
    </row>
    <row r="21" spans="1:7" ht="15" customHeight="1">
      <c r="A21" s="240" t="s">
        <v>216</v>
      </c>
      <c r="B21" s="241" t="s">
        <v>217</v>
      </c>
      <c r="C21" s="240" t="s">
        <v>218</v>
      </c>
      <c r="D21" s="1043">
        <v>0</v>
      </c>
      <c r="E21" s="1043">
        <v>0</v>
      </c>
      <c r="F21" s="1043">
        <v>0</v>
      </c>
      <c r="G21" s="1043"/>
    </row>
    <row r="22" spans="1:7" ht="15" customHeight="1">
      <c r="A22" s="1523" t="s">
        <v>219</v>
      </c>
      <c r="B22" s="1524" t="s">
        <v>220</v>
      </c>
      <c r="C22" s="1523" t="s">
        <v>90</v>
      </c>
      <c r="D22" s="1525">
        <v>115.9</v>
      </c>
      <c r="E22" s="1525">
        <v>28.98</v>
      </c>
      <c r="F22" s="1525">
        <v>-86.92</v>
      </c>
      <c r="G22" s="1525">
        <v>25.004314063848142</v>
      </c>
    </row>
    <row r="23" spans="1:7" ht="15" customHeight="1">
      <c r="A23" s="242">
        <v>2</v>
      </c>
      <c r="B23" s="1526" t="s">
        <v>221</v>
      </c>
      <c r="C23" s="242" t="s">
        <v>222</v>
      </c>
      <c r="D23" s="1044">
        <v>5420.6299999999992</v>
      </c>
      <c r="E23" s="1044">
        <v>4713.2999999999993</v>
      </c>
      <c r="F23" s="1044">
        <v>-707.32999999999993</v>
      </c>
      <c r="G23" s="1044">
        <v>86.951147744819323</v>
      </c>
    </row>
    <row r="24" spans="1:7" ht="15" customHeight="1">
      <c r="A24" s="235"/>
      <c r="B24" s="236" t="s">
        <v>197</v>
      </c>
      <c r="C24" s="242"/>
      <c r="D24" s="1044">
        <v>0</v>
      </c>
      <c r="E24" s="1044">
        <v>0</v>
      </c>
      <c r="F24" s="1044">
        <v>0</v>
      </c>
      <c r="G24" s="1044"/>
    </row>
    <row r="25" spans="1:7" ht="15" customHeight="1">
      <c r="A25" s="238" t="s">
        <v>223</v>
      </c>
      <c r="B25" s="239" t="s">
        <v>224</v>
      </c>
      <c r="C25" s="238" t="s">
        <v>18</v>
      </c>
      <c r="D25" s="1042">
        <v>331.57</v>
      </c>
      <c r="E25" s="1042">
        <v>279.52</v>
      </c>
      <c r="F25" s="1042">
        <v>-52.050000000000011</v>
      </c>
      <c r="G25" s="1042">
        <v>84.301957354404806</v>
      </c>
    </row>
    <row r="26" spans="1:7" ht="15" customHeight="1">
      <c r="A26" s="238" t="s">
        <v>225</v>
      </c>
      <c r="B26" s="239" t="s">
        <v>226</v>
      </c>
      <c r="C26" s="238" t="s">
        <v>29</v>
      </c>
      <c r="D26" s="1042">
        <v>7.3699999999999992</v>
      </c>
      <c r="E26" s="1042">
        <v>6.4499999999999993</v>
      </c>
      <c r="F26" s="1042">
        <v>-0.91999999999999993</v>
      </c>
      <c r="G26" s="1042">
        <v>87.516960651289011</v>
      </c>
    </row>
    <row r="27" spans="1:7" ht="15" customHeight="1">
      <c r="A27" s="238" t="s">
        <v>227</v>
      </c>
      <c r="B27" s="239" t="s">
        <v>228</v>
      </c>
      <c r="C27" s="238" t="s">
        <v>48</v>
      </c>
      <c r="D27" s="1042">
        <v>17.329999999999998</v>
      </c>
      <c r="E27" s="1042">
        <v>0</v>
      </c>
      <c r="F27" s="1042">
        <v>-17.329999999999998</v>
      </c>
      <c r="G27" s="1042"/>
    </row>
    <row r="28" spans="1:7" ht="15" customHeight="1">
      <c r="A28" s="238" t="s">
        <v>229</v>
      </c>
      <c r="B28" s="239" t="s">
        <v>230</v>
      </c>
      <c r="C28" s="238" t="s">
        <v>128</v>
      </c>
      <c r="D28" s="1042">
        <v>100.00000000000001</v>
      </c>
      <c r="E28" s="1042">
        <v>0</v>
      </c>
      <c r="F28" s="1042">
        <v>-100.00000000000001</v>
      </c>
      <c r="G28" s="1042">
        <v>0</v>
      </c>
    </row>
    <row r="29" spans="1:7" ht="15" customHeight="1">
      <c r="A29" s="238" t="s">
        <v>231</v>
      </c>
      <c r="B29" s="239" t="s">
        <v>232</v>
      </c>
      <c r="C29" s="238" t="s">
        <v>88</v>
      </c>
      <c r="D29" s="1042">
        <v>32.779999999999994</v>
      </c>
      <c r="E29" s="1042">
        <v>4.83</v>
      </c>
      <c r="F29" s="1042">
        <v>-27.949999999999996</v>
      </c>
      <c r="G29" s="1042">
        <v>14.734594264795611</v>
      </c>
    </row>
    <row r="30" spans="1:7" ht="15" customHeight="1">
      <c r="A30" s="238" t="s">
        <v>233</v>
      </c>
      <c r="B30" s="239" t="s">
        <v>234</v>
      </c>
      <c r="C30" s="238" t="s">
        <v>87</v>
      </c>
      <c r="D30" s="1042">
        <v>88.34</v>
      </c>
      <c r="E30" s="1042">
        <v>96.59</v>
      </c>
      <c r="F30" s="1042">
        <v>8.25</v>
      </c>
      <c r="G30" s="1042">
        <v>109.33891781752321</v>
      </c>
    </row>
    <row r="31" spans="1:7" ht="15" customHeight="1">
      <c r="A31" s="238" t="s">
        <v>235</v>
      </c>
      <c r="B31" s="239" t="s">
        <v>236</v>
      </c>
      <c r="C31" s="238" t="s">
        <v>237</v>
      </c>
      <c r="D31" s="1042">
        <v>22.3</v>
      </c>
      <c r="E31" s="1042">
        <v>0</v>
      </c>
      <c r="F31" s="1042">
        <v>-22.3</v>
      </c>
      <c r="G31" s="1042"/>
    </row>
    <row r="32" spans="1:7" ht="15" customHeight="1">
      <c r="A32" s="238" t="s">
        <v>238</v>
      </c>
      <c r="B32" s="239" t="s">
        <v>239</v>
      </c>
      <c r="C32" s="238" t="s">
        <v>82</v>
      </c>
      <c r="D32" s="1042">
        <v>140.03</v>
      </c>
      <c r="E32" s="1042">
        <v>97.720000000000013</v>
      </c>
      <c r="F32" s="1042">
        <v>-42.309999999999988</v>
      </c>
      <c r="G32" s="1042">
        <v>69.785046061558248</v>
      </c>
    </row>
    <row r="33" spans="1:7" ht="27.75" customHeight="1">
      <c r="A33" s="1527" t="s">
        <v>240</v>
      </c>
      <c r="B33" s="1528" t="s">
        <v>241</v>
      </c>
      <c r="C33" s="1529" t="s">
        <v>51</v>
      </c>
      <c r="D33" s="1530">
        <v>2379.8100000000004</v>
      </c>
      <c r="E33" s="1530">
        <v>1897.09</v>
      </c>
      <c r="F33" s="1530">
        <v>-482.72000000000048</v>
      </c>
      <c r="G33" s="1530">
        <v>79.716027750114492</v>
      </c>
    </row>
    <row r="34" spans="1:7" ht="15" hidden="1" customHeight="1">
      <c r="A34" s="243"/>
      <c r="B34" s="244" t="s">
        <v>197</v>
      </c>
      <c r="C34" s="243"/>
      <c r="D34" s="1045">
        <v>0</v>
      </c>
      <c r="E34" s="1045">
        <v>0</v>
      </c>
      <c r="F34" s="1045">
        <v>0</v>
      </c>
      <c r="G34" s="1045"/>
    </row>
    <row r="35" spans="1:7" ht="15" hidden="1" customHeight="1">
      <c r="A35" s="243" t="s">
        <v>242</v>
      </c>
      <c r="B35" s="244" t="s">
        <v>243</v>
      </c>
      <c r="C35" s="243" t="s">
        <v>59</v>
      </c>
      <c r="D35" s="1045">
        <v>1540.23</v>
      </c>
      <c r="E35" s="1045">
        <v>1469.46</v>
      </c>
      <c r="F35" s="1045">
        <v>-70.769999999999982</v>
      </c>
      <c r="G35" s="1045"/>
    </row>
    <row r="36" spans="1:7" ht="15" hidden="1" customHeight="1">
      <c r="A36" s="243" t="s">
        <v>242</v>
      </c>
      <c r="B36" s="244" t="s">
        <v>244</v>
      </c>
      <c r="C36" s="243" t="s">
        <v>72</v>
      </c>
      <c r="D36" s="1045">
        <v>106.14</v>
      </c>
      <c r="E36" s="1045">
        <v>55.21</v>
      </c>
      <c r="F36" s="1045">
        <v>-50.93</v>
      </c>
      <c r="G36" s="1045"/>
    </row>
    <row r="37" spans="1:7" ht="15" hidden="1" customHeight="1">
      <c r="A37" s="243" t="s">
        <v>242</v>
      </c>
      <c r="B37" s="244" t="s">
        <v>245</v>
      </c>
      <c r="C37" s="243" t="s">
        <v>122</v>
      </c>
      <c r="D37" s="1045">
        <v>9.9</v>
      </c>
      <c r="E37" s="1045">
        <v>9.9</v>
      </c>
      <c r="F37" s="1045">
        <v>0</v>
      </c>
      <c r="G37" s="1045"/>
    </row>
    <row r="38" spans="1:7" ht="15" hidden="1" customHeight="1">
      <c r="A38" s="243" t="s">
        <v>242</v>
      </c>
      <c r="B38" s="244" t="s">
        <v>246</v>
      </c>
      <c r="C38" s="243" t="s">
        <v>247</v>
      </c>
      <c r="D38" s="1045">
        <v>4.7</v>
      </c>
      <c r="E38" s="1045">
        <v>4.09</v>
      </c>
      <c r="F38" s="1045">
        <v>-0.61000000000000032</v>
      </c>
      <c r="G38" s="1045"/>
    </row>
    <row r="39" spans="1:7" ht="15" hidden="1" customHeight="1">
      <c r="A39" s="243" t="s">
        <v>242</v>
      </c>
      <c r="B39" s="244" t="s">
        <v>248</v>
      </c>
      <c r="C39" s="243" t="s">
        <v>68</v>
      </c>
      <c r="D39" s="1045">
        <v>43.749999999999993</v>
      </c>
      <c r="E39" s="1045">
        <v>44.809999999999995</v>
      </c>
      <c r="F39" s="1045">
        <v>1.0600000000000023</v>
      </c>
      <c r="G39" s="1045"/>
    </row>
    <row r="40" spans="1:7" ht="15" hidden="1" customHeight="1">
      <c r="A40" s="243" t="s">
        <v>242</v>
      </c>
      <c r="B40" s="244" t="s">
        <v>249</v>
      </c>
      <c r="C40" s="243" t="s">
        <v>130</v>
      </c>
      <c r="D40" s="1045">
        <v>14.669999999999998</v>
      </c>
      <c r="E40" s="1045">
        <v>9.0399999999999991</v>
      </c>
      <c r="F40" s="1045">
        <v>-5.629999999999999</v>
      </c>
      <c r="G40" s="1045"/>
    </row>
    <row r="41" spans="1:7" ht="15" hidden="1" customHeight="1">
      <c r="A41" s="243" t="s">
        <v>242</v>
      </c>
      <c r="B41" s="244" t="s">
        <v>250</v>
      </c>
      <c r="C41" s="243" t="s">
        <v>52</v>
      </c>
      <c r="D41" s="1045">
        <v>586.42000000000007</v>
      </c>
      <c r="E41" s="1045">
        <v>248.78000000000003</v>
      </c>
      <c r="F41" s="1045">
        <v>-337.64000000000004</v>
      </c>
      <c r="G41" s="1045"/>
    </row>
    <row r="42" spans="1:7" ht="15" hidden="1" customHeight="1">
      <c r="A42" s="243" t="s">
        <v>242</v>
      </c>
      <c r="B42" s="244" t="s">
        <v>251</v>
      </c>
      <c r="C42" s="243" t="s">
        <v>252</v>
      </c>
      <c r="D42" s="1045">
        <v>0.62</v>
      </c>
      <c r="E42" s="1045">
        <v>0.62</v>
      </c>
      <c r="F42" s="1045">
        <v>0</v>
      </c>
      <c r="G42" s="1045"/>
    </row>
    <row r="43" spans="1:7" ht="15" hidden="1" customHeight="1">
      <c r="A43" s="243" t="s">
        <v>242</v>
      </c>
      <c r="B43" s="244" t="s">
        <v>253</v>
      </c>
      <c r="C43" s="243" t="s">
        <v>254</v>
      </c>
      <c r="D43" s="1045">
        <v>0</v>
      </c>
      <c r="E43" s="1045">
        <v>0</v>
      </c>
      <c r="F43" s="1045">
        <v>0</v>
      </c>
      <c r="G43" s="1045"/>
    </row>
    <row r="44" spans="1:7" ht="15" hidden="1" customHeight="1">
      <c r="A44" s="243" t="s">
        <v>242</v>
      </c>
      <c r="B44" s="244" t="s">
        <v>255</v>
      </c>
      <c r="C44" s="243" t="s">
        <v>256</v>
      </c>
      <c r="D44" s="1045">
        <v>0.16</v>
      </c>
      <c r="E44" s="1045">
        <v>0.16</v>
      </c>
      <c r="F44" s="1045">
        <v>0</v>
      </c>
      <c r="G44" s="1045"/>
    </row>
    <row r="45" spans="1:7" ht="15" hidden="1" customHeight="1">
      <c r="A45" s="243" t="s">
        <v>242</v>
      </c>
      <c r="B45" s="244" t="s">
        <v>257</v>
      </c>
      <c r="C45" s="243" t="s">
        <v>77</v>
      </c>
      <c r="D45" s="1045">
        <v>13.08</v>
      </c>
      <c r="E45" s="1045">
        <v>1.28</v>
      </c>
      <c r="F45" s="1045">
        <v>-11.8</v>
      </c>
      <c r="G45" s="1045">
        <v>9.7859327217125376</v>
      </c>
    </row>
    <row r="46" spans="1:7" ht="15" hidden="1" customHeight="1">
      <c r="A46" s="243" t="s">
        <v>242</v>
      </c>
      <c r="B46" s="244" t="s">
        <v>258</v>
      </c>
      <c r="C46" s="243" t="s">
        <v>259</v>
      </c>
      <c r="D46" s="1045">
        <v>6.05</v>
      </c>
      <c r="E46" s="1045">
        <v>3.05</v>
      </c>
      <c r="F46" s="1045">
        <v>-3</v>
      </c>
      <c r="G46" s="1045">
        <v>50.413223140495866</v>
      </c>
    </row>
    <row r="47" spans="1:7" ht="15" hidden="1" customHeight="1">
      <c r="A47" s="243" t="s">
        <v>242</v>
      </c>
      <c r="B47" s="244" t="s">
        <v>260</v>
      </c>
      <c r="C47" s="243" t="s">
        <v>78</v>
      </c>
      <c r="D47" s="1045">
        <v>49.06</v>
      </c>
      <c r="E47" s="1045">
        <v>49.06</v>
      </c>
      <c r="F47" s="1045">
        <v>0</v>
      </c>
      <c r="G47" s="1045">
        <v>100</v>
      </c>
    </row>
    <row r="48" spans="1:7" ht="15" hidden="1" customHeight="1">
      <c r="A48" s="243" t="s">
        <v>242</v>
      </c>
      <c r="B48" s="244" t="s">
        <v>261</v>
      </c>
      <c r="C48" s="243" t="s">
        <v>262</v>
      </c>
      <c r="D48" s="1045">
        <v>0</v>
      </c>
      <c r="E48" s="1045">
        <v>0</v>
      </c>
      <c r="F48" s="1045">
        <v>0</v>
      </c>
      <c r="G48" s="1045"/>
    </row>
    <row r="49" spans="1:7" ht="15" hidden="1" customHeight="1">
      <c r="A49" s="243" t="s">
        <v>242</v>
      </c>
      <c r="B49" s="244" t="s">
        <v>263</v>
      </c>
      <c r="C49" s="243" t="s">
        <v>264</v>
      </c>
      <c r="D49" s="1045">
        <v>0</v>
      </c>
      <c r="E49" s="1045">
        <v>0</v>
      </c>
      <c r="F49" s="1045">
        <v>0</v>
      </c>
      <c r="G49" s="1045"/>
    </row>
    <row r="50" spans="1:7" ht="15" hidden="1" customHeight="1">
      <c r="A50" s="243" t="s">
        <v>242</v>
      </c>
      <c r="B50" s="244" t="s">
        <v>265</v>
      </c>
      <c r="C50" s="243" t="s">
        <v>142</v>
      </c>
      <c r="D50" s="1045">
        <v>5.0299999999999994</v>
      </c>
      <c r="E50" s="1045">
        <v>1.63</v>
      </c>
      <c r="F50" s="1045">
        <v>-3.3999999999999995</v>
      </c>
      <c r="G50" s="1045"/>
    </row>
    <row r="51" spans="1:7" ht="15" customHeight="1">
      <c r="A51" s="240" t="s">
        <v>266</v>
      </c>
      <c r="B51" s="241" t="s">
        <v>267</v>
      </c>
      <c r="C51" s="240" t="s">
        <v>268</v>
      </c>
      <c r="D51" s="1043">
        <v>0</v>
      </c>
      <c r="E51" s="1043">
        <v>0</v>
      </c>
      <c r="F51" s="1043">
        <v>0</v>
      </c>
      <c r="G51" s="1043"/>
    </row>
    <row r="52" spans="1:7" ht="15" customHeight="1">
      <c r="A52" s="238" t="s">
        <v>269</v>
      </c>
      <c r="B52" s="239" t="s">
        <v>270</v>
      </c>
      <c r="C52" s="240" t="s">
        <v>271</v>
      </c>
      <c r="D52" s="1043">
        <v>2.68</v>
      </c>
      <c r="E52" s="1043">
        <v>2.68</v>
      </c>
      <c r="F52" s="1043">
        <v>0</v>
      </c>
      <c r="G52" s="1043">
        <v>100</v>
      </c>
    </row>
    <row r="53" spans="1:7" ht="15" customHeight="1">
      <c r="A53" s="238" t="s">
        <v>272</v>
      </c>
      <c r="B53" s="239" t="s">
        <v>273</v>
      </c>
      <c r="C53" s="240" t="s">
        <v>144</v>
      </c>
      <c r="D53" s="1043">
        <v>4.17</v>
      </c>
      <c r="E53" s="1043">
        <v>0.65999999999999992</v>
      </c>
      <c r="F53" s="1043">
        <v>-3.51</v>
      </c>
      <c r="G53" s="1043">
        <v>15.827338129496402</v>
      </c>
    </row>
    <row r="54" spans="1:7" ht="15" customHeight="1">
      <c r="A54" s="238" t="s">
        <v>274</v>
      </c>
      <c r="B54" s="239" t="s">
        <v>275</v>
      </c>
      <c r="C54" s="240" t="s">
        <v>121</v>
      </c>
      <c r="D54" s="1043">
        <v>623.1099999999999</v>
      </c>
      <c r="E54" s="1043">
        <v>610.13999999999987</v>
      </c>
      <c r="F54" s="1043">
        <v>-12.970000000000027</v>
      </c>
      <c r="G54" s="1043">
        <v>97.918505560815902</v>
      </c>
    </row>
    <row r="55" spans="1:7" ht="15" customHeight="1">
      <c r="A55" s="238" t="s">
        <v>276</v>
      </c>
      <c r="B55" s="239" t="s">
        <v>277</v>
      </c>
      <c r="C55" s="240" t="s">
        <v>49</v>
      </c>
      <c r="D55" s="1043">
        <v>212.02999999999997</v>
      </c>
      <c r="E55" s="1043">
        <v>183.6</v>
      </c>
      <c r="F55" s="1043">
        <v>-28.429999999999978</v>
      </c>
      <c r="G55" s="1043">
        <v>86.591520067914928</v>
      </c>
    </row>
    <row r="56" spans="1:7" ht="15" customHeight="1">
      <c r="A56" s="238" t="s">
        <v>278</v>
      </c>
      <c r="B56" s="239" t="s">
        <v>279</v>
      </c>
      <c r="C56" s="240" t="s">
        <v>44</v>
      </c>
      <c r="D56" s="1043">
        <v>29.240000000000002</v>
      </c>
      <c r="E56" s="1043">
        <v>30.26</v>
      </c>
      <c r="F56" s="1043">
        <v>1.0199999999999996</v>
      </c>
      <c r="G56" s="1043">
        <v>103.48837209302326</v>
      </c>
    </row>
    <row r="57" spans="1:7" ht="15" customHeight="1">
      <c r="A57" s="238" t="s">
        <v>280</v>
      </c>
      <c r="B57" s="239" t="s">
        <v>281</v>
      </c>
      <c r="C57" s="240" t="s">
        <v>76</v>
      </c>
      <c r="D57" s="1043">
        <v>11.85</v>
      </c>
      <c r="E57" s="1043">
        <v>6.86</v>
      </c>
      <c r="F57" s="1043">
        <v>-4.9899999999999993</v>
      </c>
      <c r="G57" s="1043">
        <v>57.890295358649787</v>
      </c>
    </row>
    <row r="58" spans="1:7" ht="15" customHeight="1">
      <c r="A58" s="238" t="s">
        <v>282</v>
      </c>
      <c r="B58" s="239" t="s">
        <v>283</v>
      </c>
      <c r="C58" s="240" t="s">
        <v>284</v>
      </c>
      <c r="D58" s="1043">
        <v>0</v>
      </c>
      <c r="E58" s="1043">
        <v>0</v>
      </c>
      <c r="F58" s="1043">
        <v>0</v>
      </c>
      <c r="G58" s="1043"/>
    </row>
    <row r="59" spans="1:7" ht="15" customHeight="1">
      <c r="A59" s="238" t="s">
        <v>285</v>
      </c>
      <c r="B59" s="239" t="s">
        <v>286</v>
      </c>
      <c r="C59" s="240" t="s">
        <v>287</v>
      </c>
      <c r="D59" s="1043">
        <v>0</v>
      </c>
      <c r="E59" s="1043">
        <v>0</v>
      </c>
      <c r="F59" s="1043">
        <v>0</v>
      </c>
      <c r="G59" s="1043"/>
    </row>
    <row r="60" spans="1:7" ht="15" customHeight="1">
      <c r="A60" s="1531" t="s">
        <v>288</v>
      </c>
      <c r="B60" s="1532" t="s">
        <v>289</v>
      </c>
      <c r="C60" s="1533" t="s">
        <v>155</v>
      </c>
      <c r="D60" s="1043">
        <v>1223.02</v>
      </c>
      <c r="E60" s="1043">
        <v>1301.26</v>
      </c>
      <c r="F60" s="1043">
        <v>78.240000000000009</v>
      </c>
      <c r="G60" s="1043">
        <v>106.39727886706677</v>
      </c>
    </row>
    <row r="61" spans="1:7" ht="15" customHeight="1">
      <c r="A61" s="1531" t="s">
        <v>290</v>
      </c>
      <c r="B61" s="1532" t="s">
        <v>291</v>
      </c>
      <c r="C61" s="1533" t="s">
        <v>292</v>
      </c>
      <c r="D61" s="1043">
        <v>194.55</v>
      </c>
      <c r="E61" s="1043">
        <v>195.19</v>
      </c>
      <c r="F61" s="1043">
        <v>0.63999999999998636</v>
      </c>
      <c r="G61" s="1043">
        <v>100.32896427653559</v>
      </c>
    </row>
    <row r="62" spans="1:7" ht="18.75" customHeight="1">
      <c r="A62" s="1534" t="s">
        <v>293</v>
      </c>
      <c r="B62" s="1535" t="s">
        <v>294</v>
      </c>
      <c r="C62" s="1536" t="s">
        <v>295</v>
      </c>
      <c r="D62" s="1525">
        <v>0.45</v>
      </c>
      <c r="E62" s="1525">
        <v>0.45</v>
      </c>
      <c r="F62" s="1525">
        <v>0</v>
      </c>
      <c r="G62" s="1525">
        <v>100</v>
      </c>
    </row>
    <row r="63" spans="1:7" ht="20.25" customHeight="1">
      <c r="A63" s="1537" t="s">
        <v>412</v>
      </c>
      <c r="B63" s="1538" t="s">
        <v>296</v>
      </c>
      <c r="C63" s="1537" t="s">
        <v>156</v>
      </c>
      <c r="D63" s="1539">
        <v>1335.57</v>
      </c>
      <c r="E63" s="1539">
        <v>1363.3299999999997</v>
      </c>
      <c r="F63" s="1539">
        <v>27.759999999999764</v>
      </c>
      <c r="G63" s="1539">
        <v>102.07851329394938</v>
      </c>
    </row>
  </sheetData>
  <autoFilter ref="A8:G65"/>
  <mergeCells count="11">
    <mergeCell ref="E6:E7"/>
    <mergeCell ref="F6:G6"/>
    <mergeCell ref="A1:B1"/>
    <mergeCell ref="B2:G2"/>
    <mergeCell ref="B3:G3"/>
    <mergeCell ref="B4:G4"/>
    <mergeCell ref="A5:A7"/>
    <mergeCell ref="B5:B7"/>
    <mergeCell ref="C5:C7"/>
    <mergeCell ref="D5:D7"/>
    <mergeCell ref="E5:G5"/>
  </mergeCells>
  <pageMargins left="0.55118110236220474" right="0.31496062992125984" top="0.59055118110236227" bottom="0.51181102362204722"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ET242"/>
  <sheetViews>
    <sheetView zoomScale="79" zoomScaleNormal="79" zoomScaleSheetLayoutView="70" workbookViewId="0">
      <pane ySplit="3" topLeftCell="A4" activePane="bottomLeft" state="frozen"/>
      <selection activeCell="D21" sqref="D21"/>
      <selection pane="bottomLeft" activeCell="D21" sqref="D21"/>
    </sheetView>
  </sheetViews>
  <sheetFormatPr defaultRowHeight="15.75"/>
  <cols>
    <col min="1" max="1" width="17.7109375" style="294" customWidth="1"/>
    <col min="2" max="2" width="12" style="294" customWidth="1"/>
    <col min="3" max="3" width="38.140625" style="377" customWidth="1"/>
    <col min="4" max="4" width="10.5703125" style="294" customWidth="1"/>
    <col min="5" max="7" width="9.7109375" style="376" hidden="1" customWidth="1"/>
    <col min="8" max="9" width="10.5703125" style="294" customWidth="1"/>
    <col min="10" max="10" width="9.5703125" style="1081" customWidth="1"/>
    <col min="11" max="11" width="9.5703125" style="996" customWidth="1"/>
    <col min="12" max="12" width="7.42578125" style="376" customWidth="1"/>
    <col min="13" max="13" width="10.28515625" style="376" customWidth="1"/>
    <col min="14" max="14" width="8.28515625" style="376" customWidth="1"/>
    <col min="15" max="15" width="12.42578125" style="376" customWidth="1"/>
    <col min="16" max="16" width="7.42578125" style="376" customWidth="1"/>
    <col min="17" max="17" width="8.28515625" style="376" customWidth="1"/>
    <col min="18" max="18" width="7.42578125" style="376" customWidth="1"/>
    <col min="19" max="19" width="6.140625" style="1077" customWidth="1"/>
    <col min="20" max="21" width="7.5703125" style="1077" customWidth="1"/>
    <col min="22" max="22" width="7.28515625" style="376" customWidth="1"/>
    <col min="23" max="23" width="7.5703125" style="376" customWidth="1"/>
    <col min="24" max="24" width="7.5703125" style="1077" customWidth="1"/>
    <col min="25" max="25" width="7.28515625" style="376" customWidth="1"/>
    <col min="26" max="26" width="7.85546875" style="376" customWidth="1"/>
    <col min="27" max="27" width="9.5703125" style="376" customWidth="1"/>
    <col min="28" max="28" width="7.85546875" style="376" customWidth="1"/>
    <col min="29" max="30" width="7.28515625" style="376" customWidth="1"/>
    <col min="31" max="31" width="8" style="376" customWidth="1"/>
    <col min="32" max="33" width="8" style="1077" customWidth="1"/>
    <col min="34" max="34" width="7.42578125" style="376" customWidth="1"/>
    <col min="35" max="35" width="8.140625" style="376" customWidth="1"/>
    <col min="36" max="36" width="8" style="376" customWidth="1"/>
    <col min="37" max="38" width="6.7109375" style="376" customWidth="1"/>
    <col min="39" max="39" width="7.5703125" style="376" customWidth="1"/>
    <col min="40" max="40" width="7.5703125" style="1077" customWidth="1"/>
    <col min="41" max="41" width="7.42578125" style="376" customWidth="1"/>
    <col min="42" max="42" width="7.5703125" style="376" customWidth="1"/>
    <col min="43" max="44" width="7.42578125" style="376" customWidth="1"/>
    <col min="45" max="45" width="7.42578125" style="1077" customWidth="1"/>
    <col min="46" max="46" width="9.5703125" style="376" customWidth="1"/>
    <col min="47" max="47" width="7.140625" style="376" customWidth="1"/>
    <col min="48" max="48" width="13.7109375" style="294" customWidth="1"/>
    <col min="49" max="55" width="9.140625" style="294" customWidth="1"/>
    <col min="56" max="56" width="13.7109375" style="294" customWidth="1"/>
    <col min="57" max="257" width="9.140625" style="294"/>
    <col min="258" max="258" width="6.28515625" style="294" customWidth="1"/>
    <col min="259" max="259" width="17" style="294" customWidth="1"/>
    <col min="260" max="260" width="8.140625" style="294" customWidth="1"/>
    <col min="261" max="261" width="11.5703125" style="294" customWidth="1"/>
    <col min="262" max="262" width="11.42578125" style="294" customWidth="1"/>
    <col min="263" max="263" width="6.5703125" style="294" customWidth="1"/>
    <col min="264" max="264" width="8.5703125" style="294" customWidth="1"/>
    <col min="265" max="265" width="9.85546875" style="294" customWidth="1"/>
    <col min="266" max="266" width="10.140625" style="294" customWidth="1"/>
    <col min="267" max="267" width="6.140625" style="294" customWidth="1"/>
    <col min="268" max="268" width="7.140625" style="294" customWidth="1"/>
    <col min="269" max="269" width="9.28515625" style="294" customWidth="1"/>
    <col min="270" max="271" width="6.140625" style="294" customWidth="1"/>
    <col min="272" max="272" width="5.7109375" style="294" customWidth="1"/>
    <col min="273" max="273" width="5.5703125" style="294" customWidth="1"/>
    <col min="274" max="274" width="5.28515625" style="294" customWidth="1"/>
    <col min="275" max="275" width="5.42578125" style="294" customWidth="1"/>
    <col min="276" max="276" width="5.5703125" style="294" customWidth="1"/>
    <col min="277" max="277" width="6.140625" style="294" customWidth="1"/>
    <col min="278" max="278" width="9.5703125" style="294" customWidth="1"/>
    <col min="279" max="279" width="6" style="294" customWidth="1"/>
    <col min="280" max="280" width="6.140625" style="294" customWidth="1"/>
    <col min="281" max="281" width="5.7109375" style="294" customWidth="1"/>
    <col min="282" max="282" width="5" style="294" customWidth="1"/>
    <col min="283" max="283" width="5.42578125" style="294" customWidth="1"/>
    <col min="284" max="284" width="6.140625" style="294" customWidth="1"/>
    <col min="285" max="285" width="10.5703125" style="294" customWidth="1"/>
    <col min="286" max="287" width="6.140625" style="294" customWidth="1"/>
    <col min="288" max="288" width="5.5703125" style="294" customWidth="1"/>
    <col min="289" max="294" width="6.140625" style="294" customWidth="1"/>
    <col min="295" max="295" width="7.28515625" style="294" customWidth="1"/>
    <col min="296" max="296" width="13" style="294" customWidth="1"/>
    <col min="297" max="297" width="20" style="294" customWidth="1"/>
    <col min="298" max="304" width="7.85546875" style="294" customWidth="1"/>
    <col min="305" max="513" width="9.140625" style="294"/>
    <col min="514" max="514" width="6.28515625" style="294" customWidth="1"/>
    <col min="515" max="515" width="17" style="294" customWidth="1"/>
    <col min="516" max="516" width="8.140625" style="294" customWidth="1"/>
    <col min="517" max="517" width="11.5703125" style="294" customWidth="1"/>
    <col min="518" max="518" width="11.42578125" style="294" customWidth="1"/>
    <col min="519" max="519" width="6.5703125" style="294" customWidth="1"/>
    <col min="520" max="520" width="8.5703125" style="294" customWidth="1"/>
    <col min="521" max="521" width="9.85546875" style="294" customWidth="1"/>
    <col min="522" max="522" width="10.140625" style="294" customWidth="1"/>
    <col min="523" max="523" width="6.140625" style="294" customWidth="1"/>
    <col min="524" max="524" width="7.140625" style="294" customWidth="1"/>
    <col min="525" max="525" width="9.28515625" style="294" customWidth="1"/>
    <col min="526" max="527" width="6.140625" style="294" customWidth="1"/>
    <col min="528" max="528" width="5.7109375" style="294" customWidth="1"/>
    <col min="529" max="529" width="5.5703125" style="294" customWidth="1"/>
    <col min="530" max="530" width="5.28515625" style="294" customWidth="1"/>
    <col min="531" max="531" width="5.42578125" style="294" customWidth="1"/>
    <col min="532" max="532" width="5.5703125" style="294" customWidth="1"/>
    <col min="533" max="533" width="6.140625" style="294" customWidth="1"/>
    <col min="534" max="534" width="9.5703125" style="294" customWidth="1"/>
    <col min="535" max="535" width="6" style="294" customWidth="1"/>
    <col min="536" max="536" width="6.140625" style="294" customWidth="1"/>
    <col min="537" max="537" width="5.7109375" style="294" customWidth="1"/>
    <col min="538" max="538" width="5" style="294" customWidth="1"/>
    <col min="539" max="539" width="5.42578125" style="294" customWidth="1"/>
    <col min="540" max="540" width="6.140625" style="294" customWidth="1"/>
    <col min="541" max="541" width="10.5703125" style="294" customWidth="1"/>
    <col min="542" max="543" width="6.140625" style="294" customWidth="1"/>
    <col min="544" max="544" width="5.5703125" style="294" customWidth="1"/>
    <col min="545" max="550" width="6.140625" style="294" customWidth="1"/>
    <col min="551" max="551" width="7.28515625" style="294" customWidth="1"/>
    <col min="552" max="552" width="13" style="294" customWidth="1"/>
    <col min="553" max="553" width="20" style="294" customWidth="1"/>
    <col min="554" max="560" width="7.85546875" style="294" customWidth="1"/>
    <col min="561" max="769" width="9.140625" style="294"/>
    <col min="770" max="770" width="6.28515625" style="294" customWidth="1"/>
    <col min="771" max="771" width="17" style="294" customWidth="1"/>
    <col min="772" max="772" width="8.140625" style="294" customWidth="1"/>
    <col min="773" max="773" width="11.5703125" style="294" customWidth="1"/>
    <col min="774" max="774" width="11.42578125" style="294" customWidth="1"/>
    <col min="775" max="775" width="6.5703125" style="294" customWidth="1"/>
    <col min="776" max="776" width="8.5703125" style="294" customWidth="1"/>
    <col min="777" max="777" width="9.85546875" style="294" customWidth="1"/>
    <col min="778" max="778" width="10.140625" style="294" customWidth="1"/>
    <col min="779" max="779" width="6.140625" style="294" customWidth="1"/>
    <col min="780" max="780" width="7.140625" style="294" customWidth="1"/>
    <col min="781" max="781" width="9.28515625" style="294" customWidth="1"/>
    <col min="782" max="783" width="6.140625" style="294" customWidth="1"/>
    <col min="784" max="784" width="5.7109375" style="294" customWidth="1"/>
    <col min="785" max="785" width="5.5703125" style="294" customWidth="1"/>
    <col min="786" max="786" width="5.28515625" style="294" customWidth="1"/>
    <col min="787" max="787" width="5.42578125" style="294" customWidth="1"/>
    <col min="788" max="788" width="5.5703125" style="294" customWidth="1"/>
    <col min="789" max="789" width="6.140625" style="294" customWidth="1"/>
    <col min="790" max="790" width="9.5703125" style="294" customWidth="1"/>
    <col min="791" max="791" width="6" style="294" customWidth="1"/>
    <col min="792" max="792" width="6.140625" style="294" customWidth="1"/>
    <col min="793" max="793" width="5.7109375" style="294" customWidth="1"/>
    <col min="794" max="794" width="5" style="294" customWidth="1"/>
    <col min="795" max="795" width="5.42578125" style="294" customWidth="1"/>
    <col min="796" max="796" width="6.140625" style="294" customWidth="1"/>
    <col min="797" max="797" width="10.5703125" style="294" customWidth="1"/>
    <col min="798" max="799" width="6.140625" style="294" customWidth="1"/>
    <col min="800" max="800" width="5.5703125" style="294" customWidth="1"/>
    <col min="801" max="806" width="6.140625" style="294" customWidth="1"/>
    <col min="807" max="807" width="7.28515625" style="294" customWidth="1"/>
    <col min="808" max="808" width="13" style="294" customWidth="1"/>
    <col min="809" max="809" width="20" style="294" customWidth="1"/>
    <col min="810" max="816" width="7.85546875" style="294" customWidth="1"/>
    <col min="817" max="1025" width="9.140625" style="294"/>
    <col min="1026" max="1026" width="6.28515625" style="294" customWidth="1"/>
    <col min="1027" max="1027" width="17" style="294" customWidth="1"/>
    <col min="1028" max="1028" width="8.140625" style="294" customWidth="1"/>
    <col min="1029" max="1029" width="11.5703125" style="294" customWidth="1"/>
    <col min="1030" max="1030" width="11.42578125" style="294" customWidth="1"/>
    <col min="1031" max="1031" width="6.5703125" style="294" customWidth="1"/>
    <col min="1032" max="1032" width="8.5703125" style="294" customWidth="1"/>
    <col min="1033" max="1033" width="9.85546875" style="294" customWidth="1"/>
    <col min="1034" max="1034" width="10.140625" style="294" customWidth="1"/>
    <col min="1035" max="1035" width="6.140625" style="294" customWidth="1"/>
    <col min="1036" max="1036" width="7.140625" style="294" customWidth="1"/>
    <col min="1037" max="1037" width="9.28515625" style="294" customWidth="1"/>
    <col min="1038" max="1039" width="6.140625" style="294" customWidth="1"/>
    <col min="1040" max="1040" width="5.7109375" style="294" customWidth="1"/>
    <col min="1041" max="1041" width="5.5703125" style="294" customWidth="1"/>
    <col min="1042" max="1042" width="5.28515625" style="294" customWidth="1"/>
    <col min="1043" max="1043" width="5.42578125" style="294" customWidth="1"/>
    <col min="1044" max="1044" width="5.5703125" style="294" customWidth="1"/>
    <col min="1045" max="1045" width="6.140625" style="294" customWidth="1"/>
    <col min="1046" max="1046" width="9.5703125" style="294" customWidth="1"/>
    <col min="1047" max="1047" width="6" style="294" customWidth="1"/>
    <col min="1048" max="1048" width="6.140625" style="294" customWidth="1"/>
    <col min="1049" max="1049" width="5.7109375" style="294" customWidth="1"/>
    <col min="1050" max="1050" width="5" style="294" customWidth="1"/>
    <col min="1051" max="1051" width="5.42578125" style="294" customWidth="1"/>
    <col min="1052" max="1052" width="6.140625" style="294" customWidth="1"/>
    <col min="1053" max="1053" width="10.5703125" style="294" customWidth="1"/>
    <col min="1054" max="1055" width="6.140625" style="294" customWidth="1"/>
    <col min="1056" max="1056" width="5.5703125" style="294" customWidth="1"/>
    <col min="1057" max="1062" width="6.140625" style="294" customWidth="1"/>
    <col min="1063" max="1063" width="7.28515625" style="294" customWidth="1"/>
    <col min="1064" max="1064" width="13" style="294" customWidth="1"/>
    <col min="1065" max="1065" width="20" style="294" customWidth="1"/>
    <col min="1066" max="1072" width="7.85546875" style="294" customWidth="1"/>
    <col min="1073" max="1281" width="9.140625" style="294"/>
    <col min="1282" max="1282" width="6.28515625" style="294" customWidth="1"/>
    <col min="1283" max="1283" width="17" style="294" customWidth="1"/>
    <col min="1284" max="1284" width="8.140625" style="294" customWidth="1"/>
    <col min="1285" max="1285" width="11.5703125" style="294" customWidth="1"/>
    <col min="1286" max="1286" width="11.42578125" style="294" customWidth="1"/>
    <col min="1287" max="1287" width="6.5703125" style="294" customWidth="1"/>
    <col min="1288" max="1288" width="8.5703125" style="294" customWidth="1"/>
    <col min="1289" max="1289" width="9.85546875" style="294" customWidth="1"/>
    <col min="1290" max="1290" width="10.140625" style="294" customWidth="1"/>
    <col min="1291" max="1291" width="6.140625" style="294" customWidth="1"/>
    <col min="1292" max="1292" width="7.140625" style="294" customWidth="1"/>
    <col min="1293" max="1293" width="9.28515625" style="294" customWidth="1"/>
    <col min="1294" max="1295" width="6.140625" style="294" customWidth="1"/>
    <col min="1296" max="1296" width="5.7109375" style="294" customWidth="1"/>
    <col min="1297" max="1297" width="5.5703125" style="294" customWidth="1"/>
    <col min="1298" max="1298" width="5.28515625" style="294" customWidth="1"/>
    <col min="1299" max="1299" width="5.42578125" style="294" customWidth="1"/>
    <col min="1300" max="1300" width="5.5703125" style="294" customWidth="1"/>
    <col min="1301" max="1301" width="6.140625" style="294" customWidth="1"/>
    <col min="1302" max="1302" width="9.5703125" style="294" customWidth="1"/>
    <col min="1303" max="1303" width="6" style="294" customWidth="1"/>
    <col min="1304" max="1304" width="6.140625" style="294" customWidth="1"/>
    <col min="1305" max="1305" width="5.7109375" style="294" customWidth="1"/>
    <col min="1306" max="1306" width="5" style="294" customWidth="1"/>
    <col min="1307" max="1307" width="5.42578125" style="294" customWidth="1"/>
    <col min="1308" max="1308" width="6.140625" style="294" customWidth="1"/>
    <col min="1309" max="1309" width="10.5703125" style="294" customWidth="1"/>
    <col min="1310" max="1311" width="6.140625" style="294" customWidth="1"/>
    <col min="1312" max="1312" width="5.5703125" style="294" customWidth="1"/>
    <col min="1313" max="1318" width="6.140625" style="294" customWidth="1"/>
    <col min="1319" max="1319" width="7.28515625" style="294" customWidth="1"/>
    <col min="1320" max="1320" width="13" style="294" customWidth="1"/>
    <col min="1321" max="1321" width="20" style="294" customWidth="1"/>
    <col min="1322" max="1328" width="7.85546875" style="294" customWidth="1"/>
    <col min="1329" max="1537" width="9.140625" style="294"/>
    <col min="1538" max="1538" width="6.28515625" style="294" customWidth="1"/>
    <col min="1539" max="1539" width="17" style="294" customWidth="1"/>
    <col min="1540" max="1540" width="8.140625" style="294" customWidth="1"/>
    <col min="1541" max="1541" width="11.5703125" style="294" customWidth="1"/>
    <col min="1542" max="1542" width="11.42578125" style="294" customWidth="1"/>
    <col min="1543" max="1543" width="6.5703125" style="294" customWidth="1"/>
    <col min="1544" max="1544" width="8.5703125" style="294" customWidth="1"/>
    <col min="1545" max="1545" width="9.85546875" style="294" customWidth="1"/>
    <col min="1546" max="1546" width="10.140625" style="294" customWidth="1"/>
    <col min="1547" max="1547" width="6.140625" style="294" customWidth="1"/>
    <col min="1548" max="1548" width="7.140625" style="294" customWidth="1"/>
    <col min="1549" max="1549" width="9.28515625" style="294" customWidth="1"/>
    <col min="1550" max="1551" width="6.140625" style="294" customWidth="1"/>
    <col min="1552" max="1552" width="5.7109375" style="294" customWidth="1"/>
    <col min="1553" max="1553" width="5.5703125" style="294" customWidth="1"/>
    <col min="1554" max="1554" width="5.28515625" style="294" customWidth="1"/>
    <col min="1555" max="1555" width="5.42578125" style="294" customWidth="1"/>
    <col min="1556" max="1556" width="5.5703125" style="294" customWidth="1"/>
    <col min="1557" max="1557" width="6.140625" style="294" customWidth="1"/>
    <col min="1558" max="1558" width="9.5703125" style="294" customWidth="1"/>
    <col min="1559" max="1559" width="6" style="294" customWidth="1"/>
    <col min="1560" max="1560" width="6.140625" style="294" customWidth="1"/>
    <col min="1561" max="1561" width="5.7109375" style="294" customWidth="1"/>
    <col min="1562" max="1562" width="5" style="294" customWidth="1"/>
    <col min="1563" max="1563" width="5.42578125" style="294" customWidth="1"/>
    <col min="1564" max="1564" width="6.140625" style="294" customWidth="1"/>
    <col min="1565" max="1565" width="10.5703125" style="294" customWidth="1"/>
    <col min="1566" max="1567" width="6.140625" style="294" customWidth="1"/>
    <col min="1568" max="1568" width="5.5703125" style="294" customWidth="1"/>
    <col min="1569" max="1574" width="6.140625" style="294" customWidth="1"/>
    <col min="1575" max="1575" width="7.28515625" style="294" customWidth="1"/>
    <col min="1576" max="1576" width="13" style="294" customWidth="1"/>
    <col min="1577" max="1577" width="20" style="294" customWidth="1"/>
    <col min="1578" max="1584" width="7.85546875" style="294" customWidth="1"/>
    <col min="1585" max="1793" width="9.140625" style="294"/>
    <col min="1794" max="1794" width="6.28515625" style="294" customWidth="1"/>
    <col min="1795" max="1795" width="17" style="294" customWidth="1"/>
    <col min="1796" max="1796" width="8.140625" style="294" customWidth="1"/>
    <col min="1797" max="1797" width="11.5703125" style="294" customWidth="1"/>
    <col min="1798" max="1798" width="11.42578125" style="294" customWidth="1"/>
    <col min="1799" max="1799" width="6.5703125" style="294" customWidth="1"/>
    <col min="1800" max="1800" width="8.5703125" style="294" customWidth="1"/>
    <col min="1801" max="1801" width="9.85546875" style="294" customWidth="1"/>
    <col min="1802" max="1802" width="10.140625" style="294" customWidth="1"/>
    <col min="1803" max="1803" width="6.140625" style="294" customWidth="1"/>
    <col min="1804" max="1804" width="7.140625" style="294" customWidth="1"/>
    <col min="1805" max="1805" width="9.28515625" style="294" customWidth="1"/>
    <col min="1806" max="1807" width="6.140625" style="294" customWidth="1"/>
    <col min="1808" max="1808" width="5.7109375" style="294" customWidth="1"/>
    <col min="1809" max="1809" width="5.5703125" style="294" customWidth="1"/>
    <col min="1810" max="1810" width="5.28515625" style="294" customWidth="1"/>
    <col min="1811" max="1811" width="5.42578125" style="294" customWidth="1"/>
    <col min="1812" max="1812" width="5.5703125" style="294" customWidth="1"/>
    <col min="1813" max="1813" width="6.140625" style="294" customWidth="1"/>
    <col min="1814" max="1814" width="9.5703125" style="294" customWidth="1"/>
    <col min="1815" max="1815" width="6" style="294" customWidth="1"/>
    <col min="1816" max="1816" width="6.140625" style="294" customWidth="1"/>
    <col min="1817" max="1817" width="5.7109375" style="294" customWidth="1"/>
    <col min="1818" max="1818" width="5" style="294" customWidth="1"/>
    <col min="1819" max="1819" width="5.42578125" style="294" customWidth="1"/>
    <col min="1820" max="1820" width="6.140625" style="294" customWidth="1"/>
    <col min="1821" max="1821" width="10.5703125" style="294" customWidth="1"/>
    <col min="1822" max="1823" width="6.140625" style="294" customWidth="1"/>
    <col min="1824" max="1824" width="5.5703125" style="294" customWidth="1"/>
    <col min="1825" max="1830" width="6.140625" style="294" customWidth="1"/>
    <col min="1831" max="1831" width="7.28515625" style="294" customWidth="1"/>
    <col min="1832" max="1832" width="13" style="294" customWidth="1"/>
    <col min="1833" max="1833" width="20" style="294" customWidth="1"/>
    <col min="1834" max="1840" width="7.85546875" style="294" customWidth="1"/>
    <col min="1841" max="2049" width="9.140625" style="294"/>
    <col min="2050" max="2050" width="6.28515625" style="294" customWidth="1"/>
    <col min="2051" max="2051" width="17" style="294" customWidth="1"/>
    <col min="2052" max="2052" width="8.140625" style="294" customWidth="1"/>
    <col min="2053" max="2053" width="11.5703125" style="294" customWidth="1"/>
    <col min="2054" max="2054" width="11.42578125" style="294" customWidth="1"/>
    <col min="2055" max="2055" width="6.5703125" style="294" customWidth="1"/>
    <col min="2056" max="2056" width="8.5703125" style="294" customWidth="1"/>
    <col min="2057" max="2057" width="9.85546875" style="294" customWidth="1"/>
    <col min="2058" max="2058" width="10.140625" style="294" customWidth="1"/>
    <col min="2059" max="2059" width="6.140625" style="294" customWidth="1"/>
    <col min="2060" max="2060" width="7.140625" style="294" customWidth="1"/>
    <col min="2061" max="2061" width="9.28515625" style="294" customWidth="1"/>
    <col min="2062" max="2063" width="6.140625" style="294" customWidth="1"/>
    <col min="2064" max="2064" width="5.7109375" style="294" customWidth="1"/>
    <col min="2065" max="2065" width="5.5703125" style="294" customWidth="1"/>
    <col min="2066" max="2066" width="5.28515625" style="294" customWidth="1"/>
    <col min="2067" max="2067" width="5.42578125" style="294" customWidth="1"/>
    <col min="2068" max="2068" width="5.5703125" style="294" customWidth="1"/>
    <col min="2069" max="2069" width="6.140625" style="294" customWidth="1"/>
    <col min="2070" max="2070" width="9.5703125" style="294" customWidth="1"/>
    <col min="2071" max="2071" width="6" style="294" customWidth="1"/>
    <col min="2072" max="2072" width="6.140625" style="294" customWidth="1"/>
    <col min="2073" max="2073" width="5.7109375" style="294" customWidth="1"/>
    <col min="2074" max="2074" width="5" style="294" customWidth="1"/>
    <col min="2075" max="2075" width="5.42578125" style="294" customWidth="1"/>
    <col min="2076" max="2076" width="6.140625" style="294" customWidth="1"/>
    <col min="2077" max="2077" width="10.5703125" style="294" customWidth="1"/>
    <col min="2078" max="2079" width="6.140625" style="294" customWidth="1"/>
    <col min="2080" max="2080" width="5.5703125" style="294" customWidth="1"/>
    <col min="2081" max="2086" width="6.140625" style="294" customWidth="1"/>
    <col min="2087" max="2087" width="7.28515625" style="294" customWidth="1"/>
    <col min="2088" max="2088" width="13" style="294" customWidth="1"/>
    <col min="2089" max="2089" width="20" style="294" customWidth="1"/>
    <col min="2090" max="2096" width="7.85546875" style="294" customWidth="1"/>
    <col min="2097" max="2305" width="9.140625" style="294"/>
    <col min="2306" max="2306" width="6.28515625" style="294" customWidth="1"/>
    <col min="2307" max="2307" width="17" style="294" customWidth="1"/>
    <col min="2308" max="2308" width="8.140625" style="294" customWidth="1"/>
    <col min="2309" max="2309" width="11.5703125" style="294" customWidth="1"/>
    <col min="2310" max="2310" width="11.42578125" style="294" customWidth="1"/>
    <col min="2311" max="2311" width="6.5703125" style="294" customWidth="1"/>
    <col min="2312" max="2312" width="8.5703125" style="294" customWidth="1"/>
    <col min="2313" max="2313" width="9.85546875" style="294" customWidth="1"/>
    <col min="2314" max="2314" width="10.140625" style="294" customWidth="1"/>
    <col min="2315" max="2315" width="6.140625" style="294" customWidth="1"/>
    <col min="2316" max="2316" width="7.140625" style="294" customWidth="1"/>
    <col min="2317" max="2317" width="9.28515625" style="294" customWidth="1"/>
    <col min="2318" max="2319" width="6.140625" style="294" customWidth="1"/>
    <col min="2320" max="2320" width="5.7109375" style="294" customWidth="1"/>
    <col min="2321" max="2321" width="5.5703125" style="294" customWidth="1"/>
    <col min="2322" max="2322" width="5.28515625" style="294" customWidth="1"/>
    <col min="2323" max="2323" width="5.42578125" style="294" customWidth="1"/>
    <col min="2324" max="2324" width="5.5703125" style="294" customWidth="1"/>
    <col min="2325" max="2325" width="6.140625" style="294" customWidth="1"/>
    <col min="2326" max="2326" width="9.5703125" style="294" customWidth="1"/>
    <col min="2327" max="2327" width="6" style="294" customWidth="1"/>
    <col min="2328" max="2328" width="6.140625" style="294" customWidth="1"/>
    <col min="2329" max="2329" width="5.7109375" style="294" customWidth="1"/>
    <col min="2330" max="2330" width="5" style="294" customWidth="1"/>
    <col min="2331" max="2331" width="5.42578125" style="294" customWidth="1"/>
    <col min="2332" max="2332" width="6.140625" style="294" customWidth="1"/>
    <col min="2333" max="2333" width="10.5703125" style="294" customWidth="1"/>
    <col min="2334" max="2335" width="6.140625" style="294" customWidth="1"/>
    <col min="2336" max="2336" width="5.5703125" style="294" customWidth="1"/>
    <col min="2337" max="2342" width="6.140625" style="294" customWidth="1"/>
    <col min="2343" max="2343" width="7.28515625" style="294" customWidth="1"/>
    <col min="2344" max="2344" width="13" style="294" customWidth="1"/>
    <col min="2345" max="2345" width="20" style="294" customWidth="1"/>
    <col min="2346" max="2352" width="7.85546875" style="294" customWidth="1"/>
    <col min="2353" max="2561" width="9.140625" style="294"/>
    <col min="2562" max="2562" width="6.28515625" style="294" customWidth="1"/>
    <col min="2563" max="2563" width="17" style="294" customWidth="1"/>
    <col min="2564" max="2564" width="8.140625" style="294" customWidth="1"/>
    <col min="2565" max="2565" width="11.5703125" style="294" customWidth="1"/>
    <col min="2566" max="2566" width="11.42578125" style="294" customWidth="1"/>
    <col min="2567" max="2567" width="6.5703125" style="294" customWidth="1"/>
    <col min="2568" max="2568" width="8.5703125" style="294" customWidth="1"/>
    <col min="2569" max="2569" width="9.85546875" style="294" customWidth="1"/>
    <col min="2570" max="2570" width="10.140625" style="294" customWidth="1"/>
    <col min="2571" max="2571" width="6.140625" style="294" customWidth="1"/>
    <col min="2572" max="2572" width="7.140625" style="294" customWidth="1"/>
    <col min="2573" max="2573" width="9.28515625" style="294" customWidth="1"/>
    <col min="2574" max="2575" width="6.140625" style="294" customWidth="1"/>
    <col min="2576" max="2576" width="5.7109375" style="294" customWidth="1"/>
    <col min="2577" max="2577" width="5.5703125" style="294" customWidth="1"/>
    <col min="2578" max="2578" width="5.28515625" style="294" customWidth="1"/>
    <col min="2579" max="2579" width="5.42578125" style="294" customWidth="1"/>
    <col min="2580" max="2580" width="5.5703125" style="294" customWidth="1"/>
    <col min="2581" max="2581" width="6.140625" style="294" customWidth="1"/>
    <col min="2582" max="2582" width="9.5703125" style="294" customWidth="1"/>
    <col min="2583" max="2583" width="6" style="294" customWidth="1"/>
    <col min="2584" max="2584" width="6.140625" style="294" customWidth="1"/>
    <col min="2585" max="2585" width="5.7109375" style="294" customWidth="1"/>
    <col min="2586" max="2586" width="5" style="294" customWidth="1"/>
    <col min="2587" max="2587" width="5.42578125" style="294" customWidth="1"/>
    <col min="2588" max="2588" width="6.140625" style="294" customWidth="1"/>
    <col min="2589" max="2589" width="10.5703125" style="294" customWidth="1"/>
    <col min="2590" max="2591" width="6.140625" style="294" customWidth="1"/>
    <col min="2592" max="2592" width="5.5703125" style="294" customWidth="1"/>
    <col min="2593" max="2598" width="6.140625" style="294" customWidth="1"/>
    <col min="2599" max="2599" width="7.28515625" style="294" customWidth="1"/>
    <col min="2600" max="2600" width="13" style="294" customWidth="1"/>
    <col min="2601" max="2601" width="20" style="294" customWidth="1"/>
    <col min="2602" max="2608" width="7.85546875" style="294" customWidth="1"/>
    <col min="2609" max="2817" width="9.140625" style="294"/>
    <col min="2818" max="2818" width="6.28515625" style="294" customWidth="1"/>
    <col min="2819" max="2819" width="17" style="294" customWidth="1"/>
    <col min="2820" max="2820" width="8.140625" style="294" customWidth="1"/>
    <col min="2821" max="2821" width="11.5703125" style="294" customWidth="1"/>
    <col min="2822" max="2822" width="11.42578125" style="294" customWidth="1"/>
    <col min="2823" max="2823" width="6.5703125" style="294" customWidth="1"/>
    <col min="2824" max="2824" width="8.5703125" style="294" customWidth="1"/>
    <col min="2825" max="2825" width="9.85546875" style="294" customWidth="1"/>
    <col min="2826" max="2826" width="10.140625" style="294" customWidth="1"/>
    <col min="2827" max="2827" width="6.140625" style="294" customWidth="1"/>
    <col min="2828" max="2828" width="7.140625" style="294" customWidth="1"/>
    <col min="2829" max="2829" width="9.28515625" style="294" customWidth="1"/>
    <col min="2830" max="2831" width="6.140625" style="294" customWidth="1"/>
    <col min="2832" max="2832" width="5.7109375" style="294" customWidth="1"/>
    <col min="2833" max="2833" width="5.5703125" style="294" customWidth="1"/>
    <col min="2834" max="2834" width="5.28515625" style="294" customWidth="1"/>
    <col min="2835" max="2835" width="5.42578125" style="294" customWidth="1"/>
    <col min="2836" max="2836" width="5.5703125" style="294" customWidth="1"/>
    <col min="2837" max="2837" width="6.140625" style="294" customWidth="1"/>
    <col min="2838" max="2838" width="9.5703125" style="294" customWidth="1"/>
    <col min="2839" max="2839" width="6" style="294" customWidth="1"/>
    <col min="2840" max="2840" width="6.140625" style="294" customWidth="1"/>
    <col min="2841" max="2841" width="5.7109375" style="294" customWidth="1"/>
    <col min="2842" max="2842" width="5" style="294" customWidth="1"/>
    <col min="2843" max="2843" width="5.42578125" style="294" customWidth="1"/>
    <col min="2844" max="2844" width="6.140625" style="294" customWidth="1"/>
    <col min="2845" max="2845" width="10.5703125" style="294" customWidth="1"/>
    <col min="2846" max="2847" width="6.140625" style="294" customWidth="1"/>
    <col min="2848" max="2848" width="5.5703125" style="294" customWidth="1"/>
    <col min="2849" max="2854" width="6.140625" style="294" customWidth="1"/>
    <col min="2855" max="2855" width="7.28515625" style="294" customWidth="1"/>
    <col min="2856" max="2856" width="13" style="294" customWidth="1"/>
    <col min="2857" max="2857" width="20" style="294" customWidth="1"/>
    <col min="2858" max="2864" width="7.85546875" style="294" customWidth="1"/>
    <col min="2865" max="3073" width="9.140625" style="294"/>
    <col min="3074" max="3074" width="6.28515625" style="294" customWidth="1"/>
    <col min="3075" max="3075" width="17" style="294" customWidth="1"/>
    <col min="3076" max="3076" width="8.140625" style="294" customWidth="1"/>
    <col min="3077" max="3077" width="11.5703125" style="294" customWidth="1"/>
    <col min="3078" max="3078" width="11.42578125" style="294" customWidth="1"/>
    <col min="3079" max="3079" width="6.5703125" style="294" customWidth="1"/>
    <col min="3080" max="3080" width="8.5703125" style="294" customWidth="1"/>
    <col min="3081" max="3081" width="9.85546875" style="294" customWidth="1"/>
    <col min="3082" max="3082" width="10.140625" style="294" customWidth="1"/>
    <col min="3083" max="3083" width="6.140625" style="294" customWidth="1"/>
    <col min="3084" max="3084" width="7.140625" style="294" customWidth="1"/>
    <col min="3085" max="3085" width="9.28515625" style="294" customWidth="1"/>
    <col min="3086" max="3087" width="6.140625" style="294" customWidth="1"/>
    <col min="3088" max="3088" width="5.7109375" style="294" customWidth="1"/>
    <col min="3089" max="3089" width="5.5703125" style="294" customWidth="1"/>
    <col min="3090" max="3090" width="5.28515625" style="294" customWidth="1"/>
    <col min="3091" max="3091" width="5.42578125" style="294" customWidth="1"/>
    <col min="3092" max="3092" width="5.5703125" style="294" customWidth="1"/>
    <col min="3093" max="3093" width="6.140625" style="294" customWidth="1"/>
    <col min="3094" max="3094" width="9.5703125" style="294" customWidth="1"/>
    <col min="3095" max="3095" width="6" style="294" customWidth="1"/>
    <col min="3096" max="3096" width="6.140625" style="294" customWidth="1"/>
    <col min="3097" max="3097" width="5.7109375" style="294" customWidth="1"/>
    <col min="3098" max="3098" width="5" style="294" customWidth="1"/>
    <col min="3099" max="3099" width="5.42578125" style="294" customWidth="1"/>
    <col min="3100" max="3100" width="6.140625" style="294" customWidth="1"/>
    <col min="3101" max="3101" width="10.5703125" style="294" customWidth="1"/>
    <col min="3102" max="3103" width="6.140625" style="294" customWidth="1"/>
    <col min="3104" max="3104" width="5.5703125" style="294" customWidth="1"/>
    <col min="3105" max="3110" width="6.140625" style="294" customWidth="1"/>
    <col min="3111" max="3111" width="7.28515625" style="294" customWidth="1"/>
    <col min="3112" max="3112" width="13" style="294" customWidth="1"/>
    <col min="3113" max="3113" width="20" style="294" customWidth="1"/>
    <col min="3114" max="3120" width="7.85546875" style="294" customWidth="1"/>
    <col min="3121" max="3329" width="9.140625" style="294"/>
    <col min="3330" max="3330" width="6.28515625" style="294" customWidth="1"/>
    <col min="3331" max="3331" width="17" style="294" customWidth="1"/>
    <col min="3332" max="3332" width="8.140625" style="294" customWidth="1"/>
    <col min="3333" max="3333" width="11.5703125" style="294" customWidth="1"/>
    <col min="3334" max="3334" width="11.42578125" style="294" customWidth="1"/>
    <col min="3335" max="3335" width="6.5703125" style="294" customWidth="1"/>
    <col min="3336" max="3336" width="8.5703125" style="294" customWidth="1"/>
    <col min="3337" max="3337" width="9.85546875" style="294" customWidth="1"/>
    <col min="3338" max="3338" width="10.140625" style="294" customWidth="1"/>
    <col min="3339" max="3339" width="6.140625" style="294" customWidth="1"/>
    <col min="3340" max="3340" width="7.140625" style="294" customWidth="1"/>
    <col min="3341" max="3341" width="9.28515625" style="294" customWidth="1"/>
    <col min="3342" max="3343" width="6.140625" style="294" customWidth="1"/>
    <col min="3344" max="3344" width="5.7109375" style="294" customWidth="1"/>
    <col min="3345" max="3345" width="5.5703125" style="294" customWidth="1"/>
    <col min="3346" max="3346" width="5.28515625" style="294" customWidth="1"/>
    <col min="3347" max="3347" width="5.42578125" style="294" customWidth="1"/>
    <col min="3348" max="3348" width="5.5703125" style="294" customWidth="1"/>
    <col min="3349" max="3349" width="6.140625" style="294" customWidth="1"/>
    <col min="3350" max="3350" width="9.5703125" style="294" customWidth="1"/>
    <col min="3351" max="3351" width="6" style="294" customWidth="1"/>
    <col min="3352" max="3352" width="6.140625" style="294" customWidth="1"/>
    <col min="3353" max="3353" width="5.7109375" style="294" customWidth="1"/>
    <col min="3354" max="3354" width="5" style="294" customWidth="1"/>
    <col min="3355" max="3355" width="5.42578125" style="294" customWidth="1"/>
    <col min="3356" max="3356" width="6.140625" style="294" customWidth="1"/>
    <col min="3357" max="3357" width="10.5703125" style="294" customWidth="1"/>
    <col min="3358" max="3359" width="6.140625" style="294" customWidth="1"/>
    <col min="3360" max="3360" width="5.5703125" style="294" customWidth="1"/>
    <col min="3361" max="3366" width="6.140625" style="294" customWidth="1"/>
    <col min="3367" max="3367" width="7.28515625" style="294" customWidth="1"/>
    <col min="3368" max="3368" width="13" style="294" customWidth="1"/>
    <col min="3369" max="3369" width="20" style="294" customWidth="1"/>
    <col min="3370" max="3376" width="7.85546875" style="294" customWidth="1"/>
    <col min="3377" max="3585" width="9.140625" style="294"/>
    <col min="3586" max="3586" width="6.28515625" style="294" customWidth="1"/>
    <col min="3587" max="3587" width="17" style="294" customWidth="1"/>
    <col min="3588" max="3588" width="8.140625" style="294" customWidth="1"/>
    <col min="3589" max="3589" width="11.5703125" style="294" customWidth="1"/>
    <col min="3590" max="3590" width="11.42578125" style="294" customWidth="1"/>
    <col min="3591" max="3591" width="6.5703125" style="294" customWidth="1"/>
    <col min="3592" max="3592" width="8.5703125" style="294" customWidth="1"/>
    <col min="3593" max="3593" width="9.85546875" style="294" customWidth="1"/>
    <col min="3594" max="3594" width="10.140625" style="294" customWidth="1"/>
    <col min="3595" max="3595" width="6.140625" style="294" customWidth="1"/>
    <col min="3596" max="3596" width="7.140625" style="294" customWidth="1"/>
    <col min="3597" max="3597" width="9.28515625" style="294" customWidth="1"/>
    <col min="3598" max="3599" width="6.140625" style="294" customWidth="1"/>
    <col min="3600" max="3600" width="5.7109375" style="294" customWidth="1"/>
    <col min="3601" max="3601" width="5.5703125" style="294" customWidth="1"/>
    <col min="3602" max="3602" width="5.28515625" style="294" customWidth="1"/>
    <col min="3603" max="3603" width="5.42578125" style="294" customWidth="1"/>
    <col min="3604" max="3604" width="5.5703125" style="294" customWidth="1"/>
    <col min="3605" max="3605" width="6.140625" style="294" customWidth="1"/>
    <col min="3606" max="3606" width="9.5703125" style="294" customWidth="1"/>
    <col min="3607" max="3607" width="6" style="294" customWidth="1"/>
    <col min="3608" max="3608" width="6.140625" style="294" customWidth="1"/>
    <col min="3609" max="3609" width="5.7109375" style="294" customWidth="1"/>
    <col min="3610" max="3610" width="5" style="294" customWidth="1"/>
    <col min="3611" max="3611" width="5.42578125" style="294" customWidth="1"/>
    <col min="3612" max="3612" width="6.140625" style="294" customWidth="1"/>
    <col min="3613" max="3613" width="10.5703125" style="294" customWidth="1"/>
    <col min="3614" max="3615" width="6.140625" style="294" customWidth="1"/>
    <col min="3616" max="3616" width="5.5703125" style="294" customWidth="1"/>
    <col min="3617" max="3622" width="6.140625" style="294" customWidth="1"/>
    <col min="3623" max="3623" width="7.28515625" style="294" customWidth="1"/>
    <col min="3624" max="3624" width="13" style="294" customWidth="1"/>
    <col min="3625" max="3625" width="20" style="294" customWidth="1"/>
    <col min="3626" max="3632" width="7.85546875" style="294" customWidth="1"/>
    <col min="3633" max="3841" width="9.140625" style="294"/>
    <col min="3842" max="3842" width="6.28515625" style="294" customWidth="1"/>
    <col min="3843" max="3843" width="17" style="294" customWidth="1"/>
    <col min="3844" max="3844" width="8.140625" style="294" customWidth="1"/>
    <col min="3845" max="3845" width="11.5703125" style="294" customWidth="1"/>
    <col min="3846" max="3846" width="11.42578125" style="294" customWidth="1"/>
    <col min="3847" max="3847" width="6.5703125" style="294" customWidth="1"/>
    <col min="3848" max="3848" width="8.5703125" style="294" customWidth="1"/>
    <col min="3849" max="3849" width="9.85546875" style="294" customWidth="1"/>
    <col min="3850" max="3850" width="10.140625" style="294" customWidth="1"/>
    <col min="3851" max="3851" width="6.140625" style="294" customWidth="1"/>
    <col min="3852" max="3852" width="7.140625" style="294" customWidth="1"/>
    <col min="3853" max="3853" width="9.28515625" style="294" customWidth="1"/>
    <col min="3854" max="3855" width="6.140625" style="294" customWidth="1"/>
    <col min="3856" max="3856" width="5.7109375" style="294" customWidth="1"/>
    <col min="3857" max="3857" width="5.5703125" style="294" customWidth="1"/>
    <col min="3858" max="3858" width="5.28515625" style="294" customWidth="1"/>
    <col min="3859" max="3859" width="5.42578125" style="294" customWidth="1"/>
    <col min="3860" max="3860" width="5.5703125" style="294" customWidth="1"/>
    <col min="3861" max="3861" width="6.140625" style="294" customWidth="1"/>
    <col min="3862" max="3862" width="9.5703125" style="294" customWidth="1"/>
    <col min="3863" max="3863" width="6" style="294" customWidth="1"/>
    <col min="3864" max="3864" width="6.140625" style="294" customWidth="1"/>
    <col min="3865" max="3865" width="5.7109375" style="294" customWidth="1"/>
    <col min="3866" max="3866" width="5" style="294" customWidth="1"/>
    <col min="3867" max="3867" width="5.42578125" style="294" customWidth="1"/>
    <col min="3868" max="3868" width="6.140625" style="294" customWidth="1"/>
    <col min="3869" max="3869" width="10.5703125" style="294" customWidth="1"/>
    <col min="3870" max="3871" width="6.140625" style="294" customWidth="1"/>
    <col min="3872" max="3872" width="5.5703125" style="294" customWidth="1"/>
    <col min="3873" max="3878" width="6.140625" style="294" customWidth="1"/>
    <col min="3879" max="3879" width="7.28515625" style="294" customWidth="1"/>
    <col min="3880" max="3880" width="13" style="294" customWidth="1"/>
    <col min="3881" max="3881" width="20" style="294" customWidth="1"/>
    <col min="3882" max="3888" width="7.85546875" style="294" customWidth="1"/>
    <col min="3889" max="4097" width="9.140625" style="294"/>
    <col min="4098" max="4098" width="6.28515625" style="294" customWidth="1"/>
    <col min="4099" max="4099" width="17" style="294" customWidth="1"/>
    <col min="4100" max="4100" width="8.140625" style="294" customWidth="1"/>
    <col min="4101" max="4101" width="11.5703125" style="294" customWidth="1"/>
    <col min="4102" max="4102" width="11.42578125" style="294" customWidth="1"/>
    <col min="4103" max="4103" width="6.5703125" style="294" customWidth="1"/>
    <col min="4104" max="4104" width="8.5703125" style="294" customWidth="1"/>
    <col min="4105" max="4105" width="9.85546875" style="294" customWidth="1"/>
    <col min="4106" max="4106" width="10.140625" style="294" customWidth="1"/>
    <col min="4107" max="4107" width="6.140625" style="294" customWidth="1"/>
    <col min="4108" max="4108" width="7.140625" style="294" customWidth="1"/>
    <col min="4109" max="4109" width="9.28515625" style="294" customWidth="1"/>
    <col min="4110" max="4111" width="6.140625" style="294" customWidth="1"/>
    <col min="4112" max="4112" width="5.7109375" style="294" customWidth="1"/>
    <col min="4113" max="4113" width="5.5703125" style="294" customWidth="1"/>
    <col min="4114" max="4114" width="5.28515625" style="294" customWidth="1"/>
    <col min="4115" max="4115" width="5.42578125" style="294" customWidth="1"/>
    <col min="4116" max="4116" width="5.5703125" style="294" customWidth="1"/>
    <col min="4117" max="4117" width="6.140625" style="294" customWidth="1"/>
    <col min="4118" max="4118" width="9.5703125" style="294" customWidth="1"/>
    <col min="4119" max="4119" width="6" style="294" customWidth="1"/>
    <col min="4120" max="4120" width="6.140625" style="294" customWidth="1"/>
    <col min="4121" max="4121" width="5.7109375" style="294" customWidth="1"/>
    <col min="4122" max="4122" width="5" style="294" customWidth="1"/>
    <col min="4123" max="4123" width="5.42578125" style="294" customWidth="1"/>
    <col min="4124" max="4124" width="6.140625" style="294" customWidth="1"/>
    <col min="4125" max="4125" width="10.5703125" style="294" customWidth="1"/>
    <col min="4126" max="4127" width="6.140625" style="294" customWidth="1"/>
    <col min="4128" max="4128" width="5.5703125" style="294" customWidth="1"/>
    <col min="4129" max="4134" width="6.140625" style="294" customWidth="1"/>
    <col min="4135" max="4135" width="7.28515625" style="294" customWidth="1"/>
    <col min="4136" max="4136" width="13" style="294" customWidth="1"/>
    <col min="4137" max="4137" width="20" style="294" customWidth="1"/>
    <col min="4138" max="4144" width="7.85546875" style="294" customWidth="1"/>
    <col min="4145" max="4353" width="9.140625" style="294"/>
    <col min="4354" max="4354" width="6.28515625" style="294" customWidth="1"/>
    <col min="4355" max="4355" width="17" style="294" customWidth="1"/>
    <col min="4356" max="4356" width="8.140625" style="294" customWidth="1"/>
    <col min="4357" max="4357" width="11.5703125" style="294" customWidth="1"/>
    <col min="4358" max="4358" width="11.42578125" style="294" customWidth="1"/>
    <col min="4359" max="4359" width="6.5703125" style="294" customWidth="1"/>
    <col min="4360" max="4360" width="8.5703125" style="294" customWidth="1"/>
    <col min="4361" max="4361" width="9.85546875" style="294" customWidth="1"/>
    <col min="4362" max="4362" width="10.140625" style="294" customWidth="1"/>
    <col min="4363" max="4363" width="6.140625" style="294" customWidth="1"/>
    <col min="4364" max="4364" width="7.140625" style="294" customWidth="1"/>
    <col min="4365" max="4365" width="9.28515625" style="294" customWidth="1"/>
    <col min="4366" max="4367" width="6.140625" style="294" customWidth="1"/>
    <col min="4368" max="4368" width="5.7109375" style="294" customWidth="1"/>
    <col min="4369" max="4369" width="5.5703125" style="294" customWidth="1"/>
    <col min="4370" max="4370" width="5.28515625" style="294" customWidth="1"/>
    <col min="4371" max="4371" width="5.42578125" style="294" customWidth="1"/>
    <col min="4372" max="4372" width="5.5703125" style="294" customWidth="1"/>
    <col min="4373" max="4373" width="6.140625" style="294" customWidth="1"/>
    <col min="4374" max="4374" width="9.5703125" style="294" customWidth="1"/>
    <col min="4375" max="4375" width="6" style="294" customWidth="1"/>
    <col min="4376" max="4376" width="6.140625" style="294" customWidth="1"/>
    <col min="4377" max="4377" width="5.7109375" style="294" customWidth="1"/>
    <col min="4378" max="4378" width="5" style="294" customWidth="1"/>
    <col min="4379" max="4379" width="5.42578125" style="294" customWidth="1"/>
    <col min="4380" max="4380" width="6.140625" style="294" customWidth="1"/>
    <col min="4381" max="4381" width="10.5703125" style="294" customWidth="1"/>
    <col min="4382" max="4383" width="6.140625" style="294" customWidth="1"/>
    <col min="4384" max="4384" width="5.5703125" style="294" customWidth="1"/>
    <col min="4385" max="4390" width="6.140625" style="294" customWidth="1"/>
    <col min="4391" max="4391" width="7.28515625" style="294" customWidth="1"/>
    <col min="4392" max="4392" width="13" style="294" customWidth="1"/>
    <col min="4393" max="4393" width="20" style="294" customWidth="1"/>
    <col min="4394" max="4400" width="7.85546875" style="294" customWidth="1"/>
    <col min="4401" max="4609" width="9.140625" style="294"/>
    <col min="4610" max="4610" width="6.28515625" style="294" customWidth="1"/>
    <col min="4611" max="4611" width="17" style="294" customWidth="1"/>
    <col min="4612" max="4612" width="8.140625" style="294" customWidth="1"/>
    <col min="4613" max="4613" width="11.5703125" style="294" customWidth="1"/>
    <col min="4614" max="4614" width="11.42578125" style="294" customWidth="1"/>
    <col min="4615" max="4615" width="6.5703125" style="294" customWidth="1"/>
    <col min="4616" max="4616" width="8.5703125" style="294" customWidth="1"/>
    <col min="4617" max="4617" width="9.85546875" style="294" customWidth="1"/>
    <col min="4618" max="4618" width="10.140625" style="294" customWidth="1"/>
    <col min="4619" max="4619" width="6.140625" style="294" customWidth="1"/>
    <col min="4620" max="4620" width="7.140625" style="294" customWidth="1"/>
    <col min="4621" max="4621" width="9.28515625" style="294" customWidth="1"/>
    <col min="4622" max="4623" width="6.140625" style="294" customWidth="1"/>
    <col min="4624" max="4624" width="5.7109375" style="294" customWidth="1"/>
    <col min="4625" max="4625" width="5.5703125" style="294" customWidth="1"/>
    <col min="4626" max="4626" width="5.28515625" style="294" customWidth="1"/>
    <col min="4627" max="4627" width="5.42578125" style="294" customWidth="1"/>
    <col min="4628" max="4628" width="5.5703125" style="294" customWidth="1"/>
    <col min="4629" max="4629" width="6.140625" style="294" customWidth="1"/>
    <col min="4630" max="4630" width="9.5703125" style="294" customWidth="1"/>
    <col min="4631" max="4631" width="6" style="294" customWidth="1"/>
    <col min="4632" max="4632" width="6.140625" style="294" customWidth="1"/>
    <col min="4633" max="4633" width="5.7109375" style="294" customWidth="1"/>
    <col min="4634" max="4634" width="5" style="294" customWidth="1"/>
    <col min="4635" max="4635" width="5.42578125" style="294" customWidth="1"/>
    <col min="4636" max="4636" width="6.140625" style="294" customWidth="1"/>
    <col min="4637" max="4637" width="10.5703125" style="294" customWidth="1"/>
    <col min="4638" max="4639" width="6.140625" style="294" customWidth="1"/>
    <col min="4640" max="4640" width="5.5703125" style="294" customWidth="1"/>
    <col min="4641" max="4646" width="6.140625" style="294" customWidth="1"/>
    <col min="4647" max="4647" width="7.28515625" style="294" customWidth="1"/>
    <col min="4648" max="4648" width="13" style="294" customWidth="1"/>
    <col min="4649" max="4649" width="20" style="294" customWidth="1"/>
    <col min="4650" max="4656" width="7.85546875" style="294" customWidth="1"/>
    <col min="4657" max="4865" width="9.140625" style="294"/>
    <col min="4866" max="4866" width="6.28515625" style="294" customWidth="1"/>
    <col min="4867" max="4867" width="17" style="294" customWidth="1"/>
    <col min="4868" max="4868" width="8.140625" style="294" customWidth="1"/>
    <col min="4869" max="4869" width="11.5703125" style="294" customWidth="1"/>
    <col min="4870" max="4870" width="11.42578125" style="294" customWidth="1"/>
    <col min="4871" max="4871" width="6.5703125" style="294" customWidth="1"/>
    <col min="4872" max="4872" width="8.5703125" style="294" customWidth="1"/>
    <col min="4873" max="4873" width="9.85546875" style="294" customWidth="1"/>
    <col min="4874" max="4874" width="10.140625" style="294" customWidth="1"/>
    <col min="4875" max="4875" width="6.140625" style="294" customWidth="1"/>
    <col min="4876" max="4876" width="7.140625" style="294" customWidth="1"/>
    <col min="4877" max="4877" width="9.28515625" style="294" customWidth="1"/>
    <col min="4878" max="4879" width="6.140625" style="294" customWidth="1"/>
    <col min="4880" max="4880" width="5.7109375" style="294" customWidth="1"/>
    <col min="4881" max="4881" width="5.5703125" style="294" customWidth="1"/>
    <col min="4882" max="4882" width="5.28515625" style="294" customWidth="1"/>
    <col min="4883" max="4883" width="5.42578125" style="294" customWidth="1"/>
    <col min="4884" max="4884" width="5.5703125" style="294" customWidth="1"/>
    <col min="4885" max="4885" width="6.140625" style="294" customWidth="1"/>
    <col min="4886" max="4886" width="9.5703125" style="294" customWidth="1"/>
    <col min="4887" max="4887" width="6" style="294" customWidth="1"/>
    <col min="4888" max="4888" width="6.140625" style="294" customWidth="1"/>
    <col min="4889" max="4889" width="5.7109375" style="294" customWidth="1"/>
    <col min="4890" max="4890" width="5" style="294" customWidth="1"/>
    <col min="4891" max="4891" width="5.42578125" style="294" customWidth="1"/>
    <col min="4892" max="4892" width="6.140625" style="294" customWidth="1"/>
    <col min="4893" max="4893" width="10.5703125" style="294" customWidth="1"/>
    <col min="4894" max="4895" width="6.140625" style="294" customWidth="1"/>
    <col min="4896" max="4896" width="5.5703125" style="294" customWidth="1"/>
    <col min="4897" max="4902" width="6.140625" style="294" customWidth="1"/>
    <col min="4903" max="4903" width="7.28515625" style="294" customWidth="1"/>
    <col min="4904" max="4904" width="13" style="294" customWidth="1"/>
    <col min="4905" max="4905" width="20" style="294" customWidth="1"/>
    <col min="4906" max="4912" width="7.85546875" style="294" customWidth="1"/>
    <col min="4913" max="5121" width="9.140625" style="294"/>
    <col min="5122" max="5122" width="6.28515625" style="294" customWidth="1"/>
    <col min="5123" max="5123" width="17" style="294" customWidth="1"/>
    <col min="5124" max="5124" width="8.140625" style="294" customWidth="1"/>
    <col min="5125" max="5125" width="11.5703125" style="294" customWidth="1"/>
    <col min="5126" max="5126" width="11.42578125" style="294" customWidth="1"/>
    <col min="5127" max="5127" width="6.5703125" style="294" customWidth="1"/>
    <col min="5128" max="5128" width="8.5703125" style="294" customWidth="1"/>
    <col min="5129" max="5129" width="9.85546875" style="294" customWidth="1"/>
    <col min="5130" max="5130" width="10.140625" style="294" customWidth="1"/>
    <col min="5131" max="5131" width="6.140625" style="294" customWidth="1"/>
    <col min="5132" max="5132" width="7.140625" style="294" customWidth="1"/>
    <col min="5133" max="5133" width="9.28515625" style="294" customWidth="1"/>
    <col min="5134" max="5135" width="6.140625" style="294" customWidth="1"/>
    <col min="5136" max="5136" width="5.7109375" style="294" customWidth="1"/>
    <col min="5137" max="5137" width="5.5703125" style="294" customWidth="1"/>
    <col min="5138" max="5138" width="5.28515625" style="294" customWidth="1"/>
    <col min="5139" max="5139" width="5.42578125" style="294" customWidth="1"/>
    <col min="5140" max="5140" width="5.5703125" style="294" customWidth="1"/>
    <col min="5141" max="5141" width="6.140625" style="294" customWidth="1"/>
    <col min="5142" max="5142" width="9.5703125" style="294" customWidth="1"/>
    <col min="5143" max="5143" width="6" style="294" customWidth="1"/>
    <col min="5144" max="5144" width="6.140625" style="294" customWidth="1"/>
    <col min="5145" max="5145" width="5.7109375" style="294" customWidth="1"/>
    <col min="5146" max="5146" width="5" style="294" customWidth="1"/>
    <col min="5147" max="5147" width="5.42578125" style="294" customWidth="1"/>
    <col min="5148" max="5148" width="6.140625" style="294" customWidth="1"/>
    <col min="5149" max="5149" width="10.5703125" style="294" customWidth="1"/>
    <col min="5150" max="5151" width="6.140625" style="294" customWidth="1"/>
    <col min="5152" max="5152" width="5.5703125" style="294" customWidth="1"/>
    <col min="5153" max="5158" width="6.140625" style="294" customWidth="1"/>
    <col min="5159" max="5159" width="7.28515625" style="294" customWidth="1"/>
    <col min="5160" max="5160" width="13" style="294" customWidth="1"/>
    <col min="5161" max="5161" width="20" style="294" customWidth="1"/>
    <col min="5162" max="5168" width="7.85546875" style="294" customWidth="1"/>
    <col min="5169" max="5377" width="9.140625" style="294"/>
    <col min="5378" max="5378" width="6.28515625" style="294" customWidth="1"/>
    <col min="5379" max="5379" width="17" style="294" customWidth="1"/>
    <col min="5380" max="5380" width="8.140625" style="294" customWidth="1"/>
    <col min="5381" max="5381" width="11.5703125" style="294" customWidth="1"/>
    <col min="5382" max="5382" width="11.42578125" style="294" customWidth="1"/>
    <col min="5383" max="5383" width="6.5703125" style="294" customWidth="1"/>
    <col min="5384" max="5384" width="8.5703125" style="294" customWidth="1"/>
    <col min="5385" max="5385" width="9.85546875" style="294" customWidth="1"/>
    <col min="5386" max="5386" width="10.140625" style="294" customWidth="1"/>
    <col min="5387" max="5387" width="6.140625" style="294" customWidth="1"/>
    <col min="5388" max="5388" width="7.140625" style="294" customWidth="1"/>
    <col min="5389" max="5389" width="9.28515625" style="294" customWidth="1"/>
    <col min="5390" max="5391" width="6.140625" style="294" customWidth="1"/>
    <col min="5392" max="5392" width="5.7109375" style="294" customWidth="1"/>
    <col min="5393" max="5393" width="5.5703125" style="294" customWidth="1"/>
    <col min="5394" max="5394" width="5.28515625" style="294" customWidth="1"/>
    <col min="5395" max="5395" width="5.42578125" style="294" customWidth="1"/>
    <col min="5396" max="5396" width="5.5703125" style="294" customWidth="1"/>
    <col min="5397" max="5397" width="6.140625" style="294" customWidth="1"/>
    <col min="5398" max="5398" width="9.5703125" style="294" customWidth="1"/>
    <col min="5399" max="5399" width="6" style="294" customWidth="1"/>
    <col min="5400" max="5400" width="6.140625" style="294" customWidth="1"/>
    <col min="5401" max="5401" width="5.7109375" style="294" customWidth="1"/>
    <col min="5402" max="5402" width="5" style="294" customWidth="1"/>
    <col min="5403" max="5403" width="5.42578125" style="294" customWidth="1"/>
    <col min="5404" max="5404" width="6.140625" style="294" customWidth="1"/>
    <col min="5405" max="5405" width="10.5703125" style="294" customWidth="1"/>
    <col min="5406" max="5407" width="6.140625" style="294" customWidth="1"/>
    <col min="5408" max="5408" width="5.5703125" style="294" customWidth="1"/>
    <col min="5409" max="5414" width="6.140625" style="294" customWidth="1"/>
    <col min="5415" max="5415" width="7.28515625" style="294" customWidth="1"/>
    <col min="5416" max="5416" width="13" style="294" customWidth="1"/>
    <col min="5417" max="5417" width="20" style="294" customWidth="1"/>
    <col min="5418" max="5424" width="7.85546875" style="294" customWidth="1"/>
    <col min="5425" max="5633" width="9.140625" style="294"/>
    <col min="5634" max="5634" width="6.28515625" style="294" customWidth="1"/>
    <col min="5635" max="5635" width="17" style="294" customWidth="1"/>
    <col min="5636" max="5636" width="8.140625" style="294" customWidth="1"/>
    <col min="5637" max="5637" width="11.5703125" style="294" customWidth="1"/>
    <col min="5638" max="5638" width="11.42578125" style="294" customWidth="1"/>
    <col min="5639" max="5639" width="6.5703125" style="294" customWidth="1"/>
    <col min="5640" max="5640" width="8.5703125" style="294" customWidth="1"/>
    <col min="5641" max="5641" width="9.85546875" style="294" customWidth="1"/>
    <col min="5642" max="5642" width="10.140625" style="294" customWidth="1"/>
    <col min="5643" max="5643" width="6.140625" style="294" customWidth="1"/>
    <col min="5644" max="5644" width="7.140625" style="294" customWidth="1"/>
    <col min="5645" max="5645" width="9.28515625" style="294" customWidth="1"/>
    <col min="5646" max="5647" width="6.140625" style="294" customWidth="1"/>
    <col min="5648" max="5648" width="5.7109375" style="294" customWidth="1"/>
    <col min="5649" max="5649" width="5.5703125" style="294" customWidth="1"/>
    <col min="5650" max="5650" width="5.28515625" style="294" customWidth="1"/>
    <col min="5651" max="5651" width="5.42578125" style="294" customWidth="1"/>
    <col min="5652" max="5652" width="5.5703125" style="294" customWidth="1"/>
    <col min="5653" max="5653" width="6.140625" style="294" customWidth="1"/>
    <col min="5654" max="5654" width="9.5703125" style="294" customWidth="1"/>
    <col min="5655" max="5655" width="6" style="294" customWidth="1"/>
    <col min="5656" max="5656" width="6.140625" style="294" customWidth="1"/>
    <col min="5657" max="5657" width="5.7109375" style="294" customWidth="1"/>
    <col min="5658" max="5658" width="5" style="294" customWidth="1"/>
    <col min="5659" max="5659" width="5.42578125" style="294" customWidth="1"/>
    <col min="5660" max="5660" width="6.140625" style="294" customWidth="1"/>
    <col min="5661" max="5661" width="10.5703125" style="294" customWidth="1"/>
    <col min="5662" max="5663" width="6.140625" style="294" customWidth="1"/>
    <col min="5664" max="5664" width="5.5703125" style="294" customWidth="1"/>
    <col min="5665" max="5670" width="6.140625" style="294" customWidth="1"/>
    <col min="5671" max="5671" width="7.28515625" style="294" customWidth="1"/>
    <col min="5672" max="5672" width="13" style="294" customWidth="1"/>
    <col min="5673" max="5673" width="20" style="294" customWidth="1"/>
    <col min="5674" max="5680" width="7.85546875" style="294" customWidth="1"/>
    <col min="5681" max="5889" width="9.140625" style="294"/>
    <col min="5890" max="5890" width="6.28515625" style="294" customWidth="1"/>
    <col min="5891" max="5891" width="17" style="294" customWidth="1"/>
    <col min="5892" max="5892" width="8.140625" style="294" customWidth="1"/>
    <col min="5893" max="5893" width="11.5703125" style="294" customWidth="1"/>
    <col min="5894" max="5894" width="11.42578125" style="294" customWidth="1"/>
    <col min="5895" max="5895" width="6.5703125" style="294" customWidth="1"/>
    <col min="5896" max="5896" width="8.5703125" style="294" customWidth="1"/>
    <col min="5897" max="5897" width="9.85546875" style="294" customWidth="1"/>
    <col min="5898" max="5898" width="10.140625" style="294" customWidth="1"/>
    <col min="5899" max="5899" width="6.140625" style="294" customWidth="1"/>
    <col min="5900" max="5900" width="7.140625" style="294" customWidth="1"/>
    <col min="5901" max="5901" width="9.28515625" style="294" customWidth="1"/>
    <col min="5902" max="5903" width="6.140625" style="294" customWidth="1"/>
    <col min="5904" max="5904" width="5.7109375" style="294" customWidth="1"/>
    <col min="5905" max="5905" width="5.5703125" style="294" customWidth="1"/>
    <col min="5906" max="5906" width="5.28515625" style="294" customWidth="1"/>
    <col min="5907" max="5907" width="5.42578125" style="294" customWidth="1"/>
    <col min="5908" max="5908" width="5.5703125" style="294" customWidth="1"/>
    <col min="5909" max="5909" width="6.140625" style="294" customWidth="1"/>
    <col min="5910" max="5910" width="9.5703125" style="294" customWidth="1"/>
    <col min="5911" max="5911" width="6" style="294" customWidth="1"/>
    <col min="5912" max="5912" width="6.140625" style="294" customWidth="1"/>
    <col min="5913" max="5913" width="5.7109375" style="294" customWidth="1"/>
    <col min="5914" max="5914" width="5" style="294" customWidth="1"/>
    <col min="5915" max="5915" width="5.42578125" style="294" customWidth="1"/>
    <col min="5916" max="5916" width="6.140625" style="294" customWidth="1"/>
    <col min="5917" max="5917" width="10.5703125" style="294" customWidth="1"/>
    <col min="5918" max="5919" width="6.140625" style="294" customWidth="1"/>
    <col min="5920" max="5920" width="5.5703125" style="294" customWidth="1"/>
    <col min="5921" max="5926" width="6.140625" style="294" customWidth="1"/>
    <col min="5927" max="5927" width="7.28515625" style="294" customWidth="1"/>
    <col min="5928" max="5928" width="13" style="294" customWidth="1"/>
    <col min="5929" max="5929" width="20" style="294" customWidth="1"/>
    <col min="5930" max="5936" width="7.85546875" style="294" customWidth="1"/>
    <col min="5937" max="6145" width="9.140625" style="294"/>
    <col min="6146" max="6146" width="6.28515625" style="294" customWidth="1"/>
    <col min="6147" max="6147" width="17" style="294" customWidth="1"/>
    <col min="6148" max="6148" width="8.140625" style="294" customWidth="1"/>
    <col min="6149" max="6149" width="11.5703125" style="294" customWidth="1"/>
    <col min="6150" max="6150" width="11.42578125" style="294" customWidth="1"/>
    <col min="6151" max="6151" width="6.5703125" style="294" customWidth="1"/>
    <col min="6152" max="6152" width="8.5703125" style="294" customWidth="1"/>
    <col min="6153" max="6153" width="9.85546875" style="294" customWidth="1"/>
    <col min="6154" max="6154" width="10.140625" style="294" customWidth="1"/>
    <col min="6155" max="6155" width="6.140625" style="294" customWidth="1"/>
    <col min="6156" max="6156" width="7.140625" style="294" customWidth="1"/>
    <col min="6157" max="6157" width="9.28515625" style="294" customWidth="1"/>
    <col min="6158" max="6159" width="6.140625" style="294" customWidth="1"/>
    <col min="6160" max="6160" width="5.7109375" style="294" customWidth="1"/>
    <col min="6161" max="6161" width="5.5703125" style="294" customWidth="1"/>
    <col min="6162" max="6162" width="5.28515625" style="294" customWidth="1"/>
    <col min="6163" max="6163" width="5.42578125" style="294" customWidth="1"/>
    <col min="6164" max="6164" width="5.5703125" style="294" customWidth="1"/>
    <col min="6165" max="6165" width="6.140625" style="294" customWidth="1"/>
    <col min="6166" max="6166" width="9.5703125" style="294" customWidth="1"/>
    <col min="6167" max="6167" width="6" style="294" customWidth="1"/>
    <col min="6168" max="6168" width="6.140625" style="294" customWidth="1"/>
    <col min="6169" max="6169" width="5.7109375" style="294" customWidth="1"/>
    <col min="6170" max="6170" width="5" style="294" customWidth="1"/>
    <col min="6171" max="6171" width="5.42578125" style="294" customWidth="1"/>
    <col min="6172" max="6172" width="6.140625" style="294" customWidth="1"/>
    <col min="6173" max="6173" width="10.5703125" style="294" customWidth="1"/>
    <col min="6174" max="6175" width="6.140625" style="294" customWidth="1"/>
    <col min="6176" max="6176" width="5.5703125" style="294" customWidth="1"/>
    <col min="6177" max="6182" width="6.140625" style="294" customWidth="1"/>
    <col min="6183" max="6183" width="7.28515625" style="294" customWidth="1"/>
    <col min="6184" max="6184" width="13" style="294" customWidth="1"/>
    <col min="6185" max="6185" width="20" style="294" customWidth="1"/>
    <col min="6186" max="6192" width="7.85546875" style="294" customWidth="1"/>
    <col min="6193" max="6401" width="9.140625" style="294"/>
    <col min="6402" max="6402" width="6.28515625" style="294" customWidth="1"/>
    <col min="6403" max="6403" width="17" style="294" customWidth="1"/>
    <col min="6404" max="6404" width="8.140625" style="294" customWidth="1"/>
    <col min="6405" max="6405" width="11.5703125" style="294" customWidth="1"/>
    <col min="6406" max="6406" width="11.42578125" style="294" customWidth="1"/>
    <col min="6407" max="6407" width="6.5703125" style="294" customWidth="1"/>
    <col min="6408" max="6408" width="8.5703125" style="294" customWidth="1"/>
    <col min="6409" max="6409" width="9.85546875" style="294" customWidth="1"/>
    <col min="6410" max="6410" width="10.140625" style="294" customWidth="1"/>
    <col min="6411" max="6411" width="6.140625" style="294" customWidth="1"/>
    <col min="6412" max="6412" width="7.140625" style="294" customWidth="1"/>
    <col min="6413" max="6413" width="9.28515625" style="294" customWidth="1"/>
    <col min="6414" max="6415" width="6.140625" style="294" customWidth="1"/>
    <col min="6416" max="6416" width="5.7109375" style="294" customWidth="1"/>
    <col min="6417" max="6417" width="5.5703125" style="294" customWidth="1"/>
    <col min="6418" max="6418" width="5.28515625" style="294" customWidth="1"/>
    <col min="6419" max="6419" width="5.42578125" style="294" customWidth="1"/>
    <col min="6420" max="6420" width="5.5703125" style="294" customWidth="1"/>
    <col min="6421" max="6421" width="6.140625" style="294" customWidth="1"/>
    <col min="6422" max="6422" width="9.5703125" style="294" customWidth="1"/>
    <col min="6423" max="6423" width="6" style="294" customWidth="1"/>
    <col min="6424" max="6424" width="6.140625" style="294" customWidth="1"/>
    <col min="6425" max="6425" width="5.7109375" style="294" customWidth="1"/>
    <col min="6426" max="6426" width="5" style="294" customWidth="1"/>
    <col min="6427" max="6427" width="5.42578125" style="294" customWidth="1"/>
    <col min="6428" max="6428" width="6.140625" style="294" customWidth="1"/>
    <col min="6429" max="6429" width="10.5703125" style="294" customWidth="1"/>
    <col min="6430" max="6431" width="6.140625" style="294" customWidth="1"/>
    <col min="6432" max="6432" width="5.5703125" style="294" customWidth="1"/>
    <col min="6433" max="6438" width="6.140625" style="294" customWidth="1"/>
    <col min="6439" max="6439" width="7.28515625" style="294" customWidth="1"/>
    <col min="6440" max="6440" width="13" style="294" customWidth="1"/>
    <col min="6441" max="6441" width="20" style="294" customWidth="1"/>
    <col min="6442" max="6448" width="7.85546875" style="294" customWidth="1"/>
    <col min="6449" max="6657" width="9.140625" style="294"/>
    <col min="6658" max="6658" width="6.28515625" style="294" customWidth="1"/>
    <col min="6659" max="6659" width="17" style="294" customWidth="1"/>
    <col min="6660" max="6660" width="8.140625" style="294" customWidth="1"/>
    <col min="6661" max="6661" width="11.5703125" style="294" customWidth="1"/>
    <col min="6662" max="6662" width="11.42578125" style="294" customWidth="1"/>
    <col min="6663" max="6663" width="6.5703125" style="294" customWidth="1"/>
    <col min="6664" max="6664" width="8.5703125" style="294" customWidth="1"/>
    <col min="6665" max="6665" width="9.85546875" style="294" customWidth="1"/>
    <col min="6666" max="6666" width="10.140625" style="294" customWidth="1"/>
    <col min="6667" max="6667" width="6.140625" style="294" customWidth="1"/>
    <col min="6668" max="6668" width="7.140625" style="294" customWidth="1"/>
    <col min="6669" max="6669" width="9.28515625" style="294" customWidth="1"/>
    <col min="6670" max="6671" width="6.140625" style="294" customWidth="1"/>
    <col min="6672" max="6672" width="5.7109375" style="294" customWidth="1"/>
    <col min="6673" max="6673" width="5.5703125" style="294" customWidth="1"/>
    <col min="6674" max="6674" width="5.28515625" style="294" customWidth="1"/>
    <col min="6675" max="6675" width="5.42578125" style="294" customWidth="1"/>
    <col min="6676" max="6676" width="5.5703125" style="294" customWidth="1"/>
    <col min="6677" max="6677" width="6.140625" style="294" customWidth="1"/>
    <col min="6678" max="6678" width="9.5703125" style="294" customWidth="1"/>
    <col min="6679" max="6679" width="6" style="294" customWidth="1"/>
    <col min="6680" max="6680" width="6.140625" style="294" customWidth="1"/>
    <col min="6681" max="6681" width="5.7109375" style="294" customWidth="1"/>
    <col min="6682" max="6682" width="5" style="294" customWidth="1"/>
    <col min="6683" max="6683" width="5.42578125" style="294" customWidth="1"/>
    <col min="6684" max="6684" width="6.140625" style="294" customWidth="1"/>
    <col min="6685" max="6685" width="10.5703125" style="294" customWidth="1"/>
    <col min="6686" max="6687" width="6.140625" style="294" customWidth="1"/>
    <col min="6688" max="6688" width="5.5703125" style="294" customWidth="1"/>
    <col min="6689" max="6694" width="6.140625" style="294" customWidth="1"/>
    <col min="6695" max="6695" width="7.28515625" style="294" customWidth="1"/>
    <col min="6696" max="6696" width="13" style="294" customWidth="1"/>
    <col min="6697" max="6697" width="20" style="294" customWidth="1"/>
    <col min="6698" max="6704" width="7.85546875" style="294" customWidth="1"/>
    <col min="6705" max="6913" width="9.140625" style="294"/>
    <col min="6914" max="6914" width="6.28515625" style="294" customWidth="1"/>
    <col min="6915" max="6915" width="17" style="294" customWidth="1"/>
    <col min="6916" max="6916" width="8.140625" style="294" customWidth="1"/>
    <col min="6917" max="6917" width="11.5703125" style="294" customWidth="1"/>
    <col min="6918" max="6918" width="11.42578125" style="294" customWidth="1"/>
    <col min="6919" max="6919" width="6.5703125" style="294" customWidth="1"/>
    <col min="6920" max="6920" width="8.5703125" style="294" customWidth="1"/>
    <col min="6921" max="6921" width="9.85546875" style="294" customWidth="1"/>
    <col min="6922" max="6922" width="10.140625" style="294" customWidth="1"/>
    <col min="6923" max="6923" width="6.140625" style="294" customWidth="1"/>
    <col min="6924" max="6924" width="7.140625" style="294" customWidth="1"/>
    <col min="6925" max="6925" width="9.28515625" style="294" customWidth="1"/>
    <col min="6926" max="6927" width="6.140625" style="294" customWidth="1"/>
    <col min="6928" max="6928" width="5.7109375" style="294" customWidth="1"/>
    <col min="6929" max="6929" width="5.5703125" style="294" customWidth="1"/>
    <col min="6930" max="6930" width="5.28515625" style="294" customWidth="1"/>
    <col min="6931" max="6931" width="5.42578125" style="294" customWidth="1"/>
    <col min="6932" max="6932" width="5.5703125" style="294" customWidth="1"/>
    <col min="6933" max="6933" width="6.140625" style="294" customWidth="1"/>
    <col min="6934" max="6934" width="9.5703125" style="294" customWidth="1"/>
    <col min="6935" max="6935" width="6" style="294" customWidth="1"/>
    <col min="6936" max="6936" width="6.140625" style="294" customWidth="1"/>
    <col min="6937" max="6937" width="5.7109375" style="294" customWidth="1"/>
    <col min="6938" max="6938" width="5" style="294" customWidth="1"/>
    <col min="6939" max="6939" width="5.42578125" style="294" customWidth="1"/>
    <col min="6940" max="6940" width="6.140625" style="294" customWidth="1"/>
    <col min="6941" max="6941" width="10.5703125" style="294" customWidth="1"/>
    <col min="6942" max="6943" width="6.140625" style="294" customWidth="1"/>
    <col min="6944" max="6944" width="5.5703125" style="294" customWidth="1"/>
    <col min="6945" max="6950" width="6.140625" style="294" customWidth="1"/>
    <col min="6951" max="6951" width="7.28515625" style="294" customWidth="1"/>
    <col min="6952" max="6952" width="13" style="294" customWidth="1"/>
    <col min="6953" max="6953" width="20" style="294" customWidth="1"/>
    <col min="6954" max="6960" width="7.85546875" style="294" customWidth="1"/>
    <col min="6961" max="7169" width="9.140625" style="294"/>
    <col min="7170" max="7170" width="6.28515625" style="294" customWidth="1"/>
    <col min="7171" max="7171" width="17" style="294" customWidth="1"/>
    <col min="7172" max="7172" width="8.140625" style="294" customWidth="1"/>
    <col min="7173" max="7173" width="11.5703125" style="294" customWidth="1"/>
    <col min="7174" max="7174" width="11.42578125" style="294" customWidth="1"/>
    <col min="7175" max="7175" width="6.5703125" style="294" customWidth="1"/>
    <col min="7176" max="7176" width="8.5703125" style="294" customWidth="1"/>
    <col min="7177" max="7177" width="9.85546875" style="294" customWidth="1"/>
    <col min="7178" max="7178" width="10.140625" style="294" customWidth="1"/>
    <col min="7179" max="7179" width="6.140625" style="294" customWidth="1"/>
    <col min="7180" max="7180" width="7.140625" style="294" customWidth="1"/>
    <col min="7181" max="7181" width="9.28515625" style="294" customWidth="1"/>
    <col min="7182" max="7183" width="6.140625" style="294" customWidth="1"/>
    <col min="7184" max="7184" width="5.7109375" style="294" customWidth="1"/>
    <col min="7185" max="7185" width="5.5703125" style="294" customWidth="1"/>
    <col min="7186" max="7186" width="5.28515625" style="294" customWidth="1"/>
    <col min="7187" max="7187" width="5.42578125" style="294" customWidth="1"/>
    <col min="7188" max="7188" width="5.5703125" style="294" customWidth="1"/>
    <col min="7189" max="7189" width="6.140625" style="294" customWidth="1"/>
    <col min="7190" max="7190" width="9.5703125" style="294" customWidth="1"/>
    <col min="7191" max="7191" width="6" style="294" customWidth="1"/>
    <col min="7192" max="7192" width="6.140625" style="294" customWidth="1"/>
    <col min="7193" max="7193" width="5.7109375" style="294" customWidth="1"/>
    <col min="7194" max="7194" width="5" style="294" customWidth="1"/>
    <col min="7195" max="7195" width="5.42578125" style="294" customWidth="1"/>
    <col min="7196" max="7196" width="6.140625" style="294" customWidth="1"/>
    <col min="7197" max="7197" width="10.5703125" style="294" customWidth="1"/>
    <col min="7198" max="7199" width="6.140625" style="294" customWidth="1"/>
    <col min="7200" max="7200" width="5.5703125" style="294" customWidth="1"/>
    <col min="7201" max="7206" width="6.140625" style="294" customWidth="1"/>
    <col min="7207" max="7207" width="7.28515625" style="294" customWidth="1"/>
    <col min="7208" max="7208" width="13" style="294" customWidth="1"/>
    <col min="7209" max="7209" width="20" style="294" customWidth="1"/>
    <col min="7210" max="7216" width="7.85546875" style="294" customWidth="1"/>
    <col min="7217" max="7425" width="9.140625" style="294"/>
    <col min="7426" max="7426" width="6.28515625" style="294" customWidth="1"/>
    <col min="7427" max="7427" width="17" style="294" customWidth="1"/>
    <col min="7428" max="7428" width="8.140625" style="294" customWidth="1"/>
    <col min="7429" max="7429" width="11.5703125" style="294" customWidth="1"/>
    <col min="7430" max="7430" width="11.42578125" style="294" customWidth="1"/>
    <col min="7431" max="7431" width="6.5703125" style="294" customWidth="1"/>
    <col min="7432" max="7432" width="8.5703125" style="294" customWidth="1"/>
    <col min="7433" max="7433" width="9.85546875" style="294" customWidth="1"/>
    <col min="7434" max="7434" width="10.140625" style="294" customWidth="1"/>
    <col min="7435" max="7435" width="6.140625" style="294" customWidth="1"/>
    <col min="7436" max="7436" width="7.140625" style="294" customWidth="1"/>
    <col min="7437" max="7437" width="9.28515625" style="294" customWidth="1"/>
    <col min="7438" max="7439" width="6.140625" style="294" customWidth="1"/>
    <col min="7440" max="7440" width="5.7109375" style="294" customWidth="1"/>
    <col min="7441" max="7441" width="5.5703125" style="294" customWidth="1"/>
    <col min="7442" max="7442" width="5.28515625" style="294" customWidth="1"/>
    <col min="7443" max="7443" width="5.42578125" style="294" customWidth="1"/>
    <col min="7444" max="7444" width="5.5703125" style="294" customWidth="1"/>
    <col min="7445" max="7445" width="6.140625" style="294" customWidth="1"/>
    <col min="7446" max="7446" width="9.5703125" style="294" customWidth="1"/>
    <col min="7447" max="7447" width="6" style="294" customWidth="1"/>
    <col min="7448" max="7448" width="6.140625" style="294" customWidth="1"/>
    <col min="7449" max="7449" width="5.7109375" style="294" customWidth="1"/>
    <col min="7450" max="7450" width="5" style="294" customWidth="1"/>
    <col min="7451" max="7451" width="5.42578125" style="294" customWidth="1"/>
    <col min="7452" max="7452" width="6.140625" style="294" customWidth="1"/>
    <col min="7453" max="7453" width="10.5703125" style="294" customWidth="1"/>
    <col min="7454" max="7455" width="6.140625" style="294" customWidth="1"/>
    <col min="7456" max="7456" width="5.5703125" style="294" customWidth="1"/>
    <col min="7457" max="7462" width="6.140625" style="294" customWidth="1"/>
    <col min="7463" max="7463" width="7.28515625" style="294" customWidth="1"/>
    <col min="7464" max="7464" width="13" style="294" customWidth="1"/>
    <col min="7465" max="7465" width="20" style="294" customWidth="1"/>
    <col min="7466" max="7472" width="7.85546875" style="294" customWidth="1"/>
    <col min="7473" max="7681" width="9.140625" style="294"/>
    <col min="7682" max="7682" width="6.28515625" style="294" customWidth="1"/>
    <col min="7683" max="7683" width="17" style="294" customWidth="1"/>
    <col min="7684" max="7684" width="8.140625" style="294" customWidth="1"/>
    <col min="7685" max="7685" width="11.5703125" style="294" customWidth="1"/>
    <col min="7686" max="7686" width="11.42578125" style="294" customWidth="1"/>
    <col min="7687" max="7687" width="6.5703125" style="294" customWidth="1"/>
    <col min="7688" max="7688" width="8.5703125" style="294" customWidth="1"/>
    <col min="7689" max="7689" width="9.85546875" style="294" customWidth="1"/>
    <col min="7690" max="7690" width="10.140625" style="294" customWidth="1"/>
    <col min="7691" max="7691" width="6.140625" style="294" customWidth="1"/>
    <col min="7692" max="7692" width="7.140625" style="294" customWidth="1"/>
    <col min="7693" max="7693" width="9.28515625" style="294" customWidth="1"/>
    <col min="7694" max="7695" width="6.140625" style="294" customWidth="1"/>
    <col min="7696" max="7696" width="5.7109375" style="294" customWidth="1"/>
    <col min="7697" max="7697" width="5.5703125" style="294" customWidth="1"/>
    <col min="7698" max="7698" width="5.28515625" style="294" customWidth="1"/>
    <col min="7699" max="7699" width="5.42578125" style="294" customWidth="1"/>
    <col min="7700" max="7700" width="5.5703125" style="294" customWidth="1"/>
    <col min="7701" max="7701" width="6.140625" style="294" customWidth="1"/>
    <col min="7702" max="7702" width="9.5703125" style="294" customWidth="1"/>
    <col min="7703" max="7703" width="6" style="294" customWidth="1"/>
    <col min="7704" max="7704" width="6.140625" style="294" customWidth="1"/>
    <col min="7705" max="7705" width="5.7109375" style="294" customWidth="1"/>
    <col min="7706" max="7706" width="5" style="294" customWidth="1"/>
    <col min="7707" max="7707" width="5.42578125" style="294" customWidth="1"/>
    <col min="7708" max="7708" width="6.140625" style="294" customWidth="1"/>
    <col min="7709" max="7709" width="10.5703125" style="294" customWidth="1"/>
    <col min="7710" max="7711" width="6.140625" style="294" customWidth="1"/>
    <col min="7712" max="7712" width="5.5703125" style="294" customWidth="1"/>
    <col min="7713" max="7718" width="6.140625" style="294" customWidth="1"/>
    <col min="7719" max="7719" width="7.28515625" style="294" customWidth="1"/>
    <col min="7720" max="7720" width="13" style="294" customWidth="1"/>
    <col min="7721" max="7721" width="20" style="294" customWidth="1"/>
    <col min="7722" max="7728" width="7.85546875" style="294" customWidth="1"/>
    <col min="7729" max="7937" width="9.140625" style="294"/>
    <col min="7938" max="7938" width="6.28515625" style="294" customWidth="1"/>
    <col min="7939" max="7939" width="17" style="294" customWidth="1"/>
    <col min="7940" max="7940" width="8.140625" style="294" customWidth="1"/>
    <col min="7941" max="7941" width="11.5703125" style="294" customWidth="1"/>
    <col min="7942" max="7942" width="11.42578125" style="294" customWidth="1"/>
    <col min="7943" max="7943" width="6.5703125" style="294" customWidth="1"/>
    <col min="7944" max="7944" width="8.5703125" style="294" customWidth="1"/>
    <col min="7945" max="7945" width="9.85546875" style="294" customWidth="1"/>
    <col min="7946" max="7946" width="10.140625" style="294" customWidth="1"/>
    <col min="7947" max="7947" width="6.140625" style="294" customWidth="1"/>
    <col min="7948" max="7948" width="7.140625" style="294" customWidth="1"/>
    <col min="7949" max="7949" width="9.28515625" style="294" customWidth="1"/>
    <col min="7950" max="7951" width="6.140625" style="294" customWidth="1"/>
    <col min="7952" max="7952" width="5.7109375" style="294" customWidth="1"/>
    <col min="7953" max="7953" width="5.5703125" style="294" customWidth="1"/>
    <col min="7954" max="7954" width="5.28515625" style="294" customWidth="1"/>
    <col min="7955" max="7955" width="5.42578125" style="294" customWidth="1"/>
    <col min="7956" max="7956" width="5.5703125" style="294" customWidth="1"/>
    <col min="7957" max="7957" width="6.140625" style="294" customWidth="1"/>
    <col min="7958" max="7958" width="9.5703125" style="294" customWidth="1"/>
    <col min="7959" max="7959" width="6" style="294" customWidth="1"/>
    <col min="7960" max="7960" width="6.140625" style="294" customWidth="1"/>
    <col min="7961" max="7961" width="5.7109375" style="294" customWidth="1"/>
    <col min="7962" max="7962" width="5" style="294" customWidth="1"/>
    <col min="7963" max="7963" width="5.42578125" style="294" customWidth="1"/>
    <col min="7964" max="7964" width="6.140625" style="294" customWidth="1"/>
    <col min="7965" max="7965" width="10.5703125" style="294" customWidth="1"/>
    <col min="7966" max="7967" width="6.140625" style="294" customWidth="1"/>
    <col min="7968" max="7968" width="5.5703125" style="294" customWidth="1"/>
    <col min="7969" max="7974" width="6.140625" style="294" customWidth="1"/>
    <col min="7975" max="7975" width="7.28515625" style="294" customWidth="1"/>
    <col min="7976" max="7976" width="13" style="294" customWidth="1"/>
    <col min="7977" max="7977" width="20" style="294" customWidth="1"/>
    <col min="7978" max="7984" width="7.85546875" style="294" customWidth="1"/>
    <col min="7985" max="8193" width="9.140625" style="294"/>
    <col min="8194" max="8194" width="6.28515625" style="294" customWidth="1"/>
    <col min="8195" max="8195" width="17" style="294" customWidth="1"/>
    <col min="8196" max="8196" width="8.140625" style="294" customWidth="1"/>
    <col min="8197" max="8197" width="11.5703125" style="294" customWidth="1"/>
    <col min="8198" max="8198" width="11.42578125" style="294" customWidth="1"/>
    <col min="8199" max="8199" width="6.5703125" style="294" customWidth="1"/>
    <col min="8200" max="8200" width="8.5703125" style="294" customWidth="1"/>
    <col min="8201" max="8201" width="9.85546875" style="294" customWidth="1"/>
    <col min="8202" max="8202" width="10.140625" style="294" customWidth="1"/>
    <col min="8203" max="8203" width="6.140625" style="294" customWidth="1"/>
    <col min="8204" max="8204" width="7.140625" style="294" customWidth="1"/>
    <col min="8205" max="8205" width="9.28515625" style="294" customWidth="1"/>
    <col min="8206" max="8207" width="6.140625" style="294" customWidth="1"/>
    <col min="8208" max="8208" width="5.7109375" style="294" customWidth="1"/>
    <col min="8209" max="8209" width="5.5703125" style="294" customWidth="1"/>
    <col min="8210" max="8210" width="5.28515625" style="294" customWidth="1"/>
    <col min="8211" max="8211" width="5.42578125" style="294" customWidth="1"/>
    <col min="8212" max="8212" width="5.5703125" style="294" customWidth="1"/>
    <col min="8213" max="8213" width="6.140625" style="294" customWidth="1"/>
    <col min="8214" max="8214" width="9.5703125" style="294" customWidth="1"/>
    <col min="8215" max="8215" width="6" style="294" customWidth="1"/>
    <col min="8216" max="8216" width="6.140625" style="294" customWidth="1"/>
    <col min="8217" max="8217" width="5.7109375" style="294" customWidth="1"/>
    <col min="8218" max="8218" width="5" style="294" customWidth="1"/>
    <col min="8219" max="8219" width="5.42578125" style="294" customWidth="1"/>
    <col min="8220" max="8220" width="6.140625" style="294" customWidth="1"/>
    <col min="8221" max="8221" width="10.5703125" style="294" customWidth="1"/>
    <col min="8222" max="8223" width="6.140625" style="294" customWidth="1"/>
    <col min="8224" max="8224" width="5.5703125" style="294" customWidth="1"/>
    <col min="8225" max="8230" width="6.140625" style="294" customWidth="1"/>
    <col min="8231" max="8231" width="7.28515625" style="294" customWidth="1"/>
    <col min="8232" max="8232" width="13" style="294" customWidth="1"/>
    <col min="8233" max="8233" width="20" style="294" customWidth="1"/>
    <col min="8234" max="8240" width="7.85546875" style="294" customWidth="1"/>
    <col min="8241" max="8449" width="9.140625" style="294"/>
    <col min="8450" max="8450" width="6.28515625" style="294" customWidth="1"/>
    <col min="8451" max="8451" width="17" style="294" customWidth="1"/>
    <col min="8452" max="8452" width="8.140625" style="294" customWidth="1"/>
    <col min="8453" max="8453" width="11.5703125" style="294" customWidth="1"/>
    <col min="8454" max="8454" width="11.42578125" style="294" customWidth="1"/>
    <col min="8455" max="8455" width="6.5703125" style="294" customWidth="1"/>
    <col min="8456" max="8456" width="8.5703125" style="294" customWidth="1"/>
    <col min="8457" max="8457" width="9.85546875" style="294" customWidth="1"/>
    <col min="8458" max="8458" width="10.140625" style="294" customWidth="1"/>
    <col min="8459" max="8459" width="6.140625" style="294" customWidth="1"/>
    <col min="8460" max="8460" width="7.140625" style="294" customWidth="1"/>
    <col min="8461" max="8461" width="9.28515625" style="294" customWidth="1"/>
    <col min="8462" max="8463" width="6.140625" style="294" customWidth="1"/>
    <col min="8464" max="8464" width="5.7109375" style="294" customWidth="1"/>
    <col min="8465" max="8465" width="5.5703125" style="294" customWidth="1"/>
    <col min="8466" max="8466" width="5.28515625" style="294" customWidth="1"/>
    <col min="8467" max="8467" width="5.42578125" style="294" customWidth="1"/>
    <col min="8468" max="8468" width="5.5703125" style="294" customWidth="1"/>
    <col min="8469" max="8469" width="6.140625" style="294" customWidth="1"/>
    <col min="8470" max="8470" width="9.5703125" style="294" customWidth="1"/>
    <col min="8471" max="8471" width="6" style="294" customWidth="1"/>
    <col min="8472" max="8472" width="6.140625" style="294" customWidth="1"/>
    <col min="8473" max="8473" width="5.7109375" style="294" customWidth="1"/>
    <col min="8474" max="8474" width="5" style="294" customWidth="1"/>
    <col min="8475" max="8475" width="5.42578125" style="294" customWidth="1"/>
    <col min="8476" max="8476" width="6.140625" style="294" customWidth="1"/>
    <col min="8477" max="8477" width="10.5703125" style="294" customWidth="1"/>
    <col min="8478" max="8479" width="6.140625" style="294" customWidth="1"/>
    <col min="8480" max="8480" width="5.5703125" style="294" customWidth="1"/>
    <col min="8481" max="8486" width="6.140625" style="294" customWidth="1"/>
    <col min="8487" max="8487" width="7.28515625" style="294" customWidth="1"/>
    <col min="8488" max="8488" width="13" style="294" customWidth="1"/>
    <col min="8489" max="8489" width="20" style="294" customWidth="1"/>
    <col min="8490" max="8496" width="7.85546875" style="294" customWidth="1"/>
    <col min="8497" max="8705" width="9.140625" style="294"/>
    <col min="8706" max="8706" width="6.28515625" style="294" customWidth="1"/>
    <col min="8707" max="8707" width="17" style="294" customWidth="1"/>
    <col min="8708" max="8708" width="8.140625" style="294" customWidth="1"/>
    <col min="8709" max="8709" width="11.5703125" style="294" customWidth="1"/>
    <col min="8710" max="8710" width="11.42578125" style="294" customWidth="1"/>
    <col min="8711" max="8711" width="6.5703125" style="294" customWidth="1"/>
    <col min="8712" max="8712" width="8.5703125" style="294" customWidth="1"/>
    <col min="8713" max="8713" width="9.85546875" style="294" customWidth="1"/>
    <col min="8714" max="8714" width="10.140625" style="294" customWidth="1"/>
    <col min="8715" max="8715" width="6.140625" style="294" customWidth="1"/>
    <col min="8716" max="8716" width="7.140625" style="294" customWidth="1"/>
    <col min="8717" max="8717" width="9.28515625" style="294" customWidth="1"/>
    <col min="8718" max="8719" width="6.140625" style="294" customWidth="1"/>
    <col min="8720" max="8720" width="5.7109375" style="294" customWidth="1"/>
    <col min="8721" max="8721" width="5.5703125" style="294" customWidth="1"/>
    <col min="8722" max="8722" width="5.28515625" style="294" customWidth="1"/>
    <col min="8723" max="8723" width="5.42578125" style="294" customWidth="1"/>
    <col min="8724" max="8724" width="5.5703125" style="294" customWidth="1"/>
    <col min="8725" max="8725" width="6.140625" style="294" customWidth="1"/>
    <col min="8726" max="8726" width="9.5703125" style="294" customWidth="1"/>
    <col min="8727" max="8727" width="6" style="294" customWidth="1"/>
    <col min="8728" max="8728" width="6.140625" style="294" customWidth="1"/>
    <col min="8729" max="8729" width="5.7109375" style="294" customWidth="1"/>
    <col min="8730" max="8730" width="5" style="294" customWidth="1"/>
    <col min="8731" max="8731" width="5.42578125" style="294" customWidth="1"/>
    <col min="8732" max="8732" width="6.140625" style="294" customWidth="1"/>
    <col min="8733" max="8733" width="10.5703125" style="294" customWidth="1"/>
    <col min="8734" max="8735" width="6.140625" style="294" customWidth="1"/>
    <col min="8736" max="8736" width="5.5703125" style="294" customWidth="1"/>
    <col min="8737" max="8742" width="6.140625" style="294" customWidth="1"/>
    <col min="8743" max="8743" width="7.28515625" style="294" customWidth="1"/>
    <col min="8744" max="8744" width="13" style="294" customWidth="1"/>
    <col min="8745" max="8745" width="20" style="294" customWidth="1"/>
    <col min="8746" max="8752" width="7.85546875" style="294" customWidth="1"/>
    <col min="8753" max="8961" width="9.140625" style="294"/>
    <col min="8962" max="8962" width="6.28515625" style="294" customWidth="1"/>
    <col min="8963" max="8963" width="17" style="294" customWidth="1"/>
    <col min="8964" max="8964" width="8.140625" style="294" customWidth="1"/>
    <col min="8965" max="8965" width="11.5703125" style="294" customWidth="1"/>
    <col min="8966" max="8966" width="11.42578125" style="294" customWidth="1"/>
    <col min="8967" max="8967" width="6.5703125" style="294" customWidth="1"/>
    <col min="8968" max="8968" width="8.5703125" style="294" customWidth="1"/>
    <col min="8969" max="8969" width="9.85546875" style="294" customWidth="1"/>
    <col min="8970" max="8970" width="10.140625" style="294" customWidth="1"/>
    <col min="8971" max="8971" width="6.140625" style="294" customWidth="1"/>
    <col min="8972" max="8972" width="7.140625" style="294" customWidth="1"/>
    <col min="8973" max="8973" width="9.28515625" style="294" customWidth="1"/>
    <col min="8974" max="8975" width="6.140625" style="294" customWidth="1"/>
    <col min="8976" max="8976" width="5.7109375" style="294" customWidth="1"/>
    <col min="8977" max="8977" width="5.5703125" style="294" customWidth="1"/>
    <col min="8978" max="8978" width="5.28515625" style="294" customWidth="1"/>
    <col min="8979" max="8979" width="5.42578125" style="294" customWidth="1"/>
    <col min="8980" max="8980" width="5.5703125" style="294" customWidth="1"/>
    <col min="8981" max="8981" width="6.140625" style="294" customWidth="1"/>
    <col min="8982" max="8982" width="9.5703125" style="294" customWidth="1"/>
    <col min="8983" max="8983" width="6" style="294" customWidth="1"/>
    <col min="8984" max="8984" width="6.140625" style="294" customWidth="1"/>
    <col min="8985" max="8985" width="5.7109375" style="294" customWidth="1"/>
    <col min="8986" max="8986" width="5" style="294" customWidth="1"/>
    <col min="8987" max="8987" width="5.42578125" style="294" customWidth="1"/>
    <col min="8988" max="8988" width="6.140625" style="294" customWidth="1"/>
    <col min="8989" max="8989" width="10.5703125" style="294" customWidth="1"/>
    <col min="8990" max="8991" width="6.140625" style="294" customWidth="1"/>
    <col min="8992" max="8992" width="5.5703125" style="294" customWidth="1"/>
    <col min="8993" max="8998" width="6.140625" style="294" customWidth="1"/>
    <col min="8999" max="8999" width="7.28515625" style="294" customWidth="1"/>
    <col min="9000" max="9000" width="13" style="294" customWidth="1"/>
    <col min="9001" max="9001" width="20" style="294" customWidth="1"/>
    <col min="9002" max="9008" width="7.85546875" style="294" customWidth="1"/>
    <col min="9009" max="9217" width="9.140625" style="294"/>
    <col min="9218" max="9218" width="6.28515625" style="294" customWidth="1"/>
    <col min="9219" max="9219" width="17" style="294" customWidth="1"/>
    <col min="9220" max="9220" width="8.140625" style="294" customWidth="1"/>
    <col min="9221" max="9221" width="11.5703125" style="294" customWidth="1"/>
    <col min="9222" max="9222" width="11.42578125" style="294" customWidth="1"/>
    <col min="9223" max="9223" width="6.5703125" style="294" customWidth="1"/>
    <col min="9224" max="9224" width="8.5703125" style="294" customWidth="1"/>
    <col min="9225" max="9225" width="9.85546875" style="294" customWidth="1"/>
    <col min="9226" max="9226" width="10.140625" style="294" customWidth="1"/>
    <col min="9227" max="9227" width="6.140625" style="294" customWidth="1"/>
    <col min="9228" max="9228" width="7.140625" style="294" customWidth="1"/>
    <col min="9229" max="9229" width="9.28515625" style="294" customWidth="1"/>
    <col min="9230" max="9231" width="6.140625" style="294" customWidth="1"/>
    <col min="9232" max="9232" width="5.7109375" style="294" customWidth="1"/>
    <col min="9233" max="9233" width="5.5703125" style="294" customWidth="1"/>
    <col min="9234" max="9234" width="5.28515625" style="294" customWidth="1"/>
    <col min="9235" max="9235" width="5.42578125" style="294" customWidth="1"/>
    <col min="9236" max="9236" width="5.5703125" style="294" customWidth="1"/>
    <col min="9237" max="9237" width="6.140625" style="294" customWidth="1"/>
    <col min="9238" max="9238" width="9.5703125" style="294" customWidth="1"/>
    <col min="9239" max="9239" width="6" style="294" customWidth="1"/>
    <col min="9240" max="9240" width="6.140625" style="294" customWidth="1"/>
    <col min="9241" max="9241" width="5.7109375" style="294" customWidth="1"/>
    <col min="9242" max="9242" width="5" style="294" customWidth="1"/>
    <col min="9243" max="9243" width="5.42578125" style="294" customWidth="1"/>
    <col min="9244" max="9244" width="6.140625" style="294" customWidth="1"/>
    <col min="9245" max="9245" width="10.5703125" style="294" customWidth="1"/>
    <col min="9246" max="9247" width="6.140625" style="294" customWidth="1"/>
    <col min="9248" max="9248" width="5.5703125" style="294" customWidth="1"/>
    <col min="9249" max="9254" width="6.140625" style="294" customWidth="1"/>
    <col min="9255" max="9255" width="7.28515625" style="294" customWidth="1"/>
    <col min="9256" max="9256" width="13" style="294" customWidth="1"/>
    <col min="9257" max="9257" width="20" style="294" customWidth="1"/>
    <col min="9258" max="9264" width="7.85546875" style="294" customWidth="1"/>
    <col min="9265" max="9473" width="9.140625" style="294"/>
    <col min="9474" max="9474" width="6.28515625" style="294" customWidth="1"/>
    <col min="9475" max="9475" width="17" style="294" customWidth="1"/>
    <col min="9476" max="9476" width="8.140625" style="294" customWidth="1"/>
    <col min="9477" max="9477" width="11.5703125" style="294" customWidth="1"/>
    <col min="9478" max="9478" width="11.42578125" style="294" customWidth="1"/>
    <col min="9479" max="9479" width="6.5703125" style="294" customWidth="1"/>
    <col min="9480" max="9480" width="8.5703125" style="294" customWidth="1"/>
    <col min="9481" max="9481" width="9.85546875" style="294" customWidth="1"/>
    <col min="9482" max="9482" width="10.140625" style="294" customWidth="1"/>
    <col min="9483" max="9483" width="6.140625" style="294" customWidth="1"/>
    <col min="9484" max="9484" width="7.140625" style="294" customWidth="1"/>
    <col min="9485" max="9485" width="9.28515625" style="294" customWidth="1"/>
    <col min="9486" max="9487" width="6.140625" style="294" customWidth="1"/>
    <col min="9488" max="9488" width="5.7109375" style="294" customWidth="1"/>
    <col min="9489" max="9489" width="5.5703125" style="294" customWidth="1"/>
    <col min="9490" max="9490" width="5.28515625" style="294" customWidth="1"/>
    <col min="9491" max="9491" width="5.42578125" style="294" customWidth="1"/>
    <col min="9492" max="9492" width="5.5703125" style="294" customWidth="1"/>
    <col min="9493" max="9493" width="6.140625" style="294" customWidth="1"/>
    <col min="9494" max="9494" width="9.5703125" style="294" customWidth="1"/>
    <col min="9495" max="9495" width="6" style="294" customWidth="1"/>
    <col min="9496" max="9496" width="6.140625" style="294" customWidth="1"/>
    <col min="9497" max="9497" width="5.7109375" style="294" customWidth="1"/>
    <col min="9498" max="9498" width="5" style="294" customWidth="1"/>
    <col min="9499" max="9499" width="5.42578125" style="294" customWidth="1"/>
    <col min="9500" max="9500" width="6.140625" style="294" customWidth="1"/>
    <col min="9501" max="9501" width="10.5703125" style="294" customWidth="1"/>
    <col min="9502" max="9503" width="6.140625" style="294" customWidth="1"/>
    <col min="9504" max="9504" width="5.5703125" style="294" customWidth="1"/>
    <col min="9505" max="9510" width="6.140625" style="294" customWidth="1"/>
    <col min="9511" max="9511" width="7.28515625" style="294" customWidth="1"/>
    <col min="9512" max="9512" width="13" style="294" customWidth="1"/>
    <col min="9513" max="9513" width="20" style="294" customWidth="1"/>
    <col min="9514" max="9520" width="7.85546875" style="294" customWidth="1"/>
    <col min="9521" max="9729" width="9.140625" style="294"/>
    <col min="9730" max="9730" width="6.28515625" style="294" customWidth="1"/>
    <col min="9731" max="9731" width="17" style="294" customWidth="1"/>
    <col min="9732" max="9732" width="8.140625" style="294" customWidth="1"/>
    <col min="9733" max="9733" width="11.5703125" style="294" customWidth="1"/>
    <col min="9734" max="9734" width="11.42578125" style="294" customWidth="1"/>
    <col min="9735" max="9735" width="6.5703125" style="294" customWidth="1"/>
    <col min="9736" max="9736" width="8.5703125" style="294" customWidth="1"/>
    <col min="9737" max="9737" width="9.85546875" style="294" customWidth="1"/>
    <col min="9738" max="9738" width="10.140625" style="294" customWidth="1"/>
    <col min="9739" max="9739" width="6.140625" style="294" customWidth="1"/>
    <col min="9740" max="9740" width="7.140625" style="294" customWidth="1"/>
    <col min="9741" max="9741" width="9.28515625" style="294" customWidth="1"/>
    <col min="9742" max="9743" width="6.140625" style="294" customWidth="1"/>
    <col min="9744" max="9744" width="5.7109375" style="294" customWidth="1"/>
    <col min="9745" max="9745" width="5.5703125" style="294" customWidth="1"/>
    <col min="9746" max="9746" width="5.28515625" style="294" customWidth="1"/>
    <col min="9747" max="9747" width="5.42578125" style="294" customWidth="1"/>
    <col min="9748" max="9748" width="5.5703125" style="294" customWidth="1"/>
    <col min="9749" max="9749" width="6.140625" style="294" customWidth="1"/>
    <col min="9750" max="9750" width="9.5703125" style="294" customWidth="1"/>
    <col min="9751" max="9751" width="6" style="294" customWidth="1"/>
    <col min="9752" max="9752" width="6.140625" style="294" customWidth="1"/>
    <col min="9753" max="9753" width="5.7109375" style="294" customWidth="1"/>
    <col min="9754" max="9754" width="5" style="294" customWidth="1"/>
    <col min="9755" max="9755" width="5.42578125" style="294" customWidth="1"/>
    <col min="9756" max="9756" width="6.140625" style="294" customWidth="1"/>
    <col min="9757" max="9757" width="10.5703125" style="294" customWidth="1"/>
    <col min="9758" max="9759" width="6.140625" style="294" customWidth="1"/>
    <col min="9760" max="9760" width="5.5703125" style="294" customWidth="1"/>
    <col min="9761" max="9766" width="6.140625" style="294" customWidth="1"/>
    <col min="9767" max="9767" width="7.28515625" style="294" customWidth="1"/>
    <col min="9768" max="9768" width="13" style="294" customWidth="1"/>
    <col min="9769" max="9769" width="20" style="294" customWidth="1"/>
    <col min="9770" max="9776" width="7.85546875" style="294" customWidth="1"/>
    <col min="9777" max="9985" width="9.140625" style="294"/>
    <col min="9986" max="9986" width="6.28515625" style="294" customWidth="1"/>
    <col min="9987" max="9987" width="17" style="294" customWidth="1"/>
    <col min="9988" max="9988" width="8.140625" style="294" customWidth="1"/>
    <col min="9989" max="9989" width="11.5703125" style="294" customWidth="1"/>
    <col min="9990" max="9990" width="11.42578125" style="294" customWidth="1"/>
    <col min="9991" max="9991" width="6.5703125" style="294" customWidth="1"/>
    <col min="9992" max="9992" width="8.5703125" style="294" customWidth="1"/>
    <col min="9993" max="9993" width="9.85546875" style="294" customWidth="1"/>
    <col min="9994" max="9994" width="10.140625" style="294" customWidth="1"/>
    <col min="9995" max="9995" width="6.140625" style="294" customWidth="1"/>
    <col min="9996" max="9996" width="7.140625" style="294" customWidth="1"/>
    <col min="9997" max="9997" width="9.28515625" style="294" customWidth="1"/>
    <col min="9998" max="9999" width="6.140625" style="294" customWidth="1"/>
    <col min="10000" max="10000" width="5.7109375" style="294" customWidth="1"/>
    <col min="10001" max="10001" width="5.5703125" style="294" customWidth="1"/>
    <col min="10002" max="10002" width="5.28515625" style="294" customWidth="1"/>
    <col min="10003" max="10003" width="5.42578125" style="294" customWidth="1"/>
    <col min="10004" max="10004" width="5.5703125" style="294" customWidth="1"/>
    <col min="10005" max="10005" width="6.140625" style="294" customWidth="1"/>
    <col min="10006" max="10006" width="9.5703125" style="294" customWidth="1"/>
    <col min="10007" max="10007" width="6" style="294" customWidth="1"/>
    <col min="10008" max="10008" width="6.140625" style="294" customWidth="1"/>
    <col min="10009" max="10009" width="5.7109375" style="294" customWidth="1"/>
    <col min="10010" max="10010" width="5" style="294" customWidth="1"/>
    <col min="10011" max="10011" width="5.42578125" style="294" customWidth="1"/>
    <col min="10012" max="10012" width="6.140625" style="294" customWidth="1"/>
    <col min="10013" max="10013" width="10.5703125" style="294" customWidth="1"/>
    <col min="10014" max="10015" width="6.140625" style="294" customWidth="1"/>
    <col min="10016" max="10016" width="5.5703125" style="294" customWidth="1"/>
    <col min="10017" max="10022" width="6.140625" style="294" customWidth="1"/>
    <col min="10023" max="10023" width="7.28515625" style="294" customWidth="1"/>
    <col min="10024" max="10024" width="13" style="294" customWidth="1"/>
    <col min="10025" max="10025" width="20" style="294" customWidth="1"/>
    <col min="10026" max="10032" width="7.85546875" style="294" customWidth="1"/>
    <col min="10033" max="10241" width="9.140625" style="294"/>
    <col min="10242" max="10242" width="6.28515625" style="294" customWidth="1"/>
    <col min="10243" max="10243" width="17" style="294" customWidth="1"/>
    <col min="10244" max="10244" width="8.140625" style="294" customWidth="1"/>
    <col min="10245" max="10245" width="11.5703125" style="294" customWidth="1"/>
    <col min="10246" max="10246" width="11.42578125" style="294" customWidth="1"/>
    <col min="10247" max="10247" width="6.5703125" style="294" customWidth="1"/>
    <col min="10248" max="10248" width="8.5703125" style="294" customWidth="1"/>
    <col min="10249" max="10249" width="9.85546875" style="294" customWidth="1"/>
    <col min="10250" max="10250" width="10.140625" style="294" customWidth="1"/>
    <col min="10251" max="10251" width="6.140625" style="294" customWidth="1"/>
    <col min="10252" max="10252" width="7.140625" style="294" customWidth="1"/>
    <col min="10253" max="10253" width="9.28515625" style="294" customWidth="1"/>
    <col min="10254" max="10255" width="6.140625" style="294" customWidth="1"/>
    <col min="10256" max="10256" width="5.7109375" style="294" customWidth="1"/>
    <col min="10257" max="10257" width="5.5703125" style="294" customWidth="1"/>
    <col min="10258" max="10258" width="5.28515625" style="294" customWidth="1"/>
    <col min="10259" max="10259" width="5.42578125" style="294" customWidth="1"/>
    <col min="10260" max="10260" width="5.5703125" style="294" customWidth="1"/>
    <col min="10261" max="10261" width="6.140625" style="294" customWidth="1"/>
    <col min="10262" max="10262" width="9.5703125" style="294" customWidth="1"/>
    <col min="10263" max="10263" width="6" style="294" customWidth="1"/>
    <col min="10264" max="10264" width="6.140625" style="294" customWidth="1"/>
    <col min="10265" max="10265" width="5.7109375" style="294" customWidth="1"/>
    <col min="10266" max="10266" width="5" style="294" customWidth="1"/>
    <col min="10267" max="10267" width="5.42578125" style="294" customWidth="1"/>
    <col min="10268" max="10268" width="6.140625" style="294" customWidth="1"/>
    <col min="10269" max="10269" width="10.5703125" style="294" customWidth="1"/>
    <col min="10270" max="10271" width="6.140625" style="294" customWidth="1"/>
    <col min="10272" max="10272" width="5.5703125" style="294" customWidth="1"/>
    <col min="10273" max="10278" width="6.140625" style="294" customWidth="1"/>
    <col min="10279" max="10279" width="7.28515625" style="294" customWidth="1"/>
    <col min="10280" max="10280" width="13" style="294" customWidth="1"/>
    <col min="10281" max="10281" width="20" style="294" customWidth="1"/>
    <col min="10282" max="10288" width="7.85546875" style="294" customWidth="1"/>
    <col min="10289" max="10497" width="9.140625" style="294"/>
    <col min="10498" max="10498" width="6.28515625" style="294" customWidth="1"/>
    <col min="10499" max="10499" width="17" style="294" customWidth="1"/>
    <col min="10500" max="10500" width="8.140625" style="294" customWidth="1"/>
    <col min="10501" max="10501" width="11.5703125" style="294" customWidth="1"/>
    <col min="10502" max="10502" width="11.42578125" style="294" customWidth="1"/>
    <col min="10503" max="10503" width="6.5703125" style="294" customWidth="1"/>
    <col min="10504" max="10504" width="8.5703125" style="294" customWidth="1"/>
    <col min="10505" max="10505" width="9.85546875" style="294" customWidth="1"/>
    <col min="10506" max="10506" width="10.140625" style="294" customWidth="1"/>
    <col min="10507" max="10507" width="6.140625" style="294" customWidth="1"/>
    <col min="10508" max="10508" width="7.140625" style="294" customWidth="1"/>
    <col min="10509" max="10509" width="9.28515625" style="294" customWidth="1"/>
    <col min="10510" max="10511" width="6.140625" style="294" customWidth="1"/>
    <col min="10512" max="10512" width="5.7109375" style="294" customWidth="1"/>
    <col min="10513" max="10513" width="5.5703125" style="294" customWidth="1"/>
    <col min="10514" max="10514" width="5.28515625" style="294" customWidth="1"/>
    <col min="10515" max="10515" width="5.42578125" style="294" customWidth="1"/>
    <col min="10516" max="10516" width="5.5703125" style="294" customWidth="1"/>
    <col min="10517" max="10517" width="6.140625" style="294" customWidth="1"/>
    <col min="10518" max="10518" width="9.5703125" style="294" customWidth="1"/>
    <col min="10519" max="10519" width="6" style="294" customWidth="1"/>
    <col min="10520" max="10520" width="6.140625" style="294" customWidth="1"/>
    <col min="10521" max="10521" width="5.7109375" style="294" customWidth="1"/>
    <col min="10522" max="10522" width="5" style="294" customWidth="1"/>
    <col min="10523" max="10523" width="5.42578125" style="294" customWidth="1"/>
    <col min="10524" max="10524" width="6.140625" style="294" customWidth="1"/>
    <col min="10525" max="10525" width="10.5703125" style="294" customWidth="1"/>
    <col min="10526" max="10527" width="6.140625" style="294" customWidth="1"/>
    <col min="10528" max="10528" width="5.5703125" style="294" customWidth="1"/>
    <col min="10529" max="10534" width="6.140625" style="294" customWidth="1"/>
    <col min="10535" max="10535" width="7.28515625" style="294" customWidth="1"/>
    <col min="10536" max="10536" width="13" style="294" customWidth="1"/>
    <col min="10537" max="10537" width="20" style="294" customWidth="1"/>
    <col min="10538" max="10544" width="7.85546875" style="294" customWidth="1"/>
    <col min="10545" max="10753" width="9.140625" style="294"/>
    <col min="10754" max="10754" width="6.28515625" style="294" customWidth="1"/>
    <col min="10755" max="10755" width="17" style="294" customWidth="1"/>
    <col min="10756" max="10756" width="8.140625" style="294" customWidth="1"/>
    <col min="10757" max="10757" width="11.5703125" style="294" customWidth="1"/>
    <col min="10758" max="10758" width="11.42578125" style="294" customWidth="1"/>
    <col min="10759" max="10759" width="6.5703125" style="294" customWidth="1"/>
    <col min="10760" max="10760" width="8.5703125" style="294" customWidth="1"/>
    <col min="10761" max="10761" width="9.85546875" style="294" customWidth="1"/>
    <col min="10762" max="10762" width="10.140625" style="294" customWidth="1"/>
    <col min="10763" max="10763" width="6.140625" style="294" customWidth="1"/>
    <col min="10764" max="10764" width="7.140625" style="294" customWidth="1"/>
    <col min="10765" max="10765" width="9.28515625" style="294" customWidth="1"/>
    <col min="10766" max="10767" width="6.140625" style="294" customWidth="1"/>
    <col min="10768" max="10768" width="5.7109375" style="294" customWidth="1"/>
    <col min="10769" max="10769" width="5.5703125" style="294" customWidth="1"/>
    <col min="10770" max="10770" width="5.28515625" style="294" customWidth="1"/>
    <col min="10771" max="10771" width="5.42578125" style="294" customWidth="1"/>
    <col min="10772" max="10772" width="5.5703125" style="294" customWidth="1"/>
    <col min="10773" max="10773" width="6.140625" style="294" customWidth="1"/>
    <col min="10774" max="10774" width="9.5703125" style="294" customWidth="1"/>
    <col min="10775" max="10775" width="6" style="294" customWidth="1"/>
    <col min="10776" max="10776" width="6.140625" style="294" customWidth="1"/>
    <col min="10777" max="10777" width="5.7109375" style="294" customWidth="1"/>
    <col min="10778" max="10778" width="5" style="294" customWidth="1"/>
    <col min="10779" max="10779" width="5.42578125" style="294" customWidth="1"/>
    <col min="10780" max="10780" width="6.140625" style="294" customWidth="1"/>
    <col min="10781" max="10781" width="10.5703125" style="294" customWidth="1"/>
    <col min="10782" max="10783" width="6.140625" style="294" customWidth="1"/>
    <col min="10784" max="10784" width="5.5703125" style="294" customWidth="1"/>
    <col min="10785" max="10790" width="6.140625" style="294" customWidth="1"/>
    <col min="10791" max="10791" width="7.28515625" style="294" customWidth="1"/>
    <col min="10792" max="10792" width="13" style="294" customWidth="1"/>
    <col min="10793" max="10793" width="20" style="294" customWidth="1"/>
    <col min="10794" max="10800" width="7.85546875" style="294" customWidth="1"/>
    <col min="10801" max="11009" width="9.140625" style="294"/>
    <col min="11010" max="11010" width="6.28515625" style="294" customWidth="1"/>
    <col min="11011" max="11011" width="17" style="294" customWidth="1"/>
    <col min="11012" max="11012" width="8.140625" style="294" customWidth="1"/>
    <col min="11013" max="11013" width="11.5703125" style="294" customWidth="1"/>
    <col min="11014" max="11014" width="11.42578125" style="294" customWidth="1"/>
    <col min="11015" max="11015" width="6.5703125" style="294" customWidth="1"/>
    <col min="11016" max="11016" width="8.5703125" style="294" customWidth="1"/>
    <col min="11017" max="11017" width="9.85546875" style="294" customWidth="1"/>
    <col min="11018" max="11018" width="10.140625" style="294" customWidth="1"/>
    <col min="11019" max="11019" width="6.140625" style="294" customWidth="1"/>
    <col min="11020" max="11020" width="7.140625" style="294" customWidth="1"/>
    <col min="11021" max="11021" width="9.28515625" style="294" customWidth="1"/>
    <col min="11022" max="11023" width="6.140625" style="294" customWidth="1"/>
    <col min="11024" max="11024" width="5.7109375" style="294" customWidth="1"/>
    <col min="11025" max="11025" width="5.5703125" style="294" customWidth="1"/>
    <col min="11026" max="11026" width="5.28515625" style="294" customWidth="1"/>
    <col min="11027" max="11027" width="5.42578125" style="294" customWidth="1"/>
    <col min="11028" max="11028" width="5.5703125" style="294" customWidth="1"/>
    <col min="11029" max="11029" width="6.140625" style="294" customWidth="1"/>
    <col min="11030" max="11030" width="9.5703125" style="294" customWidth="1"/>
    <col min="11031" max="11031" width="6" style="294" customWidth="1"/>
    <col min="11032" max="11032" width="6.140625" style="294" customWidth="1"/>
    <col min="11033" max="11033" width="5.7109375" style="294" customWidth="1"/>
    <col min="11034" max="11034" width="5" style="294" customWidth="1"/>
    <col min="11035" max="11035" width="5.42578125" style="294" customWidth="1"/>
    <col min="11036" max="11036" width="6.140625" style="294" customWidth="1"/>
    <col min="11037" max="11037" width="10.5703125" style="294" customWidth="1"/>
    <col min="11038" max="11039" width="6.140625" style="294" customWidth="1"/>
    <col min="11040" max="11040" width="5.5703125" style="294" customWidth="1"/>
    <col min="11041" max="11046" width="6.140625" style="294" customWidth="1"/>
    <col min="11047" max="11047" width="7.28515625" style="294" customWidth="1"/>
    <col min="11048" max="11048" width="13" style="294" customWidth="1"/>
    <col min="11049" max="11049" width="20" style="294" customWidth="1"/>
    <col min="11050" max="11056" width="7.85546875" style="294" customWidth="1"/>
    <col min="11057" max="11265" width="9.140625" style="294"/>
    <col min="11266" max="11266" width="6.28515625" style="294" customWidth="1"/>
    <col min="11267" max="11267" width="17" style="294" customWidth="1"/>
    <col min="11268" max="11268" width="8.140625" style="294" customWidth="1"/>
    <col min="11269" max="11269" width="11.5703125" style="294" customWidth="1"/>
    <col min="11270" max="11270" width="11.42578125" style="294" customWidth="1"/>
    <col min="11271" max="11271" width="6.5703125" style="294" customWidth="1"/>
    <col min="11272" max="11272" width="8.5703125" style="294" customWidth="1"/>
    <col min="11273" max="11273" width="9.85546875" style="294" customWidth="1"/>
    <col min="11274" max="11274" width="10.140625" style="294" customWidth="1"/>
    <col min="11275" max="11275" width="6.140625" style="294" customWidth="1"/>
    <col min="11276" max="11276" width="7.140625" style="294" customWidth="1"/>
    <col min="11277" max="11277" width="9.28515625" style="294" customWidth="1"/>
    <col min="11278" max="11279" width="6.140625" style="294" customWidth="1"/>
    <col min="11280" max="11280" width="5.7109375" style="294" customWidth="1"/>
    <col min="11281" max="11281" width="5.5703125" style="294" customWidth="1"/>
    <col min="11282" max="11282" width="5.28515625" style="294" customWidth="1"/>
    <col min="11283" max="11283" width="5.42578125" style="294" customWidth="1"/>
    <col min="11284" max="11284" width="5.5703125" style="294" customWidth="1"/>
    <col min="11285" max="11285" width="6.140625" style="294" customWidth="1"/>
    <col min="11286" max="11286" width="9.5703125" style="294" customWidth="1"/>
    <col min="11287" max="11287" width="6" style="294" customWidth="1"/>
    <col min="11288" max="11288" width="6.140625" style="294" customWidth="1"/>
    <col min="11289" max="11289" width="5.7109375" style="294" customWidth="1"/>
    <col min="11290" max="11290" width="5" style="294" customWidth="1"/>
    <col min="11291" max="11291" width="5.42578125" style="294" customWidth="1"/>
    <col min="11292" max="11292" width="6.140625" style="294" customWidth="1"/>
    <col min="11293" max="11293" width="10.5703125" style="294" customWidth="1"/>
    <col min="11294" max="11295" width="6.140625" style="294" customWidth="1"/>
    <col min="11296" max="11296" width="5.5703125" style="294" customWidth="1"/>
    <col min="11297" max="11302" width="6.140625" style="294" customWidth="1"/>
    <col min="11303" max="11303" width="7.28515625" style="294" customWidth="1"/>
    <col min="11304" max="11304" width="13" style="294" customWidth="1"/>
    <col min="11305" max="11305" width="20" style="294" customWidth="1"/>
    <col min="11306" max="11312" width="7.85546875" style="294" customWidth="1"/>
    <col min="11313" max="11521" width="9.140625" style="294"/>
    <col min="11522" max="11522" width="6.28515625" style="294" customWidth="1"/>
    <col min="11523" max="11523" width="17" style="294" customWidth="1"/>
    <col min="11524" max="11524" width="8.140625" style="294" customWidth="1"/>
    <col min="11525" max="11525" width="11.5703125" style="294" customWidth="1"/>
    <col min="11526" max="11526" width="11.42578125" style="294" customWidth="1"/>
    <col min="11527" max="11527" width="6.5703125" style="294" customWidth="1"/>
    <col min="11528" max="11528" width="8.5703125" style="294" customWidth="1"/>
    <col min="11529" max="11529" width="9.85546875" style="294" customWidth="1"/>
    <col min="11530" max="11530" width="10.140625" style="294" customWidth="1"/>
    <col min="11531" max="11531" width="6.140625" style="294" customWidth="1"/>
    <col min="11532" max="11532" width="7.140625" style="294" customWidth="1"/>
    <col min="11533" max="11533" width="9.28515625" style="294" customWidth="1"/>
    <col min="11534" max="11535" width="6.140625" style="294" customWidth="1"/>
    <col min="11536" max="11536" width="5.7109375" style="294" customWidth="1"/>
    <col min="11537" max="11537" width="5.5703125" style="294" customWidth="1"/>
    <col min="11538" max="11538" width="5.28515625" style="294" customWidth="1"/>
    <col min="11539" max="11539" width="5.42578125" style="294" customWidth="1"/>
    <col min="11540" max="11540" width="5.5703125" style="294" customWidth="1"/>
    <col min="11541" max="11541" width="6.140625" style="294" customWidth="1"/>
    <col min="11542" max="11542" width="9.5703125" style="294" customWidth="1"/>
    <col min="11543" max="11543" width="6" style="294" customWidth="1"/>
    <col min="11544" max="11544" width="6.140625" style="294" customWidth="1"/>
    <col min="11545" max="11545" width="5.7109375" style="294" customWidth="1"/>
    <col min="11546" max="11546" width="5" style="294" customWidth="1"/>
    <col min="11547" max="11547" width="5.42578125" style="294" customWidth="1"/>
    <col min="11548" max="11548" width="6.140625" style="294" customWidth="1"/>
    <col min="11549" max="11549" width="10.5703125" style="294" customWidth="1"/>
    <col min="11550" max="11551" width="6.140625" style="294" customWidth="1"/>
    <col min="11552" max="11552" width="5.5703125" style="294" customWidth="1"/>
    <col min="11553" max="11558" width="6.140625" style="294" customWidth="1"/>
    <col min="11559" max="11559" width="7.28515625" style="294" customWidth="1"/>
    <col min="11560" max="11560" width="13" style="294" customWidth="1"/>
    <col min="11561" max="11561" width="20" style="294" customWidth="1"/>
    <col min="11562" max="11568" width="7.85546875" style="294" customWidth="1"/>
    <col min="11569" max="11777" width="9.140625" style="294"/>
    <col min="11778" max="11778" width="6.28515625" style="294" customWidth="1"/>
    <col min="11779" max="11779" width="17" style="294" customWidth="1"/>
    <col min="11780" max="11780" width="8.140625" style="294" customWidth="1"/>
    <col min="11781" max="11781" width="11.5703125" style="294" customWidth="1"/>
    <col min="11782" max="11782" width="11.42578125" style="294" customWidth="1"/>
    <col min="11783" max="11783" width="6.5703125" style="294" customWidth="1"/>
    <col min="11784" max="11784" width="8.5703125" style="294" customWidth="1"/>
    <col min="11785" max="11785" width="9.85546875" style="294" customWidth="1"/>
    <col min="11786" max="11786" width="10.140625" style="294" customWidth="1"/>
    <col min="11787" max="11787" width="6.140625" style="294" customWidth="1"/>
    <col min="11788" max="11788" width="7.140625" style="294" customWidth="1"/>
    <col min="11789" max="11789" width="9.28515625" style="294" customWidth="1"/>
    <col min="11790" max="11791" width="6.140625" style="294" customWidth="1"/>
    <col min="11792" max="11792" width="5.7109375" style="294" customWidth="1"/>
    <col min="11793" max="11793" width="5.5703125" style="294" customWidth="1"/>
    <col min="11794" max="11794" width="5.28515625" style="294" customWidth="1"/>
    <col min="11795" max="11795" width="5.42578125" style="294" customWidth="1"/>
    <col min="11796" max="11796" width="5.5703125" style="294" customWidth="1"/>
    <col min="11797" max="11797" width="6.140625" style="294" customWidth="1"/>
    <col min="11798" max="11798" width="9.5703125" style="294" customWidth="1"/>
    <col min="11799" max="11799" width="6" style="294" customWidth="1"/>
    <col min="11800" max="11800" width="6.140625" style="294" customWidth="1"/>
    <col min="11801" max="11801" width="5.7109375" style="294" customWidth="1"/>
    <col min="11802" max="11802" width="5" style="294" customWidth="1"/>
    <col min="11803" max="11803" width="5.42578125" style="294" customWidth="1"/>
    <col min="11804" max="11804" width="6.140625" style="294" customWidth="1"/>
    <col min="11805" max="11805" width="10.5703125" style="294" customWidth="1"/>
    <col min="11806" max="11807" width="6.140625" style="294" customWidth="1"/>
    <col min="11808" max="11808" width="5.5703125" style="294" customWidth="1"/>
    <col min="11809" max="11814" width="6.140625" style="294" customWidth="1"/>
    <col min="11815" max="11815" width="7.28515625" style="294" customWidth="1"/>
    <col min="11816" max="11816" width="13" style="294" customWidth="1"/>
    <col min="11817" max="11817" width="20" style="294" customWidth="1"/>
    <col min="11818" max="11824" width="7.85546875" style="294" customWidth="1"/>
    <col min="11825" max="12033" width="9.140625" style="294"/>
    <col min="12034" max="12034" width="6.28515625" style="294" customWidth="1"/>
    <col min="12035" max="12035" width="17" style="294" customWidth="1"/>
    <col min="12036" max="12036" width="8.140625" style="294" customWidth="1"/>
    <col min="12037" max="12037" width="11.5703125" style="294" customWidth="1"/>
    <col min="12038" max="12038" width="11.42578125" style="294" customWidth="1"/>
    <col min="12039" max="12039" width="6.5703125" style="294" customWidth="1"/>
    <col min="12040" max="12040" width="8.5703125" style="294" customWidth="1"/>
    <col min="12041" max="12041" width="9.85546875" style="294" customWidth="1"/>
    <col min="12042" max="12042" width="10.140625" style="294" customWidth="1"/>
    <col min="12043" max="12043" width="6.140625" style="294" customWidth="1"/>
    <col min="12044" max="12044" width="7.140625" style="294" customWidth="1"/>
    <col min="12045" max="12045" width="9.28515625" style="294" customWidth="1"/>
    <col min="12046" max="12047" width="6.140625" style="294" customWidth="1"/>
    <col min="12048" max="12048" width="5.7109375" style="294" customWidth="1"/>
    <col min="12049" max="12049" width="5.5703125" style="294" customWidth="1"/>
    <col min="12050" max="12050" width="5.28515625" style="294" customWidth="1"/>
    <col min="12051" max="12051" width="5.42578125" style="294" customWidth="1"/>
    <col min="12052" max="12052" width="5.5703125" style="294" customWidth="1"/>
    <col min="12053" max="12053" width="6.140625" style="294" customWidth="1"/>
    <col min="12054" max="12054" width="9.5703125" style="294" customWidth="1"/>
    <col min="12055" max="12055" width="6" style="294" customWidth="1"/>
    <col min="12056" max="12056" width="6.140625" style="294" customWidth="1"/>
    <col min="12057" max="12057" width="5.7109375" style="294" customWidth="1"/>
    <col min="12058" max="12058" width="5" style="294" customWidth="1"/>
    <col min="12059" max="12059" width="5.42578125" style="294" customWidth="1"/>
    <col min="12060" max="12060" width="6.140625" style="294" customWidth="1"/>
    <col min="12061" max="12061" width="10.5703125" style="294" customWidth="1"/>
    <col min="12062" max="12063" width="6.140625" style="294" customWidth="1"/>
    <col min="12064" max="12064" width="5.5703125" style="294" customWidth="1"/>
    <col min="12065" max="12070" width="6.140625" style="294" customWidth="1"/>
    <col min="12071" max="12071" width="7.28515625" style="294" customWidth="1"/>
    <col min="12072" max="12072" width="13" style="294" customWidth="1"/>
    <col min="12073" max="12073" width="20" style="294" customWidth="1"/>
    <col min="12074" max="12080" width="7.85546875" style="294" customWidth="1"/>
    <col min="12081" max="12289" width="9.140625" style="294"/>
    <col min="12290" max="12290" width="6.28515625" style="294" customWidth="1"/>
    <col min="12291" max="12291" width="17" style="294" customWidth="1"/>
    <col min="12292" max="12292" width="8.140625" style="294" customWidth="1"/>
    <col min="12293" max="12293" width="11.5703125" style="294" customWidth="1"/>
    <col min="12294" max="12294" width="11.42578125" style="294" customWidth="1"/>
    <col min="12295" max="12295" width="6.5703125" style="294" customWidth="1"/>
    <col min="12296" max="12296" width="8.5703125" style="294" customWidth="1"/>
    <col min="12297" max="12297" width="9.85546875" style="294" customWidth="1"/>
    <col min="12298" max="12298" width="10.140625" style="294" customWidth="1"/>
    <col min="12299" max="12299" width="6.140625" style="294" customWidth="1"/>
    <col min="12300" max="12300" width="7.140625" style="294" customWidth="1"/>
    <col min="12301" max="12301" width="9.28515625" style="294" customWidth="1"/>
    <col min="12302" max="12303" width="6.140625" style="294" customWidth="1"/>
    <col min="12304" max="12304" width="5.7109375" style="294" customWidth="1"/>
    <col min="12305" max="12305" width="5.5703125" style="294" customWidth="1"/>
    <col min="12306" max="12306" width="5.28515625" style="294" customWidth="1"/>
    <col min="12307" max="12307" width="5.42578125" style="294" customWidth="1"/>
    <col min="12308" max="12308" width="5.5703125" style="294" customWidth="1"/>
    <col min="12309" max="12309" width="6.140625" style="294" customWidth="1"/>
    <col min="12310" max="12310" width="9.5703125" style="294" customWidth="1"/>
    <col min="12311" max="12311" width="6" style="294" customWidth="1"/>
    <col min="12312" max="12312" width="6.140625" style="294" customWidth="1"/>
    <col min="12313" max="12313" width="5.7109375" style="294" customWidth="1"/>
    <col min="12314" max="12314" width="5" style="294" customWidth="1"/>
    <col min="12315" max="12315" width="5.42578125" style="294" customWidth="1"/>
    <col min="12316" max="12316" width="6.140625" style="294" customWidth="1"/>
    <col min="12317" max="12317" width="10.5703125" style="294" customWidth="1"/>
    <col min="12318" max="12319" width="6.140625" style="294" customWidth="1"/>
    <col min="12320" max="12320" width="5.5703125" style="294" customWidth="1"/>
    <col min="12321" max="12326" width="6.140625" style="294" customWidth="1"/>
    <col min="12327" max="12327" width="7.28515625" style="294" customWidth="1"/>
    <col min="12328" max="12328" width="13" style="294" customWidth="1"/>
    <col min="12329" max="12329" width="20" style="294" customWidth="1"/>
    <col min="12330" max="12336" width="7.85546875" style="294" customWidth="1"/>
    <col min="12337" max="12545" width="9.140625" style="294"/>
    <col min="12546" max="12546" width="6.28515625" style="294" customWidth="1"/>
    <col min="12547" max="12547" width="17" style="294" customWidth="1"/>
    <col min="12548" max="12548" width="8.140625" style="294" customWidth="1"/>
    <col min="12549" max="12549" width="11.5703125" style="294" customWidth="1"/>
    <col min="12550" max="12550" width="11.42578125" style="294" customWidth="1"/>
    <col min="12551" max="12551" width="6.5703125" style="294" customWidth="1"/>
    <col min="12552" max="12552" width="8.5703125" style="294" customWidth="1"/>
    <col min="12553" max="12553" width="9.85546875" style="294" customWidth="1"/>
    <col min="12554" max="12554" width="10.140625" style="294" customWidth="1"/>
    <col min="12555" max="12555" width="6.140625" style="294" customWidth="1"/>
    <col min="12556" max="12556" width="7.140625" style="294" customWidth="1"/>
    <col min="12557" max="12557" width="9.28515625" style="294" customWidth="1"/>
    <col min="12558" max="12559" width="6.140625" style="294" customWidth="1"/>
    <col min="12560" max="12560" width="5.7109375" style="294" customWidth="1"/>
    <col min="12561" max="12561" width="5.5703125" style="294" customWidth="1"/>
    <col min="12562" max="12562" width="5.28515625" style="294" customWidth="1"/>
    <col min="12563" max="12563" width="5.42578125" style="294" customWidth="1"/>
    <col min="12564" max="12564" width="5.5703125" style="294" customWidth="1"/>
    <col min="12565" max="12565" width="6.140625" style="294" customWidth="1"/>
    <col min="12566" max="12566" width="9.5703125" style="294" customWidth="1"/>
    <col min="12567" max="12567" width="6" style="294" customWidth="1"/>
    <col min="12568" max="12568" width="6.140625" style="294" customWidth="1"/>
    <col min="12569" max="12569" width="5.7109375" style="294" customWidth="1"/>
    <col min="12570" max="12570" width="5" style="294" customWidth="1"/>
    <col min="12571" max="12571" width="5.42578125" style="294" customWidth="1"/>
    <col min="12572" max="12572" width="6.140625" style="294" customWidth="1"/>
    <col min="12573" max="12573" width="10.5703125" style="294" customWidth="1"/>
    <col min="12574" max="12575" width="6.140625" style="294" customWidth="1"/>
    <col min="12576" max="12576" width="5.5703125" style="294" customWidth="1"/>
    <col min="12577" max="12582" width="6.140625" style="294" customWidth="1"/>
    <col min="12583" max="12583" width="7.28515625" style="294" customWidth="1"/>
    <col min="12584" max="12584" width="13" style="294" customWidth="1"/>
    <col min="12585" max="12585" width="20" style="294" customWidth="1"/>
    <col min="12586" max="12592" width="7.85546875" style="294" customWidth="1"/>
    <col min="12593" max="12801" width="9.140625" style="294"/>
    <col min="12802" max="12802" width="6.28515625" style="294" customWidth="1"/>
    <col min="12803" max="12803" width="17" style="294" customWidth="1"/>
    <col min="12804" max="12804" width="8.140625" style="294" customWidth="1"/>
    <col min="12805" max="12805" width="11.5703125" style="294" customWidth="1"/>
    <col min="12806" max="12806" width="11.42578125" style="294" customWidth="1"/>
    <col min="12807" max="12807" width="6.5703125" style="294" customWidth="1"/>
    <col min="12808" max="12808" width="8.5703125" style="294" customWidth="1"/>
    <col min="12809" max="12809" width="9.85546875" style="294" customWidth="1"/>
    <col min="12810" max="12810" width="10.140625" style="294" customWidth="1"/>
    <col min="12811" max="12811" width="6.140625" style="294" customWidth="1"/>
    <col min="12812" max="12812" width="7.140625" style="294" customWidth="1"/>
    <col min="12813" max="12813" width="9.28515625" style="294" customWidth="1"/>
    <col min="12814" max="12815" width="6.140625" style="294" customWidth="1"/>
    <col min="12816" max="12816" width="5.7109375" style="294" customWidth="1"/>
    <col min="12817" max="12817" width="5.5703125" style="294" customWidth="1"/>
    <col min="12818" max="12818" width="5.28515625" style="294" customWidth="1"/>
    <col min="12819" max="12819" width="5.42578125" style="294" customWidth="1"/>
    <col min="12820" max="12820" width="5.5703125" style="294" customWidth="1"/>
    <col min="12821" max="12821" width="6.140625" style="294" customWidth="1"/>
    <col min="12822" max="12822" width="9.5703125" style="294" customWidth="1"/>
    <col min="12823" max="12823" width="6" style="294" customWidth="1"/>
    <col min="12824" max="12824" width="6.140625" style="294" customWidth="1"/>
    <col min="12825" max="12825" width="5.7109375" style="294" customWidth="1"/>
    <col min="12826" max="12826" width="5" style="294" customWidth="1"/>
    <col min="12827" max="12827" width="5.42578125" style="294" customWidth="1"/>
    <col min="12828" max="12828" width="6.140625" style="294" customWidth="1"/>
    <col min="12829" max="12829" width="10.5703125" style="294" customWidth="1"/>
    <col min="12830" max="12831" width="6.140625" style="294" customWidth="1"/>
    <col min="12832" max="12832" width="5.5703125" style="294" customWidth="1"/>
    <col min="12833" max="12838" width="6.140625" style="294" customWidth="1"/>
    <col min="12839" max="12839" width="7.28515625" style="294" customWidth="1"/>
    <col min="12840" max="12840" width="13" style="294" customWidth="1"/>
    <col min="12841" max="12841" width="20" style="294" customWidth="1"/>
    <col min="12842" max="12848" width="7.85546875" style="294" customWidth="1"/>
    <col min="12849" max="13057" width="9.140625" style="294"/>
    <col min="13058" max="13058" width="6.28515625" style="294" customWidth="1"/>
    <col min="13059" max="13059" width="17" style="294" customWidth="1"/>
    <col min="13060" max="13060" width="8.140625" style="294" customWidth="1"/>
    <col min="13061" max="13061" width="11.5703125" style="294" customWidth="1"/>
    <col min="13062" max="13062" width="11.42578125" style="294" customWidth="1"/>
    <col min="13063" max="13063" width="6.5703125" style="294" customWidth="1"/>
    <col min="13064" max="13064" width="8.5703125" style="294" customWidth="1"/>
    <col min="13065" max="13065" width="9.85546875" style="294" customWidth="1"/>
    <col min="13066" max="13066" width="10.140625" style="294" customWidth="1"/>
    <col min="13067" max="13067" width="6.140625" style="294" customWidth="1"/>
    <col min="13068" max="13068" width="7.140625" style="294" customWidth="1"/>
    <col min="13069" max="13069" width="9.28515625" style="294" customWidth="1"/>
    <col min="13070" max="13071" width="6.140625" style="294" customWidth="1"/>
    <col min="13072" max="13072" width="5.7109375" style="294" customWidth="1"/>
    <col min="13073" max="13073" width="5.5703125" style="294" customWidth="1"/>
    <col min="13074" max="13074" width="5.28515625" style="294" customWidth="1"/>
    <col min="13075" max="13075" width="5.42578125" style="294" customWidth="1"/>
    <col min="13076" max="13076" width="5.5703125" style="294" customWidth="1"/>
    <col min="13077" max="13077" width="6.140625" style="294" customWidth="1"/>
    <col min="13078" max="13078" width="9.5703125" style="294" customWidth="1"/>
    <col min="13079" max="13079" width="6" style="294" customWidth="1"/>
    <col min="13080" max="13080" width="6.140625" style="294" customWidth="1"/>
    <col min="13081" max="13081" width="5.7109375" style="294" customWidth="1"/>
    <col min="13082" max="13082" width="5" style="294" customWidth="1"/>
    <col min="13083" max="13083" width="5.42578125" style="294" customWidth="1"/>
    <col min="13084" max="13084" width="6.140625" style="294" customWidth="1"/>
    <col min="13085" max="13085" width="10.5703125" style="294" customWidth="1"/>
    <col min="13086" max="13087" width="6.140625" style="294" customWidth="1"/>
    <col min="13088" max="13088" width="5.5703125" style="294" customWidth="1"/>
    <col min="13089" max="13094" width="6.140625" style="294" customWidth="1"/>
    <col min="13095" max="13095" width="7.28515625" style="294" customWidth="1"/>
    <col min="13096" max="13096" width="13" style="294" customWidth="1"/>
    <col min="13097" max="13097" width="20" style="294" customWidth="1"/>
    <col min="13098" max="13104" width="7.85546875" style="294" customWidth="1"/>
    <col min="13105" max="13313" width="9.140625" style="294"/>
    <col min="13314" max="13314" width="6.28515625" style="294" customWidth="1"/>
    <col min="13315" max="13315" width="17" style="294" customWidth="1"/>
    <col min="13316" max="13316" width="8.140625" style="294" customWidth="1"/>
    <col min="13317" max="13317" width="11.5703125" style="294" customWidth="1"/>
    <col min="13318" max="13318" width="11.42578125" style="294" customWidth="1"/>
    <col min="13319" max="13319" width="6.5703125" style="294" customWidth="1"/>
    <col min="13320" max="13320" width="8.5703125" style="294" customWidth="1"/>
    <col min="13321" max="13321" width="9.85546875" style="294" customWidth="1"/>
    <col min="13322" max="13322" width="10.140625" style="294" customWidth="1"/>
    <col min="13323" max="13323" width="6.140625" style="294" customWidth="1"/>
    <col min="13324" max="13324" width="7.140625" style="294" customWidth="1"/>
    <col min="13325" max="13325" width="9.28515625" style="294" customWidth="1"/>
    <col min="13326" max="13327" width="6.140625" style="294" customWidth="1"/>
    <col min="13328" max="13328" width="5.7109375" style="294" customWidth="1"/>
    <col min="13329" max="13329" width="5.5703125" style="294" customWidth="1"/>
    <col min="13330" max="13330" width="5.28515625" style="294" customWidth="1"/>
    <col min="13331" max="13331" width="5.42578125" style="294" customWidth="1"/>
    <col min="13332" max="13332" width="5.5703125" style="294" customWidth="1"/>
    <col min="13333" max="13333" width="6.140625" style="294" customWidth="1"/>
    <col min="13334" max="13334" width="9.5703125" style="294" customWidth="1"/>
    <col min="13335" max="13335" width="6" style="294" customWidth="1"/>
    <col min="13336" max="13336" width="6.140625" style="294" customWidth="1"/>
    <col min="13337" max="13337" width="5.7109375" style="294" customWidth="1"/>
    <col min="13338" max="13338" width="5" style="294" customWidth="1"/>
    <col min="13339" max="13339" width="5.42578125" style="294" customWidth="1"/>
    <col min="13340" max="13340" width="6.140625" style="294" customWidth="1"/>
    <col min="13341" max="13341" width="10.5703125" style="294" customWidth="1"/>
    <col min="13342" max="13343" width="6.140625" style="294" customWidth="1"/>
    <col min="13344" max="13344" width="5.5703125" style="294" customWidth="1"/>
    <col min="13345" max="13350" width="6.140625" style="294" customWidth="1"/>
    <col min="13351" max="13351" width="7.28515625" style="294" customWidth="1"/>
    <col min="13352" max="13352" width="13" style="294" customWidth="1"/>
    <col min="13353" max="13353" width="20" style="294" customWidth="1"/>
    <col min="13354" max="13360" width="7.85546875" style="294" customWidth="1"/>
    <col min="13361" max="13569" width="9.140625" style="294"/>
    <col min="13570" max="13570" width="6.28515625" style="294" customWidth="1"/>
    <col min="13571" max="13571" width="17" style="294" customWidth="1"/>
    <col min="13572" max="13572" width="8.140625" style="294" customWidth="1"/>
    <col min="13573" max="13573" width="11.5703125" style="294" customWidth="1"/>
    <col min="13574" max="13574" width="11.42578125" style="294" customWidth="1"/>
    <col min="13575" max="13575" width="6.5703125" style="294" customWidth="1"/>
    <col min="13576" max="13576" width="8.5703125" style="294" customWidth="1"/>
    <col min="13577" max="13577" width="9.85546875" style="294" customWidth="1"/>
    <col min="13578" max="13578" width="10.140625" style="294" customWidth="1"/>
    <col min="13579" max="13579" width="6.140625" style="294" customWidth="1"/>
    <col min="13580" max="13580" width="7.140625" style="294" customWidth="1"/>
    <col min="13581" max="13581" width="9.28515625" style="294" customWidth="1"/>
    <col min="13582" max="13583" width="6.140625" style="294" customWidth="1"/>
    <col min="13584" max="13584" width="5.7109375" style="294" customWidth="1"/>
    <col min="13585" max="13585" width="5.5703125" style="294" customWidth="1"/>
    <col min="13586" max="13586" width="5.28515625" style="294" customWidth="1"/>
    <col min="13587" max="13587" width="5.42578125" style="294" customWidth="1"/>
    <col min="13588" max="13588" width="5.5703125" style="294" customWidth="1"/>
    <col min="13589" max="13589" width="6.140625" style="294" customWidth="1"/>
    <col min="13590" max="13590" width="9.5703125" style="294" customWidth="1"/>
    <col min="13591" max="13591" width="6" style="294" customWidth="1"/>
    <col min="13592" max="13592" width="6.140625" style="294" customWidth="1"/>
    <col min="13593" max="13593" width="5.7109375" style="294" customWidth="1"/>
    <col min="13594" max="13594" width="5" style="294" customWidth="1"/>
    <col min="13595" max="13595" width="5.42578125" style="294" customWidth="1"/>
    <col min="13596" max="13596" width="6.140625" style="294" customWidth="1"/>
    <col min="13597" max="13597" width="10.5703125" style="294" customWidth="1"/>
    <col min="13598" max="13599" width="6.140625" style="294" customWidth="1"/>
    <col min="13600" max="13600" width="5.5703125" style="294" customWidth="1"/>
    <col min="13601" max="13606" width="6.140625" style="294" customWidth="1"/>
    <col min="13607" max="13607" width="7.28515625" style="294" customWidth="1"/>
    <col min="13608" max="13608" width="13" style="294" customWidth="1"/>
    <col min="13609" max="13609" width="20" style="294" customWidth="1"/>
    <col min="13610" max="13616" width="7.85546875" style="294" customWidth="1"/>
    <col min="13617" max="13825" width="9.140625" style="294"/>
    <col min="13826" max="13826" width="6.28515625" style="294" customWidth="1"/>
    <col min="13827" max="13827" width="17" style="294" customWidth="1"/>
    <col min="13828" max="13828" width="8.140625" style="294" customWidth="1"/>
    <col min="13829" max="13829" width="11.5703125" style="294" customWidth="1"/>
    <col min="13830" max="13830" width="11.42578125" style="294" customWidth="1"/>
    <col min="13831" max="13831" width="6.5703125" style="294" customWidth="1"/>
    <col min="13832" max="13832" width="8.5703125" style="294" customWidth="1"/>
    <col min="13833" max="13833" width="9.85546875" style="294" customWidth="1"/>
    <col min="13834" max="13834" width="10.140625" style="294" customWidth="1"/>
    <col min="13835" max="13835" width="6.140625" style="294" customWidth="1"/>
    <col min="13836" max="13836" width="7.140625" style="294" customWidth="1"/>
    <col min="13837" max="13837" width="9.28515625" style="294" customWidth="1"/>
    <col min="13838" max="13839" width="6.140625" style="294" customWidth="1"/>
    <col min="13840" max="13840" width="5.7109375" style="294" customWidth="1"/>
    <col min="13841" max="13841" width="5.5703125" style="294" customWidth="1"/>
    <col min="13842" max="13842" width="5.28515625" style="294" customWidth="1"/>
    <col min="13843" max="13843" width="5.42578125" style="294" customWidth="1"/>
    <col min="13844" max="13844" width="5.5703125" style="294" customWidth="1"/>
    <col min="13845" max="13845" width="6.140625" style="294" customWidth="1"/>
    <col min="13846" max="13846" width="9.5703125" style="294" customWidth="1"/>
    <col min="13847" max="13847" width="6" style="294" customWidth="1"/>
    <col min="13848" max="13848" width="6.140625" style="294" customWidth="1"/>
    <col min="13849" max="13849" width="5.7109375" style="294" customWidth="1"/>
    <col min="13850" max="13850" width="5" style="294" customWidth="1"/>
    <col min="13851" max="13851" width="5.42578125" style="294" customWidth="1"/>
    <col min="13852" max="13852" width="6.140625" style="294" customWidth="1"/>
    <col min="13853" max="13853" width="10.5703125" style="294" customWidth="1"/>
    <col min="13854" max="13855" width="6.140625" style="294" customWidth="1"/>
    <col min="13856" max="13856" width="5.5703125" style="294" customWidth="1"/>
    <col min="13857" max="13862" width="6.140625" style="294" customWidth="1"/>
    <col min="13863" max="13863" width="7.28515625" style="294" customWidth="1"/>
    <col min="13864" max="13864" width="13" style="294" customWidth="1"/>
    <col min="13865" max="13865" width="20" style="294" customWidth="1"/>
    <col min="13866" max="13872" width="7.85546875" style="294" customWidth="1"/>
    <col min="13873" max="14081" width="9.140625" style="294"/>
    <col min="14082" max="14082" width="6.28515625" style="294" customWidth="1"/>
    <col min="14083" max="14083" width="17" style="294" customWidth="1"/>
    <col min="14084" max="14084" width="8.140625" style="294" customWidth="1"/>
    <col min="14085" max="14085" width="11.5703125" style="294" customWidth="1"/>
    <col min="14086" max="14086" width="11.42578125" style="294" customWidth="1"/>
    <col min="14087" max="14087" width="6.5703125" style="294" customWidth="1"/>
    <col min="14088" max="14088" width="8.5703125" style="294" customWidth="1"/>
    <col min="14089" max="14089" width="9.85546875" style="294" customWidth="1"/>
    <col min="14090" max="14090" width="10.140625" style="294" customWidth="1"/>
    <col min="14091" max="14091" width="6.140625" style="294" customWidth="1"/>
    <col min="14092" max="14092" width="7.140625" style="294" customWidth="1"/>
    <col min="14093" max="14093" width="9.28515625" style="294" customWidth="1"/>
    <col min="14094" max="14095" width="6.140625" style="294" customWidth="1"/>
    <col min="14096" max="14096" width="5.7109375" style="294" customWidth="1"/>
    <col min="14097" max="14097" width="5.5703125" style="294" customWidth="1"/>
    <col min="14098" max="14098" width="5.28515625" style="294" customWidth="1"/>
    <col min="14099" max="14099" width="5.42578125" style="294" customWidth="1"/>
    <col min="14100" max="14100" width="5.5703125" style="294" customWidth="1"/>
    <col min="14101" max="14101" width="6.140625" style="294" customWidth="1"/>
    <col min="14102" max="14102" width="9.5703125" style="294" customWidth="1"/>
    <col min="14103" max="14103" width="6" style="294" customWidth="1"/>
    <col min="14104" max="14104" width="6.140625" style="294" customWidth="1"/>
    <col min="14105" max="14105" width="5.7109375" style="294" customWidth="1"/>
    <col min="14106" max="14106" width="5" style="294" customWidth="1"/>
    <col min="14107" max="14107" width="5.42578125" style="294" customWidth="1"/>
    <col min="14108" max="14108" width="6.140625" style="294" customWidth="1"/>
    <col min="14109" max="14109" width="10.5703125" style="294" customWidth="1"/>
    <col min="14110" max="14111" width="6.140625" style="294" customWidth="1"/>
    <col min="14112" max="14112" width="5.5703125" style="294" customWidth="1"/>
    <col min="14113" max="14118" width="6.140625" style="294" customWidth="1"/>
    <col min="14119" max="14119" width="7.28515625" style="294" customWidth="1"/>
    <col min="14120" max="14120" width="13" style="294" customWidth="1"/>
    <col min="14121" max="14121" width="20" style="294" customWidth="1"/>
    <col min="14122" max="14128" width="7.85546875" style="294" customWidth="1"/>
    <col min="14129" max="14337" width="9.140625" style="294"/>
    <col min="14338" max="14338" width="6.28515625" style="294" customWidth="1"/>
    <col min="14339" max="14339" width="17" style="294" customWidth="1"/>
    <col min="14340" max="14340" width="8.140625" style="294" customWidth="1"/>
    <col min="14341" max="14341" width="11.5703125" style="294" customWidth="1"/>
    <col min="14342" max="14342" width="11.42578125" style="294" customWidth="1"/>
    <col min="14343" max="14343" width="6.5703125" style="294" customWidth="1"/>
    <col min="14344" max="14344" width="8.5703125" style="294" customWidth="1"/>
    <col min="14345" max="14345" width="9.85546875" style="294" customWidth="1"/>
    <col min="14346" max="14346" width="10.140625" style="294" customWidth="1"/>
    <col min="14347" max="14347" width="6.140625" style="294" customWidth="1"/>
    <col min="14348" max="14348" width="7.140625" style="294" customWidth="1"/>
    <col min="14349" max="14349" width="9.28515625" style="294" customWidth="1"/>
    <col min="14350" max="14351" width="6.140625" style="294" customWidth="1"/>
    <col min="14352" max="14352" width="5.7109375" style="294" customWidth="1"/>
    <col min="14353" max="14353" width="5.5703125" style="294" customWidth="1"/>
    <col min="14354" max="14354" width="5.28515625" style="294" customWidth="1"/>
    <col min="14355" max="14355" width="5.42578125" style="294" customWidth="1"/>
    <col min="14356" max="14356" width="5.5703125" style="294" customWidth="1"/>
    <col min="14357" max="14357" width="6.140625" style="294" customWidth="1"/>
    <col min="14358" max="14358" width="9.5703125" style="294" customWidth="1"/>
    <col min="14359" max="14359" width="6" style="294" customWidth="1"/>
    <col min="14360" max="14360" width="6.140625" style="294" customWidth="1"/>
    <col min="14361" max="14361" width="5.7109375" style="294" customWidth="1"/>
    <col min="14362" max="14362" width="5" style="294" customWidth="1"/>
    <col min="14363" max="14363" width="5.42578125" style="294" customWidth="1"/>
    <col min="14364" max="14364" width="6.140625" style="294" customWidth="1"/>
    <col min="14365" max="14365" width="10.5703125" style="294" customWidth="1"/>
    <col min="14366" max="14367" width="6.140625" style="294" customWidth="1"/>
    <col min="14368" max="14368" width="5.5703125" style="294" customWidth="1"/>
    <col min="14369" max="14374" width="6.140625" style="294" customWidth="1"/>
    <col min="14375" max="14375" width="7.28515625" style="294" customWidth="1"/>
    <col min="14376" max="14376" width="13" style="294" customWidth="1"/>
    <col min="14377" max="14377" width="20" style="294" customWidth="1"/>
    <col min="14378" max="14384" width="7.85546875" style="294" customWidth="1"/>
    <col min="14385" max="14593" width="9.140625" style="294"/>
    <col min="14594" max="14594" width="6.28515625" style="294" customWidth="1"/>
    <col min="14595" max="14595" width="17" style="294" customWidth="1"/>
    <col min="14596" max="14596" width="8.140625" style="294" customWidth="1"/>
    <col min="14597" max="14597" width="11.5703125" style="294" customWidth="1"/>
    <col min="14598" max="14598" width="11.42578125" style="294" customWidth="1"/>
    <col min="14599" max="14599" width="6.5703125" style="294" customWidth="1"/>
    <col min="14600" max="14600" width="8.5703125" style="294" customWidth="1"/>
    <col min="14601" max="14601" width="9.85546875" style="294" customWidth="1"/>
    <col min="14602" max="14602" width="10.140625" style="294" customWidth="1"/>
    <col min="14603" max="14603" width="6.140625" style="294" customWidth="1"/>
    <col min="14604" max="14604" width="7.140625" style="294" customWidth="1"/>
    <col min="14605" max="14605" width="9.28515625" style="294" customWidth="1"/>
    <col min="14606" max="14607" width="6.140625" style="294" customWidth="1"/>
    <col min="14608" max="14608" width="5.7109375" style="294" customWidth="1"/>
    <col min="14609" max="14609" width="5.5703125" style="294" customWidth="1"/>
    <col min="14610" max="14610" width="5.28515625" style="294" customWidth="1"/>
    <col min="14611" max="14611" width="5.42578125" style="294" customWidth="1"/>
    <col min="14612" max="14612" width="5.5703125" style="294" customWidth="1"/>
    <col min="14613" max="14613" width="6.140625" style="294" customWidth="1"/>
    <col min="14614" max="14614" width="9.5703125" style="294" customWidth="1"/>
    <col min="14615" max="14615" width="6" style="294" customWidth="1"/>
    <col min="14616" max="14616" width="6.140625" style="294" customWidth="1"/>
    <col min="14617" max="14617" width="5.7109375" style="294" customWidth="1"/>
    <col min="14618" max="14618" width="5" style="294" customWidth="1"/>
    <col min="14619" max="14619" width="5.42578125" style="294" customWidth="1"/>
    <col min="14620" max="14620" width="6.140625" style="294" customWidth="1"/>
    <col min="14621" max="14621" width="10.5703125" style="294" customWidth="1"/>
    <col min="14622" max="14623" width="6.140625" style="294" customWidth="1"/>
    <col min="14624" max="14624" width="5.5703125" style="294" customWidth="1"/>
    <col min="14625" max="14630" width="6.140625" style="294" customWidth="1"/>
    <col min="14631" max="14631" width="7.28515625" style="294" customWidth="1"/>
    <col min="14632" max="14632" width="13" style="294" customWidth="1"/>
    <col min="14633" max="14633" width="20" style="294" customWidth="1"/>
    <col min="14634" max="14640" width="7.85546875" style="294" customWidth="1"/>
    <col min="14641" max="14849" width="9.140625" style="294"/>
    <col min="14850" max="14850" width="6.28515625" style="294" customWidth="1"/>
    <col min="14851" max="14851" width="17" style="294" customWidth="1"/>
    <col min="14852" max="14852" width="8.140625" style="294" customWidth="1"/>
    <col min="14853" max="14853" width="11.5703125" style="294" customWidth="1"/>
    <col min="14854" max="14854" width="11.42578125" style="294" customWidth="1"/>
    <col min="14855" max="14855" width="6.5703125" style="294" customWidth="1"/>
    <col min="14856" max="14856" width="8.5703125" style="294" customWidth="1"/>
    <col min="14857" max="14857" width="9.85546875" style="294" customWidth="1"/>
    <col min="14858" max="14858" width="10.140625" style="294" customWidth="1"/>
    <col min="14859" max="14859" width="6.140625" style="294" customWidth="1"/>
    <col min="14860" max="14860" width="7.140625" style="294" customWidth="1"/>
    <col min="14861" max="14861" width="9.28515625" style="294" customWidth="1"/>
    <col min="14862" max="14863" width="6.140625" style="294" customWidth="1"/>
    <col min="14864" max="14864" width="5.7109375" style="294" customWidth="1"/>
    <col min="14865" max="14865" width="5.5703125" style="294" customWidth="1"/>
    <col min="14866" max="14866" width="5.28515625" style="294" customWidth="1"/>
    <col min="14867" max="14867" width="5.42578125" style="294" customWidth="1"/>
    <col min="14868" max="14868" width="5.5703125" style="294" customWidth="1"/>
    <col min="14869" max="14869" width="6.140625" style="294" customWidth="1"/>
    <col min="14870" max="14870" width="9.5703125" style="294" customWidth="1"/>
    <col min="14871" max="14871" width="6" style="294" customWidth="1"/>
    <col min="14872" max="14872" width="6.140625" style="294" customWidth="1"/>
    <col min="14873" max="14873" width="5.7109375" style="294" customWidth="1"/>
    <col min="14874" max="14874" width="5" style="294" customWidth="1"/>
    <col min="14875" max="14875" width="5.42578125" style="294" customWidth="1"/>
    <col min="14876" max="14876" width="6.140625" style="294" customWidth="1"/>
    <col min="14877" max="14877" width="10.5703125" style="294" customWidth="1"/>
    <col min="14878" max="14879" width="6.140625" style="294" customWidth="1"/>
    <col min="14880" max="14880" width="5.5703125" style="294" customWidth="1"/>
    <col min="14881" max="14886" width="6.140625" style="294" customWidth="1"/>
    <col min="14887" max="14887" width="7.28515625" style="294" customWidth="1"/>
    <col min="14888" max="14888" width="13" style="294" customWidth="1"/>
    <col min="14889" max="14889" width="20" style="294" customWidth="1"/>
    <col min="14890" max="14896" width="7.85546875" style="294" customWidth="1"/>
    <col min="14897" max="15105" width="9.140625" style="294"/>
    <col min="15106" max="15106" width="6.28515625" style="294" customWidth="1"/>
    <col min="15107" max="15107" width="17" style="294" customWidth="1"/>
    <col min="15108" max="15108" width="8.140625" style="294" customWidth="1"/>
    <col min="15109" max="15109" width="11.5703125" style="294" customWidth="1"/>
    <col min="15110" max="15110" width="11.42578125" style="294" customWidth="1"/>
    <col min="15111" max="15111" width="6.5703125" style="294" customWidth="1"/>
    <col min="15112" max="15112" width="8.5703125" style="294" customWidth="1"/>
    <col min="15113" max="15113" width="9.85546875" style="294" customWidth="1"/>
    <col min="15114" max="15114" width="10.140625" style="294" customWidth="1"/>
    <col min="15115" max="15115" width="6.140625" style="294" customWidth="1"/>
    <col min="15116" max="15116" width="7.140625" style="294" customWidth="1"/>
    <col min="15117" max="15117" width="9.28515625" style="294" customWidth="1"/>
    <col min="15118" max="15119" width="6.140625" style="294" customWidth="1"/>
    <col min="15120" max="15120" width="5.7109375" style="294" customWidth="1"/>
    <col min="15121" max="15121" width="5.5703125" style="294" customWidth="1"/>
    <col min="15122" max="15122" width="5.28515625" style="294" customWidth="1"/>
    <col min="15123" max="15123" width="5.42578125" style="294" customWidth="1"/>
    <col min="15124" max="15124" width="5.5703125" style="294" customWidth="1"/>
    <col min="15125" max="15125" width="6.140625" style="294" customWidth="1"/>
    <col min="15126" max="15126" width="9.5703125" style="294" customWidth="1"/>
    <col min="15127" max="15127" width="6" style="294" customWidth="1"/>
    <col min="15128" max="15128" width="6.140625" style="294" customWidth="1"/>
    <col min="15129" max="15129" width="5.7109375" style="294" customWidth="1"/>
    <col min="15130" max="15130" width="5" style="294" customWidth="1"/>
    <col min="15131" max="15131" width="5.42578125" style="294" customWidth="1"/>
    <col min="15132" max="15132" width="6.140625" style="294" customWidth="1"/>
    <col min="15133" max="15133" width="10.5703125" style="294" customWidth="1"/>
    <col min="15134" max="15135" width="6.140625" style="294" customWidth="1"/>
    <col min="15136" max="15136" width="5.5703125" style="294" customWidth="1"/>
    <col min="15137" max="15142" width="6.140625" style="294" customWidth="1"/>
    <col min="15143" max="15143" width="7.28515625" style="294" customWidth="1"/>
    <col min="15144" max="15144" width="13" style="294" customWidth="1"/>
    <col min="15145" max="15145" width="20" style="294" customWidth="1"/>
    <col min="15146" max="15152" width="7.85546875" style="294" customWidth="1"/>
    <col min="15153" max="15361" width="9.140625" style="294"/>
    <col min="15362" max="15362" width="6.28515625" style="294" customWidth="1"/>
    <col min="15363" max="15363" width="17" style="294" customWidth="1"/>
    <col min="15364" max="15364" width="8.140625" style="294" customWidth="1"/>
    <col min="15365" max="15365" width="11.5703125" style="294" customWidth="1"/>
    <col min="15366" max="15366" width="11.42578125" style="294" customWidth="1"/>
    <col min="15367" max="15367" width="6.5703125" style="294" customWidth="1"/>
    <col min="15368" max="15368" width="8.5703125" style="294" customWidth="1"/>
    <col min="15369" max="15369" width="9.85546875" style="294" customWidth="1"/>
    <col min="15370" max="15370" width="10.140625" style="294" customWidth="1"/>
    <col min="15371" max="15371" width="6.140625" style="294" customWidth="1"/>
    <col min="15372" max="15372" width="7.140625" style="294" customWidth="1"/>
    <col min="15373" max="15373" width="9.28515625" style="294" customWidth="1"/>
    <col min="15374" max="15375" width="6.140625" style="294" customWidth="1"/>
    <col min="15376" max="15376" width="5.7109375" style="294" customWidth="1"/>
    <col min="15377" max="15377" width="5.5703125" style="294" customWidth="1"/>
    <col min="15378" max="15378" width="5.28515625" style="294" customWidth="1"/>
    <col min="15379" max="15379" width="5.42578125" style="294" customWidth="1"/>
    <col min="15380" max="15380" width="5.5703125" style="294" customWidth="1"/>
    <col min="15381" max="15381" width="6.140625" style="294" customWidth="1"/>
    <col min="15382" max="15382" width="9.5703125" style="294" customWidth="1"/>
    <col min="15383" max="15383" width="6" style="294" customWidth="1"/>
    <col min="15384" max="15384" width="6.140625" style="294" customWidth="1"/>
    <col min="15385" max="15385" width="5.7109375" style="294" customWidth="1"/>
    <col min="15386" max="15386" width="5" style="294" customWidth="1"/>
    <col min="15387" max="15387" width="5.42578125" style="294" customWidth="1"/>
    <col min="15388" max="15388" width="6.140625" style="294" customWidth="1"/>
    <col min="15389" max="15389" width="10.5703125" style="294" customWidth="1"/>
    <col min="15390" max="15391" width="6.140625" style="294" customWidth="1"/>
    <col min="15392" max="15392" width="5.5703125" style="294" customWidth="1"/>
    <col min="15393" max="15398" width="6.140625" style="294" customWidth="1"/>
    <col min="15399" max="15399" width="7.28515625" style="294" customWidth="1"/>
    <col min="15400" max="15400" width="13" style="294" customWidth="1"/>
    <col min="15401" max="15401" width="20" style="294" customWidth="1"/>
    <col min="15402" max="15408" width="7.85546875" style="294" customWidth="1"/>
    <col min="15409" max="15617" width="9.140625" style="294"/>
    <col min="15618" max="15618" width="6.28515625" style="294" customWidth="1"/>
    <col min="15619" max="15619" width="17" style="294" customWidth="1"/>
    <col min="15620" max="15620" width="8.140625" style="294" customWidth="1"/>
    <col min="15621" max="15621" width="11.5703125" style="294" customWidth="1"/>
    <col min="15622" max="15622" width="11.42578125" style="294" customWidth="1"/>
    <col min="15623" max="15623" width="6.5703125" style="294" customWidth="1"/>
    <col min="15624" max="15624" width="8.5703125" style="294" customWidth="1"/>
    <col min="15625" max="15625" width="9.85546875" style="294" customWidth="1"/>
    <col min="15626" max="15626" width="10.140625" style="294" customWidth="1"/>
    <col min="15627" max="15627" width="6.140625" style="294" customWidth="1"/>
    <col min="15628" max="15628" width="7.140625" style="294" customWidth="1"/>
    <col min="15629" max="15629" width="9.28515625" style="294" customWidth="1"/>
    <col min="15630" max="15631" width="6.140625" style="294" customWidth="1"/>
    <col min="15632" max="15632" width="5.7109375" style="294" customWidth="1"/>
    <col min="15633" max="15633" width="5.5703125" style="294" customWidth="1"/>
    <col min="15634" max="15634" width="5.28515625" style="294" customWidth="1"/>
    <col min="15635" max="15635" width="5.42578125" style="294" customWidth="1"/>
    <col min="15636" max="15636" width="5.5703125" style="294" customWidth="1"/>
    <col min="15637" max="15637" width="6.140625" style="294" customWidth="1"/>
    <col min="15638" max="15638" width="9.5703125" style="294" customWidth="1"/>
    <col min="15639" max="15639" width="6" style="294" customWidth="1"/>
    <col min="15640" max="15640" width="6.140625" style="294" customWidth="1"/>
    <col min="15641" max="15641" width="5.7109375" style="294" customWidth="1"/>
    <col min="15642" max="15642" width="5" style="294" customWidth="1"/>
    <col min="15643" max="15643" width="5.42578125" style="294" customWidth="1"/>
    <col min="15644" max="15644" width="6.140625" style="294" customWidth="1"/>
    <col min="15645" max="15645" width="10.5703125" style="294" customWidth="1"/>
    <col min="15646" max="15647" width="6.140625" style="294" customWidth="1"/>
    <col min="15648" max="15648" width="5.5703125" style="294" customWidth="1"/>
    <col min="15649" max="15654" width="6.140625" style="294" customWidth="1"/>
    <col min="15655" max="15655" width="7.28515625" style="294" customWidth="1"/>
    <col min="15656" max="15656" width="13" style="294" customWidth="1"/>
    <col min="15657" max="15657" width="20" style="294" customWidth="1"/>
    <col min="15658" max="15664" width="7.85546875" style="294" customWidth="1"/>
    <col min="15665" max="15873" width="9.140625" style="294"/>
    <col min="15874" max="15874" width="6.28515625" style="294" customWidth="1"/>
    <col min="15875" max="15875" width="17" style="294" customWidth="1"/>
    <col min="15876" max="15876" width="8.140625" style="294" customWidth="1"/>
    <col min="15877" max="15877" width="11.5703125" style="294" customWidth="1"/>
    <col min="15878" max="15878" width="11.42578125" style="294" customWidth="1"/>
    <col min="15879" max="15879" width="6.5703125" style="294" customWidth="1"/>
    <col min="15880" max="15880" width="8.5703125" style="294" customWidth="1"/>
    <col min="15881" max="15881" width="9.85546875" style="294" customWidth="1"/>
    <col min="15882" max="15882" width="10.140625" style="294" customWidth="1"/>
    <col min="15883" max="15883" width="6.140625" style="294" customWidth="1"/>
    <col min="15884" max="15884" width="7.140625" style="294" customWidth="1"/>
    <col min="15885" max="15885" width="9.28515625" style="294" customWidth="1"/>
    <col min="15886" max="15887" width="6.140625" style="294" customWidth="1"/>
    <col min="15888" max="15888" width="5.7109375" style="294" customWidth="1"/>
    <col min="15889" max="15889" width="5.5703125" style="294" customWidth="1"/>
    <col min="15890" max="15890" width="5.28515625" style="294" customWidth="1"/>
    <col min="15891" max="15891" width="5.42578125" style="294" customWidth="1"/>
    <col min="15892" max="15892" width="5.5703125" style="294" customWidth="1"/>
    <col min="15893" max="15893" width="6.140625" style="294" customWidth="1"/>
    <col min="15894" max="15894" width="9.5703125" style="294" customWidth="1"/>
    <col min="15895" max="15895" width="6" style="294" customWidth="1"/>
    <col min="15896" max="15896" width="6.140625" style="294" customWidth="1"/>
    <col min="15897" max="15897" width="5.7109375" style="294" customWidth="1"/>
    <col min="15898" max="15898" width="5" style="294" customWidth="1"/>
    <col min="15899" max="15899" width="5.42578125" style="294" customWidth="1"/>
    <col min="15900" max="15900" width="6.140625" style="294" customWidth="1"/>
    <col min="15901" max="15901" width="10.5703125" style="294" customWidth="1"/>
    <col min="15902" max="15903" width="6.140625" style="294" customWidth="1"/>
    <col min="15904" max="15904" width="5.5703125" style="294" customWidth="1"/>
    <col min="15905" max="15910" width="6.140625" style="294" customWidth="1"/>
    <col min="15911" max="15911" width="7.28515625" style="294" customWidth="1"/>
    <col min="15912" max="15912" width="13" style="294" customWidth="1"/>
    <col min="15913" max="15913" width="20" style="294" customWidth="1"/>
    <col min="15914" max="15920" width="7.85546875" style="294" customWidth="1"/>
    <col min="15921" max="16129" width="9.140625" style="294"/>
    <col min="16130" max="16130" width="6.28515625" style="294" customWidth="1"/>
    <col min="16131" max="16131" width="17" style="294" customWidth="1"/>
    <col min="16132" max="16132" width="8.140625" style="294" customWidth="1"/>
    <col min="16133" max="16133" width="11.5703125" style="294" customWidth="1"/>
    <col min="16134" max="16134" width="11.42578125" style="294" customWidth="1"/>
    <col min="16135" max="16135" width="6.5703125" style="294" customWidth="1"/>
    <col min="16136" max="16136" width="8.5703125" style="294" customWidth="1"/>
    <col min="16137" max="16137" width="9.85546875" style="294" customWidth="1"/>
    <col min="16138" max="16138" width="10.140625" style="294" customWidth="1"/>
    <col min="16139" max="16139" width="6.140625" style="294" customWidth="1"/>
    <col min="16140" max="16140" width="7.140625" style="294" customWidth="1"/>
    <col min="16141" max="16141" width="9.28515625" style="294" customWidth="1"/>
    <col min="16142" max="16143" width="6.140625" style="294" customWidth="1"/>
    <col min="16144" max="16144" width="5.7109375" style="294" customWidth="1"/>
    <col min="16145" max="16145" width="5.5703125" style="294" customWidth="1"/>
    <col min="16146" max="16146" width="5.28515625" style="294" customWidth="1"/>
    <col min="16147" max="16147" width="5.42578125" style="294" customWidth="1"/>
    <col min="16148" max="16148" width="5.5703125" style="294" customWidth="1"/>
    <col min="16149" max="16149" width="6.140625" style="294" customWidth="1"/>
    <col min="16150" max="16150" width="9.5703125" style="294" customWidth="1"/>
    <col min="16151" max="16151" width="6" style="294" customWidth="1"/>
    <col min="16152" max="16152" width="6.140625" style="294" customWidth="1"/>
    <col min="16153" max="16153" width="5.7109375" style="294" customWidth="1"/>
    <col min="16154" max="16154" width="5" style="294" customWidth="1"/>
    <col min="16155" max="16155" width="5.42578125" style="294" customWidth="1"/>
    <col min="16156" max="16156" width="6.140625" style="294" customWidth="1"/>
    <col min="16157" max="16157" width="10.5703125" style="294" customWidth="1"/>
    <col min="16158" max="16159" width="6.140625" style="294" customWidth="1"/>
    <col min="16160" max="16160" width="5.5703125" style="294" customWidth="1"/>
    <col min="16161" max="16166" width="6.140625" style="294" customWidth="1"/>
    <col min="16167" max="16167" width="7.28515625" style="294" customWidth="1"/>
    <col min="16168" max="16168" width="13" style="294" customWidth="1"/>
    <col min="16169" max="16169" width="20" style="294" customWidth="1"/>
    <col min="16170" max="16176" width="7.85546875" style="294" customWidth="1"/>
    <col min="16177" max="16384" width="9.140625" style="294"/>
  </cols>
  <sheetData>
    <row r="1" spans="1:150" ht="33" customHeight="1" thickBot="1">
      <c r="A1" s="464" t="s">
        <v>442</v>
      </c>
      <c r="B1" s="464"/>
      <c r="C1" s="464"/>
      <c r="D1" s="464"/>
      <c r="E1" s="464"/>
      <c r="F1" s="464"/>
      <c r="G1" s="464"/>
      <c r="H1" s="542">
        <f>H77+H112+H118+H129+H131+H157+H159+H162+H164</f>
        <v>0</v>
      </c>
      <c r="I1" s="542"/>
      <c r="J1" s="992"/>
      <c r="K1" s="992"/>
      <c r="L1" s="542"/>
      <c r="M1" s="542"/>
      <c r="N1" s="542"/>
      <c r="O1" s="542"/>
      <c r="P1" s="542"/>
      <c r="Q1" s="542"/>
      <c r="R1" s="542"/>
      <c r="S1" s="1069"/>
      <c r="T1" s="1069"/>
      <c r="U1" s="1069"/>
      <c r="V1" s="542"/>
      <c r="W1" s="542"/>
      <c r="X1" s="1069"/>
      <c r="Y1" s="542"/>
      <c r="Z1" s="542"/>
      <c r="AA1" s="542"/>
      <c r="AB1" s="542"/>
      <c r="AC1" s="542"/>
      <c r="AD1" s="542"/>
      <c r="AE1" s="542"/>
      <c r="AF1" s="1069"/>
      <c r="AG1" s="1069"/>
      <c r="AH1" s="542"/>
      <c r="AI1" s="542"/>
      <c r="AJ1" s="542"/>
      <c r="AK1" s="542"/>
      <c r="AL1" s="542"/>
      <c r="AM1" s="542"/>
      <c r="AN1" s="1069"/>
      <c r="AO1" s="542"/>
      <c r="AP1" s="542"/>
      <c r="AQ1" s="542"/>
      <c r="AR1" s="542"/>
      <c r="AS1" s="1069"/>
      <c r="AT1" s="542"/>
      <c r="AU1" s="542"/>
      <c r="AV1" s="464"/>
    </row>
    <row r="2" spans="1:150" ht="63.75" thickBot="1">
      <c r="A2" s="1754" t="s">
        <v>4</v>
      </c>
      <c r="B2" s="1055"/>
      <c r="C2" s="1756" t="s">
        <v>443</v>
      </c>
      <c r="D2" s="942" t="s">
        <v>382</v>
      </c>
      <c r="E2" s="943" t="s">
        <v>349</v>
      </c>
      <c r="F2" s="943" t="s">
        <v>350</v>
      </c>
      <c r="G2" s="943" t="s">
        <v>445</v>
      </c>
      <c r="H2" s="942" t="s">
        <v>444</v>
      </c>
      <c r="I2" s="1058"/>
      <c r="J2" s="1066"/>
      <c r="K2" s="1066"/>
      <c r="L2" s="1067"/>
      <c r="M2" s="1067"/>
      <c r="N2" s="1067"/>
      <c r="O2" s="1067"/>
      <c r="P2" s="1067"/>
      <c r="Q2" s="1067">
        <f>J77-24.25</f>
        <v>259.96999999999997</v>
      </c>
      <c r="R2" s="1067"/>
      <c r="S2" s="1070"/>
      <c r="T2" s="1070"/>
      <c r="U2" s="1070"/>
      <c r="V2" s="1067"/>
      <c r="W2" s="1067"/>
      <c r="X2" s="1070"/>
      <c r="Y2" s="1067"/>
      <c r="Z2" s="1067"/>
      <c r="AA2" s="1067"/>
      <c r="AB2" s="1067"/>
      <c r="AC2" s="1067"/>
      <c r="AD2" s="1067"/>
      <c r="AE2" s="1067"/>
      <c r="AF2" s="1070"/>
      <c r="AG2" s="1070"/>
      <c r="AH2" s="1067"/>
      <c r="AI2" s="1067"/>
      <c r="AJ2" s="1067"/>
      <c r="AK2" s="1067"/>
      <c r="AL2" s="1067"/>
      <c r="AM2" s="1067"/>
      <c r="AN2" s="1070"/>
      <c r="AO2" s="1067"/>
      <c r="AP2" s="1067"/>
      <c r="AQ2" s="1068"/>
      <c r="AR2" s="1067"/>
      <c r="AS2" s="1070"/>
      <c r="AT2" s="1067"/>
      <c r="AU2" s="1067"/>
      <c r="AV2" s="1752" t="s">
        <v>446</v>
      </c>
    </row>
    <row r="3" spans="1:150" ht="45" customHeight="1">
      <c r="A3" s="1755"/>
      <c r="B3" s="1056"/>
      <c r="C3" s="1757"/>
      <c r="D3" s="942" t="s">
        <v>382</v>
      </c>
      <c r="E3" s="945" t="s">
        <v>690</v>
      </c>
      <c r="F3" s="945" t="s">
        <v>691</v>
      </c>
      <c r="G3" s="945" t="s">
        <v>692</v>
      </c>
      <c r="H3" s="944" t="s">
        <v>639</v>
      </c>
      <c r="I3" s="944"/>
      <c r="J3" s="994" t="s">
        <v>844</v>
      </c>
      <c r="K3" s="994" t="s">
        <v>151</v>
      </c>
      <c r="L3" s="946" t="s">
        <v>447</v>
      </c>
      <c r="M3" s="946" t="s">
        <v>152</v>
      </c>
      <c r="N3" s="946" t="s">
        <v>123</v>
      </c>
      <c r="O3" s="946" t="s">
        <v>153</v>
      </c>
      <c r="P3" s="946" t="s">
        <v>209</v>
      </c>
      <c r="Q3" s="946" t="s">
        <v>206</v>
      </c>
      <c r="R3" s="946" t="s">
        <v>154</v>
      </c>
      <c r="S3" s="657" t="s">
        <v>450</v>
      </c>
      <c r="T3" s="657" t="s">
        <v>90</v>
      </c>
      <c r="U3" s="657" t="s">
        <v>48</v>
      </c>
      <c r="V3" s="947" t="s">
        <v>88</v>
      </c>
      <c r="W3" s="947" t="s">
        <v>87</v>
      </c>
      <c r="X3" s="658" t="s">
        <v>82</v>
      </c>
      <c r="Y3" s="947" t="s">
        <v>59</v>
      </c>
      <c r="Z3" s="947" t="s">
        <v>72</v>
      </c>
      <c r="AA3" s="947" t="s">
        <v>122</v>
      </c>
      <c r="AB3" s="947" t="s">
        <v>247</v>
      </c>
      <c r="AC3" s="947" t="s">
        <v>68</v>
      </c>
      <c r="AD3" s="947" t="s">
        <v>130</v>
      </c>
      <c r="AE3" s="947" t="s">
        <v>52</v>
      </c>
      <c r="AF3" s="658" t="s">
        <v>77</v>
      </c>
      <c r="AG3" s="658" t="s">
        <v>259</v>
      </c>
      <c r="AH3" s="947" t="s">
        <v>78</v>
      </c>
      <c r="AI3" s="947" t="s">
        <v>142</v>
      </c>
      <c r="AJ3" s="947" t="s">
        <v>271</v>
      </c>
      <c r="AK3" s="947" t="s">
        <v>49</v>
      </c>
      <c r="AL3" s="947" t="s">
        <v>121</v>
      </c>
      <c r="AM3" s="947" t="s">
        <v>44</v>
      </c>
      <c r="AN3" s="658" t="s">
        <v>287</v>
      </c>
      <c r="AO3" s="947" t="s">
        <v>155</v>
      </c>
      <c r="AP3" s="947" t="s">
        <v>292</v>
      </c>
      <c r="AQ3" s="946" t="s">
        <v>156</v>
      </c>
      <c r="AR3" s="947" t="s">
        <v>144</v>
      </c>
      <c r="AS3" s="658" t="s">
        <v>29</v>
      </c>
      <c r="AT3" s="947" t="s">
        <v>76</v>
      </c>
      <c r="AU3" s="947" t="s">
        <v>18</v>
      </c>
      <c r="AV3" s="1753"/>
    </row>
    <row r="4" spans="1:150" s="336" customFormat="1" ht="45" customHeight="1">
      <c r="A4" s="948"/>
      <c r="B4" s="1056"/>
      <c r="C4" s="949"/>
      <c r="D4" s="932" t="s">
        <v>639</v>
      </c>
      <c r="E4" s="950">
        <f>E5+E15+E20+E27+E30+E38+E44+E56+E59+E77+E112+E129+E131+E159+E162+E164+E169+E175+E185+E199+E202+E118+E157+E166+E36+E155+E74+E120</f>
        <v>1459.4799999999998</v>
      </c>
      <c r="F4" s="950">
        <f>F5+F15+F20+F27+F30+F38+F44+F56+F59+F77+F112+F129+F131+F159+F162+F164+F169+F175+F185+F199+F202+F118+F157+F166+F36+F155+F74+F120</f>
        <v>56.81</v>
      </c>
      <c r="G4" s="950">
        <f>G5+G15+G20+G27+G30+G38+G44+G56+G59+G77+G112+G129+G131+G159+G162+G164+G169+G175+G185+G199+G202+G118+G157+G166+G36+G155+G74+G120</f>
        <v>1066.6699999999998</v>
      </c>
      <c r="H4" s="932"/>
      <c r="I4" s="932"/>
      <c r="J4" s="997">
        <f>SUM(L4:AU4)</f>
        <v>1150.01</v>
      </c>
      <c r="K4" s="950">
        <f>K5+K15+K20+K27+K30+K38+K44+K56+K59+K77+K112+K129+K131+K159+K162+K164+K169+K175+K185+K199+K202+K118+K157+K166+K36+K155+K74+K120+K125</f>
        <v>0</v>
      </c>
      <c r="L4" s="950">
        <f>L5+L15+L20+L27+L30+L38+L44+L56+L59+L77+L112+L129+L131+L159+L162+L164+L169+L175+L185+L199+L202+L118+L157+L166+L36+L155+L74+L120+L125</f>
        <v>11.27</v>
      </c>
      <c r="M4" s="950">
        <f t="shared" ref="M4:AU4" si="0">M5+M15+M20+M27+M30+M38+M44+M56+M59+M77+M112+M129+M131+M159+M162+M164+M169+M175+M185+M199+M202+M118+M157+M166+M36+M155+M74+M120+M125</f>
        <v>248.42</v>
      </c>
      <c r="N4" s="950">
        <f t="shared" si="0"/>
        <v>597.65999999999985</v>
      </c>
      <c r="O4" s="950">
        <f t="shared" si="0"/>
        <v>92.73</v>
      </c>
      <c r="P4" s="950">
        <f t="shared" si="0"/>
        <v>18.98</v>
      </c>
      <c r="Q4" s="950">
        <f t="shared" si="0"/>
        <v>11.66</v>
      </c>
      <c r="R4" s="950">
        <f t="shared" si="0"/>
        <v>21.739999999999995</v>
      </c>
      <c r="S4" s="950">
        <f t="shared" si="0"/>
        <v>0</v>
      </c>
      <c r="T4" s="950">
        <f t="shared" si="0"/>
        <v>0</v>
      </c>
      <c r="U4" s="950">
        <f t="shared" si="0"/>
        <v>0</v>
      </c>
      <c r="V4" s="950">
        <f t="shared" si="0"/>
        <v>1.6</v>
      </c>
      <c r="W4" s="950">
        <f t="shared" si="0"/>
        <v>5.71</v>
      </c>
      <c r="X4" s="950">
        <f t="shared" si="0"/>
        <v>0</v>
      </c>
      <c r="Y4" s="950">
        <f t="shared" si="0"/>
        <v>6.34</v>
      </c>
      <c r="Z4" s="950">
        <f t="shared" si="0"/>
        <v>3.6</v>
      </c>
      <c r="AA4" s="950">
        <f t="shared" si="0"/>
        <v>0</v>
      </c>
      <c r="AB4" s="950">
        <f t="shared" si="0"/>
        <v>0.03</v>
      </c>
      <c r="AC4" s="950">
        <f t="shared" si="0"/>
        <v>1.9899999999999998</v>
      </c>
      <c r="AD4" s="950">
        <f t="shared" si="0"/>
        <v>0</v>
      </c>
      <c r="AE4" s="950">
        <f t="shared" si="0"/>
        <v>1.06</v>
      </c>
      <c r="AF4" s="950">
        <f t="shared" si="0"/>
        <v>0</v>
      </c>
      <c r="AG4" s="950">
        <f t="shared" si="0"/>
        <v>0</v>
      </c>
      <c r="AH4" s="950">
        <f t="shared" si="0"/>
        <v>0</v>
      </c>
      <c r="AI4" s="950">
        <f t="shared" si="0"/>
        <v>0</v>
      </c>
      <c r="AJ4" s="950">
        <f t="shared" si="0"/>
        <v>0</v>
      </c>
      <c r="AK4" s="950">
        <f t="shared" si="0"/>
        <v>5.95</v>
      </c>
      <c r="AL4" s="950">
        <f t="shared" si="0"/>
        <v>2.33</v>
      </c>
      <c r="AM4" s="950">
        <f t="shared" si="0"/>
        <v>3.49</v>
      </c>
      <c r="AN4" s="950">
        <f t="shared" si="0"/>
        <v>0</v>
      </c>
      <c r="AO4" s="950">
        <f t="shared" si="0"/>
        <v>74.56</v>
      </c>
      <c r="AP4" s="950">
        <f t="shared" si="0"/>
        <v>7.04</v>
      </c>
      <c r="AQ4" s="950">
        <f t="shared" si="0"/>
        <v>32.900000000000006</v>
      </c>
      <c r="AR4" s="950">
        <f t="shared" si="0"/>
        <v>0</v>
      </c>
      <c r="AS4" s="950">
        <f t="shared" si="0"/>
        <v>0</v>
      </c>
      <c r="AT4" s="950">
        <f t="shared" si="0"/>
        <v>0</v>
      </c>
      <c r="AU4" s="950">
        <f t="shared" si="0"/>
        <v>0.95</v>
      </c>
      <c r="AV4" s="951"/>
      <c r="AW4" s="739"/>
      <c r="AX4" s="739"/>
      <c r="AY4" s="739"/>
      <c r="AZ4" s="739"/>
      <c r="BA4" s="739"/>
      <c r="BB4" s="739"/>
      <c r="BC4" s="739"/>
    </row>
    <row r="5" spans="1:150" s="304" customFormat="1" ht="30" customHeight="1">
      <c r="A5" s="952" t="s">
        <v>157</v>
      </c>
      <c r="B5" s="952"/>
      <c r="C5" s="953" t="s">
        <v>448</v>
      </c>
      <c r="D5" s="954" t="s">
        <v>152</v>
      </c>
      <c r="E5" s="955">
        <f>SUM(E6:E14)</f>
        <v>37</v>
      </c>
      <c r="F5" s="955">
        <f t="shared" ref="F5:G5" si="1">SUM(F6:F14)</f>
        <v>0</v>
      </c>
      <c r="G5" s="955">
        <f t="shared" si="1"/>
        <v>0</v>
      </c>
      <c r="H5" s="954"/>
      <c r="I5" s="1059"/>
      <c r="J5" s="1021">
        <f t="shared" ref="J5:J49" si="2">SUM(L5:AU5)</f>
        <v>1.72</v>
      </c>
      <c r="K5" s="955">
        <f>SUM(K6:K14)</f>
        <v>0</v>
      </c>
      <c r="L5" s="955">
        <f>SUM(L6:L14)</f>
        <v>0</v>
      </c>
      <c r="M5" s="955">
        <f t="shared" ref="M5:AU5" si="3">SUM(M6:M14)</f>
        <v>0</v>
      </c>
      <c r="N5" s="955">
        <f t="shared" si="3"/>
        <v>1.5</v>
      </c>
      <c r="O5" s="955">
        <f t="shared" si="3"/>
        <v>0</v>
      </c>
      <c r="P5" s="955">
        <f>SUM(P6:P14)</f>
        <v>0</v>
      </c>
      <c r="Q5" s="955">
        <f t="shared" si="3"/>
        <v>0</v>
      </c>
      <c r="R5" s="955">
        <f t="shared" si="3"/>
        <v>0</v>
      </c>
      <c r="S5" s="300"/>
      <c r="T5" s="300"/>
      <c r="U5" s="300"/>
      <c r="V5" s="955">
        <f>SUM(V6:V14)</f>
        <v>0</v>
      </c>
      <c r="W5" s="955">
        <f>SUM(W6:W14)</f>
        <v>0</v>
      </c>
      <c r="X5" s="300"/>
      <c r="Y5" s="955">
        <f t="shared" ref="Y5:AE5" si="4">SUM(Y6:Y14)</f>
        <v>0</v>
      </c>
      <c r="Z5" s="955">
        <f t="shared" si="4"/>
        <v>0</v>
      </c>
      <c r="AA5" s="955">
        <f t="shared" si="4"/>
        <v>0</v>
      </c>
      <c r="AB5" s="955">
        <f t="shared" si="4"/>
        <v>0</v>
      </c>
      <c r="AC5" s="955">
        <f t="shared" si="4"/>
        <v>0</v>
      </c>
      <c r="AD5" s="955">
        <f t="shared" si="4"/>
        <v>0</v>
      </c>
      <c r="AE5" s="955">
        <f t="shared" si="4"/>
        <v>0</v>
      </c>
      <c r="AF5" s="300"/>
      <c r="AG5" s="300"/>
      <c r="AH5" s="955">
        <f t="shared" ref="AH5:AM5" si="5">SUM(AH6:AH14)</f>
        <v>0</v>
      </c>
      <c r="AI5" s="955">
        <f t="shared" si="5"/>
        <v>0</v>
      </c>
      <c r="AJ5" s="955">
        <f t="shared" si="5"/>
        <v>0</v>
      </c>
      <c r="AK5" s="955">
        <f t="shared" si="5"/>
        <v>0</v>
      </c>
      <c r="AL5" s="955">
        <f t="shared" si="5"/>
        <v>0.22</v>
      </c>
      <c r="AM5" s="955">
        <f t="shared" si="5"/>
        <v>0</v>
      </c>
      <c r="AN5" s="300"/>
      <c r="AO5" s="955">
        <f>SUM(AO6:AO14)</f>
        <v>0</v>
      </c>
      <c r="AP5" s="955">
        <f>SUM(AP6:AP14)</f>
        <v>0</v>
      </c>
      <c r="AQ5" s="955">
        <f>SUM(AQ6:AQ14)</f>
        <v>0</v>
      </c>
      <c r="AR5" s="955">
        <f>SUM(AR6:AR14)</f>
        <v>0</v>
      </c>
      <c r="AS5" s="300"/>
      <c r="AT5" s="955">
        <f>SUM(AT6:AT14)</f>
        <v>0</v>
      </c>
      <c r="AU5" s="955">
        <f t="shared" si="3"/>
        <v>0</v>
      </c>
      <c r="AV5" s="954"/>
    </row>
    <row r="6" spans="1:150" s="819" customFormat="1" ht="60" customHeight="1">
      <c r="A6" s="711" t="s">
        <v>802</v>
      </c>
      <c r="B6" s="711"/>
      <c r="C6" s="712" t="s">
        <v>449</v>
      </c>
      <c r="D6" s="713" t="s">
        <v>450</v>
      </c>
      <c r="E6" s="714">
        <v>20</v>
      </c>
      <c r="F6" s="714"/>
      <c r="G6" s="714"/>
      <c r="H6" s="711" t="s">
        <v>55</v>
      </c>
      <c r="I6" s="711"/>
      <c r="J6" s="997">
        <f t="shared" si="2"/>
        <v>0</v>
      </c>
      <c r="K6" s="995"/>
      <c r="L6" s="332"/>
      <c r="M6" s="332"/>
      <c r="N6" s="332"/>
      <c r="O6" s="332"/>
      <c r="P6" s="332"/>
      <c r="Q6" s="332"/>
      <c r="R6" s="332"/>
      <c r="S6" s="1071"/>
      <c r="T6" s="1071"/>
      <c r="U6" s="1071"/>
      <c r="V6" s="332"/>
      <c r="W6" s="332"/>
      <c r="X6" s="1071"/>
      <c r="Y6" s="332"/>
      <c r="Z6" s="332"/>
      <c r="AA6" s="332"/>
      <c r="AB6" s="332"/>
      <c r="AC6" s="332"/>
      <c r="AD6" s="332"/>
      <c r="AE6" s="332"/>
      <c r="AF6" s="1071"/>
      <c r="AG6" s="1071"/>
      <c r="AH6" s="332"/>
      <c r="AI6" s="332"/>
      <c r="AJ6" s="332"/>
      <c r="AK6" s="332"/>
      <c r="AL6" s="332"/>
      <c r="AM6" s="711"/>
      <c r="AN6" s="1078"/>
      <c r="AO6" s="711"/>
      <c r="AP6" s="711"/>
      <c r="AQ6" s="711"/>
      <c r="AR6" s="332"/>
      <c r="AS6" s="1071"/>
      <c r="AT6" s="332"/>
      <c r="AU6" s="332"/>
      <c r="AV6" s="715"/>
    </row>
    <row r="7" spans="1:150" s="1161" customFormat="1" ht="30" customHeight="1">
      <c r="A7" s="1151" t="s">
        <v>851</v>
      </c>
      <c r="B7" s="1153" t="s">
        <v>824</v>
      </c>
      <c r="C7" s="1181" t="s">
        <v>868</v>
      </c>
      <c r="D7" s="1153" t="s">
        <v>152</v>
      </c>
      <c r="E7" s="1154"/>
      <c r="F7" s="1154"/>
      <c r="G7" s="1155"/>
      <c r="H7" s="1157" t="s">
        <v>175</v>
      </c>
      <c r="I7" s="1157"/>
      <c r="J7" s="1158">
        <f t="shared" ref="J7" si="6">SUM(K7:AU7)</f>
        <v>0.02</v>
      </c>
      <c r="K7" s="1159"/>
      <c r="L7" s="1159"/>
      <c r="M7" s="1159"/>
      <c r="N7" s="1159"/>
      <c r="O7" s="1159"/>
      <c r="P7" s="1159"/>
      <c r="Q7" s="1159"/>
      <c r="R7" s="1159"/>
      <c r="S7" s="1159"/>
      <c r="T7" s="1159"/>
      <c r="U7" s="1159"/>
      <c r="V7" s="1159"/>
      <c r="W7" s="1159"/>
      <c r="X7" s="1159"/>
      <c r="Y7" s="1159"/>
      <c r="Z7" s="1159"/>
      <c r="AA7" s="1159"/>
      <c r="AB7" s="1159"/>
      <c r="AC7" s="1159"/>
      <c r="AD7" s="1159"/>
      <c r="AE7" s="1159"/>
      <c r="AF7" s="1159"/>
      <c r="AG7" s="1159"/>
      <c r="AH7" s="1159"/>
      <c r="AI7" s="1159"/>
      <c r="AJ7" s="1159"/>
      <c r="AK7" s="1159"/>
      <c r="AL7" s="1159">
        <v>0.02</v>
      </c>
      <c r="AM7" s="1159"/>
      <c r="AN7" s="1159"/>
      <c r="AO7" s="1159"/>
      <c r="AP7" s="1159"/>
      <c r="AQ7" s="1159"/>
      <c r="AR7" s="1159"/>
      <c r="AS7" s="1159"/>
      <c r="AT7" s="1159"/>
      <c r="AU7" s="1159"/>
      <c r="AV7" s="1160"/>
      <c r="AW7" s="1160"/>
      <c r="BA7" s="1162"/>
      <c r="ET7" s="1153"/>
    </row>
    <row r="8" spans="1:150" s="1161" customFormat="1" ht="30" customHeight="1">
      <c r="A8" s="1151" t="s">
        <v>851</v>
      </c>
      <c r="B8" s="1153" t="s">
        <v>824</v>
      </c>
      <c r="C8" s="1186" t="s">
        <v>868</v>
      </c>
      <c r="D8" s="1153" t="s">
        <v>152</v>
      </c>
      <c r="E8" s="1154"/>
      <c r="F8" s="1154"/>
      <c r="G8" s="1155"/>
      <c r="H8" s="1184" t="s">
        <v>54</v>
      </c>
      <c r="I8" s="1157"/>
      <c r="J8" s="1158">
        <f t="shared" ref="J8" si="7">SUM(K8:AU8)</f>
        <v>0.2</v>
      </c>
      <c r="K8" s="1159"/>
      <c r="L8" s="1159"/>
      <c r="M8" s="1159"/>
      <c r="N8" s="1159"/>
      <c r="O8" s="1159"/>
      <c r="P8" s="1159"/>
      <c r="Q8" s="1159"/>
      <c r="R8" s="1159"/>
      <c r="S8" s="1159"/>
      <c r="T8" s="1159"/>
      <c r="U8" s="1159"/>
      <c r="V8" s="1159"/>
      <c r="W8" s="1159"/>
      <c r="X8" s="1159"/>
      <c r="Y8" s="1159"/>
      <c r="Z8" s="1159"/>
      <c r="AA8" s="1159"/>
      <c r="AB8" s="1159"/>
      <c r="AC8" s="1159"/>
      <c r="AD8" s="1159"/>
      <c r="AE8" s="1159"/>
      <c r="AF8" s="1159"/>
      <c r="AG8" s="1159"/>
      <c r="AH8" s="1159"/>
      <c r="AI8" s="1159"/>
      <c r="AJ8" s="1159"/>
      <c r="AK8" s="1159"/>
      <c r="AL8" s="1159">
        <v>0.2</v>
      </c>
      <c r="AM8" s="1159"/>
      <c r="AN8" s="1159"/>
      <c r="AO8" s="1159"/>
      <c r="AP8" s="1159"/>
      <c r="AQ8" s="1159"/>
      <c r="AR8" s="1159"/>
      <c r="AS8" s="1159"/>
      <c r="AT8" s="1159"/>
      <c r="AU8" s="1159"/>
      <c r="AV8" s="1160"/>
      <c r="AW8" s="1160"/>
      <c r="BA8" s="1162"/>
      <c r="ET8" s="1153"/>
    </row>
    <row r="9" spans="1:150" s="1161" customFormat="1" ht="30" customHeight="1">
      <c r="A9" s="1151" t="s">
        <v>851</v>
      </c>
      <c r="B9" s="1153" t="s">
        <v>824</v>
      </c>
      <c r="C9" s="1186" t="s">
        <v>858</v>
      </c>
      <c r="D9" s="1153" t="s">
        <v>152</v>
      </c>
      <c r="E9" s="1154"/>
      <c r="F9" s="1154"/>
      <c r="G9" s="1155"/>
      <c r="H9" s="1184" t="s">
        <v>26</v>
      </c>
      <c r="I9" s="1157"/>
      <c r="J9" s="1158">
        <f t="shared" ref="J9" si="8">SUM(K9:AU9)</f>
        <v>1.5</v>
      </c>
      <c r="K9" s="1159"/>
      <c r="L9" s="1159"/>
      <c r="M9" s="1159"/>
      <c r="N9" s="1159">
        <v>1.5</v>
      </c>
      <c r="O9" s="1159"/>
      <c r="P9" s="1159"/>
      <c r="Q9" s="1159"/>
      <c r="R9" s="1159"/>
      <c r="S9" s="1159"/>
      <c r="T9" s="1159"/>
      <c r="U9" s="1159"/>
      <c r="V9" s="1159"/>
      <c r="W9" s="1159"/>
      <c r="X9" s="1159"/>
      <c r="Y9" s="1159"/>
      <c r="Z9" s="1159"/>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60"/>
      <c r="AW9" s="1160"/>
      <c r="BA9" s="1162"/>
      <c r="ET9" s="1153"/>
    </row>
    <row r="10" spans="1:150" s="819" customFormat="1" ht="31.5" customHeight="1">
      <c r="A10" s="711" t="s">
        <v>802</v>
      </c>
      <c r="B10" s="711"/>
      <c r="C10" s="305" t="s">
        <v>451</v>
      </c>
      <c r="D10" s="306" t="s">
        <v>450</v>
      </c>
      <c r="E10" s="96">
        <v>17</v>
      </c>
      <c r="F10" s="96"/>
      <c r="G10" s="96"/>
      <c r="H10" s="176" t="s">
        <v>24</v>
      </c>
      <c r="I10" s="711"/>
      <c r="J10" s="997">
        <f t="shared" si="2"/>
        <v>0</v>
      </c>
      <c r="K10" s="995"/>
      <c r="L10" s="333"/>
      <c r="M10" s="333"/>
      <c r="N10" s="333"/>
      <c r="O10" s="333"/>
      <c r="P10" s="333"/>
      <c r="Q10" s="333"/>
      <c r="R10" s="333"/>
      <c r="S10" s="1072"/>
      <c r="T10" s="1072"/>
      <c r="U10" s="1072"/>
      <c r="V10" s="333"/>
      <c r="W10" s="333"/>
      <c r="X10" s="1072"/>
      <c r="Y10" s="333"/>
      <c r="Z10" s="333"/>
      <c r="AA10" s="333"/>
      <c r="AB10" s="333"/>
      <c r="AC10" s="333"/>
      <c r="AD10" s="333"/>
      <c r="AE10" s="333"/>
      <c r="AF10" s="1072"/>
      <c r="AG10" s="1072"/>
      <c r="AH10" s="333"/>
      <c r="AI10" s="333"/>
      <c r="AJ10" s="333"/>
      <c r="AK10" s="333"/>
      <c r="AL10" s="333"/>
      <c r="AM10" s="176"/>
      <c r="AN10" s="1079"/>
      <c r="AO10" s="176"/>
      <c r="AP10" s="176"/>
      <c r="AQ10" s="176"/>
      <c r="AR10" s="333"/>
      <c r="AS10" s="1072"/>
      <c r="AT10" s="333"/>
      <c r="AU10" s="333"/>
      <c r="AV10" s="685" t="e">
        <f>#REF!</f>
        <v>#REF!</v>
      </c>
    </row>
    <row r="11" spans="1:150" s="303" customFormat="1" ht="15.75" customHeight="1">
      <c r="A11" s="304"/>
      <c r="B11" s="304"/>
      <c r="C11" s="305"/>
      <c r="D11" s="306"/>
      <c r="E11" s="96"/>
      <c r="F11" s="96"/>
      <c r="G11" s="96"/>
      <c r="H11" s="304"/>
      <c r="I11" s="1060"/>
      <c r="J11" s="1021">
        <f t="shared" si="2"/>
        <v>0</v>
      </c>
      <c r="K11" s="998"/>
      <c r="L11" s="307"/>
      <c r="M11" s="307"/>
      <c r="N11" s="307"/>
      <c r="O11" s="307"/>
      <c r="P11" s="307"/>
      <c r="Q11" s="307"/>
      <c r="R11" s="307"/>
      <c r="S11" s="1073"/>
      <c r="T11" s="1073"/>
      <c r="U11" s="1073"/>
      <c r="V11" s="307"/>
      <c r="W11" s="307"/>
      <c r="X11" s="1073"/>
      <c r="Y11" s="307"/>
      <c r="Z11" s="307"/>
      <c r="AA11" s="307"/>
      <c r="AB11" s="307"/>
      <c r="AC11" s="307"/>
      <c r="AD11" s="307"/>
      <c r="AE11" s="307"/>
      <c r="AF11" s="1073"/>
      <c r="AG11" s="1073"/>
      <c r="AH11" s="307"/>
      <c r="AI11" s="307"/>
      <c r="AJ11" s="307"/>
      <c r="AK11" s="307"/>
      <c r="AL11" s="307"/>
      <c r="AM11" s="304"/>
      <c r="AN11" s="302"/>
      <c r="AO11" s="304"/>
      <c r="AP11" s="304"/>
      <c r="AQ11" s="304"/>
      <c r="AR11" s="307"/>
      <c r="AS11" s="1073"/>
      <c r="AT11" s="307"/>
      <c r="AU11" s="307"/>
      <c r="AV11" s="308"/>
    </row>
    <row r="12" spans="1:150" s="303" customFormat="1" ht="15.75" customHeight="1">
      <c r="A12" s="304"/>
      <c r="B12" s="304"/>
      <c r="C12" s="305"/>
      <c r="D12" s="306"/>
      <c r="E12" s="96"/>
      <c r="F12" s="96"/>
      <c r="G12" s="96"/>
      <c r="H12" s="304"/>
      <c r="I12" s="1060"/>
      <c r="J12" s="1021">
        <f t="shared" si="2"/>
        <v>0</v>
      </c>
      <c r="K12" s="998"/>
      <c r="L12" s="307"/>
      <c r="M12" s="307"/>
      <c r="N12" s="307"/>
      <c r="O12" s="307"/>
      <c r="P12" s="307"/>
      <c r="Q12" s="307"/>
      <c r="R12" s="307"/>
      <c r="S12" s="1073"/>
      <c r="T12" s="1073"/>
      <c r="U12" s="1073"/>
      <c r="V12" s="307"/>
      <c r="W12" s="307"/>
      <c r="X12" s="1073"/>
      <c r="Y12" s="307"/>
      <c r="Z12" s="307"/>
      <c r="AA12" s="307"/>
      <c r="AB12" s="307"/>
      <c r="AC12" s="307"/>
      <c r="AD12" s="307"/>
      <c r="AE12" s="307"/>
      <c r="AF12" s="1073"/>
      <c r="AG12" s="1073"/>
      <c r="AH12" s="307"/>
      <c r="AI12" s="307"/>
      <c r="AJ12" s="307"/>
      <c r="AK12" s="307"/>
      <c r="AL12" s="307"/>
      <c r="AM12" s="304"/>
      <c r="AN12" s="302"/>
      <c r="AO12" s="304"/>
      <c r="AP12" s="304"/>
      <c r="AQ12" s="304"/>
      <c r="AR12" s="307"/>
      <c r="AS12" s="1073"/>
      <c r="AT12" s="307"/>
      <c r="AU12" s="307"/>
      <c r="AV12" s="308"/>
    </row>
    <row r="13" spans="1:150" s="303" customFormat="1" ht="15.75" customHeight="1">
      <c r="A13" s="304"/>
      <c r="B13" s="304"/>
      <c r="C13" s="305"/>
      <c r="D13" s="306"/>
      <c r="E13" s="96"/>
      <c r="F13" s="96"/>
      <c r="G13" s="96"/>
      <c r="H13" s="304"/>
      <c r="I13" s="1060"/>
      <c r="J13" s="1021">
        <f t="shared" si="2"/>
        <v>0</v>
      </c>
      <c r="K13" s="998"/>
      <c r="L13" s="307"/>
      <c r="M13" s="307"/>
      <c r="N13" s="307"/>
      <c r="O13" s="307"/>
      <c r="P13" s="307"/>
      <c r="Q13" s="307"/>
      <c r="R13" s="307"/>
      <c r="S13" s="1073"/>
      <c r="T13" s="1073"/>
      <c r="U13" s="1073"/>
      <c r="V13" s="307"/>
      <c r="W13" s="307"/>
      <c r="X13" s="1073"/>
      <c r="Y13" s="307"/>
      <c r="Z13" s="307"/>
      <c r="AA13" s="307"/>
      <c r="AB13" s="307"/>
      <c r="AC13" s="307"/>
      <c r="AD13" s="307"/>
      <c r="AE13" s="307"/>
      <c r="AF13" s="1073"/>
      <c r="AG13" s="1073"/>
      <c r="AH13" s="307"/>
      <c r="AI13" s="307"/>
      <c r="AJ13" s="307"/>
      <c r="AK13" s="307"/>
      <c r="AL13" s="307"/>
      <c r="AM13" s="304"/>
      <c r="AN13" s="302"/>
      <c r="AO13" s="304"/>
      <c r="AP13" s="304"/>
      <c r="AQ13" s="304"/>
      <c r="AR13" s="307"/>
      <c r="AS13" s="1073"/>
      <c r="AT13" s="307"/>
      <c r="AU13" s="307"/>
      <c r="AV13" s="308"/>
    </row>
    <row r="14" spans="1:150" s="303" customFormat="1" ht="15.75" customHeight="1">
      <c r="A14" s="304"/>
      <c r="B14" s="304"/>
      <c r="C14" s="305"/>
      <c r="D14" s="306"/>
      <c r="E14" s="96"/>
      <c r="F14" s="96"/>
      <c r="G14" s="96"/>
      <c r="H14" s="304"/>
      <c r="I14" s="1060"/>
      <c r="J14" s="1021">
        <f t="shared" si="2"/>
        <v>0</v>
      </c>
      <c r="K14" s="998"/>
      <c r="L14" s="307"/>
      <c r="M14" s="307"/>
      <c r="N14" s="307"/>
      <c r="O14" s="307"/>
      <c r="P14" s="307"/>
      <c r="Q14" s="307"/>
      <c r="R14" s="307"/>
      <c r="S14" s="1073"/>
      <c r="T14" s="1073"/>
      <c r="U14" s="1073"/>
      <c r="V14" s="307"/>
      <c r="W14" s="307"/>
      <c r="X14" s="1073"/>
      <c r="Y14" s="307"/>
      <c r="Z14" s="307"/>
      <c r="AA14" s="307"/>
      <c r="AB14" s="307"/>
      <c r="AC14" s="307"/>
      <c r="AD14" s="307"/>
      <c r="AE14" s="307"/>
      <c r="AF14" s="1073"/>
      <c r="AG14" s="1073"/>
      <c r="AH14" s="307"/>
      <c r="AI14" s="307"/>
      <c r="AJ14" s="307"/>
      <c r="AK14" s="307"/>
      <c r="AL14" s="307"/>
      <c r="AM14" s="304"/>
      <c r="AN14" s="302"/>
      <c r="AO14" s="304"/>
      <c r="AP14" s="304"/>
      <c r="AQ14" s="304"/>
      <c r="AR14" s="307"/>
      <c r="AS14" s="1073"/>
      <c r="AT14" s="307"/>
      <c r="AU14" s="307"/>
      <c r="AV14" s="308"/>
    </row>
    <row r="15" spans="1:150" s="959" customFormat="1" ht="24" customHeight="1">
      <c r="A15" s="954" t="s">
        <v>158</v>
      </c>
      <c r="B15" s="954"/>
      <c r="C15" s="956" t="s">
        <v>452</v>
      </c>
      <c r="D15" s="957" t="s">
        <v>123</v>
      </c>
      <c r="E15" s="102">
        <f>SUM(E16:E19)</f>
        <v>34.619999999999997</v>
      </c>
      <c r="F15" s="102">
        <f>SUM(F16:F19)</f>
        <v>1</v>
      </c>
      <c r="G15" s="102">
        <f>SUM(G16:G19)</f>
        <v>13.62</v>
      </c>
      <c r="H15" s="954"/>
      <c r="I15" s="1059"/>
      <c r="J15" s="1021">
        <f t="shared" si="2"/>
        <v>13.92</v>
      </c>
      <c r="K15" s="998"/>
      <c r="L15" s="102">
        <f t="shared" ref="L15:R15" si="9">SUM(L16:L19)</f>
        <v>0</v>
      </c>
      <c r="M15" s="102">
        <f t="shared" si="9"/>
        <v>0</v>
      </c>
      <c r="N15" s="102">
        <f t="shared" si="9"/>
        <v>0</v>
      </c>
      <c r="O15" s="102">
        <f t="shared" si="9"/>
        <v>0</v>
      </c>
      <c r="P15" s="102">
        <f t="shared" si="9"/>
        <v>0</v>
      </c>
      <c r="Q15" s="102">
        <f t="shared" si="9"/>
        <v>0</v>
      </c>
      <c r="R15" s="102">
        <f t="shared" si="9"/>
        <v>13.62</v>
      </c>
      <c r="S15" s="245"/>
      <c r="T15" s="245"/>
      <c r="U15" s="245"/>
      <c r="V15" s="102">
        <f>SUM(V16:V19)</f>
        <v>0</v>
      </c>
      <c r="W15" s="102">
        <f>SUM(W16:W19)</f>
        <v>0</v>
      </c>
      <c r="X15" s="245"/>
      <c r="Y15" s="102">
        <f t="shared" ref="Y15:AE15" si="10">SUM(Y16:Y19)</f>
        <v>0</v>
      </c>
      <c r="Z15" s="102">
        <f t="shared" si="10"/>
        <v>0</v>
      </c>
      <c r="AA15" s="102">
        <f t="shared" si="10"/>
        <v>0</v>
      </c>
      <c r="AB15" s="102">
        <f t="shared" si="10"/>
        <v>0</v>
      </c>
      <c r="AC15" s="102">
        <f t="shared" si="10"/>
        <v>0</v>
      </c>
      <c r="AD15" s="102">
        <f t="shared" si="10"/>
        <v>0</v>
      </c>
      <c r="AE15" s="102">
        <f t="shared" si="10"/>
        <v>0</v>
      </c>
      <c r="AF15" s="245"/>
      <c r="AG15" s="245"/>
      <c r="AH15" s="102">
        <f t="shared" ref="AH15:AM15" si="11">SUM(AH16:AH19)</f>
        <v>0</v>
      </c>
      <c r="AI15" s="102">
        <f t="shared" si="11"/>
        <v>0</v>
      </c>
      <c r="AJ15" s="102">
        <f t="shared" si="11"/>
        <v>0</v>
      </c>
      <c r="AK15" s="102">
        <f t="shared" si="11"/>
        <v>0</v>
      </c>
      <c r="AL15" s="102">
        <f t="shared" si="11"/>
        <v>0.3</v>
      </c>
      <c r="AM15" s="102">
        <f t="shared" si="11"/>
        <v>0</v>
      </c>
      <c r="AN15" s="245"/>
      <c r="AO15" s="102">
        <f>SUM(AO16:AO19)</f>
        <v>0</v>
      </c>
      <c r="AP15" s="102">
        <f>SUM(AP16:AP19)</f>
        <v>0</v>
      </c>
      <c r="AQ15" s="102">
        <f>SUM(AQ16:AQ19)</f>
        <v>0</v>
      </c>
      <c r="AR15" s="102">
        <f>SUM(AR16:AR19)</f>
        <v>0</v>
      </c>
      <c r="AS15" s="245"/>
      <c r="AT15" s="102">
        <f>SUM(AT16:AT19)</f>
        <v>0</v>
      </c>
      <c r="AU15" s="102">
        <f>SUM(AU16:AU19)</f>
        <v>0</v>
      </c>
      <c r="AV15" s="958"/>
    </row>
    <row r="16" spans="1:150" s="819" customFormat="1" ht="60" customHeight="1">
      <c r="A16" s="711" t="s">
        <v>802</v>
      </c>
      <c r="B16" s="711"/>
      <c r="C16" s="314" t="s">
        <v>449</v>
      </c>
      <c r="D16" s="315" t="s">
        <v>123</v>
      </c>
      <c r="E16" s="96">
        <v>20</v>
      </c>
      <c r="F16" s="96"/>
      <c r="G16" s="96"/>
      <c r="H16" s="711" t="s">
        <v>55</v>
      </c>
      <c r="I16" s="711"/>
      <c r="J16" s="997">
        <f t="shared" si="2"/>
        <v>0</v>
      </c>
      <c r="K16" s="995"/>
      <c r="L16" s="333"/>
      <c r="M16" s="333"/>
      <c r="N16" s="333"/>
      <c r="O16" s="333"/>
      <c r="P16" s="333"/>
      <c r="Q16" s="333"/>
      <c r="R16" s="333"/>
      <c r="S16" s="1072"/>
      <c r="T16" s="1072"/>
      <c r="U16" s="1072"/>
      <c r="V16" s="333"/>
      <c r="W16" s="333"/>
      <c r="X16" s="1072"/>
      <c r="Y16" s="333"/>
      <c r="Z16" s="333"/>
      <c r="AA16" s="333"/>
      <c r="AB16" s="333"/>
      <c r="AC16" s="333"/>
      <c r="AD16" s="333"/>
      <c r="AE16" s="333"/>
      <c r="AF16" s="1072"/>
      <c r="AG16" s="1072"/>
      <c r="AH16" s="333"/>
      <c r="AI16" s="333"/>
      <c r="AJ16" s="333"/>
      <c r="AK16" s="333"/>
      <c r="AL16" s="333"/>
      <c r="AM16" s="176"/>
      <c r="AN16" s="1079"/>
      <c r="AO16" s="176"/>
      <c r="AP16" s="176"/>
      <c r="AQ16" s="176"/>
      <c r="AR16" s="333"/>
      <c r="AS16" s="1072"/>
      <c r="AT16" s="333"/>
      <c r="AU16" s="333"/>
      <c r="AV16" s="685" t="e">
        <f>#REF!</f>
        <v>#REF!</v>
      </c>
      <c r="BD16" s="336"/>
    </row>
    <row r="17" spans="1:150" s="1162" customFormat="1" ht="39" customHeight="1">
      <c r="A17" s="1151" t="s">
        <v>851</v>
      </c>
      <c r="B17" s="1182" t="s">
        <v>824</v>
      </c>
      <c r="C17" s="1181" t="s">
        <v>859</v>
      </c>
      <c r="D17" s="1153" t="s">
        <v>123</v>
      </c>
      <c r="E17" s="1183"/>
      <c r="F17" s="1183"/>
      <c r="G17" s="1155"/>
      <c r="H17" s="1184" t="s">
        <v>54</v>
      </c>
      <c r="I17" s="1157"/>
      <c r="J17" s="1158">
        <f>SUM(K17:AU17)</f>
        <v>0.3</v>
      </c>
      <c r="K17" s="1185"/>
      <c r="L17" s="1185"/>
      <c r="M17" s="1185"/>
      <c r="N17" s="1185"/>
      <c r="O17" s="1185"/>
      <c r="P17" s="1185"/>
      <c r="Q17" s="1185"/>
      <c r="R17" s="1185"/>
      <c r="S17" s="1185"/>
      <c r="T17" s="1185"/>
      <c r="U17" s="1185"/>
      <c r="V17" s="1185"/>
      <c r="W17" s="1185"/>
      <c r="X17" s="1185"/>
      <c r="Y17" s="1185"/>
      <c r="Z17" s="1185"/>
      <c r="AA17" s="1185"/>
      <c r="AB17" s="1185"/>
      <c r="AC17" s="1185"/>
      <c r="AD17" s="1185"/>
      <c r="AE17" s="1185"/>
      <c r="AF17" s="1185"/>
      <c r="AG17" s="1185"/>
      <c r="AH17" s="1185"/>
      <c r="AI17" s="1185"/>
      <c r="AJ17" s="1185"/>
      <c r="AK17" s="1185"/>
      <c r="AL17" s="1185">
        <v>0.3</v>
      </c>
      <c r="AM17" s="1185"/>
      <c r="AN17" s="1185"/>
      <c r="AO17" s="1185"/>
      <c r="AP17" s="1185"/>
      <c r="AQ17" s="1185"/>
      <c r="AR17" s="1185"/>
      <c r="AS17" s="1185"/>
      <c r="AT17" s="1185"/>
      <c r="AU17" s="1185"/>
      <c r="AV17" s="1163"/>
      <c r="AW17" s="1163"/>
      <c r="ET17" s="1153"/>
    </row>
    <row r="18" spans="1:150" s="1162" customFormat="1" ht="30" customHeight="1">
      <c r="A18" s="1151" t="s">
        <v>851</v>
      </c>
      <c r="B18" s="1182" t="s">
        <v>824</v>
      </c>
      <c r="C18" s="1181" t="s">
        <v>857</v>
      </c>
      <c r="D18" s="1153" t="s">
        <v>123</v>
      </c>
      <c r="E18" s="1183">
        <v>1</v>
      </c>
      <c r="F18" s="1183">
        <v>1</v>
      </c>
      <c r="G18" s="1155"/>
      <c r="H18" s="1184" t="s">
        <v>26</v>
      </c>
      <c r="I18" s="1157"/>
      <c r="J18" s="1158"/>
      <c r="K18" s="1185"/>
      <c r="L18" s="1185"/>
      <c r="M18" s="1185"/>
      <c r="N18" s="1185"/>
      <c r="O18" s="1185"/>
      <c r="P18" s="1185"/>
      <c r="Q18" s="1185"/>
      <c r="R18" s="1185"/>
      <c r="S18" s="1185"/>
      <c r="T18" s="1185"/>
      <c r="U18" s="1185"/>
      <c r="V18" s="1185"/>
      <c r="W18" s="1185"/>
      <c r="X18" s="1185"/>
      <c r="Y18" s="1185"/>
      <c r="Z18" s="1185"/>
      <c r="AA18" s="1185"/>
      <c r="AB18" s="1185"/>
      <c r="AC18" s="1185"/>
      <c r="AD18" s="1185"/>
      <c r="AE18" s="1185"/>
      <c r="AF18" s="1185"/>
      <c r="AG18" s="1185"/>
      <c r="AH18" s="1185"/>
      <c r="AI18" s="1185"/>
      <c r="AJ18" s="1185"/>
      <c r="AK18" s="1185"/>
      <c r="AL18" s="1185"/>
      <c r="AM18" s="1185"/>
      <c r="AN18" s="1185"/>
      <c r="AO18" s="1185"/>
      <c r="AP18" s="1185"/>
      <c r="AQ18" s="1185"/>
      <c r="AR18" s="1185"/>
      <c r="AS18" s="1185"/>
      <c r="AT18" s="1185"/>
      <c r="AU18" s="1185"/>
      <c r="AV18" s="1163"/>
      <c r="AW18" s="1163"/>
      <c r="ET18" s="1153"/>
    </row>
    <row r="19" spans="1:150" s="819" customFormat="1" ht="31.5" customHeight="1">
      <c r="A19" s="711" t="s">
        <v>802</v>
      </c>
      <c r="B19" s="711"/>
      <c r="C19" s="314" t="s">
        <v>682</v>
      </c>
      <c r="D19" s="315" t="s">
        <v>123</v>
      </c>
      <c r="E19" s="96">
        <v>13.62</v>
      </c>
      <c r="F19" s="96"/>
      <c r="G19" s="96">
        <v>13.62</v>
      </c>
      <c r="H19" s="176" t="s">
        <v>19</v>
      </c>
      <c r="I19" s="711"/>
      <c r="J19" s="997">
        <f t="shared" si="2"/>
        <v>13.62</v>
      </c>
      <c r="K19" s="995"/>
      <c r="L19" s="333"/>
      <c r="M19" s="333"/>
      <c r="N19" s="333"/>
      <c r="O19" s="333"/>
      <c r="P19" s="333"/>
      <c r="Q19" s="333"/>
      <c r="R19" s="333">
        <v>13.62</v>
      </c>
      <c r="S19" s="1072"/>
      <c r="T19" s="1072"/>
      <c r="U19" s="1072"/>
      <c r="V19" s="333"/>
      <c r="W19" s="333"/>
      <c r="X19" s="1072"/>
      <c r="Y19" s="333"/>
      <c r="Z19" s="333"/>
      <c r="AA19" s="333"/>
      <c r="AB19" s="333"/>
      <c r="AC19" s="333"/>
      <c r="AD19" s="333"/>
      <c r="AE19" s="333"/>
      <c r="AF19" s="1072"/>
      <c r="AG19" s="1072"/>
      <c r="AH19" s="333"/>
      <c r="AI19" s="333"/>
      <c r="AJ19" s="333"/>
      <c r="AK19" s="333"/>
      <c r="AL19" s="333"/>
      <c r="AM19" s="176"/>
      <c r="AN19" s="1079"/>
      <c r="AO19" s="176"/>
      <c r="AP19" s="176"/>
      <c r="AQ19" s="176"/>
      <c r="AR19" s="333"/>
      <c r="AS19" s="1072"/>
      <c r="AT19" s="333"/>
      <c r="AU19" s="333"/>
      <c r="AV19" s="685"/>
      <c r="BD19" s="336"/>
    </row>
    <row r="20" spans="1:150" s="959" customFormat="1" ht="24.75" customHeight="1">
      <c r="A20" s="954" t="s">
        <v>159</v>
      </c>
      <c r="B20" s="954"/>
      <c r="C20" s="960" t="s">
        <v>455</v>
      </c>
      <c r="D20" s="961" t="s">
        <v>90</v>
      </c>
      <c r="E20" s="102">
        <f>SUM(E21:E25)</f>
        <v>74.760000000000005</v>
      </c>
      <c r="F20" s="102">
        <f>SUM(F21:F25)</f>
        <v>1.2</v>
      </c>
      <c r="G20" s="102">
        <f>SUM(G21:G25)</f>
        <v>73.56</v>
      </c>
      <c r="H20" s="954"/>
      <c r="I20" s="1059"/>
      <c r="J20" s="1021">
        <f t="shared" si="2"/>
        <v>71.599999999999994</v>
      </c>
      <c r="K20" s="998"/>
      <c r="L20" s="102">
        <f t="shared" ref="L20:R20" si="12">SUM(L21:L25)</f>
        <v>0</v>
      </c>
      <c r="M20" s="102">
        <f t="shared" si="12"/>
        <v>9.8000000000000007</v>
      </c>
      <c r="N20" s="102">
        <f t="shared" si="12"/>
        <v>58.16</v>
      </c>
      <c r="O20" s="102">
        <f t="shared" si="12"/>
        <v>0</v>
      </c>
      <c r="P20" s="102">
        <f t="shared" si="12"/>
        <v>0</v>
      </c>
      <c r="Q20" s="102">
        <f t="shared" si="12"/>
        <v>0</v>
      </c>
      <c r="R20" s="102">
        <f t="shared" si="12"/>
        <v>3.64</v>
      </c>
      <c r="S20" s="245"/>
      <c r="T20" s="245"/>
      <c r="U20" s="245"/>
      <c r="V20" s="102">
        <f>SUM(V21:V25)</f>
        <v>0</v>
      </c>
      <c r="W20" s="102">
        <f>SUM(W21:W25)</f>
        <v>0</v>
      </c>
      <c r="X20" s="245"/>
      <c r="Y20" s="102">
        <f t="shared" ref="Y20:AE20" si="13">SUM(Y21:Y25)</f>
        <v>0</v>
      </c>
      <c r="Z20" s="102">
        <f t="shared" si="13"/>
        <v>0</v>
      </c>
      <c r="AA20" s="102">
        <f t="shared" si="13"/>
        <v>0</v>
      </c>
      <c r="AB20" s="102">
        <f t="shared" si="13"/>
        <v>0</v>
      </c>
      <c r="AC20" s="102">
        <f t="shared" si="13"/>
        <v>0</v>
      </c>
      <c r="AD20" s="102">
        <f t="shared" si="13"/>
        <v>0</v>
      </c>
      <c r="AE20" s="102">
        <f t="shared" si="13"/>
        <v>0</v>
      </c>
      <c r="AF20" s="245"/>
      <c r="AG20" s="245"/>
      <c r="AH20" s="102">
        <f t="shared" ref="AH20:AM20" si="14">SUM(AH21:AH25)</f>
        <v>0</v>
      </c>
      <c r="AI20" s="102">
        <f t="shared" si="14"/>
        <v>0</v>
      </c>
      <c r="AJ20" s="102">
        <f t="shared" si="14"/>
        <v>0</v>
      </c>
      <c r="AK20" s="102">
        <f t="shared" si="14"/>
        <v>0</v>
      </c>
      <c r="AL20" s="102">
        <f t="shared" si="14"/>
        <v>0</v>
      </c>
      <c r="AM20" s="102">
        <f t="shared" si="14"/>
        <v>0</v>
      </c>
      <c r="AN20" s="245"/>
      <c r="AO20" s="102">
        <f>SUM(AO21:AO25)</f>
        <v>0</v>
      </c>
      <c r="AP20" s="102">
        <f>SUM(AP21:AP25)</f>
        <v>0</v>
      </c>
      <c r="AQ20" s="102">
        <f>SUM(AQ21:AQ25)</f>
        <v>0</v>
      </c>
      <c r="AR20" s="102">
        <f>SUM(AR21:AR25)</f>
        <v>0</v>
      </c>
      <c r="AS20" s="245"/>
      <c r="AT20" s="102">
        <f>SUM(AT21:AT25)</f>
        <v>0</v>
      </c>
      <c r="AU20" s="102">
        <f>SUM(AU21:AU25)</f>
        <v>0</v>
      </c>
      <c r="AV20" s="958"/>
      <c r="BD20" s="962"/>
    </row>
    <row r="21" spans="1:150" s="336" customFormat="1" ht="31.5" customHeight="1">
      <c r="A21" s="711"/>
      <c r="B21" s="711"/>
      <c r="C21" s="319"/>
      <c r="D21" s="320"/>
      <c r="E21" s="96">
        <v>1.96</v>
      </c>
      <c r="F21" s="96"/>
      <c r="G21" s="96">
        <v>1.96</v>
      </c>
      <c r="H21" s="176"/>
      <c r="I21" s="711"/>
      <c r="J21" s="997">
        <f t="shared" si="2"/>
        <v>0</v>
      </c>
      <c r="K21" s="995"/>
      <c r="L21" s="333"/>
      <c r="M21" s="333"/>
      <c r="N21" s="333"/>
      <c r="O21" s="333"/>
      <c r="P21" s="333"/>
      <c r="Q21" s="333"/>
      <c r="R21" s="333"/>
      <c r="S21" s="1072"/>
      <c r="T21" s="1072"/>
      <c r="U21" s="1072"/>
      <c r="V21" s="333"/>
      <c r="W21" s="333"/>
      <c r="X21" s="1072"/>
      <c r="Y21" s="333"/>
      <c r="Z21" s="333"/>
      <c r="AA21" s="333"/>
      <c r="AB21" s="333"/>
      <c r="AC21" s="333"/>
      <c r="AD21" s="333"/>
      <c r="AE21" s="333"/>
      <c r="AF21" s="1072"/>
      <c r="AG21" s="1072"/>
      <c r="AH21" s="333"/>
      <c r="AI21" s="333"/>
      <c r="AJ21" s="333"/>
      <c r="AK21" s="333"/>
      <c r="AL21" s="333"/>
      <c r="AM21" s="176"/>
      <c r="AN21" s="1079"/>
      <c r="AO21" s="176"/>
      <c r="AP21" s="176"/>
      <c r="AQ21" s="176"/>
      <c r="AR21" s="333"/>
      <c r="AS21" s="1072"/>
      <c r="AT21" s="333"/>
      <c r="AU21" s="333"/>
      <c r="AV21" s="176" t="e">
        <f>#REF!</f>
        <v>#REF!</v>
      </c>
    </row>
    <row r="22" spans="1:150" s="336" customFormat="1" ht="31.5" customHeight="1">
      <c r="A22" s="711" t="s">
        <v>802</v>
      </c>
      <c r="B22" s="711"/>
      <c r="C22" s="319" t="s">
        <v>664</v>
      </c>
      <c r="D22" s="320" t="s">
        <v>90</v>
      </c>
      <c r="E22" s="96">
        <v>10.3</v>
      </c>
      <c r="F22" s="96"/>
      <c r="G22" s="96">
        <v>10.3</v>
      </c>
      <c r="H22" s="711" t="s">
        <v>55</v>
      </c>
      <c r="I22" s="711"/>
      <c r="J22" s="997">
        <f t="shared" si="2"/>
        <v>10.3</v>
      </c>
      <c r="K22" s="995"/>
      <c r="L22" s="333"/>
      <c r="M22" s="333"/>
      <c r="N22" s="333">
        <v>6.66</v>
      </c>
      <c r="O22" s="333"/>
      <c r="P22" s="333"/>
      <c r="Q22" s="333"/>
      <c r="R22" s="333">
        <v>3.64</v>
      </c>
      <c r="S22" s="1072"/>
      <c r="T22" s="1072"/>
      <c r="U22" s="1072"/>
      <c r="V22" s="333"/>
      <c r="W22" s="333"/>
      <c r="X22" s="1072"/>
      <c r="Y22" s="333"/>
      <c r="Z22" s="333"/>
      <c r="AA22" s="333"/>
      <c r="AB22" s="333"/>
      <c r="AC22" s="333"/>
      <c r="AD22" s="333"/>
      <c r="AE22" s="333"/>
      <c r="AF22" s="1072"/>
      <c r="AG22" s="1072"/>
      <c r="AH22" s="333"/>
      <c r="AI22" s="333"/>
      <c r="AJ22" s="333"/>
      <c r="AK22" s="333"/>
      <c r="AL22" s="333"/>
      <c r="AM22" s="176"/>
      <c r="AN22" s="1079"/>
      <c r="AO22" s="176"/>
      <c r="AP22" s="176"/>
      <c r="AQ22" s="176"/>
      <c r="AR22" s="333"/>
      <c r="AS22" s="1072"/>
      <c r="AT22" s="333"/>
      <c r="AU22" s="333"/>
      <c r="AV22" s="176"/>
    </row>
    <row r="23" spans="1:150" ht="45" customHeight="1">
      <c r="A23" s="711" t="s">
        <v>802</v>
      </c>
      <c r="B23" s="711"/>
      <c r="C23" s="319" t="s">
        <v>727</v>
      </c>
      <c r="D23" s="320" t="s">
        <v>90</v>
      </c>
      <c r="E23" s="96">
        <v>30</v>
      </c>
      <c r="F23" s="96"/>
      <c r="G23" s="963">
        <v>30</v>
      </c>
      <c r="H23" s="711" t="s">
        <v>55</v>
      </c>
      <c r="I23" s="1060"/>
      <c r="J23" s="997">
        <f t="shared" si="2"/>
        <v>30</v>
      </c>
      <c r="K23" s="995"/>
      <c r="L23" s="307"/>
      <c r="M23" s="307">
        <v>9.8000000000000007</v>
      </c>
      <c r="N23" s="307">
        <v>20.2</v>
      </c>
      <c r="O23" s="307"/>
      <c r="P23" s="307"/>
      <c r="Q23" s="307"/>
      <c r="R23" s="307"/>
      <c r="S23" s="1073"/>
      <c r="T23" s="1073"/>
      <c r="U23" s="1073"/>
      <c r="V23" s="307"/>
      <c r="W23" s="307"/>
      <c r="X23" s="1073"/>
      <c r="Y23" s="307"/>
      <c r="Z23" s="307"/>
      <c r="AA23" s="307"/>
      <c r="AB23" s="307"/>
      <c r="AC23" s="307"/>
      <c r="AD23" s="307"/>
      <c r="AE23" s="307"/>
      <c r="AF23" s="1073"/>
      <c r="AG23" s="1073"/>
      <c r="AH23" s="307"/>
      <c r="AI23" s="307"/>
      <c r="AJ23" s="307"/>
      <c r="AK23" s="307"/>
      <c r="AL23" s="307"/>
      <c r="AM23" s="304"/>
      <c r="AN23" s="302"/>
      <c r="AO23" s="304"/>
      <c r="AP23" s="304"/>
      <c r="AQ23" s="304"/>
      <c r="AR23" s="307"/>
      <c r="AS23" s="1073"/>
      <c r="AT23" s="307"/>
      <c r="AU23" s="307"/>
      <c r="AV23" s="304"/>
    </row>
    <row r="24" spans="1:150" s="1161" customFormat="1" ht="42.95" customHeight="1">
      <c r="A24" s="1153" t="s">
        <v>851</v>
      </c>
      <c r="B24" s="1153" t="s">
        <v>824</v>
      </c>
      <c r="C24" s="1206" t="s">
        <v>867</v>
      </c>
      <c r="D24" s="1180" t="s">
        <v>90</v>
      </c>
      <c r="E24" s="1154">
        <v>2.5</v>
      </c>
      <c r="F24" s="1154">
        <v>1.2</v>
      </c>
      <c r="G24" s="1155">
        <v>1.3</v>
      </c>
      <c r="H24" s="1157" t="s">
        <v>55</v>
      </c>
      <c r="I24" s="1157"/>
      <c r="J24" s="1158">
        <f t="shared" ref="J24" si="15">SUM(K24:AU24)</f>
        <v>1.3</v>
      </c>
      <c r="K24" s="1159"/>
      <c r="L24" s="1159"/>
      <c r="M24" s="1159"/>
      <c r="N24" s="1159">
        <v>1.3</v>
      </c>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59"/>
      <c r="AQ24" s="1159"/>
      <c r="AR24" s="1159"/>
      <c r="AS24" s="1159"/>
      <c r="AT24" s="1159"/>
      <c r="AU24" s="1159"/>
      <c r="AV24" s="1160"/>
      <c r="AW24" s="1160"/>
      <c r="BA24" s="1162"/>
      <c r="ET24" s="1153"/>
    </row>
    <row r="25" spans="1:150" ht="51.75" customHeight="1">
      <c r="A25" s="711" t="s">
        <v>802</v>
      </c>
      <c r="B25" s="711"/>
      <c r="C25" s="319" t="s">
        <v>734</v>
      </c>
      <c r="D25" s="320" t="s">
        <v>90</v>
      </c>
      <c r="E25" s="96">
        <v>30</v>
      </c>
      <c r="F25" s="96"/>
      <c r="G25" s="963">
        <v>30</v>
      </c>
      <c r="H25" s="176" t="s">
        <v>19</v>
      </c>
      <c r="I25" s="1060"/>
      <c r="J25" s="997">
        <f t="shared" si="2"/>
        <v>30</v>
      </c>
      <c r="K25" s="995"/>
      <c r="L25" s="307"/>
      <c r="M25" s="307"/>
      <c r="N25" s="307">
        <v>30</v>
      </c>
      <c r="O25" s="307"/>
      <c r="P25" s="307"/>
      <c r="Q25" s="307"/>
      <c r="R25" s="307"/>
      <c r="S25" s="1073"/>
      <c r="T25" s="1073"/>
      <c r="U25" s="1073"/>
      <c r="V25" s="307"/>
      <c r="W25" s="307"/>
      <c r="X25" s="1073"/>
      <c r="Y25" s="307"/>
      <c r="Z25" s="307"/>
      <c r="AA25" s="307"/>
      <c r="AB25" s="307"/>
      <c r="AC25" s="307"/>
      <c r="AD25" s="307"/>
      <c r="AE25" s="307"/>
      <c r="AF25" s="1073"/>
      <c r="AG25" s="1073"/>
      <c r="AH25" s="307"/>
      <c r="AI25" s="307"/>
      <c r="AJ25" s="307"/>
      <c r="AK25" s="307"/>
      <c r="AL25" s="307"/>
      <c r="AM25" s="304"/>
      <c r="AN25" s="302"/>
      <c r="AO25" s="304"/>
      <c r="AP25" s="304"/>
      <c r="AQ25" s="304"/>
      <c r="AR25" s="307"/>
      <c r="AS25" s="1073"/>
      <c r="AT25" s="307"/>
      <c r="AU25" s="307"/>
      <c r="AV25" s="304"/>
    </row>
    <row r="26" spans="1:150" s="1234" customFormat="1" ht="51.75" customHeight="1">
      <c r="A26" s="1227"/>
      <c r="B26" s="1227"/>
      <c r="C26" s="1228" t="s">
        <v>872</v>
      </c>
      <c r="D26" s="1229"/>
      <c r="E26" s="1027"/>
      <c r="F26" s="1027"/>
      <c r="G26" s="1230"/>
      <c r="H26" s="1024"/>
      <c r="I26" s="1231"/>
      <c r="J26" s="1232">
        <f>SUM(J27,J30,J36,J38,J44,J56,J59,J74,J77,J112,J118,J120,J125,J129,J131,J155,J157,J159,J162,J164,J166,J169,J175,J185,J199,J202)</f>
        <v>1062.77</v>
      </c>
      <c r="K26" s="1232">
        <f t="shared" ref="K26:AU26" si="16">SUM(K27,K30,K36,K38,K44,K56,K59,K74,K77,K112,K118,K120,K125,K129,K131,K155,K157,K159,K162,K164,K166,K169,K175,K185,K199,K202)</f>
        <v>0</v>
      </c>
      <c r="L26" s="1232">
        <f t="shared" si="16"/>
        <v>11.27</v>
      </c>
      <c r="M26" s="1232">
        <f t="shared" si="16"/>
        <v>238.62</v>
      </c>
      <c r="N26" s="1232">
        <f t="shared" si="16"/>
        <v>537.99999999999989</v>
      </c>
      <c r="O26" s="1232">
        <f t="shared" si="16"/>
        <v>92.72999999999999</v>
      </c>
      <c r="P26" s="1232">
        <f t="shared" si="16"/>
        <v>18.98</v>
      </c>
      <c r="Q26" s="1232">
        <f t="shared" si="16"/>
        <v>11.66</v>
      </c>
      <c r="R26" s="1232">
        <f t="shared" si="16"/>
        <v>4.4799999999999995</v>
      </c>
      <c r="S26" s="1232">
        <f t="shared" si="16"/>
        <v>0</v>
      </c>
      <c r="T26" s="1232">
        <f t="shared" si="16"/>
        <v>0</v>
      </c>
      <c r="U26" s="1232">
        <f t="shared" si="16"/>
        <v>0</v>
      </c>
      <c r="V26" s="1232">
        <f t="shared" si="16"/>
        <v>1.6</v>
      </c>
      <c r="W26" s="1232">
        <f t="shared" si="16"/>
        <v>5.71</v>
      </c>
      <c r="X26" s="1232">
        <f t="shared" si="16"/>
        <v>0</v>
      </c>
      <c r="Y26" s="1232">
        <f t="shared" si="16"/>
        <v>6.34</v>
      </c>
      <c r="Z26" s="1232">
        <f t="shared" si="16"/>
        <v>3.6</v>
      </c>
      <c r="AA26" s="1232">
        <f t="shared" si="16"/>
        <v>0</v>
      </c>
      <c r="AB26" s="1232">
        <f t="shared" si="16"/>
        <v>0.03</v>
      </c>
      <c r="AC26" s="1232">
        <f t="shared" si="16"/>
        <v>1.9899999999999998</v>
      </c>
      <c r="AD26" s="1232">
        <f t="shared" si="16"/>
        <v>0</v>
      </c>
      <c r="AE26" s="1232">
        <f t="shared" si="16"/>
        <v>1.06</v>
      </c>
      <c r="AF26" s="1232">
        <f t="shared" si="16"/>
        <v>0</v>
      </c>
      <c r="AG26" s="1232">
        <f t="shared" si="16"/>
        <v>0</v>
      </c>
      <c r="AH26" s="1232">
        <f t="shared" si="16"/>
        <v>0</v>
      </c>
      <c r="AI26" s="1232">
        <f t="shared" si="16"/>
        <v>0</v>
      </c>
      <c r="AJ26" s="1232">
        <f t="shared" si="16"/>
        <v>0</v>
      </c>
      <c r="AK26" s="1232">
        <f t="shared" si="16"/>
        <v>5.9500000000000011</v>
      </c>
      <c r="AL26" s="1232">
        <f t="shared" si="16"/>
        <v>1.8099999999999998</v>
      </c>
      <c r="AM26" s="1232">
        <f t="shared" si="16"/>
        <v>3.49</v>
      </c>
      <c r="AN26" s="1232">
        <f t="shared" si="16"/>
        <v>0</v>
      </c>
      <c r="AO26" s="1232">
        <f t="shared" si="16"/>
        <v>74.56</v>
      </c>
      <c r="AP26" s="1232">
        <f t="shared" si="16"/>
        <v>7.04</v>
      </c>
      <c r="AQ26" s="1232">
        <f t="shared" si="16"/>
        <v>32.900000000000006</v>
      </c>
      <c r="AR26" s="1232">
        <f t="shared" si="16"/>
        <v>0</v>
      </c>
      <c r="AS26" s="1232">
        <f t="shared" si="16"/>
        <v>0</v>
      </c>
      <c r="AT26" s="1232">
        <f t="shared" si="16"/>
        <v>0</v>
      </c>
      <c r="AU26" s="1232">
        <f t="shared" si="16"/>
        <v>0.95</v>
      </c>
      <c r="AV26" s="1233"/>
    </row>
    <row r="27" spans="1:150" s="962" customFormat="1" ht="40.5" customHeight="1">
      <c r="A27" s="954" t="s">
        <v>160</v>
      </c>
      <c r="B27" s="954"/>
      <c r="C27" s="964" t="s">
        <v>457</v>
      </c>
      <c r="D27" s="965" t="s">
        <v>18</v>
      </c>
      <c r="E27" s="102">
        <f>SUM(E28:E29)</f>
        <v>53</v>
      </c>
      <c r="F27" s="102">
        <f>SUM(F28:F29)</f>
        <v>0</v>
      </c>
      <c r="G27" s="102">
        <f>SUM(G28:G29)</f>
        <v>53</v>
      </c>
      <c r="H27" s="954"/>
      <c r="I27" s="1059"/>
      <c r="J27" s="1021">
        <f>SUM(L27:AU27)</f>
        <v>53</v>
      </c>
      <c r="K27" s="998"/>
      <c r="L27" s="102">
        <f t="shared" ref="L27:AU27" si="17">SUM(L28:L29)</f>
        <v>0</v>
      </c>
      <c r="M27" s="102">
        <f>SUM(M28:M29)</f>
        <v>0.54</v>
      </c>
      <c r="N27" s="102">
        <f t="shared" si="17"/>
        <v>9.01</v>
      </c>
      <c r="O27" s="102">
        <f t="shared" si="17"/>
        <v>39.119999999999997</v>
      </c>
      <c r="P27" s="102">
        <f>SUM(P28:P29)</f>
        <v>3</v>
      </c>
      <c r="Q27" s="102">
        <f t="shared" si="17"/>
        <v>0</v>
      </c>
      <c r="R27" s="102">
        <f t="shared" si="17"/>
        <v>0.33</v>
      </c>
      <c r="S27" s="245"/>
      <c r="T27" s="245"/>
      <c r="U27" s="245"/>
      <c r="V27" s="102">
        <f>SUM(V28:V29)</f>
        <v>0</v>
      </c>
      <c r="W27" s="102">
        <f>SUM(W28:W29)</f>
        <v>0</v>
      </c>
      <c r="X27" s="245"/>
      <c r="Y27" s="102">
        <f t="shared" ref="Y27:AE27" si="18">SUM(Y28:Y29)</f>
        <v>0.5</v>
      </c>
      <c r="Z27" s="102">
        <f t="shared" si="18"/>
        <v>0</v>
      </c>
      <c r="AA27" s="102">
        <f t="shared" si="18"/>
        <v>0</v>
      </c>
      <c r="AB27" s="102">
        <f t="shared" si="18"/>
        <v>0</v>
      </c>
      <c r="AC27" s="102">
        <f t="shared" si="18"/>
        <v>0</v>
      </c>
      <c r="AD27" s="102">
        <f t="shared" si="18"/>
        <v>0</v>
      </c>
      <c r="AE27" s="102">
        <f t="shared" si="18"/>
        <v>0</v>
      </c>
      <c r="AF27" s="245"/>
      <c r="AG27" s="245"/>
      <c r="AH27" s="102">
        <f t="shared" ref="AH27:AM27" si="19">SUM(AH28:AH29)</f>
        <v>0</v>
      </c>
      <c r="AI27" s="102">
        <f t="shared" si="19"/>
        <v>0</v>
      </c>
      <c r="AJ27" s="102">
        <f t="shared" si="19"/>
        <v>0</v>
      </c>
      <c r="AK27" s="102">
        <f t="shared" si="19"/>
        <v>0</v>
      </c>
      <c r="AL27" s="102">
        <f t="shared" si="19"/>
        <v>0</v>
      </c>
      <c r="AM27" s="102">
        <f t="shared" si="19"/>
        <v>0</v>
      </c>
      <c r="AN27" s="245"/>
      <c r="AO27" s="102">
        <f>SUM(AO28:AO29)</f>
        <v>0</v>
      </c>
      <c r="AP27" s="102">
        <f>SUM(AP28:AP29)</f>
        <v>0</v>
      </c>
      <c r="AQ27" s="102">
        <f>SUM(AQ28:AQ29)</f>
        <v>0.5</v>
      </c>
      <c r="AR27" s="102">
        <f>SUM(AR28:AR29)</f>
        <v>0</v>
      </c>
      <c r="AS27" s="245"/>
      <c r="AT27" s="102">
        <f>SUM(AT28:AT29)</f>
        <v>0</v>
      </c>
      <c r="AU27" s="102">
        <f t="shared" si="17"/>
        <v>0</v>
      </c>
      <c r="AV27" s="954"/>
    </row>
    <row r="28" spans="1:150" s="336" customFormat="1" ht="47.25" customHeight="1">
      <c r="A28" s="711" t="s">
        <v>802</v>
      </c>
      <c r="B28" s="711"/>
      <c r="C28" s="374" t="s">
        <v>751</v>
      </c>
      <c r="D28" s="176" t="s">
        <v>18</v>
      </c>
      <c r="E28" s="333">
        <v>50</v>
      </c>
      <c r="F28" s="333"/>
      <c r="G28" s="333">
        <v>50</v>
      </c>
      <c r="H28" s="176" t="s">
        <v>19</v>
      </c>
      <c r="I28" s="711"/>
      <c r="J28" s="997">
        <f t="shared" si="2"/>
        <v>50</v>
      </c>
      <c r="K28" s="995"/>
      <c r="L28" s="333"/>
      <c r="M28" s="966">
        <v>0.54</v>
      </c>
      <c r="N28" s="333">
        <v>9.01</v>
      </c>
      <c r="O28" s="333">
        <v>39.119999999999997</v>
      </c>
      <c r="P28" s="333"/>
      <c r="Q28" s="333"/>
      <c r="R28" s="333">
        <v>0.33</v>
      </c>
      <c r="S28" s="1072"/>
      <c r="T28" s="1072"/>
      <c r="U28" s="1072"/>
      <c r="V28" s="333"/>
      <c r="W28" s="333"/>
      <c r="X28" s="1072"/>
      <c r="Y28" s="966">
        <v>0.5</v>
      </c>
      <c r="Z28" s="333"/>
      <c r="AA28" s="333"/>
      <c r="AB28" s="333"/>
      <c r="AC28" s="333"/>
      <c r="AD28" s="333"/>
      <c r="AE28" s="333"/>
      <c r="AF28" s="1072"/>
      <c r="AG28" s="1072"/>
      <c r="AH28" s="333"/>
      <c r="AI28" s="333"/>
      <c r="AJ28" s="333"/>
      <c r="AK28" s="333"/>
      <c r="AL28" s="333"/>
      <c r="AM28" s="333"/>
      <c r="AN28" s="1072"/>
      <c r="AO28" s="333"/>
      <c r="AP28" s="333"/>
      <c r="AQ28" s="333">
        <v>0.5</v>
      </c>
      <c r="AR28" s="333"/>
      <c r="AS28" s="1072"/>
      <c r="AT28" s="333"/>
      <c r="AU28" s="333"/>
      <c r="AV28" s="176"/>
    </row>
    <row r="29" spans="1:150" s="336" customFormat="1" ht="31.5" customHeight="1">
      <c r="A29" s="711" t="s">
        <v>802</v>
      </c>
      <c r="B29" s="711"/>
      <c r="C29" s="374" t="s">
        <v>728</v>
      </c>
      <c r="D29" s="176" t="s">
        <v>18</v>
      </c>
      <c r="E29" s="333">
        <v>3</v>
      </c>
      <c r="F29" s="333"/>
      <c r="G29" s="307">
        <v>3</v>
      </c>
      <c r="H29" s="176" t="s">
        <v>176</v>
      </c>
      <c r="I29" s="711"/>
      <c r="J29" s="997">
        <f t="shared" si="2"/>
        <v>3</v>
      </c>
      <c r="K29" s="995"/>
      <c r="L29" s="333"/>
      <c r="M29" s="333"/>
      <c r="N29" s="333"/>
      <c r="O29" s="333"/>
      <c r="P29" s="333">
        <v>3</v>
      </c>
      <c r="Q29" s="333"/>
      <c r="R29" s="333"/>
      <c r="S29" s="1072"/>
      <c r="T29" s="1072"/>
      <c r="U29" s="1072"/>
      <c r="V29" s="333"/>
      <c r="W29" s="333"/>
      <c r="X29" s="1072"/>
      <c r="Y29" s="333"/>
      <c r="Z29" s="333"/>
      <c r="AA29" s="333"/>
      <c r="AB29" s="333"/>
      <c r="AC29" s="333"/>
      <c r="AD29" s="333"/>
      <c r="AE29" s="333"/>
      <c r="AF29" s="1072"/>
      <c r="AG29" s="1072"/>
      <c r="AH29" s="333"/>
      <c r="AI29" s="333"/>
      <c r="AJ29" s="333"/>
      <c r="AK29" s="333"/>
      <c r="AL29" s="333"/>
      <c r="AM29" s="333"/>
      <c r="AN29" s="1072"/>
      <c r="AO29" s="333"/>
      <c r="AP29" s="333"/>
      <c r="AQ29" s="333"/>
      <c r="AR29" s="333"/>
      <c r="AS29" s="1072"/>
      <c r="AT29" s="333"/>
      <c r="AU29" s="333"/>
      <c r="AV29" s="176"/>
    </row>
    <row r="30" spans="1:150" s="962" customFormat="1" ht="30.75" customHeight="1">
      <c r="A30" s="954" t="s">
        <v>162</v>
      </c>
      <c r="B30" s="954"/>
      <c r="C30" s="953" t="s">
        <v>462</v>
      </c>
      <c r="D30" s="954" t="s">
        <v>29</v>
      </c>
      <c r="E30" s="955">
        <f>SUM(E31:E35)</f>
        <v>1.2200000000000002</v>
      </c>
      <c r="F30" s="955">
        <f>SUM(F31:F35)</f>
        <v>0.3</v>
      </c>
      <c r="G30" s="955">
        <f>SUM(G31:G35)</f>
        <v>0.92</v>
      </c>
      <c r="H30" s="954"/>
      <c r="I30" s="1059"/>
      <c r="J30" s="1021">
        <f t="shared" si="2"/>
        <v>0.92</v>
      </c>
      <c r="K30" s="998"/>
      <c r="L30" s="955">
        <f t="shared" ref="L30:AU30" si="20">SUM(L31:L35)</f>
        <v>0</v>
      </c>
      <c r="M30" s="955">
        <f t="shared" si="20"/>
        <v>0.1</v>
      </c>
      <c r="N30" s="955">
        <f t="shared" si="20"/>
        <v>0</v>
      </c>
      <c r="O30" s="955">
        <f t="shared" si="20"/>
        <v>0</v>
      </c>
      <c r="P30" s="955">
        <f>SUM(P31:P35)</f>
        <v>0</v>
      </c>
      <c r="Q30" s="955">
        <f t="shared" si="20"/>
        <v>0</v>
      </c>
      <c r="R30" s="955">
        <f t="shared" si="20"/>
        <v>0</v>
      </c>
      <c r="S30" s="300"/>
      <c r="T30" s="300"/>
      <c r="U30" s="300"/>
      <c r="V30" s="955">
        <f>SUM(V31:V35)</f>
        <v>0.1</v>
      </c>
      <c r="W30" s="955">
        <f>SUM(W31:W35)</f>
        <v>0</v>
      </c>
      <c r="X30" s="300"/>
      <c r="Y30" s="955">
        <f t="shared" ref="Y30:AE30" si="21">SUM(Y31:Y35)</f>
        <v>0</v>
      </c>
      <c r="Z30" s="955">
        <f t="shared" si="21"/>
        <v>0</v>
      </c>
      <c r="AA30" s="955">
        <f t="shared" si="21"/>
        <v>0</v>
      </c>
      <c r="AB30" s="955">
        <f t="shared" si="21"/>
        <v>0</v>
      </c>
      <c r="AC30" s="955">
        <f t="shared" si="21"/>
        <v>0.2</v>
      </c>
      <c r="AD30" s="955">
        <f t="shared" si="21"/>
        <v>0</v>
      </c>
      <c r="AE30" s="955">
        <f t="shared" si="21"/>
        <v>0</v>
      </c>
      <c r="AF30" s="300"/>
      <c r="AG30" s="300"/>
      <c r="AH30" s="955">
        <f t="shared" ref="AH30:AM30" si="22">SUM(AH31:AH35)</f>
        <v>0</v>
      </c>
      <c r="AI30" s="955">
        <f t="shared" si="22"/>
        <v>0</v>
      </c>
      <c r="AJ30" s="955">
        <f t="shared" si="22"/>
        <v>0</v>
      </c>
      <c r="AK30" s="955">
        <f t="shared" si="22"/>
        <v>0</v>
      </c>
      <c r="AL30" s="955">
        <f t="shared" si="22"/>
        <v>0</v>
      </c>
      <c r="AM30" s="955">
        <f t="shared" si="22"/>
        <v>0.52</v>
      </c>
      <c r="AN30" s="300"/>
      <c r="AO30" s="955">
        <f>SUM(AO31:AO35)</f>
        <v>0</v>
      </c>
      <c r="AP30" s="955">
        <f>SUM(AP31:AP35)</f>
        <v>0</v>
      </c>
      <c r="AQ30" s="955">
        <f>SUM(AQ31:AQ35)</f>
        <v>0</v>
      </c>
      <c r="AR30" s="955">
        <f>SUM(AR31:AR35)</f>
        <v>0</v>
      </c>
      <c r="AS30" s="300"/>
      <c r="AT30" s="955">
        <f>SUM(AT31:AT35)</f>
        <v>0</v>
      </c>
      <c r="AU30" s="955">
        <f t="shared" si="20"/>
        <v>0</v>
      </c>
      <c r="AV30" s="954"/>
    </row>
    <row r="31" spans="1:150" s="336" customFormat="1" ht="31.5" customHeight="1">
      <c r="A31" s="711" t="s">
        <v>802</v>
      </c>
      <c r="B31" s="711"/>
      <c r="C31" s="98" t="s">
        <v>28</v>
      </c>
      <c r="D31" s="324" t="s">
        <v>29</v>
      </c>
      <c r="E31" s="96">
        <v>0.3</v>
      </c>
      <c r="F31" s="96">
        <v>0.3</v>
      </c>
      <c r="G31" s="96">
        <v>0</v>
      </c>
      <c r="H31" s="176" t="s">
        <v>26</v>
      </c>
      <c r="I31" s="711"/>
      <c r="J31" s="997">
        <f t="shared" si="2"/>
        <v>0</v>
      </c>
      <c r="K31" s="995"/>
      <c r="L31" s="333"/>
      <c r="M31" s="333"/>
      <c r="N31" s="333"/>
      <c r="O31" s="333"/>
      <c r="P31" s="333"/>
      <c r="Q31" s="333"/>
      <c r="R31" s="333"/>
      <c r="S31" s="1072"/>
      <c r="T31" s="1072"/>
      <c r="U31" s="1072"/>
      <c r="V31" s="333"/>
      <c r="W31" s="333"/>
      <c r="X31" s="1072"/>
      <c r="Y31" s="333"/>
      <c r="Z31" s="333"/>
      <c r="AA31" s="333"/>
      <c r="AB31" s="333"/>
      <c r="AC31" s="333"/>
      <c r="AD31" s="333"/>
      <c r="AE31" s="333"/>
      <c r="AF31" s="1072"/>
      <c r="AG31" s="1072"/>
      <c r="AH31" s="333"/>
      <c r="AI31" s="333"/>
      <c r="AJ31" s="333"/>
      <c r="AK31" s="333"/>
      <c r="AL31" s="333"/>
      <c r="AM31" s="176"/>
      <c r="AN31" s="1079"/>
      <c r="AO31" s="176"/>
      <c r="AP31" s="176"/>
      <c r="AQ31" s="176"/>
      <c r="AR31" s="333"/>
      <c r="AS31" s="1072"/>
      <c r="AT31" s="333"/>
      <c r="AU31" s="333"/>
      <c r="AV31" s="176" t="e">
        <f>#REF!</f>
        <v>#REF!</v>
      </c>
    </row>
    <row r="32" spans="1:150" s="336" customFormat="1" ht="36.75" customHeight="1">
      <c r="A32" s="711" t="s">
        <v>802</v>
      </c>
      <c r="B32" s="711"/>
      <c r="C32" s="98" t="s">
        <v>684</v>
      </c>
      <c r="D32" s="324" t="s">
        <v>29</v>
      </c>
      <c r="E32" s="96">
        <v>0.1</v>
      </c>
      <c r="F32" s="96"/>
      <c r="G32" s="96">
        <v>0.1</v>
      </c>
      <c r="H32" s="176" t="s">
        <v>73</v>
      </c>
      <c r="I32" s="711"/>
      <c r="J32" s="997">
        <f t="shared" si="2"/>
        <v>0.1</v>
      </c>
      <c r="K32" s="995"/>
      <c r="L32" s="333"/>
      <c r="M32" s="333">
        <v>0.1</v>
      </c>
      <c r="N32" s="333"/>
      <c r="O32" s="333"/>
      <c r="P32" s="333"/>
      <c r="Q32" s="333"/>
      <c r="R32" s="333"/>
      <c r="S32" s="1072"/>
      <c r="T32" s="1072"/>
      <c r="U32" s="1072"/>
      <c r="V32" s="333"/>
      <c r="W32" s="333"/>
      <c r="X32" s="1072"/>
      <c r="Y32" s="333"/>
      <c r="Z32" s="333"/>
      <c r="AA32" s="333"/>
      <c r="AB32" s="333"/>
      <c r="AC32" s="333"/>
      <c r="AD32" s="333"/>
      <c r="AE32" s="333"/>
      <c r="AF32" s="1072"/>
      <c r="AG32" s="1072"/>
      <c r="AH32" s="333"/>
      <c r="AI32" s="333"/>
      <c r="AJ32" s="333"/>
      <c r="AK32" s="333"/>
      <c r="AL32" s="333"/>
      <c r="AM32" s="176"/>
      <c r="AN32" s="1079"/>
      <c r="AO32" s="176"/>
      <c r="AP32" s="176"/>
      <c r="AQ32" s="176"/>
      <c r="AR32" s="333"/>
      <c r="AS32" s="1072"/>
      <c r="AT32" s="333"/>
      <c r="AU32" s="333"/>
      <c r="AV32" s="176"/>
    </row>
    <row r="33" spans="1:48" s="336" customFormat="1" ht="36.75" customHeight="1">
      <c r="A33" s="711" t="s">
        <v>802</v>
      </c>
      <c r="B33" s="711"/>
      <c r="C33" s="98" t="s">
        <v>732</v>
      </c>
      <c r="D33" s="324" t="s">
        <v>29</v>
      </c>
      <c r="E33" s="967">
        <v>0.52</v>
      </c>
      <c r="F33" s="96"/>
      <c r="G33" s="968">
        <v>0.52</v>
      </c>
      <c r="H33" s="176" t="s">
        <v>22</v>
      </c>
      <c r="I33" s="711"/>
      <c r="J33" s="997">
        <f t="shared" si="2"/>
        <v>0.52</v>
      </c>
      <c r="K33" s="995"/>
      <c r="L33" s="333"/>
      <c r="M33" s="333"/>
      <c r="N33" s="333"/>
      <c r="O33" s="333"/>
      <c r="P33" s="333"/>
      <c r="Q33" s="333"/>
      <c r="R33" s="333"/>
      <c r="S33" s="1072"/>
      <c r="T33" s="1072"/>
      <c r="U33" s="1072"/>
      <c r="V33" s="333"/>
      <c r="W33" s="333"/>
      <c r="X33" s="1072"/>
      <c r="Y33" s="333"/>
      <c r="Z33" s="333"/>
      <c r="AA33" s="333"/>
      <c r="AB33" s="333"/>
      <c r="AC33" s="333"/>
      <c r="AD33" s="333"/>
      <c r="AE33" s="333"/>
      <c r="AF33" s="1072"/>
      <c r="AG33" s="1072"/>
      <c r="AH33" s="333"/>
      <c r="AI33" s="333"/>
      <c r="AJ33" s="333"/>
      <c r="AK33" s="333"/>
      <c r="AL33" s="333"/>
      <c r="AM33" s="176">
        <v>0.52</v>
      </c>
      <c r="AN33" s="1079"/>
      <c r="AO33" s="176"/>
      <c r="AP33" s="176"/>
      <c r="AQ33" s="176"/>
      <c r="AR33" s="333"/>
      <c r="AS33" s="1072"/>
      <c r="AT33" s="333"/>
      <c r="AU33" s="333"/>
      <c r="AV33" s="176"/>
    </row>
    <row r="34" spans="1:48" s="336" customFormat="1" ht="36.75" customHeight="1">
      <c r="A34" s="711" t="s">
        <v>802</v>
      </c>
      <c r="B34" s="711"/>
      <c r="C34" s="98" t="s">
        <v>733</v>
      </c>
      <c r="D34" s="324" t="s">
        <v>29</v>
      </c>
      <c r="E34" s="967">
        <v>0.2</v>
      </c>
      <c r="F34" s="96"/>
      <c r="G34" s="968">
        <v>0.2</v>
      </c>
      <c r="H34" s="176" t="s">
        <v>57</v>
      </c>
      <c r="I34" s="711"/>
      <c r="J34" s="997">
        <f t="shared" si="2"/>
        <v>0.2</v>
      </c>
      <c r="K34" s="995"/>
      <c r="L34" s="333"/>
      <c r="M34" s="333"/>
      <c r="N34" s="333"/>
      <c r="O34" s="333"/>
      <c r="P34" s="333"/>
      <c r="Q34" s="333"/>
      <c r="R34" s="333"/>
      <c r="S34" s="1072"/>
      <c r="T34" s="1072"/>
      <c r="U34" s="1072"/>
      <c r="V34" s="333"/>
      <c r="W34" s="333"/>
      <c r="X34" s="1072"/>
      <c r="Y34" s="333"/>
      <c r="Z34" s="333"/>
      <c r="AA34" s="333"/>
      <c r="AB34" s="333"/>
      <c r="AC34" s="333">
        <v>0.2</v>
      </c>
      <c r="AD34" s="333"/>
      <c r="AE34" s="333"/>
      <c r="AF34" s="1072"/>
      <c r="AG34" s="1072"/>
      <c r="AH34" s="333"/>
      <c r="AI34" s="333"/>
      <c r="AJ34" s="333"/>
      <c r="AK34" s="333"/>
      <c r="AL34" s="333"/>
      <c r="AM34" s="176"/>
      <c r="AN34" s="1079"/>
      <c r="AO34" s="176"/>
      <c r="AP34" s="176"/>
      <c r="AQ34" s="176"/>
      <c r="AR34" s="333"/>
      <c r="AS34" s="1072"/>
      <c r="AT34" s="333"/>
      <c r="AU34" s="333"/>
      <c r="AV34" s="176"/>
    </row>
    <row r="35" spans="1:48" s="336" customFormat="1" ht="36.75" customHeight="1">
      <c r="A35" s="711" t="s">
        <v>802</v>
      </c>
      <c r="B35" s="711"/>
      <c r="C35" s="98" t="s">
        <v>723</v>
      </c>
      <c r="D35" s="324" t="s">
        <v>29</v>
      </c>
      <c r="E35" s="96">
        <v>0.1</v>
      </c>
      <c r="F35" s="96"/>
      <c r="G35" s="96">
        <v>0.1</v>
      </c>
      <c r="H35" s="176" t="s">
        <v>176</v>
      </c>
      <c r="I35" s="711"/>
      <c r="J35" s="997">
        <f t="shared" si="2"/>
        <v>0.1</v>
      </c>
      <c r="K35" s="995"/>
      <c r="L35" s="333"/>
      <c r="M35" s="333"/>
      <c r="N35" s="333"/>
      <c r="O35" s="333"/>
      <c r="P35" s="333"/>
      <c r="Q35" s="333"/>
      <c r="R35" s="333"/>
      <c r="S35" s="1072"/>
      <c r="T35" s="1072"/>
      <c r="U35" s="1072"/>
      <c r="V35" s="333">
        <v>0.1</v>
      </c>
      <c r="W35" s="333"/>
      <c r="X35" s="1072"/>
      <c r="Y35" s="333"/>
      <c r="Z35" s="333"/>
      <c r="AA35" s="333"/>
      <c r="AB35" s="333"/>
      <c r="AC35" s="333"/>
      <c r="AD35" s="333"/>
      <c r="AE35" s="333"/>
      <c r="AF35" s="1072"/>
      <c r="AG35" s="1072"/>
      <c r="AH35" s="333"/>
      <c r="AI35" s="333"/>
      <c r="AJ35" s="333"/>
      <c r="AK35" s="333"/>
      <c r="AL35" s="333"/>
      <c r="AM35" s="176"/>
      <c r="AN35" s="1079"/>
      <c r="AO35" s="176"/>
      <c r="AP35" s="176"/>
      <c r="AQ35" s="176"/>
      <c r="AR35" s="333"/>
      <c r="AS35" s="1072"/>
      <c r="AT35" s="333"/>
      <c r="AU35" s="333"/>
      <c r="AV35" s="176"/>
    </row>
    <row r="36" spans="1:48" s="962" customFormat="1" ht="36.75" customHeight="1">
      <c r="A36" s="954"/>
      <c r="B36" s="954"/>
      <c r="C36" s="969" t="s">
        <v>636</v>
      </c>
      <c r="D36" s="970" t="s">
        <v>48</v>
      </c>
      <c r="E36" s="971">
        <f>SUM(E37:E37)</f>
        <v>17.329999999999998</v>
      </c>
      <c r="F36" s="971">
        <f>SUM(F37:F37)</f>
        <v>0</v>
      </c>
      <c r="G36" s="971">
        <f>SUM(G37:G37)</f>
        <v>17.329999999999998</v>
      </c>
      <c r="H36" s="954"/>
      <c r="I36" s="1059"/>
      <c r="J36" s="1021">
        <f t="shared" si="2"/>
        <v>17.329999999999998</v>
      </c>
      <c r="K36" s="998"/>
      <c r="L36" s="971">
        <f t="shared" ref="L36:AU36" si="23">SUM(L37:L37)</f>
        <v>0</v>
      </c>
      <c r="M36" s="971">
        <f t="shared" si="23"/>
        <v>0</v>
      </c>
      <c r="N36" s="971">
        <f t="shared" si="23"/>
        <v>17.329999999999998</v>
      </c>
      <c r="O36" s="971">
        <f t="shared" si="23"/>
        <v>0</v>
      </c>
      <c r="P36" s="971">
        <f>SUM(P37:P37)</f>
        <v>0</v>
      </c>
      <c r="Q36" s="971">
        <f t="shared" si="23"/>
        <v>0</v>
      </c>
      <c r="R36" s="971">
        <f t="shared" si="23"/>
        <v>0</v>
      </c>
      <c r="S36" s="344"/>
      <c r="T36" s="344"/>
      <c r="U36" s="344"/>
      <c r="V36" s="971">
        <f>SUM(V37:V37)</f>
        <v>0</v>
      </c>
      <c r="W36" s="971">
        <f>SUM(W37:W37)</f>
        <v>0</v>
      </c>
      <c r="X36" s="344"/>
      <c r="Y36" s="971">
        <f t="shared" ref="Y36:AE36" si="24">SUM(Y37:Y37)</f>
        <v>0</v>
      </c>
      <c r="Z36" s="971">
        <f t="shared" si="24"/>
        <v>0</v>
      </c>
      <c r="AA36" s="971">
        <f t="shared" si="24"/>
        <v>0</v>
      </c>
      <c r="AB36" s="971">
        <f t="shared" si="24"/>
        <v>0</v>
      </c>
      <c r="AC36" s="971">
        <f t="shared" si="24"/>
        <v>0</v>
      </c>
      <c r="AD36" s="971">
        <f t="shared" si="24"/>
        <v>0</v>
      </c>
      <c r="AE36" s="971">
        <f t="shared" si="24"/>
        <v>0</v>
      </c>
      <c r="AF36" s="344"/>
      <c r="AG36" s="344"/>
      <c r="AH36" s="971">
        <f t="shared" ref="AH36:AM36" si="25">SUM(AH37:AH37)</f>
        <v>0</v>
      </c>
      <c r="AI36" s="971">
        <f t="shared" si="25"/>
        <v>0</v>
      </c>
      <c r="AJ36" s="971">
        <f t="shared" si="25"/>
        <v>0</v>
      </c>
      <c r="AK36" s="971">
        <f t="shared" si="25"/>
        <v>0</v>
      </c>
      <c r="AL36" s="971">
        <f t="shared" si="25"/>
        <v>0</v>
      </c>
      <c r="AM36" s="971">
        <f t="shared" si="25"/>
        <v>0</v>
      </c>
      <c r="AN36" s="344"/>
      <c r="AO36" s="971">
        <f>SUM(AO37:AO37)</f>
        <v>0</v>
      </c>
      <c r="AP36" s="971">
        <f>SUM(AP37:AP37)</f>
        <v>0</v>
      </c>
      <c r="AQ36" s="971">
        <f>SUM(AQ37:AQ37)</f>
        <v>0</v>
      </c>
      <c r="AR36" s="971">
        <f>SUM(AR37:AR37)</f>
        <v>0</v>
      </c>
      <c r="AS36" s="344"/>
      <c r="AT36" s="971">
        <f>SUM(AT37:AT37)</f>
        <v>0</v>
      </c>
      <c r="AU36" s="971">
        <f t="shared" si="23"/>
        <v>0</v>
      </c>
      <c r="AV36" s="954"/>
    </row>
    <row r="37" spans="1:48" s="336" customFormat="1" ht="31.5" customHeight="1">
      <c r="A37" s="711" t="s">
        <v>802</v>
      </c>
      <c r="B37" s="711" t="s">
        <v>873</v>
      </c>
      <c r="C37" s="686" t="s">
        <v>475</v>
      </c>
      <c r="D37" s="685" t="s">
        <v>48</v>
      </c>
      <c r="E37" s="687">
        <v>17.329999999999998</v>
      </c>
      <c r="F37" s="687"/>
      <c r="G37" s="687">
        <v>17.329999999999998</v>
      </c>
      <c r="H37" s="176" t="s">
        <v>24</v>
      </c>
      <c r="I37" s="711"/>
      <c r="J37" s="997">
        <f t="shared" si="2"/>
        <v>17.329999999999998</v>
      </c>
      <c r="K37" s="995"/>
      <c r="L37" s="687"/>
      <c r="M37" s="687"/>
      <c r="N37" s="687">
        <v>17.329999999999998</v>
      </c>
      <c r="O37" s="687"/>
      <c r="P37" s="687"/>
      <c r="Q37" s="687"/>
      <c r="R37" s="687"/>
      <c r="S37" s="1074"/>
      <c r="T37" s="1074"/>
      <c r="U37" s="1074"/>
      <c r="V37" s="687"/>
      <c r="W37" s="687"/>
      <c r="X37" s="1074"/>
      <c r="Y37" s="687"/>
      <c r="Z37" s="687"/>
      <c r="AA37" s="687"/>
      <c r="AB37" s="687"/>
      <c r="AC37" s="687"/>
      <c r="AD37" s="687"/>
      <c r="AE37" s="687"/>
      <c r="AF37" s="1074"/>
      <c r="AG37" s="1074"/>
      <c r="AH37" s="687"/>
      <c r="AI37" s="687"/>
      <c r="AJ37" s="687"/>
      <c r="AK37" s="687"/>
      <c r="AL37" s="687"/>
      <c r="AM37" s="687"/>
      <c r="AN37" s="1074"/>
      <c r="AO37" s="687"/>
      <c r="AP37" s="687"/>
      <c r="AQ37" s="687"/>
      <c r="AR37" s="687"/>
      <c r="AS37" s="1074"/>
      <c r="AT37" s="687"/>
      <c r="AU37" s="687"/>
      <c r="AV37" s="176" t="e">
        <f>#REF!</f>
        <v>#REF!</v>
      </c>
    </row>
    <row r="38" spans="1:48" s="962" customFormat="1" ht="37.5" customHeight="1">
      <c r="A38" s="954" t="s">
        <v>164</v>
      </c>
      <c r="B38" s="954"/>
      <c r="C38" s="972" t="s">
        <v>463</v>
      </c>
      <c r="D38" s="973" t="s">
        <v>128</v>
      </c>
      <c r="E38" s="102">
        <f>SUM(E39:E43)</f>
        <v>100</v>
      </c>
      <c r="F38" s="974">
        <f>SUM(F39:F43)</f>
        <v>0</v>
      </c>
      <c r="G38" s="974">
        <f>SUM(G39:G43)</f>
        <v>100</v>
      </c>
      <c r="H38" s="954"/>
      <c r="I38" s="1059"/>
      <c r="J38" s="1021">
        <f t="shared" si="2"/>
        <v>100.00000000000001</v>
      </c>
      <c r="K38" s="998"/>
      <c r="L38" s="102">
        <f t="shared" ref="L38:AU38" si="26">SUM(L39:L43)</f>
        <v>3.7</v>
      </c>
      <c r="M38" s="102">
        <f t="shared" si="26"/>
        <v>28.98</v>
      </c>
      <c r="N38" s="102">
        <f t="shared" si="26"/>
        <v>57.68</v>
      </c>
      <c r="O38" s="102">
        <f t="shared" si="26"/>
        <v>0</v>
      </c>
      <c r="P38" s="102">
        <f>SUM(P39:P43)</f>
        <v>0</v>
      </c>
      <c r="Q38" s="102">
        <f t="shared" si="26"/>
        <v>0</v>
      </c>
      <c r="R38" s="102">
        <f t="shared" si="26"/>
        <v>0.8</v>
      </c>
      <c r="S38" s="245"/>
      <c r="T38" s="245"/>
      <c r="U38" s="245"/>
      <c r="V38" s="102">
        <f>SUM(V39:V43)</f>
        <v>1.5</v>
      </c>
      <c r="W38" s="102">
        <f>SUM(W39:W43)</f>
        <v>3.4</v>
      </c>
      <c r="X38" s="245"/>
      <c r="Y38" s="102">
        <f t="shared" ref="Y38:AE38" si="27">SUM(Y39:Y43)</f>
        <v>1.68</v>
      </c>
      <c r="Z38" s="102">
        <f t="shared" si="27"/>
        <v>0</v>
      </c>
      <c r="AA38" s="102">
        <f t="shared" si="27"/>
        <v>0</v>
      </c>
      <c r="AB38" s="102">
        <f t="shared" si="27"/>
        <v>0</v>
      </c>
      <c r="AC38" s="102">
        <f t="shared" si="27"/>
        <v>0</v>
      </c>
      <c r="AD38" s="102">
        <f t="shared" si="27"/>
        <v>0</v>
      </c>
      <c r="AE38" s="102">
        <f t="shared" si="27"/>
        <v>1.06</v>
      </c>
      <c r="AF38" s="245"/>
      <c r="AG38" s="245"/>
      <c r="AH38" s="102">
        <f t="shared" ref="AH38:AM38" si="28">SUM(AH39:AH43)</f>
        <v>0</v>
      </c>
      <c r="AI38" s="102">
        <f t="shared" si="28"/>
        <v>0</v>
      </c>
      <c r="AJ38" s="102">
        <f t="shared" si="28"/>
        <v>0</v>
      </c>
      <c r="AK38" s="102">
        <f t="shared" si="28"/>
        <v>0</v>
      </c>
      <c r="AL38" s="102">
        <f t="shared" si="28"/>
        <v>0.2</v>
      </c>
      <c r="AM38" s="102">
        <f t="shared" si="28"/>
        <v>0</v>
      </c>
      <c r="AN38" s="245"/>
      <c r="AO38" s="102">
        <f>SUM(AO39:AO43)</f>
        <v>0</v>
      </c>
      <c r="AP38" s="102">
        <f>SUM(AP39:AP43)</f>
        <v>0</v>
      </c>
      <c r="AQ38" s="102">
        <f>SUM(AQ39:AQ43)</f>
        <v>1</v>
      </c>
      <c r="AR38" s="102">
        <f>SUM(AR39:AR43)</f>
        <v>0</v>
      </c>
      <c r="AS38" s="245"/>
      <c r="AT38" s="102">
        <f>SUM(AT39:AT43)</f>
        <v>0</v>
      </c>
      <c r="AU38" s="102">
        <f t="shared" si="26"/>
        <v>0</v>
      </c>
      <c r="AV38" s="954"/>
    </row>
    <row r="39" spans="1:48" s="336" customFormat="1" ht="45" customHeight="1">
      <c r="A39" s="711" t="s">
        <v>802</v>
      </c>
      <c r="B39" s="711"/>
      <c r="C39" s="98" t="s">
        <v>674</v>
      </c>
      <c r="D39" s="324" t="s">
        <v>128</v>
      </c>
      <c r="E39" s="96">
        <v>75</v>
      </c>
      <c r="F39" s="96"/>
      <c r="G39" s="96">
        <v>75</v>
      </c>
      <c r="H39" s="176" t="s">
        <v>57</v>
      </c>
      <c r="I39" s="711"/>
      <c r="J39" s="997">
        <f t="shared" si="2"/>
        <v>75.000000000000014</v>
      </c>
      <c r="K39" s="995"/>
      <c r="L39" s="333">
        <v>3.7</v>
      </c>
      <c r="M39" s="333">
        <v>25.48</v>
      </c>
      <c r="N39" s="333">
        <v>38.68</v>
      </c>
      <c r="O39" s="333"/>
      <c r="P39" s="333"/>
      <c r="Q39" s="333"/>
      <c r="R39" s="333">
        <v>0.8</v>
      </c>
      <c r="S39" s="1072"/>
      <c r="T39" s="1072"/>
      <c r="U39" s="1072"/>
      <c r="V39" s="333"/>
      <c r="W39" s="333">
        <v>3.4</v>
      </c>
      <c r="X39" s="1072"/>
      <c r="Y39" s="333">
        <v>1.68</v>
      </c>
      <c r="Z39" s="333"/>
      <c r="AA39" s="333"/>
      <c r="AB39" s="333"/>
      <c r="AC39" s="333"/>
      <c r="AD39" s="333"/>
      <c r="AE39" s="333">
        <v>1.06</v>
      </c>
      <c r="AF39" s="1072"/>
      <c r="AG39" s="1072"/>
      <c r="AH39" s="333"/>
      <c r="AI39" s="333"/>
      <c r="AJ39" s="333"/>
      <c r="AK39" s="333"/>
      <c r="AL39" s="333">
        <v>0.2</v>
      </c>
      <c r="AM39" s="176"/>
      <c r="AN39" s="1079"/>
      <c r="AO39" s="176"/>
      <c r="AP39" s="176"/>
      <c r="AQ39" s="176"/>
      <c r="AR39" s="333"/>
      <c r="AS39" s="1072"/>
      <c r="AT39" s="333"/>
      <c r="AU39" s="333"/>
      <c r="AV39" s="176"/>
    </row>
    <row r="40" spans="1:48" s="336" customFormat="1" ht="30" customHeight="1">
      <c r="A40" s="711" t="s">
        <v>810</v>
      </c>
      <c r="B40" s="711"/>
      <c r="C40" s="98" t="s">
        <v>640</v>
      </c>
      <c r="D40" s="324" t="s">
        <v>128</v>
      </c>
      <c r="E40" s="716"/>
      <c r="F40" s="716"/>
      <c r="G40" s="716"/>
      <c r="H40" s="176" t="s">
        <v>57</v>
      </c>
      <c r="I40" s="711"/>
      <c r="J40" s="997">
        <f t="shared" si="2"/>
        <v>0</v>
      </c>
      <c r="K40" s="995"/>
      <c r="L40" s="333"/>
      <c r="M40" s="333"/>
      <c r="N40" s="333"/>
      <c r="O40" s="333"/>
      <c r="P40" s="333"/>
      <c r="Q40" s="333"/>
      <c r="R40" s="333"/>
      <c r="S40" s="1072"/>
      <c r="T40" s="1072"/>
      <c r="U40" s="1072"/>
      <c r="V40" s="333"/>
      <c r="W40" s="333"/>
      <c r="X40" s="1072"/>
      <c r="Y40" s="333"/>
      <c r="Z40" s="333"/>
      <c r="AA40" s="333"/>
      <c r="AB40" s="333"/>
      <c r="AC40" s="333"/>
      <c r="AD40" s="333"/>
      <c r="AE40" s="333"/>
      <c r="AF40" s="1072"/>
      <c r="AG40" s="1072"/>
      <c r="AH40" s="333"/>
      <c r="AI40" s="333"/>
      <c r="AJ40" s="333"/>
      <c r="AK40" s="333"/>
      <c r="AL40" s="333"/>
      <c r="AM40" s="176"/>
      <c r="AN40" s="1079"/>
      <c r="AO40" s="176"/>
      <c r="AP40" s="176"/>
      <c r="AQ40" s="176"/>
      <c r="AR40" s="333"/>
      <c r="AS40" s="1072"/>
      <c r="AT40" s="333"/>
      <c r="AU40" s="333"/>
      <c r="AV40" s="176"/>
    </row>
    <row r="41" spans="1:48" s="336" customFormat="1" ht="45" customHeight="1">
      <c r="A41" s="711" t="s">
        <v>811</v>
      </c>
      <c r="B41" s="711"/>
      <c r="C41" s="98" t="s">
        <v>641</v>
      </c>
      <c r="D41" s="324" t="s">
        <v>128</v>
      </c>
      <c r="E41" s="716"/>
      <c r="F41" s="716"/>
      <c r="G41" s="716"/>
      <c r="H41" s="176" t="s">
        <v>57</v>
      </c>
      <c r="I41" s="711"/>
      <c r="J41" s="997">
        <f t="shared" si="2"/>
        <v>0</v>
      </c>
      <c r="K41" s="995"/>
      <c r="L41" s="333"/>
      <c r="M41" s="333"/>
      <c r="N41" s="333"/>
      <c r="O41" s="333"/>
      <c r="P41" s="333"/>
      <c r="Q41" s="333"/>
      <c r="R41" s="333"/>
      <c r="S41" s="1072"/>
      <c r="T41" s="1072"/>
      <c r="U41" s="1072"/>
      <c r="V41" s="333"/>
      <c r="W41" s="333"/>
      <c r="X41" s="1072"/>
      <c r="Y41" s="333"/>
      <c r="Z41" s="333"/>
      <c r="AA41" s="333"/>
      <c r="AB41" s="333"/>
      <c r="AC41" s="333"/>
      <c r="AD41" s="333"/>
      <c r="AE41" s="333"/>
      <c r="AF41" s="1072"/>
      <c r="AG41" s="1072"/>
      <c r="AH41" s="333"/>
      <c r="AI41" s="333"/>
      <c r="AJ41" s="333"/>
      <c r="AK41" s="333"/>
      <c r="AL41" s="333"/>
      <c r="AM41" s="176"/>
      <c r="AN41" s="1079"/>
      <c r="AO41" s="176"/>
      <c r="AP41" s="176"/>
      <c r="AQ41" s="176"/>
      <c r="AR41" s="333"/>
      <c r="AS41" s="1072"/>
      <c r="AT41" s="333"/>
      <c r="AU41" s="333"/>
      <c r="AV41" s="176"/>
    </row>
    <row r="42" spans="1:48" s="336" customFormat="1" ht="27.75" customHeight="1">
      <c r="A42" s="711" t="s">
        <v>812</v>
      </c>
      <c r="B42" s="711"/>
      <c r="C42" s="98" t="s">
        <v>642</v>
      </c>
      <c r="D42" s="324" t="s">
        <v>128</v>
      </c>
      <c r="E42" s="716"/>
      <c r="F42" s="716"/>
      <c r="G42" s="716"/>
      <c r="H42" s="176" t="s">
        <v>57</v>
      </c>
      <c r="I42" s="711"/>
      <c r="J42" s="997">
        <f t="shared" si="2"/>
        <v>0</v>
      </c>
      <c r="K42" s="995"/>
      <c r="L42" s="333"/>
      <c r="M42" s="333"/>
      <c r="N42" s="333"/>
      <c r="O42" s="333"/>
      <c r="P42" s="333"/>
      <c r="Q42" s="333"/>
      <c r="R42" s="333"/>
      <c r="S42" s="1072"/>
      <c r="T42" s="1072"/>
      <c r="U42" s="1072"/>
      <c r="V42" s="333"/>
      <c r="W42" s="333"/>
      <c r="X42" s="1072"/>
      <c r="Y42" s="333"/>
      <c r="Z42" s="333"/>
      <c r="AA42" s="333"/>
      <c r="AB42" s="333"/>
      <c r="AC42" s="333"/>
      <c r="AD42" s="333"/>
      <c r="AE42" s="333"/>
      <c r="AF42" s="1072"/>
      <c r="AG42" s="1072"/>
      <c r="AH42" s="333"/>
      <c r="AI42" s="333"/>
      <c r="AJ42" s="333"/>
      <c r="AK42" s="333"/>
      <c r="AL42" s="333"/>
      <c r="AM42" s="176"/>
      <c r="AN42" s="1079"/>
      <c r="AO42" s="176"/>
      <c r="AP42" s="176"/>
      <c r="AQ42" s="176"/>
      <c r="AR42" s="333"/>
      <c r="AS42" s="1072"/>
      <c r="AT42" s="333"/>
      <c r="AU42" s="333"/>
      <c r="AV42" s="176"/>
    </row>
    <row r="43" spans="1:48" s="336" customFormat="1" ht="30.75" customHeight="1">
      <c r="A43" s="711" t="s">
        <v>802</v>
      </c>
      <c r="B43" s="711" t="s">
        <v>873</v>
      </c>
      <c r="C43" s="374" t="s">
        <v>476</v>
      </c>
      <c r="D43" s="176" t="s">
        <v>128</v>
      </c>
      <c r="E43" s="366">
        <v>25</v>
      </c>
      <c r="F43" s="366"/>
      <c r="G43" s="366">
        <v>25</v>
      </c>
      <c r="H43" s="176" t="s">
        <v>24</v>
      </c>
      <c r="I43" s="711"/>
      <c r="J43" s="997">
        <f t="shared" si="2"/>
        <v>25</v>
      </c>
      <c r="K43" s="995"/>
      <c r="L43" s="366"/>
      <c r="M43" s="366">
        <v>3.5</v>
      </c>
      <c r="N43" s="366">
        <v>19</v>
      </c>
      <c r="O43" s="366"/>
      <c r="P43" s="366"/>
      <c r="Q43" s="366"/>
      <c r="R43" s="366"/>
      <c r="S43" s="1075"/>
      <c r="T43" s="1075"/>
      <c r="U43" s="1075"/>
      <c r="V43" s="366">
        <v>1.5</v>
      </c>
      <c r="W43" s="366"/>
      <c r="X43" s="1075"/>
      <c r="Y43" s="366"/>
      <c r="Z43" s="366"/>
      <c r="AA43" s="366"/>
      <c r="AB43" s="366"/>
      <c r="AC43" s="366"/>
      <c r="AD43" s="366"/>
      <c r="AE43" s="366"/>
      <c r="AF43" s="1075"/>
      <c r="AG43" s="1075"/>
      <c r="AH43" s="366"/>
      <c r="AI43" s="366"/>
      <c r="AJ43" s="366"/>
      <c r="AK43" s="366"/>
      <c r="AL43" s="366"/>
      <c r="AM43" s="366"/>
      <c r="AN43" s="1075"/>
      <c r="AO43" s="366"/>
      <c r="AP43" s="366"/>
      <c r="AQ43" s="366">
        <v>1</v>
      </c>
      <c r="AR43" s="366"/>
      <c r="AS43" s="1075"/>
      <c r="AT43" s="366"/>
      <c r="AU43" s="366"/>
      <c r="AV43" s="176" t="e">
        <f>#REF!</f>
        <v>#REF!</v>
      </c>
    </row>
    <row r="44" spans="1:48" s="962" customFormat="1" ht="36" customHeight="1">
      <c r="A44" s="954" t="s">
        <v>166</v>
      </c>
      <c r="B44" s="954"/>
      <c r="C44" s="972" t="s">
        <v>466</v>
      </c>
      <c r="D44" s="973" t="s">
        <v>88</v>
      </c>
      <c r="E44" s="102">
        <f>SUM(E45:E55)</f>
        <v>138.76999999999998</v>
      </c>
      <c r="F44" s="974">
        <f>SUM(F45:F55)</f>
        <v>0</v>
      </c>
      <c r="G44" s="974">
        <f>SUM(G45:G55)</f>
        <v>99.77</v>
      </c>
      <c r="H44" s="954"/>
      <c r="I44" s="1059"/>
      <c r="J44" s="1021">
        <f t="shared" si="2"/>
        <v>93.45</v>
      </c>
      <c r="K44" s="998"/>
      <c r="L44" s="102">
        <f t="shared" ref="L44:R44" si="29">SUM(L45:L55)</f>
        <v>0.65</v>
      </c>
      <c r="M44" s="102">
        <f t="shared" si="29"/>
        <v>23.400000000000002</v>
      </c>
      <c r="N44" s="102">
        <f t="shared" si="29"/>
        <v>60.419999999999995</v>
      </c>
      <c r="O44" s="102">
        <f t="shared" si="29"/>
        <v>2.2000000000000002</v>
      </c>
      <c r="P44" s="102">
        <f t="shared" si="29"/>
        <v>0</v>
      </c>
      <c r="Q44" s="102">
        <f t="shared" si="29"/>
        <v>0</v>
      </c>
      <c r="R44" s="102">
        <f t="shared" si="29"/>
        <v>0.22</v>
      </c>
      <c r="S44" s="245"/>
      <c r="T44" s="245"/>
      <c r="U44" s="245"/>
      <c r="V44" s="102">
        <f>SUM(V45:V55)</f>
        <v>0</v>
      </c>
      <c r="W44" s="102">
        <f>SUM(W45:W55)</f>
        <v>2.31</v>
      </c>
      <c r="X44" s="245"/>
      <c r="Y44" s="102">
        <f t="shared" ref="Y44:AE44" si="30">SUM(Y45:Y55)</f>
        <v>0</v>
      </c>
      <c r="Z44" s="102">
        <f t="shared" si="30"/>
        <v>0</v>
      </c>
      <c r="AA44" s="102">
        <f t="shared" si="30"/>
        <v>0</v>
      </c>
      <c r="AB44" s="102">
        <f t="shared" si="30"/>
        <v>0.03</v>
      </c>
      <c r="AC44" s="102">
        <f t="shared" si="30"/>
        <v>1.2799999999999998</v>
      </c>
      <c r="AD44" s="102">
        <f t="shared" si="30"/>
        <v>0</v>
      </c>
      <c r="AE44" s="102">
        <f t="shared" si="30"/>
        <v>0</v>
      </c>
      <c r="AF44" s="245"/>
      <c r="AG44" s="245"/>
      <c r="AH44" s="102">
        <f t="shared" ref="AH44:AM44" si="31">SUM(AH45:AH55)</f>
        <v>0</v>
      </c>
      <c r="AI44" s="102">
        <f t="shared" si="31"/>
        <v>0</v>
      </c>
      <c r="AJ44" s="102">
        <f t="shared" si="31"/>
        <v>0</v>
      </c>
      <c r="AK44" s="102">
        <f t="shared" si="31"/>
        <v>0.72</v>
      </c>
      <c r="AL44" s="102">
        <f t="shared" si="31"/>
        <v>0.22</v>
      </c>
      <c r="AM44" s="102">
        <f t="shared" si="31"/>
        <v>1.34</v>
      </c>
      <c r="AN44" s="245"/>
      <c r="AO44" s="102">
        <f>SUM(AO45:AO55)</f>
        <v>0</v>
      </c>
      <c r="AP44" s="102">
        <f>SUM(AP45:AP55)</f>
        <v>0.44</v>
      </c>
      <c r="AQ44" s="102">
        <f>SUM(AQ45:AQ55)</f>
        <v>0.22</v>
      </c>
      <c r="AR44" s="102">
        <f>SUM(AR45:AR55)</f>
        <v>0</v>
      </c>
      <c r="AS44" s="245"/>
      <c r="AT44" s="102">
        <f>SUM(AT45:AT55)</f>
        <v>0</v>
      </c>
      <c r="AU44" s="102">
        <f>SUM(AU45:AU55)</f>
        <v>0</v>
      </c>
      <c r="AV44" s="954"/>
    </row>
    <row r="45" spans="1:48" s="336" customFormat="1" ht="31.5" customHeight="1">
      <c r="A45" s="711" t="s">
        <v>802</v>
      </c>
      <c r="B45" s="711"/>
      <c r="C45" s="374" t="s">
        <v>467</v>
      </c>
      <c r="D45" s="176" t="s">
        <v>88</v>
      </c>
      <c r="E45" s="366">
        <v>0.35</v>
      </c>
      <c r="F45" s="366"/>
      <c r="G45" s="366">
        <f>E45</f>
        <v>0.35</v>
      </c>
      <c r="H45" s="176" t="s">
        <v>22</v>
      </c>
      <c r="I45" s="711"/>
      <c r="J45" s="997">
        <f t="shared" si="2"/>
        <v>0.35</v>
      </c>
      <c r="K45" s="995"/>
      <c r="L45" s="366"/>
      <c r="M45" s="366"/>
      <c r="N45" s="366">
        <v>7.0000000000000007E-2</v>
      </c>
      <c r="O45" s="366"/>
      <c r="P45" s="366"/>
      <c r="Q45" s="366"/>
      <c r="R45" s="366"/>
      <c r="S45" s="1075"/>
      <c r="T45" s="1075"/>
      <c r="U45" s="1075"/>
      <c r="V45" s="366"/>
      <c r="W45" s="366"/>
      <c r="X45" s="1075"/>
      <c r="Y45" s="366"/>
      <c r="Z45" s="366"/>
      <c r="AA45" s="366"/>
      <c r="AB45" s="366">
        <v>0.03</v>
      </c>
      <c r="AC45" s="366">
        <v>0.15</v>
      </c>
      <c r="AD45" s="366"/>
      <c r="AE45" s="366"/>
      <c r="AF45" s="1075"/>
      <c r="AG45" s="1075"/>
      <c r="AH45" s="366"/>
      <c r="AI45" s="366"/>
      <c r="AJ45" s="366"/>
      <c r="AK45" s="366"/>
      <c r="AL45" s="366"/>
      <c r="AM45" s="366">
        <v>0.1</v>
      </c>
      <c r="AN45" s="1075"/>
      <c r="AO45" s="366"/>
      <c r="AP45" s="366"/>
      <c r="AQ45" s="366"/>
      <c r="AR45" s="366"/>
      <c r="AS45" s="1075"/>
      <c r="AT45" s="366"/>
      <c r="AU45" s="366"/>
      <c r="AV45" s="176" t="e">
        <f>#REF!</f>
        <v>#REF!</v>
      </c>
    </row>
    <row r="46" spans="1:48" s="336" customFormat="1" ht="27.75" customHeight="1">
      <c r="A46" s="711" t="s">
        <v>802</v>
      </c>
      <c r="B46" s="711" t="s">
        <v>873</v>
      </c>
      <c r="C46" s="374" t="s">
        <v>368</v>
      </c>
      <c r="D46" s="176" t="s">
        <v>88</v>
      </c>
      <c r="E46" s="366">
        <v>8.370000000000001</v>
      </c>
      <c r="F46" s="366"/>
      <c r="G46" s="366">
        <f>E46</f>
        <v>8.370000000000001</v>
      </c>
      <c r="H46" s="176" t="s">
        <v>24</v>
      </c>
      <c r="I46" s="711"/>
      <c r="J46" s="997">
        <f t="shared" si="2"/>
        <v>8.370000000000001</v>
      </c>
      <c r="K46" s="995"/>
      <c r="L46" s="366">
        <v>0.65</v>
      </c>
      <c r="M46" s="366"/>
      <c r="N46" s="366">
        <v>2.2200000000000002</v>
      </c>
      <c r="O46" s="366">
        <v>2.2000000000000002</v>
      </c>
      <c r="P46" s="366"/>
      <c r="Q46" s="366"/>
      <c r="R46" s="366">
        <v>0.22</v>
      </c>
      <c r="S46" s="1075"/>
      <c r="T46" s="1075"/>
      <c r="U46" s="1075"/>
      <c r="V46" s="366"/>
      <c r="W46" s="366">
        <v>2.2000000000000002</v>
      </c>
      <c r="X46" s="1075"/>
      <c r="Y46" s="366"/>
      <c r="Z46" s="366"/>
      <c r="AA46" s="366"/>
      <c r="AB46" s="366"/>
      <c r="AC46" s="366"/>
      <c r="AD46" s="366"/>
      <c r="AE46" s="366"/>
      <c r="AF46" s="1075"/>
      <c r="AG46" s="1075"/>
      <c r="AH46" s="366"/>
      <c r="AI46" s="366"/>
      <c r="AJ46" s="366"/>
      <c r="AK46" s="366"/>
      <c r="AL46" s="366">
        <v>0.22</v>
      </c>
      <c r="AM46" s="366"/>
      <c r="AN46" s="1075"/>
      <c r="AO46" s="366"/>
      <c r="AP46" s="366">
        <v>0.44</v>
      </c>
      <c r="AQ46" s="366">
        <v>0.22</v>
      </c>
      <c r="AR46" s="366"/>
      <c r="AS46" s="1075"/>
      <c r="AT46" s="366"/>
      <c r="AU46" s="366"/>
      <c r="AV46" s="176" t="e">
        <f>#REF!</f>
        <v>#REF!</v>
      </c>
    </row>
    <row r="47" spans="1:48" s="336" customFormat="1" ht="31.5" customHeight="1">
      <c r="A47" s="711" t="s">
        <v>802</v>
      </c>
      <c r="B47" s="711" t="s">
        <v>873</v>
      </c>
      <c r="C47" s="686" t="s">
        <v>469</v>
      </c>
      <c r="D47" s="685" t="s">
        <v>88</v>
      </c>
      <c r="E47" s="687">
        <v>1.63</v>
      </c>
      <c r="F47" s="687"/>
      <c r="G47" s="687">
        <f>E47</f>
        <v>1.63</v>
      </c>
      <c r="H47" s="176" t="s">
        <v>24</v>
      </c>
      <c r="I47" s="711"/>
      <c r="J47" s="997">
        <f t="shared" si="2"/>
        <v>1.63</v>
      </c>
      <c r="K47" s="995"/>
      <c r="L47" s="687"/>
      <c r="M47" s="687"/>
      <c r="N47" s="687">
        <v>1.63</v>
      </c>
      <c r="O47" s="687"/>
      <c r="P47" s="687"/>
      <c r="Q47" s="687"/>
      <c r="R47" s="687"/>
      <c r="S47" s="1074"/>
      <c r="T47" s="1074"/>
      <c r="U47" s="1074"/>
      <c r="V47" s="687"/>
      <c r="W47" s="687"/>
      <c r="X47" s="1074"/>
      <c r="Y47" s="687"/>
      <c r="Z47" s="687"/>
      <c r="AA47" s="687"/>
      <c r="AB47" s="687"/>
      <c r="AC47" s="687"/>
      <c r="AD47" s="687"/>
      <c r="AE47" s="687"/>
      <c r="AF47" s="1074"/>
      <c r="AG47" s="1074"/>
      <c r="AH47" s="687"/>
      <c r="AI47" s="687"/>
      <c r="AJ47" s="687"/>
      <c r="AK47" s="687"/>
      <c r="AL47" s="687"/>
      <c r="AM47" s="687"/>
      <c r="AN47" s="1074"/>
      <c r="AO47" s="687"/>
      <c r="AP47" s="687"/>
      <c r="AQ47" s="687"/>
      <c r="AR47" s="687"/>
      <c r="AS47" s="1074"/>
      <c r="AT47" s="687"/>
      <c r="AU47" s="687"/>
      <c r="AV47" s="176" t="e">
        <f>#REF!</f>
        <v>#REF!</v>
      </c>
    </row>
    <row r="48" spans="1:48" s="336" customFormat="1" ht="31.5" customHeight="1">
      <c r="A48" s="711" t="s">
        <v>802</v>
      </c>
      <c r="B48" s="711" t="s">
        <v>873</v>
      </c>
      <c r="C48" s="694" t="s">
        <v>471</v>
      </c>
      <c r="D48" s="695" t="s">
        <v>88</v>
      </c>
      <c r="E48" s="687">
        <v>12</v>
      </c>
      <c r="F48" s="687"/>
      <c r="G48" s="687">
        <f>E48</f>
        <v>12</v>
      </c>
      <c r="H48" s="176" t="s">
        <v>24</v>
      </c>
      <c r="I48" s="711"/>
      <c r="J48" s="997">
        <f t="shared" si="2"/>
        <v>12</v>
      </c>
      <c r="K48" s="995"/>
      <c r="L48" s="687"/>
      <c r="M48" s="687">
        <v>3.3</v>
      </c>
      <c r="N48" s="687">
        <v>8.6999999999999993</v>
      </c>
      <c r="O48" s="687"/>
      <c r="P48" s="687"/>
      <c r="Q48" s="687"/>
      <c r="R48" s="687"/>
      <c r="S48" s="1074"/>
      <c r="T48" s="1074"/>
      <c r="U48" s="1074"/>
      <c r="V48" s="687"/>
      <c r="W48" s="687"/>
      <c r="X48" s="1074"/>
      <c r="Y48" s="687"/>
      <c r="Z48" s="687"/>
      <c r="AA48" s="687"/>
      <c r="AB48" s="687"/>
      <c r="AC48" s="687"/>
      <c r="AD48" s="687"/>
      <c r="AE48" s="687"/>
      <c r="AF48" s="1074"/>
      <c r="AG48" s="1074"/>
      <c r="AH48" s="687"/>
      <c r="AI48" s="687"/>
      <c r="AJ48" s="687"/>
      <c r="AK48" s="687"/>
      <c r="AL48" s="687"/>
      <c r="AM48" s="687"/>
      <c r="AN48" s="1074"/>
      <c r="AO48" s="687"/>
      <c r="AP48" s="687"/>
      <c r="AQ48" s="687"/>
      <c r="AR48" s="687"/>
      <c r="AS48" s="1074"/>
      <c r="AT48" s="687"/>
      <c r="AU48" s="687"/>
      <c r="AV48" s="176" t="e">
        <f>#REF!</f>
        <v>#REF!</v>
      </c>
    </row>
    <row r="49" spans="1:150" s="336" customFormat="1" ht="31.5" customHeight="1">
      <c r="A49" s="711" t="s">
        <v>802</v>
      </c>
      <c r="B49" s="711"/>
      <c r="C49" s="696" t="s">
        <v>369</v>
      </c>
      <c r="D49" s="331" t="s">
        <v>88</v>
      </c>
      <c r="E49" s="366">
        <v>3.2</v>
      </c>
      <c r="F49" s="366"/>
      <c r="G49" s="738">
        <v>3.2</v>
      </c>
      <c r="H49" s="176" t="s">
        <v>26</v>
      </c>
      <c r="I49" s="711"/>
      <c r="J49" s="997">
        <f t="shared" si="2"/>
        <v>3.2</v>
      </c>
      <c r="K49" s="995"/>
      <c r="L49" s="366"/>
      <c r="M49" s="366"/>
      <c r="N49" s="366"/>
      <c r="O49" s="366"/>
      <c r="P49" s="366"/>
      <c r="Q49" s="366"/>
      <c r="R49" s="366"/>
      <c r="S49" s="1075"/>
      <c r="T49" s="1075"/>
      <c r="U49" s="1075"/>
      <c r="V49" s="366"/>
      <c r="W49" s="366">
        <v>0.11</v>
      </c>
      <c r="X49" s="1075"/>
      <c r="Y49" s="366"/>
      <c r="Z49" s="366"/>
      <c r="AA49" s="366"/>
      <c r="AB49" s="366"/>
      <c r="AC49" s="366">
        <v>1.1299999999999999</v>
      </c>
      <c r="AD49" s="366"/>
      <c r="AE49" s="366"/>
      <c r="AF49" s="1075"/>
      <c r="AG49" s="1075"/>
      <c r="AH49" s="366"/>
      <c r="AI49" s="366"/>
      <c r="AJ49" s="366"/>
      <c r="AK49" s="366">
        <v>0.72</v>
      </c>
      <c r="AL49" s="366"/>
      <c r="AM49" s="366">
        <v>1.24</v>
      </c>
      <c r="AN49" s="1075"/>
      <c r="AO49" s="366"/>
      <c r="AP49" s="366"/>
      <c r="AQ49" s="366"/>
      <c r="AR49" s="366"/>
      <c r="AS49" s="1075"/>
      <c r="AT49" s="366"/>
      <c r="AU49" s="366"/>
      <c r="AV49" s="176" t="e">
        <f>#REF!</f>
        <v>#REF!</v>
      </c>
    </row>
    <row r="50" spans="1:150" s="336" customFormat="1" ht="33" customHeight="1">
      <c r="A50" s="711"/>
      <c r="B50" s="711"/>
      <c r="C50" s="330"/>
      <c r="D50" s="331"/>
      <c r="E50" s="96"/>
      <c r="F50" s="96"/>
      <c r="G50" s="96"/>
      <c r="H50" s="176"/>
      <c r="I50" s="711"/>
      <c r="J50" s="997"/>
      <c r="K50" s="995"/>
      <c r="L50" s="333"/>
      <c r="M50" s="333"/>
      <c r="N50" s="333"/>
      <c r="O50" s="333"/>
      <c r="P50" s="333"/>
      <c r="Q50" s="333"/>
      <c r="R50" s="333"/>
      <c r="S50" s="1072"/>
      <c r="T50" s="1072"/>
      <c r="U50" s="1072"/>
      <c r="V50" s="333"/>
      <c r="W50" s="333"/>
      <c r="X50" s="1072"/>
      <c r="Y50" s="333"/>
      <c r="Z50" s="333"/>
      <c r="AA50" s="333"/>
      <c r="AB50" s="333"/>
      <c r="AC50" s="333"/>
      <c r="AD50" s="333"/>
      <c r="AE50" s="333"/>
      <c r="AF50" s="1072"/>
      <c r="AG50" s="1072"/>
      <c r="AH50" s="333"/>
      <c r="AI50" s="333"/>
      <c r="AJ50" s="333"/>
      <c r="AK50" s="333"/>
      <c r="AL50" s="333"/>
      <c r="AM50" s="176"/>
      <c r="AN50" s="1079"/>
      <c r="AO50" s="176"/>
      <c r="AP50" s="176"/>
      <c r="AQ50" s="176"/>
      <c r="AR50" s="333"/>
      <c r="AS50" s="1072"/>
      <c r="AT50" s="333"/>
      <c r="AU50" s="333"/>
      <c r="AV50" s="304"/>
      <c r="AW50" s="294"/>
      <c r="AX50" s="294"/>
      <c r="AY50" s="294"/>
      <c r="AZ50" s="294"/>
      <c r="BA50" s="294"/>
      <c r="BB50" s="294"/>
      <c r="BC50" s="294"/>
    </row>
    <row r="51" spans="1:150" s="1161" customFormat="1" ht="58.5" customHeight="1">
      <c r="A51" s="1153" t="s">
        <v>851</v>
      </c>
      <c r="B51" s="1153" t="s">
        <v>824</v>
      </c>
      <c r="C51" s="1171" t="s">
        <v>852</v>
      </c>
      <c r="D51" s="1153" t="s">
        <v>88</v>
      </c>
      <c r="E51" s="1166"/>
      <c r="F51" s="1166"/>
      <c r="G51" s="1155"/>
      <c r="H51" s="1156" t="s">
        <v>26</v>
      </c>
      <c r="I51" s="1153"/>
      <c r="J51" s="1158">
        <f t="shared" ref="J51" si="32">SUM(K51:AU51)</f>
        <v>5.25</v>
      </c>
      <c r="K51" s="1172"/>
      <c r="L51" s="1172"/>
      <c r="M51" s="1159"/>
      <c r="N51" s="1159">
        <v>5.25</v>
      </c>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1159"/>
      <c r="AP51" s="1159"/>
      <c r="AQ51" s="1159"/>
      <c r="AR51" s="1159"/>
      <c r="AS51" s="1159"/>
      <c r="AT51" s="1159"/>
      <c r="AU51" s="1159"/>
      <c r="AV51" s="1160"/>
      <c r="AW51" s="1160"/>
      <c r="AY51" s="1173"/>
      <c r="AZ51" s="1173"/>
      <c r="BA51" s="1173"/>
      <c r="BB51" s="1173"/>
      <c r="BC51" s="1173"/>
      <c r="BD51" s="1173"/>
      <c r="ET51" s="1153"/>
    </row>
    <row r="52" spans="1:150" s="1105" customFormat="1" ht="100.5" customHeight="1">
      <c r="A52" s="1091" t="s">
        <v>816</v>
      </c>
      <c r="B52" s="1079" t="s">
        <v>817</v>
      </c>
      <c r="C52" s="1131" t="s">
        <v>835</v>
      </c>
      <c r="D52" s="1091" t="s">
        <v>88</v>
      </c>
      <c r="E52" s="1075">
        <v>9.5</v>
      </c>
      <c r="F52" s="1101"/>
      <c r="G52" s="1094">
        <f>E52</f>
        <v>9.5</v>
      </c>
      <c r="H52" s="176" t="s">
        <v>26</v>
      </c>
      <c r="I52" s="1079"/>
      <c r="J52" s="1110">
        <f>SUM(K52:AU52)</f>
        <v>1.43</v>
      </c>
      <c r="K52" s="1122"/>
      <c r="L52" s="1122"/>
      <c r="M52" s="1097"/>
      <c r="N52" s="1097">
        <v>1.43</v>
      </c>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c r="AV52" s="1123"/>
      <c r="AW52" s="1123"/>
      <c r="ET52" s="1091"/>
    </row>
    <row r="53" spans="1:150" s="1053" customFormat="1" ht="24.75" customHeight="1">
      <c r="A53" s="1050" t="s">
        <v>816</v>
      </c>
      <c r="B53" s="1050"/>
      <c r="C53" s="1108" t="s">
        <v>823</v>
      </c>
      <c r="D53" s="1050" t="s">
        <v>88</v>
      </c>
      <c r="E53" s="1082">
        <v>8.5</v>
      </c>
      <c r="F53" s="1082"/>
      <c r="G53" s="1083">
        <f>E53</f>
        <v>8.5</v>
      </c>
      <c r="H53" s="176" t="s">
        <v>22</v>
      </c>
      <c r="I53" s="176"/>
      <c r="J53" s="1109">
        <f t="shared" ref="J53" si="33">SUM(K53:AU53)</f>
        <v>5</v>
      </c>
      <c r="K53" s="1051"/>
      <c r="L53" s="1051"/>
      <c r="M53" s="1051"/>
      <c r="N53" s="1051">
        <v>5</v>
      </c>
      <c r="O53" s="1051"/>
      <c r="P53" s="1051"/>
      <c r="Q53" s="1051"/>
      <c r="R53" s="1051"/>
      <c r="S53" s="1051"/>
      <c r="T53" s="1051"/>
      <c r="U53" s="1051"/>
      <c r="V53" s="1051"/>
      <c r="W53" s="1051"/>
      <c r="X53" s="1051"/>
      <c r="Y53" s="1051"/>
      <c r="Z53" s="1051"/>
      <c r="AA53" s="1051"/>
      <c r="AB53" s="1051"/>
      <c r="AC53" s="1051"/>
      <c r="AD53" s="1051"/>
      <c r="AE53" s="1051"/>
      <c r="AF53" s="1051"/>
      <c r="AG53" s="1051"/>
      <c r="AH53" s="1051"/>
      <c r="AI53" s="1051"/>
      <c r="AJ53" s="1051"/>
      <c r="AK53" s="1051"/>
      <c r="AL53" s="1051"/>
      <c r="AM53" s="1051"/>
      <c r="AN53" s="1051"/>
      <c r="AO53" s="1051"/>
      <c r="AP53" s="1051"/>
      <c r="AQ53" s="1051"/>
      <c r="AR53" s="1051"/>
      <c r="AS53" s="1051"/>
      <c r="AT53" s="1051"/>
      <c r="AU53" s="1051"/>
      <c r="AV53" s="1052" t="s">
        <v>814</v>
      </c>
      <c r="AW53" s="1052"/>
      <c r="BA53" s="1054" t="s">
        <v>815</v>
      </c>
      <c r="ET53" s="1050"/>
    </row>
    <row r="54" spans="1:150" s="1087" customFormat="1" ht="47.25">
      <c r="A54" s="1050" t="s">
        <v>816</v>
      </c>
      <c r="B54" s="176" t="s">
        <v>820</v>
      </c>
      <c r="C54" s="1106" t="s">
        <v>821</v>
      </c>
      <c r="D54" s="1050" t="s">
        <v>88</v>
      </c>
      <c r="E54" s="1107">
        <f>G54</f>
        <v>52.22</v>
      </c>
      <c r="F54" s="1084"/>
      <c r="G54" s="1083">
        <v>52.22</v>
      </c>
      <c r="H54" s="176" t="s">
        <v>24</v>
      </c>
      <c r="I54" s="176"/>
      <c r="J54" s="1109">
        <f t="shared" ref="J54" si="34">SUM(K54:AU54)</f>
        <v>52.22</v>
      </c>
      <c r="K54" s="1085"/>
      <c r="L54" s="1085"/>
      <c r="M54" s="1085">
        <v>20.100000000000001</v>
      </c>
      <c r="N54" s="1085">
        <v>32.119999999999997</v>
      </c>
      <c r="O54" s="1085"/>
      <c r="P54" s="1085"/>
      <c r="Q54" s="1085"/>
      <c r="R54" s="1085"/>
      <c r="S54" s="1085"/>
      <c r="T54" s="1085"/>
      <c r="U54" s="1085"/>
      <c r="V54" s="1085"/>
      <c r="W54" s="1085"/>
      <c r="X54" s="1085"/>
      <c r="Y54" s="1085"/>
      <c r="Z54" s="1085"/>
      <c r="AA54" s="1085"/>
      <c r="AB54" s="1085"/>
      <c r="AC54" s="1085"/>
      <c r="AD54" s="1085"/>
      <c r="AE54" s="1085"/>
      <c r="AF54" s="1085"/>
      <c r="AG54" s="1085"/>
      <c r="AH54" s="1085"/>
      <c r="AI54" s="1085"/>
      <c r="AJ54" s="1085"/>
      <c r="AK54" s="1085"/>
      <c r="AL54" s="1085"/>
      <c r="AM54" s="1085"/>
      <c r="AN54" s="1085"/>
      <c r="AO54" s="1085"/>
      <c r="AP54" s="1085"/>
      <c r="AQ54" s="1085"/>
      <c r="AR54" s="1085"/>
      <c r="AS54" s="1085"/>
      <c r="AT54" s="1085"/>
      <c r="AU54" s="1085"/>
      <c r="AV54" s="1086" t="s">
        <v>814</v>
      </c>
      <c r="AW54" s="1086"/>
      <c r="BA54" s="1087" t="s">
        <v>822</v>
      </c>
      <c r="ET54" s="1050" t="s">
        <v>819</v>
      </c>
    </row>
    <row r="55" spans="1:150" s="336" customFormat="1" ht="31.5" customHeight="1">
      <c r="A55" s="711" t="s">
        <v>802</v>
      </c>
      <c r="B55" s="711"/>
      <c r="C55" s="330" t="s">
        <v>473</v>
      </c>
      <c r="D55" s="331" t="s">
        <v>88</v>
      </c>
      <c r="E55" s="96">
        <v>43</v>
      </c>
      <c r="F55" s="96"/>
      <c r="G55" s="96">
        <v>4</v>
      </c>
      <c r="H55" s="176" t="s">
        <v>26</v>
      </c>
      <c r="I55" s="711"/>
      <c r="J55" s="997">
        <f t="shared" ref="J55:J98" si="35">SUM(L55:AU55)</f>
        <v>4</v>
      </c>
      <c r="K55" s="995"/>
      <c r="L55" s="333"/>
      <c r="M55" s="333"/>
      <c r="N55" s="333">
        <v>4</v>
      </c>
      <c r="O55" s="333"/>
      <c r="P55" s="333"/>
      <c r="Q55" s="333"/>
      <c r="R55" s="333"/>
      <c r="S55" s="1072"/>
      <c r="T55" s="1072"/>
      <c r="U55" s="1072"/>
      <c r="V55" s="333"/>
      <c r="W55" s="333"/>
      <c r="X55" s="1072"/>
      <c r="Y55" s="333"/>
      <c r="Z55" s="333"/>
      <c r="AA55" s="333"/>
      <c r="AB55" s="333"/>
      <c r="AC55" s="333"/>
      <c r="AD55" s="333"/>
      <c r="AE55" s="333"/>
      <c r="AF55" s="1072"/>
      <c r="AG55" s="1072"/>
      <c r="AH55" s="333"/>
      <c r="AI55" s="333"/>
      <c r="AJ55" s="333"/>
      <c r="AK55" s="333"/>
      <c r="AL55" s="333"/>
      <c r="AM55" s="176"/>
      <c r="AN55" s="1079"/>
      <c r="AO55" s="176"/>
      <c r="AP55" s="176"/>
      <c r="AQ55" s="176"/>
      <c r="AR55" s="333"/>
      <c r="AS55" s="1072"/>
      <c r="AT55" s="333"/>
      <c r="AU55" s="333"/>
      <c r="AV55" s="176"/>
    </row>
    <row r="56" spans="1:150" s="962" customFormat="1" ht="43.5" customHeight="1">
      <c r="A56" s="954" t="s">
        <v>168</v>
      </c>
      <c r="B56" s="954"/>
      <c r="C56" s="975" t="s">
        <v>474</v>
      </c>
      <c r="D56" s="976" t="s">
        <v>87</v>
      </c>
      <c r="E56" s="102">
        <f>SUM(E57:E58)</f>
        <v>0</v>
      </c>
      <c r="F56" s="974">
        <f>SUM(F57:F58)</f>
        <v>0</v>
      </c>
      <c r="G56" s="974">
        <f>SUM(G57:G58)</f>
        <v>0</v>
      </c>
      <c r="H56" s="954"/>
      <c r="I56" s="1059"/>
      <c r="J56" s="1021">
        <f t="shared" si="35"/>
        <v>0</v>
      </c>
      <c r="K56" s="998"/>
      <c r="L56" s="102">
        <f t="shared" ref="L56:AU56" si="36">SUM(L57:L58)</f>
        <v>0</v>
      </c>
      <c r="M56" s="102">
        <f t="shared" si="36"/>
        <v>0</v>
      </c>
      <c r="N56" s="102">
        <f t="shared" si="36"/>
        <v>0</v>
      </c>
      <c r="O56" s="102">
        <f t="shared" si="36"/>
        <v>0</v>
      </c>
      <c r="P56" s="102">
        <f>SUM(P57:P58)</f>
        <v>0</v>
      </c>
      <c r="Q56" s="102">
        <f t="shared" si="36"/>
        <v>0</v>
      </c>
      <c r="R56" s="102">
        <f t="shared" si="36"/>
        <v>0</v>
      </c>
      <c r="S56" s="245"/>
      <c r="T56" s="245"/>
      <c r="U56" s="245"/>
      <c r="V56" s="102">
        <f>SUM(V57:V58)</f>
        <v>0</v>
      </c>
      <c r="W56" s="102">
        <f>SUM(W57:W58)</f>
        <v>0</v>
      </c>
      <c r="X56" s="245"/>
      <c r="Y56" s="102">
        <f t="shared" ref="Y56:AE56" si="37">SUM(Y57:Y58)</f>
        <v>0</v>
      </c>
      <c r="Z56" s="102">
        <f t="shared" si="37"/>
        <v>0</v>
      </c>
      <c r="AA56" s="102">
        <f t="shared" si="37"/>
        <v>0</v>
      </c>
      <c r="AB56" s="102">
        <f t="shared" si="37"/>
        <v>0</v>
      </c>
      <c r="AC56" s="102">
        <f t="shared" si="37"/>
        <v>0</v>
      </c>
      <c r="AD56" s="102">
        <f t="shared" si="37"/>
        <v>0</v>
      </c>
      <c r="AE56" s="102">
        <f t="shared" si="37"/>
        <v>0</v>
      </c>
      <c r="AF56" s="245"/>
      <c r="AG56" s="245"/>
      <c r="AH56" s="102">
        <f t="shared" ref="AH56:AM56" si="38">SUM(AH57:AH58)</f>
        <v>0</v>
      </c>
      <c r="AI56" s="102">
        <f t="shared" si="38"/>
        <v>0</v>
      </c>
      <c r="AJ56" s="102">
        <f t="shared" si="38"/>
        <v>0</v>
      </c>
      <c r="AK56" s="102">
        <f t="shared" si="38"/>
        <v>0</v>
      </c>
      <c r="AL56" s="102">
        <f t="shared" si="38"/>
        <v>0</v>
      </c>
      <c r="AM56" s="102">
        <f t="shared" si="38"/>
        <v>0</v>
      </c>
      <c r="AN56" s="245"/>
      <c r="AO56" s="102">
        <f>SUM(AO57:AO58)</f>
        <v>0</v>
      </c>
      <c r="AP56" s="102">
        <f>SUM(AP57:AP58)</f>
        <v>0</v>
      </c>
      <c r="AQ56" s="102">
        <f>SUM(AQ57:AQ58)</f>
        <v>0</v>
      </c>
      <c r="AR56" s="102">
        <f>SUM(AR57:AR58)</f>
        <v>0</v>
      </c>
      <c r="AS56" s="245"/>
      <c r="AT56" s="102">
        <f>SUM(AT57:AT58)</f>
        <v>0</v>
      </c>
      <c r="AU56" s="102">
        <f t="shared" si="36"/>
        <v>0</v>
      </c>
      <c r="AV56" s="954"/>
    </row>
    <row r="57" spans="1:150" s="336" customFormat="1" ht="31.5" customHeight="1">
      <c r="A57" s="685" t="s">
        <v>16</v>
      </c>
      <c r="B57" s="685"/>
      <c r="C57" s="686" t="s">
        <v>475</v>
      </c>
      <c r="D57" s="685" t="s">
        <v>87</v>
      </c>
      <c r="E57" s="687"/>
      <c r="F57" s="687"/>
      <c r="G57" s="687"/>
      <c r="H57" s="176" t="s">
        <v>24</v>
      </c>
      <c r="I57" s="711"/>
      <c r="J57" s="997">
        <f t="shared" si="35"/>
        <v>0</v>
      </c>
      <c r="K57" s="995"/>
      <c r="L57" s="687"/>
      <c r="M57" s="687"/>
      <c r="N57" s="687"/>
      <c r="O57" s="687"/>
      <c r="P57" s="687"/>
      <c r="Q57" s="687"/>
      <c r="R57" s="687"/>
      <c r="S57" s="1074"/>
      <c r="T57" s="1074"/>
      <c r="U57" s="1074"/>
      <c r="V57" s="687"/>
      <c r="W57" s="687"/>
      <c r="X57" s="1074"/>
      <c r="Y57" s="687"/>
      <c r="Z57" s="687"/>
      <c r="AA57" s="687"/>
      <c r="AB57" s="687"/>
      <c r="AC57" s="687"/>
      <c r="AD57" s="687"/>
      <c r="AE57" s="687"/>
      <c r="AF57" s="1074"/>
      <c r="AG57" s="1074"/>
      <c r="AH57" s="687"/>
      <c r="AI57" s="687"/>
      <c r="AJ57" s="687"/>
      <c r="AK57" s="687"/>
      <c r="AL57" s="687"/>
      <c r="AM57" s="687"/>
      <c r="AN57" s="1074"/>
      <c r="AO57" s="687"/>
      <c r="AP57" s="687"/>
      <c r="AQ57" s="687"/>
      <c r="AR57" s="687"/>
      <c r="AS57" s="1074"/>
      <c r="AT57" s="687"/>
      <c r="AU57" s="687"/>
      <c r="AV57" s="176" t="e">
        <f>#REF!</f>
        <v>#REF!</v>
      </c>
    </row>
    <row r="58" spans="1:150" s="336" customFormat="1" ht="30.75" customHeight="1">
      <c r="A58" s="176">
        <v>5</v>
      </c>
      <c r="B58" s="176"/>
      <c r="C58" s="374" t="s">
        <v>476</v>
      </c>
      <c r="D58" s="176" t="s">
        <v>87</v>
      </c>
      <c r="E58" s="366"/>
      <c r="F58" s="366"/>
      <c r="G58" s="366"/>
      <c r="H58" s="176" t="s">
        <v>24</v>
      </c>
      <c r="I58" s="711"/>
      <c r="J58" s="997">
        <f t="shared" si="35"/>
        <v>0</v>
      </c>
      <c r="K58" s="995"/>
      <c r="L58" s="366"/>
      <c r="M58" s="366"/>
      <c r="N58" s="366"/>
      <c r="O58" s="366"/>
      <c r="P58" s="366"/>
      <c r="Q58" s="366"/>
      <c r="R58" s="366"/>
      <c r="S58" s="1075"/>
      <c r="T58" s="1075"/>
      <c r="U58" s="1075"/>
      <c r="V58" s="366"/>
      <c r="W58" s="366"/>
      <c r="X58" s="1075"/>
      <c r="Y58" s="366"/>
      <c r="Z58" s="366"/>
      <c r="AA58" s="366"/>
      <c r="AB58" s="366"/>
      <c r="AC58" s="366"/>
      <c r="AD58" s="366"/>
      <c r="AE58" s="366"/>
      <c r="AF58" s="1075"/>
      <c r="AG58" s="1075"/>
      <c r="AH58" s="366"/>
      <c r="AI58" s="366"/>
      <c r="AJ58" s="366"/>
      <c r="AK58" s="366"/>
      <c r="AL58" s="366"/>
      <c r="AM58" s="366"/>
      <c r="AN58" s="1075"/>
      <c r="AO58" s="366"/>
      <c r="AP58" s="366"/>
      <c r="AQ58" s="366"/>
      <c r="AR58" s="366"/>
      <c r="AS58" s="1075"/>
      <c r="AT58" s="366"/>
      <c r="AU58" s="366"/>
      <c r="AV58" s="176" t="e">
        <f>#REF!</f>
        <v>#REF!</v>
      </c>
    </row>
    <row r="59" spans="1:150" s="962" customFormat="1" ht="44.25" customHeight="1">
      <c r="A59" s="954" t="s">
        <v>478</v>
      </c>
      <c r="B59" s="954"/>
      <c r="C59" s="953" t="s">
        <v>479</v>
      </c>
      <c r="D59" s="954" t="s">
        <v>82</v>
      </c>
      <c r="E59" s="955">
        <f>SUM(E60:E73)</f>
        <v>45.730000000000004</v>
      </c>
      <c r="F59" s="955">
        <f>SUM(F60:F73)</f>
        <v>3.5300000000000002</v>
      </c>
      <c r="G59" s="955">
        <f>SUM(G60:G73)</f>
        <v>39.980000000000004</v>
      </c>
      <c r="H59" s="954"/>
      <c r="I59" s="1059"/>
      <c r="J59" s="1021">
        <f t="shared" si="35"/>
        <v>39.979999999999997</v>
      </c>
      <c r="K59" s="998"/>
      <c r="L59" s="955">
        <f t="shared" ref="L59:R59" si="39">SUM(L60:L73)</f>
        <v>0</v>
      </c>
      <c r="M59" s="955">
        <f t="shared" si="39"/>
        <v>19.88</v>
      </c>
      <c r="N59" s="955">
        <f t="shared" si="39"/>
        <v>18.36</v>
      </c>
      <c r="O59" s="955">
        <f t="shared" si="39"/>
        <v>0.52</v>
      </c>
      <c r="P59" s="955">
        <f t="shared" si="39"/>
        <v>0</v>
      </c>
      <c r="Q59" s="955">
        <f t="shared" si="39"/>
        <v>0</v>
      </c>
      <c r="R59" s="955">
        <f t="shared" si="39"/>
        <v>0</v>
      </c>
      <c r="S59" s="300"/>
      <c r="T59" s="300"/>
      <c r="U59" s="300"/>
      <c r="V59" s="955">
        <f>SUM(V60:V73)</f>
        <v>0</v>
      </c>
      <c r="W59" s="955">
        <f>SUM(W60:W73)</f>
        <v>0</v>
      </c>
      <c r="X59" s="300"/>
      <c r="Y59" s="955">
        <f t="shared" ref="Y59:AE59" si="40">SUM(Y60:Y73)</f>
        <v>0</v>
      </c>
      <c r="Z59" s="955">
        <f t="shared" si="40"/>
        <v>0</v>
      </c>
      <c r="AA59" s="955">
        <f t="shared" si="40"/>
        <v>0</v>
      </c>
      <c r="AB59" s="955">
        <f t="shared" si="40"/>
        <v>0</v>
      </c>
      <c r="AC59" s="955">
        <f t="shared" si="40"/>
        <v>0</v>
      </c>
      <c r="AD59" s="955">
        <f t="shared" si="40"/>
        <v>0</v>
      </c>
      <c r="AE59" s="955">
        <f t="shared" si="40"/>
        <v>0</v>
      </c>
      <c r="AF59" s="300"/>
      <c r="AG59" s="300"/>
      <c r="AH59" s="955">
        <f t="shared" ref="AH59:AM59" si="41">SUM(AH60:AH73)</f>
        <v>0</v>
      </c>
      <c r="AI59" s="955">
        <f t="shared" si="41"/>
        <v>0</v>
      </c>
      <c r="AJ59" s="955">
        <f t="shared" si="41"/>
        <v>0</v>
      </c>
      <c r="AK59" s="955">
        <f t="shared" si="41"/>
        <v>0</v>
      </c>
      <c r="AL59" s="955">
        <f t="shared" si="41"/>
        <v>0</v>
      </c>
      <c r="AM59" s="955">
        <f t="shared" si="41"/>
        <v>0</v>
      </c>
      <c r="AN59" s="300"/>
      <c r="AO59" s="955">
        <f>SUM(AO60:AO73)</f>
        <v>0</v>
      </c>
      <c r="AP59" s="955">
        <f>SUM(AP60:AP73)</f>
        <v>0</v>
      </c>
      <c r="AQ59" s="955">
        <f>SUM(AQ60:AQ73)</f>
        <v>1.22</v>
      </c>
      <c r="AR59" s="955">
        <f>SUM(AR60:AR73)</f>
        <v>0</v>
      </c>
      <c r="AS59" s="300"/>
      <c r="AT59" s="955">
        <f t="shared" ref="AT59:BC59" si="42">SUM(AT60:AT73)</f>
        <v>0</v>
      </c>
      <c r="AU59" s="955">
        <f t="shared" si="42"/>
        <v>0</v>
      </c>
      <c r="AV59" s="955" t="e">
        <f t="shared" si="42"/>
        <v>#REF!</v>
      </c>
      <c r="AW59" s="955">
        <f t="shared" si="42"/>
        <v>0</v>
      </c>
      <c r="AX59" s="955">
        <f t="shared" si="42"/>
        <v>0</v>
      </c>
      <c r="AY59" s="955">
        <f t="shared" si="42"/>
        <v>0</v>
      </c>
      <c r="AZ59" s="955">
        <f t="shared" si="42"/>
        <v>0</v>
      </c>
      <c r="BA59" s="955">
        <f t="shared" si="42"/>
        <v>0</v>
      </c>
      <c r="BB59" s="955">
        <f t="shared" si="42"/>
        <v>0</v>
      </c>
      <c r="BC59" s="955">
        <f t="shared" si="42"/>
        <v>0</v>
      </c>
    </row>
    <row r="60" spans="1:150" s="336" customFormat="1" ht="31.5" customHeight="1">
      <c r="A60" s="176" t="s">
        <v>802</v>
      </c>
      <c r="B60" s="176"/>
      <c r="C60" s="374" t="s">
        <v>480</v>
      </c>
      <c r="D60" s="176" t="s">
        <v>82</v>
      </c>
      <c r="E60" s="333">
        <v>4.5</v>
      </c>
      <c r="F60" s="333"/>
      <c r="G60" s="333">
        <v>4.5</v>
      </c>
      <c r="H60" s="176" t="s">
        <v>24</v>
      </c>
      <c r="I60" s="711"/>
      <c r="J60" s="997">
        <f t="shared" si="35"/>
        <v>4.5</v>
      </c>
      <c r="K60" s="995"/>
      <c r="L60" s="333"/>
      <c r="M60" s="333"/>
      <c r="N60" s="333">
        <v>4.5</v>
      </c>
      <c r="O60" s="333"/>
      <c r="P60" s="333"/>
      <c r="Q60" s="333"/>
      <c r="R60" s="333"/>
      <c r="S60" s="1072"/>
      <c r="T60" s="1072"/>
      <c r="U60" s="1072"/>
      <c r="V60" s="333"/>
      <c r="W60" s="333"/>
      <c r="X60" s="1072"/>
      <c r="Y60" s="333"/>
      <c r="Z60" s="333"/>
      <c r="AA60" s="333"/>
      <c r="AB60" s="333"/>
      <c r="AC60" s="333"/>
      <c r="AD60" s="333"/>
      <c r="AE60" s="333"/>
      <c r="AF60" s="1072"/>
      <c r="AG60" s="1072"/>
      <c r="AH60" s="333"/>
      <c r="AI60" s="333"/>
      <c r="AJ60" s="333"/>
      <c r="AK60" s="333"/>
      <c r="AL60" s="333"/>
      <c r="AM60" s="333"/>
      <c r="AN60" s="1072"/>
      <c r="AO60" s="333"/>
      <c r="AP60" s="333"/>
      <c r="AQ60" s="333"/>
      <c r="AR60" s="333"/>
      <c r="AS60" s="1072"/>
      <c r="AT60" s="333"/>
      <c r="AU60" s="333"/>
      <c r="AV60" s="176" t="e">
        <f>#REF!</f>
        <v>#REF!</v>
      </c>
    </row>
    <row r="61" spans="1:150" s="336" customFormat="1" ht="31.5" customHeight="1">
      <c r="A61" s="176" t="s">
        <v>802</v>
      </c>
      <c r="B61" s="176"/>
      <c r="C61" s="374" t="s">
        <v>480</v>
      </c>
      <c r="D61" s="176" t="s">
        <v>82</v>
      </c>
      <c r="E61" s="333">
        <v>2</v>
      </c>
      <c r="F61" s="333"/>
      <c r="G61" s="333">
        <v>2</v>
      </c>
      <c r="H61" s="176" t="s">
        <v>24</v>
      </c>
      <c r="I61" s="711"/>
      <c r="J61" s="997">
        <f t="shared" si="35"/>
        <v>2</v>
      </c>
      <c r="K61" s="995"/>
      <c r="L61" s="333"/>
      <c r="M61" s="333"/>
      <c r="N61" s="333">
        <v>2</v>
      </c>
      <c r="O61" s="333"/>
      <c r="P61" s="333"/>
      <c r="Q61" s="333"/>
      <c r="R61" s="333"/>
      <c r="S61" s="1072"/>
      <c r="T61" s="1072"/>
      <c r="U61" s="1072"/>
      <c r="V61" s="333"/>
      <c r="W61" s="333"/>
      <c r="X61" s="1072"/>
      <c r="Y61" s="333"/>
      <c r="Z61" s="333"/>
      <c r="AA61" s="333"/>
      <c r="AB61" s="333"/>
      <c r="AC61" s="333"/>
      <c r="AD61" s="333"/>
      <c r="AE61" s="333"/>
      <c r="AF61" s="1072"/>
      <c r="AG61" s="1072"/>
      <c r="AH61" s="333"/>
      <c r="AI61" s="333"/>
      <c r="AJ61" s="333"/>
      <c r="AK61" s="333"/>
      <c r="AL61" s="333"/>
      <c r="AM61" s="333"/>
      <c r="AN61" s="1072"/>
      <c r="AO61" s="333"/>
      <c r="AP61" s="333"/>
      <c r="AQ61" s="333"/>
      <c r="AR61" s="333"/>
      <c r="AS61" s="1072"/>
      <c r="AT61" s="333"/>
      <c r="AU61" s="333"/>
      <c r="AV61" s="176"/>
    </row>
    <row r="62" spans="1:150" s="336" customFormat="1" ht="31.5" customHeight="1">
      <c r="A62" s="176" t="s">
        <v>802</v>
      </c>
      <c r="B62" s="176"/>
      <c r="C62" s="98" t="s">
        <v>482</v>
      </c>
      <c r="D62" s="324" t="s">
        <v>82</v>
      </c>
      <c r="E62" s="96">
        <v>5</v>
      </c>
      <c r="F62" s="96">
        <v>2.41</v>
      </c>
      <c r="G62" s="96">
        <v>2.59</v>
      </c>
      <c r="H62" s="176" t="s">
        <v>57</v>
      </c>
      <c r="I62" s="711"/>
      <c r="J62" s="997">
        <f t="shared" si="35"/>
        <v>2.59</v>
      </c>
      <c r="K62" s="995"/>
      <c r="L62" s="333"/>
      <c r="M62" s="333">
        <v>1.2</v>
      </c>
      <c r="N62" s="333">
        <v>1.39</v>
      </c>
      <c r="O62" s="333"/>
      <c r="P62" s="333"/>
      <c r="Q62" s="333"/>
      <c r="R62" s="333"/>
      <c r="S62" s="1072"/>
      <c r="T62" s="1072"/>
      <c r="U62" s="1072"/>
      <c r="V62" s="333"/>
      <c r="W62" s="333"/>
      <c r="X62" s="1072"/>
      <c r="Y62" s="333"/>
      <c r="Z62" s="333"/>
      <c r="AA62" s="333"/>
      <c r="AB62" s="333"/>
      <c r="AC62" s="333"/>
      <c r="AD62" s="333"/>
      <c r="AE62" s="333"/>
      <c r="AF62" s="1072"/>
      <c r="AG62" s="1072"/>
      <c r="AH62" s="333"/>
      <c r="AI62" s="333"/>
      <c r="AJ62" s="333"/>
      <c r="AK62" s="333"/>
      <c r="AL62" s="333"/>
      <c r="AM62" s="176"/>
      <c r="AN62" s="1079"/>
      <c r="AO62" s="176"/>
      <c r="AP62" s="176"/>
      <c r="AQ62" s="176"/>
      <c r="AR62" s="333"/>
      <c r="AS62" s="1072"/>
      <c r="AT62" s="333"/>
      <c r="AU62" s="333"/>
      <c r="AV62" s="176"/>
    </row>
    <row r="63" spans="1:150" s="336" customFormat="1" ht="60" customHeight="1">
      <c r="A63" s="176" t="s">
        <v>802</v>
      </c>
      <c r="B63" s="1057"/>
      <c r="C63" s="340" t="s">
        <v>483</v>
      </c>
      <c r="D63" s="341" t="s">
        <v>82</v>
      </c>
      <c r="E63" s="96">
        <v>0.1</v>
      </c>
      <c r="F63" s="96"/>
      <c r="G63" s="351">
        <v>0.1</v>
      </c>
      <c r="H63" s="176" t="s">
        <v>26</v>
      </c>
      <c r="I63" s="711"/>
      <c r="J63" s="997">
        <f t="shared" si="35"/>
        <v>0.1</v>
      </c>
      <c r="K63" s="995"/>
      <c r="L63" s="333"/>
      <c r="M63" s="333">
        <v>0.1</v>
      </c>
      <c r="N63" s="333"/>
      <c r="O63" s="333"/>
      <c r="P63" s="333"/>
      <c r="Q63" s="333"/>
      <c r="R63" s="333"/>
      <c r="S63" s="1072"/>
      <c r="T63" s="1072"/>
      <c r="U63" s="1072"/>
      <c r="V63" s="333"/>
      <c r="W63" s="333"/>
      <c r="X63" s="1072"/>
      <c r="Y63" s="333"/>
      <c r="Z63" s="333"/>
      <c r="AA63" s="333"/>
      <c r="AB63" s="333"/>
      <c r="AC63" s="333"/>
      <c r="AD63" s="333"/>
      <c r="AE63" s="333"/>
      <c r="AF63" s="1072"/>
      <c r="AG63" s="1072"/>
      <c r="AH63" s="333"/>
      <c r="AI63" s="333"/>
      <c r="AJ63" s="333"/>
      <c r="AK63" s="333"/>
      <c r="AL63" s="333"/>
      <c r="AM63" s="176"/>
      <c r="AN63" s="1079"/>
      <c r="AO63" s="176"/>
      <c r="AP63" s="176"/>
      <c r="AQ63" s="176"/>
      <c r="AR63" s="333"/>
      <c r="AS63" s="1072"/>
      <c r="AT63" s="333"/>
      <c r="AU63" s="333"/>
      <c r="AV63" s="176"/>
    </row>
    <row r="64" spans="1:150" s="336" customFormat="1" ht="31.5" customHeight="1">
      <c r="A64" s="176" t="s">
        <v>802</v>
      </c>
      <c r="B64" s="176"/>
      <c r="C64" s="330" t="s">
        <v>484</v>
      </c>
      <c r="D64" s="337" t="s">
        <v>82</v>
      </c>
      <c r="E64" s="96">
        <v>1</v>
      </c>
      <c r="F64" s="96"/>
      <c r="G64" s="96">
        <v>0</v>
      </c>
      <c r="H64" s="176" t="s">
        <v>26</v>
      </c>
      <c r="I64" s="711"/>
      <c r="J64" s="997">
        <f t="shared" si="35"/>
        <v>0</v>
      </c>
      <c r="K64" s="995"/>
      <c r="L64" s="333"/>
      <c r="M64" s="333"/>
      <c r="N64" s="333"/>
      <c r="O64" s="333"/>
      <c r="P64" s="333"/>
      <c r="Q64" s="333"/>
      <c r="R64" s="333"/>
      <c r="S64" s="1072"/>
      <c r="T64" s="1072"/>
      <c r="U64" s="1072"/>
      <c r="V64" s="333"/>
      <c r="W64" s="333"/>
      <c r="X64" s="1072"/>
      <c r="Y64" s="333"/>
      <c r="Z64" s="333"/>
      <c r="AA64" s="333"/>
      <c r="AB64" s="333"/>
      <c r="AC64" s="333"/>
      <c r="AD64" s="333"/>
      <c r="AE64" s="333"/>
      <c r="AF64" s="1072"/>
      <c r="AG64" s="1072"/>
      <c r="AH64" s="333"/>
      <c r="AI64" s="333"/>
      <c r="AJ64" s="333"/>
      <c r="AK64" s="333"/>
      <c r="AL64" s="333"/>
      <c r="AM64" s="176"/>
      <c r="AN64" s="1079"/>
      <c r="AO64" s="176"/>
      <c r="AP64" s="176"/>
      <c r="AQ64" s="176"/>
      <c r="AR64" s="333"/>
      <c r="AS64" s="1072"/>
      <c r="AT64" s="333"/>
      <c r="AU64" s="333"/>
      <c r="AV64" s="176"/>
    </row>
    <row r="65" spans="1:55" s="336" customFormat="1" ht="31.5" customHeight="1">
      <c r="A65" s="176" t="s">
        <v>802</v>
      </c>
      <c r="B65" s="176"/>
      <c r="C65" s="330" t="s">
        <v>485</v>
      </c>
      <c r="D65" s="337" t="s">
        <v>82</v>
      </c>
      <c r="E65" s="96">
        <v>0.2</v>
      </c>
      <c r="F65" s="96"/>
      <c r="G65" s="96">
        <v>0.2</v>
      </c>
      <c r="H65" s="176" t="s">
        <v>26</v>
      </c>
      <c r="I65" s="711"/>
      <c r="J65" s="997">
        <f t="shared" si="35"/>
        <v>0.2</v>
      </c>
      <c r="K65" s="995"/>
      <c r="L65" s="333"/>
      <c r="N65" s="333">
        <v>0.2</v>
      </c>
      <c r="O65" s="333"/>
      <c r="P65" s="333"/>
      <c r="Q65" s="333"/>
      <c r="R65" s="333"/>
      <c r="S65" s="1072"/>
      <c r="T65" s="1072"/>
      <c r="U65" s="1072"/>
      <c r="V65" s="333"/>
      <c r="W65" s="333"/>
      <c r="X65" s="1072"/>
      <c r="Y65" s="333"/>
      <c r="Z65" s="333"/>
      <c r="AA65" s="333"/>
      <c r="AB65" s="333"/>
      <c r="AC65" s="333"/>
      <c r="AD65" s="333"/>
      <c r="AE65" s="333"/>
      <c r="AF65" s="1072"/>
      <c r="AG65" s="1072"/>
      <c r="AH65" s="333"/>
      <c r="AI65" s="333"/>
      <c r="AJ65" s="333"/>
      <c r="AK65" s="333"/>
      <c r="AL65" s="333"/>
      <c r="AM65" s="176"/>
      <c r="AN65" s="1079"/>
      <c r="AO65" s="176"/>
      <c r="AP65" s="176"/>
      <c r="AQ65" s="176"/>
      <c r="AR65" s="333"/>
      <c r="AS65" s="1072"/>
      <c r="AT65" s="333"/>
      <c r="AU65" s="333"/>
      <c r="AV65" s="176"/>
    </row>
    <row r="66" spans="1:55" s="336" customFormat="1" ht="31.5" customHeight="1">
      <c r="A66" s="176" t="s">
        <v>802</v>
      </c>
      <c r="B66" s="176"/>
      <c r="C66" s="330" t="s">
        <v>696</v>
      </c>
      <c r="D66" s="337" t="s">
        <v>82</v>
      </c>
      <c r="E66" s="96">
        <v>4.9000000000000004</v>
      </c>
      <c r="F66" s="96"/>
      <c r="G66" s="96">
        <v>4.9000000000000004</v>
      </c>
      <c r="H66" s="711" t="s">
        <v>55</v>
      </c>
      <c r="I66" s="711"/>
      <c r="J66" s="997">
        <f t="shared" si="35"/>
        <v>4.9000000000000004</v>
      </c>
      <c r="K66" s="995"/>
      <c r="L66" s="333"/>
      <c r="M66" s="176">
        <v>1.34</v>
      </c>
      <c r="N66" s="333">
        <v>3.56</v>
      </c>
      <c r="O66" s="333"/>
      <c r="P66" s="333"/>
      <c r="Q66" s="333"/>
      <c r="R66" s="333"/>
      <c r="S66" s="1072"/>
      <c r="T66" s="1072"/>
      <c r="U66" s="1072"/>
      <c r="V66" s="333"/>
      <c r="W66" s="333"/>
      <c r="X66" s="1072"/>
      <c r="Y66" s="333"/>
      <c r="Z66" s="333"/>
      <c r="AA66" s="333"/>
      <c r="AB66" s="333"/>
      <c r="AC66" s="333"/>
      <c r="AD66" s="333"/>
      <c r="AE66" s="333"/>
      <c r="AF66" s="1072"/>
      <c r="AG66" s="1072"/>
      <c r="AH66" s="333"/>
      <c r="AI66" s="333"/>
      <c r="AJ66" s="333"/>
      <c r="AK66" s="333"/>
      <c r="AL66" s="333"/>
      <c r="AM66" s="176"/>
      <c r="AN66" s="1079"/>
      <c r="AO66" s="176"/>
      <c r="AP66" s="176"/>
      <c r="AQ66" s="176"/>
      <c r="AR66" s="333"/>
      <c r="AS66" s="1072"/>
      <c r="AT66" s="333"/>
      <c r="AU66" s="333"/>
      <c r="AV66" s="176"/>
    </row>
    <row r="67" spans="1:55" s="336" customFormat="1" ht="31.5" customHeight="1">
      <c r="A67" s="176" t="s">
        <v>802</v>
      </c>
      <c r="B67" s="176"/>
      <c r="C67" s="330" t="s">
        <v>696</v>
      </c>
      <c r="D67" s="337" t="s">
        <v>82</v>
      </c>
      <c r="E67" s="96">
        <v>2.6</v>
      </c>
      <c r="F67" s="96"/>
      <c r="G67" s="96">
        <v>2.6</v>
      </c>
      <c r="H67" s="711" t="s">
        <v>55</v>
      </c>
      <c r="I67" s="711"/>
      <c r="J67" s="997">
        <f t="shared" si="35"/>
        <v>2.6</v>
      </c>
      <c r="K67" s="995"/>
      <c r="L67" s="333"/>
      <c r="M67" s="176">
        <v>0.2</v>
      </c>
      <c r="N67" s="333">
        <v>2.4</v>
      </c>
      <c r="O67" s="333"/>
      <c r="P67" s="333"/>
      <c r="Q67" s="333"/>
      <c r="R67" s="333"/>
      <c r="S67" s="1072"/>
      <c r="T67" s="1072"/>
      <c r="U67" s="1072"/>
      <c r="V67" s="333"/>
      <c r="W67" s="333"/>
      <c r="X67" s="1072"/>
      <c r="Y67" s="333"/>
      <c r="Z67" s="333"/>
      <c r="AA67" s="333"/>
      <c r="AB67" s="333"/>
      <c r="AC67" s="333"/>
      <c r="AD67" s="333"/>
      <c r="AE67" s="333"/>
      <c r="AF67" s="1072"/>
      <c r="AG67" s="1072"/>
      <c r="AH67" s="333"/>
      <c r="AI67" s="333"/>
      <c r="AJ67" s="333"/>
      <c r="AK67" s="333"/>
      <c r="AL67" s="333"/>
      <c r="AM67" s="176"/>
      <c r="AN67" s="1079"/>
      <c r="AO67" s="176"/>
      <c r="AP67" s="176"/>
      <c r="AQ67" s="176"/>
      <c r="AR67" s="333"/>
      <c r="AS67" s="1072"/>
      <c r="AT67" s="333"/>
      <c r="AU67" s="333"/>
      <c r="AV67" s="176"/>
    </row>
    <row r="68" spans="1:55" s="336" customFormat="1" ht="31.5" customHeight="1">
      <c r="A68" s="176" t="s">
        <v>802</v>
      </c>
      <c r="B68" s="176"/>
      <c r="C68" s="330" t="s">
        <v>697</v>
      </c>
      <c r="D68" s="337" t="s">
        <v>82</v>
      </c>
      <c r="E68" s="96">
        <v>3.8</v>
      </c>
      <c r="F68" s="96"/>
      <c r="G68" s="96">
        <v>3.8</v>
      </c>
      <c r="H68" s="176" t="s">
        <v>24</v>
      </c>
      <c r="I68" s="711"/>
      <c r="J68" s="997">
        <f t="shared" si="35"/>
        <v>3.8</v>
      </c>
      <c r="K68" s="995"/>
      <c r="L68" s="333"/>
      <c r="M68" s="176">
        <v>1.39</v>
      </c>
      <c r="N68" s="333">
        <v>0.67</v>
      </c>
      <c r="O68" s="333">
        <v>0.52</v>
      </c>
      <c r="P68" s="333"/>
      <c r="Q68" s="333"/>
      <c r="R68" s="333"/>
      <c r="S68" s="1072"/>
      <c r="T68" s="1072"/>
      <c r="U68" s="1072"/>
      <c r="V68" s="333"/>
      <c r="W68" s="333"/>
      <c r="X68" s="1072"/>
      <c r="Y68" s="333"/>
      <c r="Z68" s="333"/>
      <c r="AA68" s="333"/>
      <c r="AB68" s="333"/>
      <c r="AC68" s="333"/>
      <c r="AD68" s="333"/>
      <c r="AE68" s="333"/>
      <c r="AF68" s="1072"/>
      <c r="AG68" s="1072"/>
      <c r="AH68" s="333"/>
      <c r="AI68" s="333"/>
      <c r="AJ68" s="333"/>
      <c r="AK68" s="333"/>
      <c r="AL68" s="333"/>
      <c r="AM68" s="176"/>
      <c r="AN68" s="1079"/>
      <c r="AO68" s="176"/>
      <c r="AP68" s="176"/>
      <c r="AQ68" s="736">
        <v>1.22</v>
      </c>
      <c r="AR68" s="333"/>
      <c r="AS68" s="1072"/>
      <c r="AT68" s="333"/>
      <c r="AU68" s="333"/>
      <c r="AV68" s="176"/>
    </row>
    <row r="69" spans="1:55" s="336" customFormat="1" ht="31.5" customHeight="1">
      <c r="A69" s="176" t="s">
        <v>802</v>
      </c>
      <c r="B69" s="176"/>
      <c r="C69" s="330" t="s">
        <v>698</v>
      </c>
      <c r="D69" s="337" t="s">
        <v>82</v>
      </c>
      <c r="E69" s="96">
        <v>3.5</v>
      </c>
      <c r="F69" s="96"/>
      <c r="G69" s="96">
        <v>3.5</v>
      </c>
      <c r="H69" s="176" t="s">
        <v>176</v>
      </c>
      <c r="I69" s="711"/>
      <c r="J69" s="997">
        <f t="shared" si="35"/>
        <v>3.5</v>
      </c>
      <c r="K69" s="995"/>
      <c r="L69" s="333"/>
      <c r="M69" s="176"/>
      <c r="N69" s="333">
        <v>3.5</v>
      </c>
      <c r="O69" s="333"/>
      <c r="P69" s="333"/>
      <c r="Q69" s="333"/>
      <c r="R69" s="333"/>
      <c r="S69" s="1072"/>
      <c r="T69" s="1072"/>
      <c r="U69" s="1072"/>
      <c r="V69" s="333"/>
      <c r="W69" s="333"/>
      <c r="X69" s="1072"/>
      <c r="Y69" s="333"/>
      <c r="Z69" s="333"/>
      <c r="AA69" s="333"/>
      <c r="AB69" s="333"/>
      <c r="AC69" s="333"/>
      <c r="AD69" s="333"/>
      <c r="AE69" s="333"/>
      <c r="AF69" s="1072"/>
      <c r="AG69" s="1072"/>
      <c r="AH69" s="333"/>
      <c r="AI69" s="333"/>
      <c r="AJ69" s="333"/>
      <c r="AK69" s="333"/>
      <c r="AL69" s="333"/>
      <c r="AM69" s="176"/>
      <c r="AN69" s="1079"/>
      <c r="AO69" s="176"/>
      <c r="AP69" s="176"/>
      <c r="AQ69" s="176"/>
      <c r="AR69" s="333"/>
      <c r="AS69" s="1072"/>
      <c r="AT69" s="333"/>
      <c r="AU69" s="333"/>
      <c r="AV69" s="176"/>
    </row>
    <row r="70" spans="1:55" s="336" customFormat="1" ht="31.5" customHeight="1">
      <c r="A70" s="176" t="s">
        <v>802</v>
      </c>
      <c r="B70" s="176"/>
      <c r="C70" s="330" t="s">
        <v>681</v>
      </c>
      <c r="D70" s="337" t="s">
        <v>82</v>
      </c>
      <c r="E70" s="96">
        <v>1</v>
      </c>
      <c r="F70" s="96"/>
      <c r="G70" s="96"/>
      <c r="H70" s="176" t="s">
        <v>26</v>
      </c>
      <c r="I70" s="711"/>
      <c r="J70" s="997">
        <f t="shared" si="35"/>
        <v>0</v>
      </c>
      <c r="K70" s="995"/>
      <c r="L70" s="333"/>
      <c r="M70" s="176"/>
      <c r="N70" s="333"/>
      <c r="O70" s="333"/>
      <c r="P70" s="333"/>
      <c r="Q70" s="333"/>
      <c r="R70" s="333"/>
      <c r="S70" s="1072"/>
      <c r="T70" s="1072"/>
      <c r="U70" s="1072"/>
      <c r="V70" s="333"/>
      <c r="W70" s="333"/>
      <c r="X70" s="1072"/>
      <c r="Y70" s="333"/>
      <c r="Z70" s="333"/>
      <c r="AA70" s="333"/>
      <c r="AB70" s="333"/>
      <c r="AC70" s="333"/>
      <c r="AD70" s="333"/>
      <c r="AE70" s="333"/>
      <c r="AF70" s="1072"/>
      <c r="AG70" s="1072"/>
      <c r="AH70" s="333"/>
      <c r="AI70" s="333"/>
      <c r="AJ70" s="333"/>
      <c r="AK70" s="333"/>
      <c r="AL70" s="333"/>
      <c r="AM70" s="176"/>
      <c r="AN70" s="1079"/>
      <c r="AO70" s="176"/>
      <c r="AP70" s="176"/>
      <c r="AQ70" s="176"/>
      <c r="AR70" s="333"/>
      <c r="AS70" s="1072"/>
      <c r="AT70" s="333"/>
      <c r="AU70" s="333"/>
      <c r="AV70" s="176"/>
    </row>
    <row r="71" spans="1:55" s="336" customFormat="1" ht="45">
      <c r="A71" s="176" t="s">
        <v>802</v>
      </c>
      <c r="B71" s="176"/>
      <c r="C71" s="330" t="s">
        <v>754</v>
      </c>
      <c r="D71" s="337" t="s">
        <v>82</v>
      </c>
      <c r="E71" s="96">
        <v>12.3</v>
      </c>
      <c r="F71" s="96"/>
      <c r="G71" s="96">
        <v>13.05</v>
      </c>
      <c r="H71" s="176" t="s">
        <v>57</v>
      </c>
      <c r="I71" s="711"/>
      <c r="J71" s="997">
        <f t="shared" si="35"/>
        <v>13.05</v>
      </c>
      <c r="K71" s="995"/>
      <c r="L71" s="333"/>
      <c r="M71" s="176">
        <f>12.3+0.75</f>
        <v>13.05</v>
      </c>
      <c r="N71" s="333"/>
      <c r="O71" s="333"/>
      <c r="P71" s="333"/>
      <c r="Q71" s="333"/>
      <c r="R71" s="333"/>
      <c r="S71" s="1072"/>
      <c r="T71" s="1072"/>
      <c r="U71" s="1072"/>
      <c r="V71" s="333"/>
      <c r="W71" s="333"/>
      <c r="X71" s="1072"/>
      <c r="Y71" s="333"/>
      <c r="Z71" s="333"/>
      <c r="AA71" s="333"/>
      <c r="AB71" s="333"/>
      <c r="AC71" s="333"/>
      <c r="AD71" s="333"/>
      <c r="AE71" s="333"/>
      <c r="AF71" s="1072"/>
      <c r="AG71" s="1072"/>
      <c r="AH71" s="333"/>
      <c r="AI71" s="333"/>
      <c r="AJ71" s="333"/>
      <c r="AK71" s="333"/>
      <c r="AL71" s="333"/>
      <c r="AM71" s="176"/>
      <c r="AN71" s="1079"/>
      <c r="AO71" s="176"/>
      <c r="AP71" s="176"/>
      <c r="AQ71" s="176"/>
      <c r="AR71" s="333"/>
      <c r="AS71" s="1072"/>
      <c r="AT71" s="333"/>
      <c r="AU71" s="333"/>
      <c r="AV71" s="176"/>
    </row>
    <row r="72" spans="1:55" s="336" customFormat="1" ht="45" customHeight="1">
      <c r="A72" s="176" t="s">
        <v>802</v>
      </c>
      <c r="B72" s="176"/>
      <c r="C72" s="330" t="s">
        <v>644</v>
      </c>
      <c r="D72" s="337" t="s">
        <v>82</v>
      </c>
      <c r="E72" s="716">
        <v>3.62</v>
      </c>
      <c r="F72" s="716">
        <v>1.1200000000000001</v>
      </c>
      <c r="G72" s="977">
        <v>2.5</v>
      </c>
      <c r="H72" s="176" t="s">
        <v>24</v>
      </c>
      <c r="I72" s="711"/>
      <c r="J72" s="997">
        <f t="shared" si="35"/>
        <v>2.5</v>
      </c>
      <c r="K72" s="995"/>
      <c r="L72" s="333"/>
      <c r="M72" s="333">
        <v>2.36</v>
      </c>
      <c r="N72" s="333">
        <v>0.14000000000000001</v>
      </c>
      <c r="O72" s="333"/>
      <c r="P72" s="333"/>
      <c r="Q72" s="333"/>
      <c r="R72" s="333"/>
      <c r="S72" s="1072"/>
      <c r="T72" s="1072"/>
      <c r="U72" s="1072"/>
      <c r="V72" s="333"/>
      <c r="W72" s="333"/>
      <c r="X72" s="1072"/>
      <c r="Y72" s="333"/>
      <c r="Z72" s="333"/>
      <c r="AA72" s="333"/>
      <c r="AB72" s="333"/>
      <c r="AC72" s="333"/>
      <c r="AD72" s="333"/>
      <c r="AE72" s="333"/>
      <c r="AF72" s="1072"/>
      <c r="AG72" s="1072"/>
      <c r="AH72" s="333"/>
      <c r="AI72" s="333"/>
      <c r="AJ72" s="333"/>
      <c r="AK72" s="333"/>
      <c r="AL72" s="333"/>
      <c r="AM72" s="176"/>
      <c r="AN72" s="1079"/>
      <c r="AO72" s="176"/>
      <c r="AP72" s="176"/>
      <c r="AQ72" s="176"/>
      <c r="AR72" s="333"/>
      <c r="AS72" s="1072"/>
      <c r="AT72" s="333"/>
      <c r="AU72" s="333"/>
      <c r="AV72" s="176"/>
    </row>
    <row r="73" spans="1:55" s="336" customFormat="1" ht="45" customHeight="1">
      <c r="A73" s="176" t="s">
        <v>802</v>
      </c>
      <c r="B73" s="176"/>
      <c r="C73" s="330" t="s">
        <v>648</v>
      </c>
      <c r="D73" s="337" t="s">
        <v>82</v>
      </c>
      <c r="E73" s="716">
        <v>1.21</v>
      </c>
      <c r="F73" s="716"/>
      <c r="G73" s="716">
        <v>0.24</v>
      </c>
      <c r="H73" s="176" t="s">
        <v>22</v>
      </c>
      <c r="I73" s="711"/>
      <c r="J73" s="997">
        <f t="shared" si="35"/>
        <v>0.24</v>
      </c>
      <c r="K73" s="995"/>
      <c r="L73" s="333"/>
      <c r="M73" s="333">
        <v>0.24</v>
      </c>
      <c r="N73" s="333"/>
      <c r="O73" s="333"/>
      <c r="P73" s="333"/>
      <c r="Q73" s="333"/>
      <c r="R73" s="333"/>
      <c r="S73" s="1072"/>
      <c r="T73" s="1072"/>
      <c r="U73" s="1072"/>
      <c r="V73" s="333"/>
      <c r="W73" s="333"/>
      <c r="X73" s="1072"/>
      <c r="Y73" s="333"/>
      <c r="Z73" s="333"/>
      <c r="AA73" s="333"/>
      <c r="AB73" s="333"/>
      <c r="AC73" s="333"/>
      <c r="AD73" s="333"/>
      <c r="AE73" s="333"/>
      <c r="AF73" s="1072"/>
      <c r="AG73" s="1072"/>
      <c r="AH73" s="333"/>
      <c r="AI73" s="333"/>
      <c r="AJ73" s="333"/>
      <c r="AK73" s="333"/>
      <c r="AL73" s="333"/>
      <c r="AM73" s="176"/>
      <c r="AN73" s="1079"/>
      <c r="AO73" s="176"/>
      <c r="AP73" s="176"/>
      <c r="AQ73" s="176"/>
      <c r="AR73" s="333"/>
      <c r="AS73" s="1072"/>
      <c r="AT73" s="333"/>
      <c r="AU73" s="333"/>
      <c r="AV73" s="176"/>
    </row>
    <row r="74" spans="1:55" s="962" customFormat="1" ht="60" customHeight="1">
      <c r="A74" s="954"/>
      <c r="B74" s="954"/>
      <c r="C74" s="978" t="s">
        <v>693</v>
      </c>
      <c r="D74" s="979" t="s">
        <v>237</v>
      </c>
      <c r="E74" s="980">
        <f>SUM(E75:E76)</f>
        <v>22.3</v>
      </c>
      <c r="F74" s="980">
        <f>SUM(F75:F76)</f>
        <v>0</v>
      </c>
      <c r="G74" s="980">
        <f>SUM(G75:G76)</f>
        <v>22.3</v>
      </c>
      <c r="H74" s="954"/>
      <c r="I74" s="1059"/>
      <c r="J74" s="1021">
        <f t="shared" si="35"/>
        <v>22.3</v>
      </c>
      <c r="K74" s="998"/>
      <c r="L74" s="980">
        <f>SUM(L75:L76)</f>
        <v>0</v>
      </c>
      <c r="M74" s="980">
        <f t="shared" ref="M74:AU74" si="43">SUM(M75:M76)</f>
        <v>1.47</v>
      </c>
      <c r="N74" s="980">
        <f t="shared" si="43"/>
        <v>10.8</v>
      </c>
      <c r="O74" s="980">
        <f t="shared" si="43"/>
        <v>10.029999999999999</v>
      </c>
      <c r="P74" s="980">
        <f>SUM(P75:P76)</f>
        <v>0</v>
      </c>
      <c r="Q74" s="980">
        <f t="shared" si="43"/>
        <v>0</v>
      </c>
      <c r="R74" s="980">
        <f t="shared" si="43"/>
        <v>0</v>
      </c>
      <c r="S74" s="666"/>
      <c r="T74" s="666"/>
      <c r="U74" s="666"/>
      <c r="V74" s="980">
        <f>SUM(V75:V76)</f>
        <v>0</v>
      </c>
      <c r="W74" s="980">
        <f>SUM(W75:W76)</f>
        <v>0</v>
      </c>
      <c r="X74" s="666"/>
      <c r="Y74" s="980">
        <f t="shared" ref="Y74:AE74" si="44">SUM(Y75:Y76)</f>
        <v>0</v>
      </c>
      <c r="Z74" s="980">
        <f t="shared" si="44"/>
        <v>0</v>
      </c>
      <c r="AA74" s="980">
        <f t="shared" si="44"/>
        <v>0</v>
      </c>
      <c r="AB74" s="980">
        <f t="shared" si="44"/>
        <v>0</v>
      </c>
      <c r="AC74" s="980">
        <f t="shared" si="44"/>
        <v>0</v>
      </c>
      <c r="AD74" s="980">
        <f t="shared" si="44"/>
        <v>0</v>
      </c>
      <c r="AE74" s="980">
        <f t="shared" si="44"/>
        <v>0</v>
      </c>
      <c r="AF74" s="666"/>
      <c r="AG74" s="666"/>
      <c r="AH74" s="980">
        <f t="shared" ref="AH74:AM74" si="45">SUM(AH75:AH76)</f>
        <v>0</v>
      </c>
      <c r="AI74" s="980">
        <f t="shared" si="45"/>
        <v>0</v>
      </c>
      <c r="AJ74" s="980">
        <f t="shared" si="45"/>
        <v>0</v>
      </c>
      <c r="AK74" s="980">
        <f t="shared" si="45"/>
        <v>0</v>
      </c>
      <c r="AL74" s="980">
        <f t="shared" si="45"/>
        <v>0</v>
      </c>
      <c r="AM74" s="980">
        <f t="shared" si="45"/>
        <v>0</v>
      </c>
      <c r="AN74" s="666"/>
      <c r="AO74" s="980">
        <f>SUM(AO75:AO76)</f>
        <v>0</v>
      </c>
      <c r="AP74" s="980">
        <f>SUM(AP75:AP76)</f>
        <v>0</v>
      </c>
      <c r="AQ74" s="980">
        <f>SUM(AQ75:AQ76)</f>
        <v>0</v>
      </c>
      <c r="AR74" s="980">
        <f>SUM(AR75:AR76)</f>
        <v>0</v>
      </c>
      <c r="AS74" s="666"/>
      <c r="AT74" s="980">
        <f>SUM(AT75:AT76)</f>
        <v>0</v>
      </c>
      <c r="AU74" s="980">
        <f t="shared" si="43"/>
        <v>0</v>
      </c>
      <c r="AV74" s="954"/>
    </row>
    <row r="75" spans="1:55" s="336" customFormat="1" ht="31.5" customHeight="1">
      <c r="A75" s="176" t="s">
        <v>802</v>
      </c>
      <c r="B75" s="176"/>
      <c r="C75" s="330" t="s">
        <v>688</v>
      </c>
      <c r="D75" s="337" t="s">
        <v>237</v>
      </c>
      <c r="E75" s="96">
        <v>2.7</v>
      </c>
      <c r="F75" s="96"/>
      <c r="G75" s="96">
        <v>2.7</v>
      </c>
      <c r="H75" s="176" t="s">
        <v>24</v>
      </c>
      <c r="I75" s="711"/>
      <c r="J75" s="997">
        <f t="shared" si="35"/>
        <v>2.7</v>
      </c>
      <c r="K75" s="995"/>
      <c r="L75" s="333"/>
      <c r="M75" s="176">
        <v>1.2</v>
      </c>
      <c r="N75" s="333">
        <v>1.5</v>
      </c>
      <c r="O75" s="333"/>
      <c r="P75" s="333"/>
      <c r="Q75" s="333"/>
      <c r="R75" s="333"/>
      <c r="S75" s="1072"/>
      <c r="T75" s="1072"/>
      <c r="U75" s="1072"/>
      <c r="V75" s="333"/>
      <c r="W75" s="333"/>
      <c r="X75" s="1072"/>
      <c r="Y75" s="333"/>
      <c r="Z75" s="333"/>
      <c r="AA75" s="333"/>
      <c r="AB75" s="333"/>
      <c r="AC75" s="333"/>
      <c r="AD75" s="333"/>
      <c r="AE75" s="333"/>
      <c r="AF75" s="1072"/>
      <c r="AG75" s="1072"/>
      <c r="AH75" s="333"/>
      <c r="AI75" s="333"/>
      <c r="AJ75" s="333"/>
      <c r="AK75" s="333"/>
      <c r="AL75" s="333"/>
      <c r="AM75" s="176"/>
      <c r="AN75" s="1079"/>
      <c r="AO75" s="176"/>
      <c r="AP75" s="176"/>
      <c r="AQ75" s="176"/>
      <c r="AR75" s="333"/>
      <c r="AS75" s="1072"/>
      <c r="AT75" s="333"/>
      <c r="AU75" s="333"/>
      <c r="AV75" s="176"/>
    </row>
    <row r="76" spans="1:55" ht="60" customHeight="1">
      <c r="A76" s="304" t="s">
        <v>802</v>
      </c>
      <c r="B76" s="304"/>
      <c r="C76" s="981" t="s">
        <v>730</v>
      </c>
      <c r="D76" s="982" t="s">
        <v>237</v>
      </c>
      <c r="E76" s="968">
        <v>19.600000000000001</v>
      </c>
      <c r="F76" s="977"/>
      <c r="G76" s="977">
        <v>19.600000000000001</v>
      </c>
      <c r="H76" s="176" t="s">
        <v>19</v>
      </c>
      <c r="I76" s="1060"/>
      <c r="J76" s="997">
        <f t="shared" si="35"/>
        <v>19.600000000000001</v>
      </c>
      <c r="K76" s="995"/>
      <c r="L76" s="307"/>
      <c r="M76" s="307">
        <v>0.27</v>
      </c>
      <c r="N76" s="307">
        <v>9.3000000000000007</v>
      </c>
      <c r="O76" s="307">
        <v>10.029999999999999</v>
      </c>
      <c r="P76" s="307"/>
      <c r="Q76" s="307"/>
      <c r="R76" s="307"/>
      <c r="S76" s="1073"/>
      <c r="T76" s="1073"/>
      <c r="U76" s="1073"/>
      <c r="V76" s="307"/>
      <c r="W76" s="307"/>
      <c r="X76" s="1073"/>
      <c r="Y76" s="307"/>
      <c r="Z76" s="307"/>
      <c r="AA76" s="307"/>
      <c r="AB76" s="307"/>
      <c r="AC76" s="307"/>
      <c r="AD76" s="307"/>
      <c r="AE76" s="307"/>
      <c r="AF76" s="1073"/>
      <c r="AG76" s="1073"/>
      <c r="AH76" s="307"/>
      <c r="AI76" s="307"/>
      <c r="AJ76" s="307"/>
      <c r="AK76" s="307"/>
      <c r="AL76" s="307"/>
      <c r="AM76" s="304"/>
      <c r="AN76" s="302"/>
      <c r="AO76" s="304"/>
      <c r="AP76" s="304"/>
      <c r="AQ76" s="304"/>
      <c r="AR76" s="307"/>
      <c r="AS76" s="1073"/>
      <c r="AT76" s="307"/>
      <c r="AU76" s="307"/>
      <c r="AV76" s="304"/>
    </row>
    <row r="77" spans="1:55" s="962" customFormat="1" ht="40.5" customHeight="1">
      <c r="A77" s="954" t="s">
        <v>486</v>
      </c>
      <c r="B77" s="954"/>
      <c r="C77" s="978" t="s">
        <v>161</v>
      </c>
      <c r="D77" s="979" t="s">
        <v>59</v>
      </c>
      <c r="E77" s="971">
        <f>SUM(E78:E111)</f>
        <v>355.44</v>
      </c>
      <c r="F77" s="971">
        <f>SUM(F78:F111)</f>
        <v>35.340000000000003</v>
      </c>
      <c r="G77" s="971">
        <f>SUM(G78:G111)</f>
        <v>261.97000000000003</v>
      </c>
      <c r="H77" s="954"/>
      <c r="I77" s="1059"/>
      <c r="J77" s="1021">
        <f t="shared" si="35"/>
        <v>284.21999999999997</v>
      </c>
      <c r="K77" s="998"/>
      <c r="L77" s="971">
        <f t="shared" ref="L77:R77" si="46">SUM(L78:L111)</f>
        <v>1.83</v>
      </c>
      <c r="M77" s="971">
        <f t="shared" si="46"/>
        <v>86.94</v>
      </c>
      <c r="N77" s="971">
        <f t="shared" si="46"/>
        <v>130.13</v>
      </c>
      <c r="O77" s="971">
        <f t="shared" si="46"/>
        <v>9.66</v>
      </c>
      <c r="P77" s="971">
        <f t="shared" si="46"/>
        <v>15.98</v>
      </c>
      <c r="Q77" s="971">
        <f t="shared" si="46"/>
        <v>0.5</v>
      </c>
      <c r="R77" s="971">
        <f t="shared" si="46"/>
        <v>3.0999999999999996</v>
      </c>
      <c r="S77" s="344"/>
      <c r="T77" s="344"/>
      <c r="U77" s="344"/>
      <c r="V77" s="971">
        <f>SUM(V78:V111)</f>
        <v>0</v>
      </c>
      <c r="W77" s="971">
        <f>SUM(W78:W111)</f>
        <v>0</v>
      </c>
      <c r="X77" s="344"/>
      <c r="Y77" s="971">
        <f t="shared" ref="Y77:AE77" si="47">SUM(Y78:Y111)</f>
        <v>1.1600000000000001</v>
      </c>
      <c r="Z77" s="971">
        <f t="shared" si="47"/>
        <v>3.6</v>
      </c>
      <c r="AA77" s="971">
        <f t="shared" si="47"/>
        <v>0</v>
      </c>
      <c r="AB77" s="971">
        <f t="shared" si="47"/>
        <v>0</v>
      </c>
      <c r="AC77" s="971">
        <f t="shared" si="47"/>
        <v>0</v>
      </c>
      <c r="AD77" s="971">
        <f t="shared" si="47"/>
        <v>0</v>
      </c>
      <c r="AE77" s="971">
        <f t="shared" si="47"/>
        <v>0</v>
      </c>
      <c r="AF77" s="344"/>
      <c r="AG77" s="344"/>
      <c r="AH77" s="971">
        <f t="shared" ref="AH77:AM77" si="48">SUM(AH78:AH111)</f>
        <v>0</v>
      </c>
      <c r="AI77" s="971">
        <f t="shared" si="48"/>
        <v>0</v>
      </c>
      <c r="AJ77" s="971">
        <f t="shared" si="48"/>
        <v>0</v>
      </c>
      <c r="AK77" s="971">
        <f t="shared" si="48"/>
        <v>2.7600000000000002</v>
      </c>
      <c r="AL77" s="971">
        <f t="shared" si="48"/>
        <v>0.46</v>
      </c>
      <c r="AM77" s="971">
        <f t="shared" si="48"/>
        <v>0</v>
      </c>
      <c r="AN77" s="344"/>
      <c r="AO77" s="971">
        <f>SUM(AO78:AO111)</f>
        <v>8.89</v>
      </c>
      <c r="AP77" s="971">
        <f>SUM(AP78:AP111)</f>
        <v>6.6</v>
      </c>
      <c r="AQ77" s="971">
        <f>SUM(AQ78:AQ111)</f>
        <v>11.660000000000002</v>
      </c>
      <c r="AR77" s="971">
        <f>SUM(AR78:AR111)</f>
        <v>0</v>
      </c>
      <c r="AS77" s="344"/>
      <c r="AT77" s="971">
        <f t="shared" ref="AT77:BC77" si="49">SUM(AT78:AT111)</f>
        <v>0</v>
      </c>
      <c r="AU77" s="971">
        <f t="shared" si="49"/>
        <v>0.95</v>
      </c>
      <c r="AV77" s="971">
        <f t="shared" si="49"/>
        <v>0</v>
      </c>
      <c r="AW77" s="971">
        <f t="shared" si="49"/>
        <v>0</v>
      </c>
      <c r="AX77" s="971">
        <f t="shared" si="49"/>
        <v>0</v>
      </c>
      <c r="AY77" s="971">
        <f t="shared" si="49"/>
        <v>0</v>
      </c>
      <c r="AZ77" s="971">
        <f t="shared" si="49"/>
        <v>0</v>
      </c>
      <c r="BA77" s="971">
        <f t="shared" si="49"/>
        <v>0</v>
      </c>
      <c r="BB77" s="971">
        <f t="shared" si="49"/>
        <v>0</v>
      </c>
      <c r="BC77" s="971">
        <f t="shared" si="49"/>
        <v>0</v>
      </c>
    </row>
    <row r="78" spans="1:55" s="336" customFormat="1" ht="31.5" customHeight="1">
      <c r="A78" s="176" t="s">
        <v>802</v>
      </c>
      <c r="B78" s="176"/>
      <c r="C78" s="374" t="s">
        <v>60</v>
      </c>
      <c r="D78" s="176" t="s">
        <v>59</v>
      </c>
      <c r="E78" s="366">
        <v>15</v>
      </c>
      <c r="F78" s="366"/>
      <c r="G78" s="366">
        <f t="shared" ref="G78:G82" si="50">E78</f>
        <v>15</v>
      </c>
      <c r="H78" s="176" t="s">
        <v>24</v>
      </c>
      <c r="I78" s="711"/>
      <c r="J78" s="997">
        <f t="shared" si="35"/>
        <v>15</v>
      </c>
      <c r="K78" s="995"/>
      <c r="L78" s="366"/>
      <c r="M78" s="366">
        <v>5.6</v>
      </c>
      <c r="N78" s="366">
        <v>7.56</v>
      </c>
      <c r="O78" s="366"/>
      <c r="P78" s="366"/>
      <c r="Q78" s="366">
        <v>0.5</v>
      </c>
      <c r="R78" s="366"/>
      <c r="S78" s="1075"/>
      <c r="T78" s="1075"/>
      <c r="U78" s="1075"/>
      <c r="V78" s="366"/>
      <c r="W78" s="366"/>
      <c r="X78" s="1075"/>
      <c r="Y78" s="366"/>
      <c r="Z78" s="366"/>
      <c r="AA78" s="366"/>
      <c r="AB78" s="366"/>
      <c r="AC78" s="366"/>
      <c r="AD78" s="366"/>
      <c r="AE78" s="366"/>
      <c r="AF78" s="1075"/>
      <c r="AG78" s="1075"/>
      <c r="AH78" s="366"/>
      <c r="AI78" s="366"/>
      <c r="AJ78" s="366"/>
      <c r="AK78" s="366"/>
      <c r="AL78" s="366"/>
      <c r="AM78" s="366"/>
      <c r="AN78" s="1075"/>
      <c r="AO78" s="366"/>
      <c r="AP78" s="366"/>
      <c r="AQ78" s="366">
        <v>1.34</v>
      </c>
      <c r="AR78" s="366"/>
      <c r="AS78" s="1075"/>
      <c r="AT78" s="366"/>
      <c r="AU78" s="366"/>
      <c r="AV78" s="176"/>
    </row>
    <row r="79" spans="1:55" s="336" customFormat="1" ht="31.5" customHeight="1">
      <c r="A79" s="176" t="s">
        <v>802</v>
      </c>
      <c r="B79" s="176"/>
      <c r="C79" s="374" t="s">
        <v>488</v>
      </c>
      <c r="D79" s="176" t="s">
        <v>59</v>
      </c>
      <c r="E79" s="366">
        <v>0.5</v>
      </c>
      <c r="F79" s="366"/>
      <c r="G79" s="366">
        <f t="shared" si="50"/>
        <v>0.5</v>
      </c>
      <c r="H79" s="176" t="s">
        <v>26</v>
      </c>
      <c r="I79" s="711"/>
      <c r="J79" s="997">
        <f t="shared" si="35"/>
        <v>0.5</v>
      </c>
      <c r="K79" s="995"/>
      <c r="L79" s="366"/>
      <c r="M79" s="366">
        <v>0.26</v>
      </c>
      <c r="N79" s="366">
        <v>0.14000000000000001</v>
      </c>
      <c r="O79" s="366"/>
      <c r="P79" s="366"/>
      <c r="Q79" s="366"/>
      <c r="R79" s="366"/>
      <c r="S79" s="1075"/>
      <c r="T79" s="1075"/>
      <c r="U79" s="1075"/>
      <c r="V79" s="366"/>
      <c r="W79" s="366"/>
      <c r="X79" s="1075"/>
      <c r="Y79" s="366"/>
      <c r="Z79" s="366"/>
      <c r="AA79" s="366"/>
      <c r="AB79" s="366"/>
      <c r="AC79" s="366"/>
      <c r="AD79" s="366"/>
      <c r="AE79" s="366"/>
      <c r="AF79" s="1075"/>
      <c r="AG79" s="1075"/>
      <c r="AH79" s="366"/>
      <c r="AI79" s="366"/>
      <c r="AJ79" s="366"/>
      <c r="AK79" s="366">
        <v>0.1</v>
      </c>
      <c r="AL79" s="366"/>
      <c r="AM79" s="366"/>
      <c r="AN79" s="1075"/>
      <c r="AO79" s="366"/>
      <c r="AP79" s="366"/>
      <c r="AQ79" s="366"/>
      <c r="AR79" s="366"/>
      <c r="AS79" s="1075"/>
      <c r="AT79" s="366"/>
      <c r="AU79" s="366"/>
      <c r="AV79" s="176"/>
    </row>
    <row r="80" spans="1:55" s="336" customFormat="1" ht="31.5" customHeight="1">
      <c r="A80" s="176" t="s">
        <v>802</v>
      </c>
      <c r="B80" s="176"/>
      <c r="C80" s="699" t="s">
        <v>138</v>
      </c>
      <c r="D80" s="700" t="s">
        <v>59</v>
      </c>
      <c r="E80" s="373">
        <v>12</v>
      </c>
      <c r="F80" s="366"/>
      <c r="G80" s="366">
        <v>2.5</v>
      </c>
      <c r="H80" s="176" t="s">
        <v>26</v>
      </c>
      <c r="I80" s="711"/>
      <c r="J80" s="997">
        <f t="shared" si="35"/>
        <v>2.5000000000000004</v>
      </c>
      <c r="K80" s="995"/>
      <c r="L80" s="366"/>
      <c r="M80" s="366">
        <v>0.35</v>
      </c>
      <c r="N80" s="366">
        <v>1.19</v>
      </c>
      <c r="O80" s="366"/>
      <c r="P80" s="366"/>
      <c r="Q80" s="366"/>
      <c r="R80" s="366">
        <v>0.11</v>
      </c>
      <c r="S80" s="1075"/>
      <c r="T80" s="1075"/>
      <c r="U80" s="1075"/>
      <c r="V80" s="366"/>
      <c r="W80" s="366"/>
      <c r="X80" s="1075"/>
      <c r="Y80" s="366"/>
      <c r="Z80" s="366"/>
      <c r="AA80" s="366"/>
      <c r="AB80" s="366"/>
      <c r="AC80" s="366"/>
      <c r="AD80" s="366"/>
      <c r="AE80" s="366"/>
      <c r="AF80" s="1075"/>
      <c r="AG80" s="1075"/>
      <c r="AH80" s="366"/>
      <c r="AI80" s="366"/>
      <c r="AJ80" s="366"/>
      <c r="AK80" s="366">
        <v>0.1</v>
      </c>
      <c r="AL80" s="366"/>
      <c r="AM80" s="366"/>
      <c r="AN80" s="1075"/>
      <c r="AO80" s="366">
        <v>0.1</v>
      </c>
      <c r="AP80" s="366"/>
      <c r="AQ80" s="366"/>
      <c r="AR80" s="366"/>
      <c r="AS80" s="1075"/>
      <c r="AT80" s="366"/>
      <c r="AU80" s="366">
        <v>0.65</v>
      </c>
      <c r="AV80" s="176"/>
    </row>
    <row r="81" spans="1:48" s="336" customFormat="1" ht="63" customHeight="1">
      <c r="A81" s="711" t="s">
        <v>802</v>
      </c>
      <c r="B81" s="711" t="s">
        <v>873</v>
      </c>
      <c r="C81" s="701" t="s">
        <v>139</v>
      </c>
      <c r="D81" s="702" t="s">
        <v>59</v>
      </c>
      <c r="E81" s="373">
        <v>2.9</v>
      </c>
      <c r="F81" s="366"/>
      <c r="G81" s="366">
        <f t="shared" si="50"/>
        <v>2.9</v>
      </c>
      <c r="H81" s="176" t="s">
        <v>24</v>
      </c>
      <c r="I81" s="711"/>
      <c r="J81" s="363">
        <f t="shared" si="35"/>
        <v>2.9</v>
      </c>
      <c r="K81" s="332"/>
      <c r="L81" s="366"/>
      <c r="M81" s="366">
        <v>1</v>
      </c>
      <c r="N81" s="366">
        <v>1.65</v>
      </c>
      <c r="O81" s="366"/>
      <c r="P81" s="366"/>
      <c r="Q81" s="366"/>
      <c r="R81" s="366"/>
      <c r="S81" s="1075"/>
      <c r="T81" s="1075"/>
      <c r="U81" s="1075"/>
      <c r="V81" s="366"/>
      <c r="W81" s="366"/>
      <c r="X81" s="1075"/>
      <c r="Y81" s="366"/>
      <c r="Z81" s="366"/>
      <c r="AA81" s="366"/>
      <c r="AB81" s="366"/>
      <c r="AC81" s="366"/>
      <c r="AD81" s="366"/>
      <c r="AE81" s="366"/>
      <c r="AF81" s="1075"/>
      <c r="AG81" s="1075"/>
      <c r="AH81" s="366"/>
      <c r="AI81" s="366"/>
      <c r="AJ81" s="366"/>
      <c r="AK81" s="366"/>
      <c r="AL81" s="366"/>
      <c r="AM81" s="366"/>
      <c r="AN81" s="1075"/>
      <c r="AO81" s="366"/>
      <c r="AP81" s="366"/>
      <c r="AQ81" s="366">
        <v>0.25</v>
      </c>
      <c r="AR81" s="366"/>
      <c r="AS81" s="1075"/>
      <c r="AT81" s="366"/>
      <c r="AU81" s="366"/>
      <c r="AV81" s="176"/>
    </row>
    <row r="82" spans="1:48" s="336" customFormat="1" ht="31.5" customHeight="1">
      <c r="A82" s="176" t="s">
        <v>802</v>
      </c>
      <c r="B82" s="176"/>
      <c r="C82" s="701" t="s">
        <v>490</v>
      </c>
      <c r="D82" s="702" t="s">
        <v>59</v>
      </c>
      <c r="E82" s="373">
        <v>0.05</v>
      </c>
      <c r="F82" s="366"/>
      <c r="G82" s="366">
        <f t="shared" si="50"/>
        <v>0.05</v>
      </c>
      <c r="H82" s="176" t="s">
        <v>24</v>
      </c>
      <c r="I82" s="711"/>
      <c r="J82" s="997">
        <f t="shared" si="35"/>
        <v>0.05</v>
      </c>
      <c r="K82" s="995"/>
      <c r="L82" s="366"/>
      <c r="M82" s="366"/>
      <c r="N82" s="366">
        <v>0.04</v>
      </c>
      <c r="O82" s="366"/>
      <c r="P82" s="366"/>
      <c r="Q82" s="366"/>
      <c r="R82" s="366"/>
      <c r="S82" s="1075"/>
      <c r="T82" s="1075"/>
      <c r="U82" s="1075"/>
      <c r="V82" s="366"/>
      <c r="W82" s="366"/>
      <c r="X82" s="1075"/>
      <c r="Y82" s="366"/>
      <c r="Z82" s="366"/>
      <c r="AA82" s="366"/>
      <c r="AB82" s="366"/>
      <c r="AC82" s="366"/>
      <c r="AD82" s="366"/>
      <c r="AE82" s="366"/>
      <c r="AF82" s="1075"/>
      <c r="AG82" s="1075"/>
      <c r="AH82" s="366"/>
      <c r="AI82" s="366"/>
      <c r="AJ82" s="366"/>
      <c r="AK82" s="366"/>
      <c r="AL82" s="366">
        <v>0.01</v>
      </c>
      <c r="AM82" s="366"/>
      <c r="AN82" s="1075"/>
      <c r="AO82" s="366"/>
      <c r="AP82" s="366"/>
      <c r="AQ82" s="366"/>
      <c r="AR82" s="366"/>
      <c r="AS82" s="1075"/>
      <c r="AT82" s="366"/>
      <c r="AU82" s="366"/>
      <c r="AV82" s="176"/>
    </row>
    <row r="83" spans="1:48" s="336" customFormat="1" ht="63" customHeight="1">
      <c r="A83" s="176" t="s">
        <v>802</v>
      </c>
      <c r="B83" s="176"/>
      <c r="C83" s="371" t="s">
        <v>491</v>
      </c>
      <c r="D83" s="372" t="s">
        <v>59</v>
      </c>
      <c r="E83" s="373">
        <v>19.2</v>
      </c>
      <c r="F83" s="366">
        <v>3.41</v>
      </c>
      <c r="G83" s="366">
        <v>15.79</v>
      </c>
      <c r="H83" s="176" t="s">
        <v>26</v>
      </c>
      <c r="I83" s="711"/>
      <c r="J83" s="997">
        <f t="shared" si="35"/>
        <v>15.790000000000003</v>
      </c>
      <c r="K83" s="995"/>
      <c r="L83" s="366">
        <v>1.23</v>
      </c>
      <c r="M83" s="366">
        <v>4.32</v>
      </c>
      <c r="N83" s="366">
        <v>7.73</v>
      </c>
      <c r="O83" s="366"/>
      <c r="P83" s="366"/>
      <c r="Q83" s="366"/>
      <c r="R83" s="366">
        <v>0.13</v>
      </c>
      <c r="S83" s="1075"/>
      <c r="T83" s="1075"/>
      <c r="U83" s="1075"/>
      <c r="V83" s="366"/>
      <c r="W83" s="366"/>
      <c r="X83" s="1075"/>
      <c r="Y83" s="366"/>
      <c r="Z83" s="366"/>
      <c r="AA83" s="366"/>
      <c r="AB83" s="366"/>
      <c r="AC83" s="366"/>
      <c r="AD83" s="366"/>
      <c r="AE83" s="366"/>
      <c r="AF83" s="1075"/>
      <c r="AG83" s="1075"/>
      <c r="AH83" s="366"/>
      <c r="AI83" s="366"/>
      <c r="AJ83" s="366"/>
      <c r="AK83" s="703">
        <v>1.91</v>
      </c>
      <c r="AL83" s="366"/>
      <c r="AM83" s="366"/>
      <c r="AN83" s="1075"/>
      <c r="AO83" s="366">
        <v>0.17</v>
      </c>
      <c r="AP83" s="366"/>
      <c r="AQ83" s="366"/>
      <c r="AR83" s="366"/>
      <c r="AS83" s="1075"/>
      <c r="AT83" s="366"/>
      <c r="AU83" s="366">
        <v>0.3</v>
      </c>
      <c r="AV83" s="176"/>
    </row>
    <row r="84" spans="1:48" s="336" customFormat="1" ht="31.5" customHeight="1">
      <c r="A84" s="176" t="s">
        <v>802</v>
      </c>
      <c r="B84" s="176"/>
      <c r="C84" s="371" t="s">
        <v>137</v>
      </c>
      <c r="D84" s="372" t="s">
        <v>59</v>
      </c>
      <c r="E84" s="373">
        <v>1.43</v>
      </c>
      <c r="F84" s="366"/>
      <c r="G84" s="366">
        <v>1</v>
      </c>
      <c r="H84" s="176" t="s">
        <v>26</v>
      </c>
      <c r="I84" s="711"/>
      <c r="J84" s="997">
        <f t="shared" si="35"/>
        <v>1</v>
      </c>
      <c r="K84" s="995"/>
      <c r="L84" s="366"/>
      <c r="M84" s="366"/>
      <c r="N84" s="366">
        <v>1</v>
      </c>
      <c r="O84" s="366"/>
      <c r="P84" s="366"/>
      <c r="Q84" s="366"/>
      <c r="R84" s="366"/>
      <c r="S84" s="1075"/>
      <c r="T84" s="1075"/>
      <c r="U84" s="1075"/>
      <c r="V84" s="366"/>
      <c r="W84" s="366"/>
      <c r="X84" s="1075"/>
      <c r="Y84" s="366"/>
      <c r="Z84" s="366"/>
      <c r="AA84" s="366"/>
      <c r="AB84" s="366"/>
      <c r="AC84" s="366"/>
      <c r="AD84" s="366"/>
      <c r="AE84" s="366"/>
      <c r="AF84" s="1075"/>
      <c r="AG84" s="1075"/>
      <c r="AH84" s="366"/>
      <c r="AI84" s="366"/>
      <c r="AJ84" s="366"/>
      <c r="AK84" s="366"/>
      <c r="AL84" s="366"/>
      <c r="AM84" s="366"/>
      <c r="AN84" s="1075"/>
      <c r="AO84" s="366"/>
      <c r="AP84" s="366"/>
      <c r="AQ84" s="366"/>
      <c r="AR84" s="366"/>
      <c r="AS84" s="1075"/>
      <c r="AT84" s="366"/>
      <c r="AU84" s="366"/>
      <c r="AV84" s="176"/>
    </row>
    <row r="85" spans="1:48" s="336" customFormat="1" ht="63" customHeight="1">
      <c r="A85" s="176" t="s">
        <v>802</v>
      </c>
      <c r="B85" s="176"/>
      <c r="C85" s="371" t="s">
        <v>372</v>
      </c>
      <c r="D85" s="372" t="s">
        <v>59</v>
      </c>
      <c r="E85" s="373">
        <v>0.3</v>
      </c>
      <c r="F85" s="366"/>
      <c r="G85" s="366">
        <f>E85</f>
        <v>0.3</v>
      </c>
      <c r="H85" s="176" t="s">
        <v>26</v>
      </c>
      <c r="I85" s="711"/>
      <c r="J85" s="997">
        <f t="shared" si="35"/>
        <v>0.3</v>
      </c>
      <c r="K85" s="995"/>
      <c r="L85" s="366"/>
      <c r="M85" s="366"/>
      <c r="N85" s="366"/>
      <c r="O85" s="366">
        <v>0.3</v>
      </c>
      <c r="P85" s="366"/>
      <c r="Q85" s="366"/>
      <c r="R85" s="366"/>
      <c r="S85" s="1075"/>
      <c r="T85" s="1075"/>
      <c r="U85" s="1075"/>
      <c r="V85" s="366"/>
      <c r="W85" s="366"/>
      <c r="X85" s="1075"/>
      <c r="Y85" s="366"/>
      <c r="Z85" s="366"/>
      <c r="AA85" s="366"/>
      <c r="AB85" s="366"/>
      <c r="AC85" s="366"/>
      <c r="AD85" s="366"/>
      <c r="AE85" s="366"/>
      <c r="AF85" s="1075"/>
      <c r="AG85" s="1075"/>
      <c r="AH85" s="366"/>
      <c r="AI85" s="366"/>
      <c r="AJ85" s="366"/>
      <c r="AK85" s="366"/>
      <c r="AL85" s="366"/>
      <c r="AM85" s="366"/>
      <c r="AN85" s="1075"/>
      <c r="AO85" s="366"/>
      <c r="AP85" s="366"/>
      <c r="AQ85" s="366"/>
      <c r="AR85" s="366"/>
      <c r="AS85" s="1075"/>
      <c r="AT85" s="366"/>
      <c r="AU85" s="366"/>
      <c r="AV85" s="176"/>
    </row>
    <row r="86" spans="1:48" s="336" customFormat="1" ht="63" customHeight="1">
      <c r="A86" s="176" t="s">
        <v>802</v>
      </c>
      <c r="B86" s="176"/>
      <c r="C86" s="371" t="s">
        <v>493</v>
      </c>
      <c r="D86" s="372" t="s">
        <v>59</v>
      </c>
      <c r="E86" s="373">
        <v>5.2</v>
      </c>
      <c r="F86" s="366"/>
      <c r="G86" s="366">
        <v>5.2</v>
      </c>
      <c r="H86" s="176" t="s">
        <v>26</v>
      </c>
      <c r="I86" s="711"/>
      <c r="J86" s="1080">
        <f t="shared" si="35"/>
        <v>5.2</v>
      </c>
      <c r="K86" s="1020"/>
      <c r="L86" s="366"/>
      <c r="M86" s="366">
        <v>1.19</v>
      </c>
      <c r="N86" s="366">
        <v>2.35</v>
      </c>
      <c r="O86" s="366"/>
      <c r="P86" s="366"/>
      <c r="Q86" s="366"/>
      <c r="R86" s="366">
        <v>0.56000000000000005</v>
      </c>
      <c r="S86" s="1075"/>
      <c r="T86" s="1075"/>
      <c r="U86" s="1075"/>
      <c r="V86" s="366"/>
      <c r="W86" s="366"/>
      <c r="X86" s="1075"/>
      <c r="Y86" s="366"/>
      <c r="Z86" s="366"/>
      <c r="AA86" s="366"/>
      <c r="AB86" s="366"/>
      <c r="AC86" s="366"/>
      <c r="AD86" s="366"/>
      <c r="AE86" s="366"/>
      <c r="AF86" s="1075"/>
      <c r="AG86" s="1075"/>
      <c r="AH86" s="366"/>
      <c r="AI86" s="366"/>
      <c r="AJ86" s="366"/>
      <c r="AK86" s="366">
        <v>0.45</v>
      </c>
      <c r="AL86" s="366"/>
      <c r="AM86" s="366"/>
      <c r="AN86" s="1075"/>
      <c r="AO86" s="366">
        <v>0.45</v>
      </c>
      <c r="AP86" s="366">
        <v>0.2</v>
      </c>
      <c r="AQ86" s="366"/>
      <c r="AR86" s="366"/>
      <c r="AS86" s="1075"/>
      <c r="AT86" s="366"/>
      <c r="AU86" s="366"/>
      <c r="AV86" s="176"/>
    </row>
    <row r="87" spans="1:48" s="336" customFormat="1" ht="45" customHeight="1">
      <c r="A87" s="176" t="s">
        <v>366</v>
      </c>
      <c r="B87" s="176"/>
      <c r="C87" s="98" t="s">
        <v>64</v>
      </c>
      <c r="D87" s="324" t="s">
        <v>59</v>
      </c>
      <c r="E87" s="96">
        <v>5.25</v>
      </c>
      <c r="F87" s="96"/>
      <c r="G87" s="96">
        <v>5.25</v>
      </c>
      <c r="H87" s="176" t="s">
        <v>24</v>
      </c>
      <c r="I87" s="711"/>
      <c r="J87" s="997">
        <f t="shared" si="35"/>
        <v>5.25</v>
      </c>
      <c r="K87" s="995"/>
      <c r="L87" s="333"/>
      <c r="M87" s="333">
        <v>2.2400000000000002</v>
      </c>
      <c r="N87" s="333">
        <v>2.67</v>
      </c>
      <c r="O87" s="333"/>
      <c r="P87" s="333"/>
      <c r="Q87" s="333"/>
      <c r="R87" s="333"/>
      <c r="S87" s="1072"/>
      <c r="T87" s="1072"/>
      <c r="U87" s="1072"/>
      <c r="V87" s="333"/>
      <c r="W87" s="333"/>
      <c r="X87" s="1072"/>
      <c r="Y87" s="333"/>
      <c r="Z87" s="333"/>
      <c r="AA87" s="333"/>
      <c r="AB87" s="333"/>
      <c r="AC87" s="333"/>
      <c r="AD87" s="333"/>
      <c r="AE87" s="333"/>
      <c r="AF87" s="1072"/>
      <c r="AG87" s="1072"/>
      <c r="AH87" s="333"/>
      <c r="AI87" s="333"/>
      <c r="AJ87" s="333"/>
      <c r="AK87" s="333"/>
      <c r="AL87" s="333"/>
      <c r="AM87" s="176"/>
      <c r="AN87" s="1079"/>
      <c r="AO87" s="176"/>
      <c r="AP87" s="176"/>
      <c r="AQ87" s="176">
        <v>0.34</v>
      </c>
      <c r="AR87" s="333"/>
      <c r="AS87" s="1072"/>
      <c r="AT87" s="333"/>
      <c r="AU87" s="333"/>
      <c r="AV87" s="176"/>
    </row>
    <row r="88" spans="1:48" s="336" customFormat="1" ht="31.5" customHeight="1">
      <c r="A88" s="176" t="s">
        <v>802</v>
      </c>
      <c r="B88" s="176"/>
      <c r="C88" s="330" t="s">
        <v>495</v>
      </c>
      <c r="D88" s="337" t="s">
        <v>59</v>
      </c>
      <c r="E88" s="96">
        <v>0.43</v>
      </c>
      <c r="F88" s="96">
        <v>7.0000000000000007E-2</v>
      </c>
      <c r="G88" s="96">
        <v>0.36</v>
      </c>
      <c r="H88" s="176" t="s">
        <v>57</v>
      </c>
      <c r="I88" s="711"/>
      <c r="J88" s="997">
        <f t="shared" si="35"/>
        <v>0.36</v>
      </c>
      <c r="K88" s="995"/>
      <c r="L88" s="333"/>
      <c r="M88" s="333">
        <v>0.25</v>
      </c>
      <c r="N88" s="333">
        <v>0.06</v>
      </c>
      <c r="O88" s="333"/>
      <c r="P88" s="333"/>
      <c r="Q88" s="333"/>
      <c r="R88" s="333"/>
      <c r="S88" s="1072"/>
      <c r="T88" s="1072"/>
      <c r="U88" s="1072"/>
      <c r="V88" s="333"/>
      <c r="W88" s="333"/>
      <c r="X88" s="1072"/>
      <c r="Y88" s="333"/>
      <c r="Z88" s="333"/>
      <c r="AA88" s="333"/>
      <c r="AB88" s="333"/>
      <c r="AC88" s="333"/>
      <c r="AD88" s="333"/>
      <c r="AE88" s="333"/>
      <c r="AF88" s="1072"/>
      <c r="AG88" s="1072"/>
      <c r="AH88" s="333"/>
      <c r="AI88" s="333"/>
      <c r="AJ88" s="333"/>
      <c r="AK88" s="333"/>
      <c r="AL88" s="333"/>
      <c r="AM88" s="176"/>
      <c r="AN88" s="1079"/>
      <c r="AO88" s="176">
        <v>0.05</v>
      </c>
      <c r="AP88" s="176"/>
      <c r="AQ88" s="176"/>
      <c r="AR88" s="333"/>
      <c r="AS88" s="1072"/>
      <c r="AT88" s="333"/>
      <c r="AU88" s="333"/>
      <c r="AV88" s="176"/>
    </row>
    <row r="89" spans="1:48" s="336" customFormat="1" ht="31.5" customHeight="1">
      <c r="A89" s="176" t="s">
        <v>802</v>
      </c>
      <c r="B89" s="176"/>
      <c r="C89" s="330" t="s">
        <v>495</v>
      </c>
      <c r="D89" s="337" t="s">
        <v>59</v>
      </c>
      <c r="E89" s="96">
        <v>12.57</v>
      </c>
      <c r="F89" s="96">
        <v>2</v>
      </c>
      <c r="G89" s="96">
        <v>10.57</v>
      </c>
      <c r="H89" s="176" t="s">
        <v>73</v>
      </c>
      <c r="I89" s="711"/>
      <c r="J89" s="997">
        <f t="shared" si="35"/>
        <v>10.57</v>
      </c>
      <c r="K89" s="995"/>
      <c r="L89" s="333"/>
      <c r="M89" s="333">
        <v>2.39</v>
      </c>
      <c r="N89" s="333">
        <v>0.8</v>
      </c>
      <c r="O89" s="333">
        <v>3.92</v>
      </c>
      <c r="P89" s="333"/>
      <c r="Q89" s="333"/>
      <c r="R89" s="333"/>
      <c r="S89" s="1072"/>
      <c r="T89" s="1072"/>
      <c r="U89" s="1072"/>
      <c r="V89" s="333"/>
      <c r="W89" s="333"/>
      <c r="X89" s="1072"/>
      <c r="Y89" s="333"/>
      <c r="Z89" s="333"/>
      <c r="AA89" s="333"/>
      <c r="AB89" s="333"/>
      <c r="AC89" s="333"/>
      <c r="AD89" s="333"/>
      <c r="AE89" s="333"/>
      <c r="AF89" s="1072"/>
      <c r="AG89" s="1072"/>
      <c r="AH89" s="333"/>
      <c r="AI89" s="333"/>
      <c r="AJ89" s="333"/>
      <c r="AK89" s="333"/>
      <c r="AL89" s="333"/>
      <c r="AM89" s="176"/>
      <c r="AN89" s="1079"/>
      <c r="AO89" s="176"/>
      <c r="AP89" s="176"/>
      <c r="AQ89" s="176">
        <v>3.46</v>
      </c>
      <c r="AR89" s="333"/>
      <c r="AS89" s="1072"/>
      <c r="AT89" s="333"/>
      <c r="AU89" s="333"/>
      <c r="AV89" s="176"/>
    </row>
    <row r="90" spans="1:48" s="336" customFormat="1" ht="31.5" customHeight="1">
      <c r="A90" s="176" t="s">
        <v>802</v>
      </c>
      <c r="B90" s="176"/>
      <c r="C90" s="330" t="s">
        <v>496</v>
      </c>
      <c r="D90" s="337" t="s">
        <v>59</v>
      </c>
      <c r="E90" s="96">
        <v>0.48000000000000004</v>
      </c>
      <c r="F90" s="96">
        <v>0.28000000000000003</v>
      </c>
      <c r="G90" s="96">
        <v>0.2</v>
      </c>
      <c r="H90" s="176" t="s">
        <v>22</v>
      </c>
      <c r="I90" s="711"/>
      <c r="J90" s="997">
        <f t="shared" si="35"/>
        <v>0.2</v>
      </c>
      <c r="K90" s="995"/>
      <c r="L90" s="333"/>
      <c r="M90" s="333">
        <v>0.05</v>
      </c>
      <c r="N90" s="333">
        <v>0.15</v>
      </c>
      <c r="O90" s="333"/>
      <c r="P90" s="333"/>
      <c r="Q90" s="333"/>
      <c r="R90" s="333"/>
      <c r="S90" s="1072"/>
      <c r="T90" s="1072"/>
      <c r="U90" s="1072"/>
      <c r="V90" s="333"/>
      <c r="W90" s="333"/>
      <c r="X90" s="1072"/>
      <c r="Y90" s="333"/>
      <c r="Z90" s="333"/>
      <c r="AA90" s="333"/>
      <c r="AB90" s="333"/>
      <c r="AC90" s="333"/>
      <c r="AD90" s="333"/>
      <c r="AE90" s="333"/>
      <c r="AF90" s="1072"/>
      <c r="AG90" s="1072"/>
      <c r="AH90" s="333"/>
      <c r="AI90" s="333"/>
      <c r="AJ90" s="333"/>
      <c r="AK90" s="333"/>
      <c r="AL90" s="333"/>
      <c r="AM90" s="176"/>
      <c r="AN90" s="1079"/>
      <c r="AO90" s="176"/>
      <c r="AP90" s="176"/>
      <c r="AQ90" s="176"/>
      <c r="AR90" s="333"/>
      <c r="AS90" s="1072"/>
      <c r="AT90" s="333"/>
      <c r="AU90" s="333"/>
      <c r="AV90" s="176"/>
    </row>
    <row r="91" spans="1:48" s="336" customFormat="1" ht="31.5" customHeight="1">
      <c r="A91" s="176" t="s">
        <v>802</v>
      </c>
      <c r="B91" s="176"/>
      <c r="C91" s="1577" t="s">
        <v>1026</v>
      </c>
      <c r="D91" s="337" t="s">
        <v>59</v>
      </c>
      <c r="E91" s="96">
        <v>12.7</v>
      </c>
      <c r="F91" s="96">
        <v>3.5</v>
      </c>
      <c r="G91" s="96"/>
      <c r="H91" s="176" t="s">
        <v>26</v>
      </c>
      <c r="I91" s="711"/>
      <c r="J91" s="997">
        <f t="shared" si="35"/>
        <v>0</v>
      </c>
      <c r="K91" s="995"/>
      <c r="L91" s="333"/>
      <c r="M91" s="333"/>
      <c r="N91" s="333"/>
      <c r="O91" s="333"/>
      <c r="P91" s="333"/>
      <c r="Q91" s="333"/>
      <c r="R91" s="333"/>
      <c r="S91" s="1072"/>
      <c r="T91" s="1072"/>
      <c r="U91" s="1072"/>
      <c r="V91" s="333"/>
      <c r="W91" s="333"/>
      <c r="X91" s="1072"/>
      <c r="Y91" s="333"/>
      <c r="Z91" s="333"/>
      <c r="AA91" s="333"/>
      <c r="AB91" s="333"/>
      <c r="AC91" s="333"/>
      <c r="AD91" s="333"/>
      <c r="AE91" s="333"/>
      <c r="AF91" s="1072"/>
      <c r="AG91" s="1072"/>
      <c r="AH91" s="333"/>
      <c r="AI91" s="333"/>
      <c r="AJ91" s="333"/>
      <c r="AK91" s="333"/>
      <c r="AL91" s="333"/>
      <c r="AM91" s="176"/>
      <c r="AN91" s="1079"/>
      <c r="AO91" s="176"/>
      <c r="AP91" s="176"/>
      <c r="AQ91" s="176"/>
      <c r="AR91" s="333"/>
      <c r="AS91" s="1072"/>
      <c r="AT91" s="333"/>
      <c r="AU91" s="333"/>
      <c r="AV91" s="176"/>
    </row>
    <row r="92" spans="1:48" s="336" customFormat="1" ht="60" customHeight="1">
      <c r="A92" s="176" t="s">
        <v>802</v>
      </c>
      <c r="B92" s="176"/>
      <c r="C92" s="1577" t="s">
        <v>1025</v>
      </c>
      <c r="D92" s="337" t="s">
        <v>59</v>
      </c>
      <c r="E92" s="96">
        <v>8</v>
      </c>
      <c r="F92" s="96"/>
      <c r="G92" s="96">
        <v>1</v>
      </c>
      <c r="H92" s="176" t="s">
        <v>26</v>
      </c>
      <c r="I92" s="711"/>
      <c r="J92" s="997">
        <f t="shared" si="35"/>
        <v>1</v>
      </c>
      <c r="K92" s="995"/>
      <c r="L92" s="333"/>
      <c r="M92" s="333"/>
      <c r="N92" s="333">
        <v>1</v>
      </c>
      <c r="O92" s="333"/>
      <c r="P92" s="333"/>
      <c r="Q92" s="333"/>
      <c r="R92" s="333"/>
      <c r="S92" s="1072"/>
      <c r="T92" s="1072"/>
      <c r="U92" s="1072"/>
      <c r="V92" s="333"/>
      <c r="W92" s="333"/>
      <c r="X92" s="1072"/>
      <c r="Y92" s="333"/>
      <c r="Z92" s="333"/>
      <c r="AA92" s="333"/>
      <c r="AB92" s="333"/>
      <c r="AC92" s="333"/>
      <c r="AD92" s="333"/>
      <c r="AE92" s="333"/>
      <c r="AF92" s="1072"/>
      <c r="AG92" s="1072"/>
      <c r="AH92" s="333"/>
      <c r="AI92" s="333"/>
      <c r="AJ92" s="333"/>
      <c r="AK92" s="333"/>
      <c r="AL92" s="333"/>
      <c r="AM92" s="176"/>
      <c r="AN92" s="1079"/>
      <c r="AO92" s="176"/>
      <c r="AP92" s="176"/>
      <c r="AQ92" s="176"/>
      <c r="AR92" s="333"/>
      <c r="AS92" s="1072"/>
      <c r="AT92" s="333"/>
      <c r="AU92" s="333"/>
      <c r="AV92" s="176"/>
    </row>
    <row r="93" spans="1:48" s="336" customFormat="1" ht="31.5" customHeight="1">
      <c r="A93" s="176" t="s">
        <v>802</v>
      </c>
      <c r="B93" s="176"/>
      <c r="C93" s="1577" t="s">
        <v>1024</v>
      </c>
      <c r="D93" s="337" t="s">
        <v>59</v>
      </c>
      <c r="E93" s="96">
        <v>43</v>
      </c>
      <c r="F93" s="96"/>
      <c r="G93" s="96">
        <v>11</v>
      </c>
      <c r="H93" s="176" t="s">
        <v>26</v>
      </c>
      <c r="I93" s="711"/>
      <c r="J93" s="997">
        <f t="shared" si="35"/>
        <v>11</v>
      </c>
      <c r="K93" s="995"/>
      <c r="L93" s="333"/>
      <c r="M93" s="333"/>
      <c r="N93" s="333">
        <v>11</v>
      </c>
      <c r="O93" s="333"/>
      <c r="P93" s="333"/>
      <c r="Q93" s="333"/>
      <c r="R93" s="333"/>
      <c r="S93" s="1072"/>
      <c r="T93" s="1072"/>
      <c r="U93" s="1072"/>
      <c r="V93" s="333"/>
      <c r="W93" s="333"/>
      <c r="X93" s="1072"/>
      <c r="Y93" s="333"/>
      <c r="Z93" s="333"/>
      <c r="AA93" s="333"/>
      <c r="AB93" s="333"/>
      <c r="AC93" s="333"/>
      <c r="AD93" s="333"/>
      <c r="AE93" s="333"/>
      <c r="AF93" s="1072"/>
      <c r="AG93" s="1072"/>
      <c r="AH93" s="333"/>
      <c r="AI93" s="333"/>
      <c r="AJ93" s="333"/>
      <c r="AK93" s="333"/>
      <c r="AL93" s="333"/>
      <c r="AM93" s="176"/>
      <c r="AN93" s="1079"/>
      <c r="AO93" s="176"/>
      <c r="AP93" s="176"/>
      <c r="AQ93" s="176"/>
      <c r="AR93" s="333"/>
      <c r="AS93" s="1072"/>
      <c r="AT93" s="333"/>
      <c r="AU93" s="333"/>
      <c r="AV93" s="176"/>
    </row>
    <row r="94" spans="1:48" s="336" customFormat="1" ht="45" customHeight="1">
      <c r="A94" s="176" t="s">
        <v>802</v>
      </c>
      <c r="B94" s="176"/>
      <c r="C94" s="330" t="s">
        <v>487</v>
      </c>
      <c r="D94" s="700" t="s">
        <v>59</v>
      </c>
      <c r="E94" s="96">
        <v>1.5</v>
      </c>
      <c r="F94" s="96"/>
      <c r="G94" s="96">
        <v>1.5</v>
      </c>
      <c r="H94" s="176" t="s">
        <v>26</v>
      </c>
      <c r="I94" s="711"/>
      <c r="J94" s="997">
        <f t="shared" si="35"/>
        <v>1.5</v>
      </c>
      <c r="K94" s="995"/>
      <c r="L94" s="333"/>
      <c r="M94" s="333"/>
      <c r="N94" s="333">
        <v>1.5</v>
      </c>
      <c r="O94" s="333"/>
      <c r="P94" s="333"/>
      <c r="Q94" s="333"/>
      <c r="R94" s="333"/>
      <c r="S94" s="1072"/>
      <c r="T94" s="1072"/>
      <c r="U94" s="1072"/>
      <c r="V94" s="333"/>
      <c r="W94" s="333"/>
      <c r="X94" s="1072"/>
      <c r="Y94" s="333"/>
      <c r="Z94" s="333"/>
      <c r="AA94" s="333"/>
      <c r="AB94" s="333"/>
      <c r="AC94" s="333"/>
      <c r="AD94" s="333"/>
      <c r="AE94" s="333"/>
      <c r="AF94" s="1072"/>
      <c r="AG94" s="1072"/>
      <c r="AH94" s="333"/>
      <c r="AI94" s="333"/>
      <c r="AJ94" s="333"/>
      <c r="AK94" s="333"/>
      <c r="AL94" s="333"/>
      <c r="AM94" s="176"/>
      <c r="AN94" s="1079"/>
      <c r="AO94" s="176"/>
      <c r="AP94" s="176"/>
      <c r="AQ94" s="176"/>
      <c r="AR94" s="333"/>
      <c r="AS94" s="1072"/>
      <c r="AT94" s="333"/>
      <c r="AU94" s="333"/>
      <c r="AV94" s="176"/>
    </row>
    <row r="95" spans="1:48" s="336" customFormat="1" ht="45" customHeight="1">
      <c r="A95" s="176" t="s">
        <v>802</v>
      </c>
      <c r="B95" s="176"/>
      <c r="C95" s="330" t="s">
        <v>487</v>
      </c>
      <c r="D95" s="700" t="s">
        <v>59</v>
      </c>
      <c r="E95" s="96">
        <v>0.5</v>
      </c>
      <c r="F95" s="96"/>
      <c r="G95" s="96">
        <v>0.5</v>
      </c>
      <c r="H95" s="711" t="s">
        <v>55</v>
      </c>
      <c r="I95" s="711"/>
      <c r="J95" s="997">
        <f t="shared" si="35"/>
        <v>0.5</v>
      </c>
      <c r="K95" s="995"/>
      <c r="L95" s="333"/>
      <c r="M95" s="333"/>
      <c r="N95" s="333">
        <v>0.5</v>
      </c>
      <c r="O95" s="333"/>
      <c r="P95" s="333"/>
      <c r="Q95" s="333"/>
      <c r="R95" s="333"/>
      <c r="S95" s="1072"/>
      <c r="T95" s="1072"/>
      <c r="U95" s="1072"/>
      <c r="V95" s="333"/>
      <c r="W95" s="333"/>
      <c r="X95" s="1072"/>
      <c r="Y95" s="333"/>
      <c r="Z95" s="333"/>
      <c r="AA95" s="333"/>
      <c r="AB95" s="333"/>
      <c r="AC95" s="333"/>
      <c r="AD95" s="333"/>
      <c r="AE95" s="333"/>
      <c r="AF95" s="1072"/>
      <c r="AG95" s="1072"/>
      <c r="AH95" s="333"/>
      <c r="AI95" s="333"/>
      <c r="AJ95" s="333"/>
      <c r="AK95" s="333"/>
      <c r="AL95" s="333"/>
      <c r="AM95" s="176"/>
      <c r="AN95" s="1079"/>
      <c r="AO95" s="176"/>
      <c r="AP95" s="176"/>
      <c r="AQ95" s="176"/>
      <c r="AR95" s="333"/>
      <c r="AS95" s="1072"/>
      <c r="AT95" s="333"/>
      <c r="AU95" s="333"/>
      <c r="AV95" s="176"/>
    </row>
    <row r="96" spans="1:48" s="336" customFormat="1" ht="29.25" customHeight="1">
      <c r="A96" s="176" t="s">
        <v>802</v>
      </c>
      <c r="B96" s="176"/>
      <c r="C96" s="330" t="s">
        <v>569</v>
      </c>
      <c r="D96" s="700" t="s">
        <v>59</v>
      </c>
      <c r="E96" s="96">
        <v>9.5</v>
      </c>
      <c r="F96" s="96"/>
      <c r="G96" s="96">
        <v>9.5</v>
      </c>
      <c r="H96" s="711" t="s">
        <v>55</v>
      </c>
      <c r="I96" s="711"/>
      <c r="J96" s="997">
        <f t="shared" si="35"/>
        <v>9.5</v>
      </c>
      <c r="K96" s="995"/>
      <c r="L96" s="333"/>
      <c r="M96" s="333">
        <v>0.21</v>
      </c>
      <c r="N96" s="333">
        <v>9.2899999999999991</v>
      </c>
      <c r="O96" s="333"/>
      <c r="P96" s="333"/>
      <c r="Q96" s="333"/>
      <c r="R96" s="333"/>
      <c r="S96" s="1072"/>
      <c r="T96" s="1072"/>
      <c r="U96" s="1072"/>
      <c r="V96" s="333"/>
      <c r="W96" s="333"/>
      <c r="X96" s="1072"/>
      <c r="Y96" s="333"/>
      <c r="Z96" s="333"/>
      <c r="AA96" s="333"/>
      <c r="AB96" s="333"/>
      <c r="AC96" s="333"/>
      <c r="AD96" s="333"/>
      <c r="AE96" s="333"/>
      <c r="AF96" s="1072"/>
      <c r="AG96" s="1072"/>
      <c r="AH96" s="333"/>
      <c r="AI96" s="333"/>
      <c r="AJ96" s="333"/>
      <c r="AK96" s="333"/>
      <c r="AL96" s="333"/>
      <c r="AM96" s="176"/>
      <c r="AN96" s="1079"/>
      <c r="AO96" s="176"/>
      <c r="AP96" s="176"/>
      <c r="AQ96" s="176"/>
      <c r="AR96" s="333"/>
      <c r="AS96" s="1072"/>
      <c r="AT96" s="333"/>
      <c r="AU96" s="333"/>
      <c r="AV96" s="176"/>
    </row>
    <row r="97" spans="1:150" s="336" customFormat="1" ht="15.75" customHeight="1">
      <c r="A97" s="176" t="s">
        <v>802</v>
      </c>
      <c r="B97" s="176"/>
      <c r="C97" s="371" t="s">
        <v>137</v>
      </c>
      <c r="D97" s="700" t="s">
        <v>59</v>
      </c>
      <c r="E97" s="96">
        <v>0.43</v>
      </c>
      <c r="F97" s="96"/>
      <c r="G97" s="96">
        <v>0.43</v>
      </c>
      <c r="H97" s="711" t="s">
        <v>55</v>
      </c>
      <c r="I97" s="711"/>
      <c r="J97" s="997">
        <f t="shared" si="35"/>
        <v>0.43</v>
      </c>
      <c r="K97" s="995"/>
      <c r="L97" s="333"/>
      <c r="M97" s="333"/>
      <c r="N97" s="333">
        <v>0.43</v>
      </c>
      <c r="O97" s="333"/>
      <c r="P97" s="333"/>
      <c r="Q97" s="333"/>
      <c r="R97" s="333"/>
      <c r="S97" s="1072"/>
      <c r="T97" s="1072"/>
      <c r="U97" s="1072"/>
      <c r="V97" s="333"/>
      <c r="W97" s="333"/>
      <c r="X97" s="1072"/>
      <c r="Y97" s="333"/>
      <c r="Z97" s="333"/>
      <c r="AA97" s="333"/>
      <c r="AB97" s="333"/>
      <c r="AC97" s="333"/>
      <c r="AD97" s="333"/>
      <c r="AE97" s="333"/>
      <c r="AF97" s="1072"/>
      <c r="AG97" s="1072"/>
      <c r="AH97" s="333"/>
      <c r="AI97" s="333"/>
      <c r="AJ97" s="333"/>
      <c r="AK97" s="333"/>
      <c r="AL97" s="333"/>
      <c r="AM97" s="176"/>
      <c r="AN97" s="1079"/>
      <c r="AO97" s="176"/>
      <c r="AP97" s="176"/>
      <c r="AQ97" s="176"/>
      <c r="AR97" s="333"/>
      <c r="AS97" s="1072"/>
      <c r="AT97" s="333"/>
      <c r="AU97" s="333"/>
      <c r="AV97" s="176"/>
    </row>
    <row r="98" spans="1:150" s="336" customFormat="1" ht="42" customHeight="1">
      <c r="A98" s="176" t="s">
        <v>802</v>
      </c>
      <c r="B98" s="176"/>
      <c r="C98" s="371" t="s">
        <v>670</v>
      </c>
      <c r="D98" s="700" t="s">
        <v>59</v>
      </c>
      <c r="E98" s="96">
        <v>0.5</v>
      </c>
      <c r="F98" s="96">
        <v>0.08</v>
      </c>
      <c r="G98" s="96">
        <v>0.42</v>
      </c>
      <c r="H98" s="176" t="s">
        <v>24</v>
      </c>
      <c r="I98" s="711"/>
      <c r="J98" s="997">
        <f t="shared" si="35"/>
        <v>0.42</v>
      </c>
      <c r="K98" s="995"/>
      <c r="L98" s="333"/>
      <c r="M98" s="333"/>
      <c r="N98" s="333">
        <v>0.37</v>
      </c>
      <c r="O98" s="333"/>
      <c r="P98" s="333"/>
      <c r="Q98" s="333"/>
      <c r="R98" s="333"/>
      <c r="S98" s="1072"/>
      <c r="T98" s="1072"/>
      <c r="U98" s="1072"/>
      <c r="V98" s="333"/>
      <c r="W98" s="333"/>
      <c r="X98" s="1072"/>
      <c r="Y98" s="333"/>
      <c r="Z98" s="333"/>
      <c r="AA98" s="333"/>
      <c r="AB98" s="333"/>
      <c r="AC98" s="333"/>
      <c r="AD98" s="333"/>
      <c r="AE98" s="333"/>
      <c r="AF98" s="1072"/>
      <c r="AG98" s="1072"/>
      <c r="AH98" s="333"/>
      <c r="AI98" s="333"/>
      <c r="AJ98" s="333"/>
      <c r="AK98" s="333"/>
      <c r="AL98" s="333"/>
      <c r="AM98" s="176"/>
      <c r="AN98" s="1079"/>
      <c r="AO98" s="176"/>
      <c r="AP98" s="176"/>
      <c r="AQ98" s="176">
        <v>0.05</v>
      </c>
      <c r="AR98" s="333"/>
      <c r="AS98" s="1072"/>
      <c r="AT98" s="333"/>
      <c r="AU98" s="333"/>
      <c r="AV98" s="176"/>
    </row>
    <row r="99" spans="1:150" s="1162" customFormat="1" ht="42.6" customHeight="1">
      <c r="A99" s="1153" t="s">
        <v>851</v>
      </c>
      <c r="B99" s="1157" t="s">
        <v>824</v>
      </c>
      <c r="C99" s="1175" t="s">
        <v>856</v>
      </c>
      <c r="D99" s="1174" t="s">
        <v>59</v>
      </c>
      <c r="E99" s="1176"/>
      <c r="F99" s="1154"/>
      <c r="G99" s="1155"/>
      <c r="H99" s="1157" t="s">
        <v>176</v>
      </c>
      <c r="I99" s="1157"/>
      <c r="J99" s="1158">
        <f>SUM(K99:AU99)</f>
        <v>12</v>
      </c>
      <c r="K99" s="1177"/>
      <c r="L99" s="1177"/>
      <c r="M99" s="1178">
        <v>5</v>
      </c>
      <c r="N99" s="1178">
        <v>7</v>
      </c>
      <c r="O99" s="1178"/>
      <c r="P99" s="1178"/>
      <c r="Q99" s="1178"/>
      <c r="R99" s="1178"/>
      <c r="S99" s="1178"/>
      <c r="T99" s="1178"/>
      <c r="U99" s="1178"/>
      <c r="V99" s="1178"/>
      <c r="W99" s="1178"/>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178"/>
      <c r="AS99" s="1178"/>
      <c r="AT99" s="1178"/>
      <c r="AU99" s="1178"/>
      <c r="AV99" s="1163"/>
      <c r="AW99" s="1163"/>
      <c r="ET99" s="1153"/>
    </row>
    <row r="100" spans="1:150" s="1161" customFormat="1" ht="31.5">
      <c r="A100" s="1153" t="s">
        <v>851</v>
      </c>
      <c r="B100" s="1153" t="s">
        <v>824</v>
      </c>
      <c r="C100" s="1175" t="s">
        <v>855</v>
      </c>
      <c r="D100" s="1179" t="s">
        <v>59</v>
      </c>
      <c r="E100" s="1154">
        <v>3</v>
      </c>
      <c r="F100" s="1154">
        <v>1</v>
      </c>
      <c r="G100" s="1155">
        <v>2</v>
      </c>
      <c r="H100" s="1156" t="s">
        <v>26</v>
      </c>
      <c r="I100" s="1157"/>
      <c r="J100" s="1158">
        <f t="shared" ref="J100:J101" si="51">SUM(K100:AU100)</f>
        <v>1</v>
      </c>
      <c r="K100" s="1159"/>
      <c r="L100" s="1159"/>
      <c r="M100" s="1159"/>
      <c r="N100" s="1159">
        <v>1</v>
      </c>
      <c r="O100" s="1159"/>
      <c r="P100" s="1159"/>
      <c r="Q100" s="1159"/>
      <c r="R100" s="1159"/>
      <c r="S100" s="1159"/>
      <c r="T100" s="1159"/>
      <c r="U100" s="1159"/>
      <c r="V100" s="1159"/>
      <c r="W100" s="1159"/>
      <c r="X100" s="1159"/>
      <c r="Y100" s="1159"/>
      <c r="Z100" s="1159"/>
      <c r="AA100" s="1159"/>
      <c r="AB100" s="1159"/>
      <c r="AC100" s="1159"/>
      <c r="AD100" s="1159"/>
      <c r="AE100" s="1159"/>
      <c r="AF100" s="1159"/>
      <c r="AG100" s="1159"/>
      <c r="AH100" s="1159"/>
      <c r="AI100" s="1159"/>
      <c r="AJ100" s="1159"/>
      <c r="AK100" s="1159"/>
      <c r="AL100" s="1159"/>
      <c r="AM100" s="1159"/>
      <c r="AN100" s="1159"/>
      <c r="AO100" s="1159"/>
      <c r="AP100" s="1159"/>
      <c r="AQ100" s="1159"/>
      <c r="AR100" s="1159"/>
      <c r="AS100" s="1159"/>
      <c r="AT100" s="1159"/>
      <c r="AU100" s="1159"/>
      <c r="AV100" s="1160"/>
      <c r="AW100" s="1160"/>
      <c r="ET100" s="1153"/>
    </row>
    <row r="101" spans="1:150" s="1161" customFormat="1" ht="30">
      <c r="A101" s="1153" t="s">
        <v>851</v>
      </c>
      <c r="B101" s="1153" t="s">
        <v>824</v>
      </c>
      <c r="C101" s="1175" t="s">
        <v>855</v>
      </c>
      <c r="D101" s="1179" t="s">
        <v>59</v>
      </c>
      <c r="E101" s="1154">
        <v>3</v>
      </c>
      <c r="F101" s="1154">
        <v>1</v>
      </c>
      <c r="G101" s="1155">
        <v>2</v>
      </c>
      <c r="H101" s="1180" t="s">
        <v>19</v>
      </c>
      <c r="I101" s="1157"/>
      <c r="J101" s="1158">
        <f t="shared" si="51"/>
        <v>1</v>
      </c>
      <c r="K101" s="1159"/>
      <c r="L101" s="1159"/>
      <c r="M101" s="1159"/>
      <c r="N101" s="1159">
        <v>1</v>
      </c>
      <c r="O101" s="1159"/>
      <c r="P101" s="1159"/>
      <c r="Q101" s="1159"/>
      <c r="R101" s="1159"/>
      <c r="S101" s="1159"/>
      <c r="T101" s="1159"/>
      <c r="U101" s="1159"/>
      <c r="V101" s="1159"/>
      <c r="W101" s="1159"/>
      <c r="X101" s="1159"/>
      <c r="Y101" s="1159"/>
      <c r="Z101" s="1159"/>
      <c r="AA101" s="1159"/>
      <c r="AB101" s="1159"/>
      <c r="AC101" s="1159"/>
      <c r="AD101" s="1159"/>
      <c r="AE101" s="1159"/>
      <c r="AF101" s="1159"/>
      <c r="AG101" s="1159"/>
      <c r="AH101" s="1159"/>
      <c r="AI101" s="1159"/>
      <c r="AJ101" s="1159"/>
      <c r="AK101" s="1159"/>
      <c r="AL101" s="1159"/>
      <c r="AM101" s="1159"/>
      <c r="AN101" s="1159"/>
      <c r="AO101" s="1159"/>
      <c r="AP101" s="1159"/>
      <c r="AQ101" s="1159"/>
      <c r="AR101" s="1159"/>
      <c r="AS101" s="1159"/>
      <c r="AT101" s="1159"/>
      <c r="AU101" s="1159"/>
      <c r="AV101" s="1160"/>
      <c r="AW101" s="1160"/>
      <c r="ET101" s="1153"/>
    </row>
    <row r="102" spans="1:150" s="1161" customFormat="1" ht="60.75" customHeight="1">
      <c r="A102" s="1153" t="s">
        <v>851</v>
      </c>
      <c r="B102" s="1153" t="s">
        <v>824</v>
      </c>
      <c r="C102" s="1171" t="s">
        <v>854</v>
      </c>
      <c r="D102" s="1153" t="s">
        <v>59</v>
      </c>
      <c r="E102" s="1166"/>
      <c r="F102" s="1166"/>
      <c r="G102" s="1155"/>
      <c r="H102" s="1156" t="s">
        <v>26</v>
      </c>
      <c r="I102" s="1153"/>
      <c r="J102" s="1158">
        <f>SUM(L102:AU102)</f>
        <v>12.25</v>
      </c>
      <c r="L102" s="1172">
        <v>0.5</v>
      </c>
      <c r="M102" s="1159"/>
      <c r="N102" s="1159">
        <v>11.4</v>
      </c>
      <c r="O102" s="1159"/>
      <c r="P102" s="1159"/>
      <c r="Q102" s="1159"/>
      <c r="R102" s="1159"/>
      <c r="S102" s="1159"/>
      <c r="T102" s="1159"/>
      <c r="U102" s="1159"/>
      <c r="V102" s="1159"/>
      <c r="W102" s="1159"/>
      <c r="X102" s="1159"/>
      <c r="Y102" s="1159">
        <v>0.35</v>
      </c>
      <c r="Z102" s="1159"/>
      <c r="AA102" s="1159"/>
      <c r="AB102" s="1159"/>
      <c r="AC102" s="1159"/>
      <c r="AD102" s="1159"/>
      <c r="AE102" s="1159"/>
      <c r="AF102" s="1159"/>
      <c r="AG102" s="1159"/>
      <c r="AH102" s="1159"/>
      <c r="AI102" s="1159"/>
      <c r="AJ102" s="1159"/>
      <c r="AK102" s="1159"/>
      <c r="AL102" s="1159"/>
      <c r="AM102" s="1159"/>
      <c r="AN102" s="1159"/>
      <c r="AO102" s="1159"/>
      <c r="AP102" s="1159"/>
      <c r="AQ102" s="1159"/>
      <c r="AR102" s="1159"/>
      <c r="AS102" s="1159"/>
      <c r="AT102" s="1159"/>
      <c r="AU102" s="1159"/>
      <c r="AV102" s="1160"/>
      <c r="AW102" s="1160"/>
      <c r="AY102" s="1173"/>
      <c r="AZ102" s="1173"/>
      <c r="BA102" s="1173"/>
      <c r="BB102" s="1173"/>
      <c r="BC102" s="1173"/>
      <c r="BD102" s="1173"/>
      <c r="ET102" s="1153"/>
    </row>
    <row r="103" spans="1:150" s="1141" customFormat="1" ht="41.25" customHeight="1">
      <c r="A103" s="1118" t="s">
        <v>816</v>
      </c>
      <c r="B103" s="1134"/>
      <c r="C103" s="1125" t="s">
        <v>840</v>
      </c>
      <c r="D103" s="1135" t="s">
        <v>59</v>
      </c>
      <c r="E103" s="1136">
        <v>34</v>
      </c>
      <c r="F103" s="1136">
        <v>24</v>
      </c>
      <c r="G103" s="1137">
        <v>10</v>
      </c>
      <c r="H103" s="711" t="s">
        <v>55</v>
      </c>
      <c r="I103" s="1134"/>
      <c r="J103" s="1147">
        <f>SUM(K103:AU103)</f>
        <v>10</v>
      </c>
      <c r="K103" s="1138"/>
      <c r="L103" s="1138"/>
      <c r="M103" s="1139">
        <v>3.01</v>
      </c>
      <c r="N103" s="1138">
        <v>4.6500000000000004</v>
      </c>
      <c r="O103" s="1138">
        <v>2.34</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8"/>
      <c r="AK103" s="1138"/>
      <c r="AL103" s="1138"/>
      <c r="AM103" s="1138"/>
      <c r="AN103" s="1138"/>
      <c r="AO103" s="1138"/>
      <c r="AP103" s="1138"/>
      <c r="AQ103" s="1138"/>
      <c r="AR103" s="1138"/>
      <c r="AS103" s="1138"/>
      <c r="AT103" s="1138"/>
      <c r="AU103" s="1138"/>
      <c r="AV103" s="1140" t="s">
        <v>814</v>
      </c>
      <c r="AW103" s="1140"/>
      <c r="BA103" s="1142" t="s">
        <v>815</v>
      </c>
      <c r="ES103" s="1141" t="s">
        <v>841</v>
      </c>
      <c r="ET103" s="1135"/>
    </row>
    <row r="104" spans="1:150" s="1104" customFormat="1" ht="47.25">
      <c r="A104" s="1118" t="s">
        <v>816</v>
      </c>
      <c r="B104" s="1091" t="s">
        <v>839</v>
      </c>
      <c r="C104" s="1126" t="s">
        <v>494</v>
      </c>
      <c r="D104" s="1091" t="s">
        <v>59</v>
      </c>
      <c r="E104" s="1101"/>
      <c r="F104" s="1101"/>
      <c r="G104" s="1094"/>
      <c r="H104" s="176" t="s">
        <v>26</v>
      </c>
      <c r="I104" s="1079"/>
      <c r="J104" s="1110">
        <f t="shared" ref="J104" si="52">SUM(K104:AU104)</f>
        <v>0</v>
      </c>
      <c r="K104" s="1128"/>
      <c r="L104" s="1128"/>
      <c r="M104" s="1102"/>
      <c r="N104" s="1102"/>
      <c r="O104" s="1102"/>
      <c r="P104" s="1102"/>
      <c r="Q104" s="1102"/>
      <c r="R104" s="1102"/>
      <c r="S104" s="1102"/>
      <c r="T104" s="1102"/>
      <c r="U104" s="1102"/>
      <c r="V104" s="1102"/>
      <c r="W104" s="1102"/>
      <c r="X104" s="1102"/>
      <c r="Y104" s="1102"/>
      <c r="Z104" s="1102"/>
      <c r="AA104" s="1102"/>
      <c r="AB104" s="1102"/>
      <c r="AC104" s="1102"/>
      <c r="AD104" s="1102"/>
      <c r="AE104" s="1102"/>
      <c r="AF104" s="1102"/>
      <c r="AG104" s="1102"/>
      <c r="AH104" s="1102"/>
      <c r="AI104" s="1102"/>
      <c r="AJ104" s="1102"/>
      <c r="AK104" s="1102"/>
      <c r="AL104" s="1102"/>
      <c r="AM104" s="1102"/>
      <c r="AN104" s="1102"/>
      <c r="AO104" s="1102"/>
      <c r="AP104" s="1102"/>
      <c r="AQ104" s="1102"/>
      <c r="AR104" s="1102"/>
      <c r="AS104" s="1102"/>
      <c r="AT104" s="1102"/>
      <c r="AU104" s="1102"/>
      <c r="AV104" s="1103" t="s">
        <v>814</v>
      </c>
      <c r="AW104" s="1103"/>
      <c r="BA104" s="1104" t="s">
        <v>815</v>
      </c>
      <c r="ES104" s="1104" t="s">
        <v>838</v>
      </c>
      <c r="ET104" s="1091"/>
    </row>
    <row r="105" spans="1:150" s="1054" customFormat="1" ht="38.25">
      <c r="A105" s="1118" t="s">
        <v>816</v>
      </c>
      <c r="B105" s="1050"/>
      <c r="C105" s="1125" t="s">
        <v>831</v>
      </c>
      <c r="D105" s="1050" t="s">
        <v>59</v>
      </c>
      <c r="E105" s="1082">
        <v>20</v>
      </c>
      <c r="F105" s="1082"/>
      <c r="G105" s="1083">
        <f t="shared" ref="G105" si="53">E105</f>
        <v>20</v>
      </c>
      <c r="H105" s="176" t="s">
        <v>176</v>
      </c>
      <c r="I105" s="176"/>
      <c r="J105" s="1109">
        <f t="shared" ref="J105" si="54">SUM(K105:AU105)</f>
        <v>20</v>
      </c>
      <c r="K105" s="1051"/>
      <c r="L105" s="1051"/>
      <c r="M105" s="1051">
        <v>1.92</v>
      </c>
      <c r="N105" s="1051">
        <v>2.1</v>
      </c>
      <c r="O105" s="1051"/>
      <c r="P105" s="1051">
        <v>15.98</v>
      </c>
      <c r="Q105" s="1051"/>
      <c r="R105" s="1051"/>
      <c r="S105" s="1051"/>
      <c r="T105" s="1051"/>
      <c r="U105" s="1051"/>
      <c r="V105" s="1051"/>
      <c r="W105" s="1051"/>
      <c r="X105" s="1051"/>
      <c r="Y105" s="1051"/>
      <c r="Z105" s="1051"/>
      <c r="AA105" s="1051"/>
      <c r="AB105" s="1051"/>
      <c r="AC105" s="1051"/>
      <c r="AD105" s="1051"/>
      <c r="AE105" s="1051"/>
      <c r="AF105" s="1051"/>
      <c r="AG105" s="1051"/>
      <c r="AH105" s="1051"/>
      <c r="AI105" s="1051"/>
      <c r="AJ105" s="1051"/>
      <c r="AK105" s="1051"/>
      <c r="AL105" s="1051"/>
      <c r="AM105" s="1051"/>
      <c r="AN105" s="1051"/>
      <c r="AO105" s="1051"/>
      <c r="AP105" s="1051"/>
      <c r="AQ105" s="1051"/>
      <c r="AR105" s="1051"/>
      <c r="AS105" s="1051"/>
      <c r="AT105" s="1051"/>
      <c r="AU105" s="1051"/>
      <c r="AV105" s="1052" t="s">
        <v>832</v>
      </c>
      <c r="AW105" s="1052"/>
      <c r="AX105" s="1053"/>
      <c r="AY105" s="1053"/>
      <c r="AZ105" s="1053"/>
      <c r="BA105" s="1053"/>
      <c r="BB105" s="1053"/>
      <c r="BC105" s="1053"/>
      <c r="BD105" s="1053"/>
      <c r="BE105" s="1053"/>
      <c r="BF105" s="1053"/>
      <c r="BG105" s="1053"/>
      <c r="BH105" s="1053"/>
      <c r="BI105" s="1053"/>
      <c r="BJ105" s="1053"/>
      <c r="BK105" s="1053"/>
      <c r="BL105" s="1053"/>
      <c r="BM105" s="1053"/>
      <c r="BN105" s="1053"/>
      <c r="BO105" s="1053"/>
      <c r="BP105" s="1053"/>
      <c r="BQ105" s="1053"/>
      <c r="BR105" s="1053"/>
      <c r="BS105" s="1053"/>
      <c r="BT105" s="1053"/>
      <c r="BU105" s="1053"/>
      <c r="BV105" s="1053"/>
      <c r="BW105" s="1053"/>
      <c r="BX105" s="1053"/>
      <c r="BY105" s="1053"/>
      <c r="BZ105" s="1053"/>
      <c r="CA105" s="1053"/>
      <c r="CB105" s="1053"/>
      <c r="CC105" s="1053"/>
      <c r="CD105" s="1053"/>
      <c r="CE105" s="1053"/>
      <c r="CF105" s="1053"/>
      <c r="CG105" s="1053"/>
      <c r="CH105" s="1053"/>
      <c r="CI105" s="1053"/>
      <c r="CJ105" s="1053"/>
      <c r="CK105" s="1053"/>
      <c r="CL105" s="1053"/>
      <c r="CM105" s="1053"/>
      <c r="CN105" s="1053"/>
      <c r="CO105" s="1053"/>
      <c r="CP105" s="1053"/>
      <c r="CQ105" s="1053"/>
      <c r="CR105" s="1053"/>
      <c r="CS105" s="1053"/>
      <c r="CT105" s="1053"/>
      <c r="CU105" s="1053"/>
      <c r="CV105" s="1053"/>
      <c r="CW105" s="1053"/>
      <c r="CX105" s="1053"/>
      <c r="CY105" s="1053"/>
      <c r="CZ105" s="1053"/>
      <c r="DA105" s="1053"/>
      <c r="DB105" s="1053"/>
      <c r="DC105" s="1053"/>
      <c r="DD105" s="1053"/>
      <c r="DE105" s="1053"/>
      <c r="DF105" s="1053"/>
      <c r="DG105" s="1053"/>
      <c r="DH105" s="1053"/>
      <c r="DI105" s="1053"/>
      <c r="DJ105" s="1053"/>
      <c r="DK105" s="1053"/>
      <c r="DL105" s="1053"/>
      <c r="DM105" s="1053"/>
      <c r="DN105" s="1053"/>
      <c r="DO105" s="1053"/>
      <c r="DP105" s="1053"/>
      <c r="DQ105" s="1053"/>
      <c r="DR105" s="1053"/>
      <c r="DS105" s="1053"/>
      <c r="DT105" s="1053"/>
      <c r="DU105" s="1053"/>
      <c r="DV105" s="1053"/>
      <c r="DW105" s="1053"/>
      <c r="DX105" s="1053"/>
      <c r="DY105" s="1053"/>
      <c r="DZ105" s="1053"/>
      <c r="EA105" s="1053"/>
      <c r="EB105" s="1053"/>
      <c r="EC105" s="1053"/>
      <c r="ED105" s="1053"/>
      <c r="EE105" s="1053"/>
      <c r="EF105" s="1053"/>
      <c r="EG105" s="1053"/>
      <c r="EH105" s="1053"/>
      <c r="EI105" s="1053"/>
      <c r="EJ105" s="1053"/>
      <c r="EK105" s="1053"/>
      <c r="EL105" s="1053"/>
      <c r="EM105" s="1053"/>
      <c r="EN105" s="1053"/>
      <c r="EO105" s="1053"/>
      <c r="EP105" s="1053"/>
      <c r="EQ105" s="1053"/>
      <c r="ET105" s="1050" t="s">
        <v>829</v>
      </c>
    </row>
    <row r="106" spans="1:150" s="1105" customFormat="1" ht="31.5">
      <c r="A106" s="1118" t="s">
        <v>816</v>
      </c>
      <c r="B106" s="1091"/>
      <c r="C106" s="1124" t="s">
        <v>828</v>
      </c>
      <c r="D106" s="1091" t="s">
        <v>59</v>
      </c>
      <c r="E106" s="1101">
        <v>20.149999999999999</v>
      </c>
      <c r="F106" s="1101"/>
      <c r="G106" s="1094">
        <f t="shared" ref="G106:G107" si="55">E106</f>
        <v>20.149999999999999</v>
      </c>
      <c r="H106" s="176" t="s">
        <v>24</v>
      </c>
      <c r="I106" s="1079"/>
      <c r="J106" s="1110">
        <f>SUM(L106:AU106)</f>
        <v>20.149999999999999</v>
      </c>
      <c r="L106" s="1097">
        <v>0.1</v>
      </c>
      <c r="M106" s="1097">
        <v>6.23</v>
      </c>
      <c r="N106" s="1097">
        <v>3.21</v>
      </c>
      <c r="O106" s="1097"/>
      <c r="P106" s="1097"/>
      <c r="Q106" s="1097"/>
      <c r="R106" s="1097"/>
      <c r="S106" s="1097"/>
      <c r="T106" s="1097"/>
      <c r="U106" s="1097"/>
      <c r="V106" s="1097"/>
      <c r="W106" s="1097"/>
      <c r="X106" s="1097"/>
      <c r="Y106" s="1097"/>
      <c r="Z106" s="1097"/>
      <c r="AA106" s="1097"/>
      <c r="AB106" s="1097"/>
      <c r="AC106" s="1097"/>
      <c r="AD106" s="1097"/>
      <c r="AE106" s="1097"/>
      <c r="AF106" s="1097"/>
      <c r="AG106" s="1097"/>
      <c r="AH106" s="1097"/>
      <c r="AI106" s="1097"/>
      <c r="AJ106" s="1097"/>
      <c r="AK106" s="1097"/>
      <c r="AL106" s="1097">
        <v>0.45</v>
      </c>
      <c r="AM106" s="1097"/>
      <c r="AN106" s="1097"/>
      <c r="AO106" s="1097">
        <v>3.56</v>
      </c>
      <c r="AP106" s="1097">
        <v>4.3</v>
      </c>
      <c r="AQ106" s="1097">
        <v>2.2999999999999998</v>
      </c>
      <c r="AR106" s="1097"/>
      <c r="AS106" s="1097"/>
      <c r="AT106" s="1097"/>
      <c r="AU106" s="1097"/>
      <c r="AV106" s="1123" t="s">
        <v>814</v>
      </c>
      <c r="AW106" s="1123"/>
      <c r="ER106" s="1105">
        <f>47.5-20.15</f>
        <v>27.35</v>
      </c>
      <c r="ET106" s="1091" t="s">
        <v>829</v>
      </c>
    </row>
    <row r="107" spans="1:150" s="1105" customFormat="1" ht="31.5">
      <c r="A107" s="1118" t="s">
        <v>816</v>
      </c>
      <c r="B107" s="1091"/>
      <c r="C107" s="1124" t="s">
        <v>830</v>
      </c>
      <c r="D107" s="1091" t="s">
        <v>59</v>
      </c>
      <c r="E107" s="1101">
        <v>27.35</v>
      </c>
      <c r="F107" s="1101"/>
      <c r="G107" s="1094">
        <f t="shared" si="55"/>
        <v>27.35</v>
      </c>
      <c r="H107" s="176" t="s">
        <v>176</v>
      </c>
      <c r="I107" s="1079"/>
      <c r="J107" s="1110">
        <f t="shared" ref="J107" si="56">SUM(K107:AU107)</f>
        <v>27.349999999999998</v>
      </c>
      <c r="K107" s="1097"/>
      <c r="L107" s="1097"/>
      <c r="M107" s="1097">
        <v>4.68</v>
      </c>
      <c r="N107" s="1097">
        <v>4.5599999999999996</v>
      </c>
      <c r="O107" s="1097">
        <v>2.1</v>
      </c>
      <c r="P107" s="1097"/>
      <c r="Q107" s="1097"/>
      <c r="R107" s="1097">
        <v>2.2999999999999998</v>
      </c>
      <c r="S107" s="1097"/>
      <c r="T107" s="1097"/>
      <c r="U107" s="1097"/>
      <c r="V107" s="1097"/>
      <c r="W107" s="1097"/>
      <c r="X107" s="1097"/>
      <c r="Y107" s="1097"/>
      <c r="Z107" s="1097">
        <v>3.6</v>
      </c>
      <c r="AA107" s="1097"/>
      <c r="AB107" s="1097"/>
      <c r="AC107" s="1097"/>
      <c r="AD107" s="1097"/>
      <c r="AE107" s="1097"/>
      <c r="AF107" s="1097"/>
      <c r="AG107" s="1097"/>
      <c r="AH107" s="1097"/>
      <c r="AI107" s="1097"/>
      <c r="AJ107" s="1097"/>
      <c r="AK107" s="1097"/>
      <c r="AL107" s="1097"/>
      <c r="AM107" s="1097"/>
      <c r="AN107" s="1097"/>
      <c r="AO107" s="1097">
        <v>4.5599999999999996</v>
      </c>
      <c r="AP107" s="1097">
        <v>2.1</v>
      </c>
      <c r="AQ107" s="1097">
        <v>3.45</v>
      </c>
      <c r="AR107" s="1097"/>
      <c r="AS107" s="1097"/>
      <c r="AT107" s="1097"/>
      <c r="AU107" s="1097"/>
      <c r="AV107" s="1123"/>
      <c r="AW107" s="1123"/>
      <c r="ET107" s="1091"/>
    </row>
    <row r="108" spans="1:150" s="1105" customFormat="1" ht="31.5">
      <c r="A108" s="1118" t="s">
        <v>816</v>
      </c>
      <c r="B108" s="1119"/>
      <c r="C108" s="1120" t="s">
        <v>373</v>
      </c>
      <c r="D108" s="1091" t="s">
        <v>59</v>
      </c>
      <c r="E108" s="1121">
        <v>2.9</v>
      </c>
      <c r="F108" s="1121"/>
      <c r="G108" s="1094">
        <f>E108</f>
        <v>2.9</v>
      </c>
      <c r="H108" s="176" t="s">
        <v>26</v>
      </c>
      <c r="I108" s="1079"/>
      <c r="J108" s="1110">
        <f t="shared" ref="J108" si="57">SUM(K108:AU108)</f>
        <v>2.9000000000000004</v>
      </c>
      <c r="K108" s="1122"/>
      <c r="L108" s="1122"/>
      <c r="M108" s="1097">
        <v>1.3</v>
      </c>
      <c r="N108" s="1097">
        <v>1.4</v>
      </c>
      <c r="O108" s="1097"/>
      <c r="P108" s="1097"/>
      <c r="Q108" s="1097"/>
      <c r="R108" s="1097"/>
      <c r="S108" s="1097"/>
      <c r="T108" s="1097"/>
      <c r="U108" s="1097"/>
      <c r="V108" s="1097"/>
      <c r="W108" s="1097"/>
      <c r="X108" s="1097"/>
      <c r="Y108" s="1097"/>
      <c r="Z108" s="1097"/>
      <c r="AA108" s="1097"/>
      <c r="AB108" s="1097"/>
      <c r="AC108" s="1097"/>
      <c r="AD108" s="1097"/>
      <c r="AE108" s="1097"/>
      <c r="AF108" s="1097"/>
      <c r="AG108" s="1097"/>
      <c r="AH108" s="1097"/>
      <c r="AI108" s="1097"/>
      <c r="AJ108" s="1097"/>
      <c r="AK108" s="1097">
        <v>0.2</v>
      </c>
      <c r="AL108" s="1097"/>
      <c r="AM108" s="1097"/>
      <c r="AN108" s="1097"/>
      <c r="AO108" s="1097"/>
      <c r="AP108" s="1097"/>
      <c r="AQ108" s="1097"/>
      <c r="AR108" s="1097"/>
      <c r="AS108" s="1097"/>
      <c r="AT108" s="1097"/>
      <c r="AU108" s="1097"/>
      <c r="AV108" s="1123" t="s">
        <v>814</v>
      </c>
      <c r="AW108" s="1123"/>
      <c r="BA108" s="1105" t="s">
        <v>815</v>
      </c>
      <c r="ET108" s="1091" t="s">
        <v>827</v>
      </c>
    </row>
    <row r="109" spans="1:150" s="1105" customFormat="1" ht="64.5" customHeight="1">
      <c r="A109" s="1118" t="s">
        <v>816</v>
      </c>
      <c r="B109" s="1119"/>
      <c r="C109" s="1120" t="s">
        <v>826</v>
      </c>
      <c r="D109" s="1091" t="s">
        <v>59</v>
      </c>
      <c r="E109" s="1075">
        <v>2.6</v>
      </c>
      <c r="F109" s="1121"/>
      <c r="G109" s="1094">
        <f>E109</f>
        <v>2.6</v>
      </c>
      <c r="H109" s="176" t="s">
        <v>26</v>
      </c>
      <c r="I109" s="1079"/>
      <c r="J109" s="1110">
        <f t="shared" ref="J109" si="58">SUM(K109:AU109)</f>
        <v>2.6</v>
      </c>
      <c r="K109" s="1122"/>
      <c r="L109" s="1122"/>
      <c r="M109" s="1097">
        <v>1.3</v>
      </c>
      <c r="N109" s="1097">
        <v>1.3</v>
      </c>
      <c r="O109" s="1097"/>
      <c r="P109" s="1097"/>
      <c r="Q109" s="1097"/>
      <c r="R109" s="1097"/>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123"/>
      <c r="AW109" s="1123"/>
      <c r="ET109" s="1091"/>
    </row>
    <row r="110" spans="1:150" s="1099" customFormat="1" ht="47.25">
      <c r="A110" s="1091" t="s">
        <v>816</v>
      </c>
      <c r="B110" s="1079" t="s">
        <v>817</v>
      </c>
      <c r="C110" s="1092" t="s">
        <v>818</v>
      </c>
      <c r="D110" s="1091" t="s">
        <v>59</v>
      </c>
      <c r="E110" s="1093">
        <v>90</v>
      </c>
      <c r="F110" s="1093"/>
      <c r="G110" s="1094">
        <f>E110</f>
        <v>90</v>
      </c>
      <c r="H110" s="176" t="s">
        <v>24</v>
      </c>
      <c r="I110" s="1095"/>
      <c r="J110" s="1110">
        <f t="shared" ref="J110" si="59">SUM(K110:AU110)</f>
        <v>90</v>
      </c>
      <c r="K110" s="1096"/>
      <c r="L110" s="1096"/>
      <c r="M110" s="1097">
        <v>45.64</v>
      </c>
      <c r="N110" s="1096">
        <v>43.08</v>
      </c>
      <c r="O110" s="1096"/>
      <c r="P110" s="1096"/>
      <c r="Q110" s="1096"/>
      <c r="R110" s="1096"/>
      <c r="S110" s="1096"/>
      <c r="T110" s="1096"/>
      <c r="U110" s="1096"/>
      <c r="V110" s="1096"/>
      <c r="W110" s="1096"/>
      <c r="X110" s="1096"/>
      <c r="Y110" s="1096">
        <v>0.81</v>
      </c>
      <c r="Z110" s="1096"/>
      <c r="AA110" s="1096"/>
      <c r="AB110" s="1096"/>
      <c r="AC110" s="1096"/>
      <c r="AD110" s="1096"/>
      <c r="AE110" s="1096"/>
      <c r="AF110" s="1096"/>
      <c r="AG110" s="1096"/>
      <c r="AH110" s="1096"/>
      <c r="AI110" s="1096"/>
      <c r="AJ110" s="1096"/>
      <c r="AK110" s="1096"/>
      <c r="AL110" s="1096"/>
      <c r="AM110" s="1096"/>
      <c r="AN110" s="1096"/>
      <c r="AO110" s="1096"/>
      <c r="AP110" s="1096"/>
      <c r="AQ110" s="1096">
        <v>0.47</v>
      </c>
      <c r="AR110" s="1096"/>
      <c r="AS110" s="1096"/>
      <c r="AT110" s="1096"/>
      <c r="AU110" s="1096"/>
      <c r="AV110" s="1098" t="s">
        <v>814</v>
      </c>
      <c r="AW110" s="1098"/>
      <c r="AZ110" s="1099" t="s">
        <v>593</v>
      </c>
      <c r="ET110" s="1091" t="s">
        <v>819</v>
      </c>
    </row>
    <row r="111" spans="1:150" s="336" customFormat="1" ht="31.5" customHeight="1">
      <c r="A111" s="176" t="s">
        <v>802</v>
      </c>
      <c r="B111" s="176"/>
      <c r="C111" s="374" t="s">
        <v>537</v>
      </c>
      <c r="D111" s="700" t="s">
        <v>59</v>
      </c>
      <c r="E111" s="366">
        <v>1</v>
      </c>
      <c r="F111" s="366"/>
      <c r="G111" s="366">
        <f>E111</f>
        <v>1</v>
      </c>
      <c r="H111" s="176" t="s">
        <v>24</v>
      </c>
      <c r="I111" s="711"/>
      <c r="J111" s="997">
        <f t="shared" ref="J111:J121" si="60">SUM(L111:AU111)</f>
        <v>1</v>
      </c>
      <c r="K111" s="995"/>
      <c r="L111" s="366"/>
      <c r="M111" s="366"/>
      <c r="N111" s="366"/>
      <c r="O111" s="366">
        <v>1</v>
      </c>
      <c r="P111" s="366"/>
      <c r="Q111" s="366"/>
      <c r="R111" s="366"/>
      <c r="S111" s="1075"/>
      <c r="T111" s="1075"/>
      <c r="U111" s="1075"/>
      <c r="V111" s="366"/>
      <c r="W111" s="366"/>
      <c r="X111" s="1075"/>
      <c r="Y111" s="366"/>
      <c r="Z111" s="366"/>
      <c r="AA111" s="366"/>
      <c r="AB111" s="366"/>
      <c r="AC111" s="366"/>
      <c r="AD111" s="366"/>
      <c r="AE111" s="366"/>
      <c r="AF111" s="1075"/>
      <c r="AG111" s="1075"/>
      <c r="AH111" s="366"/>
      <c r="AI111" s="366"/>
      <c r="AJ111" s="366"/>
      <c r="AK111" s="366"/>
      <c r="AL111" s="366"/>
      <c r="AM111" s="366"/>
      <c r="AN111" s="1075"/>
      <c r="AO111" s="366"/>
      <c r="AP111" s="366"/>
      <c r="AQ111" s="366"/>
      <c r="AR111" s="366"/>
      <c r="AS111" s="1075"/>
      <c r="AT111" s="366"/>
      <c r="AU111" s="366"/>
      <c r="AV111" s="176"/>
    </row>
    <row r="112" spans="1:150" s="962" customFormat="1" ht="31.5" customHeight="1">
      <c r="A112" s="954" t="s">
        <v>498</v>
      </c>
      <c r="B112" s="954"/>
      <c r="C112" s="975" t="s">
        <v>163</v>
      </c>
      <c r="D112" s="976" t="s">
        <v>72</v>
      </c>
      <c r="E112" s="102">
        <f>SUM(E113:E117)</f>
        <v>54.500000000000007</v>
      </c>
      <c r="F112" s="102">
        <f>SUM(F113:F117)</f>
        <v>0</v>
      </c>
      <c r="G112" s="102">
        <f>SUM(G113:G117)</f>
        <v>52.33</v>
      </c>
      <c r="H112" s="954"/>
      <c r="I112" s="1059"/>
      <c r="J112" s="1021">
        <f t="shared" si="60"/>
        <v>52.33</v>
      </c>
      <c r="K112" s="998"/>
      <c r="L112" s="102">
        <f t="shared" ref="L112:AU112" si="61">SUM(L113:L117)</f>
        <v>2.9999999999999996</v>
      </c>
      <c r="M112" s="102">
        <f t="shared" si="61"/>
        <v>12.83</v>
      </c>
      <c r="N112" s="102">
        <f t="shared" si="61"/>
        <v>10.129999999999999</v>
      </c>
      <c r="O112" s="102">
        <f t="shared" si="61"/>
        <v>12.38</v>
      </c>
      <c r="P112" s="102">
        <f>SUM(P113:P117)</f>
        <v>0</v>
      </c>
      <c r="Q112" s="102">
        <f t="shared" si="61"/>
        <v>11.16</v>
      </c>
      <c r="R112" s="102">
        <f t="shared" si="61"/>
        <v>0.03</v>
      </c>
      <c r="S112" s="245"/>
      <c r="T112" s="245"/>
      <c r="U112" s="245"/>
      <c r="V112" s="102">
        <f>SUM(V113:V117)</f>
        <v>0</v>
      </c>
      <c r="W112" s="102">
        <f>SUM(W113:W117)</f>
        <v>0</v>
      </c>
      <c r="X112" s="245"/>
      <c r="Y112" s="102">
        <f t="shared" ref="Y112:AE112" si="62">SUM(Y113:Y117)</f>
        <v>1</v>
      </c>
      <c r="Z112" s="102">
        <f t="shared" si="62"/>
        <v>0</v>
      </c>
      <c r="AA112" s="102">
        <f t="shared" si="62"/>
        <v>0</v>
      </c>
      <c r="AB112" s="102">
        <f t="shared" si="62"/>
        <v>0</v>
      </c>
      <c r="AC112" s="102">
        <f t="shared" si="62"/>
        <v>0</v>
      </c>
      <c r="AD112" s="102">
        <f t="shared" si="62"/>
        <v>0</v>
      </c>
      <c r="AE112" s="102">
        <f t="shared" si="62"/>
        <v>0</v>
      </c>
      <c r="AF112" s="245"/>
      <c r="AG112" s="245"/>
      <c r="AH112" s="102">
        <f t="shared" ref="AH112:AM112" si="63">SUM(AH113:AH117)</f>
        <v>0</v>
      </c>
      <c r="AI112" s="102">
        <f t="shared" si="63"/>
        <v>0</v>
      </c>
      <c r="AJ112" s="102">
        <f t="shared" si="63"/>
        <v>0</v>
      </c>
      <c r="AK112" s="102">
        <f t="shared" si="63"/>
        <v>0</v>
      </c>
      <c r="AL112" s="102">
        <f t="shared" si="63"/>
        <v>0</v>
      </c>
      <c r="AM112" s="102">
        <f t="shared" si="63"/>
        <v>0</v>
      </c>
      <c r="AN112" s="245"/>
      <c r="AO112" s="102">
        <f>SUM(AO113:AO117)</f>
        <v>1.5</v>
      </c>
      <c r="AP112" s="102">
        <f>SUM(AP113:AP117)</f>
        <v>0</v>
      </c>
      <c r="AQ112" s="102">
        <f>SUM(AQ113:AQ117)</f>
        <v>0.30000000000000004</v>
      </c>
      <c r="AR112" s="102">
        <f>SUM(AR113:AR117)</f>
        <v>0</v>
      </c>
      <c r="AS112" s="245"/>
      <c r="AT112" s="102">
        <f>SUM(AT113:AT117)</f>
        <v>0</v>
      </c>
      <c r="AU112" s="102">
        <f t="shared" si="61"/>
        <v>0</v>
      </c>
      <c r="AV112" s="954"/>
    </row>
    <row r="113" spans="1:150" s="336" customFormat="1" ht="47.25" customHeight="1">
      <c r="A113" s="176" t="s">
        <v>802</v>
      </c>
      <c r="B113" s="176"/>
      <c r="C113" s="374" t="s">
        <v>499</v>
      </c>
      <c r="D113" s="176" t="s">
        <v>72</v>
      </c>
      <c r="E113" s="366">
        <v>1.83</v>
      </c>
      <c r="F113" s="366"/>
      <c r="G113" s="366"/>
      <c r="H113" s="176" t="s">
        <v>24</v>
      </c>
      <c r="I113" s="711"/>
      <c r="J113" s="997">
        <f t="shared" si="60"/>
        <v>0</v>
      </c>
      <c r="K113" s="995"/>
      <c r="L113" s="366"/>
      <c r="M113" s="366"/>
      <c r="N113" s="366"/>
      <c r="O113" s="366"/>
      <c r="P113" s="366"/>
      <c r="Q113" s="366"/>
      <c r="R113" s="366"/>
      <c r="S113" s="1075"/>
      <c r="T113" s="1075"/>
      <c r="U113" s="1075"/>
      <c r="V113" s="366"/>
      <c r="W113" s="366"/>
      <c r="X113" s="1075"/>
      <c r="Y113" s="366"/>
      <c r="Z113" s="366"/>
      <c r="AA113" s="366"/>
      <c r="AB113" s="366"/>
      <c r="AC113" s="366"/>
      <c r="AD113" s="366"/>
      <c r="AE113" s="366"/>
      <c r="AF113" s="1075"/>
      <c r="AG113" s="1075"/>
      <c r="AH113" s="366"/>
      <c r="AI113" s="366"/>
      <c r="AJ113" s="366"/>
      <c r="AK113" s="366"/>
      <c r="AL113" s="366"/>
      <c r="AM113" s="366"/>
      <c r="AN113" s="1075"/>
      <c r="AO113" s="366"/>
      <c r="AP113" s="366"/>
      <c r="AQ113" s="366"/>
      <c r="AR113" s="366"/>
      <c r="AS113" s="1075"/>
      <c r="AT113" s="366"/>
      <c r="AU113" s="366"/>
      <c r="AV113" s="176"/>
    </row>
    <row r="114" spans="1:150" s="739" customFormat="1" ht="63" customHeight="1">
      <c r="A114" s="736" t="s">
        <v>802</v>
      </c>
      <c r="B114" s="736"/>
      <c r="C114" s="737" t="s">
        <v>500</v>
      </c>
      <c r="D114" s="736" t="s">
        <v>72</v>
      </c>
      <c r="E114" s="738">
        <v>13.8</v>
      </c>
      <c r="F114" s="738"/>
      <c r="G114" s="738">
        <f t="shared" ref="G114:G117" si="64">E114</f>
        <v>13.8</v>
      </c>
      <c r="H114" s="176" t="s">
        <v>176</v>
      </c>
      <c r="I114" s="1061"/>
      <c r="J114" s="1080">
        <f t="shared" si="60"/>
        <v>13.8</v>
      </c>
      <c r="K114" s="1020"/>
      <c r="L114" s="738">
        <v>0.8</v>
      </c>
      <c r="M114" s="738">
        <v>2.9</v>
      </c>
      <c r="N114" s="738">
        <v>7.4</v>
      </c>
      <c r="O114" s="738"/>
      <c r="P114" s="738"/>
      <c r="Q114" s="738"/>
      <c r="R114" s="738"/>
      <c r="S114" s="1076"/>
      <c r="T114" s="1076"/>
      <c r="U114" s="1076"/>
      <c r="V114" s="738"/>
      <c r="W114" s="738"/>
      <c r="X114" s="1076"/>
      <c r="Y114" s="738">
        <v>1</v>
      </c>
      <c r="Z114" s="738"/>
      <c r="AA114" s="738"/>
      <c r="AB114" s="738"/>
      <c r="AC114" s="738"/>
      <c r="AD114" s="738"/>
      <c r="AE114" s="738"/>
      <c r="AF114" s="1076"/>
      <c r="AG114" s="1076"/>
      <c r="AH114" s="738"/>
      <c r="AI114" s="738"/>
      <c r="AJ114" s="738"/>
      <c r="AK114" s="738"/>
      <c r="AL114" s="738"/>
      <c r="AM114" s="738"/>
      <c r="AN114" s="1076"/>
      <c r="AO114" s="738">
        <v>1.5</v>
      </c>
      <c r="AP114" s="738"/>
      <c r="AQ114" s="738">
        <v>0.2</v>
      </c>
      <c r="AR114" s="738"/>
      <c r="AS114" s="1076"/>
      <c r="AT114" s="738"/>
      <c r="AU114" s="738"/>
      <c r="AV114" s="736"/>
    </row>
    <row r="115" spans="1:150" s="336" customFormat="1" ht="31.5" customHeight="1">
      <c r="A115" s="176" t="s">
        <v>802</v>
      </c>
      <c r="B115" s="176"/>
      <c r="C115" s="704" t="s">
        <v>501</v>
      </c>
      <c r="D115" s="705" t="s">
        <v>72</v>
      </c>
      <c r="E115" s="366">
        <v>35.200000000000003</v>
      </c>
      <c r="F115" s="366"/>
      <c r="G115" s="366">
        <v>34.86</v>
      </c>
      <c r="H115" s="176" t="s">
        <v>364</v>
      </c>
      <c r="I115" s="711"/>
      <c r="J115" s="997">
        <f t="shared" si="60"/>
        <v>34.86</v>
      </c>
      <c r="K115" s="995"/>
      <c r="L115" s="366">
        <v>2</v>
      </c>
      <c r="M115" s="366">
        <v>9.32</v>
      </c>
      <c r="N115" s="366"/>
      <c r="O115" s="366">
        <v>12.38</v>
      </c>
      <c r="P115" s="366"/>
      <c r="Q115" s="366">
        <v>11.16</v>
      </c>
      <c r="R115" s="366"/>
      <c r="S115" s="1075"/>
      <c r="T115" s="1075"/>
      <c r="U115" s="1075"/>
      <c r="V115" s="366"/>
      <c r="W115" s="366"/>
      <c r="X115" s="1075"/>
      <c r="Y115" s="366"/>
      <c r="Z115" s="366"/>
      <c r="AA115" s="366"/>
      <c r="AB115" s="366"/>
      <c r="AC115" s="366"/>
      <c r="AD115" s="366"/>
      <c r="AE115" s="366"/>
      <c r="AF115" s="1075"/>
      <c r="AG115" s="1075"/>
      <c r="AH115" s="366"/>
      <c r="AI115" s="366"/>
      <c r="AJ115" s="366"/>
      <c r="AK115" s="366"/>
      <c r="AL115" s="366"/>
      <c r="AM115" s="366"/>
      <c r="AN115" s="1075"/>
      <c r="AO115" s="366"/>
      <c r="AP115" s="366"/>
      <c r="AQ115" s="366"/>
      <c r="AR115" s="366"/>
      <c r="AS115" s="1075"/>
      <c r="AT115" s="366"/>
      <c r="AU115" s="366"/>
      <c r="AV115" s="176"/>
    </row>
    <row r="116" spans="1:150" s="336" customFormat="1" ht="47.25" customHeight="1">
      <c r="A116" s="176" t="s">
        <v>802</v>
      </c>
      <c r="B116" s="176"/>
      <c r="C116" s="374" t="s">
        <v>134</v>
      </c>
      <c r="D116" s="176" t="s">
        <v>72</v>
      </c>
      <c r="E116" s="373">
        <v>2.17</v>
      </c>
      <c r="F116" s="366"/>
      <c r="G116" s="366">
        <f t="shared" si="64"/>
        <v>2.17</v>
      </c>
      <c r="H116" s="176" t="s">
        <v>24</v>
      </c>
      <c r="I116" s="711"/>
      <c r="J116" s="997">
        <f t="shared" si="60"/>
        <v>2.1700000000000004</v>
      </c>
      <c r="K116" s="995"/>
      <c r="L116" s="366">
        <v>0.11</v>
      </c>
      <c r="M116" s="366">
        <v>0.61</v>
      </c>
      <c r="N116" s="366">
        <v>1.35</v>
      </c>
      <c r="O116" s="366"/>
      <c r="P116" s="366"/>
      <c r="Q116" s="366"/>
      <c r="R116" s="366"/>
      <c r="S116" s="1075"/>
      <c r="T116" s="1075"/>
      <c r="U116" s="1075"/>
      <c r="V116" s="366"/>
      <c r="W116" s="366"/>
      <c r="X116" s="1075"/>
      <c r="Y116" s="366"/>
      <c r="Z116" s="366"/>
      <c r="AA116" s="366"/>
      <c r="AB116" s="366"/>
      <c r="AC116" s="366"/>
      <c r="AD116" s="366"/>
      <c r="AE116" s="366"/>
      <c r="AF116" s="1075"/>
      <c r="AG116" s="1075"/>
      <c r="AH116" s="366"/>
      <c r="AI116" s="366"/>
      <c r="AJ116" s="366"/>
      <c r="AK116" s="366"/>
      <c r="AL116" s="366"/>
      <c r="AM116" s="366"/>
      <c r="AN116" s="1075"/>
      <c r="AO116" s="366"/>
      <c r="AP116" s="366"/>
      <c r="AQ116" s="366">
        <v>0.1</v>
      </c>
      <c r="AR116" s="366"/>
      <c r="AS116" s="1075"/>
      <c r="AT116" s="366"/>
      <c r="AU116" s="366"/>
      <c r="AV116" s="176"/>
    </row>
    <row r="117" spans="1:150" s="336" customFormat="1" ht="47.25" customHeight="1">
      <c r="A117" s="176" t="s">
        <v>802</v>
      </c>
      <c r="B117" s="176"/>
      <c r="C117" s="706" t="s">
        <v>135</v>
      </c>
      <c r="D117" s="707" t="s">
        <v>72</v>
      </c>
      <c r="E117" s="373">
        <v>1.5</v>
      </c>
      <c r="F117" s="366"/>
      <c r="G117" s="366">
        <f t="shared" si="64"/>
        <v>1.5</v>
      </c>
      <c r="H117" s="176" t="s">
        <v>176</v>
      </c>
      <c r="I117" s="711"/>
      <c r="J117" s="997">
        <f t="shared" si="60"/>
        <v>1.5</v>
      </c>
      <c r="K117" s="995"/>
      <c r="L117" s="366">
        <v>0.09</v>
      </c>
      <c r="M117" s="366"/>
      <c r="N117" s="366">
        <v>1.38</v>
      </c>
      <c r="O117" s="366"/>
      <c r="P117" s="366"/>
      <c r="Q117" s="366"/>
      <c r="R117" s="366">
        <v>0.03</v>
      </c>
      <c r="S117" s="1075"/>
      <c r="T117" s="1075"/>
      <c r="U117" s="1075"/>
      <c r="V117" s="366"/>
      <c r="W117" s="366"/>
      <c r="X117" s="1075"/>
      <c r="Y117" s="366"/>
      <c r="Z117" s="366"/>
      <c r="AA117" s="366"/>
      <c r="AB117" s="366"/>
      <c r="AC117" s="366"/>
      <c r="AD117" s="366"/>
      <c r="AE117" s="366"/>
      <c r="AF117" s="1075"/>
      <c r="AG117" s="1075"/>
      <c r="AH117" s="366"/>
      <c r="AI117" s="366"/>
      <c r="AJ117" s="366"/>
      <c r="AK117" s="366"/>
      <c r="AL117" s="366"/>
      <c r="AM117" s="366"/>
      <c r="AN117" s="1075"/>
      <c r="AO117" s="366"/>
      <c r="AP117" s="366"/>
      <c r="AQ117" s="366"/>
      <c r="AR117" s="366"/>
      <c r="AS117" s="1075"/>
      <c r="AT117" s="366"/>
      <c r="AU117" s="366"/>
      <c r="AV117" s="176"/>
    </row>
    <row r="118" spans="1:150" s="818" customFormat="1" ht="26.25" customHeight="1">
      <c r="A118" s="362" t="s">
        <v>498</v>
      </c>
      <c r="B118" s="362"/>
      <c r="C118" s="360" t="s">
        <v>735</v>
      </c>
      <c r="D118" s="361" t="s">
        <v>247</v>
      </c>
      <c r="E118" s="102">
        <f>SUM(E119:E119)</f>
        <v>1.24</v>
      </c>
      <c r="F118" s="102">
        <f>SUM(F119:F119)</f>
        <v>0</v>
      </c>
      <c r="G118" s="102">
        <f>SUM(G119:G119)</f>
        <v>1.24</v>
      </c>
      <c r="H118" s="362"/>
      <c r="I118" s="1023"/>
      <c r="J118" s="1021">
        <f>SUM(L118:AU118)</f>
        <v>1.24</v>
      </c>
      <c r="K118" s="998"/>
      <c r="L118" s="102">
        <f>SUM(L119:L119)</f>
        <v>0</v>
      </c>
      <c r="M118" s="102">
        <f>SUM(M119:M119)</f>
        <v>0</v>
      </c>
      <c r="N118" s="102">
        <f>SUM(N119:N119)</f>
        <v>0</v>
      </c>
      <c r="O118" s="102">
        <f>SUM(O119:O119)</f>
        <v>0</v>
      </c>
      <c r="P118" s="102"/>
      <c r="Q118" s="102">
        <f>SUM(Q119:Q119)</f>
        <v>0</v>
      </c>
      <c r="R118" s="102">
        <f t="shared" ref="R118:AU118" si="65">SUM(R119:R119)</f>
        <v>0</v>
      </c>
      <c r="S118" s="245"/>
      <c r="T118" s="245"/>
      <c r="U118" s="245"/>
      <c r="V118" s="102">
        <f>SUM(V119:V119)</f>
        <v>0</v>
      </c>
      <c r="W118" s="102">
        <f>SUM(W119:W119)</f>
        <v>0</v>
      </c>
      <c r="X118" s="245"/>
      <c r="Y118" s="102">
        <f t="shared" ref="Y118:AE118" si="66">SUM(Y119:Y119)</f>
        <v>0</v>
      </c>
      <c r="Z118" s="102">
        <f t="shared" si="66"/>
        <v>0</v>
      </c>
      <c r="AA118" s="102">
        <f t="shared" si="66"/>
        <v>0</v>
      </c>
      <c r="AB118" s="102">
        <f t="shared" si="66"/>
        <v>0</v>
      </c>
      <c r="AC118" s="102">
        <f t="shared" si="66"/>
        <v>0</v>
      </c>
      <c r="AD118" s="102">
        <f t="shared" si="66"/>
        <v>0</v>
      </c>
      <c r="AE118" s="102">
        <f t="shared" si="66"/>
        <v>0</v>
      </c>
      <c r="AF118" s="245"/>
      <c r="AG118" s="245"/>
      <c r="AH118" s="102">
        <f t="shared" ref="AH118:AM118" si="67">SUM(AH119:AH119)</f>
        <v>0</v>
      </c>
      <c r="AI118" s="102">
        <f t="shared" si="67"/>
        <v>0</v>
      </c>
      <c r="AJ118" s="102">
        <f t="shared" si="67"/>
        <v>0</v>
      </c>
      <c r="AK118" s="102">
        <f t="shared" si="67"/>
        <v>1.24</v>
      </c>
      <c r="AL118" s="102">
        <f t="shared" si="67"/>
        <v>0</v>
      </c>
      <c r="AM118" s="102">
        <f t="shared" si="67"/>
        <v>0</v>
      </c>
      <c r="AN118" s="245"/>
      <c r="AO118" s="102">
        <f>SUM(AO119:AO119)</f>
        <v>0</v>
      </c>
      <c r="AP118" s="102">
        <f>SUM(AP119:AP119)</f>
        <v>0</v>
      </c>
      <c r="AQ118" s="102">
        <f>SUM(AQ119:AQ119)</f>
        <v>0</v>
      </c>
      <c r="AR118" s="102">
        <f>SUM(AR119:AR119)</f>
        <v>0</v>
      </c>
      <c r="AS118" s="245"/>
      <c r="AT118" s="102">
        <f>SUM(AT119:AT119)</f>
        <v>0</v>
      </c>
      <c r="AU118" s="102">
        <f t="shared" si="65"/>
        <v>0</v>
      </c>
      <c r="AV118" s="362"/>
    </row>
    <row r="119" spans="1:150" s="336" customFormat="1" ht="30" customHeight="1">
      <c r="A119" s="176" t="s">
        <v>802</v>
      </c>
      <c r="B119" s="176"/>
      <c r="C119" s="354" t="s">
        <v>736</v>
      </c>
      <c r="D119" s="355" t="s">
        <v>247</v>
      </c>
      <c r="E119" s="96">
        <v>1.24</v>
      </c>
      <c r="F119" s="96"/>
      <c r="G119" s="963">
        <v>1.24</v>
      </c>
      <c r="H119" s="176" t="s">
        <v>26</v>
      </c>
      <c r="I119" s="711"/>
      <c r="J119" s="997">
        <f t="shared" si="60"/>
        <v>1.24</v>
      </c>
      <c r="K119" s="995"/>
      <c r="L119" s="333"/>
      <c r="M119" s="333"/>
      <c r="N119" s="333"/>
      <c r="O119" s="333"/>
      <c r="P119" s="333"/>
      <c r="Q119" s="333"/>
      <c r="R119" s="333"/>
      <c r="S119" s="1072"/>
      <c r="T119" s="1072"/>
      <c r="U119" s="1072"/>
      <c r="V119" s="333"/>
      <c r="W119" s="333"/>
      <c r="X119" s="1072"/>
      <c r="Y119" s="333"/>
      <c r="Z119" s="333"/>
      <c r="AA119" s="333"/>
      <c r="AB119" s="333"/>
      <c r="AC119" s="333"/>
      <c r="AD119" s="333"/>
      <c r="AE119" s="333"/>
      <c r="AF119" s="1072"/>
      <c r="AG119" s="1072"/>
      <c r="AH119" s="333"/>
      <c r="AI119" s="333"/>
      <c r="AJ119" s="333"/>
      <c r="AK119" s="333">
        <v>1.24</v>
      </c>
      <c r="AL119" s="333"/>
      <c r="AM119" s="176"/>
      <c r="AN119" s="1079"/>
      <c r="AO119" s="176"/>
      <c r="AP119" s="176"/>
      <c r="AQ119" s="176"/>
      <c r="AR119" s="333"/>
      <c r="AS119" s="1072"/>
      <c r="AT119" s="333"/>
      <c r="AU119" s="333"/>
      <c r="AV119" s="176"/>
    </row>
    <row r="120" spans="1:150" s="962" customFormat="1" ht="15.75" customHeight="1">
      <c r="A120" s="954"/>
      <c r="B120" s="954"/>
      <c r="C120" s="360" t="s">
        <v>165</v>
      </c>
      <c r="D120" s="361" t="s">
        <v>68</v>
      </c>
      <c r="E120" s="102">
        <f>SUM(E121:E121)</f>
        <v>0.24</v>
      </c>
      <c r="F120" s="102">
        <f>SUM(F121:F121)</f>
        <v>0</v>
      </c>
      <c r="G120" s="102">
        <f>SUM(G121:G121)</f>
        <v>0.24</v>
      </c>
      <c r="H120" s="954"/>
      <c r="I120" s="1059"/>
      <c r="J120" s="1021">
        <f t="shared" si="60"/>
        <v>3.63</v>
      </c>
      <c r="K120" s="998"/>
      <c r="L120" s="102">
        <f>SUM(L121:L124)</f>
        <v>0</v>
      </c>
      <c r="M120" s="102">
        <f>SUM(M121:M124)</f>
        <v>0.66999999999999993</v>
      </c>
      <c r="N120" s="102">
        <f t="shared" ref="N120:AU120" si="68">SUM(N121:N124)</f>
        <v>2.8</v>
      </c>
      <c r="O120" s="102">
        <f t="shared" si="68"/>
        <v>0</v>
      </c>
      <c r="P120" s="102">
        <f t="shared" si="68"/>
        <v>0</v>
      </c>
      <c r="Q120" s="102">
        <f t="shared" si="68"/>
        <v>0</v>
      </c>
      <c r="R120" s="102">
        <f t="shared" si="68"/>
        <v>0</v>
      </c>
      <c r="S120" s="102">
        <f t="shared" si="68"/>
        <v>0</v>
      </c>
      <c r="T120" s="102">
        <f t="shared" si="68"/>
        <v>0</v>
      </c>
      <c r="U120" s="102">
        <f t="shared" si="68"/>
        <v>0</v>
      </c>
      <c r="V120" s="102">
        <f t="shared" si="68"/>
        <v>0</v>
      </c>
      <c r="W120" s="102">
        <f t="shared" si="68"/>
        <v>0</v>
      </c>
      <c r="X120" s="102">
        <f t="shared" si="68"/>
        <v>0</v>
      </c>
      <c r="Y120" s="102">
        <f t="shared" si="68"/>
        <v>0</v>
      </c>
      <c r="Z120" s="102">
        <f t="shared" si="68"/>
        <v>0</v>
      </c>
      <c r="AA120" s="102">
        <f t="shared" si="68"/>
        <v>0</v>
      </c>
      <c r="AB120" s="102">
        <f t="shared" si="68"/>
        <v>0</v>
      </c>
      <c r="AC120" s="102">
        <f t="shared" si="68"/>
        <v>0</v>
      </c>
      <c r="AD120" s="102">
        <f t="shared" si="68"/>
        <v>0</v>
      </c>
      <c r="AE120" s="102">
        <f t="shared" si="68"/>
        <v>0</v>
      </c>
      <c r="AF120" s="102">
        <f t="shared" si="68"/>
        <v>0</v>
      </c>
      <c r="AG120" s="102">
        <f t="shared" si="68"/>
        <v>0</v>
      </c>
      <c r="AH120" s="102">
        <f t="shared" si="68"/>
        <v>0</v>
      </c>
      <c r="AI120" s="102">
        <f t="shared" si="68"/>
        <v>0</v>
      </c>
      <c r="AJ120" s="102">
        <f t="shared" si="68"/>
        <v>0</v>
      </c>
      <c r="AK120" s="102">
        <f t="shared" si="68"/>
        <v>0</v>
      </c>
      <c r="AL120" s="102">
        <f t="shared" si="68"/>
        <v>0.16</v>
      </c>
      <c r="AM120" s="102">
        <f t="shared" si="68"/>
        <v>0</v>
      </c>
      <c r="AN120" s="102">
        <f t="shared" si="68"/>
        <v>0</v>
      </c>
      <c r="AO120" s="102">
        <f t="shared" si="68"/>
        <v>0</v>
      </c>
      <c r="AP120" s="102">
        <f t="shared" si="68"/>
        <v>0</v>
      </c>
      <c r="AQ120" s="102">
        <f t="shared" si="68"/>
        <v>0</v>
      </c>
      <c r="AR120" s="102">
        <f t="shared" si="68"/>
        <v>0</v>
      </c>
      <c r="AS120" s="102">
        <f t="shared" si="68"/>
        <v>0</v>
      </c>
      <c r="AT120" s="102">
        <f t="shared" si="68"/>
        <v>0</v>
      </c>
      <c r="AU120" s="102">
        <f t="shared" si="68"/>
        <v>0</v>
      </c>
      <c r="AV120" s="954"/>
    </row>
    <row r="121" spans="1:150" ht="36" customHeight="1">
      <c r="A121" s="304" t="s">
        <v>802</v>
      </c>
      <c r="B121" s="304"/>
      <c r="C121" s="354" t="s">
        <v>743</v>
      </c>
      <c r="D121" s="355" t="s">
        <v>68</v>
      </c>
      <c r="E121" s="96">
        <v>0.24</v>
      </c>
      <c r="F121" s="96"/>
      <c r="G121" s="96">
        <v>0.24</v>
      </c>
      <c r="H121" s="304" t="s">
        <v>73</v>
      </c>
      <c r="I121" s="1060"/>
      <c r="J121" s="1021">
        <f t="shared" si="60"/>
        <v>0.24</v>
      </c>
      <c r="K121" s="998"/>
      <c r="L121" s="307"/>
      <c r="M121" s="307">
        <v>0.24</v>
      </c>
      <c r="N121" s="307"/>
      <c r="O121" s="307"/>
      <c r="P121" s="307"/>
      <c r="Q121" s="307"/>
      <c r="R121" s="307"/>
      <c r="S121" s="1073"/>
      <c r="T121" s="1073"/>
      <c r="U121" s="1073"/>
      <c r="V121" s="307"/>
      <c r="W121" s="307"/>
      <c r="X121" s="1073"/>
      <c r="Y121" s="307"/>
      <c r="Z121" s="307"/>
      <c r="AA121" s="307"/>
      <c r="AB121" s="307"/>
      <c r="AC121" s="307"/>
      <c r="AD121" s="307"/>
      <c r="AE121" s="307"/>
      <c r="AF121" s="1073"/>
      <c r="AG121" s="1073"/>
      <c r="AH121" s="307"/>
      <c r="AI121" s="307"/>
      <c r="AJ121" s="307"/>
      <c r="AK121" s="307"/>
      <c r="AL121" s="307"/>
      <c r="AM121" s="304"/>
      <c r="AN121" s="302"/>
      <c r="AO121" s="304"/>
      <c r="AP121" s="304"/>
      <c r="AQ121" s="304"/>
      <c r="AR121" s="307"/>
      <c r="AS121" s="1073"/>
      <c r="AT121" s="307"/>
      <c r="AU121" s="307"/>
      <c r="AV121" s="304"/>
    </row>
    <row r="122" spans="1:150" s="1162" customFormat="1" ht="31.5">
      <c r="A122" s="1153" t="s">
        <v>851</v>
      </c>
      <c r="B122" s="1201" t="s">
        <v>824</v>
      </c>
      <c r="C122" s="1164" t="s">
        <v>866</v>
      </c>
      <c r="D122" s="1153" t="s">
        <v>68</v>
      </c>
      <c r="E122" s="1202"/>
      <c r="F122" s="1202"/>
      <c r="G122" s="1203"/>
      <c r="H122" s="1156" t="s">
        <v>26</v>
      </c>
      <c r="I122" s="1204"/>
      <c r="J122" s="1158">
        <f t="shared" ref="J122" si="69">SUM(K122:AU122)</f>
        <v>2.8</v>
      </c>
      <c r="K122" s="1178"/>
      <c r="L122" s="1178"/>
      <c r="M122" s="1178"/>
      <c r="N122" s="1178">
        <v>2.8</v>
      </c>
      <c r="O122" s="1205"/>
      <c r="P122" s="1205"/>
      <c r="Q122" s="1205"/>
      <c r="R122" s="1205"/>
      <c r="S122" s="1205"/>
      <c r="T122" s="1205"/>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163"/>
      <c r="AW122" s="1163"/>
      <c r="ET122" s="1174"/>
    </row>
    <row r="123" spans="1:150" s="1104" customFormat="1" ht="31.5">
      <c r="A123" s="1091" t="s">
        <v>816</v>
      </c>
      <c r="B123" s="1079"/>
      <c r="C123" s="1100" t="s">
        <v>825</v>
      </c>
      <c r="D123" s="1116" t="s">
        <v>68</v>
      </c>
      <c r="E123" s="1101">
        <f>F123+G123</f>
        <v>1.2</v>
      </c>
      <c r="F123" s="1101">
        <v>0.77</v>
      </c>
      <c r="G123" s="1094">
        <v>0.43</v>
      </c>
      <c r="H123" s="1079" t="s">
        <v>73</v>
      </c>
      <c r="I123" s="1079"/>
      <c r="J123" s="1110">
        <f t="shared" ref="J123" si="70">SUM(K123:AU123)</f>
        <v>0.43</v>
      </c>
      <c r="K123" s="1117"/>
      <c r="L123" s="1102"/>
      <c r="M123" s="1097">
        <v>0.43</v>
      </c>
      <c r="N123" s="1102"/>
      <c r="O123" s="1117"/>
      <c r="P123" s="1117"/>
      <c r="Q123" s="1117"/>
      <c r="R123" s="1117"/>
      <c r="S123" s="1117"/>
      <c r="T123" s="1117"/>
      <c r="U123" s="1117"/>
      <c r="V123" s="1117"/>
      <c r="W123" s="1117"/>
      <c r="X123" s="1117"/>
      <c r="Y123" s="1117"/>
      <c r="Z123" s="1117"/>
      <c r="AA123" s="1117"/>
      <c r="AB123" s="1117"/>
      <c r="AC123" s="1117"/>
      <c r="AD123" s="1117"/>
      <c r="AE123" s="1117"/>
      <c r="AF123" s="1117"/>
      <c r="AG123" s="1117"/>
      <c r="AH123" s="1117"/>
      <c r="AI123" s="1117"/>
      <c r="AJ123" s="1117"/>
      <c r="AK123" s="1117"/>
      <c r="AL123" s="1117"/>
      <c r="AM123" s="1117"/>
      <c r="AN123" s="1117"/>
      <c r="AO123" s="1117"/>
      <c r="AP123" s="1117"/>
      <c r="AQ123" s="1117"/>
      <c r="AR123" s="1117"/>
      <c r="AS123" s="1117"/>
      <c r="AT123" s="1117"/>
      <c r="AU123" s="1117"/>
      <c r="AV123" s="1103" t="s">
        <v>814</v>
      </c>
      <c r="AW123" s="1103"/>
      <c r="BA123" s="1105" t="s">
        <v>815</v>
      </c>
      <c r="ET123" s="1091"/>
    </row>
    <row r="124" spans="1:150" s="1104" customFormat="1" ht="31.5">
      <c r="A124" s="1091" t="s">
        <v>816</v>
      </c>
      <c r="B124" s="1091"/>
      <c r="C124" s="1100" t="s">
        <v>813</v>
      </c>
      <c r="D124" s="1091" t="s">
        <v>68</v>
      </c>
      <c r="E124" s="1101">
        <v>0.16</v>
      </c>
      <c r="F124" s="1101"/>
      <c r="G124" s="1094">
        <f>E124</f>
        <v>0.16</v>
      </c>
      <c r="H124" s="1079" t="s">
        <v>73</v>
      </c>
      <c r="I124" s="1079"/>
      <c r="J124" s="1110">
        <f t="shared" ref="J124" si="71">SUM(K124:AU124)</f>
        <v>0.16</v>
      </c>
      <c r="K124" s="1102"/>
      <c r="L124" s="1102"/>
      <c r="M124" s="1102"/>
      <c r="N124" s="1102"/>
      <c r="O124" s="1102"/>
      <c r="P124" s="1102"/>
      <c r="Q124" s="1102"/>
      <c r="R124" s="1102"/>
      <c r="S124" s="1102"/>
      <c r="T124" s="1102"/>
      <c r="U124" s="1102"/>
      <c r="V124" s="1102"/>
      <c r="W124" s="1102"/>
      <c r="X124" s="1102"/>
      <c r="Y124" s="1102"/>
      <c r="Z124" s="1102"/>
      <c r="AA124" s="1102"/>
      <c r="AB124" s="1102"/>
      <c r="AC124" s="1102"/>
      <c r="AD124" s="1102"/>
      <c r="AE124" s="1102"/>
      <c r="AF124" s="1102"/>
      <c r="AG124" s="1102"/>
      <c r="AH124" s="1102"/>
      <c r="AI124" s="1102"/>
      <c r="AJ124" s="1102"/>
      <c r="AK124" s="1102"/>
      <c r="AL124" s="1102">
        <v>0.16</v>
      </c>
      <c r="AM124" s="1102"/>
      <c r="AN124" s="1102"/>
      <c r="AO124" s="1102"/>
      <c r="AP124" s="1102"/>
      <c r="AQ124" s="1102"/>
      <c r="AR124" s="1102"/>
      <c r="AS124" s="1102"/>
      <c r="AT124" s="1102"/>
      <c r="AU124" s="1102"/>
      <c r="AV124" s="1103" t="s">
        <v>814</v>
      </c>
      <c r="AW124" s="1103"/>
      <c r="BA124" s="1105" t="s">
        <v>815</v>
      </c>
      <c r="ET124" s="1091"/>
    </row>
    <row r="125" spans="1:150" s="1099" customFormat="1">
      <c r="A125" s="1192" t="s">
        <v>863</v>
      </c>
      <c r="B125" s="1192"/>
      <c r="C125" s="1193" t="s">
        <v>862</v>
      </c>
      <c r="D125" s="1192" t="s">
        <v>122</v>
      </c>
      <c r="E125" s="1194"/>
      <c r="F125" s="1194"/>
      <c r="G125" s="1195"/>
      <c r="H125" s="356"/>
      <c r="I125" s="1196"/>
      <c r="J125" s="1189">
        <f>SUM(K125:AU125)</f>
        <v>1.52</v>
      </c>
      <c r="K125" s="1197">
        <f>SUM(K126:K127)</f>
        <v>0</v>
      </c>
      <c r="L125" s="1197">
        <f t="shared" ref="L125:AU125" si="72">SUM(L126:L127)</f>
        <v>0</v>
      </c>
      <c r="M125" s="1197">
        <f t="shared" si="72"/>
        <v>1.52</v>
      </c>
      <c r="N125" s="1197">
        <f t="shared" si="72"/>
        <v>0</v>
      </c>
      <c r="O125" s="1197">
        <f t="shared" si="72"/>
        <v>0</v>
      </c>
      <c r="P125" s="1197">
        <f t="shared" si="72"/>
        <v>0</v>
      </c>
      <c r="Q125" s="1197">
        <f t="shared" si="72"/>
        <v>0</v>
      </c>
      <c r="R125" s="1197">
        <f t="shared" si="72"/>
        <v>0</v>
      </c>
      <c r="S125" s="1197">
        <f t="shared" si="72"/>
        <v>0</v>
      </c>
      <c r="T125" s="1197">
        <f t="shared" si="72"/>
        <v>0</v>
      </c>
      <c r="U125" s="1197">
        <f t="shared" si="72"/>
        <v>0</v>
      </c>
      <c r="V125" s="1197">
        <f t="shared" si="72"/>
        <v>0</v>
      </c>
      <c r="W125" s="1197">
        <f t="shared" si="72"/>
        <v>0</v>
      </c>
      <c r="X125" s="1197">
        <f t="shared" si="72"/>
        <v>0</v>
      </c>
      <c r="Y125" s="1197">
        <f t="shared" si="72"/>
        <v>0</v>
      </c>
      <c r="Z125" s="1197">
        <f t="shared" si="72"/>
        <v>0</v>
      </c>
      <c r="AA125" s="1197">
        <f t="shared" si="72"/>
        <v>0</v>
      </c>
      <c r="AB125" s="1197">
        <f t="shared" si="72"/>
        <v>0</v>
      </c>
      <c r="AC125" s="1197">
        <f t="shared" si="72"/>
        <v>0</v>
      </c>
      <c r="AD125" s="1197">
        <f t="shared" si="72"/>
        <v>0</v>
      </c>
      <c r="AE125" s="1197">
        <f t="shared" si="72"/>
        <v>0</v>
      </c>
      <c r="AF125" s="1197">
        <f t="shared" si="72"/>
        <v>0</v>
      </c>
      <c r="AG125" s="1197">
        <f t="shared" si="72"/>
        <v>0</v>
      </c>
      <c r="AH125" s="1197">
        <f t="shared" si="72"/>
        <v>0</v>
      </c>
      <c r="AI125" s="1197">
        <f t="shared" si="72"/>
        <v>0</v>
      </c>
      <c r="AJ125" s="1197">
        <f t="shared" si="72"/>
        <v>0</v>
      </c>
      <c r="AK125" s="1197">
        <f t="shared" si="72"/>
        <v>0</v>
      </c>
      <c r="AL125" s="1197">
        <f t="shared" si="72"/>
        <v>0</v>
      </c>
      <c r="AM125" s="1197">
        <f t="shared" si="72"/>
        <v>0</v>
      </c>
      <c r="AN125" s="1197">
        <f t="shared" si="72"/>
        <v>0</v>
      </c>
      <c r="AO125" s="1197">
        <f t="shared" si="72"/>
        <v>0</v>
      </c>
      <c r="AP125" s="1197">
        <f t="shared" si="72"/>
        <v>0</v>
      </c>
      <c r="AQ125" s="1197">
        <f t="shared" si="72"/>
        <v>0</v>
      </c>
      <c r="AR125" s="1197">
        <f t="shared" si="72"/>
        <v>0</v>
      </c>
      <c r="AS125" s="1197">
        <f t="shared" si="72"/>
        <v>0</v>
      </c>
      <c r="AT125" s="1197">
        <f t="shared" si="72"/>
        <v>0</v>
      </c>
      <c r="AU125" s="1197">
        <f t="shared" si="72"/>
        <v>0</v>
      </c>
      <c r="AV125" s="1098"/>
      <c r="AW125" s="1098"/>
      <c r="BA125" s="1105"/>
      <c r="ET125" s="1198"/>
    </row>
    <row r="126" spans="1:150" s="1115" customFormat="1" ht="31.5">
      <c r="A126" s="1153" t="s">
        <v>851</v>
      </c>
      <c r="B126" s="1088" t="s">
        <v>824</v>
      </c>
      <c r="C126" s="1199" t="s">
        <v>864</v>
      </c>
      <c r="D126" s="1088" t="s">
        <v>122</v>
      </c>
      <c r="E126" s="1150">
        <v>1.2</v>
      </c>
      <c r="F126" s="1150">
        <v>0.18</v>
      </c>
      <c r="G126" s="1089">
        <v>1.02</v>
      </c>
      <c r="H126" s="736" t="s">
        <v>176</v>
      </c>
      <c r="I126" s="736"/>
      <c r="J126" s="1200">
        <f t="shared" ref="J126:J127" si="73">SUM(K126:AU126)</f>
        <v>1.02</v>
      </c>
      <c r="K126" s="1113"/>
      <c r="L126" s="1113"/>
      <c r="M126" s="1113">
        <v>1.02</v>
      </c>
      <c r="N126" s="1113"/>
      <c r="O126" s="1113"/>
      <c r="P126" s="1113"/>
      <c r="Q126" s="1113"/>
      <c r="R126" s="1113"/>
      <c r="S126" s="1113"/>
      <c r="T126" s="1113"/>
      <c r="U126" s="1113"/>
      <c r="V126" s="1113"/>
      <c r="W126" s="1113"/>
      <c r="X126" s="1113"/>
      <c r="Y126" s="1113"/>
      <c r="Z126" s="1113"/>
      <c r="AA126" s="1113"/>
      <c r="AB126" s="1113"/>
      <c r="AC126" s="1113"/>
      <c r="AD126" s="1113"/>
      <c r="AE126" s="1113"/>
      <c r="AF126" s="1113"/>
      <c r="AG126" s="1113"/>
      <c r="AH126" s="1113"/>
      <c r="AI126" s="1113"/>
      <c r="AJ126" s="1113"/>
      <c r="AK126" s="1113"/>
      <c r="AL126" s="1113"/>
      <c r="AM126" s="1113"/>
      <c r="AN126" s="1113"/>
      <c r="AO126" s="1113"/>
      <c r="AP126" s="1113"/>
      <c r="AQ126" s="1113"/>
      <c r="AR126" s="1113"/>
      <c r="AS126" s="1113"/>
      <c r="AT126" s="1113"/>
      <c r="AU126" s="1113"/>
      <c r="AV126" s="1114"/>
      <c r="AW126" s="1114"/>
      <c r="AY126" s="673"/>
      <c r="AZ126" s="673"/>
      <c r="BA126" s="673"/>
      <c r="BB126" s="673"/>
      <c r="BC126" s="673"/>
      <c r="BD126" s="673"/>
      <c r="ET126" s="1088"/>
    </row>
    <row r="127" spans="1:150" s="1115" customFormat="1" ht="31.5">
      <c r="A127" s="1153" t="s">
        <v>851</v>
      </c>
      <c r="B127" s="1088" t="s">
        <v>824</v>
      </c>
      <c r="C127" s="1199" t="s">
        <v>865</v>
      </c>
      <c r="D127" s="1088" t="s">
        <v>122</v>
      </c>
      <c r="E127" s="1150"/>
      <c r="F127" s="1150"/>
      <c r="G127" s="1089"/>
      <c r="H127" s="736" t="s">
        <v>176</v>
      </c>
      <c r="I127" s="736"/>
      <c r="J127" s="1200">
        <f t="shared" si="73"/>
        <v>0.5</v>
      </c>
      <c r="K127" s="1113"/>
      <c r="L127" s="1113"/>
      <c r="M127" s="1113">
        <v>0.5</v>
      </c>
      <c r="N127" s="1113"/>
      <c r="O127" s="1113"/>
      <c r="P127" s="1113"/>
      <c r="Q127" s="1113"/>
      <c r="R127" s="1113"/>
      <c r="S127" s="1113"/>
      <c r="T127" s="1113"/>
      <c r="U127" s="1113"/>
      <c r="V127" s="1113"/>
      <c r="W127" s="1113"/>
      <c r="X127" s="1113"/>
      <c r="Y127" s="1113"/>
      <c r="Z127" s="1113"/>
      <c r="AA127" s="1113"/>
      <c r="AB127" s="1113"/>
      <c r="AC127" s="1113"/>
      <c r="AD127" s="1113"/>
      <c r="AE127" s="1113"/>
      <c r="AF127" s="1113"/>
      <c r="AG127" s="1113"/>
      <c r="AH127" s="1113"/>
      <c r="AI127" s="1113"/>
      <c r="AJ127" s="1113"/>
      <c r="AK127" s="1113"/>
      <c r="AL127" s="1113"/>
      <c r="AM127" s="1113"/>
      <c r="AN127" s="1113"/>
      <c r="AO127" s="1113"/>
      <c r="AP127" s="1113"/>
      <c r="AQ127" s="1113"/>
      <c r="AR127" s="1113"/>
      <c r="AS127" s="1113"/>
      <c r="AT127" s="1113"/>
      <c r="AU127" s="1113"/>
      <c r="AV127" s="1114"/>
      <c r="AW127" s="1114"/>
      <c r="AY127" s="673"/>
      <c r="AZ127" s="673"/>
      <c r="BA127" s="673"/>
      <c r="BB127" s="673"/>
      <c r="BC127" s="673"/>
      <c r="BD127" s="673"/>
      <c r="ET127" s="1088"/>
    </row>
    <row r="128" spans="1:150" s="1104" customFormat="1">
      <c r="A128" s="1091"/>
      <c r="B128" s="1091"/>
      <c r="C128" s="1100"/>
      <c r="D128" s="1091"/>
      <c r="E128" s="1101"/>
      <c r="F128" s="1101"/>
      <c r="G128" s="1094"/>
      <c r="H128" s="1079"/>
      <c r="I128" s="1078"/>
      <c r="J128" s="1189"/>
      <c r="K128" s="1190"/>
      <c r="L128" s="1102"/>
      <c r="M128" s="1102"/>
      <c r="N128" s="1102"/>
      <c r="O128" s="1102"/>
      <c r="P128" s="1102"/>
      <c r="Q128" s="1102"/>
      <c r="R128" s="1102"/>
      <c r="S128" s="1102"/>
      <c r="T128" s="1102"/>
      <c r="U128" s="1102"/>
      <c r="V128" s="1102"/>
      <c r="W128" s="1102"/>
      <c r="X128" s="1102"/>
      <c r="Y128" s="1102"/>
      <c r="Z128" s="1102"/>
      <c r="AA128" s="1102"/>
      <c r="AB128" s="1102"/>
      <c r="AC128" s="1102"/>
      <c r="AD128" s="1102"/>
      <c r="AE128" s="1102"/>
      <c r="AF128" s="1102"/>
      <c r="AG128" s="1102"/>
      <c r="AH128" s="1102"/>
      <c r="AI128" s="1102"/>
      <c r="AJ128" s="1102"/>
      <c r="AK128" s="1102"/>
      <c r="AL128" s="1102"/>
      <c r="AM128" s="1102"/>
      <c r="AN128" s="1102"/>
      <c r="AO128" s="1102"/>
      <c r="AP128" s="1102"/>
      <c r="AQ128" s="1102"/>
      <c r="AR128" s="1102"/>
      <c r="AS128" s="1102"/>
      <c r="AT128" s="1102"/>
      <c r="AU128" s="1102"/>
      <c r="AV128" s="1103"/>
      <c r="AW128" s="1103"/>
      <c r="BA128" s="1105"/>
      <c r="ET128" s="1191"/>
    </row>
    <row r="129" spans="1:55" s="962" customFormat="1" ht="27.75" customHeight="1">
      <c r="A129" s="954" t="s">
        <v>502</v>
      </c>
      <c r="B129" s="954"/>
      <c r="C129" s="360" t="s">
        <v>503</v>
      </c>
      <c r="D129" s="361" t="s">
        <v>130</v>
      </c>
      <c r="E129" s="102">
        <f>SUM(E130:E130)</f>
        <v>7.03</v>
      </c>
      <c r="F129" s="102">
        <f>SUM(F130:F130)</f>
        <v>1.4</v>
      </c>
      <c r="G129" s="102">
        <f>SUM(G130:G130)</f>
        <v>5.63</v>
      </c>
      <c r="H129" s="954"/>
      <c r="I129" s="1059"/>
      <c r="J129" s="1021">
        <f t="shared" ref="J129:J148" si="74">SUM(L129:AU129)</f>
        <v>5.63</v>
      </c>
      <c r="K129" s="998"/>
      <c r="L129" s="102">
        <f>SUM(L130:L130)</f>
        <v>0</v>
      </c>
      <c r="M129" s="102">
        <f>SUM(M130:M130)</f>
        <v>0</v>
      </c>
      <c r="N129" s="102">
        <f>SUM(N130:N130)</f>
        <v>5.63</v>
      </c>
      <c r="O129" s="102">
        <f>SUM(O130:O130)</f>
        <v>0</v>
      </c>
      <c r="P129" s="102"/>
      <c r="Q129" s="102">
        <f>SUM(Q130:Q130)</f>
        <v>0</v>
      </c>
      <c r="R129" s="102">
        <f t="shared" ref="R129:BC129" si="75">SUM(R130:R130)</f>
        <v>0</v>
      </c>
      <c r="S129" s="245"/>
      <c r="T129" s="245"/>
      <c r="U129" s="245"/>
      <c r="V129" s="102">
        <f>SUM(V130:V130)</f>
        <v>0</v>
      </c>
      <c r="W129" s="102">
        <f>SUM(W130:W130)</f>
        <v>0</v>
      </c>
      <c r="X129" s="245"/>
      <c r="Y129" s="102">
        <f t="shared" ref="Y129:AE129" si="76">SUM(Y130:Y130)</f>
        <v>0</v>
      </c>
      <c r="Z129" s="102">
        <f t="shared" si="76"/>
        <v>0</v>
      </c>
      <c r="AA129" s="102">
        <f t="shared" si="76"/>
        <v>0</v>
      </c>
      <c r="AB129" s="102">
        <f t="shared" si="76"/>
        <v>0</v>
      </c>
      <c r="AC129" s="102">
        <f t="shared" si="76"/>
        <v>0</v>
      </c>
      <c r="AD129" s="102">
        <f t="shared" si="76"/>
        <v>0</v>
      </c>
      <c r="AE129" s="102">
        <f t="shared" si="76"/>
        <v>0</v>
      </c>
      <c r="AF129" s="245"/>
      <c r="AG129" s="245"/>
      <c r="AH129" s="102">
        <f t="shared" ref="AH129:AM129" si="77">SUM(AH130:AH130)</f>
        <v>0</v>
      </c>
      <c r="AI129" s="102">
        <f t="shared" si="77"/>
        <v>0</v>
      </c>
      <c r="AJ129" s="102">
        <f t="shared" si="77"/>
        <v>0</v>
      </c>
      <c r="AK129" s="102">
        <f t="shared" si="77"/>
        <v>0</v>
      </c>
      <c r="AL129" s="102">
        <f t="shared" si="77"/>
        <v>0</v>
      </c>
      <c r="AM129" s="102">
        <f t="shared" si="77"/>
        <v>0</v>
      </c>
      <c r="AN129" s="245"/>
      <c r="AO129" s="102">
        <f>SUM(AO130:AO130)</f>
        <v>0</v>
      </c>
      <c r="AP129" s="102">
        <f>SUM(AP130:AP130)</f>
        <v>0</v>
      </c>
      <c r="AQ129" s="102">
        <f>SUM(AQ130:AQ130)</f>
        <v>0</v>
      </c>
      <c r="AR129" s="102">
        <f>SUM(AR130:AR130)</f>
        <v>0</v>
      </c>
      <c r="AS129" s="245"/>
      <c r="AT129" s="102">
        <f>SUM(AT130:AT130)</f>
        <v>0</v>
      </c>
      <c r="AU129" s="102">
        <f t="shared" si="75"/>
        <v>0</v>
      </c>
      <c r="AV129" s="102">
        <f t="shared" si="75"/>
        <v>0</v>
      </c>
      <c r="AW129" s="102">
        <f t="shared" si="75"/>
        <v>0</v>
      </c>
      <c r="AX129" s="102">
        <f t="shared" si="75"/>
        <v>0</v>
      </c>
      <c r="AY129" s="102">
        <f t="shared" si="75"/>
        <v>0</v>
      </c>
      <c r="AZ129" s="102">
        <f t="shared" si="75"/>
        <v>0</v>
      </c>
      <c r="BA129" s="102">
        <f t="shared" si="75"/>
        <v>0</v>
      </c>
      <c r="BB129" s="102">
        <f t="shared" si="75"/>
        <v>0</v>
      </c>
      <c r="BC129" s="102">
        <f t="shared" si="75"/>
        <v>0</v>
      </c>
    </row>
    <row r="130" spans="1:55" s="336" customFormat="1" ht="31.5" customHeight="1">
      <c r="A130" s="176" t="s">
        <v>802</v>
      </c>
      <c r="B130" s="176"/>
      <c r="C130" s="330" t="s">
        <v>129</v>
      </c>
      <c r="D130" s="337" t="s">
        <v>130</v>
      </c>
      <c r="E130" s="96">
        <v>7.03</v>
      </c>
      <c r="F130" s="96">
        <v>1.4</v>
      </c>
      <c r="G130" s="96">
        <v>5.63</v>
      </c>
      <c r="H130" s="711" t="s">
        <v>55</v>
      </c>
      <c r="I130" s="711"/>
      <c r="J130" s="997">
        <f t="shared" si="74"/>
        <v>5.63</v>
      </c>
      <c r="K130" s="995"/>
      <c r="L130" s="333"/>
      <c r="M130" s="333"/>
      <c r="N130" s="333">
        <v>5.63</v>
      </c>
      <c r="O130" s="333"/>
      <c r="P130" s="333"/>
      <c r="Q130" s="333"/>
      <c r="R130" s="333"/>
      <c r="S130" s="1072"/>
      <c r="T130" s="1072"/>
      <c r="U130" s="1072"/>
      <c r="V130" s="333"/>
      <c r="W130" s="333"/>
      <c r="X130" s="1072"/>
      <c r="Y130" s="333"/>
      <c r="Z130" s="333"/>
      <c r="AA130" s="333"/>
      <c r="AB130" s="333"/>
      <c r="AC130" s="333"/>
      <c r="AD130" s="333"/>
      <c r="AE130" s="333"/>
      <c r="AF130" s="1072"/>
      <c r="AG130" s="1072"/>
      <c r="AH130" s="333"/>
      <c r="AI130" s="333"/>
      <c r="AJ130" s="333"/>
      <c r="AK130" s="333"/>
      <c r="AL130" s="333"/>
      <c r="AM130" s="176"/>
      <c r="AN130" s="1079"/>
      <c r="AO130" s="176"/>
      <c r="AP130" s="176"/>
      <c r="AQ130" s="176"/>
      <c r="AR130" s="333"/>
      <c r="AS130" s="1072"/>
      <c r="AT130" s="333"/>
      <c r="AU130" s="333"/>
      <c r="AV130" s="176"/>
    </row>
    <row r="131" spans="1:55" s="983" customFormat="1" ht="42.75" customHeight="1">
      <c r="A131" s="154" t="s">
        <v>506</v>
      </c>
      <c r="B131" s="154"/>
      <c r="C131" s="978" t="s">
        <v>167</v>
      </c>
      <c r="D131" s="979" t="s">
        <v>52</v>
      </c>
      <c r="E131" s="971">
        <f>SUM(E132:E154)</f>
        <v>334.53999999999996</v>
      </c>
      <c r="F131" s="971">
        <f>SUM(F132:F154)</f>
        <v>0</v>
      </c>
      <c r="G131" s="971">
        <f>SUM(G132:G154)</f>
        <v>228.58999999999997</v>
      </c>
      <c r="H131" s="154"/>
      <c r="I131" s="1062"/>
      <c r="J131" s="999">
        <f t="shared" si="74"/>
        <v>269.96000000000004</v>
      </c>
      <c r="K131" s="999"/>
      <c r="L131" s="971">
        <f>SUM(L132:L154)</f>
        <v>2.09</v>
      </c>
      <c r="M131" s="971">
        <f>SUM(M132:M154)</f>
        <v>58.290000000000006</v>
      </c>
      <c r="N131" s="971">
        <f>SUM(N132:N154)</f>
        <v>107.72</v>
      </c>
      <c r="O131" s="971">
        <f>SUM(O132:O154)</f>
        <v>18.82</v>
      </c>
      <c r="P131" s="971"/>
      <c r="Q131" s="971">
        <f>SUM(Q132:Q154)</f>
        <v>0</v>
      </c>
      <c r="R131" s="971">
        <f t="shared" ref="R131:AU131" si="78">SUM(R132:R154)</f>
        <v>0</v>
      </c>
      <c r="S131" s="344"/>
      <c r="T131" s="344"/>
      <c r="U131" s="344"/>
      <c r="V131" s="971">
        <f>SUM(V132:V154)</f>
        <v>0</v>
      </c>
      <c r="W131" s="971">
        <f>SUM(W132:W154)</f>
        <v>0</v>
      </c>
      <c r="X131" s="344"/>
      <c r="Y131" s="971">
        <f t="shared" ref="Y131:AE131" si="79">SUM(Y132:Y154)</f>
        <v>0.3</v>
      </c>
      <c r="Z131" s="971">
        <f t="shared" si="79"/>
        <v>0</v>
      </c>
      <c r="AA131" s="971">
        <f t="shared" si="79"/>
        <v>0</v>
      </c>
      <c r="AB131" s="971">
        <f t="shared" si="79"/>
        <v>0</v>
      </c>
      <c r="AC131" s="971">
        <f t="shared" si="79"/>
        <v>0</v>
      </c>
      <c r="AD131" s="971">
        <f t="shared" si="79"/>
        <v>0</v>
      </c>
      <c r="AE131" s="971">
        <f t="shared" si="79"/>
        <v>0</v>
      </c>
      <c r="AF131" s="344"/>
      <c r="AG131" s="344"/>
      <c r="AH131" s="971">
        <f t="shared" ref="AH131:AM131" si="80">SUM(AH132:AH154)</f>
        <v>0</v>
      </c>
      <c r="AI131" s="971">
        <f t="shared" si="80"/>
        <v>0</v>
      </c>
      <c r="AJ131" s="971">
        <f t="shared" si="80"/>
        <v>0</v>
      </c>
      <c r="AK131" s="971">
        <f t="shared" si="80"/>
        <v>0</v>
      </c>
      <c r="AL131" s="971">
        <f t="shared" si="80"/>
        <v>0.56999999999999995</v>
      </c>
      <c r="AM131" s="971">
        <f t="shared" si="80"/>
        <v>0</v>
      </c>
      <c r="AN131" s="344"/>
      <c r="AO131" s="971">
        <f>SUM(AO132:AO154)</f>
        <v>64.17</v>
      </c>
      <c r="AP131" s="971">
        <f>SUM(AP132:AP154)</f>
        <v>0</v>
      </c>
      <c r="AQ131" s="971">
        <f>SUM(AQ132:AQ154)</f>
        <v>18</v>
      </c>
      <c r="AR131" s="971">
        <f>SUM(AR132:AR154)</f>
        <v>0</v>
      </c>
      <c r="AS131" s="344"/>
      <c r="AT131" s="971">
        <f>SUM(AT132:AT154)</f>
        <v>0</v>
      </c>
      <c r="AU131" s="971">
        <f t="shared" si="78"/>
        <v>0</v>
      </c>
      <c r="AV131" s="154"/>
    </row>
    <row r="132" spans="1:55" s="336" customFormat="1" ht="63" customHeight="1">
      <c r="A132" s="685" t="s">
        <v>802</v>
      </c>
      <c r="B132" s="685" t="s">
        <v>873</v>
      </c>
      <c r="C132" s="686" t="s">
        <v>507</v>
      </c>
      <c r="D132" s="685" t="s">
        <v>52</v>
      </c>
      <c r="E132" s="687">
        <v>32.67</v>
      </c>
      <c r="F132" s="687"/>
      <c r="G132" s="687">
        <f>E132</f>
        <v>32.67</v>
      </c>
      <c r="H132" s="176" t="s">
        <v>24</v>
      </c>
      <c r="I132" s="711"/>
      <c r="J132" s="997">
        <f t="shared" si="74"/>
        <v>32.67</v>
      </c>
      <c r="K132" s="995"/>
      <c r="L132" s="687"/>
      <c r="M132" s="687"/>
      <c r="N132" s="687">
        <v>32.67</v>
      </c>
      <c r="O132" s="687"/>
      <c r="P132" s="687"/>
      <c r="Q132" s="687"/>
      <c r="R132" s="687"/>
      <c r="S132" s="1074"/>
      <c r="T132" s="1074"/>
      <c r="U132" s="1074"/>
      <c r="V132" s="687"/>
      <c r="W132" s="687"/>
      <c r="X132" s="1074"/>
      <c r="Y132" s="687"/>
      <c r="Z132" s="687"/>
      <c r="AA132" s="687"/>
      <c r="AB132" s="687"/>
      <c r="AC132" s="687"/>
      <c r="AD132" s="687"/>
      <c r="AE132" s="687"/>
      <c r="AF132" s="1074"/>
      <c r="AG132" s="1074"/>
      <c r="AH132" s="687"/>
      <c r="AI132" s="687"/>
      <c r="AJ132" s="687"/>
      <c r="AK132" s="687"/>
      <c r="AL132" s="687"/>
      <c r="AM132" s="687"/>
      <c r="AN132" s="1074"/>
      <c r="AO132" s="687"/>
      <c r="AP132" s="687"/>
      <c r="AQ132" s="687"/>
      <c r="AR132" s="687"/>
      <c r="AS132" s="1074"/>
      <c r="AT132" s="687"/>
      <c r="AU132" s="687"/>
      <c r="AV132" s="176"/>
    </row>
    <row r="133" spans="1:55" s="336" customFormat="1" ht="63" customHeight="1">
      <c r="A133" s="685" t="s">
        <v>802</v>
      </c>
      <c r="B133" s="685"/>
      <c r="C133" s="708" t="s">
        <v>508</v>
      </c>
      <c r="D133" s="685" t="s">
        <v>52</v>
      </c>
      <c r="E133" s="687">
        <v>22.65</v>
      </c>
      <c r="F133" s="687"/>
      <c r="G133" s="687">
        <v>2.2999999999999998</v>
      </c>
      <c r="H133" s="176" t="s">
        <v>24</v>
      </c>
      <c r="I133" s="711"/>
      <c r="J133" s="997">
        <f t="shared" si="74"/>
        <v>2.2999999999999998</v>
      </c>
      <c r="K133" s="995"/>
      <c r="L133" s="687"/>
      <c r="M133" s="687"/>
      <c r="N133" s="687"/>
      <c r="O133" s="687">
        <v>2.2999999999999998</v>
      </c>
      <c r="P133" s="687"/>
      <c r="Q133" s="687"/>
      <c r="R133" s="687"/>
      <c r="S133" s="1074"/>
      <c r="T133" s="1074"/>
      <c r="U133" s="1074"/>
      <c r="V133" s="687"/>
      <c r="W133" s="687"/>
      <c r="X133" s="1074"/>
      <c r="Y133" s="687"/>
      <c r="Z133" s="687"/>
      <c r="AA133" s="687"/>
      <c r="AB133" s="687"/>
      <c r="AC133" s="687"/>
      <c r="AD133" s="687"/>
      <c r="AE133" s="687"/>
      <c r="AF133" s="1074"/>
      <c r="AG133" s="1074"/>
      <c r="AH133" s="687"/>
      <c r="AI133" s="687"/>
      <c r="AJ133" s="687"/>
      <c r="AK133" s="687"/>
      <c r="AL133" s="687"/>
      <c r="AM133" s="687"/>
      <c r="AN133" s="1074"/>
      <c r="AO133" s="687"/>
      <c r="AP133" s="687"/>
      <c r="AQ133" s="687"/>
      <c r="AR133" s="687"/>
      <c r="AS133" s="1074"/>
      <c r="AT133" s="687"/>
      <c r="AU133" s="687"/>
      <c r="AV133" s="176"/>
    </row>
    <row r="134" spans="1:55" s="336" customFormat="1" ht="63" customHeight="1">
      <c r="A134" s="176" t="s">
        <v>802</v>
      </c>
      <c r="B134" s="176"/>
      <c r="C134" s="708" t="s">
        <v>508</v>
      </c>
      <c r="D134" s="333" t="s">
        <v>52</v>
      </c>
      <c r="E134" s="366">
        <v>22.65</v>
      </c>
      <c r="F134" s="366"/>
      <c r="G134" s="366">
        <v>20.350000000000001</v>
      </c>
      <c r="H134" s="711" t="s">
        <v>55</v>
      </c>
      <c r="I134" s="711"/>
      <c r="J134" s="997">
        <f t="shared" si="74"/>
        <v>20.350000000000001</v>
      </c>
      <c r="K134" s="995"/>
      <c r="L134" s="366"/>
      <c r="M134" s="366">
        <v>9.85</v>
      </c>
      <c r="N134" s="366">
        <v>5.38</v>
      </c>
      <c r="O134" s="366">
        <f>7.42-2.3</f>
        <v>5.12</v>
      </c>
      <c r="P134" s="366"/>
      <c r="Q134" s="366"/>
      <c r="R134" s="366"/>
      <c r="S134" s="1075"/>
      <c r="T134" s="1075"/>
      <c r="U134" s="1075"/>
      <c r="V134" s="366"/>
      <c r="W134" s="366"/>
      <c r="X134" s="1075"/>
      <c r="Y134" s="366"/>
      <c r="Z134" s="366"/>
      <c r="AA134" s="366"/>
      <c r="AB134" s="366"/>
      <c r="AC134" s="366"/>
      <c r="AD134" s="366"/>
      <c r="AE134" s="366"/>
      <c r="AF134" s="1075"/>
      <c r="AG134" s="1075"/>
      <c r="AH134" s="366"/>
      <c r="AI134" s="366"/>
      <c r="AJ134" s="366"/>
      <c r="AK134" s="366"/>
      <c r="AL134" s="366"/>
      <c r="AM134" s="366"/>
      <c r="AN134" s="1075"/>
      <c r="AO134" s="366"/>
      <c r="AP134" s="366"/>
      <c r="AQ134" s="366"/>
      <c r="AR134" s="366"/>
      <c r="AS134" s="1075"/>
      <c r="AT134" s="366"/>
      <c r="AU134" s="366"/>
      <c r="AV134" s="176"/>
    </row>
    <row r="135" spans="1:55" s="336" customFormat="1" ht="15.75" customHeight="1">
      <c r="A135" s="176" t="s">
        <v>366</v>
      </c>
      <c r="B135" s="176"/>
      <c r="C135" s="709" t="s">
        <v>509</v>
      </c>
      <c r="D135" s="710" t="s">
        <v>52</v>
      </c>
      <c r="E135" s="373">
        <v>12.879999999999999</v>
      </c>
      <c r="F135" s="366"/>
      <c r="G135" s="366">
        <f>E135</f>
        <v>12.879999999999999</v>
      </c>
      <c r="H135" s="711" t="s">
        <v>55</v>
      </c>
      <c r="I135" s="711"/>
      <c r="J135" s="997">
        <f t="shared" si="74"/>
        <v>12.879999999999999</v>
      </c>
      <c r="K135" s="995"/>
      <c r="L135" s="366"/>
      <c r="M135" s="366"/>
      <c r="N135" s="366"/>
      <c r="O135" s="366">
        <v>10.5</v>
      </c>
      <c r="P135" s="366"/>
      <c r="Q135" s="366"/>
      <c r="R135" s="366"/>
      <c r="S135" s="1075"/>
      <c r="T135" s="1075"/>
      <c r="U135" s="1075"/>
      <c r="V135" s="366"/>
      <c r="W135" s="366"/>
      <c r="X135" s="1075"/>
      <c r="Y135" s="366"/>
      <c r="Z135" s="366"/>
      <c r="AA135" s="366"/>
      <c r="AB135" s="366"/>
      <c r="AC135" s="366"/>
      <c r="AD135" s="366"/>
      <c r="AE135" s="366"/>
      <c r="AF135" s="1075"/>
      <c r="AG135" s="1075"/>
      <c r="AH135" s="366"/>
      <c r="AI135" s="366"/>
      <c r="AJ135" s="366"/>
      <c r="AK135" s="366"/>
      <c r="AL135" s="366"/>
      <c r="AM135" s="366"/>
      <c r="AN135" s="1075"/>
      <c r="AO135" s="366">
        <v>2.38</v>
      </c>
      <c r="AP135" s="366"/>
      <c r="AQ135" s="366"/>
      <c r="AR135" s="366"/>
      <c r="AS135" s="1075"/>
      <c r="AT135" s="366"/>
      <c r="AU135" s="366"/>
      <c r="AV135" s="176"/>
    </row>
    <row r="136" spans="1:55" s="336" customFormat="1" ht="31.5" customHeight="1">
      <c r="A136" s="176" t="s">
        <v>802</v>
      </c>
      <c r="B136" s="176"/>
      <c r="C136" s="99" t="s">
        <v>510</v>
      </c>
      <c r="D136" s="350" t="s">
        <v>52</v>
      </c>
      <c r="E136" s="96">
        <v>20.5</v>
      </c>
      <c r="F136" s="96"/>
      <c r="G136" s="96">
        <v>20.5</v>
      </c>
      <c r="H136" s="176" t="s">
        <v>26</v>
      </c>
      <c r="I136" s="711"/>
      <c r="J136" s="997">
        <f t="shared" si="74"/>
        <v>20.5</v>
      </c>
      <c r="K136" s="995"/>
      <c r="L136" s="333"/>
      <c r="M136" s="333">
        <v>15.5</v>
      </c>
      <c r="N136" s="333">
        <v>3.21</v>
      </c>
      <c r="O136" s="333"/>
      <c r="P136" s="333"/>
      <c r="Q136" s="333"/>
      <c r="R136" s="333"/>
      <c r="S136" s="1072"/>
      <c r="T136" s="1072"/>
      <c r="U136" s="1072"/>
      <c r="V136" s="333"/>
      <c r="W136" s="333"/>
      <c r="X136" s="1072"/>
      <c r="Y136" s="333"/>
      <c r="Z136" s="333"/>
      <c r="AA136" s="333"/>
      <c r="AB136" s="333"/>
      <c r="AC136" s="333"/>
      <c r="AD136" s="333"/>
      <c r="AE136" s="333"/>
      <c r="AF136" s="1072"/>
      <c r="AG136" s="1072"/>
      <c r="AH136" s="333"/>
      <c r="AI136" s="333"/>
      <c r="AJ136" s="333"/>
      <c r="AK136" s="333"/>
      <c r="AL136" s="333"/>
      <c r="AM136" s="176"/>
      <c r="AN136" s="1079"/>
      <c r="AO136" s="176">
        <v>1.79</v>
      </c>
      <c r="AP136" s="176"/>
      <c r="AQ136" s="176"/>
      <c r="AR136" s="333"/>
      <c r="AS136" s="1072"/>
      <c r="AT136" s="333"/>
      <c r="AU136" s="333"/>
      <c r="AV136" s="176"/>
    </row>
    <row r="137" spans="1:55" s="336" customFormat="1" ht="31.5" customHeight="1">
      <c r="A137" s="176" t="s">
        <v>802</v>
      </c>
      <c r="B137" s="176"/>
      <c r="C137" s="99" t="s">
        <v>510</v>
      </c>
      <c r="D137" s="350" t="s">
        <v>52</v>
      </c>
      <c r="E137" s="96">
        <v>15.07</v>
      </c>
      <c r="F137" s="96"/>
      <c r="G137" s="96">
        <v>15.07</v>
      </c>
      <c r="H137" s="176" t="s">
        <v>19</v>
      </c>
      <c r="I137" s="711"/>
      <c r="J137" s="997">
        <f t="shared" si="74"/>
        <v>15.07</v>
      </c>
      <c r="K137" s="995"/>
      <c r="L137" s="333"/>
      <c r="M137" s="333"/>
      <c r="N137" s="333">
        <v>5.57</v>
      </c>
      <c r="O137" s="333"/>
      <c r="P137" s="333"/>
      <c r="Q137" s="333"/>
      <c r="R137" s="333"/>
      <c r="S137" s="1072"/>
      <c r="T137" s="1072"/>
      <c r="U137" s="1072"/>
      <c r="V137" s="333"/>
      <c r="W137" s="333"/>
      <c r="X137" s="1072"/>
      <c r="Y137" s="333"/>
      <c r="Z137" s="333"/>
      <c r="AA137" s="333"/>
      <c r="AB137" s="333"/>
      <c r="AC137" s="333"/>
      <c r="AD137" s="333"/>
      <c r="AE137" s="333"/>
      <c r="AF137" s="1072"/>
      <c r="AG137" s="1072"/>
      <c r="AH137" s="333"/>
      <c r="AI137" s="333"/>
      <c r="AJ137" s="333"/>
      <c r="AK137" s="333"/>
      <c r="AL137" s="333"/>
      <c r="AM137" s="176"/>
      <c r="AN137" s="1079"/>
      <c r="AO137" s="176">
        <v>9.5</v>
      </c>
      <c r="AP137" s="176"/>
      <c r="AQ137" s="176"/>
      <c r="AR137" s="333"/>
      <c r="AS137" s="1072"/>
      <c r="AT137" s="333"/>
      <c r="AU137" s="333"/>
      <c r="AV137" s="176"/>
    </row>
    <row r="138" spans="1:55" s="336" customFormat="1" ht="31.5" customHeight="1">
      <c r="A138" s="176" t="s">
        <v>366</v>
      </c>
      <c r="B138" s="176"/>
      <c r="C138" s="99" t="s">
        <v>541</v>
      </c>
      <c r="D138" s="350" t="s">
        <v>52</v>
      </c>
      <c r="E138" s="96">
        <v>10.8</v>
      </c>
      <c r="F138" s="96"/>
      <c r="G138" s="96">
        <v>10.8</v>
      </c>
      <c r="H138" s="176" t="s">
        <v>57</v>
      </c>
      <c r="I138" s="711"/>
      <c r="J138" s="997">
        <f t="shared" si="74"/>
        <v>10.8</v>
      </c>
      <c r="K138" s="995"/>
      <c r="L138" s="333"/>
      <c r="M138" s="333"/>
      <c r="N138" s="333"/>
      <c r="O138" s="333"/>
      <c r="P138" s="333"/>
      <c r="Q138" s="333"/>
      <c r="R138" s="333"/>
      <c r="S138" s="1072"/>
      <c r="T138" s="1072"/>
      <c r="U138" s="1072"/>
      <c r="V138" s="333"/>
      <c r="W138" s="333"/>
      <c r="X138" s="1072"/>
      <c r="Y138" s="333"/>
      <c r="Z138" s="333"/>
      <c r="AA138" s="333"/>
      <c r="AB138" s="333"/>
      <c r="AC138" s="333"/>
      <c r="AD138" s="333"/>
      <c r="AE138" s="333"/>
      <c r="AF138" s="1072"/>
      <c r="AG138" s="1072"/>
      <c r="AH138" s="333"/>
      <c r="AI138" s="333"/>
      <c r="AJ138" s="333"/>
      <c r="AK138" s="333"/>
      <c r="AL138" s="333"/>
      <c r="AM138" s="176"/>
      <c r="AN138" s="1079"/>
      <c r="AO138" s="176">
        <v>7.5</v>
      </c>
      <c r="AP138" s="176"/>
      <c r="AQ138" s="176">
        <v>3.3</v>
      </c>
      <c r="AR138" s="333"/>
      <c r="AS138" s="1072"/>
      <c r="AT138" s="333"/>
      <c r="AU138" s="333"/>
      <c r="AV138" s="176"/>
    </row>
    <row r="139" spans="1:55" s="336" customFormat="1" ht="60" customHeight="1">
      <c r="A139" s="711" t="s">
        <v>802</v>
      </c>
      <c r="B139" s="711"/>
      <c r="C139" s="330" t="s">
        <v>511</v>
      </c>
      <c r="D139" s="337" t="s">
        <v>52</v>
      </c>
      <c r="E139" s="96">
        <v>0.08</v>
      </c>
      <c r="F139" s="96"/>
      <c r="G139" s="96">
        <v>0.08</v>
      </c>
      <c r="H139" s="176" t="s">
        <v>26</v>
      </c>
      <c r="I139" s="711"/>
      <c r="J139" s="363">
        <f t="shared" si="74"/>
        <v>0.08</v>
      </c>
      <c r="K139" s="332"/>
      <c r="L139" s="333"/>
      <c r="M139" s="333"/>
      <c r="N139" s="333">
        <v>0.08</v>
      </c>
      <c r="O139" s="333"/>
      <c r="P139" s="333"/>
      <c r="Q139" s="333"/>
      <c r="R139" s="333"/>
      <c r="S139" s="1072"/>
      <c r="T139" s="1072"/>
      <c r="U139" s="1072"/>
      <c r="V139" s="333"/>
      <c r="W139" s="333"/>
      <c r="X139" s="1072"/>
      <c r="Y139" s="333"/>
      <c r="Z139" s="333"/>
      <c r="AA139" s="333"/>
      <c r="AB139" s="333"/>
      <c r="AC139" s="333"/>
      <c r="AD139" s="333"/>
      <c r="AE139" s="333"/>
      <c r="AF139" s="1072"/>
      <c r="AG139" s="1072"/>
      <c r="AH139" s="333"/>
      <c r="AI139" s="333"/>
      <c r="AJ139" s="333"/>
      <c r="AK139" s="333"/>
      <c r="AL139" s="333"/>
      <c r="AM139" s="176"/>
      <c r="AN139" s="1079"/>
      <c r="AO139" s="176"/>
      <c r="AP139" s="176"/>
      <c r="AQ139" s="176"/>
      <c r="AR139" s="333"/>
      <c r="AS139" s="1072"/>
      <c r="AT139" s="333"/>
      <c r="AU139" s="333"/>
      <c r="AV139" s="176"/>
    </row>
    <row r="140" spans="1:55" s="336" customFormat="1" ht="45" customHeight="1">
      <c r="A140" s="176" t="s">
        <v>802</v>
      </c>
      <c r="B140" s="176"/>
      <c r="C140" s="330" t="s">
        <v>136</v>
      </c>
      <c r="D140" s="337" t="s">
        <v>52</v>
      </c>
      <c r="E140" s="96">
        <v>0.53</v>
      </c>
      <c r="F140" s="96"/>
      <c r="G140" s="96">
        <v>0.53</v>
      </c>
      <c r="H140" s="176" t="s">
        <v>22</v>
      </c>
      <c r="I140" s="711"/>
      <c r="J140" s="997">
        <f t="shared" si="74"/>
        <v>0.53</v>
      </c>
      <c r="K140" s="995"/>
      <c r="L140" s="333"/>
      <c r="M140" s="333">
        <v>0.28000000000000003</v>
      </c>
      <c r="N140" s="333">
        <v>0.25</v>
      </c>
      <c r="O140" s="333"/>
      <c r="P140" s="333"/>
      <c r="Q140" s="333"/>
      <c r="R140" s="333"/>
      <c r="S140" s="1072"/>
      <c r="T140" s="1072"/>
      <c r="U140" s="1072"/>
      <c r="V140" s="333"/>
      <c r="W140" s="333"/>
      <c r="X140" s="1072"/>
      <c r="Y140" s="333"/>
      <c r="Z140" s="333"/>
      <c r="AA140" s="333"/>
      <c r="AB140" s="333"/>
      <c r="AC140" s="333"/>
      <c r="AD140" s="333"/>
      <c r="AE140" s="333"/>
      <c r="AF140" s="1072"/>
      <c r="AG140" s="1072"/>
      <c r="AH140" s="333"/>
      <c r="AI140" s="333"/>
      <c r="AJ140" s="333"/>
      <c r="AK140" s="333"/>
      <c r="AL140" s="333"/>
      <c r="AM140" s="176"/>
      <c r="AN140" s="1079"/>
      <c r="AO140" s="176"/>
      <c r="AP140" s="176"/>
      <c r="AQ140" s="176"/>
      <c r="AR140" s="333"/>
      <c r="AS140" s="1072"/>
      <c r="AT140" s="333"/>
      <c r="AU140" s="333"/>
      <c r="AV140" s="176"/>
    </row>
    <row r="141" spans="1:55" s="336" customFormat="1" ht="45" customHeight="1">
      <c r="A141" s="176" t="s">
        <v>802</v>
      </c>
      <c r="B141" s="176"/>
      <c r="C141" s="330" t="s">
        <v>136</v>
      </c>
      <c r="D141" s="337" t="s">
        <v>52</v>
      </c>
      <c r="E141" s="96">
        <v>2.31</v>
      </c>
      <c r="F141" s="96"/>
      <c r="G141" s="96">
        <v>2.31</v>
      </c>
      <c r="H141" s="176" t="s">
        <v>57</v>
      </c>
      <c r="I141" s="711"/>
      <c r="J141" s="997">
        <f t="shared" si="74"/>
        <v>2.3099999999999996</v>
      </c>
      <c r="K141" s="995"/>
      <c r="L141" s="333"/>
      <c r="M141" s="333">
        <v>1.1499999999999999</v>
      </c>
      <c r="N141" s="333">
        <v>1.1599999999999999</v>
      </c>
      <c r="O141" s="333"/>
      <c r="P141" s="333"/>
      <c r="Q141" s="333"/>
      <c r="R141" s="333"/>
      <c r="S141" s="1072"/>
      <c r="T141" s="1072"/>
      <c r="U141" s="1072"/>
      <c r="V141" s="333"/>
      <c r="W141" s="333"/>
      <c r="X141" s="1072"/>
      <c r="Y141" s="333"/>
      <c r="Z141" s="333"/>
      <c r="AA141" s="333"/>
      <c r="AB141" s="333"/>
      <c r="AC141" s="333"/>
      <c r="AD141" s="333"/>
      <c r="AE141" s="333"/>
      <c r="AF141" s="1072"/>
      <c r="AG141" s="1072"/>
      <c r="AH141" s="333"/>
      <c r="AI141" s="333"/>
      <c r="AJ141" s="333"/>
      <c r="AK141" s="333"/>
      <c r="AL141" s="333"/>
      <c r="AM141" s="176"/>
      <c r="AN141" s="1079"/>
      <c r="AO141" s="176"/>
      <c r="AP141" s="176"/>
      <c r="AQ141" s="176"/>
      <c r="AR141" s="333"/>
      <c r="AS141" s="1072"/>
      <c r="AT141" s="333"/>
      <c r="AU141" s="333"/>
      <c r="AV141" s="176"/>
    </row>
    <row r="142" spans="1:55" s="336" customFormat="1" ht="75" customHeight="1">
      <c r="A142" s="711" t="s">
        <v>802</v>
      </c>
      <c r="B142" s="711"/>
      <c r="C142" s="330" t="s">
        <v>512</v>
      </c>
      <c r="D142" s="337" t="s">
        <v>52</v>
      </c>
      <c r="E142" s="96">
        <v>3.3200000000000003</v>
      </c>
      <c r="F142" s="96"/>
      <c r="G142" s="96">
        <v>3.3200000000000003</v>
      </c>
      <c r="H142" s="176" t="s">
        <v>22</v>
      </c>
      <c r="I142" s="711"/>
      <c r="J142" s="363">
        <f t="shared" si="74"/>
        <v>3.3200000000000003</v>
      </c>
      <c r="K142" s="332"/>
      <c r="L142" s="333"/>
      <c r="M142" s="333">
        <v>1.5</v>
      </c>
      <c r="N142" s="333">
        <v>1.82</v>
      </c>
      <c r="O142" s="333"/>
      <c r="P142" s="333"/>
      <c r="Q142" s="333"/>
      <c r="R142" s="333"/>
      <c r="S142" s="1072"/>
      <c r="T142" s="1072"/>
      <c r="U142" s="1072"/>
      <c r="V142" s="333"/>
      <c r="W142" s="333"/>
      <c r="X142" s="1072"/>
      <c r="Y142" s="333"/>
      <c r="Z142" s="333"/>
      <c r="AA142" s="333"/>
      <c r="AB142" s="333"/>
      <c r="AC142" s="333"/>
      <c r="AD142" s="333"/>
      <c r="AE142" s="333"/>
      <c r="AF142" s="1072"/>
      <c r="AG142" s="1072"/>
      <c r="AH142" s="333"/>
      <c r="AI142" s="333"/>
      <c r="AJ142" s="333"/>
      <c r="AK142" s="333"/>
      <c r="AL142" s="333"/>
      <c r="AM142" s="176"/>
      <c r="AN142" s="1079"/>
      <c r="AO142" s="176"/>
      <c r="AP142" s="176"/>
      <c r="AQ142" s="176"/>
      <c r="AR142" s="333"/>
      <c r="AS142" s="1072"/>
      <c r="AT142" s="333"/>
      <c r="AU142" s="333"/>
      <c r="AV142" s="176"/>
    </row>
    <row r="143" spans="1:55" s="336" customFormat="1" ht="75" customHeight="1">
      <c r="A143" s="711" t="s">
        <v>802</v>
      </c>
      <c r="B143" s="711"/>
      <c r="C143" s="330" t="s">
        <v>512</v>
      </c>
      <c r="D143" s="337" t="s">
        <v>52</v>
      </c>
      <c r="E143" s="96">
        <v>3.3200000000000003</v>
      </c>
      <c r="F143" s="96"/>
      <c r="G143" s="96">
        <v>3.3200000000000003</v>
      </c>
      <c r="H143" s="176" t="s">
        <v>19</v>
      </c>
      <c r="I143" s="711"/>
      <c r="J143" s="363">
        <f t="shared" si="74"/>
        <v>3.3200000000000003</v>
      </c>
      <c r="K143" s="332"/>
      <c r="L143" s="333"/>
      <c r="M143" s="333">
        <v>1.5</v>
      </c>
      <c r="N143" s="333">
        <v>1.82</v>
      </c>
      <c r="O143" s="333"/>
      <c r="P143" s="333"/>
      <c r="Q143" s="333"/>
      <c r="R143" s="333"/>
      <c r="S143" s="1072"/>
      <c r="T143" s="1072"/>
      <c r="U143" s="1072"/>
      <c r="V143" s="333"/>
      <c r="W143" s="333"/>
      <c r="X143" s="1072"/>
      <c r="Y143" s="333"/>
      <c r="Z143" s="333"/>
      <c r="AA143" s="333"/>
      <c r="AB143" s="333"/>
      <c r="AC143" s="333"/>
      <c r="AD143" s="333"/>
      <c r="AE143" s="333"/>
      <c r="AF143" s="1072"/>
      <c r="AG143" s="1072"/>
      <c r="AH143" s="333"/>
      <c r="AI143" s="333"/>
      <c r="AJ143" s="333"/>
      <c r="AK143" s="333"/>
      <c r="AL143" s="333"/>
      <c r="AM143" s="176"/>
      <c r="AN143" s="1079"/>
      <c r="AO143" s="176"/>
      <c r="AP143" s="176"/>
      <c r="AQ143" s="176"/>
      <c r="AR143" s="333"/>
      <c r="AS143" s="1072"/>
      <c r="AT143" s="333"/>
      <c r="AU143" s="333"/>
      <c r="AV143" s="176"/>
    </row>
    <row r="144" spans="1:55" s="336" customFormat="1" ht="75" customHeight="1">
      <c r="A144" s="711" t="s">
        <v>802</v>
      </c>
      <c r="B144" s="711"/>
      <c r="C144" s="330" t="s">
        <v>512</v>
      </c>
      <c r="D144" s="337" t="s">
        <v>52</v>
      </c>
      <c r="E144" s="96">
        <v>3.3200000000000003</v>
      </c>
      <c r="F144" s="96"/>
      <c r="G144" s="96">
        <v>3.3200000000000003</v>
      </c>
      <c r="H144" s="711" t="s">
        <v>55</v>
      </c>
      <c r="I144" s="711"/>
      <c r="J144" s="363">
        <f t="shared" si="74"/>
        <v>3.3200000000000003</v>
      </c>
      <c r="K144" s="332"/>
      <c r="L144" s="333"/>
      <c r="M144" s="333">
        <v>1.5</v>
      </c>
      <c r="N144" s="333">
        <v>1.82</v>
      </c>
      <c r="O144" s="333"/>
      <c r="P144" s="333"/>
      <c r="Q144" s="333"/>
      <c r="R144" s="333"/>
      <c r="S144" s="1072"/>
      <c r="T144" s="1072"/>
      <c r="U144" s="1072"/>
      <c r="V144" s="333"/>
      <c r="W144" s="333"/>
      <c r="X144" s="1072"/>
      <c r="Y144" s="333"/>
      <c r="Z144" s="333"/>
      <c r="AA144" s="333"/>
      <c r="AB144" s="333"/>
      <c r="AC144" s="333"/>
      <c r="AD144" s="333"/>
      <c r="AE144" s="333"/>
      <c r="AF144" s="1072"/>
      <c r="AG144" s="1072"/>
      <c r="AH144" s="333"/>
      <c r="AI144" s="333"/>
      <c r="AJ144" s="333"/>
      <c r="AK144" s="333"/>
      <c r="AL144" s="333"/>
      <c r="AM144" s="176"/>
      <c r="AN144" s="1079"/>
      <c r="AO144" s="176"/>
      <c r="AP144" s="176"/>
      <c r="AQ144" s="176"/>
      <c r="AR144" s="333"/>
      <c r="AS144" s="1072"/>
      <c r="AT144" s="333"/>
      <c r="AU144" s="333"/>
      <c r="AV144" s="176"/>
    </row>
    <row r="145" spans="1:150" s="336" customFormat="1" ht="75" customHeight="1">
      <c r="A145" s="711" t="s">
        <v>802</v>
      </c>
      <c r="B145" s="711"/>
      <c r="C145" s="330" t="s">
        <v>512</v>
      </c>
      <c r="D145" s="337" t="s">
        <v>52</v>
      </c>
      <c r="E145" s="96">
        <v>3.33</v>
      </c>
      <c r="F145" s="96"/>
      <c r="G145" s="96">
        <v>3.33</v>
      </c>
      <c r="H145" s="176" t="s">
        <v>73</v>
      </c>
      <c r="I145" s="711"/>
      <c r="J145" s="363">
        <f t="shared" si="74"/>
        <v>3.33</v>
      </c>
      <c r="K145" s="332"/>
      <c r="L145" s="333"/>
      <c r="M145" s="333">
        <v>1.5</v>
      </c>
      <c r="N145" s="333">
        <v>1.83</v>
      </c>
      <c r="O145" s="333"/>
      <c r="P145" s="333"/>
      <c r="Q145" s="333"/>
      <c r="R145" s="333"/>
      <c r="S145" s="1072"/>
      <c r="T145" s="1072"/>
      <c r="U145" s="1072"/>
      <c r="V145" s="333"/>
      <c r="W145" s="333"/>
      <c r="X145" s="1072"/>
      <c r="Y145" s="333"/>
      <c r="Z145" s="333"/>
      <c r="AA145" s="333"/>
      <c r="AB145" s="333"/>
      <c r="AC145" s="333"/>
      <c r="AD145" s="333"/>
      <c r="AE145" s="333"/>
      <c r="AF145" s="1072"/>
      <c r="AG145" s="1072"/>
      <c r="AH145" s="333"/>
      <c r="AI145" s="333"/>
      <c r="AJ145" s="333"/>
      <c r="AK145" s="333"/>
      <c r="AL145" s="333"/>
      <c r="AM145" s="176"/>
      <c r="AN145" s="1079"/>
      <c r="AO145" s="176"/>
      <c r="AP145" s="176"/>
      <c r="AQ145" s="176"/>
      <c r="AR145" s="333"/>
      <c r="AS145" s="1072"/>
      <c r="AT145" s="333"/>
      <c r="AU145" s="333"/>
      <c r="AV145" s="176"/>
    </row>
    <row r="146" spans="1:150" s="336" customFormat="1" ht="75" customHeight="1">
      <c r="A146" s="711" t="s">
        <v>802</v>
      </c>
      <c r="B146" s="711"/>
      <c r="C146" s="330" t="s">
        <v>512</v>
      </c>
      <c r="D146" s="337" t="s">
        <v>52</v>
      </c>
      <c r="E146" s="96">
        <v>3.35</v>
      </c>
      <c r="F146" s="96"/>
      <c r="G146" s="96">
        <v>3.35</v>
      </c>
      <c r="H146" s="176" t="s">
        <v>176</v>
      </c>
      <c r="I146" s="711"/>
      <c r="J146" s="363">
        <f t="shared" si="74"/>
        <v>3.35</v>
      </c>
      <c r="K146" s="332"/>
      <c r="L146" s="333"/>
      <c r="M146" s="333">
        <v>1.5</v>
      </c>
      <c r="N146" s="333">
        <v>1.85</v>
      </c>
      <c r="O146" s="333"/>
      <c r="P146" s="333"/>
      <c r="Q146" s="333"/>
      <c r="R146" s="333"/>
      <c r="S146" s="1072"/>
      <c r="T146" s="1072"/>
      <c r="U146" s="1072"/>
      <c r="V146" s="333"/>
      <c r="W146" s="333"/>
      <c r="X146" s="1072"/>
      <c r="Y146" s="333"/>
      <c r="Z146" s="333"/>
      <c r="AA146" s="333"/>
      <c r="AB146" s="333"/>
      <c r="AC146" s="333"/>
      <c r="AD146" s="333"/>
      <c r="AE146" s="333"/>
      <c r="AF146" s="1072"/>
      <c r="AG146" s="1072"/>
      <c r="AH146" s="333"/>
      <c r="AI146" s="333"/>
      <c r="AJ146" s="333"/>
      <c r="AK146" s="333"/>
      <c r="AL146" s="333"/>
      <c r="AM146" s="176"/>
      <c r="AN146" s="1079"/>
      <c r="AO146" s="176"/>
      <c r="AP146" s="176"/>
      <c r="AQ146" s="176"/>
      <c r="AR146" s="333"/>
      <c r="AS146" s="1072"/>
      <c r="AT146" s="333"/>
      <c r="AU146" s="333"/>
      <c r="AV146" s="176"/>
    </row>
    <row r="147" spans="1:150" s="336" customFormat="1" ht="31.5" customHeight="1">
      <c r="A147" s="176" t="s">
        <v>802</v>
      </c>
      <c r="B147" s="176"/>
      <c r="C147" s="330" t="s">
        <v>705</v>
      </c>
      <c r="D147" s="337" t="s">
        <v>52</v>
      </c>
      <c r="E147" s="96">
        <v>83.3</v>
      </c>
      <c r="F147" s="96"/>
      <c r="G147" s="96">
        <v>48.54</v>
      </c>
      <c r="H147" s="176" t="s">
        <v>22</v>
      </c>
      <c r="I147" s="711"/>
      <c r="J147" s="997">
        <f t="shared" si="74"/>
        <v>48.540000000000006</v>
      </c>
      <c r="K147" s="995"/>
      <c r="L147" s="333">
        <v>0.97</v>
      </c>
      <c r="M147" s="333">
        <v>11.32</v>
      </c>
      <c r="N147" s="333">
        <v>2.7</v>
      </c>
      <c r="O147" s="333"/>
      <c r="P147" s="333"/>
      <c r="Q147" s="333"/>
      <c r="R147" s="333"/>
      <c r="S147" s="1072"/>
      <c r="T147" s="1072"/>
      <c r="U147" s="1072"/>
      <c r="V147" s="333"/>
      <c r="W147" s="333"/>
      <c r="X147" s="1072"/>
      <c r="Y147" s="333"/>
      <c r="Z147" s="333"/>
      <c r="AA147" s="333"/>
      <c r="AB147" s="333"/>
      <c r="AC147" s="333"/>
      <c r="AD147" s="333"/>
      <c r="AE147" s="333"/>
      <c r="AF147" s="1072"/>
      <c r="AG147" s="1072"/>
      <c r="AH147" s="333"/>
      <c r="AI147" s="333"/>
      <c r="AJ147" s="333"/>
      <c r="AK147" s="333"/>
      <c r="AL147" s="333"/>
      <c r="AM147" s="176"/>
      <c r="AN147" s="1079"/>
      <c r="AO147" s="176">
        <v>25.32</v>
      </c>
      <c r="AP147" s="176"/>
      <c r="AQ147" s="176">
        <v>8.23</v>
      </c>
      <c r="AR147" s="333"/>
      <c r="AS147" s="1072"/>
      <c r="AT147" s="333"/>
      <c r="AU147" s="333"/>
      <c r="AV147" s="176"/>
    </row>
    <row r="148" spans="1:150" s="336" customFormat="1" ht="31.5" customHeight="1">
      <c r="A148" s="176" t="s">
        <v>802</v>
      </c>
      <c r="B148" s="176"/>
      <c r="C148" s="330" t="s">
        <v>705</v>
      </c>
      <c r="D148" s="337" t="s">
        <v>52</v>
      </c>
      <c r="E148" s="96">
        <v>83.3</v>
      </c>
      <c r="F148" s="96"/>
      <c r="G148" s="96">
        <v>34.76</v>
      </c>
      <c r="H148" s="176" t="s">
        <v>364</v>
      </c>
      <c r="I148" s="711"/>
      <c r="J148" s="997">
        <f t="shared" si="74"/>
        <v>34.76</v>
      </c>
      <c r="K148" s="995"/>
      <c r="L148" s="333">
        <v>1</v>
      </c>
      <c r="M148" s="333">
        <v>7.91</v>
      </c>
      <c r="N148" s="333">
        <v>2</v>
      </c>
      <c r="O148" s="333"/>
      <c r="P148" s="333"/>
      <c r="Q148" s="333"/>
      <c r="R148" s="333"/>
      <c r="S148" s="1072"/>
      <c r="T148" s="1072"/>
      <c r="U148" s="1072"/>
      <c r="V148" s="333"/>
      <c r="W148" s="333"/>
      <c r="X148" s="1072"/>
      <c r="Y148" s="333"/>
      <c r="Z148" s="333"/>
      <c r="AA148" s="333"/>
      <c r="AB148" s="333"/>
      <c r="AC148" s="333"/>
      <c r="AD148" s="333"/>
      <c r="AE148" s="333"/>
      <c r="AF148" s="1072"/>
      <c r="AG148" s="1072"/>
      <c r="AH148" s="333"/>
      <c r="AI148" s="333"/>
      <c r="AJ148" s="333"/>
      <c r="AK148" s="333"/>
      <c r="AL148" s="333"/>
      <c r="AM148" s="176"/>
      <c r="AN148" s="1079"/>
      <c r="AO148" s="176">
        <v>17.68</v>
      </c>
      <c r="AP148" s="176"/>
      <c r="AQ148" s="176">
        <v>6.17</v>
      </c>
      <c r="AR148" s="333"/>
      <c r="AS148" s="1072"/>
      <c r="AT148" s="333"/>
      <c r="AU148" s="333"/>
      <c r="AV148" s="176"/>
    </row>
    <row r="149" spans="1:150" s="1162" customFormat="1" ht="31.5">
      <c r="A149" s="1151"/>
      <c r="B149" s="1151" t="s">
        <v>824</v>
      </c>
      <c r="C149" s="1152" t="s">
        <v>845</v>
      </c>
      <c r="D149" s="1153" t="s">
        <v>52</v>
      </c>
      <c r="E149" s="1154"/>
      <c r="F149" s="1154"/>
      <c r="G149" s="1155"/>
      <c r="H149" s="1156" t="s">
        <v>26</v>
      </c>
      <c r="I149" s="1157"/>
      <c r="J149" s="1158">
        <f t="shared" ref="J149:J150" si="81">SUM(K149:AU149)</f>
        <v>36.9</v>
      </c>
      <c r="K149" s="1159"/>
      <c r="L149" s="1159"/>
      <c r="M149" s="1159"/>
      <c r="N149" s="1159">
        <v>36.9</v>
      </c>
      <c r="O149" s="1159"/>
      <c r="P149" s="1159"/>
      <c r="Q149" s="1159"/>
      <c r="R149" s="1159"/>
      <c r="S149" s="1159"/>
      <c r="T149" s="1159"/>
      <c r="U149" s="1159"/>
      <c r="V149" s="1159"/>
      <c r="W149" s="1159"/>
      <c r="X149" s="1159"/>
      <c r="Y149" s="1159"/>
      <c r="Z149" s="1159"/>
      <c r="AA149" s="1159"/>
      <c r="AB149" s="1159"/>
      <c r="AC149" s="1159"/>
      <c r="AD149" s="1159"/>
      <c r="AE149" s="1159"/>
      <c r="AF149" s="1159"/>
      <c r="AG149" s="1159"/>
      <c r="AH149" s="1159"/>
      <c r="AI149" s="1159"/>
      <c r="AJ149" s="1159"/>
      <c r="AK149" s="1159"/>
      <c r="AL149" s="1159"/>
      <c r="AM149" s="1159"/>
      <c r="AN149" s="1159"/>
      <c r="AO149" s="1159"/>
      <c r="AP149" s="1159"/>
      <c r="AQ149" s="1159"/>
      <c r="AR149" s="1159"/>
      <c r="AS149" s="1159"/>
      <c r="AT149" s="1159"/>
      <c r="AU149" s="1159"/>
      <c r="AV149" s="1160"/>
      <c r="AW149" s="1160"/>
      <c r="AX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c r="CB149" s="1161"/>
      <c r="CC149" s="1161"/>
      <c r="CD149" s="1161"/>
      <c r="CE149" s="1161"/>
      <c r="CF149" s="1161"/>
      <c r="CG149" s="1161"/>
      <c r="CH149" s="1161"/>
      <c r="CI149" s="1161"/>
      <c r="CJ149" s="1161"/>
      <c r="CK149" s="1161"/>
      <c r="CL149" s="1161"/>
      <c r="CM149" s="1161"/>
      <c r="CN149" s="1161"/>
      <c r="CO149" s="1161"/>
      <c r="CP149" s="1161"/>
      <c r="CQ149" s="1161"/>
      <c r="CR149" s="1161"/>
      <c r="CS149" s="1161"/>
      <c r="CT149" s="1161"/>
      <c r="CU149" s="1161"/>
      <c r="CV149" s="1161"/>
      <c r="CW149" s="1161"/>
      <c r="CX149" s="1161"/>
      <c r="CY149" s="1161"/>
      <c r="CZ149" s="1161"/>
      <c r="DA149" s="1161"/>
      <c r="DB149" s="1161"/>
      <c r="DC149" s="1161"/>
      <c r="DD149" s="1161"/>
      <c r="DE149" s="1161"/>
      <c r="DF149" s="1161"/>
      <c r="DG149" s="1161"/>
      <c r="DH149" s="1161"/>
      <c r="DI149" s="1161"/>
      <c r="DJ149" s="1161"/>
      <c r="DK149" s="1161"/>
      <c r="DL149" s="1161"/>
      <c r="DM149" s="1161"/>
      <c r="DN149" s="1161"/>
      <c r="DO149" s="1161"/>
      <c r="DP149" s="1161"/>
      <c r="DQ149" s="1161"/>
      <c r="DR149" s="1161"/>
      <c r="DS149" s="1161"/>
      <c r="DT149" s="1161"/>
      <c r="DU149" s="1161"/>
      <c r="DV149" s="1161"/>
      <c r="DW149" s="1161"/>
      <c r="DX149" s="1161"/>
      <c r="DY149" s="1161"/>
      <c r="DZ149" s="1161"/>
      <c r="EA149" s="1161"/>
      <c r="EB149" s="1161"/>
      <c r="EC149" s="1161"/>
      <c r="ED149" s="1161"/>
      <c r="EE149" s="1161"/>
      <c r="EF149" s="1161"/>
      <c r="EG149" s="1161"/>
      <c r="EH149" s="1161"/>
      <c r="EI149" s="1161"/>
      <c r="EJ149" s="1161"/>
      <c r="EK149" s="1161"/>
      <c r="EL149" s="1161"/>
      <c r="EM149" s="1161"/>
      <c r="EN149" s="1161"/>
      <c r="EO149" s="1161"/>
      <c r="EP149" s="1161"/>
      <c r="EQ149" s="1161"/>
      <c r="ET149" s="1153"/>
    </row>
    <row r="150" spans="1:150" s="1162" customFormat="1" ht="31.5">
      <c r="A150" s="1151"/>
      <c r="B150" s="1151" t="s">
        <v>824</v>
      </c>
      <c r="C150" s="1152" t="s">
        <v>845</v>
      </c>
      <c r="D150" s="1153" t="s">
        <v>52</v>
      </c>
      <c r="E150" s="1154"/>
      <c r="F150" s="1154"/>
      <c r="G150" s="1155"/>
      <c r="H150" s="1157" t="s">
        <v>686</v>
      </c>
      <c r="I150" s="1157"/>
      <c r="J150" s="1158">
        <f t="shared" si="81"/>
        <v>0.6</v>
      </c>
      <c r="K150" s="1159"/>
      <c r="L150" s="1159"/>
      <c r="M150" s="1159"/>
      <c r="N150" s="1159">
        <v>0.6</v>
      </c>
      <c r="O150" s="1159"/>
      <c r="P150" s="1159"/>
      <c r="Q150" s="1159"/>
      <c r="R150" s="1159"/>
      <c r="S150" s="1159"/>
      <c r="T150" s="1159"/>
      <c r="U150" s="1159"/>
      <c r="V150" s="1159"/>
      <c r="W150" s="1159"/>
      <c r="X150" s="1159"/>
      <c r="Y150" s="1159"/>
      <c r="Z150" s="1159"/>
      <c r="AA150" s="1159"/>
      <c r="AB150" s="1159"/>
      <c r="AC150" s="1159"/>
      <c r="AD150" s="1159"/>
      <c r="AE150" s="1159"/>
      <c r="AF150" s="1159"/>
      <c r="AG150" s="1159"/>
      <c r="AH150" s="1159"/>
      <c r="AI150" s="1159"/>
      <c r="AJ150" s="1159"/>
      <c r="AK150" s="1159"/>
      <c r="AL150" s="1159"/>
      <c r="AM150" s="1159"/>
      <c r="AN150" s="1159"/>
      <c r="AO150" s="1159"/>
      <c r="AP150" s="1159"/>
      <c r="AQ150" s="1159"/>
      <c r="AR150" s="1159"/>
      <c r="AS150" s="1159"/>
      <c r="AT150" s="1159"/>
      <c r="AU150" s="1159"/>
      <c r="AV150" s="1160"/>
      <c r="AW150" s="1160"/>
      <c r="AX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c r="CB150" s="1161"/>
      <c r="CC150" s="1161"/>
      <c r="CD150" s="1161"/>
      <c r="CE150" s="1161"/>
      <c r="CF150" s="1161"/>
      <c r="CG150" s="1161"/>
      <c r="CH150" s="1161"/>
      <c r="CI150" s="1161"/>
      <c r="CJ150" s="1161"/>
      <c r="CK150" s="1161"/>
      <c r="CL150" s="1161"/>
      <c r="CM150" s="1161"/>
      <c r="CN150" s="1161"/>
      <c r="CO150" s="1161"/>
      <c r="CP150" s="1161"/>
      <c r="CQ150" s="1161"/>
      <c r="CR150" s="1161"/>
      <c r="CS150" s="1161"/>
      <c r="CT150" s="1161"/>
      <c r="CU150" s="1161"/>
      <c r="CV150" s="1161"/>
      <c r="CW150" s="1161"/>
      <c r="CX150" s="1161"/>
      <c r="CY150" s="1161"/>
      <c r="CZ150" s="1161"/>
      <c r="DA150" s="1161"/>
      <c r="DB150" s="1161"/>
      <c r="DC150" s="1161"/>
      <c r="DD150" s="1161"/>
      <c r="DE150" s="1161"/>
      <c r="DF150" s="1161"/>
      <c r="DG150" s="1161"/>
      <c r="DH150" s="1161"/>
      <c r="DI150" s="1161"/>
      <c r="DJ150" s="1161"/>
      <c r="DK150" s="1161"/>
      <c r="DL150" s="1161"/>
      <c r="DM150" s="1161"/>
      <c r="DN150" s="1161"/>
      <c r="DO150" s="1161"/>
      <c r="DP150" s="1161"/>
      <c r="DQ150" s="1161"/>
      <c r="DR150" s="1161"/>
      <c r="DS150" s="1161"/>
      <c r="DT150" s="1161"/>
      <c r="DU150" s="1161"/>
      <c r="DV150" s="1161"/>
      <c r="DW150" s="1161"/>
      <c r="DX150" s="1161"/>
      <c r="DY150" s="1161"/>
      <c r="DZ150" s="1161"/>
      <c r="EA150" s="1161"/>
      <c r="EB150" s="1161"/>
      <c r="EC150" s="1161"/>
      <c r="ED150" s="1161"/>
      <c r="EE150" s="1161"/>
      <c r="EF150" s="1161"/>
      <c r="EG150" s="1161"/>
      <c r="EH150" s="1161"/>
      <c r="EI150" s="1161"/>
      <c r="EJ150" s="1161"/>
      <c r="EK150" s="1161"/>
      <c r="EL150" s="1161"/>
      <c r="EM150" s="1161"/>
      <c r="EN150" s="1161"/>
      <c r="EO150" s="1161"/>
      <c r="EP150" s="1161"/>
      <c r="EQ150" s="1161"/>
      <c r="ET150" s="1153"/>
    </row>
    <row r="151" spans="1:150" s="1162" customFormat="1" ht="31.5">
      <c r="A151" s="1151"/>
      <c r="B151" s="1151" t="s">
        <v>824</v>
      </c>
      <c r="C151" s="1152" t="s">
        <v>846</v>
      </c>
      <c r="D151" s="1153" t="s">
        <v>52</v>
      </c>
      <c r="E151" s="1154"/>
      <c r="F151" s="1154"/>
      <c r="G151" s="1155"/>
      <c r="H151" s="1157" t="s">
        <v>365</v>
      </c>
      <c r="I151" s="1157"/>
      <c r="J151" s="1158">
        <f>SUM(L151:AU151)</f>
        <v>1.8599999999999999</v>
      </c>
      <c r="K151" s="1163"/>
      <c r="L151" s="1159">
        <v>0.06</v>
      </c>
      <c r="M151" s="1159">
        <v>0.39</v>
      </c>
      <c r="N151" s="1159">
        <v>0.45</v>
      </c>
      <c r="O151" s="1159">
        <v>0.45</v>
      </c>
      <c r="P151" s="1159"/>
      <c r="Q151" s="1159"/>
      <c r="R151" s="1159"/>
      <c r="S151" s="1159"/>
      <c r="T151" s="1159"/>
      <c r="U151" s="1159"/>
      <c r="V151" s="1159"/>
      <c r="W151" s="1159"/>
      <c r="X151" s="1159"/>
      <c r="Y151" s="1159">
        <v>0.15</v>
      </c>
      <c r="Z151" s="1159"/>
      <c r="AA151" s="1159"/>
      <c r="AB151" s="1159"/>
      <c r="AC151" s="1159"/>
      <c r="AD151" s="1159"/>
      <c r="AE151" s="1159"/>
      <c r="AF151" s="1159"/>
      <c r="AG151" s="1159"/>
      <c r="AH151" s="1159"/>
      <c r="AI151" s="1159"/>
      <c r="AJ151" s="1159"/>
      <c r="AK151" s="1159"/>
      <c r="AL151" s="1159">
        <v>0.21</v>
      </c>
      <c r="AM151" s="1159"/>
      <c r="AN151" s="1159"/>
      <c r="AO151" s="1159"/>
      <c r="AP151" s="1159"/>
      <c r="AQ151" s="1159">
        <v>0.15</v>
      </c>
      <c r="AR151" s="1159"/>
      <c r="AS151" s="1159"/>
      <c r="AT151" s="1159"/>
      <c r="AU151" s="1159"/>
      <c r="AV151" s="1160"/>
      <c r="AW151" s="1160"/>
      <c r="AX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c r="CB151" s="1161"/>
      <c r="CC151" s="1161"/>
      <c r="CD151" s="1161"/>
      <c r="CE151" s="1161"/>
      <c r="CF151" s="1161"/>
      <c r="CG151" s="1161"/>
      <c r="CH151" s="1161"/>
      <c r="CI151" s="1161"/>
      <c r="CJ151" s="1161"/>
      <c r="CK151" s="1161"/>
      <c r="CL151" s="1161"/>
      <c r="CM151" s="1161"/>
      <c r="CN151" s="1161"/>
      <c r="CO151" s="1161"/>
      <c r="CP151" s="1161"/>
      <c r="CQ151" s="1161"/>
      <c r="CR151" s="1161"/>
      <c r="CS151" s="1161"/>
      <c r="CT151" s="1161"/>
      <c r="CU151" s="1161"/>
      <c r="CV151" s="1161"/>
      <c r="CW151" s="1161"/>
      <c r="CX151" s="1161"/>
      <c r="CY151" s="1161"/>
      <c r="CZ151" s="1161"/>
      <c r="DA151" s="1161"/>
      <c r="DB151" s="1161"/>
      <c r="DC151" s="1161"/>
      <c r="DD151" s="1161"/>
      <c r="DE151" s="1161"/>
      <c r="DF151" s="1161"/>
      <c r="DG151" s="1161"/>
      <c r="DH151" s="1161"/>
      <c r="DI151" s="1161"/>
      <c r="DJ151" s="1161"/>
      <c r="DK151" s="1161"/>
      <c r="DL151" s="1161"/>
      <c r="DM151" s="1161"/>
      <c r="DN151" s="1161"/>
      <c r="DO151" s="1161"/>
      <c r="DP151" s="1161"/>
      <c r="DQ151" s="1161"/>
      <c r="DR151" s="1161"/>
      <c r="DS151" s="1161"/>
      <c r="DT151" s="1161"/>
      <c r="DU151" s="1161"/>
      <c r="DV151" s="1161"/>
      <c r="DW151" s="1161"/>
      <c r="DX151" s="1161"/>
      <c r="DY151" s="1161"/>
      <c r="DZ151" s="1161"/>
      <c r="EA151" s="1161"/>
      <c r="EB151" s="1161"/>
      <c r="EC151" s="1161"/>
      <c r="ED151" s="1161"/>
      <c r="EE151" s="1161"/>
      <c r="EF151" s="1161"/>
      <c r="EG151" s="1161"/>
      <c r="EH151" s="1161"/>
      <c r="EI151" s="1161"/>
      <c r="EJ151" s="1161"/>
      <c r="EK151" s="1161"/>
      <c r="EL151" s="1161"/>
      <c r="EM151" s="1161"/>
      <c r="EN151" s="1161"/>
      <c r="EO151" s="1161"/>
      <c r="EP151" s="1161"/>
      <c r="EQ151" s="1161"/>
      <c r="ET151" s="1153"/>
    </row>
    <row r="152" spans="1:150" s="1162" customFormat="1" ht="31.5">
      <c r="A152" s="1151"/>
      <c r="B152" s="1151" t="s">
        <v>824</v>
      </c>
      <c r="C152" s="1152" t="s">
        <v>846</v>
      </c>
      <c r="D152" s="1153" t="s">
        <v>52</v>
      </c>
      <c r="E152" s="1154"/>
      <c r="F152" s="1154"/>
      <c r="G152" s="1155"/>
      <c r="H152" s="1157" t="s">
        <v>686</v>
      </c>
      <c r="I152" s="1157"/>
      <c r="J152" s="1158">
        <f>SUM(L152:AU152)</f>
        <v>2.0099999999999998</v>
      </c>
      <c r="K152" s="1163"/>
      <c r="L152" s="1159">
        <v>0.06</v>
      </c>
      <c r="M152" s="1159">
        <v>0.39</v>
      </c>
      <c r="N152" s="1159">
        <v>0.45</v>
      </c>
      <c r="O152" s="1159">
        <v>0.45</v>
      </c>
      <c r="P152" s="1159"/>
      <c r="Q152" s="1159"/>
      <c r="R152" s="1159"/>
      <c r="S152" s="1159"/>
      <c r="T152" s="1159"/>
      <c r="U152" s="1159"/>
      <c r="V152" s="1159"/>
      <c r="W152" s="1159"/>
      <c r="X152" s="1159"/>
      <c r="Y152" s="1159">
        <v>0.15</v>
      </c>
      <c r="Z152" s="1159"/>
      <c r="AA152" s="1159"/>
      <c r="AB152" s="1159"/>
      <c r="AC152" s="1159"/>
      <c r="AD152" s="1159"/>
      <c r="AE152" s="1159"/>
      <c r="AF152" s="1159"/>
      <c r="AG152" s="1159"/>
      <c r="AH152" s="1159"/>
      <c r="AI152" s="1159"/>
      <c r="AJ152" s="1159"/>
      <c r="AK152" s="1159"/>
      <c r="AL152" s="1159">
        <v>0.36</v>
      </c>
      <c r="AM152" s="1159"/>
      <c r="AN152" s="1159"/>
      <c r="AO152" s="1159"/>
      <c r="AP152" s="1159"/>
      <c r="AQ152" s="1159">
        <v>0.15</v>
      </c>
      <c r="AR152" s="1159"/>
      <c r="AS152" s="1159"/>
      <c r="AT152" s="1159"/>
      <c r="AU152" s="1159"/>
      <c r="AV152" s="1160"/>
      <c r="AW152" s="1160"/>
      <c r="AX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c r="CB152" s="1161"/>
      <c r="CC152" s="1161"/>
      <c r="CD152" s="1161"/>
      <c r="CE152" s="1161"/>
      <c r="CF152" s="1161"/>
      <c r="CG152" s="1161"/>
      <c r="CH152" s="1161"/>
      <c r="CI152" s="1161"/>
      <c r="CJ152" s="1161"/>
      <c r="CK152" s="1161"/>
      <c r="CL152" s="1161"/>
      <c r="CM152" s="1161"/>
      <c r="CN152" s="1161"/>
      <c r="CO152" s="1161"/>
      <c r="CP152" s="1161"/>
      <c r="CQ152" s="1161"/>
      <c r="CR152" s="1161"/>
      <c r="CS152" s="1161"/>
      <c r="CT152" s="1161"/>
      <c r="CU152" s="1161"/>
      <c r="CV152" s="1161"/>
      <c r="CW152" s="1161"/>
      <c r="CX152" s="1161"/>
      <c r="CY152" s="1161"/>
      <c r="CZ152" s="1161"/>
      <c r="DA152" s="1161"/>
      <c r="DB152" s="1161"/>
      <c r="DC152" s="1161"/>
      <c r="DD152" s="1161"/>
      <c r="DE152" s="1161"/>
      <c r="DF152" s="1161"/>
      <c r="DG152" s="1161"/>
      <c r="DH152" s="1161"/>
      <c r="DI152" s="1161"/>
      <c r="DJ152" s="1161"/>
      <c r="DK152" s="1161"/>
      <c r="DL152" s="1161"/>
      <c r="DM152" s="1161"/>
      <c r="DN152" s="1161"/>
      <c r="DO152" s="1161"/>
      <c r="DP152" s="1161"/>
      <c r="DQ152" s="1161"/>
      <c r="DR152" s="1161"/>
      <c r="DS152" s="1161"/>
      <c r="DT152" s="1161"/>
      <c r="DU152" s="1161"/>
      <c r="DV152" s="1161"/>
      <c r="DW152" s="1161"/>
      <c r="DX152" s="1161"/>
      <c r="DY152" s="1161"/>
      <c r="DZ152" s="1161"/>
      <c r="EA152" s="1161"/>
      <c r="EB152" s="1161"/>
      <c r="EC152" s="1161"/>
      <c r="ED152" s="1161"/>
      <c r="EE152" s="1161"/>
      <c r="EF152" s="1161"/>
      <c r="EG152" s="1161"/>
      <c r="EH152" s="1161"/>
      <c r="EI152" s="1161"/>
      <c r="EJ152" s="1161"/>
      <c r="EK152" s="1161"/>
      <c r="EL152" s="1161"/>
      <c r="EM152" s="1161"/>
      <c r="EN152" s="1161"/>
      <c r="EO152" s="1161"/>
      <c r="EP152" s="1161"/>
      <c r="EQ152" s="1161"/>
      <c r="ET152" s="1153"/>
    </row>
    <row r="153" spans="1:150" s="1105" customFormat="1" ht="45.6" customHeight="1">
      <c r="A153" s="1118" t="s">
        <v>816</v>
      </c>
      <c r="B153" s="1118"/>
      <c r="C153" s="1108" t="s">
        <v>837</v>
      </c>
      <c r="D153" s="1091" t="s">
        <v>52</v>
      </c>
      <c r="E153" s="1121">
        <v>8.4499999999999993</v>
      </c>
      <c r="F153" s="1121"/>
      <c r="G153" s="1132">
        <v>8.4499999999999993</v>
      </c>
      <c r="H153" s="176" t="s">
        <v>57</v>
      </c>
      <c r="I153" s="1091"/>
      <c r="J153" s="1110">
        <f t="shared" ref="J153" si="82">SUM(K153:AU153)</f>
        <v>8.4499999999999993</v>
      </c>
      <c r="K153" s="1102"/>
      <c r="L153" s="1102"/>
      <c r="M153" s="1102">
        <v>4</v>
      </c>
      <c r="N153" s="1102">
        <v>4.45</v>
      </c>
      <c r="O153" s="1102"/>
      <c r="P153" s="1102"/>
      <c r="Q153" s="1102"/>
      <c r="R153" s="1102"/>
      <c r="S153" s="1102"/>
      <c r="T153" s="1102"/>
      <c r="U153" s="1102"/>
      <c r="V153" s="1102"/>
      <c r="W153" s="1102"/>
      <c r="X153" s="1102"/>
      <c r="Y153" s="1102"/>
      <c r="Z153" s="1102"/>
      <c r="AA153" s="1102"/>
      <c r="AB153" s="1102"/>
      <c r="AC153" s="1102"/>
      <c r="AD153" s="1102"/>
      <c r="AE153" s="1102"/>
      <c r="AF153" s="1102"/>
      <c r="AG153" s="1102"/>
      <c r="AH153" s="1102"/>
      <c r="AI153" s="1102"/>
      <c r="AJ153" s="1102"/>
      <c r="AK153" s="1102"/>
      <c r="AL153" s="1102"/>
      <c r="AM153" s="1102"/>
      <c r="AN153" s="1102"/>
      <c r="AO153" s="1102"/>
      <c r="AP153" s="1102"/>
      <c r="AQ153" s="1102"/>
      <c r="AR153" s="1102"/>
      <c r="AS153" s="1102"/>
      <c r="AT153" s="1102"/>
      <c r="AU153" s="1102"/>
      <c r="AV153" s="1103"/>
      <c r="AW153" s="1133"/>
      <c r="AX153" s="1104"/>
      <c r="BE153" s="1104"/>
      <c r="BF153" s="1104"/>
      <c r="BG153" s="1104"/>
      <c r="BH153" s="1104"/>
      <c r="BI153" s="1104"/>
      <c r="BJ153" s="1104"/>
      <c r="BK153" s="1104"/>
      <c r="BL153" s="1104"/>
      <c r="BM153" s="1104"/>
      <c r="BN153" s="1104"/>
      <c r="BO153" s="1104"/>
      <c r="BP153" s="1104"/>
      <c r="BQ153" s="1104"/>
      <c r="BR153" s="1104"/>
      <c r="BS153" s="1104"/>
      <c r="BT153" s="1104"/>
      <c r="BU153" s="1104"/>
      <c r="BV153" s="1104"/>
      <c r="BW153" s="1104"/>
      <c r="BX153" s="1104"/>
      <c r="BY153" s="1104"/>
      <c r="BZ153" s="1104"/>
      <c r="CA153" s="1104"/>
      <c r="CB153" s="1104"/>
      <c r="CC153" s="1104"/>
      <c r="CD153" s="1104"/>
      <c r="CE153" s="1104"/>
      <c r="CF153" s="1104"/>
      <c r="CG153" s="1104"/>
      <c r="CH153" s="1104"/>
      <c r="CI153" s="1104"/>
      <c r="CJ153" s="1104"/>
      <c r="CK153" s="1104"/>
      <c r="CL153" s="1104"/>
      <c r="CM153" s="1104"/>
      <c r="CN153" s="1104"/>
      <c r="CO153" s="1104"/>
      <c r="CP153" s="1104"/>
      <c r="CQ153" s="1104"/>
      <c r="CR153" s="1104"/>
      <c r="CS153" s="1104"/>
      <c r="CT153" s="1104"/>
      <c r="CU153" s="1104"/>
      <c r="CV153" s="1104"/>
      <c r="CW153" s="1104"/>
      <c r="CX153" s="1104"/>
      <c r="CY153" s="1104"/>
      <c r="CZ153" s="1104"/>
      <c r="DA153" s="1104"/>
      <c r="DB153" s="1104"/>
      <c r="DC153" s="1104"/>
      <c r="DD153" s="1104"/>
      <c r="DE153" s="1104"/>
      <c r="DF153" s="1104"/>
      <c r="DG153" s="1104"/>
      <c r="DH153" s="1104"/>
      <c r="DI153" s="1104"/>
      <c r="DJ153" s="1104"/>
      <c r="DK153" s="1104"/>
      <c r="DL153" s="1104"/>
      <c r="DM153" s="1104"/>
      <c r="DN153" s="1104"/>
      <c r="DO153" s="1104"/>
      <c r="DP153" s="1104"/>
      <c r="DQ153" s="1104"/>
      <c r="DR153" s="1104"/>
      <c r="DS153" s="1104"/>
      <c r="DT153" s="1104"/>
      <c r="DU153" s="1104"/>
      <c r="DV153" s="1104"/>
      <c r="DW153" s="1104"/>
      <c r="DX153" s="1104"/>
      <c r="DY153" s="1104"/>
      <c r="DZ153" s="1104"/>
      <c r="EA153" s="1104"/>
      <c r="EB153" s="1104"/>
      <c r="EC153" s="1104"/>
      <c r="ED153" s="1104"/>
      <c r="EE153" s="1104"/>
      <c r="EF153" s="1104"/>
      <c r="EG153" s="1104"/>
      <c r="EH153" s="1104"/>
      <c r="EI153" s="1104"/>
      <c r="EJ153" s="1104"/>
      <c r="EK153" s="1104"/>
      <c r="EL153" s="1104"/>
      <c r="EM153" s="1104"/>
      <c r="EN153" s="1104"/>
      <c r="EO153" s="1104"/>
      <c r="EP153" s="1104"/>
      <c r="EQ153" s="1104"/>
      <c r="ET153" s="1091"/>
    </row>
    <row r="154" spans="1:150" ht="31.5" customHeight="1">
      <c r="A154" s="304" t="s">
        <v>802</v>
      </c>
      <c r="B154" s="304"/>
      <c r="C154" s="330" t="s">
        <v>745</v>
      </c>
      <c r="D154" s="337" t="s">
        <v>52</v>
      </c>
      <c r="E154" s="96">
        <v>2.71</v>
      </c>
      <c r="F154" s="96"/>
      <c r="G154" s="96">
        <v>2.71</v>
      </c>
      <c r="H154" s="176" t="s">
        <v>26</v>
      </c>
      <c r="I154" s="711"/>
      <c r="J154" s="1021">
        <f t="shared" ref="J154:J170" si="83">SUM(L154:AU154)</f>
        <v>2.71</v>
      </c>
      <c r="K154" s="998"/>
      <c r="L154" s="307"/>
      <c r="M154" s="307"/>
      <c r="N154" s="307">
        <v>2.71</v>
      </c>
      <c r="O154" s="307"/>
      <c r="P154" s="307"/>
      <c r="Q154" s="307"/>
      <c r="R154" s="307"/>
      <c r="S154" s="1073"/>
      <c r="T154" s="1073"/>
      <c r="U154" s="1073"/>
      <c r="V154" s="307"/>
      <c r="W154" s="307"/>
      <c r="X154" s="1073"/>
      <c r="Y154" s="307"/>
      <c r="Z154" s="307"/>
      <c r="AA154" s="307"/>
      <c r="AB154" s="307"/>
      <c r="AC154" s="307"/>
      <c r="AD154" s="307"/>
      <c r="AE154" s="307"/>
      <c r="AF154" s="1073"/>
      <c r="AG154" s="1073"/>
      <c r="AH154" s="307"/>
      <c r="AI154" s="307"/>
      <c r="AJ154" s="307"/>
      <c r="AK154" s="307"/>
      <c r="AL154" s="307"/>
      <c r="AM154" s="304"/>
      <c r="AN154" s="302"/>
      <c r="AO154" s="304"/>
      <c r="AP154" s="304"/>
      <c r="AQ154" s="304"/>
      <c r="AR154" s="307"/>
      <c r="AS154" s="1073"/>
      <c r="AT154" s="307"/>
      <c r="AU154" s="307"/>
      <c r="AV154" s="304"/>
    </row>
    <row r="155" spans="1:150" s="962" customFormat="1" ht="23.25" customHeight="1">
      <c r="A155" s="954"/>
      <c r="B155" s="954"/>
      <c r="C155" s="975" t="s">
        <v>675</v>
      </c>
      <c r="D155" s="976" t="s">
        <v>259</v>
      </c>
      <c r="E155" s="102">
        <f>SUM(E156:E156)</f>
        <v>3</v>
      </c>
      <c r="F155" s="102">
        <f>SUM(F156:F156)</f>
        <v>0</v>
      </c>
      <c r="G155" s="102">
        <f>SUM(G156:G156)</f>
        <v>3</v>
      </c>
      <c r="H155" s="954"/>
      <c r="I155" s="1059"/>
      <c r="J155" s="1021">
        <f t="shared" si="83"/>
        <v>3</v>
      </c>
      <c r="K155" s="1021"/>
      <c r="L155" s="102">
        <f t="shared" ref="L155:AU155" si="84">SUM(L156:L156)</f>
        <v>0</v>
      </c>
      <c r="M155" s="102">
        <f t="shared" si="84"/>
        <v>0</v>
      </c>
      <c r="N155" s="102">
        <f t="shared" si="84"/>
        <v>3</v>
      </c>
      <c r="O155" s="102">
        <f t="shared" si="84"/>
        <v>0</v>
      </c>
      <c r="P155" s="102">
        <f>SUM(P156:P156)</f>
        <v>0</v>
      </c>
      <c r="Q155" s="102">
        <f t="shared" si="84"/>
        <v>0</v>
      </c>
      <c r="R155" s="102">
        <f t="shared" si="84"/>
        <v>0</v>
      </c>
      <c r="S155" s="245"/>
      <c r="T155" s="245"/>
      <c r="U155" s="245"/>
      <c r="V155" s="102">
        <f>SUM(V156:V156)</f>
        <v>0</v>
      </c>
      <c r="W155" s="102">
        <f>SUM(W156:W156)</f>
        <v>0</v>
      </c>
      <c r="X155" s="245"/>
      <c r="Y155" s="102">
        <f t="shared" ref="Y155:AE155" si="85">SUM(Y156:Y156)</f>
        <v>0</v>
      </c>
      <c r="Z155" s="102">
        <f t="shared" si="85"/>
        <v>0</v>
      </c>
      <c r="AA155" s="102">
        <f t="shared" si="85"/>
        <v>0</v>
      </c>
      <c r="AB155" s="102">
        <f t="shared" si="85"/>
        <v>0</v>
      </c>
      <c r="AC155" s="102">
        <f t="shared" si="85"/>
        <v>0</v>
      </c>
      <c r="AD155" s="102">
        <f t="shared" si="85"/>
        <v>0</v>
      </c>
      <c r="AE155" s="102">
        <f t="shared" si="85"/>
        <v>0</v>
      </c>
      <c r="AF155" s="245"/>
      <c r="AG155" s="245"/>
      <c r="AH155" s="102">
        <f t="shared" ref="AH155:AM155" si="86">SUM(AH156:AH156)</f>
        <v>0</v>
      </c>
      <c r="AI155" s="102">
        <f t="shared" si="86"/>
        <v>0</v>
      </c>
      <c r="AJ155" s="102">
        <f t="shared" si="86"/>
        <v>0</v>
      </c>
      <c r="AK155" s="102">
        <f t="shared" si="86"/>
        <v>0</v>
      </c>
      <c r="AL155" s="102">
        <f t="shared" si="86"/>
        <v>0</v>
      </c>
      <c r="AM155" s="102">
        <f t="shared" si="86"/>
        <v>0</v>
      </c>
      <c r="AN155" s="245"/>
      <c r="AO155" s="102">
        <f>SUM(AO156:AO156)</f>
        <v>0</v>
      </c>
      <c r="AP155" s="102">
        <f>SUM(AP156:AP156)</f>
        <v>0</v>
      </c>
      <c r="AQ155" s="102">
        <f>SUM(AQ156:AQ156)</f>
        <v>0</v>
      </c>
      <c r="AR155" s="102">
        <f>SUM(AR156:AR156)</f>
        <v>0</v>
      </c>
      <c r="AS155" s="245"/>
      <c r="AT155" s="102">
        <f>SUM(AT156:AT156)</f>
        <v>0</v>
      </c>
      <c r="AU155" s="102">
        <f t="shared" si="84"/>
        <v>0</v>
      </c>
      <c r="AV155" s="954"/>
    </row>
    <row r="156" spans="1:150" s="336" customFormat="1" ht="31.5" customHeight="1">
      <c r="A156" s="176" t="s">
        <v>802</v>
      </c>
      <c r="B156" s="176"/>
      <c r="C156" s="330" t="s">
        <v>666</v>
      </c>
      <c r="D156" s="337" t="s">
        <v>259</v>
      </c>
      <c r="E156" s="96">
        <v>3</v>
      </c>
      <c r="F156" s="96"/>
      <c r="G156" s="96">
        <v>3</v>
      </c>
      <c r="H156" s="176" t="s">
        <v>176</v>
      </c>
      <c r="I156" s="711"/>
      <c r="J156" s="997">
        <f t="shared" si="83"/>
        <v>3</v>
      </c>
      <c r="K156" s="995"/>
      <c r="L156" s="333"/>
      <c r="M156" s="333"/>
      <c r="N156" s="333">
        <v>3</v>
      </c>
      <c r="O156" s="333"/>
      <c r="P156" s="333"/>
      <c r="Q156" s="333"/>
      <c r="R156" s="333"/>
      <c r="S156" s="1072"/>
      <c r="T156" s="1072"/>
      <c r="U156" s="1072"/>
      <c r="V156" s="333"/>
      <c r="W156" s="333"/>
      <c r="X156" s="1072"/>
      <c r="Y156" s="333"/>
      <c r="Z156" s="333"/>
      <c r="AA156" s="333"/>
      <c r="AB156" s="333"/>
      <c r="AC156" s="333"/>
      <c r="AD156" s="333"/>
      <c r="AE156" s="333"/>
      <c r="AF156" s="1072"/>
      <c r="AG156" s="1072"/>
      <c r="AH156" s="333"/>
      <c r="AI156" s="333"/>
      <c r="AJ156" s="333"/>
      <c r="AK156" s="333"/>
      <c r="AL156" s="333"/>
      <c r="AM156" s="176"/>
      <c r="AN156" s="1079"/>
      <c r="AO156" s="176"/>
      <c r="AP156" s="176"/>
      <c r="AQ156" s="176"/>
      <c r="AR156" s="333"/>
      <c r="AS156" s="1072"/>
      <c r="AT156" s="333"/>
      <c r="AU156" s="333"/>
      <c r="AV156" s="176"/>
    </row>
    <row r="157" spans="1:150" s="962" customFormat="1" ht="15.75" customHeight="1">
      <c r="A157" s="954" t="s">
        <v>506</v>
      </c>
      <c r="B157" s="954"/>
      <c r="C157" s="978" t="s">
        <v>513</v>
      </c>
      <c r="D157" s="979" t="s">
        <v>252</v>
      </c>
      <c r="E157" s="971">
        <f>SUM(E158:E158)</f>
        <v>0.19</v>
      </c>
      <c r="F157" s="971">
        <f>SUM(F158:F158)</f>
        <v>0</v>
      </c>
      <c r="G157" s="971">
        <f>SUM(G158:G158)</f>
        <v>0</v>
      </c>
      <c r="H157" s="954"/>
      <c r="I157" s="1059"/>
      <c r="J157" s="1022">
        <f t="shared" si="83"/>
        <v>0</v>
      </c>
      <c r="K157" s="1022"/>
      <c r="L157" s="971">
        <f>SUM(L158:L158)</f>
        <v>0</v>
      </c>
      <c r="M157" s="971">
        <f>SUM(M158:M158)</f>
        <v>0</v>
      </c>
      <c r="N157" s="971">
        <f>SUM(N158:N158)</f>
        <v>0</v>
      </c>
      <c r="O157" s="971">
        <f>SUM(O158:O158)</f>
        <v>0</v>
      </c>
      <c r="P157" s="971"/>
      <c r="Q157" s="971">
        <f>SUM(Q158:Q158)</f>
        <v>0</v>
      </c>
      <c r="R157" s="971">
        <f t="shared" ref="R157:AU157" si="87">SUM(R158:R158)</f>
        <v>0</v>
      </c>
      <c r="S157" s="344"/>
      <c r="T157" s="344"/>
      <c r="U157" s="344"/>
      <c r="V157" s="971">
        <f>SUM(V158:V158)</f>
        <v>0</v>
      </c>
      <c r="W157" s="971">
        <f>SUM(W158:W158)</f>
        <v>0</v>
      </c>
      <c r="X157" s="344"/>
      <c r="Y157" s="971">
        <f t="shared" ref="Y157:AE157" si="88">SUM(Y158:Y158)</f>
        <v>0</v>
      </c>
      <c r="Z157" s="971">
        <f t="shared" si="88"/>
        <v>0</v>
      </c>
      <c r="AA157" s="971">
        <f t="shared" si="88"/>
        <v>0</v>
      </c>
      <c r="AB157" s="971">
        <f t="shared" si="88"/>
        <v>0</v>
      </c>
      <c r="AC157" s="971">
        <f t="shared" si="88"/>
        <v>0</v>
      </c>
      <c r="AD157" s="971">
        <f t="shared" si="88"/>
        <v>0</v>
      </c>
      <c r="AE157" s="971">
        <f t="shared" si="88"/>
        <v>0</v>
      </c>
      <c r="AF157" s="344"/>
      <c r="AG157" s="344"/>
      <c r="AH157" s="971">
        <f t="shared" ref="AH157:AM157" si="89">SUM(AH158:AH158)</f>
        <v>0</v>
      </c>
      <c r="AI157" s="971">
        <f t="shared" si="89"/>
        <v>0</v>
      </c>
      <c r="AJ157" s="971">
        <f t="shared" si="89"/>
        <v>0</v>
      </c>
      <c r="AK157" s="971">
        <f t="shared" si="89"/>
        <v>0</v>
      </c>
      <c r="AL157" s="971">
        <f t="shared" si="89"/>
        <v>0</v>
      </c>
      <c r="AM157" s="971">
        <f t="shared" si="89"/>
        <v>0</v>
      </c>
      <c r="AN157" s="344"/>
      <c r="AO157" s="971">
        <f>SUM(AO158:AO158)</f>
        <v>0</v>
      </c>
      <c r="AP157" s="971">
        <f>SUM(AP158:AP158)</f>
        <v>0</v>
      </c>
      <c r="AQ157" s="971">
        <f>SUM(AQ158:AQ158)</f>
        <v>0</v>
      </c>
      <c r="AR157" s="971">
        <f>SUM(AR158:AR158)</f>
        <v>0</v>
      </c>
      <c r="AS157" s="344"/>
      <c r="AT157" s="971">
        <f>SUM(AT158:AT158)</f>
        <v>0</v>
      </c>
      <c r="AU157" s="971">
        <f t="shared" si="87"/>
        <v>0</v>
      </c>
      <c r="AV157" s="954"/>
    </row>
    <row r="158" spans="1:150" s="336" customFormat="1" ht="29.25" customHeight="1">
      <c r="A158" s="176"/>
      <c r="B158" s="176"/>
      <c r="C158" s="352" t="s">
        <v>370</v>
      </c>
      <c r="D158" s="337" t="s">
        <v>252</v>
      </c>
      <c r="E158" s="366">
        <v>0.19</v>
      </c>
      <c r="F158" s="96"/>
      <c r="G158" s="96"/>
      <c r="H158" s="176" t="s">
        <v>19</v>
      </c>
      <c r="I158" s="711"/>
      <c r="J158" s="997">
        <f t="shared" si="83"/>
        <v>0</v>
      </c>
      <c r="K158" s="995"/>
      <c r="L158" s="333"/>
      <c r="M158" s="333"/>
      <c r="N158" s="333"/>
      <c r="O158" s="333"/>
      <c r="P158" s="333"/>
      <c r="Q158" s="333"/>
      <c r="R158" s="333"/>
      <c r="S158" s="1072"/>
      <c r="T158" s="1072"/>
      <c r="U158" s="1072"/>
      <c r="V158" s="333"/>
      <c r="W158" s="333"/>
      <c r="X158" s="1072"/>
      <c r="Y158" s="333"/>
      <c r="Z158" s="333"/>
      <c r="AA158" s="333"/>
      <c r="AB158" s="333"/>
      <c r="AC158" s="333"/>
      <c r="AD158" s="333"/>
      <c r="AE158" s="333"/>
      <c r="AF158" s="1072"/>
      <c r="AG158" s="1072"/>
      <c r="AH158" s="333"/>
      <c r="AI158" s="333"/>
      <c r="AJ158" s="333"/>
      <c r="AK158" s="333"/>
      <c r="AL158" s="333"/>
      <c r="AM158" s="176"/>
      <c r="AN158" s="1079"/>
      <c r="AO158" s="176"/>
      <c r="AP158" s="176"/>
      <c r="AQ158" s="176"/>
      <c r="AR158" s="333"/>
      <c r="AS158" s="1072"/>
      <c r="AT158" s="333"/>
      <c r="AU158" s="333"/>
      <c r="AV158" s="176"/>
    </row>
    <row r="159" spans="1:150" s="962" customFormat="1" ht="33" customHeight="1">
      <c r="A159" s="954" t="s">
        <v>514</v>
      </c>
      <c r="B159" s="954"/>
      <c r="C159" s="975" t="s">
        <v>515</v>
      </c>
      <c r="D159" s="976" t="s">
        <v>77</v>
      </c>
      <c r="E159" s="102">
        <f>SUM(E160:E161)</f>
        <v>11.8</v>
      </c>
      <c r="F159" s="102">
        <f>SUM(F160:F161)</f>
        <v>0</v>
      </c>
      <c r="G159" s="102">
        <f>SUM(G160:G161)</f>
        <v>11.8</v>
      </c>
      <c r="H159" s="954"/>
      <c r="I159" s="1059"/>
      <c r="J159" s="1021">
        <f t="shared" si="83"/>
        <v>11.8</v>
      </c>
      <c r="K159" s="998"/>
      <c r="L159" s="102">
        <f>SUM(L160:L161)</f>
        <v>0</v>
      </c>
      <c r="M159" s="102">
        <f>SUM(M160:M161)</f>
        <v>0</v>
      </c>
      <c r="N159" s="102">
        <f>SUM(N160:N161)</f>
        <v>11.8</v>
      </c>
      <c r="O159" s="102">
        <f>SUM(O160:O161)</f>
        <v>0</v>
      </c>
      <c r="P159" s="102"/>
      <c r="Q159" s="102">
        <f>SUM(Q160:Q161)</f>
        <v>0</v>
      </c>
      <c r="R159" s="102">
        <f t="shared" ref="R159:AU159" si="90">SUM(R160:R161)</f>
        <v>0</v>
      </c>
      <c r="S159" s="245"/>
      <c r="T159" s="245"/>
      <c r="U159" s="245"/>
      <c r="V159" s="102">
        <f>SUM(V160:V161)</f>
        <v>0</v>
      </c>
      <c r="W159" s="102">
        <f>SUM(W160:W161)</f>
        <v>0</v>
      </c>
      <c r="X159" s="245"/>
      <c r="Y159" s="102">
        <f t="shared" ref="Y159:AE159" si="91">SUM(Y160:Y161)</f>
        <v>0</v>
      </c>
      <c r="Z159" s="102">
        <f t="shared" si="91"/>
        <v>0</v>
      </c>
      <c r="AA159" s="102">
        <f t="shared" si="91"/>
        <v>0</v>
      </c>
      <c r="AB159" s="102">
        <f t="shared" si="91"/>
        <v>0</v>
      </c>
      <c r="AC159" s="102">
        <f t="shared" si="91"/>
        <v>0</v>
      </c>
      <c r="AD159" s="102">
        <f t="shared" si="91"/>
        <v>0</v>
      </c>
      <c r="AE159" s="102">
        <f t="shared" si="91"/>
        <v>0</v>
      </c>
      <c r="AF159" s="245"/>
      <c r="AG159" s="245"/>
      <c r="AH159" s="102">
        <f t="shared" ref="AH159:AM159" si="92">SUM(AH160:AH161)</f>
        <v>0</v>
      </c>
      <c r="AI159" s="102">
        <f t="shared" si="92"/>
        <v>0</v>
      </c>
      <c r="AJ159" s="102">
        <f t="shared" si="92"/>
        <v>0</v>
      </c>
      <c r="AK159" s="102">
        <f t="shared" si="92"/>
        <v>0</v>
      </c>
      <c r="AL159" s="102">
        <f t="shared" si="92"/>
        <v>0</v>
      </c>
      <c r="AM159" s="102">
        <f t="shared" si="92"/>
        <v>0</v>
      </c>
      <c r="AN159" s="245"/>
      <c r="AO159" s="102">
        <f>SUM(AO160:AO161)</f>
        <v>0</v>
      </c>
      <c r="AP159" s="102">
        <f>SUM(AP160:AP161)</f>
        <v>0</v>
      </c>
      <c r="AQ159" s="102">
        <f>SUM(AQ160:AQ161)</f>
        <v>0</v>
      </c>
      <c r="AR159" s="102">
        <f>SUM(AR160:AR161)</f>
        <v>0</v>
      </c>
      <c r="AS159" s="245"/>
      <c r="AT159" s="102">
        <f>SUM(AT160:AT161)</f>
        <v>0</v>
      </c>
      <c r="AU159" s="102">
        <f t="shared" si="90"/>
        <v>0</v>
      </c>
      <c r="AV159" s="954"/>
    </row>
    <row r="160" spans="1:150" s="336" customFormat="1" ht="45" customHeight="1">
      <c r="A160" s="176" t="s">
        <v>802</v>
      </c>
      <c r="B160" s="176"/>
      <c r="C160" s="98" t="s">
        <v>516</v>
      </c>
      <c r="D160" s="324" t="s">
        <v>77</v>
      </c>
      <c r="E160" s="96">
        <v>6.8</v>
      </c>
      <c r="F160" s="96"/>
      <c r="G160" s="96">
        <v>6.8</v>
      </c>
      <c r="H160" s="176" t="s">
        <v>19</v>
      </c>
      <c r="I160" s="711"/>
      <c r="J160" s="997">
        <f t="shared" si="83"/>
        <v>6.8</v>
      </c>
      <c r="K160" s="995"/>
      <c r="L160" s="333"/>
      <c r="M160" s="333"/>
      <c r="N160" s="333">
        <v>6.8</v>
      </c>
      <c r="O160" s="333"/>
      <c r="P160" s="333"/>
      <c r="Q160" s="333"/>
      <c r="R160" s="333"/>
      <c r="S160" s="1072"/>
      <c r="T160" s="1072"/>
      <c r="U160" s="1072"/>
      <c r="V160" s="333"/>
      <c r="W160" s="333"/>
      <c r="X160" s="1072"/>
      <c r="Y160" s="333"/>
      <c r="Z160" s="333"/>
      <c r="AA160" s="333"/>
      <c r="AB160" s="333"/>
      <c r="AC160" s="333"/>
      <c r="AD160" s="333"/>
      <c r="AE160" s="333"/>
      <c r="AF160" s="1072"/>
      <c r="AG160" s="1072"/>
      <c r="AH160" s="333"/>
      <c r="AI160" s="333"/>
      <c r="AJ160" s="333"/>
      <c r="AK160" s="333"/>
      <c r="AL160" s="333"/>
      <c r="AM160" s="176"/>
      <c r="AN160" s="1079"/>
      <c r="AO160" s="176"/>
      <c r="AP160" s="176"/>
      <c r="AQ160" s="176"/>
      <c r="AR160" s="333"/>
      <c r="AS160" s="1072"/>
      <c r="AT160" s="333"/>
      <c r="AU160" s="333"/>
      <c r="AV160" s="176"/>
    </row>
    <row r="161" spans="1:150" ht="40.5" customHeight="1">
      <c r="A161" s="304" t="s">
        <v>802</v>
      </c>
      <c r="B161" s="304"/>
      <c r="C161" s="98" t="s">
        <v>729</v>
      </c>
      <c r="D161" s="324" t="s">
        <v>77</v>
      </c>
      <c r="E161" s="96">
        <v>5</v>
      </c>
      <c r="F161" s="96"/>
      <c r="G161" s="963">
        <v>5</v>
      </c>
      <c r="H161" s="176" t="s">
        <v>19</v>
      </c>
      <c r="I161" s="1060"/>
      <c r="J161" s="1021">
        <f t="shared" si="83"/>
        <v>5</v>
      </c>
      <c r="K161" s="998"/>
      <c r="L161" s="307"/>
      <c r="M161" s="307"/>
      <c r="N161" s="307">
        <v>5</v>
      </c>
      <c r="O161" s="307"/>
      <c r="P161" s="307"/>
      <c r="Q161" s="307"/>
      <c r="R161" s="307"/>
      <c r="S161" s="1073"/>
      <c r="T161" s="1073"/>
      <c r="U161" s="1073"/>
      <c r="V161" s="307"/>
      <c r="W161" s="307"/>
      <c r="X161" s="1073"/>
      <c r="Y161" s="307"/>
      <c r="Z161" s="307"/>
      <c r="AA161" s="307"/>
      <c r="AB161" s="307"/>
      <c r="AC161" s="307"/>
      <c r="AD161" s="307"/>
      <c r="AE161" s="307"/>
      <c r="AF161" s="1073"/>
      <c r="AG161" s="1073"/>
      <c r="AH161" s="307"/>
      <c r="AI161" s="307"/>
      <c r="AJ161" s="307"/>
      <c r="AK161" s="307"/>
      <c r="AL161" s="307"/>
      <c r="AM161" s="304"/>
      <c r="AN161" s="302"/>
      <c r="AO161" s="304"/>
      <c r="AP161" s="304"/>
      <c r="AQ161" s="304"/>
      <c r="AR161" s="307"/>
      <c r="AS161" s="1073"/>
      <c r="AT161" s="307"/>
      <c r="AU161" s="307"/>
      <c r="AV161" s="304"/>
    </row>
    <row r="162" spans="1:150" s="962" customFormat="1" ht="33" customHeight="1">
      <c r="A162" s="954" t="s">
        <v>517</v>
      </c>
      <c r="B162" s="954"/>
      <c r="C162" s="972" t="s">
        <v>518</v>
      </c>
      <c r="D162" s="973" t="s">
        <v>78</v>
      </c>
      <c r="E162" s="102">
        <f>SUM(E163:E163)</f>
        <v>0</v>
      </c>
      <c r="F162" s="102">
        <f>SUM(F163:F163)</f>
        <v>0</v>
      </c>
      <c r="G162" s="102">
        <f>SUM(G163:G163)</f>
        <v>0</v>
      </c>
      <c r="H162" s="954"/>
      <c r="I162" s="1059"/>
      <c r="J162" s="1021">
        <f t="shared" si="83"/>
        <v>0</v>
      </c>
      <c r="K162" s="998"/>
      <c r="L162" s="102">
        <f>SUM(L163:L163)</f>
        <v>0</v>
      </c>
      <c r="M162" s="102">
        <f>SUM(M163:M163)</f>
        <v>0</v>
      </c>
      <c r="N162" s="102">
        <f>SUM(N163:N163)</f>
        <v>0</v>
      </c>
      <c r="O162" s="102">
        <f>SUM(O163:O163)</f>
        <v>0</v>
      </c>
      <c r="P162" s="102"/>
      <c r="Q162" s="102">
        <f>SUM(Q163:Q163)</f>
        <v>0</v>
      </c>
      <c r="R162" s="102">
        <f t="shared" ref="R162:AU162" si="93">SUM(R163:R163)</f>
        <v>0</v>
      </c>
      <c r="S162" s="245"/>
      <c r="T162" s="245"/>
      <c r="U162" s="245"/>
      <c r="V162" s="102">
        <f>SUM(V163:V163)</f>
        <v>0</v>
      </c>
      <c r="W162" s="102">
        <f>SUM(W163:W163)</f>
        <v>0</v>
      </c>
      <c r="X162" s="245"/>
      <c r="Y162" s="102">
        <f t="shared" ref="Y162:AE162" si="94">SUM(Y163:Y163)</f>
        <v>0</v>
      </c>
      <c r="Z162" s="102">
        <f t="shared" si="94"/>
        <v>0</v>
      </c>
      <c r="AA162" s="102">
        <f t="shared" si="94"/>
        <v>0</v>
      </c>
      <c r="AB162" s="102">
        <f t="shared" si="94"/>
        <v>0</v>
      </c>
      <c r="AC162" s="102">
        <f t="shared" si="94"/>
        <v>0</v>
      </c>
      <c r="AD162" s="102">
        <f t="shared" si="94"/>
        <v>0</v>
      </c>
      <c r="AE162" s="102">
        <f t="shared" si="94"/>
        <v>0</v>
      </c>
      <c r="AF162" s="245"/>
      <c r="AG162" s="245"/>
      <c r="AH162" s="102">
        <f t="shared" ref="AH162:AM162" si="95">SUM(AH163:AH163)</f>
        <v>0</v>
      </c>
      <c r="AI162" s="102">
        <f t="shared" si="95"/>
        <v>0</v>
      </c>
      <c r="AJ162" s="102">
        <f t="shared" si="95"/>
        <v>0</v>
      </c>
      <c r="AK162" s="102">
        <f t="shared" si="95"/>
        <v>0</v>
      </c>
      <c r="AL162" s="102">
        <f t="shared" si="95"/>
        <v>0</v>
      </c>
      <c r="AM162" s="102">
        <f t="shared" si="95"/>
        <v>0</v>
      </c>
      <c r="AN162" s="245"/>
      <c r="AO162" s="102">
        <f>SUM(AO163:AO163)</f>
        <v>0</v>
      </c>
      <c r="AP162" s="102">
        <f>SUM(AP163:AP163)</f>
        <v>0</v>
      </c>
      <c r="AQ162" s="102">
        <f>SUM(AQ163:AQ163)</f>
        <v>0</v>
      </c>
      <c r="AR162" s="102">
        <f>SUM(AR163:AR163)</f>
        <v>0</v>
      </c>
      <c r="AS162" s="245"/>
      <c r="AT162" s="102">
        <f>SUM(AT163:AT163)</f>
        <v>0</v>
      </c>
      <c r="AU162" s="102">
        <f t="shared" si="93"/>
        <v>0</v>
      </c>
      <c r="AV162" s="954"/>
    </row>
    <row r="163" spans="1:150" s="336" customFormat="1" ht="15.75" customHeight="1">
      <c r="A163" s="176">
        <v>40</v>
      </c>
      <c r="B163" s="176"/>
      <c r="C163" s="371" t="s">
        <v>519</v>
      </c>
      <c r="D163" s="372" t="s">
        <v>78</v>
      </c>
      <c r="E163" s="373"/>
      <c r="F163" s="366"/>
      <c r="G163" s="366"/>
      <c r="H163" s="176" t="s">
        <v>24</v>
      </c>
      <c r="I163" s="711"/>
      <c r="J163" s="997">
        <f t="shared" si="83"/>
        <v>0</v>
      </c>
      <c r="K163" s="995"/>
      <c r="L163" s="366"/>
      <c r="M163" s="366"/>
      <c r="N163" s="366"/>
      <c r="O163" s="366"/>
      <c r="P163" s="366"/>
      <c r="Q163" s="366"/>
      <c r="R163" s="366"/>
      <c r="S163" s="1075"/>
      <c r="T163" s="1075"/>
      <c r="U163" s="1075"/>
      <c r="V163" s="366"/>
      <c r="W163" s="366"/>
      <c r="X163" s="1075"/>
      <c r="Y163" s="366"/>
      <c r="Z163" s="366"/>
      <c r="AA163" s="366"/>
      <c r="AB163" s="366"/>
      <c r="AC163" s="366"/>
      <c r="AD163" s="366"/>
      <c r="AE163" s="366"/>
      <c r="AF163" s="1075"/>
      <c r="AG163" s="1075"/>
      <c r="AH163" s="366"/>
      <c r="AI163" s="366"/>
      <c r="AJ163" s="366"/>
      <c r="AK163" s="366"/>
      <c r="AL163" s="366"/>
      <c r="AM163" s="366"/>
      <c r="AN163" s="1075"/>
      <c r="AO163" s="366"/>
      <c r="AP163" s="366"/>
      <c r="AQ163" s="366"/>
      <c r="AR163" s="366"/>
      <c r="AS163" s="1075"/>
      <c r="AT163" s="366"/>
      <c r="AU163" s="366"/>
      <c r="AV163" s="176"/>
    </row>
    <row r="164" spans="1:150" s="962" customFormat="1" ht="28.5" customHeight="1">
      <c r="A164" s="954" t="s">
        <v>520</v>
      </c>
      <c r="B164" s="954"/>
      <c r="C164" s="984" t="s">
        <v>521</v>
      </c>
      <c r="D164" s="985" t="s">
        <v>142</v>
      </c>
      <c r="E164" s="986">
        <f>SUM(E165:E165)</f>
        <v>3.4</v>
      </c>
      <c r="F164" s="986">
        <f>SUM(F165:F165)</f>
        <v>0</v>
      </c>
      <c r="G164" s="986">
        <f>SUM(G165:G165)</f>
        <v>3.4</v>
      </c>
      <c r="H164" s="954"/>
      <c r="I164" s="1059"/>
      <c r="J164" s="1021">
        <f t="shared" si="83"/>
        <v>3.4</v>
      </c>
      <c r="K164" s="998"/>
      <c r="L164" s="986">
        <f>SUM(L165:L165)</f>
        <v>0</v>
      </c>
      <c r="M164" s="986">
        <f>SUM(M165:M165)</f>
        <v>0</v>
      </c>
      <c r="N164" s="986">
        <f>SUM(N165:N165)</f>
        <v>2.82</v>
      </c>
      <c r="O164" s="986">
        <f>SUM(O165:O165)</f>
        <v>0</v>
      </c>
      <c r="P164" s="986"/>
      <c r="Q164" s="986">
        <f>SUM(Q165:Q165)</f>
        <v>0</v>
      </c>
      <c r="R164" s="986">
        <f t="shared" ref="R164:AU164" si="96">SUM(R165:R165)</f>
        <v>0</v>
      </c>
      <c r="S164" s="369"/>
      <c r="T164" s="369"/>
      <c r="U164" s="369"/>
      <c r="V164" s="986">
        <f>SUM(V165:V165)</f>
        <v>0</v>
      </c>
      <c r="W164" s="986">
        <f>SUM(W165:W165)</f>
        <v>0</v>
      </c>
      <c r="X164" s="369"/>
      <c r="Y164" s="986">
        <f t="shared" ref="Y164:AE164" si="97">SUM(Y165:Y165)</f>
        <v>0.26</v>
      </c>
      <c r="Z164" s="986">
        <f t="shared" si="97"/>
        <v>0</v>
      </c>
      <c r="AA164" s="986">
        <f t="shared" si="97"/>
        <v>0</v>
      </c>
      <c r="AB164" s="986">
        <f t="shared" si="97"/>
        <v>0</v>
      </c>
      <c r="AC164" s="986">
        <f t="shared" si="97"/>
        <v>0</v>
      </c>
      <c r="AD164" s="986">
        <f t="shared" si="97"/>
        <v>0</v>
      </c>
      <c r="AE164" s="986">
        <f t="shared" si="97"/>
        <v>0</v>
      </c>
      <c r="AF164" s="369"/>
      <c r="AG164" s="369"/>
      <c r="AH164" s="986">
        <f t="shared" ref="AH164:AM164" si="98">SUM(AH165:AH165)</f>
        <v>0</v>
      </c>
      <c r="AI164" s="986">
        <f t="shared" si="98"/>
        <v>0</v>
      </c>
      <c r="AJ164" s="986">
        <f t="shared" si="98"/>
        <v>0</v>
      </c>
      <c r="AK164" s="986">
        <f t="shared" si="98"/>
        <v>0.32</v>
      </c>
      <c r="AL164" s="986">
        <f t="shared" si="98"/>
        <v>0</v>
      </c>
      <c r="AM164" s="986">
        <f t="shared" si="98"/>
        <v>0</v>
      </c>
      <c r="AN164" s="369"/>
      <c r="AO164" s="986">
        <f>SUM(AO165:AO165)</f>
        <v>0</v>
      </c>
      <c r="AP164" s="986">
        <f>SUM(AP165:AP165)</f>
        <v>0</v>
      </c>
      <c r="AQ164" s="986">
        <f>SUM(AQ165:AQ165)</f>
        <v>0</v>
      </c>
      <c r="AR164" s="986">
        <f>SUM(AR165:AR165)</f>
        <v>0</v>
      </c>
      <c r="AS164" s="369"/>
      <c r="AT164" s="986">
        <f>SUM(AT165:AT165)</f>
        <v>0</v>
      </c>
      <c r="AU164" s="986">
        <f t="shared" si="96"/>
        <v>0</v>
      </c>
      <c r="AV164" s="954"/>
    </row>
    <row r="165" spans="1:150" s="336" customFormat="1" ht="47.25" customHeight="1">
      <c r="A165" s="176" t="s">
        <v>802</v>
      </c>
      <c r="B165" s="176"/>
      <c r="C165" s="371" t="s">
        <v>371</v>
      </c>
      <c r="D165" s="372" t="s">
        <v>142</v>
      </c>
      <c r="E165" s="373">
        <v>3.4</v>
      </c>
      <c r="F165" s="366"/>
      <c r="G165" s="366">
        <f>E165</f>
        <v>3.4</v>
      </c>
      <c r="H165" s="176" t="s">
        <v>26</v>
      </c>
      <c r="I165" s="711"/>
      <c r="J165" s="997">
        <f t="shared" si="83"/>
        <v>3.4</v>
      </c>
      <c r="K165" s="995"/>
      <c r="L165" s="366"/>
      <c r="M165" s="366"/>
      <c r="N165" s="366">
        <v>2.82</v>
      </c>
      <c r="O165" s="366"/>
      <c r="P165" s="366"/>
      <c r="Q165" s="366"/>
      <c r="R165" s="366"/>
      <c r="S165" s="1075"/>
      <c r="T165" s="1075"/>
      <c r="U165" s="1075"/>
      <c r="V165" s="366"/>
      <c r="W165" s="366"/>
      <c r="X165" s="1075"/>
      <c r="Y165" s="366">
        <v>0.26</v>
      </c>
      <c r="Z165" s="366"/>
      <c r="AA165" s="366"/>
      <c r="AB165" s="366"/>
      <c r="AC165" s="366"/>
      <c r="AD165" s="366"/>
      <c r="AE165" s="366"/>
      <c r="AF165" s="1075"/>
      <c r="AG165" s="1075"/>
      <c r="AH165" s="366"/>
      <c r="AI165" s="366"/>
      <c r="AJ165" s="366"/>
      <c r="AK165" s="366">
        <v>0.32</v>
      </c>
      <c r="AL165" s="366"/>
      <c r="AM165" s="366"/>
      <c r="AN165" s="1075"/>
      <c r="AO165" s="366"/>
      <c r="AP165" s="366"/>
      <c r="AQ165" s="366"/>
      <c r="AR165" s="366"/>
      <c r="AS165" s="1075"/>
      <c r="AT165" s="366"/>
      <c r="AU165" s="366"/>
      <c r="AV165" s="176"/>
    </row>
    <row r="166" spans="1:150" s="962" customFormat="1" ht="15.75" customHeight="1">
      <c r="A166" s="954" t="s">
        <v>520</v>
      </c>
      <c r="B166" s="954"/>
      <c r="C166" s="987" t="s">
        <v>522</v>
      </c>
      <c r="D166" s="988" t="s">
        <v>271</v>
      </c>
      <c r="E166" s="102">
        <f>SUM(E167:E168)</f>
        <v>0</v>
      </c>
      <c r="F166" s="102">
        <f>SUM(F167:F168)</f>
        <v>0</v>
      </c>
      <c r="G166" s="102">
        <f>SUM(G167:G168)</f>
        <v>0</v>
      </c>
      <c r="H166" s="954"/>
      <c r="I166" s="1059"/>
      <c r="J166" s="1021">
        <f t="shared" si="83"/>
        <v>0</v>
      </c>
      <c r="K166" s="998"/>
      <c r="L166" s="102">
        <f>SUM(L167:L168)</f>
        <v>0</v>
      </c>
      <c r="M166" s="102">
        <f>SUM(M167:M168)</f>
        <v>0</v>
      </c>
      <c r="N166" s="102">
        <f>SUM(N167:N168)</f>
        <v>0</v>
      </c>
      <c r="O166" s="102">
        <f>SUM(O167:O168)</f>
        <v>0</v>
      </c>
      <c r="P166" s="102"/>
      <c r="Q166" s="102">
        <f>SUM(Q167:Q168)</f>
        <v>0</v>
      </c>
      <c r="R166" s="102">
        <f t="shared" ref="R166:AU166" si="99">SUM(R167:R168)</f>
        <v>0</v>
      </c>
      <c r="S166" s="245"/>
      <c r="T166" s="245"/>
      <c r="U166" s="245"/>
      <c r="V166" s="102">
        <f>SUM(V167:V168)</f>
        <v>0</v>
      </c>
      <c r="W166" s="102">
        <f>SUM(W167:W168)</f>
        <v>0</v>
      </c>
      <c r="X166" s="245"/>
      <c r="Y166" s="102">
        <f t="shared" ref="Y166:AE166" si="100">SUM(Y167:Y168)</f>
        <v>0</v>
      </c>
      <c r="Z166" s="102">
        <f t="shared" si="100"/>
        <v>0</v>
      </c>
      <c r="AA166" s="102">
        <f t="shared" si="100"/>
        <v>0</v>
      </c>
      <c r="AB166" s="102">
        <f t="shared" si="100"/>
        <v>0</v>
      </c>
      <c r="AC166" s="102">
        <f t="shared" si="100"/>
        <v>0</v>
      </c>
      <c r="AD166" s="102">
        <f t="shared" si="100"/>
        <v>0</v>
      </c>
      <c r="AE166" s="102">
        <f t="shared" si="100"/>
        <v>0</v>
      </c>
      <c r="AF166" s="245"/>
      <c r="AG166" s="245"/>
      <c r="AH166" s="102">
        <f t="shared" ref="AH166:AM166" si="101">SUM(AH167:AH168)</f>
        <v>0</v>
      </c>
      <c r="AI166" s="102">
        <f t="shared" si="101"/>
        <v>0</v>
      </c>
      <c r="AJ166" s="102">
        <f t="shared" si="101"/>
        <v>0</v>
      </c>
      <c r="AK166" s="102">
        <f t="shared" si="101"/>
        <v>0</v>
      </c>
      <c r="AL166" s="102">
        <f t="shared" si="101"/>
        <v>0</v>
      </c>
      <c r="AM166" s="102">
        <f t="shared" si="101"/>
        <v>0</v>
      </c>
      <c r="AN166" s="245"/>
      <c r="AO166" s="102">
        <f>SUM(AO167:AO168)</f>
        <v>0</v>
      </c>
      <c r="AP166" s="102">
        <f>SUM(AP167:AP168)</f>
        <v>0</v>
      </c>
      <c r="AQ166" s="102">
        <f>SUM(AQ167:AQ168)</f>
        <v>0</v>
      </c>
      <c r="AR166" s="102">
        <f>SUM(AR167:AR168)</f>
        <v>0</v>
      </c>
      <c r="AS166" s="245"/>
      <c r="AT166" s="102">
        <f>SUM(AT167:AT168)</f>
        <v>0</v>
      </c>
      <c r="AU166" s="102">
        <f t="shared" si="99"/>
        <v>0</v>
      </c>
      <c r="AV166" s="954"/>
    </row>
    <row r="167" spans="1:150" s="336" customFormat="1" ht="31.5" customHeight="1">
      <c r="A167" s="176"/>
      <c r="B167" s="176"/>
      <c r="C167" s="989"/>
      <c r="D167" s="355"/>
      <c r="E167" s="96"/>
      <c r="F167" s="96"/>
      <c r="G167" s="96"/>
      <c r="H167" s="176"/>
      <c r="I167" s="711"/>
      <c r="J167" s="997">
        <f t="shared" si="83"/>
        <v>0</v>
      </c>
      <c r="K167" s="995"/>
      <c r="L167" s="333"/>
      <c r="M167" s="333"/>
      <c r="N167" s="333"/>
      <c r="O167" s="333"/>
      <c r="P167" s="333"/>
      <c r="Q167" s="333"/>
      <c r="R167" s="333"/>
      <c r="S167" s="1072"/>
      <c r="T167" s="1072"/>
      <c r="U167" s="1072"/>
      <c r="V167" s="333"/>
      <c r="W167" s="333"/>
      <c r="X167" s="1072"/>
      <c r="Y167" s="333"/>
      <c r="Z167" s="333"/>
      <c r="AA167" s="333"/>
      <c r="AB167" s="333"/>
      <c r="AC167" s="333"/>
      <c r="AD167" s="333"/>
      <c r="AE167" s="333"/>
      <c r="AF167" s="1072"/>
      <c r="AG167" s="1072"/>
      <c r="AH167" s="333"/>
      <c r="AI167" s="333"/>
      <c r="AJ167" s="333"/>
      <c r="AK167" s="333"/>
      <c r="AL167" s="333"/>
      <c r="AM167" s="176"/>
      <c r="AN167" s="1079"/>
      <c r="AO167" s="176"/>
      <c r="AP167" s="176"/>
      <c r="AQ167" s="176"/>
      <c r="AR167" s="333"/>
      <c r="AS167" s="1072"/>
      <c r="AT167" s="333"/>
      <c r="AU167" s="333"/>
      <c r="AV167" s="176"/>
    </row>
    <row r="168" spans="1:150" s="336" customFormat="1" ht="26.25" customHeight="1">
      <c r="A168" s="176"/>
      <c r="B168" s="176"/>
      <c r="C168" s="990"/>
      <c r="D168" s="313"/>
      <c r="E168" s="96"/>
      <c r="F168" s="96"/>
      <c r="G168" s="96"/>
      <c r="H168" s="176"/>
      <c r="I168" s="711"/>
      <c r="J168" s="997">
        <f t="shared" si="83"/>
        <v>0</v>
      </c>
      <c r="K168" s="995"/>
      <c r="L168" s="333"/>
      <c r="M168" s="333"/>
      <c r="N168" s="333"/>
      <c r="O168" s="333"/>
      <c r="P168" s="333"/>
      <c r="Q168" s="333"/>
      <c r="R168" s="333"/>
      <c r="S168" s="1072"/>
      <c r="T168" s="1072"/>
      <c r="U168" s="1072"/>
      <c r="V168" s="333"/>
      <c r="W168" s="333"/>
      <c r="X168" s="1072"/>
      <c r="Y168" s="333"/>
      <c r="Z168" s="333"/>
      <c r="AA168" s="333"/>
      <c r="AB168" s="333"/>
      <c r="AC168" s="333"/>
      <c r="AD168" s="333"/>
      <c r="AE168" s="333"/>
      <c r="AF168" s="1072"/>
      <c r="AG168" s="1072"/>
      <c r="AH168" s="333"/>
      <c r="AI168" s="333"/>
      <c r="AJ168" s="333"/>
      <c r="AK168" s="333"/>
      <c r="AL168" s="333"/>
      <c r="AM168" s="176"/>
      <c r="AN168" s="1079"/>
      <c r="AO168" s="176"/>
      <c r="AP168" s="176"/>
      <c r="AQ168" s="176"/>
      <c r="AR168" s="333"/>
      <c r="AS168" s="1072"/>
      <c r="AT168" s="333"/>
      <c r="AU168" s="333"/>
      <c r="AV168" s="176"/>
    </row>
    <row r="169" spans="1:150" s="962" customFormat="1" ht="28.5" customHeight="1">
      <c r="A169" s="954" t="s">
        <v>524</v>
      </c>
      <c r="B169" s="954"/>
      <c r="C169" s="987" t="s">
        <v>525</v>
      </c>
      <c r="D169" s="988" t="s">
        <v>144</v>
      </c>
      <c r="E169" s="102">
        <f>SUM(E170:E174)</f>
        <v>46.05</v>
      </c>
      <c r="F169" s="102">
        <f>SUM(F170:F174)</f>
        <v>0</v>
      </c>
      <c r="G169" s="102">
        <f>SUM(G170:G174)</f>
        <v>6.05</v>
      </c>
      <c r="H169" s="954"/>
      <c r="I169" s="1059"/>
      <c r="J169" s="1021">
        <f t="shared" si="83"/>
        <v>11.3</v>
      </c>
      <c r="K169" s="998"/>
      <c r="L169" s="102">
        <f>SUM(L170:L174)</f>
        <v>0</v>
      </c>
      <c r="M169" s="102">
        <f>SUM(M170:M174)</f>
        <v>0</v>
      </c>
      <c r="N169" s="102">
        <f>SUM(N170:N174)</f>
        <v>8.25</v>
      </c>
      <c r="O169" s="102">
        <f>SUM(O170:O174)</f>
        <v>0</v>
      </c>
      <c r="P169" s="102"/>
      <c r="Q169" s="102">
        <f>SUM(Q170:Q174)</f>
        <v>0</v>
      </c>
      <c r="R169" s="102">
        <f>SUM(R170:R174)</f>
        <v>0</v>
      </c>
      <c r="S169" s="245"/>
      <c r="T169" s="245"/>
      <c r="U169" s="245"/>
      <c r="V169" s="102">
        <f>SUM(V170:V174)</f>
        <v>0</v>
      </c>
      <c r="W169" s="102">
        <f>SUM(W170:W174)</f>
        <v>0</v>
      </c>
      <c r="X169" s="245"/>
      <c r="Y169" s="102">
        <f t="shared" ref="Y169:AE169" si="102">SUM(Y170:Y174)</f>
        <v>0</v>
      </c>
      <c r="Z169" s="102">
        <f t="shared" si="102"/>
        <v>0</v>
      </c>
      <c r="AA169" s="102">
        <f t="shared" si="102"/>
        <v>0</v>
      </c>
      <c r="AB169" s="102">
        <f t="shared" si="102"/>
        <v>0</v>
      </c>
      <c r="AC169" s="102">
        <f t="shared" si="102"/>
        <v>0.51</v>
      </c>
      <c r="AD169" s="102">
        <f t="shared" si="102"/>
        <v>0</v>
      </c>
      <c r="AE169" s="102">
        <f t="shared" si="102"/>
        <v>0</v>
      </c>
      <c r="AF169" s="245"/>
      <c r="AG169" s="245"/>
      <c r="AH169" s="102">
        <f t="shared" ref="AH169:AM169" si="103">SUM(AH170:AH174)</f>
        <v>0</v>
      </c>
      <c r="AI169" s="102">
        <f t="shared" si="103"/>
        <v>0</v>
      </c>
      <c r="AJ169" s="102">
        <f t="shared" si="103"/>
        <v>0</v>
      </c>
      <c r="AK169" s="102">
        <f t="shared" si="103"/>
        <v>0.91</v>
      </c>
      <c r="AL169" s="102">
        <f t="shared" si="103"/>
        <v>0</v>
      </c>
      <c r="AM169" s="102">
        <f t="shared" si="103"/>
        <v>1.63</v>
      </c>
      <c r="AN169" s="245"/>
      <c r="AO169" s="102">
        <f>SUM(AO170:AO174)</f>
        <v>0</v>
      </c>
      <c r="AP169" s="102">
        <f>SUM(AP170:AP174)</f>
        <v>0</v>
      </c>
      <c r="AQ169" s="102">
        <f>SUM(AQ170:AQ174)</f>
        <v>0</v>
      </c>
      <c r="AR169" s="102">
        <f>SUM(AR170:AR174)</f>
        <v>0</v>
      </c>
      <c r="AS169" s="245"/>
      <c r="AT169" s="102">
        <f>SUM(AT170:AT174)</f>
        <v>0</v>
      </c>
      <c r="AU169" s="102">
        <f>SUM(AU170:AU174)</f>
        <v>0</v>
      </c>
      <c r="AV169" s="954"/>
    </row>
    <row r="170" spans="1:150" s="336" customFormat="1" ht="31.5" customHeight="1">
      <c r="A170" s="176" t="s">
        <v>802</v>
      </c>
      <c r="B170" s="176"/>
      <c r="C170" s="101" t="s">
        <v>146</v>
      </c>
      <c r="D170" s="313" t="s">
        <v>144</v>
      </c>
      <c r="E170" s="96">
        <v>0.51</v>
      </c>
      <c r="F170" s="96"/>
      <c r="G170" s="96">
        <v>0.51</v>
      </c>
      <c r="H170" s="176" t="s">
        <v>176</v>
      </c>
      <c r="I170" s="711"/>
      <c r="J170" s="997">
        <f t="shared" si="83"/>
        <v>0.51</v>
      </c>
      <c r="K170" s="995"/>
      <c r="L170" s="333"/>
      <c r="M170" s="333"/>
      <c r="N170" s="333"/>
      <c r="O170" s="333"/>
      <c r="P170" s="333"/>
      <c r="Q170" s="333"/>
      <c r="R170" s="333"/>
      <c r="S170" s="1072"/>
      <c r="T170" s="1072"/>
      <c r="U170" s="1072"/>
      <c r="V170" s="333"/>
      <c r="W170" s="333"/>
      <c r="X170" s="1072"/>
      <c r="Y170" s="333"/>
      <c r="Z170" s="333"/>
      <c r="AA170" s="333"/>
      <c r="AB170" s="333"/>
      <c r="AC170" s="333">
        <v>0.51</v>
      </c>
      <c r="AD170" s="333"/>
      <c r="AE170" s="333"/>
      <c r="AF170" s="1072"/>
      <c r="AG170" s="1072"/>
      <c r="AH170" s="333"/>
      <c r="AI170" s="333"/>
      <c r="AJ170" s="333"/>
      <c r="AK170" s="333"/>
      <c r="AL170" s="333"/>
      <c r="AM170" s="176"/>
      <c r="AN170" s="1079"/>
      <c r="AO170" s="176"/>
      <c r="AP170" s="176"/>
      <c r="AQ170" s="176"/>
      <c r="AR170" s="333"/>
      <c r="AS170" s="1072"/>
      <c r="AT170" s="333"/>
      <c r="AU170" s="333"/>
      <c r="AV170" s="176"/>
    </row>
    <row r="171" spans="1:150" s="1161" customFormat="1" ht="38.25">
      <c r="A171" s="1153" t="s">
        <v>851</v>
      </c>
      <c r="B171" s="1153" t="s">
        <v>824</v>
      </c>
      <c r="C171" s="1171" t="s">
        <v>853</v>
      </c>
      <c r="D171" s="1153" t="s">
        <v>144</v>
      </c>
      <c r="E171" s="1166"/>
      <c r="F171" s="1166"/>
      <c r="G171" s="1155"/>
      <c r="H171" s="1156" t="s">
        <v>26</v>
      </c>
      <c r="I171" s="1153"/>
      <c r="J171" s="1158">
        <f t="shared" ref="J171" si="104">SUM(K171:AU171)</f>
        <v>5.25</v>
      </c>
      <c r="K171" s="1172"/>
      <c r="L171" s="1172"/>
      <c r="M171" s="1159"/>
      <c r="N171" s="1159">
        <v>5.25</v>
      </c>
      <c r="O171" s="1159"/>
      <c r="P171" s="1159"/>
      <c r="Q171" s="1159"/>
      <c r="R171" s="1159"/>
      <c r="S171" s="1159"/>
      <c r="T171" s="1159"/>
      <c r="U171" s="1159"/>
      <c r="V171" s="1159"/>
      <c r="W171" s="1159"/>
      <c r="X171" s="1159"/>
      <c r="Y171" s="1159"/>
      <c r="Z171" s="1159"/>
      <c r="AA171" s="1159"/>
      <c r="AB171" s="1159"/>
      <c r="AC171" s="1159"/>
      <c r="AD171" s="1159"/>
      <c r="AE171" s="1159"/>
      <c r="AF171" s="1159"/>
      <c r="AG171" s="1159"/>
      <c r="AH171" s="1159"/>
      <c r="AI171" s="1159"/>
      <c r="AJ171" s="1159"/>
      <c r="AK171" s="1159"/>
      <c r="AL171" s="1159"/>
      <c r="AM171" s="1159"/>
      <c r="AN171" s="1159"/>
      <c r="AO171" s="1159"/>
      <c r="AP171" s="1159"/>
      <c r="AQ171" s="1159"/>
      <c r="AR171" s="1159"/>
      <c r="AS171" s="1159"/>
      <c r="AT171" s="1159"/>
      <c r="AU171" s="1159"/>
      <c r="AV171" s="1160"/>
      <c r="AW171" s="1160"/>
      <c r="AY171" s="1173"/>
      <c r="AZ171" s="1173"/>
      <c r="BA171" s="1173"/>
      <c r="BB171" s="1173"/>
      <c r="BC171" s="1173"/>
      <c r="BD171" s="1173"/>
      <c r="ET171" s="1153"/>
    </row>
    <row r="172" spans="1:150" s="1104" customFormat="1" ht="31.5">
      <c r="A172" s="1091" t="s">
        <v>816</v>
      </c>
      <c r="B172" s="1091"/>
      <c r="C172" s="1126" t="s">
        <v>375</v>
      </c>
      <c r="D172" s="1091" t="s">
        <v>144</v>
      </c>
      <c r="E172" s="1127">
        <v>1.63</v>
      </c>
      <c r="F172" s="1127"/>
      <c r="G172" s="1094">
        <f>E172</f>
        <v>1.63</v>
      </c>
      <c r="H172" s="176" t="s">
        <v>26</v>
      </c>
      <c r="I172" s="1091"/>
      <c r="J172" s="1110">
        <f t="shared" ref="J172" si="105">SUM(K172:AU172)</f>
        <v>1.63</v>
      </c>
      <c r="K172" s="1128"/>
      <c r="L172" s="1128"/>
      <c r="M172" s="1102"/>
      <c r="N172" s="1102"/>
      <c r="O172" s="1102"/>
      <c r="P172" s="1102"/>
      <c r="Q172" s="1102"/>
      <c r="R172" s="1102"/>
      <c r="S172" s="1102"/>
      <c r="T172" s="1102"/>
      <c r="U172" s="1102"/>
      <c r="V172" s="1102"/>
      <c r="W172" s="1102"/>
      <c r="X172" s="1102"/>
      <c r="Y172" s="1102"/>
      <c r="Z172" s="1102"/>
      <c r="AA172" s="1102"/>
      <c r="AB172" s="1102"/>
      <c r="AC172" s="1102"/>
      <c r="AD172" s="1102"/>
      <c r="AE172" s="1102"/>
      <c r="AF172" s="1102"/>
      <c r="AG172" s="1102"/>
      <c r="AH172" s="1102"/>
      <c r="AI172" s="1102"/>
      <c r="AJ172" s="1102"/>
      <c r="AK172" s="1102"/>
      <c r="AL172" s="1102"/>
      <c r="AM172" s="1102">
        <v>1.63</v>
      </c>
      <c r="AN172" s="1102"/>
      <c r="AO172" s="1102"/>
      <c r="AP172" s="1102"/>
      <c r="AQ172" s="1102"/>
      <c r="AR172" s="1102"/>
      <c r="AS172" s="1102"/>
      <c r="AT172" s="1102"/>
      <c r="AU172" s="1102"/>
      <c r="AV172" s="1103" t="s">
        <v>814</v>
      </c>
      <c r="AW172" s="1103" t="s">
        <v>834</v>
      </c>
      <c r="AY172" s="1129"/>
      <c r="AZ172" s="1129"/>
      <c r="BA172" s="1129"/>
      <c r="BB172" s="1129"/>
      <c r="BC172" s="1129"/>
      <c r="BD172" s="1129"/>
      <c r="ET172" s="1091"/>
    </row>
    <row r="173" spans="1:150" s="1104" customFormat="1" ht="31.5">
      <c r="A173" s="1091" t="s">
        <v>816</v>
      </c>
      <c r="B173" s="1091"/>
      <c r="C173" s="1130" t="s">
        <v>833</v>
      </c>
      <c r="D173" s="1091" t="s">
        <v>144</v>
      </c>
      <c r="E173" s="1127">
        <v>0.91</v>
      </c>
      <c r="F173" s="1127"/>
      <c r="G173" s="1094">
        <f>E173</f>
        <v>0.91</v>
      </c>
      <c r="H173" s="176" t="s">
        <v>26</v>
      </c>
      <c r="I173" s="1091"/>
      <c r="J173" s="1110">
        <f t="shared" ref="J173" si="106">SUM(K173:AU173)</f>
        <v>0.91</v>
      </c>
      <c r="K173" s="1128"/>
      <c r="L173" s="1128"/>
      <c r="M173" s="1102"/>
      <c r="N173" s="1102"/>
      <c r="O173" s="1102"/>
      <c r="P173" s="1102"/>
      <c r="Q173" s="1102"/>
      <c r="R173" s="1102"/>
      <c r="S173" s="1102"/>
      <c r="T173" s="1102"/>
      <c r="U173" s="1102"/>
      <c r="V173" s="1102"/>
      <c r="W173" s="1102"/>
      <c r="X173" s="1102"/>
      <c r="Y173" s="1102"/>
      <c r="Z173" s="1102"/>
      <c r="AA173" s="1102"/>
      <c r="AB173" s="1102"/>
      <c r="AC173" s="1102"/>
      <c r="AD173" s="1102"/>
      <c r="AE173" s="1102"/>
      <c r="AF173" s="1102"/>
      <c r="AG173" s="1102"/>
      <c r="AH173" s="1102"/>
      <c r="AI173" s="1102"/>
      <c r="AJ173" s="1102"/>
      <c r="AK173" s="1102">
        <v>0.91</v>
      </c>
      <c r="AL173" s="1102"/>
      <c r="AM173" s="1102"/>
      <c r="AN173" s="1102"/>
      <c r="AO173" s="1102"/>
      <c r="AP173" s="1102"/>
      <c r="AQ173" s="1102"/>
      <c r="AR173" s="1102"/>
      <c r="AS173" s="1102"/>
      <c r="AT173" s="1102"/>
      <c r="AU173" s="1102"/>
      <c r="AV173" s="1103" t="s">
        <v>814</v>
      </c>
      <c r="AW173" s="1103" t="s">
        <v>834</v>
      </c>
      <c r="AY173" s="1129"/>
      <c r="AZ173" s="1129"/>
      <c r="BA173" s="1129"/>
      <c r="BB173" s="1129"/>
      <c r="BC173" s="1129"/>
      <c r="BD173" s="1129"/>
      <c r="ET173" s="1091"/>
    </row>
    <row r="174" spans="1:150" s="336" customFormat="1" ht="31.5" customHeight="1">
      <c r="A174" s="176" t="s">
        <v>802</v>
      </c>
      <c r="B174" s="176"/>
      <c r="C174" s="101" t="s">
        <v>804</v>
      </c>
      <c r="D174" s="313" t="s">
        <v>144</v>
      </c>
      <c r="E174" s="96">
        <v>43</v>
      </c>
      <c r="F174" s="96"/>
      <c r="G174" s="96">
        <v>3</v>
      </c>
      <c r="H174" s="176" t="s">
        <v>26</v>
      </c>
      <c r="I174" s="711"/>
      <c r="J174" s="997">
        <f t="shared" ref="J174:J191" si="107">SUM(L174:AU174)</f>
        <v>3</v>
      </c>
      <c r="K174" s="995"/>
      <c r="L174" s="333"/>
      <c r="M174" s="333"/>
      <c r="N174" s="333">
        <v>3</v>
      </c>
      <c r="O174" s="333"/>
      <c r="P174" s="333"/>
      <c r="Q174" s="333"/>
      <c r="R174" s="333"/>
      <c r="S174" s="1072"/>
      <c r="T174" s="1072"/>
      <c r="U174" s="1072"/>
      <c r="V174" s="333"/>
      <c r="W174" s="333"/>
      <c r="X174" s="1072"/>
      <c r="Y174" s="333"/>
      <c r="Z174" s="333"/>
      <c r="AA174" s="333"/>
      <c r="AB174" s="333"/>
      <c r="AC174" s="333"/>
      <c r="AD174" s="333"/>
      <c r="AE174" s="333"/>
      <c r="AF174" s="1072"/>
      <c r="AG174" s="1072"/>
      <c r="AH174" s="333"/>
      <c r="AI174" s="333"/>
      <c r="AJ174" s="333"/>
      <c r="AK174" s="333"/>
      <c r="AL174" s="333"/>
      <c r="AM174" s="176"/>
      <c r="AN174" s="1079"/>
      <c r="AO174" s="176"/>
      <c r="AP174" s="176"/>
      <c r="AQ174" s="176"/>
      <c r="AR174" s="333"/>
      <c r="AS174" s="1072"/>
      <c r="AT174" s="333"/>
      <c r="AU174" s="333"/>
      <c r="AV174" s="176"/>
    </row>
    <row r="175" spans="1:150" s="962" customFormat="1" ht="24" customHeight="1">
      <c r="A175" s="954" t="s">
        <v>526</v>
      </c>
      <c r="B175" s="954"/>
      <c r="C175" s="987" t="s">
        <v>527</v>
      </c>
      <c r="D175" s="988" t="s">
        <v>121</v>
      </c>
      <c r="E175" s="102">
        <f>SUM(E176:E184)</f>
        <v>12.94</v>
      </c>
      <c r="F175" s="102">
        <f>SUM(F176:F184)</f>
        <v>1.52</v>
      </c>
      <c r="G175" s="102">
        <f>SUM(G176:G184)</f>
        <v>6.4</v>
      </c>
      <c r="H175" s="954"/>
      <c r="I175" s="1059"/>
      <c r="J175" s="1021">
        <f t="shared" si="107"/>
        <v>6.4</v>
      </c>
      <c r="K175" s="998"/>
      <c r="L175" s="102">
        <f>SUM(L176:L184)</f>
        <v>0</v>
      </c>
      <c r="M175" s="102">
        <f>SUM(M176:M184)</f>
        <v>3.9999999999999996</v>
      </c>
      <c r="N175" s="102">
        <f>SUM(N176:N184)</f>
        <v>2.4000000000000004</v>
      </c>
      <c r="O175" s="102">
        <f>SUM(O176:O184)</f>
        <v>0</v>
      </c>
      <c r="P175" s="102"/>
      <c r="Q175" s="102">
        <f>SUM(Q176:Q184)</f>
        <v>0</v>
      </c>
      <c r="R175" s="102">
        <f>SUM(R176:R184)</f>
        <v>0</v>
      </c>
      <c r="S175" s="245"/>
      <c r="T175" s="245"/>
      <c r="U175" s="245"/>
      <c r="V175" s="102">
        <f>SUM(V176:V184)</f>
        <v>0</v>
      </c>
      <c r="W175" s="102">
        <f>SUM(W176:W184)</f>
        <v>0</v>
      </c>
      <c r="X175" s="245"/>
      <c r="Y175" s="102">
        <f t="shared" ref="Y175:AE175" si="108">SUM(Y176:Y184)</f>
        <v>0</v>
      </c>
      <c r="Z175" s="102">
        <f t="shared" si="108"/>
        <v>0</v>
      </c>
      <c r="AA175" s="102">
        <f t="shared" si="108"/>
        <v>0</v>
      </c>
      <c r="AB175" s="102">
        <f t="shared" si="108"/>
        <v>0</v>
      </c>
      <c r="AC175" s="102">
        <f t="shared" si="108"/>
        <v>0</v>
      </c>
      <c r="AD175" s="102">
        <f t="shared" si="108"/>
        <v>0</v>
      </c>
      <c r="AE175" s="102">
        <f t="shared" si="108"/>
        <v>0</v>
      </c>
      <c r="AF175" s="245"/>
      <c r="AG175" s="245"/>
      <c r="AH175" s="102">
        <f t="shared" ref="AH175:AM175" si="109">SUM(AH176:AH184)</f>
        <v>0</v>
      </c>
      <c r="AI175" s="102">
        <f t="shared" si="109"/>
        <v>0</v>
      </c>
      <c r="AJ175" s="102">
        <f t="shared" si="109"/>
        <v>0</v>
      </c>
      <c r="AK175" s="102">
        <f t="shared" si="109"/>
        <v>0</v>
      </c>
      <c r="AL175" s="102">
        <f t="shared" si="109"/>
        <v>0</v>
      </c>
      <c r="AM175" s="102">
        <f t="shared" si="109"/>
        <v>0</v>
      </c>
      <c r="AN175" s="245"/>
      <c r="AO175" s="102">
        <f>SUM(AO176:AO184)</f>
        <v>0</v>
      </c>
      <c r="AP175" s="102">
        <f>SUM(AP176:AP184)</f>
        <v>0</v>
      </c>
      <c r="AQ175" s="102">
        <f>SUM(AQ176:AQ184)</f>
        <v>0</v>
      </c>
      <c r="AR175" s="102">
        <f>SUM(AR176:AR184)</f>
        <v>0</v>
      </c>
      <c r="AS175" s="245"/>
      <c r="AT175" s="102">
        <f t="shared" ref="AT175:BC175" si="110">SUM(AT176:AT184)</f>
        <v>0</v>
      </c>
      <c r="AU175" s="102">
        <f t="shared" si="110"/>
        <v>0</v>
      </c>
      <c r="AV175" s="102">
        <f t="shared" si="110"/>
        <v>0</v>
      </c>
      <c r="AW175" s="102">
        <f t="shared" si="110"/>
        <v>0</v>
      </c>
      <c r="AX175" s="102">
        <f t="shared" si="110"/>
        <v>0</v>
      </c>
      <c r="AY175" s="102">
        <f t="shared" si="110"/>
        <v>0</v>
      </c>
      <c r="AZ175" s="102">
        <f t="shared" si="110"/>
        <v>0</v>
      </c>
      <c r="BA175" s="102">
        <f t="shared" si="110"/>
        <v>0</v>
      </c>
      <c r="BB175" s="102">
        <f t="shared" si="110"/>
        <v>0</v>
      </c>
      <c r="BC175" s="102">
        <f t="shared" si="110"/>
        <v>0</v>
      </c>
    </row>
    <row r="176" spans="1:150" s="336" customFormat="1" ht="45" customHeight="1">
      <c r="A176" s="176" t="s">
        <v>802</v>
      </c>
      <c r="B176" s="176"/>
      <c r="C176" s="101" t="s">
        <v>528</v>
      </c>
      <c r="D176" s="313" t="s">
        <v>121</v>
      </c>
      <c r="E176" s="96">
        <v>1</v>
      </c>
      <c r="F176" s="991"/>
      <c r="G176" s="96">
        <v>1</v>
      </c>
      <c r="H176" s="176" t="s">
        <v>24</v>
      </c>
      <c r="I176" s="711"/>
      <c r="J176" s="997">
        <f t="shared" si="107"/>
        <v>1</v>
      </c>
      <c r="K176" s="995"/>
      <c r="L176" s="333"/>
      <c r="M176" s="333">
        <v>0.54</v>
      </c>
      <c r="N176" s="333">
        <v>0.46</v>
      </c>
      <c r="O176" s="333"/>
      <c r="P176" s="333"/>
      <c r="Q176" s="333"/>
      <c r="R176" s="333"/>
      <c r="S176" s="1072"/>
      <c r="T176" s="1072"/>
      <c r="U176" s="1072"/>
      <c r="V176" s="333"/>
      <c r="W176" s="333"/>
      <c r="X176" s="1072"/>
      <c r="Y176" s="333"/>
      <c r="Z176" s="333"/>
      <c r="AA176" s="333"/>
      <c r="AB176" s="333"/>
      <c r="AC176" s="333"/>
      <c r="AD176" s="333"/>
      <c r="AE176" s="333"/>
      <c r="AF176" s="1072"/>
      <c r="AG176" s="1072"/>
      <c r="AH176" s="333"/>
      <c r="AI176" s="333"/>
      <c r="AJ176" s="333"/>
      <c r="AK176" s="333"/>
      <c r="AL176" s="333"/>
      <c r="AM176" s="176"/>
      <c r="AN176" s="1079"/>
      <c r="AO176" s="176"/>
      <c r="AP176" s="176"/>
      <c r="AQ176" s="176"/>
      <c r="AR176" s="333"/>
      <c r="AS176" s="1072"/>
      <c r="AT176" s="333"/>
      <c r="AU176" s="333"/>
      <c r="AV176" s="176"/>
    </row>
    <row r="177" spans="1:150" s="336" customFormat="1" ht="45" customHeight="1">
      <c r="A177" s="176" t="s">
        <v>802</v>
      </c>
      <c r="B177" s="176"/>
      <c r="C177" s="101" t="s">
        <v>528</v>
      </c>
      <c r="D177" s="313" t="s">
        <v>121</v>
      </c>
      <c r="E177" s="96">
        <v>2.1</v>
      </c>
      <c r="F177" s="96"/>
      <c r="G177" s="96">
        <v>2.1</v>
      </c>
      <c r="H177" s="176" t="s">
        <v>176</v>
      </c>
      <c r="I177" s="711"/>
      <c r="J177" s="997">
        <f t="shared" si="107"/>
        <v>2.1</v>
      </c>
      <c r="K177" s="995"/>
      <c r="L177" s="333"/>
      <c r="M177" s="333">
        <v>1.3</v>
      </c>
      <c r="N177" s="333">
        <v>0.8</v>
      </c>
      <c r="O177" s="333"/>
      <c r="P177" s="333"/>
      <c r="Q177" s="333"/>
      <c r="R177" s="333"/>
      <c r="S177" s="1072"/>
      <c r="T177" s="1072"/>
      <c r="U177" s="1072"/>
      <c r="V177" s="333"/>
      <c r="W177" s="333"/>
      <c r="X177" s="1072"/>
      <c r="Y177" s="333"/>
      <c r="Z177" s="333"/>
      <c r="AA177" s="333"/>
      <c r="AB177" s="333"/>
      <c r="AC177" s="333"/>
      <c r="AD177" s="333"/>
      <c r="AE177" s="333"/>
      <c r="AF177" s="1072"/>
      <c r="AG177" s="1072"/>
      <c r="AH177" s="333"/>
      <c r="AI177" s="333"/>
      <c r="AJ177" s="333"/>
      <c r="AK177" s="333"/>
      <c r="AL177" s="333"/>
      <c r="AM177" s="176"/>
      <c r="AN177" s="1079"/>
      <c r="AO177" s="176"/>
      <c r="AP177" s="176"/>
      <c r="AQ177" s="176"/>
      <c r="AR177" s="333"/>
      <c r="AS177" s="1072"/>
      <c r="AT177" s="333"/>
      <c r="AU177" s="333"/>
      <c r="AV177" s="176"/>
    </row>
    <row r="178" spans="1:150" s="336" customFormat="1" ht="45" customHeight="1">
      <c r="A178" s="176" t="s">
        <v>802</v>
      </c>
      <c r="B178" s="176"/>
      <c r="C178" s="101" t="s">
        <v>528</v>
      </c>
      <c r="D178" s="313" t="s">
        <v>121</v>
      </c>
      <c r="E178" s="96">
        <v>0.9</v>
      </c>
      <c r="F178" s="97"/>
      <c r="G178" s="96">
        <v>0.9</v>
      </c>
      <c r="H178" s="176" t="s">
        <v>57</v>
      </c>
      <c r="I178" s="711"/>
      <c r="J178" s="997">
        <f t="shared" si="107"/>
        <v>0.9</v>
      </c>
      <c r="K178" s="995"/>
      <c r="L178" s="333"/>
      <c r="M178" s="333">
        <v>0.64</v>
      </c>
      <c r="N178" s="333">
        <v>0.26</v>
      </c>
      <c r="O178" s="333"/>
      <c r="P178" s="333"/>
      <c r="Q178" s="333"/>
      <c r="R178" s="333"/>
      <c r="S178" s="1072"/>
      <c r="T178" s="1072"/>
      <c r="U178" s="1072"/>
      <c r="V178" s="333"/>
      <c r="W178" s="333"/>
      <c r="X178" s="1072"/>
      <c r="Y178" s="333"/>
      <c r="Z178" s="333"/>
      <c r="AA178" s="333"/>
      <c r="AB178" s="333"/>
      <c r="AC178" s="333"/>
      <c r="AD178" s="333"/>
      <c r="AE178" s="333"/>
      <c r="AF178" s="1072"/>
      <c r="AG178" s="1072"/>
      <c r="AH178" s="333"/>
      <c r="AI178" s="333"/>
      <c r="AJ178" s="333"/>
      <c r="AK178" s="333"/>
      <c r="AL178" s="333"/>
      <c r="AM178" s="176"/>
      <c r="AN178" s="1079"/>
      <c r="AO178" s="176"/>
      <c r="AP178" s="176"/>
      <c r="AQ178" s="176"/>
      <c r="AR178" s="333"/>
      <c r="AS178" s="1072"/>
      <c r="AT178" s="333"/>
      <c r="AU178" s="333"/>
      <c r="AV178" s="176"/>
    </row>
    <row r="179" spans="1:150" s="336" customFormat="1" ht="45" customHeight="1">
      <c r="A179" s="176" t="s">
        <v>802</v>
      </c>
      <c r="B179" s="176"/>
      <c r="C179" s="101" t="s">
        <v>528</v>
      </c>
      <c r="D179" s="324" t="s">
        <v>121</v>
      </c>
      <c r="E179" s="96">
        <v>1</v>
      </c>
      <c r="F179" s="96"/>
      <c r="G179" s="96">
        <v>1</v>
      </c>
      <c r="H179" s="176" t="s">
        <v>19</v>
      </c>
      <c r="I179" s="711"/>
      <c r="J179" s="997">
        <f t="shared" si="107"/>
        <v>1</v>
      </c>
      <c r="K179" s="995"/>
      <c r="L179" s="333"/>
      <c r="M179" s="333">
        <v>0.56999999999999995</v>
      </c>
      <c r="N179" s="333">
        <v>0.43</v>
      </c>
      <c r="O179" s="333"/>
      <c r="P179" s="333"/>
      <c r="Q179" s="333"/>
      <c r="R179" s="333"/>
      <c r="S179" s="1072"/>
      <c r="T179" s="1072"/>
      <c r="U179" s="1072"/>
      <c r="V179" s="333"/>
      <c r="W179" s="333"/>
      <c r="X179" s="1072"/>
      <c r="Y179" s="333"/>
      <c r="Z179" s="333"/>
      <c r="AA179" s="333"/>
      <c r="AB179" s="333"/>
      <c r="AC179" s="333"/>
      <c r="AD179" s="333"/>
      <c r="AE179" s="333"/>
      <c r="AF179" s="1072"/>
      <c r="AG179" s="1072"/>
      <c r="AH179" s="333"/>
      <c r="AI179" s="333"/>
      <c r="AJ179" s="333"/>
      <c r="AK179" s="333"/>
      <c r="AL179" s="333"/>
      <c r="AM179" s="176"/>
      <c r="AN179" s="1079"/>
      <c r="AO179" s="176"/>
      <c r="AP179" s="176"/>
      <c r="AQ179" s="176"/>
      <c r="AR179" s="333"/>
      <c r="AS179" s="1072"/>
      <c r="AT179" s="333"/>
      <c r="AU179" s="333"/>
      <c r="AV179" s="176"/>
    </row>
    <row r="180" spans="1:150" s="336" customFormat="1" ht="31.5" customHeight="1">
      <c r="A180" s="176" t="s">
        <v>802</v>
      </c>
      <c r="B180" s="176"/>
      <c r="C180" s="101" t="s">
        <v>528</v>
      </c>
      <c r="D180" s="324" t="s">
        <v>121</v>
      </c>
      <c r="E180" s="96">
        <v>0.9</v>
      </c>
      <c r="F180" s="96"/>
      <c r="G180" s="96">
        <v>0.9</v>
      </c>
      <c r="H180" s="176" t="s">
        <v>22</v>
      </c>
      <c r="I180" s="711"/>
      <c r="J180" s="997">
        <f t="shared" si="107"/>
        <v>0.9</v>
      </c>
      <c r="K180" s="995"/>
      <c r="L180" s="333"/>
      <c r="M180" s="333">
        <v>0.65</v>
      </c>
      <c r="N180" s="333">
        <v>0.25</v>
      </c>
      <c r="O180" s="333"/>
      <c r="P180" s="333"/>
      <c r="Q180" s="333"/>
      <c r="R180" s="333"/>
      <c r="S180" s="1072"/>
      <c r="T180" s="1072"/>
      <c r="U180" s="1072"/>
      <c r="V180" s="333"/>
      <c r="W180" s="333"/>
      <c r="X180" s="1072"/>
      <c r="Y180" s="333"/>
      <c r="Z180" s="333"/>
      <c r="AA180" s="333"/>
      <c r="AB180" s="333"/>
      <c r="AC180" s="333"/>
      <c r="AD180" s="333"/>
      <c r="AE180" s="333"/>
      <c r="AF180" s="1072"/>
      <c r="AG180" s="1072"/>
      <c r="AH180" s="333"/>
      <c r="AI180" s="333"/>
      <c r="AJ180" s="333"/>
      <c r="AK180" s="333"/>
      <c r="AL180" s="333"/>
      <c r="AM180" s="176"/>
      <c r="AN180" s="1079"/>
      <c r="AO180" s="176"/>
      <c r="AP180" s="176"/>
      <c r="AQ180" s="176"/>
      <c r="AR180" s="333"/>
      <c r="AS180" s="1072"/>
      <c r="AT180" s="333"/>
      <c r="AU180" s="333"/>
      <c r="AV180" s="176"/>
    </row>
    <row r="181" spans="1:150" s="336" customFormat="1" ht="31.5" customHeight="1">
      <c r="A181" s="176" t="s">
        <v>802</v>
      </c>
      <c r="B181" s="176"/>
      <c r="C181" s="101" t="s">
        <v>528</v>
      </c>
      <c r="D181" s="324" t="s">
        <v>121</v>
      </c>
      <c r="E181" s="96">
        <v>0.5</v>
      </c>
      <c r="F181" s="96"/>
      <c r="G181" s="96">
        <v>0.5</v>
      </c>
      <c r="H181" s="176" t="s">
        <v>73</v>
      </c>
      <c r="I181" s="711"/>
      <c r="J181" s="997">
        <f t="shared" si="107"/>
        <v>0.5</v>
      </c>
      <c r="K181" s="995"/>
      <c r="L181" s="333"/>
      <c r="M181" s="333">
        <v>0.3</v>
      </c>
      <c r="N181" s="333">
        <v>0.2</v>
      </c>
      <c r="O181" s="333"/>
      <c r="P181" s="333"/>
      <c r="Q181" s="333"/>
      <c r="R181" s="333"/>
      <c r="S181" s="1072"/>
      <c r="T181" s="1072"/>
      <c r="U181" s="1072"/>
      <c r="V181" s="333"/>
      <c r="W181" s="333"/>
      <c r="X181" s="1072"/>
      <c r="Y181" s="333"/>
      <c r="Z181" s="333"/>
      <c r="AA181" s="333"/>
      <c r="AB181" s="333"/>
      <c r="AC181" s="333"/>
      <c r="AD181" s="333"/>
      <c r="AE181" s="333"/>
      <c r="AF181" s="1072"/>
      <c r="AG181" s="1072"/>
      <c r="AH181" s="333"/>
      <c r="AI181" s="333"/>
      <c r="AJ181" s="333"/>
      <c r="AK181" s="333"/>
      <c r="AL181" s="333"/>
      <c r="AM181" s="176"/>
      <c r="AN181" s="1079"/>
      <c r="AO181" s="176"/>
      <c r="AP181" s="176"/>
      <c r="AQ181" s="176"/>
      <c r="AR181" s="333"/>
      <c r="AS181" s="1072"/>
      <c r="AT181" s="333"/>
      <c r="AU181" s="333"/>
      <c r="AV181" s="176"/>
    </row>
    <row r="182" spans="1:150" s="1162" customFormat="1" ht="42.6" customHeight="1">
      <c r="A182" s="1153" t="s">
        <v>851</v>
      </c>
      <c r="B182" s="1157" t="s">
        <v>860</v>
      </c>
      <c r="C182" s="1181" t="s">
        <v>861</v>
      </c>
      <c r="D182" s="1174" t="s">
        <v>121</v>
      </c>
      <c r="E182" s="1207">
        <v>0.02</v>
      </c>
      <c r="F182" s="1207">
        <v>0.02</v>
      </c>
      <c r="G182" s="1155"/>
      <c r="H182" s="1157" t="s">
        <v>175</v>
      </c>
      <c r="I182" s="1157"/>
      <c r="J182" s="1158"/>
      <c r="K182" s="1177"/>
      <c r="L182" s="1177"/>
      <c r="M182" s="1178"/>
      <c r="N182" s="1178"/>
      <c r="O182" s="1178"/>
      <c r="P182" s="1178"/>
      <c r="Q182" s="1178"/>
      <c r="R182" s="1178"/>
      <c r="S182" s="1178"/>
      <c r="T182" s="1178"/>
      <c r="U182" s="1178"/>
      <c r="V182" s="1178"/>
      <c r="W182" s="1178"/>
      <c r="X182" s="1178"/>
      <c r="Y182" s="1178"/>
      <c r="Z182" s="1178"/>
      <c r="AA182" s="1178"/>
      <c r="AB182" s="1178"/>
      <c r="AC182" s="1178"/>
      <c r="AD182" s="1178"/>
      <c r="AE182" s="1178"/>
      <c r="AF182" s="1178"/>
      <c r="AG182" s="1178"/>
      <c r="AH182" s="1178"/>
      <c r="AI182" s="1178"/>
      <c r="AJ182" s="1178"/>
      <c r="AK182" s="1178"/>
      <c r="AL182" s="1178"/>
      <c r="AM182" s="1178"/>
      <c r="AN182" s="1178"/>
      <c r="AO182" s="1178"/>
      <c r="AP182" s="1178"/>
      <c r="AQ182" s="1178"/>
      <c r="AR182" s="1178"/>
      <c r="AS182" s="1178"/>
      <c r="AT182" s="1178"/>
      <c r="AU182" s="1178"/>
      <c r="AV182" s="1163"/>
      <c r="AW182" s="1163"/>
      <c r="ET182" s="1153"/>
    </row>
    <row r="183" spans="1:150" s="1162" customFormat="1" ht="42.6" customHeight="1">
      <c r="A183" s="1153" t="s">
        <v>851</v>
      </c>
      <c r="B183" s="1157" t="s">
        <v>860</v>
      </c>
      <c r="C183" s="1181" t="s">
        <v>861</v>
      </c>
      <c r="D183" s="1174" t="s">
        <v>121</v>
      </c>
      <c r="E183" s="1187">
        <v>1.5</v>
      </c>
      <c r="F183" s="1188">
        <v>1.5</v>
      </c>
      <c r="G183" s="1155"/>
      <c r="H183" s="1157" t="s">
        <v>54</v>
      </c>
      <c r="I183" s="1157"/>
      <c r="J183" s="1158"/>
      <c r="K183" s="1177"/>
      <c r="L183" s="1177"/>
      <c r="M183" s="1178"/>
      <c r="N183" s="1178"/>
      <c r="O183" s="1178"/>
      <c r="P183" s="1178"/>
      <c r="Q183" s="1178"/>
      <c r="R183" s="1178"/>
      <c r="S183" s="1178"/>
      <c r="T183" s="1178"/>
      <c r="U183" s="1178"/>
      <c r="V183" s="1178"/>
      <c r="W183" s="1178"/>
      <c r="X183" s="1178"/>
      <c r="Y183" s="1178"/>
      <c r="Z183" s="1178"/>
      <c r="AA183" s="1178"/>
      <c r="AB183" s="1178"/>
      <c r="AC183" s="1178"/>
      <c r="AD183" s="1178"/>
      <c r="AE183" s="1178"/>
      <c r="AF183" s="1178"/>
      <c r="AG183" s="1178"/>
      <c r="AH183" s="1178"/>
      <c r="AI183" s="1178"/>
      <c r="AJ183" s="1178"/>
      <c r="AK183" s="1178"/>
      <c r="AL183" s="1178"/>
      <c r="AM183" s="1178"/>
      <c r="AN183" s="1178"/>
      <c r="AO183" s="1178"/>
      <c r="AP183" s="1178"/>
      <c r="AQ183" s="1178"/>
      <c r="AR183" s="1178"/>
      <c r="AS183" s="1178"/>
      <c r="AT183" s="1178"/>
      <c r="AU183" s="1178"/>
      <c r="AV183" s="1163"/>
      <c r="AW183" s="1163"/>
      <c r="ET183" s="1153"/>
    </row>
    <row r="184" spans="1:150" s="336" customFormat="1" ht="37.5" customHeight="1">
      <c r="A184" s="176" t="s">
        <v>802</v>
      </c>
      <c r="B184" s="176"/>
      <c r="C184" s="98" t="s">
        <v>694</v>
      </c>
      <c r="D184" s="324" t="s">
        <v>121</v>
      </c>
      <c r="E184" s="96">
        <v>5.0199999999999996</v>
      </c>
      <c r="F184" s="96"/>
      <c r="G184" s="96"/>
      <c r="H184" s="711" t="s">
        <v>55</v>
      </c>
      <c r="I184" s="711"/>
      <c r="J184" s="997">
        <f t="shared" si="107"/>
        <v>0</v>
      </c>
      <c r="K184" s="995"/>
      <c r="L184" s="333"/>
      <c r="M184" s="333"/>
      <c r="N184" s="333"/>
      <c r="O184" s="333"/>
      <c r="P184" s="333"/>
      <c r="Q184" s="333"/>
      <c r="R184" s="333"/>
      <c r="S184" s="1072"/>
      <c r="T184" s="1072"/>
      <c r="U184" s="1072"/>
      <c r="V184" s="333"/>
      <c r="W184" s="333"/>
      <c r="X184" s="1072"/>
      <c r="Y184" s="333"/>
      <c r="Z184" s="333"/>
      <c r="AA184" s="333"/>
      <c r="AB184" s="333"/>
      <c r="AC184" s="333"/>
      <c r="AD184" s="333"/>
      <c r="AE184" s="333"/>
      <c r="AF184" s="1072"/>
      <c r="AG184" s="1072"/>
      <c r="AH184" s="333"/>
      <c r="AI184" s="333"/>
      <c r="AJ184" s="333"/>
      <c r="AK184" s="333"/>
      <c r="AL184" s="333"/>
      <c r="AM184" s="176"/>
      <c r="AN184" s="1079"/>
      <c r="AO184" s="176"/>
      <c r="AP184" s="176"/>
      <c r="AQ184" s="176"/>
      <c r="AR184" s="333"/>
      <c r="AS184" s="1072"/>
      <c r="AT184" s="333"/>
      <c r="AU184" s="333"/>
      <c r="AV184" s="176"/>
    </row>
    <row r="185" spans="1:150" s="962" customFormat="1" ht="25.5" customHeight="1">
      <c r="A185" s="954" t="s">
        <v>529</v>
      </c>
      <c r="B185" s="954"/>
      <c r="C185" s="972" t="s">
        <v>530</v>
      </c>
      <c r="D185" s="973" t="s">
        <v>49</v>
      </c>
      <c r="E185" s="102">
        <f>SUM(E186:E198)</f>
        <v>98.839999999999989</v>
      </c>
      <c r="F185" s="102">
        <f>SUM(F186:F198)</f>
        <v>12.52</v>
      </c>
      <c r="G185" s="102">
        <f>SUM(G186:G198)</f>
        <v>60</v>
      </c>
      <c r="H185" s="954"/>
      <c r="I185" s="1059"/>
      <c r="J185" s="1021">
        <f t="shared" si="107"/>
        <v>75.819999999999993</v>
      </c>
      <c r="K185" s="998"/>
      <c r="L185" s="102">
        <f>SUM(L186:L198)</f>
        <v>0</v>
      </c>
      <c r="M185" s="102">
        <f>SUM(M186:M198)</f>
        <v>0</v>
      </c>
      <c r="N185" s="102">
        <f>SUM(N186:N198)</f>
        <v>74.38</v>
      </c>
      <c r="O185" s="102">
        <f>SUM(O186:O198)</f>
        <v>0</v>
      </c>
      <c r="P185" s="102"/>
      <c r="Q185" s="102">
        <f>SUM(Q186:Q198)</f>
        <v>0</v>
      </c>
      <c r="R185" s="102">
        <f>SUM(R186:R198)</f>
        <v>0</v>
      </c>
      <c r="S185" s="245"/>
      <c r="T185" s="245"/>
      <c r="U185" s="245"/>
      <c r="V185" s="102">
        <f>SUM(V186:V198)</f>
        <v>0</v>
      </c>
      <c r="W185" s="102">
        <f>SUM(W186:W198)</f>
        <v>0</v>
      </c>
      <c r="X185" s="245"/>
      <c r="Y185" s="102">
        <f t="shared" ref="Y185:AE185" si="111">SUM(Y186:Y198)</f>
        <v>1.44</v>
      </c>
      <c r="Z185" s="102">
        <f t="shared" si="111"/>
        <v>0</v>
      </c>
      <c r="AA185" s="102">
        <f t="shared" si="111"/>
        <v>0</v>
      </c>
      <c r="AB185" s="102">
        <f t="shared" si="111"/>
        <v>0</v>
      </c>
      <c r="AC185" s="102">
        <f t="shared" si="111"/>
        <v>0</v>
      </c>
      <c r="AD185" s="102">
        <f t="shared" si="111"/>
        <v>0</v>
      </c>
      <c r="AE185" s="102">
        <f t="shared" si="111"/>
        <v>0</v>
      </c>
      <c r="AF185" s="245"/>
      <c r="AG185" s="245"/>
      <c r="AH185" s="102">
        <f t="shared" ref="AH185:AM185" si="112">SUM(AH186:AH198)</f>
        <v>0</v>
      </c>
      <c r="AI185" s="102">
        <f t="shared" si="112"/>
        <v>0</v>
      </c>
      <c r="AJ185" s="102">
        <f t="shared" si="112"/>
        <v>0</v>
      </c>
      <c r="AK185" s="102">
        <f t="shared" si="112"/>
        <v>0</v>
      </c>
      <c r="AL185" s="102">
        <f t="shared" si="112"/>
        <v>0</v>
      </c>
      <c r="AM185" s="102">
        <f t="shared" si="112"/>
        <v>0</v>
      </c>
      <c r="AN185" s="245"/>
      <c r="AO185" s="102">
        <f>SUM(AO186:AO198)</f>
        <v>0</v>
      </c>
      <c r="AP185" s="102">
        <f>SUM(AP186:AP198)</f>
        <v>0</v>
      </c>
      <c r="AQ185" s="102">
        <f>SUM(AQ186:AQ198)</f>
        <v>0</v>
      </c>
      <c r="AR185" s="102">
        <f>SUM(AR186:AR198)</f>
        <v>0</v>
      </c>
      <c r="AS185" s="245"/>
      <c r="AT185" s="102">
        <f>SUM(AT186:AT198)</f>
        <v>0</v>
      </c>
      <c r="AU185" s="102">
        <f>SUM(AU186:AU198)</f>
        <v>0</v>
      </c>
      <c r="AV185" s="954"/>
    </row>
    <row r="186" spans="1:150" s="336" customFormat="1" ht="31.5" customHeight="1">
      <c r="A186" s="176" t="s">
        <v>802</v>
      </c>
      <c r="B186" s="176"/>
      <c r="C186" s="371" t="s">
        <v>377</v>
      </c>
      <c r="D186" s="372" t="s">
        <v>49</v>
      </c>
      <c r="E186" s="373">
        <v>12.7</v>
      </c>
      <c r="F186" s="96">
        <v>6</v>
      </c>
      <c r="G186" s="366"/>
      <c r="H186" s="176" t="s">
        <v>26</v>
      </c>
      <c r="I186" s="711"/>
      <c r="J186" s="997">
        <f t="shared" si="107"/>
        <v>0</v>
      </c>
      <c r="K186" s="995"/>
      <c r="L186" s="366"/>
      <c r="M186" s="366"/>
      <c r="N186" s="366"/>
      <c r="O186" s="366"/>
      <c r="P186" s="366"/>
      <c r="Q186" s="366"/>
      <c r="R186" s="366"/>
      <c r="S186" s="1075"/>
      <c r="T186" s="1075"/>
      <c r="U186" s="1075"/>
      <c r="V186" s="366"/>
      <c r="W186" s="366"/>
      <c r="X186" s="1075"/>
      <c r="Y186" s="366"/>
      <c r="Z186" s="366"/>
      <c r="AA186" s="366"/>
      <c r="AB186" s="366"/>
      <c r="AC186" s="366"/>
      <c r="AD186" s="366"/>
      <c r="AE186" s="366"/>
      <c r="AF186" s="1075"/>
      <c r="AG186" s="1075"/>
      <c r="AH186" s="366"/>
      <c r="AI186" s="366"/>
      <c r="AJ186" s="366"/>
      <c r="AK186" s="366"/>
      <c r="AL186" s="366"/>
      <c r="AM186" s="366"/>
      <c r="AN186" s="1075"/>
      <c r="AO186" s="366"/>
      <c r="AP186" s="366"/>
      <c r="AQ186" s="366"/>
      <c r="AR186" s="366"/>
      <c r="AS186" s="1075"/>
      <c r="AT186" s="366"/>
      <c r="AU186" s="366"/>
      <c r="AV186" s="176"/>
    </row>
    <row r="187" spans="1:150" s="336" customFormat="1" ht="60" customHeight="1">
      <c r="A187" s="176" t="s">
        <v>802</v>
      </c>
      <c r="B187" s="176"/>
      <c r="C187" s="330" t="s">
        <v>497</v>
      </c>
      <c r="D187" s="337" t="s">
        <v>49</v>
      </c>
      <c r="E187" s="96">
        <v>8</v>
      </c>
      <c r="F187" s="96"/>
      <c r="G187" s="96">
        <v>7</v>
      </c>
      <c r="H187" s="176" t="s">
        <v>26</v>
      </c>
      <c r="I187" s="711"/>
      <c r="J187" s="997">
        <f t="shared" si="107"/>
        <v>7</v>
      </c>
      <c r="K187" s="995"/>
      <c r="L187" s="333"/>
      <c r="M187" s="333"/>
      <c r="N187" s="333">
        <v>7</v>
      </c>
      <c r="O187" s="333"/>
      <c r="P187" s="333"/>
      <c r="Q187" s="333"/>
      <c r="R187" s="333"/>
      <c r="S187" s="1072"/>
      <c r="T187" s="1072"/>
      <c r="U187" s="1072"/>
      <c r="V187" s="333"/>
      <c r="W187" s="333"/>
      <c r="X187" s="1072"/>
      <c r="Y187" s="333"/>
      <c r="Z187" s="333"/>
      <c r="AA187" s="333"/>
      <c r="AB187" s="333"/>
      <c r="AC187" s="333"/>
      <c r="AD187" s="333"/>
      <c r="AE187" s="333"/>
      <c r="AF187" s="1072"/>
      <c r="AG187" s="1072"/>
      <c r="AH187" s="333"/>
      <c r="AI187" s="333"/>
      <c r="AJ187" s="333"/>
      <c r="AK187" s="333"/>
      <c r="AL187" s="333"/>
      <c r="AM187" s="176"/>
      <c r="AN187" s="1079"/>
      <c r="AO187" s="176"/>
      <c r="AP187" s="176"/>
      <c r="AQ187" s="176"/>
      <c r="AR187" s="333"/>
      <c r="AS187" s="1072"/>
      <c r="AT187" s="333"/>
      <c r="AU187" s="333"/>
      <c r="AV187" s="176"/>
    </row>
    <row r="188" spans="1:150" s="336" customFormat="1" ht="31.5" customHeight="1">
      <c r="A188" s="176" t="s">
        <v>802</v>
      </c>
      <c r="B188" s="176"/>
      <c r="C188" s="100" t="s">
        <v>473</v>
      </c>
      <c r="D188" s="375" t="s">
        <v>49</v>
      </c>
      <c r="E188" s="96">
        <v>43</v>
      </c>
      <c r="F188" s="96"/>
      <c r="G188" s="96">
        <v>25</v>
      </c>
      <c r="H188" s="176" t="s">
        <v>26</v>
      </c>
      <c r="I188" s="711"/>
      <c r="J188" s="997">
        <f t="shared" si="107"/>
        <v>25</v>
      </c>
      <c r="K188" s="995"/>
      <c r="L188" s="333"/>
      <c r="M188" s="333"/>
      <c r="N188" s="333">
        <v>25</v>
      </c>
      <c r="O188" s="333"/>
      <c r="P188" s="333"/>
      <c r="Q188" s="333"/>
      <c r="R188" s="333"/>
      <c r="S188" s="1072"/>
      <c r="T188" s="1072"/>
      <c r="U188" s="1072"/>
      <c r="V188" s="333"/>
      <c r="W188" s="333"/>
      <c r="X188" s="1072"/>
      <c r="Y188" s="333"/>
      <c r="Z188" s="333"/>
      <c r="AA188" s="333"/>
      <c r="AB188" s="333"/>
      <c r="AC188" s="333"/>
      <c r="AD188" s="333"/>
      <c r="AE188" s="333"/>
      <c r="AF188" s="1072"/>
      <c r="AG188" s="1072"/>
      <c r="AH188" s="333"/>
      <c r="AI188" s="333"/>
      <c r="AJ188" s="333"/>
      <c r="AK188" s="333"/>
      <c r="AL188" s="333"/>
      <c r="AM188" s="176"/>
      <c r="AN188" s="1079"/>
      <c r="AO188" s="176"/>
      <c r="AP188" s="176"/>
      <c r="AQ188" s="176"/>
      <c r="AR188" s="333"/>
      <c r="AS188" s="1072"/>
      <c r="AT188" s="333"/>
      <c r="AU188" s="333"/>
      <c r="AV188" s="176"/>
    </row>
    <row r="189" spans="1:150" s="336" customFormat="1" ht="31.5" customHeight="1">
      <c r="A189" s="176" t="s">
        <v>802</v>
      </c>
      <c r="B189" s="176"/>
      <c r="C189" s="330" t="s">
        <v>531</v>
      </c>
      <c r="D189" s="337" t="s">
        <v>49</v>
      </c>
      <c r="E189" s="96">
        <v>0.6</v>
      </c>
      <c r="F189" s="96"/>
      <c r="G189" s="96"/>
      <c r="H189" s="176" t="s">
        <v>26</v>
      </c>
      <c r="I189" s="711"/>
      <c r="J189" s="997">
        <f t="shared" si="107"/>
        <v>0</v>
      </c>
      <c r="K189" s="995"/>
      <c r="L189" s="333"/>
      <c r="M189" s="333"/>
      <c r="N189" s="333"/>
      <c r="O189" s="333"/>
      <c r="P189" s="333"/>
      <c r="Q189" s="333"/>
      <c r="R189" s="333"/>
      <c r="S189" s="1072"/>
      <c r="T189" s="1072"/>
      <c r="U189" s="1072"/>
      <c r="V189" s="333"/>
      <c r="W189" s="333"/>
      <c r="X189" s="1072"/>
      <c r="Y189" s="333"/>
      <c r="Z189" s="333"/>
      <c r="AA189" s="333"/>
      <c r="AB189" s="333"/>
      <c r="AC189" s="333"/>
      <c r="AD189" s="333"/>
      <c r="AE189" s="333"/>
      <c r="AF189" s="1072"/>
      <c r="AG189" s="1072"/>
      <c r="AH189" s="333"/>
      <c r="AI189" s="333"/>
      <c r="AJ189" s="333"/>
      <c r="AK189" s="333"/>
      <c r="AL189" s="333"/>
      <c r="AM189" s="176"/>
      <c r="AN189" s="1079"/>
      <c r="AO189" s="176"/>
      <c r="AP189" s="176"/>
      <c r="AQ189" s="176"/>
      <c r="AR189" s="333"/>
      <c r="AS189" s="1072"/>
      <c r="AT189" s="333"/>
      <c r="AU189" s="333"/>
      <c r="AV189" s="176"/>
    </row>
    <row r="190" spans="1:150" s="336" customFormat="1" ht="31.5" customHeight="1">
      <c r="A190" s="176" t="s">
        <v>802</v>
      </c>
      <c r="B190" s="176"/>
      <c r="C190" s="330" t="s">
        <v>533</v>
      </c>
      <c r="D190" s="337" t="s">
        <v>49</v>
      </c>
      <c r="E190" s="96">
        <v>0.02</v>
      </c>
      <c r="F190" s="96"/>
      <c r="G190" s="96"/>
      <c r="H190" s="176" t="s">
        <v>26</v>
      </c>
      <c r="I190" s="711"/>
      <c r="J190" s="997">
        <f t="shared" si="107"/>
        <v>0</v>
      </c>
      <c r="K190" s="995"/>
      <c r="L190" s="333"/>
      <c r="M190" s="333"/>
      <c r="N190" s="333"/>
      <c r="O190" s="333"/>
      <c r="P190" s="333"/>
      <c r="Q190" s="333"/>
      <c r="R190" s="333"/>
      <c r="S190" s="1072"/>
      <c r="T190" s="1072"/>
      <c r="U190" s="1072"/>
      <c r="V190" s="333"/>
      <c r="W190" s="333"/>
      <c r="X190" s="1072"/>
      <c r="Y190" s="333"/>
      <c r="Z190" s="333"/>
      <c r="AA190" s="333"/>
      <c r="AB190" s="333"/>
      <c r="AC190" s="333"/>
      <c r="AD190" s="333"/>
      <c r="AE190" s="333"/>
      <c r="AF190" s="1072"/>
      <c r="AG190" s="1072"/>
      <c r="AH190" s="333"/>
      <c r="AI190" s="333"/>
      <c r="AJ190" s="333"/>
      <c r="AK190" s="333"/>
      <c r="AL190" s="333"/>
      <c r="AM190" s="176"/>
      <c r="AN190" s="1079"/>
      <c r="AO190" s="176"/>
      <c r="AP190" s="176"/>
      <c r="AQ190" s="176"/>
      <c r="AR190" s="333"/>
      <c r="AS190" s="1072"/>
      <c r="AT190" s="333"/>
      <c r="AU190" s="333"/>
      <c r="AV190" s="176"/>
    </row>
    <row r="191" spans="1:150" s="336" customFormat="1" ht="31.5" customHeight="1">
      <c r="A191" s="176" t="s">
        <v>802</v>
      </c>
      <c r="B191" s="176"/>
      <c r="C191" s="330" t="s">
        <v>534</v>
      </c>
      <c r="D191" s="337" t="s">
        <v>49</v>
      </c>
      <c r="E191" s="96">
        <v>0.02</v>
      </c>
      <c r="F191" s="96">
        <v>0.02</v>
      </c>
      <c r="G191" s="96"/>
      <c r="H191" s="176" t="s">
        <v>26</v>
      </c>
      <c r="I191" s="711"/>
      <c r="J191" s="997">
        <f t="shared" si="107"/>
        <v>0</v>
      </c>
      <c r="K191" s="995"/>
      <c r="L191" s="333"/>
      <c r="M191" s="333"/>
      <c r="N191" s="333"/>
      <c r="O191" s="333"/>
      <c r="P191" s="333"/>
      <c r="Q191" s="333"/>
      <c r="R191" s="333"/>
      <c r="S191" s="1072"/>
      <c r="T191" s="1072"/>
      <c r="U191" s="1072"/>
      <c r="V191" s="333"/>
      <c r="W191" s="333"/>
      <c r="X191" s="1072"/>
      <c r="Y191" s="333"/>
      <c r="Z191" s="333"/>
      <c r="AA191" s="333"/>
      <c r="AB191" s="333"/>
      <c r="AC191" s="333"/>
      <c r="AD191" s="333"/>
      <c r="AE191" s="333"/>
      <c r="AF191" s="1072"/>
      <c r="AG191" s="1072"/>
      <c r="AH191" s="333"/>
      <c r="AI191" s="333"/>
      <c r="AJ191" s="333"/>
      <c r="AK191" s="333"/>
      <c r="AL191" s="333"/>
      <c r="AM191" s="176"/>
      <c r="AN191" s="1079"/>
      <c r="AO191" s="176"/>
      <c r="AP191" s="176"/>
      <c r="AQ191" s="176"/>
      <c r="AR191" s="333"/>
      <c r="AS191" s="1072"/>
      <c r="AT191" s="333"/>
      <c r="AU191" s="333"/>
      <c r="AV191" s="176"/>
    </row>
    <row r="192" spans="1:150" s="1161" customFormat="1" ht="33" customHeight="1">
      <c r="A192" s="1153" t="s">
        <v>851</v>
      </c>
      <c r="B192" s="1153" t="s">
        <v>824</v>
      </c>
      <c r="C192" s="1181" t="s">
        <v>843</v>
      </c>
      <c r="D192" s="1153" t="s">
        <v>49</v>
      </c>
      <c r="E192" s="1166"/>
      <c r="F192" s="1166"/>
      <c r="G192" s="1155"/>
      <c r="H192" s="1156" t="s">
        <v>26</v>
      </c>
      <c r="I192" s="1153"/>
      <c r="J192" s="1158">
        <f t="shared" ref="J192" si="113">SUM(K192:AU192)</f>
        <v>2.5</v>
      </c>
      <c r="K192" s="1172"/>
      <c r="L192" s="1172"/>
      <c r="M192" s="1159"/>
      <c r="N192" s="1159">
        <v>2.5</v>
      </c>
      <c r="O192" s="1159"/>
      <c r="P192" s="1159"/>
      <c r="Q192" s="1159"/>
      <c r="R192" s="1159"/>
      <c r="S192" s="1159"/>
      <c r="T192" s="1159"/>
      <c r="U192" s="1159"/>
      <c r="V192" s="1159"/>
      <c r="W192" s="1159"/>
      <c r="X192" s="1159"/>
      <c r="Y192" s="1159"/>
      <c r="Z192" s="1159"/>
      <c r="AA192" s="1159"/>
      <c r="AB192" s="1159"/>
      <c r="AC192" s="1159"/>
      <c r="AD192" s="1159"/>
      <c r="AE192" s="1159"/>
      <c r="AF192" s="1159"/>
      <c r="AG192" s="1159"/>
      <c r="AH192" s="1159"/>
      <c r="AI192" s="1159"/>
      <c r="AJ192" s="1159"/>
      <c r="AK192" s="1159"/>
      <c r="AL192" s="1159"/>
      <c r="AM192" s="1159"/>
      <c r="AN192" s="1159"/>
      <c r="AO192" s="1159"/>
      <c r="AP192" s="1159"/>
      <c r="AQ192" s="1159"/>
      <c r="AR192" s="1159"/>
      <c r="AS192" s="1159"/>
      <c r="AT192" s="1159"/>
      <c r="AU192" s="1159"/>
      <c r="AV192" s="1160"/>
      <c r="AW192" s="1160"/>
      <c r="AY192" s="1173"/>
      <c r="AZ192" s="1173"/>
      <c r="BA192" s="1173"/>
      <c r="BB192" s="1173"/>
      <c r="BC192" s="1173"/>
      <c r="BD192" s="1173"/>
      <c r="ET192" s="1153"/>
    </row>
    <row r="193" spans="1:150" s="1161" customFormat="1" ht="51">
      <c r="A193" s="1153" t="s">
        <v>851</v>
      </c>
      <c r="B193" s="1153" t="s">
        <v>824</v>
      </c>
      <c r="C193" s="1171" t="s">
        <v>850</v>
      </c>
      <c r="D193" s="1153" t="s">
        <v>49</v>
      </c>
      <c r="E193" s="1166"/>
      <c r="F193" s="1166"/>
      <c r="G193" s="1155"/>
      <c r="H193" s="1156" t="s">
        <v>26</v>
      </c>
      <c r="I193" s="1153"/>
      <c r="J193" s="1158">
        <f t="shared" ref="J193" si="114">SUM(K193:AU193)</f>
        <v>12.25</v>
      </c>
      <c r="K193" s="1172"/>
      <c r="L193" s="1172"/>
      <c r="M193" s="1159"/>
      <c r="N193" s="1159">
        <v>12.25</v>
      </c>
      <c r="O193" s="1159"/>
      <c r="P193" s="1159"/>
      <c r="Q193" s="1159"/>
      <c r="R193" s="1159"/>
      <c r="S193" s="1159"/>
      <c r="T193" s="1159"/>
      <c r="U193" s="1159"/>
      <c r="V193" s="1159"/>
      <c r="W193" s="1159"/>
      <c r="X193" s="1159"/>
      <c r="Y193" s="1159"/>
      <c r="Z193" s="1159"/>
      <c r="AA193" s="1159"/>
      <c r="AB193" s="1159"/>
      <c r="AC193" s="1159"/>
      <c r="AD193" s="1159"/>
      <c r="AE193" s="1159"/>
      <c r="AF193" s="1159"/>
      <c r="AG193" s="1159"/>
      <c r="AH193" s="1159"/>
      <c r="AI193" s="1159"/>
      <c r="AJ193" s="1159"/>
      <c r="AK193" s="1159"/>
      <c r="AL193" s="1159"/>
      <c r="AM193" s="1159"/>
      <c r="AN193" s="1159"/>
      <c r="AO193" s="1159"/>
      <c r="AP193" s="1159"/>
      <c r="AQ193" s="1159"/>
      <c r="AR193" s="1159"/>
      <c r="AS193" s="1159"/>
      <c r="AT193" s="1159"/>
      <c r="AU193" s="1159"/>
      <c r="AV193" s="1160"/>
      <c r="AW193" s="1160"/>
      <c r="AY193" s="1173"/>
      <c r="AZ193" s="1173"/>
      <c r="BA193" s="1173"/>
      <c r="BB193" s="1173"/>
      <c r="BC193" s="1173"/>
      <c r="BD193" s="1173"/>
      <c r="ET193" s="1153"/>
    </row>
    <row r="194" spans="1:150" s="1161" customFormat="1" ht="71.25" customHeight="1">
      <c r="A194" s="1153" t="s">
        <v>849</v>
      </c>
      <c r="B194" s="1157" t="s">
        <v>1023</v>
      </c>
      <c r="C194" s="1164" t="s">
        <v>848</v>
      </c>
      <c r="D194" s="1165" t="s">
        <v>49</v>
      </c>
      <c r="E194" s="1166">
        <v>12.5</v>
      </c>
      <c r="F194" s="1166"/>
      <c r="G194" s="1155">
        <f t="shared" ref="G194" si="115">E194</f>
        <v>12.5</v>
      </c>
      <c r="H194" s="1156" t="s">
        <v>26</v>
      </c>
      <c r="I194" s="1156"/>
      <c r="J194" s="1158">
        <f t="shared" ref="J194" si="116">SUM(K194:AU194)</f>
        <v>12.5</v>
      </c>
      <c r="K194" s="1167"/>
      <c r="L194" s="1167"/>
      <c r="M194" s="1168"/>
      <c r="N194" s="1168">
        <v>11.53</v>
      </c>
      <c r="O194" s="1168"/>
      <c r="P194" s="1168"/>
      <c r="Q194" s="1168"/>
      <c r="R194" s="1168"/>
      <c r="S194" s="1168"/>
      <c r="T194" s="1168"/>
      <c r="U194" s="1168"/>
      <c r="V194" s="1168"/>
      <c r="W194" s="1168"/>
      <c r="X194" s="1168"/>
      <c r="Y194" s="1168">
        <v>0.97</v>
      </c>
      <c r="Z194" s="1168"/>
      <c r="AA194" s="1168"/>
      <c r="AB194" s="1168"/>
      <c r="AC194" s="1168"/>
      <c r="AD194" s="1168"/>
      <c r="AE194" s="1168"/>
      <c r="AF194" s="1168"/>
      <c r="AG194" s="1168"/>
      <c r="AH194" s="1168"/>
      <c r="AI194" s="1168"/>
      <c r="AJ194" s="1168"/>
      <c r="AK194" s="1168"/>
      <c r="AL194" s="1168"/>
      <c r="AM194" s="1168"/>
      <c r="AN194" s="1168"/>
      <c r="AO194" s="1168"/>
      <c r="AP194" s="1168"/>
      <c r="AQ194" s="1168"/>
      <c r="AR194" s="1168"/>
      <c r="AS194" s="1168"/>
      <c r="AT194" s="1168"/>
      <c r="AU194" s="1168"/>
      <c r="AV194" s="1169" t="s">
        <v>814</v>
      </c>
      <c r="AW194" s="1169"/>
      <c r="AX194" s="1170"/>
      <c r="BE194" s="1170"/>
      <c r="BF194" s="1170"/>
      <c r="BG194" s="1170"/>
      <c r="BH194" s="1170"/>
      <c r="BI194" s="1170"/>
      <c r="BJ194" s="1170"/>
      <c r="BK194" s="1170"/>
      <c r="BL194" s="1170"/>
      <c r="BM194" s="1170"/>
      <c r="BN194" s="1170"/>
      <c r="BO194" s="1170"/>
      <c r="BP194" s="1170"/>
      <c r="BQ194" s="1170"/>
      <c r="BR194" s="1170"/>
      <c r="BS194" s="1170"/>
      <c r="BT194" s="1170"/>
      <c r="BU194" s="1170"/>
      <c r="BV194" s="1170"/>
      <c r="BW194" s="1170"/>
      <c r="BX194" s="1170"/>
      <c r="BY194" s="1170"/>
      <c r="BZ194" s="1170"/>
      <c r="CA194" s="1170"/>
      <c r="CB194" s="1170"/>
      <c r="CC194" s="1170"/>
      <c r="CD194" s="1170"/>
      <c r="CE194" s="1170"/>
      <c r="CF194" s="1170"/>
      <c r="CG194" s="1170"/>
      <c r="CH194" s="1170"/>
      <c r="CI194" s="1170"/>
      <c r="CJ194" s="1170"/>
      <c r="CK194" s="1170"/>
      <c r="CL194" s="1170"/>
      <c r="CM194" s="1170"/>
      <c r="CN194" s="1170"/>
      <c r="CO194" s="1170"/>
      <c r="CP194" s="1170"/>
      <c r="CQ194" s="1170"/>
      <c r="CR194" s="1170"/>
      <c r="CS194" s="1170"/>
      <c r="CT194" s="1170"/>
      <c r="CU194" s="1170"/>
      <c r="CV194" s="1170"/>
      <c r="CW194" s="1170"/>
      <c r="CX194" s="1170"/>
      <c r="CY194" s="1170"/>
      <c r="CZ194" s="1170"/>
      <c r="DA194" s="1170"/>
      <c r="DB194" s="1170"/>
      <c r="DC194" s="1170"/>
      <c r="DD194" s="1170"/>
      <c r="DE194" s="1170"/>
      <c r="DF194" s="1170"/>
      <c r="DG194" s="1170"/>
      <c r="DH194" s="1170"/>
      <c r="DI194" s="1170"/>
      <c r="DJ194" s="1170"/>
      <c r="DK194" s="1170"/>
      <c r="DL194" s="1170"/>
      <c r="DM194" s="1170"/>
      <c r="DN194" s="1170"/>
      <c r="DO194" s="1170"/>
      <c r="DP194" s="1170"/>
      <c r="DQ194" s="1170"/>
      <c r="DR194" s="1170"/>
      <c r="DS194" s="1170"/>
      <c r="DT194" s="1170"/>
      <c r="DU194" s="1170"/>
      <c r="DV194" s="1170"/>
      <c r="DW194" s="1170"/>
      <c r="DX194" s="1170"/>
      <c r="DY194" s="1170"/>
      <c r="DZ194" s="1170"/>
      <c r="EA194" s="1170"/>
      <c r="EB194" s="1170"/>
      <c r="EC194" s="1170"/>
      <c r="ED194" s="1170"/>
      <c r="EE194" s="1170"/>
      <c r="EF194" s="1170"/>
      <c r="EG194" s="1170"/>
      <c r="EH194" s="1170"/>
      <c r="EI194" s="1170"/>
      <c r="EJ194" s="1170"/>
      <c r="EK194" s="1170"/>
      <c r="EL194" s="1170"/>
      <c r="EM194" s="1170"/>
      <c r="EN194" s="1170"/>
      <c r="EO194" s="1170"/>
      <c r="EP194" s="1170"/>
      <c r="EQ194" s="1170"/>
      <c r="ET194" s="1153"/>
    </row>
    <row r="195" spans="1:150" s="1115" customFormat="1" ht="33" customHeight="1">
      <c r="A195" s="1079" t="s">
        <v>851</v>
      </c>
      <c r="B195" s="1088" t="s">
        <v>824</v>
      </c>
      <c r="C195" s="1148" t="s">
        <v>843</v>
      </c>
      <c r="D195" s="1088" t="s">
        <v>49</v>
      </c>
      <c r="E195" s="1111"/>
      <c r="F195" s="1111"/>
      <c r="G195" s="1089"/>
      <c r="H195" s="176" t="s">
        <v>26</v>
      </c>
      <c r="I195" s="1088"/>
      <c r="J195" s="1090">
        <f t="shared" ref="J195" si="117">SUM(K195:AU195)</f>
        <v>2.5</v>
      </c>
      <c r="K195" s="1112"/>
      <c r="L195" s="1112"/>
      <c r="M195" s="1113"/>
      <c r="N195" s="1113">
        <v>2.5</v>
      </c>
      <c r="O195" s="1113"/>
      <c r="P195" s="1113"/>
      <c r="Q195" s="1113"/>
      <c r="R195" s="1113"/>
      <c r="S195" s="1113"/>
      <c r="T195" s="1113"/>
      <c r="U195" s="1113"/>
      <c r="V195" s="1113"/>
      <c r="W195" s="1113"/>
      <c r="X195" s="1113"/>
      <c r="Y195" s="1113"/>
      <c r="Z195" s="1113"/>
      <c r="AA195" s="1113"/>
      <c r="AB195" s="1113"/>
      <c r="AC195" s="1113"/>
      <c r="AD195" s="1113"/>
      <c r="AE195" s="1113"/>
      <c r="AF195" s="1113"/>
      <c r="AG195" s="1113"/>
      <c r="AH195" s="1113"/>
      <c r="AI195" s="1113"/>
      <c r="AJ195" s="1113"/>
      <c r="AK195" s="1113"/>
      <c r="AL195" s="1113"/>
      <c r="AM195" s="1113"/>
      <c r="AN195" s="1113"/>
      <c r="AO195" s="1113"/>
      <c r="AP195" s="1113"/>
      <c r="AQ195" s="1113"/>
      <c r="AR195" s="1113"/>
      <c r="AS195" s="1113"/>
      <c r="AT195" s="1113"/>
      <c r="AU195" s="1113"/>
      <c r="AV195" s="1114"/>
      <c r="AW195" s="1114"/>
      <c r="AY195" s="673"/>
      <c r="AZ195" s="673"/>
      <c r="BA195" s="673"/>
      <c r="BB195" s="673"/>
      <c r="BC195" s="673"/>
      <c r="BD195" s="673"/>
      <c r="ET195" s="1088"/>
    </row>
    <row r="196" spans="1:150" s="616" customFormat="1" ht="31.5" customHeight="1">
      <c r="A196" s="1079" t="s">
        <v>851</v>
      </c>
      <c r="B196" s="1079"/>
      <c r="C196" s="1143" t="s">
        <v>842</v>
      </c>
      <c r="D196" s="1144" t="s">
        <v>49</v>
      </c>
      <c r="E196" s="1145">
        <v>6.5</v>
      </c>
      <c r="F196" s="1145">
        <v>6.5</v>
      </c>
      <c r="G196" s="1146"/>
      <c r="H196" s="176" t="s">
        <v>26</v>
      </c>
      <c r="I196" s="1078"/>
      <c r="J196" s="997">
        <f>SUM(L196:AU196)</f>
        <v>0</v>
      </c>
      <c r="K196" s="1071"/>
      <c r="L196" s="1072"/>
      <c r="M196" s="1072"/>
      <c r="N196" s="1072"/>
      <c r="O196" s="1072"/>
      <c r="P196" s="1072"/>
      <c r="Q196" s="1072"/>
      <c r="R196" s="1072"/>
      <c r="S196" s="1072"/>
      <c r="T196" s="1072"/>
      <c r="U196" s="1072"/>
      <c r="V196" s="1072"/>
      <c r="W196" s="1072"/>
      <c r="X196" s="1072"/>
      <c r="Y196" s="1072"/>
      <c r="Z196" s="1072"/>
      <c r="AA196" s="1072"/>
      <c r="AB196" s="1072"/>
      <c r="AC196" s="1072"/>
      <c r="AD196" s="1072"/>
      <c r="AE196" s="1072"/>
      <c r="AF196" s="1072"/>
      <c r="AG196" s="1072"/>
      <c r="AH196" s="1072"/>
      <c r="AI196" s="1072"/>
      <c r="AJ196" s="1072"/>
      <c r="AK196" s="1072"/>
      <c r="AL196" s="1072"/>
      <c r="AM196" s="1079"/>
      <c r="AN196" s="1079"/>
      <c r="AO196" s="1079"/>
      <c r="AP196" s="1079"/>
      <c r="AQ196" s="1079"/>
      <c r="AR196" s="1072"/>
      <c r="AS196" s="1072"/>
      <c r="AT196" s="1072"/>
      <c r="AU196" s="1072"/>
      <c r="AV196" s="1079"/>
    </row>
    <row r="197" spans="1:150" s="1105" customFormat="1" ht="100.5" customHeight="1">
      <c r="A197" s="1091" t="s">
        <v>816</v>
      </c>
      <c r="B197" s="1079" t="s">
        <v>817</v>
      </c>
      <c r="C197" s="1131" t="s">
        <v>836</v>
      </c>
      <c r="D197" s="1091" t="s">
        <v>49</v>
      </c>
      <c r="E197" s="1075">
        <v>9.5</v>
      </c>
      <c r="F197" s="1101"/>
      <c r="G197" s="1094">
        <f>E197</f>
        <v>9.5</v>
      </c>
      <c r="H197" s="176" t="s">
        <v>26</v>
      </c>
      <c r="I197" s="1079"/>
      <c r="J197" s="1110">
        <f>SUM(K197:AU197)</f>
        <v>8.07</v>
      </c>
      <c r="K197" s="1122"/>
      <c r="L197" s="1122"/>
      <c r="M197" s="1097"/>
      <c r="N197" s="1097">
        <v>8.07</v>
      </c>
      <c r="O197" s="1097"/>
      <c r="P197" s="1097"/>
      <c r="Q197" s="1097"/>
      <c r="R197" s="1097"/>
      <c r="S197" s="1097"/>
      <c r="T197" s="1097"/>
      <c r="U197" s="1097"/>
      <c r="V197" s="1097"/>
      <c r="W197" s="1097"/>
      <c r="X197" s="1097"/>
      <c r="Y197" s="1097"/>
      <c r="Z197" s="1097"/>
      <c r="AA197" s="1097"/>
      <c r="AB197" s="1097"/>
      <c r="AC197" s="1097"/>
      <c r="AD197" s="1097"/>
      <c r="AE197" s="1097"/>
      <c r="AF197" s="1097"/>
      <c r="AG197" s="1097"/>
      <c r="AH197" s="1097"/>
      <c r="AI197" s="1097"/>
      <c r="AJ197" s="1097"/>
      <c r="AK197" s="1097"/>
      <c r="AL197" s="1097"/>
      <c r="AM197" s="1097"/>
      <c r="AN197" s="1097"/>
      <c r="AO197" s="1097"/>
      <c r="AP197" s="1097"/>
      <c r="AQ197" s="1097"/>
      <c r="AR197" s="1097"/>
      <c r="AS197" s="1097"/>
      <c r="AT197" s="1097"/>
      <c r="AU197" s="1097"/>
      <c r="AV197" s="1123"/>
      <c r="AW197" s="1123"/>
      <c r="ET197" s="1091"/>
    </row>
    <row r="198" spans="1:150" ht="31.5" customHeight="1">
      <c r="A198" s="304" t="s">
        <v>802</v>
      </c>
      <c r="B198" s="304"/>
      <c r="C198" s="319" t="s">
        <v>744</v>
      </c>
      <c r="D198" s="320" t="s">
        <v>49</v>
      </c>
      <c r="E198" s="96">
        <v>6</v>
      </c>
      <c r="F198" s="96"/>
      <c r="G198" s="96">
        <v>6</v>
      </c>
      <c r="H198" s="176" t="s">
        <v>26</v>
      </c>
      <c r="I198" s="711"/>
      <c r="J198" s="997">
        <f t="shared" ref="J198:J203" si="118">SUM(L198:AU198)</f>
        <v>6</v>
      </c>
      <c r="K198" s="995"/>
      <c r="L198" s="307"/>
      <c r="M198" s="307"/>
      <c r="N198" s="307">
        <v>5.53</v>
      </c>
      <c r="O198" s="307"/>
      <c r="P198" s="307"/>
      <c r="Q198" s="307"/>
      <c r="R198" s="307"/>
      <c r="S198" s="1073"/>
      <c r="T198" s="1073"/>
      <c r="U198" s="1073"/>
      <c r="V198" s="307"/>
      <c r="W198" s="307"/>
      <c r="X198" s="1073"/>
      <c r="Y198" s="307">
        <v>0.47</v>
      </c>
      <c r="Z198" s="307"/>
      <c r="AA198" s="307"/>
      <c r="AB198" s="307"/>
      <c r="AC198" s="307"/>
      <c r="AD198" s="307"/>
      <c r="AE198" s="307"/>
      <c r="AF198" s="1073"/>
      <c r="AG198" s="1073"/>
      <c r="AH198" s="307"/>
      <c r="AI198" s="307"/>
      <c r="AJ198" s="307"/>
      <c r="AK198" s="307"/>
      <c r="AL198" s="307"/>
      <c r="AM198" s="304"/>
      <c r="AN198" s="302"/>
      <c r="AO198" s="304"/>
      <c r="AP198" s="304"/>
      <c r="AQ198" s="304"/>
      <c r="AR198" s="307"/>
      <c r="AS198" s="1073"/>
      <c r="AT198" s="307"/>
      <c r="AU198" s="307"/>
      <c r="AV198" s="304"/>
    </row>
    <row r="199" spans="1:150" s="962" customFormat="1" ht="25.5" customHeight="1">
      <c r="A199" s="954" t="s">
        <v>535</v>
      </c>
      <c r="B199" s="954"/>
      <c r="C199" s="964" t="s">
        <v>536</v>
      </c>
      <c r="D199" s="965" t="s">
        <v>44</v>
      </c>
      <c r="E199" s="102">
        <f>SUM(E200:E201)</f>
        <v>0.54</v>
      </c>
      <c r="F199" s="102">
        <f>SUM(F200:F201)</f>
        <v>0</v>
      </c>
      <c r="G199" s="102">
        <f>SUM(G200:G201)</f>
        <v>0.54</v>
      </c>
      <c r="H199" s="954"/>
      <c r="I199" s="1059"/>
      <c r="J199" s="1021">
        <f t="shared" si="118"/>
        <v>0.54</v>
      </c>
      <c r="K199" s="998"/>
      <c r="L199" s="102">
        <f>SUM(L200:L201)</f>
        <v>0</v>
      </c>
      <c r="M199" s="102">
        <f>SUM(M200:M201)</f>
        <v>0</v>
      </c>
      <c r="N199" s="102">
        <f>SUM(N200:N201)</f>
        <v>0.54</v>
      </c>
      <c r="O199" s="102">
        <f>SUM(O200:O201)</f>
        <v>0</v>
      </c>
      <c r="P199" s="102"/>
      <c r="Q199" s="102">
        <f>SUM(Q200:Q201)</f>
        <v>0</v>
      </c>
      <c r="R199" s="102">
        <f t="shared" ref="R199:AU199" si="119">SUM(R200:R201)</f>
        <v>0</v>
      </c>
      <c r="S199" s="245"/>
      <c r="T199" s="245"/>
      <c r="U199" s="245"/>
      <c r="V199" s="102">
        <f>SUM(V200:V201)</f>
        <v>0</v>
      </c>
      <c r="W199" s="102">
        <f>SUM(W200:W201)</f>
        <v>0</v>
      </c>
      <c r="X199" s="245"/>
      <c r="Y199" s="102">
        <f t="shared" ref="Y199:AE199" si="120">SUM(Y200:Y201)</f>
        <v>0</v>
      </c>
      <c r="Z199" s="102">
        <f t="shared" si="120"/>
        <v>0</v>
      </c>
      <c r="AA199" s="102">
        <f t="shared" si="120"/>
        <v>0</v>
      </c>
      <c r="AB199" s="102">
        <f t="shared" si="120"/>
        <v>0</v>
      </c>
      <c r="AC199" s="102">
        <f t="shared" si="120"/>
        <v>0</v>
      </c>
      <c r="AD199" s="102">
        <f t="shared" si="120"/>
        <v>0</v>
      </c>
      <c r="AE199" s="102">
        <f t="shared" si="120"/>
        <v>0</v>
      </c>
      <c r="AF199" s="245"/>
      <c r="AG199" s="245"/>
      <c r="AH199" s="102">
        <f t="shared" ref="AH199:AM199" si="121">SUM(AH200:AH201)</f>
        <v>0</v>
      </c>
      <c r="AI199" s="102">
        <f t="shared" si="121"/>
        <v>0</v>
      </c>
      <c r="AJ199" s="102">
        <f t="shared" si="121"/>
        <v>0</v>
      </c>
      <c r="AK199" s="102">
        <f t="shared" si="121"/>
        <v>0</v>
      </c>
      <c r="AL199" s="102">
        <f t="shared" si="121"/>
        <v>0</v>
      </c>
      <c r="AM199" s="102">
        <f t="shared" si="121"/>
        <v>0</v>
      </c>
      <c r="AN199" s="245"/>
      <c r="AO199" s="102">
        <f>SUM(AO200:AO201)</f>
        <v>0</v>
      </c>
      <c r="AP199" s="102">
        <f>SUM(AP200:AP201)</f>
        <v>0</v>
      </c>
      <c r="AQ199" s="102">
        <f>SUM(AQ200:AQ201)</f>
        <v>0</v>
      </c>
      <c r="AR199" s="102">
        <f>SUM(AR200:AR201)</f>
        <v>0</v>
      </c>
      <c r="AS199" s="245"/>
      <c r="AT199" s="102">
        <f>SUM(AT200:AT201)</f>
        <v>0</v>
      </c>
      <c r="AU199" s="102">
        <f t="shared" si="119"/>
        <v>0</v>
      </c>
      <c r="AV199" s="954"/>
    </row>
    <row r="200" spans="1:150" s="336" customFormat="1" ht="31.5" customHeight="1">
      <c r="A200" s="176" t="s">
        <v>802</v>
      </c>
      <c r="B200" s="176"/>
      <c r="C200" s="371" t="s">
        <v>538</v>
      </c>
      <c r="D200" s="372" t="s">
        <v>44</v>
      </c>
      <c r="E200" s="373">
        <v>0.28000000000000003</v>
      </c>
      <c r="F200" s="366"/>
      <c r="G200" s="366">
        <f>E200</f>
        <v>0.28000000000000003</v>
      </c>
      <c r="H200" s="176" t="s">
        <v>19</v>
      </c>
      <c r="I200" s="711"/>
      <c r="J200" s="997">
        <f t="shared" si="118"/>
        <v>0.28000000000000003</v>
      </c>
      <c r="K200" s="995"/>
      <c r="L200" s="366"/>
      <c r="M200" s="366"/>
      <c r="N200" s="366">
        <v>0.28000000000000003</v>
      </c>
      <c r="O200" s="366"/>
      <c r="P200" s="366"/>
      <c r="Q200" s="366"/>
      <c r="R200" s="366"/>
      <c r="S200" s="1075"/>
      <c r="T200" s="1075"/>
      <c r="U200" s="1075"/>
      <c r="V200" s="366"/>
      <c r="W200" s="366"/>
      <c r="X200" s="1075"/>
      <c r="Y200" s="366"/>
      <c r="Z200" s="366"/>
      <c r="AA200" s="366"/>
      <c r="AB200" s="366"/>
      <c r="AC200" s="366"/>
      <c r="AD200" s="366"/>
      <c r="AE200" s="366"/>
      <c r="AF200" s="1075"/>
      <c r="AG200" s="1075"/>
      <c r="AH200" s="366"/>
      <c r="AI200" s="366"/>
      <c r="AJ200" s="366"/>
      <c r="AK200" s="366"/>
      <c r="AL200" s="366"/>
      <c r="AM200" s="366"/>
      <c r="AN200" s="1075"/>
      <c r="AO200" s="366"/>
      <c r="AP200" s="366"/>
      <c r="AQ200" s="366"/>
      <c r="AR200" s="366"/>
      <c r="AS200" s="1075"/>
      <c r="AT200" s="366"/>
      <c r="AU200" s="366"/>
      <c r="AV200" s="176"/>
    </row>
    <row r="201" spans="1:150" s="336" customFormat="1" ht="31.5" customHeight="1">
      <c r="A201" s="176" t="s">
        <v>802</v>
      </c>
      <c r="B201" s="176"/>
      <c r="C201" s="101" t="s">
        <v>647</v>
      </c>
      <c r="D201" s="372" t="s">
        <v>44</v>
      </c>
      <c r="E201" s="716">
        <v>0.26</v>
      </c>
      <c r="F201" s="716"/>
      <c r="G201" s="716">
        <v>0.26</v>
      </c>
      <c r="H201" s="176" t="s">
        <v>26</v>
      </c>
      <c r="I201" s="711"/>
      <c r="J201" s="997">
        <f t="shared" si="118"/>
        <v>0.26</v>
      </c>
      <c r="K201" s="995"/>
      <c r="L201" s="333"/>
      <c r="M201" s="333"/>
      <c r="N201" s="333">
        <v>0.26</v>
      </c>
      <c r="O201" s="333"/>
      <c r="P201" s="333"/>
      <c r="Q201" s="333"/>
      <c r="R201" s="333"/>
      <c r="S201" s="1072"/>
      <c r="T201" s="1072"/>
      <c r="U201" s="1072"/>
      <c r="V201" s="333"/>
      <c r="W201" s="333"/>
      <c r="X201" s="1072"/>
      <c r="Y201" s="333"/>
      <c r="Z201" s="333"/>
      <c r="AA201" s="333"/>
      <c r="AB201" s="333"/>
      <c r="AC201" s="333"/>
      <c r="AD201" s="333"/>
      <c r="AE201" s="333"/>
      <c r="AF201" s="1072"/>
      <c r="AG201" s="1072"/>
      <c r="AH201" s="333"/>
      <c r="AI201" s="333"/>
      <c r="AJ201" s="333"/>
      <c r="AK201" s="333"/>
      <c r="AL201" s="333"/>
      <c r="AM201" s="176"/>
      <c r="AN201" s="1079"/>
      <c r="AO201" s="176"/>
      <c r="AP201" s="176"/>
      <c r="AQ201" s="176"/>
      <c r="AR201" s="333"/>
      <c r="AS201" s="1072"/>
      <c r="AT201" s="333"/>
      <c r="AU201" s="333"/>
      <c r="AV201" s="176"/>
    </row>
    <row r="202" spans="1:150" s="962" customFormat="1" ht="30" customHeight="1">
      <c r="A202" s="954" t="s">
        <v>539</v>
      </c>
      <c r="B202" s="954"/>
      <c r="C202" s="987" t="s">
        <v>540</v>
      </c>
      <c r="D202" s="988" t="s">
        <v>76</v>
      </c>
      <c r="E202" s="102">
        <f>SUM(E203:E203)</f>
        <v>5</v>
      </c>
      <c r="F202" s="102">
        <f>SUM(F203:F203)</f>
        <v>0</v>
      </c>
      <c r="G202" s="102">
        <f>SUM(G203:G203)</f>
        <v>5</v>
      </c>
      <c r="H202" s="954"/>
      <c r="I202" s="1059"/>
      <c r="J202" s="1021">
        <f t="shared" si="118"/>
        <v>5</v>
      </c>
      <c r="K202" s="998"/>
      <c r="L202" s="102">
        <f>SUM(L203:L203)</f>
        <v>0</v>
      </c>
      <c r="M202" s="102">
        <f>SUM(M203:M203)</f>
        <v>0</v>
      </c>
      <c r="N202" s="102">
        <f>SUM(N203:N203)</f>
        <v>4.8</v>
      </c>
      <c r="O202" s="102">
        <f>SUM(O203:O203)</f>
        <v>0</v>
      </c>
      <c r="P202" s="102"/>
      <c r="Q202" s="102">
        <f>SUM(Q203:Q203)</f>
        <v>0</v>
      </c>
      <c r="R202" s="102">
        <f t="shared" ref="R202:BC202" si="122">SUM(R203:R203)</f>
        <v>0</v>
      </c>
      <c r="S202" s="245"/>
      <c r="T202" s="245"/>
      <c r="U202" s="245"/>
      <c r="V202" s="102">
        <f>SUM(V203:V203)</f>
        <v>0</v>
      </c>
      <c r="W202" s="102">
        <f>SUM(W203:W203)</f>
        <v>0</v>
      </c>
      <c r="X202" s="245"/>
      <c r="Y202" s="102">
        <f t="shared" ref="Y202:AE202" si="123">SUM(Y203:Y203)</f>
        <v>0</v>
      </c>
      <c r="Z202" s="102">
        <f t="shared" si="123"/>
        <v>0</v>
      </c>
      <c r="AA202" s="102">
        <f t="shared" si="123"/>
        <v>0</v>
      </c>
      <c r="AB202" s="102">
        <f t="shared" si="123"/>
        <v>0</v>
      </c>
      <c r="AC202" s="102">
        <f t="shared" si="123"/>
        <v>0</v>
      </c>
      <c r="AD202" s="102">
        <f t="shared" si="123"/>
        <v>0</v>
      </c>
      <c r="AE202" s="102">
        <f t="shared" si="123"/>
        <v>0</v>
      </c>
      <c r="AF202" s="245"/>
      <c r="AG202" s="245"/>
      <c r="AH202" s="102">
        <f t="shared" ref="AH202:AM202" si="124">SUM(AH203:AH203)</f>
        <v>0</v>
      </c>
      <c r="AI202" s="102">
        <f t="shared" si="124"/>
        <v>0</v>
      </c>
      <c r="AJ202" s="102">
        <f t="shared" si="124"/>
        <v>0</v>
      </c>
      <c r="AK202" s="102">
        <f t="shared" si="124"/>
        <v>0</v>
      </c>
      <c r="AL202" s="102">
        <f t="shared" si="124"/>
        <v>0.2</v>
      </c>
      <c r="AM202" s="102">
        <f t="shared" si="124"/>
        <v>0</v>
      </c>
      <c r="AN202" s="245"/>
      <c r="AO202" s="102">
        <f>SUM(AO203:AO203)</f>
        <v>0</v>
      </c>
      <c r="AP202" s="102">
        <f>SUM(AP203:AP203)</f>
        <v>0</v>
      </c>
      <c r="AQ202" s="102">
        <f>SUM(AQ203:AQ203)</f>
        <v>0</v>
      </c>
      <c r="AR202" s="102">
        <f>SUM(AR203:AR203)</f>
        <v>0</v>
      </c>
      <c r="AS202" s="245"/>
      <c r="AT202" s="102">
        <f>SUM(AT203:AT203)</f>
        <v>0</v>
      </c>
      <c r="AU202" s="102">
        <f t="shared" si="122"/>
        <v>0</v>
      </c>
      <c r="AV202" s="102">
        <f t="shared" si="122"/>
        <v>0</v>
      </c>
      <c r="AW202" s="102">
        <f t="shared" si="122"/>
        <v>0</v>
      </c>
      <c r="AX202" s="102">
        <f t="shared" si="122"/>
        <v>0</v>
      </c>
      <c r="AY202" s="102">
        <f t="shared" si="122"/>
        <v>0</v>
      </c>
      <c r="AZ202" s="102">
        <f t="shared" si="122"/>
        <v>0</v>
      </c>
      <c r="BA202" s="102">
        <f t="shared" si="122"/>
        <v>0</v>
      </c>
      <c r="BB202" s="102">
        <f t="shared" si="122"/>
        <v>0</v>
      </c>
      <c r="BC202" s="102">
        <f t="shared" si="122"/>
        <v>0</v>
      </c>
    </row>
    <row r="203" spans="1:150" s="336" customFormat="1" ht="15.75" customHeight="1">
      <c r="A203" s="176" t="s">
        <v>802</v>
      </c>
      <c r="B203" s="176"/>
      <c r="C203" s="374" t="s">
        <v>367</v>
      </c>
      <c r="D203" s="176" t="s">
        <v>76</v>
      </c>
      <c r="E203" s="366">
        <v>5</v>
      </c>
      <c r="F203" s="366"/>
      <c r="G203" s="366">
        <f>E203</f>
        <v>5</v>
      </c>
      <c r="H203" s="176" t="s">
        <v>24</v>
      </c>
      <c r="I203" s="711"/>
      <c r="J203" s="997">
        <f t="shared" si="118"/>
        <v>5</v>
      </c>
      <c r="K203" s="995"/>
      <c r="L203" s="366"/>
      <c r="M203" s="366"/>
      <c r="N203" s="366">
        <v>4.8</v>
      </c>
      <c r="O203" s="366"/>
      <c r="P203" s="366"/>
      <c r="Q203" s="366"/>
      <c r="R203" s="366"/>
      <c r="S203" s="1075"/>
      <c r="T203" s="1075"/>
      <c r="U203" s="1075"/>
      <c r="V203" s="366"/>
      <c r="W203" s="366"/>
      <c r="X203" s="1075"/>
      <c r="Y203" s="366"/>
      <c r="Z203" s="366"/>
      <c r="AA203" s="366"/>
      <c r="AB203" s="366"/>
      <c r="AC203" s="366"/>
      <c r="AD203" s="366"/>
      <c r="AE203" s="366"/>
      <c r="AF203" s="1075"/>
      <c r="AG203" s="1075"/>
      <c r="AH203" s="366"/>
      <c r="AI203" s="366"/>
      <c r="AJ203" s="366"/>
      <c r="AK203" s="366"/>
      <c r="AL203" s="366">
        <v>0.2</v>
      </c>
      <c r="AM203" s="366"/>
      <c r="AN203" s="1075"/>
      <c r="AO203" s="366"/>
      <c r="AP203" s="366"/>
      <c r="AQ203" s="366"/>
      <c r="AR203" s="366"/>
      <c r="AS203" s="1075"/>
      <c r="AT203" s="366"/>
      <c r="AU203" s="366"/>
    </row>
    <row r="204" spans="1:150" ht="15.75" customHeight="1"/>
    <row r="205" spans="1:150" ht="15.75" customHeight="1"/>
    <row r="206" spans="1:150" ht="15.75" customHeight="1"/>
    <row r="207" spans="1:150" ht="15.75" customHeight="1"/>
    <row r="208" spans="1:150" ht="15.75" customHeight="1">
      <c r="E208" s="385"/>
    </row>
    <row r="210" spans="3:47">
      <c r="C210" s="1343"/>
    </row>
    <row r="211" spans="3:47">
      <c r="C211" s="1398"/>
    </row>
    <row r="212" spans="3:47">
      <c r="C212" s="1409"/>
    </row>
    <row r="213" spans="3:47">
      <c r="C213" s="1409"/>
    </row>
    <row r="217" spans="3:47">
      <c r="C217" s="294"/>
      <c r="E217" s="294"/>
      <c r="N217" s="294"/>
      <c r="O217" s="294"/>
      <c r="P217" s="294"/>
      <c r="Q217" s="294"/>
      <c r="R217" s="294"/>
      <c r="S217" s="659"/>
      <c r="T217" s="659"/>
      <c r="U217" s="659"/>
      <c r="V217" s="294"/>
      <c r="W217" s="294"/>
      <c r="X217" s="659"/>
      <c r="Y217" s="294"/>
      <c r="Z217" s="294"/>
      <c r="AA217" s="294"/>
      <c r="AB217" s="294"/>
      <c r="AC217" s="294"/>
      <c r="AD217" s="294"/>
      <c r="AE217" s="294"/>
      <c r="AF217" s="659"/>
      <c r="AG217" s="659"/>
      <c r="AH217" s="294"/>
      <c r="AI217" s="294"/>
      <c r="AJ217" s="294"/>
      <c r="AK217" s="294"/>
      <c r="AL217" s="294"/>
      <c r="AM217" s="294"/>
      <c r="AN217" s="659"/>
      <c r="AO217" s="294"/>
      <c r="AP217" s="294"/>
      <c r="AQ217" s="294"/>
      <c r="AR217" s="294"/>
      <c r="AS217" s="659"/>
      <c r="AT217" s="294"/>
      <c r="AU217" s="294"/>
    </row>
    <row r="218" spans="3:47">
      <c r="C218" s="294"/>
      <c r="E218" s="294"/>
      <c r="N218" s="294"/>
      <c r="O218" s="294"/>
      <c r="P218" s="294"/>
      <c r="Q218" s="294"/>
      <c r="R218" s="294"/>
      <c r="S218" s="659"/>
      <c r="T218" s="659"/>
      <c r="U218" s="659"/>
      <c r="V218" s="294"/>
      <c r="W218" s="294"/>
      <c r="X218" s="659"/>
      <c r="Y218" s="294"/>
      <c r="Z218" s="294"/>
      <c r="AA218" s="294"/>
      <c r="AB218" s="294"/>
      <c r="AC218" s="294"/>
      <c r="AD218" s="294"/>
      <c r="AE218" s="294"/>
      <c r="AF218" s="659"/>
      <c r="AG218" s="659"/>
      <c r="AH218" s="294"/>
      <c r="AI218" s="294"/>
      <c r="AJ218" s="294"/>
      <c r="AK218" s="294"/>
      <c r="AL218" s="294"/>
      <c r="AM218" s="294"/>
      <c r="AN218" s="659"/>
      <c r="AO218" s="294"/>
      <c r="AP218" s="294"/>
      <c r="AQ218" s="294"/>
      <c r="AR218" s="294"/>
      <c r="AS218" s="659"/>
      <c r="AT218" s="294"/>
      <c r="AU218" s="294"/>
    </row>
    <row r="219" spans="3:47">
      <c r="C219" s="294"/>
      <c r="E219" s="294"/>
      <c r="N219" s="294"/>
      <c r="O219" s="294"/>
      <c r="P219" s="294"/>
      <c r="Q219" s="294"/>
      <c r="R219" s="294"/>
      <c r="S219" s="659"/>
      <c r="T219" s="659"/>
      <c r="U219" s="659"/>
      <c r="V219" s="294"/>
      <c r="W219" s="294"/>
      <c r="X219" s="659"/>
      <c r="Y219" s="294"/>
      <c r="Z219" s="294"/>
      <c r="AA219" s="294"/>
      <c r="AB219" s="294"/>
      <c r="AC219" s="294"/>
      <c r="AD219" s="294"/>
      <c r="AE219" s="294"/>
      <c r="AF219" s="659"/>
      <c r="AG219" s="659"/>
      <c r="AH219" s="294"/>
      <c r="AI219" s="294"/>
      <c r="AJ219" s="294"/>
      <c r="AK219" s="294"/>
      <c r="AL219" s="294"/>
      <c r="AM219" s="294"/>
      <c r="AN219" s="659"/>
      <c r="AO219" s="294"/>
      <c r="AP219" s="294"/>
      <c r="AQ219" s="294"/>
      <c r="AR219" s="294"/>
      <c r="AS219" s="659"/>
      <c r="AT219" s="294"/>
      <c r="AU219" s="294"/>
    </row>
    <row r="220" spans="3:47">
      <c r="C220" s="294"/>
      <c r="E220" s="294"/>
      <c r="N220" s="294"/>
      <c r="O220" s="294"/>
      <c r="P220" s="294"/>
      <c r="Q220" s="294"/>
      <c r="R220" s="294"/>
      <c r="S220" s="659"/>
      <c r="T220" s="659"/>
      <c r="U220" s="659"/>
      <c r="V220" s="294"/>
      <c r="W220" s="294"/>
      <c r="X220" s="659"/>
      <c r="Y220" s="294"/>
      <c r="Z220" s="294"/>
      <c r="AA220" s="294"/>
      <c r="AB220" s="294"/>
      <c r="AC220" s="294"/>
      <c r="AD220" s="294"/>
      <c r="AE220" s="294"/>
      <c r="AF220" s="659"/>
      <c r="AG220" s="659"/>
      <c r="AH220" s="294"/>
      <c r="AI220" s="294"/>
      <c r="AJ220" s="294"/>
      <c r="AK220" s="294"/>
      <c r="AL220" s="294"/>
      <c r="AM220" s="294"/>
      <c r="AN220" s="659"/>
      <c r="AO220" s="294"/>
      <c r="AP220" s="294"/>
      <c r="AQ220" s="294"/>
      <c r="AR220" s="294"/>
      <c r="AS220" s="659"/>
      <c r="AT220" s="294"/>
      <c r="AU220" s="294"/>
    </row>
    <row r="221" spans="3:47">
      <c r="C221" s="294"/>
      <c r="E221" s="294"/>
      <c r="N221" s="294"/>
      <c r="O221" s="294"/>
      <c r="P221" s="294"/>
      <c r="Q221" s="294"/>
      <c r="R221" s="294"/>
      <c r="S221" s="659"/>
      <c r="T221" s="659"/>
      <c r="U221" s="659"/>
      <c r="V221" s="294"/>
      <c r="W221" s="294"/>
      <c r="X221" s="659"/>
      <c r="Y221" s="294"/>
      <c r="Z221" s="294"/>
      <c r="AA221" s="294"/>
      <c r="AB221" s="294"/>
      <c r="AC221" s="294"/>
      <c r="AD221" s="294"/>
      <c r="AE221" s="294"/>
      <c r="AF221" s="659"/>
      <c r="AG221" s="659"/>
      <c r="AH221" s="294"/>
      <c r="AI221" s="294"/>
      <c r="AJ221" s="294"/>
      <c r="AK221" s="294"/>
      <c r="AL221" s="294"/>
      <c r="AM221" s="294"/>
      <c r="AN221" s="659"/>
      <c r="AO221" s="294"/>
      <c r="AP221" s="294"/>
      <c r="AQ221" s="294"/>
      <c r="AR221" s="294"/>
      <c r="AS221" s="659"/>
      <c r="AT221" s="294"/>
      <c r="AU221" s="294"/>
    </row>
    <row r="222" spans="3:47">
      <c r="C222" s="294"/>
      <c r="E222" s="294"/>
      <c r="N222" s="294"/>
      <c r="O222" s="294"/>
      <c r="P222" s="294"/>
      <c r="Q222" s="294"/>
      <c r="R222" s="294"/>
      <c r="S222" s="659"/>
      <c r="T222" s="659"/>
      <c r="U222" s="659"/>
      <c r="V222" s="294"/>
      <c r="W222" s="294"/>
      <c r="X222" s="659"/>
      <c r="Y222" s="294"/>
      <c r="Z222" s="294"/>
      <c r="AA222" s="294"/>
      <c r="AB222" s="294"/>
      <c r="AC222" s="294"/>
      <c r="AD222" s="294"/>
      <c r="AE222" s="294"/>
      <c r="AF222" s="659"/>
      <c r="AG222" s="659"/>
      <c r="AH222" s="294"/>
      <c r="AI222" s="294"/>
      <c r="AJ222" s="294"/>
      <c r="AK222" s="294"/>
      <c r="AL222" s="294"/>
      <c r="AM222" s="294"/>
      <c r="AN222" s="659"/>
      <c r="AO222" s="294"/>
      <c r="AP222" s="294"/>
      <c r="AQ222" s="294"/>
      <c r="AR222" s="294"/>
      <c r="AS222" s="659"/>
      <c r="AT222" s="294"/>
      <c r="AU222" s="294"/>
    </row>
    <row r="223" spans="3:47">
      <c r="C223" s="294"/>
      <c r="E223" s="294"/>
      <c r="N223" s="294"/>
      <c r="O223" s="294"/>
      <c r="P223" s="294"/>
      <c r="Q223" s="294"/>
      <c r="R223" s="294"/>
      <c r="S223" s="659"/>
      <c r="T223" s="659"/>
      <c r="U223" s="659"/>
      <c r="V223" s="294"/>
      <c r="W223" s="294"/>
      <c r="X223" s="659"/>
      <c r="Y223" s="294"/>
      <c r="Z223" s="294"/>
      <c r="AA223" s="294"/>
      <c r="AB223" s="294"/>
      <c r="AC223" s="294"/>
      <c r="AD223" s="294"/>
      <c r="AE223" s="294"/>
      <c r="AF223" s="659"/>
      <c r="AG223" s="659"/>
      <c r="AH223" s="294"/>
      <c r="AI223" s="294"/>
      <c r="AJ223" s="294"/>
      <c r="AK223" s="294"/>
      <c r="AL223" s="294"/>
      <c r="AM223" s="294"/>
      <c r="AN223" s="659"/>
      <c r="AO223" s="294"/>
      <c r="AP223" s="294"/>
      <c r="AQ223" s="294"/>
      <c r="AR223" s="294"/>
      <c r="AS223" s="659"/>
      <c r="AT223" s="294"/>
      <c r="AU223" s="294"/>
    </row>
    <row r="224" spans="3:47">
      <c r="C224" s="294"/>
      <c r="E224" s="294"/>
      <c r="N224" s="294"/>
      <c r="O224" s="294"/>
      <c r="P224" s="294"/>
      <c r="Q224" s="294"/>
      <c r="R224" s="294"/>
      <c r="S224" s="659"/>
      <c r="T224" s="659"/>
      <c r="U224" s="659"/>
      <c r="V224" s="294"/>
      <c r="W224" s="294"/>
      <c r="X224" s="659"/>
      <c r="Y224" s="294"/>
      <c r="Z224" s="294"/>
      <c r="AA224" s="294"/>
      <c r="AB224" s="294"/>
      <c r="AC224" s="294"/>
      <c r="AD224" s="294"/>
      <c r="AE224" s="294"/>
      <c r="AF224" s="659"/>
      <c r="AG224" s="659"/>
      <c r="AH224" s="294"/>
      <c r="AI224" s="294"/>
      <c r="AJ224" s="294"/>
      <c r="AK224" s="294"/>
      <c r="AL224" s="294"/>
      <c r="AM224" s="294"/>
      <c r="AN224" s="659"/>
      <c r="AO224" s="294"/>
      <c r="AP224" s="294"/>
      <c r="AQ224" s="294"/>
      <c r="AR224" s="294"/>
      <c r="AS224" s="659"/>
      <c r="AT224" s="294"/>
      <c r="AU224" s="294"/>
    </row>
    <row r="225" spans="6:45" s="294" customFormat="1">
      <c r="F225" s="376"/>
      <c r="G225" s="376"/>
      <c r="J225" s="1081"/>
      <c r="K225" s="996"/>
      <c r="L225" s="376"/>
      <c r="M225" s="376"/>
      <c r="S225" s="659"/>
      <c r="T225" s="659"/>
      <c r="U225" s="659"/>
      <c r="X225" s="659"/>
      <c r="AF225" s="659"/>
      <c r="AG225" s="659"/>
      <c r="AN225" s="659"/>
      <c r="AS225" s="659"/>
    </row>
    <row r="226" spans="6:45" s="294" customFormat="1">
      <c r="F226" s="376"/>
      <c r="G226" s="376"/>
      <c r="J226" s="1081"/>
      <c r="K226" s="996"/>
      <c r="L226" s="376"/>
      <c r="M226" s="376"/>
      <c r="S226" s="659"/>
      <c r="T226" s="659"/>
      <c r="U226" s="659"/>
      <c r="X226" s="659"/>
      <c r="AF226" s="659"/>
      <c r="AG226" s="659"/>
      <c r="AN226" s="659"/>
      <c r="AS226" s="659"/>
    </row>
    <row r="227" spans="6:45" s="294" customFormat="1">
      <c r="F227" s="376"/>
      <c r="G227" s="376"/>
      <c r="J227" s="1081"/>
      <c r="K227" s="996"/>
      <c r="L227" s="376"/>
      <c r="M227" s="376"/>
      <c r="S227" s="659"/>
      <c r="T227" s="659"/>
      <c r="U227" s="659"/>
      <c r="X227" s="659"/>
      <c r="AF227" s="659"/>
      <c r="AG227" s="659"/>
      <c r="AN227" s="659"/>
      <c r="AS227" s="659"/>
    </row>
    <row r="228" spans="6:45" s="294" customFormat="1">
      <c r="F228" s="376"/>
      <c r="G228" s="376"/>
      <c r="J228" s="1081"/>
      <c r="K228" s="996"/>
      <c r="L228" s="376"/>
      <c r="M228" s="376"/>
      <c r="S228" s="659"/>
      <c r="T228" s="659"/>
      <c r="U228" s="659"/>
      <c r="X228" s="659"/>
      <c r="AF228" s="659"/>
      <c r="AG228" s="659"/>
      <c r="AN228" s="659"/>
      <c r="AS228" s="659"/>
    </row>
    <row r="229" spans="6:45" s="294" customFormat="1">
      <c r="F229" s="376"/>
      <c r="G229" s="376"/>
      <c r="J229" s="1081"/>
      <c r="K229" s="996"/>
      <c r="L229" s="376"/>
      <c r="M229" s="376"/>
      <c r="S229" s="659"/>
      <c r="T229" s="659"/>
      <c r="U229" s="659"/>
      <c r="X229" s="659"/>
      <c r="AF229" s="659"/>
      <c r="AG229" s="659"/>
      <c r="AN229" s="659"/>
      <c r="AS229" s="659"/>
    </row>
    <row r="230" spans="6:45" s="294" customFormat="1">
      <c r="F230" s="376"/>
      <c r="G230" s="376"/>
      <c r="J230" s="1081"/>
      <c r="K230" s="996"/>
      <c r="L230" s="376"/>
      <c r="M230" s="376"/>
      <c r="S230" s="659"/>
      <c r="T230" s="659"/>
      <c r="U230" s="659"/>
      <c r="X230" s="659"/>
      <c r="AF230" s="659"/>
      <c r="AG230" s="659"/>
      <c r="AN230" s="659"/>
      <c r="AS230" s="659"/>
    </row>
    <row r="231" spans="6:45" s="294" customFormat="1">
      <c r="F231" s="376"/>
      <c r="G231" s="376"/>
      <c r="J231" s="1081"/>
      <c r="K231" s="996"/>
      <c r="L231" s="376"/>
      <c r="M231" s="376"/>
      <c r="S231" s="659"/>
      <c r="T231" s="659"/>
      <c r="U231" s="659"/>
      <c r="X231" s="659"/>
      <c r="AF231" s="659"/>
      <c r="AG231" s="659"/>
      <c r="AN231" s="659"/>
      <c r="AS231" s="659"/>
    </row>
    <row r="232" spans="6:45" s="294" customFormat="1">
      <c r="F232" s="376"/>
      <c r="G232" s="376"/>
      <c r="J232" s="1081"/>
      <c r="K232" s="996"/>
      <c r="L232" s="376"/>
      <c r="M232" s="376"/>
      <c r="S232" s="659"/>
      <c r="T232" s="659"/>
      <c r="U232" s="659"/>
      <c r="X232" s="659"/>
      <c r="AF232" s="659"/>
      <c r="AG232" s="659"/>
      <c r="AN232" s="659"/>
      <c r="AS232" s="659"/>
    </row>
    <row r="233" spans="6:45" s="294" customFormat="1">
      <c r="J233" s="1081"/>
      <c r="K233" s="996"/>
      <c r="S233" s="659"/>
      <c r="T233" s="659"/>
      <c r="U233" s="659"/>
      <c r="X233" s="659"/>
      <c r="AF233" s="659"/>
      <c r="AG233" s="659"/>
      <c r="AN233" s="659"/>
      <c r="AS233" s="659"/>
    </row>
    <row r="234" spans="6:45" s="294" customFormat="1">
      <c r="J234" s="1081"/>
      <c r="K234" s="996"/>
      <c r="S234" s="659"/>
      <c r="T234" s="659"/>
      <c r="U234" s="659"/>
      <c r="X234" s="659"/>
      <c r="AF234" s="659"/>
      <c r="AG234" s="659"/>
      <c r="AN234" s="659"/>
      <c r="AS234" s="659"/>
    </row>
    <row r="235" spans="6:45" s="294" customFormat="1">
      <c r="J235" s="1081"/>
      <c r="K235" s="996"/>
      <c r="S235" s="659"/>
      <c r="T235" s="659"/>
      <c r="U235" s="659"/>
      <c r="X235" s="659"/>
      <c r="AF235" s="659"/>
      <c r="AG235" s="659"/>
      <c r="AN235" s="659"/>
      <c r="AS235" s="659"/>
    </row>
    <row r="236" spans="6:45" s="294" customFormat="1">
      <c r="J236" s="1081"/>
      <c r="K236" s="996"/>
      <c r="S236" s="659"/>
      <c r="T236" s="659"/>
      <c r="U236" s="659"/>
      <c r="X236" s="659"/>
      <c r="AF236" s="659"/>
      <c r="AG236" s="659"/>
      <c r="AN236" s="659"/>
      <c r="AS236" s="659"/>
    </row>
    <row r="237" spans="6:45" s="294" customFormat="1">
      <c r="J237" s="1081"/>
      <c r="K237" s="996"/>
      <c r="S237" s="659"/>
      <c r="T237" s="659"/>
      <c r="U237" s="659"/>
      <c r="X237" s="659"/>
      <c r="AF237" s="659"/>
      <c r="AG237" s="659"/>
      <c r="AN237" s="659"/>
      <c r="AS237" s="659"/>
    </row>
    <row r="238" spans="6:45" s="294" customFormat="1">
      <c r="J238" s="1081"/>
      <c r="K238" s="996"/>
      <c r="S238" s="659"/>
      <c r="T238" s="659"/>
      <c r="U238" s="659"/>
      <c r="X238" s="659"/>
      <c r="AF238" s="659"/>
      <c r="AG238" s="659"/>
      <c r="AN238" s="659"/>
      <c r="AS238" s="659"/>
    </row>
    <row r="239" spans="6:45" s="294" customFormat="1">
      <c r="J239" s="1081"/>
      <c r="K239" s="996"/>
      <c r="S239" s="659"/>
      <c r="T239" s="659"/>
      <c r="U239" s="659"/>
      <c r="X239" s="659"/>
      <c r="AF239" s="659"/>
      <c r="AG239" s="659"/>
      <c r="AN239" s="659"/>
      <c r="AS239" s="659"/>
    </row>
    <row r="240" spans="6:45" s="294" customFormat="1">
      <c r="J240" s="1081"/>
      <c r="K240" s="996"/>
      <c r="S240" s="659"/>
      <c r="T240" s="659"/>
      <c r="U240" s="659"/>
      <c r="X240" s="659"/>
      <c r="AF240" s="659"/>
      <c r="AG240" s="659"/>
      <c r="AN240" s="659"/>
      <c r="AS240" s="659"/>
    </row>
    <row r="241" spans="10:45" s="294" customFormat="1">
      <c r="J241" s="1081"/>
      <c r="K241" s="996"/>
      <c r="S241" s="659"/>
      <c r="T241" s="659"/>
      <c r="U241" s="659"/>
      <c r="X241" s="659"/>
      <c r="AF241" s="659"/>
      <c r="AG241" s="659"/>
      <c r="AN241" s="659"/>
      <c r="AS241" s="659"/>
    </row>
    <row r="242" spans="10:45" s="294" customFormat="1">
      <c r="J242" s="1081"/>
      <c r="K242" s="996"/>
      <c r="S242" s="659"/>
      <c r="T242" s="659"/>
      <c r="U242" s="659"/>
      <c r="X242" s="659"/>
      <c r="AF242" s="659"/>
      <c r="AG242" s="659"/>
      <c r="AN242" s="659"/>
      <c r="AS242" s="659"/>
    </row>
  </sheetData>
  <autoFilter ref="A3:ET203"/>
  <mergeCells count="3">
    <mergeCell ref="AV2:AV3"/>
    <mergeCell ref="A2:A3"/>
    <mergeCell ref="C2:C3"/>
  </mergeCells>
  <conditionalFormatting sqref="A3:B3 E3:XFD3">
    <cfRule type="duplicateValues" dxfId="22" priority="12"/>
    <cfRule type="duplicateValues" dxfId="21" priority="13"/>
  </conditionalFormatting>
  <conditionalFormatting sqref="E82:E89 E79:E80">
    <cfRule type="duplicateValues" dxfId="20" priority="64"/>
  </conditionalFormatting>
  <conditionalFormatting sqref="E186:E196 E198">
    <cfRule type="duplicateValues" dxfId="19" priority="86"/>
  </conditionalFormatting>
  <conditionalFormatting sqref="E52">
    <cfRule type="duplicateValues" dxfId="18" priority="2"/>
  </conditionalFormatting>
  <conditionalFormatting sqref="E197">
    <cfRule type="duplicateValues" dxfId="17" priority="1"/>
  </conditionalFormatting>
  <pageMargins left="0.31496062992125984" right="0.11811023622047245" top="0.39370078740157483" bottom="0.39370078740157483" header="0.19685039370078741" footer="0.19685039370078741"/>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AB86"/>
  <sheetViews>
    <sheetView showZeros="0" zoomScaleNormal="100" workbookViewId="0">
      <pane ySplit="8" topLeftCell="A9" activePane="bottomLeft" state="frozen"/>
      <selection activeCell="E9" sqref="E9"/>
      <selection pane="bottomLeft" activeCell="E9" sqref="E9"/>
    </sheetView>
  </sheetViews>
  <sheetFormatPr defaultRowHeight="12.75"/>
  <cols>
    <col min="1" max="1" width="6" style="149" customWidth="1"/>
    <col min="2" max="2" width="33.140625" style="104" customWidth="1"/>
    <col min="3" max="3" width="9" style="150" customWidth="1"/>
    <col min="4" max="4" width="9" style="149" customWidth="1"/>
    <col min="5" max="5" width="10.140625" style="151" customWidth="1"/>
    <col min="6" max="8" width="10.140625" style="149" customWidth="1"/>
    <col min="9" max="9" width="9.85546875" style="149" customWidth="1"/>
    <col min="10" max="10" width="10.140625" style="149" customWidth="1"/>
    <col min="11" max="11" width="10.140625" style="271" customWidth="1"/>
    <col min="12" max="12" width="10.140625" style="149" customWidth="1"/>
    <col min="13" max="14" width="9.140625" style="104" customWidth="1"/>
    <col min="15" max="240" width="9.140625" style="104"/>
    <col min="241" max="241" width="5.28515625" style="104" customWidth="1"/>
    <col min="242" max="242" width="35.28515625" style="104" customWidth="1"/>
    <col min="243" max="243" width="8.7109375" style="104" customWidth="1"/>
    <col min="244" max="244" width="10.5703125" style="104" customWidth="1"/>
    <col min="245" max="245" width="9.85546875" style="104" customWidth="1"/>
    <col min="246" max="246" width="8.42578125" style="104" customWidth="1"/>
    <col min="247" max="247" width="8.140625" style="104" customWidth="1"/>
    <col min="248" max="248" width="9" style="104" customWidth="1"/>
    <col min="249" max="249" width="8.7109375" style="104" customWidth="1"/>
    <col min="250" max="251" width="8.85546875" style="104" customWidth="1"/>
    <col min="252" max="252" width="9" style="104" customWidth="1"/>
    <col min="253" max="253" width="9.28515625" style="104" customWidth="1"/>
    <col min="254" max="255" width="8.5703125" style="104" customWidth="1"/>
    <col min="256" max="256" width="8.42578125" style="104" customWidth="1"/>
    <col min="257" max="257" width="8.7109375" style="104" customWidth="1"/>
    <col min="258" max="258" width="8.42578125" style="104" customWidth="1"/>
    <col min="259" max="259" width="9" style="104" customWidth="1"/>
    <col min="260" max="263" width="0" style="104" hidden="1" customWidth="1"/>
    <col min="264" max="264" width="8.7109375" style="104" customWidth="1"/>
    <col min="265" max="265" width="10" style="104" bestFit="1" customWidth="1"/>
    <col min="266" max="266" width="11.42578125" style="104" bestFit="1" customWidth="1"/>
    <col min="267" max="267" width="23.28515625" style="104" customWidth="1"/>
    <col min="268" max="268" width="11.42578125" style="104" bestFit="1" customWidth="1"/>
    <col min="269" max="496" width="9.140625" style="104"/>
    <col min="497" max="497" width="5.28515625" style="104" customWidth="1"/>
    <col min="498" max="498" width="35.28515625" style="104" customWidth="1"/>
    <col min="499" max="499" width="8.7109375" style="104" customWidth="1"/>
    <col min="500" max="500" width="10.5703125" style="104" customWidth="1"/>
    <col min="501" max="501" width="9.85546875" style="104" customWidth="1"/>
    <col min="502" max="502" width="8.42578125" style="104" customWidth="1"/>
    <col min="503" max="503" width="8.140625" style="104" customWidth="1"/>
    <col min="504" max="504" width="9" style="104" customWidth="1"/>
    <col min="505" max="505" width="8.7109375" style="104" customWidth="1"/>
    <col min="506" max="507" width="8.85546875" style="104" customWidth="1"/>
    <col min="508" max="508" width="9" style="104" customWidth="1"/>
    <col min="509" max="509" width="9.28515625" style="104" customWidth="1"/>
    <col min="510" max="511" width="8.5703125" style="104" customWidth="1"/>
    <col min="512" max="512" width="8.42578125" style="104" customWidth="1"/>
    <col min="513" max="513" width="8.7109375" style="104" customWidth="1"/>
    <col min="514" max="514" width="8.42578125" style="104" customWidth="1"/>
    <col min="515" max="515" width="9" style="104" customWidth="1"/>
    <col min="516" max="519" width="0" style="104" hidden="1" customWidth="1"/>
    <col min="520" max="520" width="8.7109375" style="104" customWidth="1"/>
    <col min="521" max="521" width="10" style="104" bestFit="1" customWidth="1"/>
    <col min="522" max="522" width="11.42578125" style="104" bestFit="1" customWidth="1"/>
    <col min="523" max="523" width="23.28515625" style="104" customWidth="1"/>
    <col min="524" max="524" width="11.42578125" style="104" bestFit="1" customWidth="1"/>
    <col min="525" max="752" width="9.140625" style="104"/>
    <col min="753" max="753" width="5.28515625" style="104" customWidth="1"/>
    <col min="754" max="754" width="35.28515625" style="104" customWidth="1"/>
    <col min="755" max="755" width="8.7109375" style="104" customWidth="1"/>
    <col min="756" max="756" width="10.5703125" style="104" customWidth="1"/>
    <col min="757" max="757" width="9.85546875" style="104" customWidth="1"/>
    <col min="758" max="758" width="8.42578125" style="104" customWidth="1"/>
    <col min="759" max="759" width="8.140625" style="104" customWidth="1"/>
    <col min="760" max="760" width="9" style="104" customWidth="1"/>
    <col min="761" max="761" width="8.7109375" style="104" customWidth="1"/>
    <col min="762" max="763" width="8.85546875" style="104" customWidth="1"/>
    <col min="764" max="764" width="9" style="104" customWidth="1"/>
    <col min="765" max="765" width="9.28515625" style="104" customWidth="1"/>
    <col min="766" max="767" width="8.5703125" style="104" customWidth="1"/>
    <col min="768" max="768" width="8.42578125" style="104" customWidth="1"/>
    <col min="769" max="769" width="8.7109375" style="104" customWidth="1"/>
    <col min="770" max="770" width="8.42578125" style="104" customWidth="1"/>
    <col min="771" max="771" width="9" style="104" customWidth="1"/>
    <col min="772" max="775" width="0" style="104" hidden="1" customWidth="1"/>
    <col min="776" max="776" width="8.7109375" style="104" customWidth="1"/>
    <col min="777" max="777" width="10" style="104" bestFit="1" customWidth="1"/>
    <col min="778" max="778" width="11.42578125" style="104" bestFit="1" customWidth="1"/>
    <col min="779" max="779" width="23.28515625" style="104" customWidth="1"/>
    <col min="780" max="780" width="11.42578125" style="104" bestFit="1" customWidth="1"/>
    <col min="781" max="1008" width="9.140625" style="104"/>
    <col min="1009" max="1009" width="5.28515625" style="104" customWidth="1"/>
    <col min="1010" max="1010" width="35.28515625" style="104" customWidth="1"/>
    <col min="1011" max="1011" width="8.7109375" style="104" customWidth="1"/>
    <col min="1012" max="1012" width="10.5703125" style="104" customWidth="1"/>
    <col min="1013" max="1013" width="9.85546875" style="104" customWidth="1"/>
    <col min="1014" max="1014" width="8.42578125" style="104" customWidth="1"/>
    <col min="1015" max="1015" width="8.140625" style="104" customWidth="1"/>
    <col min="1016" max="1016" width="9" style="104" customWidth="1"/>
    <col min="1017" max="1017" width="8.7109375" style="104" customWidth="1"/>
    <col min="1018" max="1019" width="8.85546875" style="104" customWidth="1"/>
    <col min="1020" max="1020" width="9" style="104" customWidth="1"/>
    <col min="1021" max="1021" width="9.28515625" style="104" customWidth="1"/>
    <col min="1022" max="1023" width="8.5703125" style="104" customWidth="1"/>
    <col min="1024" max="1024" width="8.42578125" style="104" customWidth="1"/>
    <col min="1025" max="1025" width="8.7109375" style="104" customWidth="1"/>
    <col min="1026" max="1026" width="8.42578125" style="104" customWidth="1"/>
    <col min="1027" max="1027" width="9" style="104" customWidth="1"/>
    <col min="1028" max="1031" width="0" style="104" hidden="1" customWidth="1"/>
    <col min="1032" max="1032" width="8.7109375" style="104" customWidth="1"/>
    <col min="1033" max="1033" width="10" style="104" bestFit="1" customWidth="1"/>
    <col min="1034" max="1034" width="11.42578125" style="104" bestFit="1" customWidth="1"/>
    <col min="1035" max="1035" width="23.28515625" style="104" customWidth="1"/>
    <col min="1036" max="1036" width="11.42578125" style="104" bestFit="1" customWidth="1"/>
    <col min="1037" max="1264" width="9.140625" style="104"/>
    <col min="1265" max="1265" width="5.28515625" style="104" customWidth="1"/>
    <col min="1266" max="1266" width="35.28515625" style="104" customWidth="1"/>
    <col min="1267" max="1267" width="8.7109375" style="104" customWidth="1"/>
    <col min="1268" max="1268" width="10.5703125" style="104" customWidth="1"/>
    <col min="1269" max="1269" width="9.85546875" style="104" customWidth="1"/>
    <col min="1270" max="1270" width="8.42578125" style="104" customWidth="1"/>
    <col min="1271" max="1271" width="8.140625" style="104" customWidth="1"/>
    <col min="1272" max="1272" width="9" style="104" customWidth="1"/>
    <col min="1273" max="1273" width="8.7109375" style="104" customWidth="1"/>
    <col min="1274" max="1275" width="8.85546875" style="104" customWidth="1"/>
    <col min="1276" max="1276" width="9" style="104" customWidth="1"/>
    <col min="1277" max="1277" width="9.28515625" style="104" customWidth="1"/>
    <col min="1278" max="1279" width="8.5703125" style="104" customWidth="1"/>
    <col min="1280" max="1280" width="8.42578125" style="104" customWidth="1"/>
    <col min="1281" max="1281" width="8.7109375" style="104" customWidth="1"/>
    <col min="1282" max="1282" width="8.42578125" style="104" customWidth="1"/>
    <col min="1283" max="1283" width="9" style="104" customWidth="1"/>
    <col min="1284" max="1287" width="0" style="104" hidden="1" customWidth="1"/>
    <col min="1288" max="1288" width="8.7109375" style="104" customWidth="1"/>
    <col min="1289" max="1289" width="10" style="104" bestFit="1" customWidth="1"/>
    <col min="1290" max="1290" width="11.42578125" style="104" bestFit="1" customWidth="1"/>
    <col min="1291" max="1291" width="23.28515625" style="104" customWidth="1"/>
    <col min="1292" max="1292" width="11.42578125" style="104" bestFit="1" customWidth="1"/>
    <col min="1293" max="1520" width="9.140625" style="104"/>
    <col min="1521" max="1521" width="5.28515625" style="104" customWidth="1"/>
    <col min="1522" max="1522" width="35.28515625" style="104" customWidth="1"/>
    <col min="1523" max="1523" width="8.7109375" style="104" customWidth="1"/>
    <col min="1524" max="1524" width="10.5703125" style="104" customWidth="1"/>
    <col min="1525" max="1525" width="9.85546875" style="104" customWidth="1"/>
    <col min="1526" max="1526" width="8.42578125" style="104" customWidth="1"/>
    <col min="1527" max="1527" width="8.140625" style="104" customWidth="1"/>
    <col min="1528" max="1528" width="9" style="104" customWidth="1"/>
    <col min="1529" max="1529" width="8.7109375" style="104" customWidth="1"/>
    <col min="1530" max="1531" width="8.85546875" style="104" customWidth="1"/>
    <col min="1532" max="1532" width="9" style="104" customWidth="1"/>
    <col min="1533" max="1533" width="9.28515625" style="104" customWidth="1"/>
    <col min="1534" max="1535" width="8.5703125" style="104" customWidth="1"/>
    <col min="1536" max="1536" width="8.42578125" style="104" customWidth="1"/>
    <col min="1537" max="1537" width="8.7109375" style="104" customWidth="1"/>
    <col min="1538" max="1538" width="8.42578125" style="104" customWidth="1"/>
    <col min="1539" max="1539" width="9" style="104" customWidth="1"/>
    <col min="1540" max="1543" width="0" style="104" hidden="1" customWidth="1"/>
    <col min="1544" max="1544" width="8.7109375" style="104" customWidth="1"/>
    <col min="1545" max="1545" width="10" style="104" bestFit="1" customWidth="1"/>
    <col min="1546" max="1546" width="11.42578125" style="104" bestFit="1" customWidth="1"/>
    <col min="1547" max="1547" width="23.28515625" style="104" customWidth="1"/>
    <col min="1548" max="1548" width="11.42578125" style="104" bestFit="1" customWidth="1"/>
    <col min="1549" max="1776" width="9.140625" style="104"/>
    <col min="1777" max="1777" width="5.28515625" style="104" customWidth="1"/>
    <col min="1778" max="1778" width="35.28515625" style="104" customWidth="1"/>
    <col min="1779" max="1779" width="8.7109375" style="104" customWidth="1"/>
    <col min="1780" max="1780" width="10.5703125" style="104" customWidth="1"/>
    <col min="1781" max="1781" width="9.85546875" style="104" customWidth="1"/>
    <col min="1782" max="1782" width="8.42578125" style="104" customWidth="1"/>
    <col min="1783" max="1783" width="8.140625" style="104" customWidth="1"/>
    <col min="1784" max="1784" width="9" style="104" customWidth="1"/>
    <col min="1785" max="1785" width="8.7109375" style="104" customWidth="1"/>
    <col min="1786" max="1787" width="8.85546875" style="104" customWidth="1"/>
    <col min="1788" max="1788" width="9" style="104" customWidth="1"/>
    <col min="1789" max="1789" width="9.28515625" style="104" customWidth="1"/>
    <col min="1790" max="1791" width="8.5703125" style="104" customWidth="1"/>
    <col min="1792" max="1792" width="8.42578125" style="104" customWidth="1"/>
    <col min="1793" max="1793" width="8.7109375" style="104" customWidth="1"/>
    <col min="1794" max="1794" width="8.42578125" style="104" customWidth="1"/>
    <col min="1795" max="1795" width="9" style="104" customWidth="1"/>
    <col min="1796" max="1799" width="0" style="104" hidden="1" customWidth="1"/>
    <col min="1800" max="1800" width="8.7109375" style="104" customWidth="1"/>
    <col min="1801" max="1801" width="10" style="104" bestFit="1" customWidth="1"/>
    <col min="1802" max="1802" width="11.42578125" style="104" bestFit="1" customWidth="1"/>
    <col min="1803" max="1803" width="23.28515625" style="104" customWidth="1"/>
    <col min="1804" max="1804" width="11.42578125" style="104" bestFit="1" customWidth="1"/>
    <col min="1805" max="2032" width="9.140625" style="104"/>
    <col min="2033" max="2033" width="5.28515625" style="104" customWidth="1"/>
    <col min="2034" max="2034" width="35.28515625" style="104" customWidth="1"/>
    <col min="2035" max="2035" width="8.7109375" style="104" customWidth="1"/>
    <col min="2036" max="2036" width="10.5703125" style="104" customWidth="1"/>
    <col min="2037" max="2037" width="9.85546875" style="104" customWidth="1"/>
    <col min="2038" max="2038" width="8.42578125" style="104" customWidth="1"/>
    <col min="2039" max="2039" width="8.140625" style="104" customWidth="1"/>
    <col min="2040" max="2040" width="9" style="104" customWidth="1"/>
    <col min="2041" max="2041" width="8.7109375" style="104" customWidth="1"/>
    <col min="2042" max="2043" width="8.85546875" style="104" customWidth="1"/>
    <col min="2044" max="2044" width="9" style="104" customWidth="1"/>
    <col min="2045" max="2045" width="9.28515625" style="104" customWidth="1"/>
    <col min="2046" max="2047" width="8.5703125" style="104" customWidth="1"/>
    <col min="2048" max="2048" width="8.42578125" style="104" customWidth="1"/>
    <col min="2049" max="2049" width="8.7109375" style="104" customWidth="1"/>
    <col min="2050" max="2050" width="8.42578125" style="104" customWidth="1"/>
    <col min="2051" max="2051" width="9" style="104" customWidth="1"/>
    <col min="2052" max="2055" width="0" style="104" hidden="1" customWidth="1"/>
    <col min="2056" max="2056" width="8.7109375" style="104" customWidth="1"/>
    <col min="2057" max="2057" width="10" style="104" bestFit="1" customWidth="1"/>
    <col min="2058" max="2058" width="11.42578125" style="104" bestFit="1" customWidth="1"/>
    <col min="2059" max="2059" width="23.28515625" style="104" customWidth="1"/>
    <col min="2060" max="2060" width="11.42578125" style="104" bestFit="1" customWidth="1"/>
    <col min="2061" max="2288" width="9.140625" style="104"/>
    <col min="2289" max="2289" width="5.28515625" style="104" customWidth="1"/>
    <col min="2290" max="2290" width="35.28515625" style="104" customWidth="1"/>
    <col min="2291" max="2291" width="8.7109375" style="104" customWidth="1"/>
    <col min="2292" max="2292" width="10.5703125" style="104" customWidth="1"/>
    <col min="2293" max="2293" width="9.85546875" style="104" customWidth="1"/>
    <col min="2294" max="2294" width="8.42578125" style="104" customWidth="1"/>
    <col min="2295" max="2295" width="8.140625" style="104" customWidth="1"/>
    <col min="2296" max="2296" width="9" style="104" customWidth="1"/>
    <col min="2297" max="2297" width="8.7109375" style="104" customWidth="1"/>
    <col min="2298" max="2299" width="8.85546875" style="104" customWidth="1"/>
    <col min="2300" max="2300" width="9" style="104" customWidth="1"/>
    <col min="2301" max="2301" width="9.28515625" style="104" customWidth="1"/>
    <col min="2302" max="2303" width="8.5703125" style="104" customWidth="1"/>
    <col min="2304" max="2304" width="8.42578125" style="104" customWidth="1"/>
    <col min="2305" max="2305" width="8.7109375" style="104" customWidth="1"/>
    <col min="2306" max="2306" width="8.42578125" style="104" customWidth="1"/>
    <col min="2307" max="2307" width="9" style="104" customWidth="1"/>
    <col min="2308" max="2311" width="0" style="104" hidden="1" customWidth="1"/>
    <col min="2312" max="2312" width="8.7109375" style="104" customWidth="1"/>
    <col min="2313" max="2313" width="10" style="104" bestFit="1" customWidth="1"/>
    <col min="2314" max="2314" width="11.42578125" style="104" bestFit="1" customWidth="1"/>
    <col min="2315" max="2315" width="23.28515625" style="104" customWidth="1"/>
    <col min="2316" max="2316" width="11.42578125" style="104" bestFit="1" customWidth="1"/>
    <col min="2317" max="2544" width="9.140625" style="104"/>
    <col min="2545" max="2545" width="5.28515625" style="104" customWidth="1"/>
    <col min="2546" max="2546" width="35.28515625" style="104" customWidth="1"/>
    <col min="2547" max="2547" width="8.7109375" style="104" customWidth="1"/>
    <col min="2548" max="2548" width="10.5703125" style="104" customWidth="1"/>
    <col min="2549" max="2549" width="9.85546875" style="104" customWidth="1"/>
    <col min="2550" max="2550" width="8.42578125" style="104" customWidth="1"/>
    <col min="2551" max="2551" width="8.140625" style="104" customWidth="1"/>
    <col min="2552" max="2552" width="9" style="104" customWidth="1"/>
    <col min="2553" max="2553" width="8.7109375" style="104" customWidth="1"/>
    <col min="2554" max="2555" width="8.85546875" style="104" customWidth="1"/>
    <col min="2556" max="2556" width="9" style="104" customWidth="1"/>
    <col min="2557" max="2557" width="9.28515625" style="104" customWidth="1"/>
    <col min="2558" max="2559" width="8.5703125" style="104" customWidth="1"/>
    <col min="2560" max="2560" width="8.42578125" style="104" customWidth="1"/>
    <col min="2561" max="2561" width="8.7109375" style="104" customWidth="1"/>
    <col min="2562" max="2562" width="8.42578125" style="104" customWidth="1"/>
    <col min="2563" max="2563" width="9" style="104" customWidth="1"/>
    <col min="2564" max="2567" width="0" style="104" hidden="1" customWidth="1"/>
    <col min="2568" max="2568" width="8.7109375" style="104" customWidth="1"/>
    <col min="2569" max="2569" width="10" style="104" bestFit="1" customWidth="1"/>
    <col min="2570" max="2570" width="11.42578125" style="104" bestFit="1" customWidth="1"/>
    <col min="2571" max="2571" width="23.28515625" style="104" customWidth="1"/>
    <col min="2572" max="2572" width="11.42578125" style="104" bestFit="1" customWidth="1"/>
    <col min="2573" max="2800" width="9.140625" style="104"/>
    <col min="2801" max="2801" width="5.28515625" style="104" customWidth="1"/>
    <col min="2802" max="2802" width="35.28515625" style="104" customWidth="1"/>
    <col min="2803" max="2803" width="8.7109375" style="104" customWidth="1"/>
    <col min="2804" max="2804" width="10.5703125" style="104" customWidth="1"/>
    <col min="2805" max="2805" width="9.85546875" style="104" customWidth="1"/>
    <col min="2806" max="2806" width="8.42578125" style="104" customWidth="1"/>
    <col min="2807" max="2807" width="8.140625" style="104" customWidth="1"/>
    <col min="2808" max="2808" width="9" style="104" customWidth="1"/>
    <col min="2809" max="2809" width="8.7109375" style="104" customWidth="1"/>
    <col min="2810" max="2811" width="8.85546875" style="104" customWidth="1"/>
    <col min="2812" max="2812" width="9" style="104" customWidth="1"/>
    <col min="2813" max="2813" width="9.28515625" style="104" customWidth="1"/>
    <col min="2814" max="2815" width="8.5703125" style="104" customWidth="1"/>
    <col min="2816" max="2816" width="8.42578125" style="104" customWidth="1"/>
    <col min="2817" max="2817" width="8.7109375" style="104" customWidth="1"/>
    <col min="2818" max="2818" width="8.42578125" style="104" customWidth="1"/>
    <col min="2819" max="2819" width="9" style="104" customWidth="1"/>
    <col min="2820" max="2823" width="0" style="104" hidden="1" customWidth="1"/>
    <col min="2824" max="2824" width="8.7109375" style="104" customWidth="1"/>
    <col min="2825" max="2825" width="10" style="104" bestFit="1" customWidth="1"/>
    <col min="2826" max="2826" width="11.42578125" style="104" bestFit="1" customWidth="1"/>
    <col min="2827" max="2827" width="23.28515625" style="104" customWidth="1"/>
    <col min="2828" max="2828" width="11.42578125" style="104" bestFit="1" customWidth="1"/>
    <col min="2829" max="3056" width="9.140625" style="104"/>
    <col min="3057" max="3057" width="5.28515625" style="104" customWidth="1"/>
    <col min="3058" max="3058" width="35.28515625" style="104" customWidth="1"/>
    <col min="3059" max="3059" width="8.7109375" style="104" customWidth="1"/>
    <col min="3060" max="3060" width="10.5703125" style="104" customWidth="1"/>
    <col min="3061" max="3061" width="9.85546875" style="104" customWidth="1"/>
    <col min="3062" max="3062" width="8.42578125" style="104" customWidth="1"/>
    <col min="3063" max="3063" width="8.140625" style="104" customWidth="1"/>
    <col min="3064" max="3064" width="9" style="104" customWidth="1"/>
    <col min="3065" max="3065" width="8.7109375" style="104" customWidth="1"/>
    <col min="3066" max="3067" width="8.85546875" style="104" customWidth="1"/>
    <col min="3068" max="3068" width="9" style="104" customWidth="1"/>
    <col min="3069" max="3069" width="9.28515625" style="104" customWidth="1"/>
    <col min="3070" max="3071" width="8.5703125" style="104" customWidth="1"/>
    <col min="3072" max="3072" width="8.42578125" style="104" customWidth="1"/>
    <col min="3073" max="3073" width="8.7109375" style="104" customWidth="1"/>
    <col min="3074" max="3074" width="8.42578125" style="104" customWidth="1"/>
    <col min="3075" max="3075" width="9" style="104" customWidth="1"/>
    <col min="3076" max="3079" width="0" style="104" hidden="1" customWidth="1"/>
    <col min="3080" max="3080" width="8.7109375" style="104" customWidth="1"/>
    <col min="3081" max="3081" width="10" style="104" bestFit="1" customWidth="1"/>
    <col min="3082" max="3082" width="11.42578125" style="104" bestFit="1" customWidth="1"/>
    <col min="3083" max="3083" width="23.28515625" style="104" customWidth="1"/>
    <col min="3084" max="3084" width="11.42578125" style="104" bestFit="1" customWidth="1"/>
    <col min="3085" max="3312" width="9.140625" style="104"/>
    <col min="3313" max="3313" width="5.28515625" style="104" customWidth="1"/>
    <col min="3314" max="3314" width="35.28515625" style="104" customWidth="1"/>
    <col min="3315" max="3315" width="8.7109375" style="104" customWidth="1"/>
    <col min="3316" max="3316" width="10.5703125" style="104" customWidth="1"/>
    <col min="3317" max="3317" width="9.85546875" style="104" customWidth="1"/>
    <col min="3318" max="3318" width="8.42578125" style="104" customWidth="1"/>
    <col min="3319" max="3319" width="8.140625" style="104" customWidth="1"/>
    <col min="3320" max="3320" width="9" style="104" customWidth="1"/>
    <col min="3321" max="3321" width="8.7109375" style="104" customWidth="1"/>
    <col min="3322" max="3323" width="8.85546875" style="104" customWidth="1"/>
    <col min="3324" max="3324" width="9" style="104" customWidth="1"/>
    <col min="3325" max="3325" width="9.28515625" style="104" customWidth="1"/>
    <col min="3326" max="3327" width="8.5703125" style="104" customWidth="1"/>
    <col min="3328" max="3328" width="8.42578125" style="104" customWidth="1"/>
    <col min="3329" max="3329" width="8.7109375" style="104" customWidth="1"/>
    <col min="3330" max="3330" width="8.42578125" style="104" customWidth="1"/>
    <col min="3331" max="3331" width="9" style="104" customWidth="1"/>
    <col min="3332" max="3335" width="0" style="104" hidden="1" customWidth="1"/>
    <col min="3336" max="3336" width="8.7109375" style="104" customWidth="1"/>
    <col min="3337" max="3337" width="10" style="104" bestFit="1" customWidth="1"/>
    <col min="3338" max="3338" width="11.42578125" style="104" bestFit="1" customWidth="1"/>
    <col min="3339" max="3339" width="23.28515625" style="104" customWidth="1"/>
    <col min="3340" max="3340" width="11.42578125" style="104" bestFit="1" customWidth="1"/>
    <col min="3341" max="3568" width="9.140625" style="104"/>
    <col min="3569" max="3569" width="5.28515625" style="104" customWidth="1"/>
    <col min="3570" max="3570" width="35.28515625" style="104" customWidth="1"/>
    <col min="3571" max="3571" width="8.7109375" style="104" customWidth="1"/>
    <col min="3572" max="3572" width="10.5703125" style="104" customWidth="1"/>
    <col min="3573" max="3573" width="9.85546875" style="104" customWidth="1"/>
    <col min="3574" max="3574" width="8.42578125" style="104" customWidth="1"/>
    <col min="3575" max="3575" width="8.140625" style="104" customWidth="1"/>
    <col min="3576" max="3576" width="9" style="104" customWidth="1"/>
    <col min="3577" max="3577" width="8.7109375" style="104" customWidth="1"/>
    <col min="3578" max="3579" width="8.85546875" style="104" customWidth="1"/>
    <col min="3580" max="3580" width="9" style="104" customWidth="1"/>
    <col min="3581" max="3581" width="9.28515625" style="104" customWidth="1"/>
    <col min="3582" max="3583" width="8.5703125" style="104" customWidth="1"/>
    <col min="3584" max="3584" width="8.42578125" style="104" customWidth="1"/>
    <col min="3585" max="3585" width="8.7109375" style="104" customWidth="1"/>
    <col min="3586" max="3586" width="8.42578125" style="104" customWidth="1"/>
    <col min="3587" max="3587" width="9" style="104" customWidth="1"/>
    <col min="3588" max="3591" width="0" style="104" hidden="1" customWidth="1"/>
    <col min="3592" max="3592" width="8.7109375" style="104" customWidth="1"/>
    <col min="3593" max="3593" width="10" style="104" bestFit="1" customWidth="1"/>
    <col min="3594" max="3594" width="11.42578125" style="104" bestFit="1" customWidth="1"/>
    <col min="3595" max="3595" width="23.28515625" style="104" customWidth="1"/>
    <col min="3596" max="3596" width="11.42578125" style="104" bestFit="1" customWidth="1"/>
    <col min="3597" max="3824" width="9.140625" style="104"/>
    <col min="3825" max="3825" width="5.28515625" style="104" customWidth="1"/>
    <col min="3826" max="3826" width="35.28515625" style="104" customWidth="1"/>
    <col min="3827" max="3827" width="8.7109375" style="104" customWidth="1"/>
    <col min="3828" max="3828" width="10.5703125" style="104" customWidth="1"/>
    <col min="3829" max="3829" width="9.85546875" style="104" customWidth="1"/>
    <col min="3830" max="3830" width="8.42578125" style="104" customWidth="1"/>
    <col min="3831" max="3831" width="8.140625" style="104" customWidth="1"/>
    <col min="3832" max="3832" width="9" style="104" customWidth="1"/>
    <col min="3833" max="3833" width="8.7109375" style="104" customWidth="1"/>
    <col min="3834" max="3835" width="8.85546875" style="104" customWidth="1"/>
    <col min="3836" max="3836" width="9" style="104" customWidth="1"/>
    <col min="3837" max="3837" width="9.28515625" style="104" customWidth="1"/>
    <col min="3838" max="3839" width="8.5703125" style="104" customWidth="1"/>
    <col min="3840" max="3840" width="8.42578125" style="104" customWidth="1"/>
    <col min="3841" max="3841" width="8.7109375" style="104" customWidth="1"/>
    <col min="3842" max="3842" width="8.42578125" style="104" customWidth="1"/>
    <col min="3843" max="3843" width="9" style="104" customWidth="1"/>
    <col min="3844" max="3847" width="0" style="104" hidden="1" customWidth="1"/>
    <col min="3848" max="3848" width="8.7109375" style="104" customWidth="1"/>
    <col min="3849" max="3849" width="10" style="104" bestFit="1" customWidth="1"/>
    <col min="3850" max="3850" width="11.42578125" style="104" bestFit="1" customWidth="1"/>
    <col min="3851" max="3851" width="23.28515625" style="104" customWidth="1"/>
    <col min="3852" max="3852" width="11.42578125" style="104" bestFit="1" customWidth="1"/>
    <col min="3853" max="4080" width="9.140625" style="104"/>
    <col min="4081" max="4081" width="5.28515625" style="104" customWidth="1"/>
    <col min="4082" max="4082" width="35.28515625" style="104" customWidth="1"/>
    <col min="4083" max="4083" width="8.7109375" style="104" customWidth="1"/>
    <col min="4084" max="4084" width="10.5703125" style="104" customWidth="1"/>
    <col min="4085" max="4085" width="9.85546875" style="104" customWidth="1"/>
    <col min="4086" max="4086" width="8.42578125" style="104" customWidth="1"/>
    <col min="4087" max="4087" width="8.140625" style="104" customWidth="1"/>
    <col min="4088" max="4088" width="9" style="104" customWidth="1"/>
    <col min="4089" max="4089" width="8.7109375" style="104" customWidth="1"/>
    <col min="4090" max="4091" width="8.85546875" style="104" customWidth="1"/>
    <col min="4092" max="4092" width="9" style="104" customWidth="1"/>
    <col min="4093" max="4093" width="9.28515625" style="104" customWidth="1"/>
    <col min="4094" max="4095" width="8.5703125" style="104" customWidth="1"/>
    <col min="4096" max="4096" width="8.42578125" style="104" customWidth="1"/>
    <col min="4097" max="4097" width="8.7109375" style="104" customWidth="1"/>
    <col min="4098" max="4098" width="8.42578125" style="104" customWidth="1"/>
    <col min="4099" max="4099" width="9" style="104" customWidth="1"/>
    <col min="4100" max="4103" width="0" style="104" hidden="1" customWidth="1"/>
    <col min="4104" max="4104" width="8.7109375" style="104" customWidth="1"/>
    <col min="4105" max="4105" width="10" style="104" bestFit="1" customWidth="1"/>
    <col min="4106" max="4106" width="11.42578125" style="104" bestFit="1" customWidth="1"/>
    <col min="4107" max="4107" width="23.28515625" style="104" customWidth="1"/>
    <col min="4108" max="4108" width="11.42578125" style="104" bestFit="1" customWidth="1"/>
    <col min="4109" max="4336" width="9.140625" style="104"/>
    <col min="4337" max="4337" width="5.28515625" style="104" customWidth="1"/>
    <col min="4338" max="4338" width="35.28515625" style="104" customWidth="1"/>
    <col min="4339" max="4339" width="8.7109375" style="104" customWidth="1"/>
    <col min="4340" max="4340" width="10.5703125" style="104" customWidth="1"/>
    <col min="4341" max="4341" width="9.85546875" style="104" customWidth="1"/>
    <col min="4342" max="4342" width="8.42578125" style="104" customWidth="1"/>
    <col min="4343" max="4343" width="8.140625" style="104" customWidth="1"/>
    <col min="4344" max="4344" width="9" style="104" customWidth="1"/>
    <col min="4345" max="4345" width="8.7109375" style="104" customWidth="1"/>
    <col min="4346" max="4347" width="8.85546875" style="104" customWidth="1"/>
    <col min="4348" max="4348" width="9" style="104" customWidth="1"/>
    <col min="4349" max="4349" width="9.28515625" style="104" customWidth="1"/>
    <col min="4350" max="4351" width="8.5703125" style="104" customWidth="1"/>
    <col min="4352" max="4352" width="8.42578125" style="104" customWidth="1"/>
    <col min="4353" max="4353" width="8.7109375" style="104" customWidth="1"/>
    <col min="4354" max="4354" width="8.42578125" style="104" customWidth="1"/>
    <col min="4355" max="4355" width="9" style="104" customWidth="1"/>
    <col min="4356" max="4359" width="0" style="104" hidden="1" customWidth="1"/>
    <col min="4360" max="4360" width="8.7109375" style="104" customWidth="1"/>
    <col min="4361" max="4361" width="10" style="104" bestFit="1" customWidth="1"/>
    <col min="4362" max="4362" width="11.42578125" style="104" bestFit="1" customWidth="1"/>
    <col min="4363" max="4363" width="23.28515625" style="104" customWidth="1"/>
    <col min="4364" max="4364" width="11.42578125" style="104" bestFit="1" customWidth="1"/>
    <col min="4365" max="4592" width="9.140625" style="104"/>
    <col min="4593" max="4593" width="5.28515625" style="104" customWidth="1"/>
    <col min="4594" max="4594" width="35.28515625" style="104" customWidth="1"/>
    <col min="4595" max="4595" width="8.7109375" style="104" customWidth="1"/>
    <col min="4596" max="4596" width="10.5703125" style="104" customWidth="1"/>
    <col min="4597" max="4597" width="9.85546875" style="104" customWidth="1"/>
    <col min="4598" max="4598" width="8.42578125" style="104" customWidth="1"/>
    <col min="4599" max="4599" width="8.140625" style="104" customWidth="1"/>
    <col min="4600" max="4600" width="9" style="104" customWidth="1"/>
    <col min="4601" max="4601" width="8.7109375" style="104" customWidth="1"/>
    <col min="4602" max="4603" width="8.85546875" style="104" customWidth="1"/>
    <col min="4604" max="4604" width="9" style="104" customWidth="1"/>
    <col min="4605" max="4605" width="9.28515625" style="104" customWidth="1"/>
    <col min="4606" max="4607" width="8.5703125" style="104" customWidth="1"/>
    <col min="4608" max="4608" width="8.42578125" style="104" customWidth="1"/>
    <col min="4609" max="4609" width="8.7109375" style="104" customWidth="1"/>
    <col min="4610" max="4610" width="8.42578125" style="104" customWidth="1"/>
    <col min="4611" max="4611" width="9" style="104" customWidth="1"/>
    <col min="4612" max="4615" width="0" style="104" hidden="1" customWidth="1"/>
    <col min="4616" max="4616" width="8.7109375" style="104" customWidth="1"/>
    <col min="4617" max="4617" width="10" style="104" bestFit="1" customWidth="1"/>
    <col min="4618" max="4618" width="11.42578125" style="104" bestFit="1" customWidth="1"/>
    <col min="4619" max="4619" width="23.28515625" style="104" customWidth="1"/>
    <col min="4620" max="4620" width="11.42578125" style="104" bestFit="1" customWidth="1"/>
    <col min="4621" max="4848" width="9.140625" style="104"/>
    <col min="4849" max="4849" width="5.28515625" style="104" customWidth="1"/>
    <col min="4850" max="4850" width="35.28515625" style="104" customWidth="1"/>
    <col min="4851" max="4851" width="8.7109375" style="104" customWidth="1"/>
    <col min="4852" max="4852" width="10.5703125" style="104" customWidth="1"/>
    <col min="4853" max="4853" width="9.85546875" style="104" customWidth="1"/>
    <col min="4854" max="4854" width="8.42578125" style="104" customWidth="1"/>
    <col min="4855" max="4855" width="8.140625" style="104" customWidth="1"/>
    <col min="4856" max="4856" width="9" style="104" customWidth="1"/>
    <col min="4857" max="4857" width="8.7109375" style="104" customWidth="1"/>
    <col min="4858" max="4859" width="8.85546875" style="104" customWidth="1"/>
    <col min="4860" max="4860" width="9" style="104" customWidth="1"/>
    <col min="4861" max="4861" width="9.28515625" style="104" customWidth="1"/>
    <col min="4862" max="4863" width="8.5703125" style="104" customWidth="1"/>
    <col min="4864" max="4864" width="8.42578125" style="104" customWidth="1"/>
    <col min="4865" max="4865" width="8.7109375" style="104" customWidth="1"/>
    <col min="4866" max="4866" width="8.42578125" style="104" customWidth="1"/>
    <col min="4867" max="4867" width="9" style="104" customWidth="1"/>
    <col min="4868" max="4871" width="0" style="104" hidden="1" customWidth="1"/>
    <col min="4872" max="4872" width="8.7109375" style="104" customWidth="1"/>
    <col min="4873" max="4873" width="10" style="104" bestFit="1" customWidth="1"/>
    <col min="4874" max="4874" width="11.42578125" style="104" bestFit="1" customWidth="1"/>
    <col min="4875" max="4875" width="23.28515625" style="104" customWidth="1"/>
    <col min="4876" max="4876" width="11.42578125" style="104" bestFit="1" customWidth="1"/>
    <col min="4877" max="5104" width="9.140625" style="104"/>
    <col min="5105" max="5105" width="5.28515625" style="104" customWidth="1"/>
    <col min="5106" max="5106" width="35.28515625" style="104" customWidth="1"/>
    <col min="5107" max="5107" width="8.7109375" style="104" customWidth="1"/>
    <col min="5108" max="5108" width="10.5703125" style="104" customWidth="1"/>
    <col min="5109" max="5109" width="9.85546875" style="104" customWidth="1"/>
    <col min="5110" max="5110" width="8.42578125" style="104" customWidth="1"/>
    <col min="5111" max="5111" width="8.140625" style="104" customWidth="1"/>
    <col min="5112" max="5112" width="9" style="104" customWidth="1"/>
    <col min="5113" max="5113" width="8.7109375" style="104" customWidth="1"/>
    <col min="5114" max="5115" width="8.85546875" style="104" customWidth="1"/>
    <col min="5116" max="5116" width="9" style="104" customWidth="1"/>
    <col min="5117" max="5117" width="9.28515625" style="104" customWidth="1"/>
    <col min="5118" max="5119" width="8.5703125" style="104" customWidth="1"/>
    <col min="5120" max="5120" width="8.42578125" style="104" customWidth="1"/>
    <col min="5121" max="5121" width="8.7109375" style="104" customWidth="1"/>
    <col min="5122" max="5122" width="8.42578125" style="104" customWidth="1"/>
    <col min="5123" max="5123" width="9" style="104" customWidth="1"/>
    <col min="5124" max="5127" width="0" style="104" hidden="1" customWidth="1"/>
    <col min="5128" max="5128" width="8.7109375" style="104" customWidth="1"/>
    <col min="5129" max="5129" width="10" style="104" bestFit="1" customWidth="1"/>
    <col min="5130" max="5130" width="11.42578125" style="104" bestFit="1" customWidth="1"/>
    <col min="5131" max="5131" width="23.28515625" style="104" customWidth="1"/>
    <col min="5132" max="5132" width="11.42578125" style="104" bestFit="1" customWidth="1"/>
    <col min="5133" max="5360" width="9.140625" style="104"/>
    <col min="5361" max="5361" width="5.28515625" style="104" customWidth="1"/>
    <col min="5362" max="5362" width="35.28515625" style="104" customWidth="1"/>
    <col min="5363" max="5363" width="8.7109375" style="104" customWidth="1"/>
    <col min="5364" max="5364" width="10.5703125" style="104" customWidth="1"/>
    <col min="5365" max="5365" width="9.85546875" style="104" customWidth="1"/>
    <col min="5366" max="5366" width="8.42578125" style="104" customWidth="1"/>
    <col min="5367" max="5367" width="8.140625" style="104" customWidth="1"/>
    <col min="5368" max="5368" width="9" style="104" customWidth="1"/>
    <col min="5369" max="5369" width="8.7109375" style="104" customWidth="1"/>
    <col min="5370" max="5371" width="8.85546875" style="104" customWidth="1"/>
    <col min="5372" max="5372" width="9" style="104" customWidth="1"/>
    <col min="5373" max="5373" width="9.28515625" style="104" customWidth="1"/>
    <col min="5374" max="5375" width="8.5703125" style="104" customWidth="1"/>
    <col min="5376" max="5376" width="8.42578125" style="104" customWidth="1"/>
    <col min="5377" max="5377" width="8.7109375" style="104" customWidth="1"/>
    <col min="5378" max="5378" width="8.42578125" style="104" customWidth="1"/>
    <col min="5379" max="5379" width="9" style="104" customWidth="1"/>
    <col min="5380" max="5383" width="0" style="104" hidden="1" customWidth="1"/>
    <col min="5384" max="5384" width="8.7109375" style="104" customWidth="1"/>
    <col min="5385" max="5385" width="10" style="104" bestFit="1" customWidth="1"/>
    <col min="5386" max="5386" width="11.42578125" style="104" bestFit="1" customWidth="1"/>
    <col min="5387" max="5387" width="23.28515625" style="104" customWidth="1"/>
    <col min="5388" max="5388" width="11.42578125" style="104" bestFit="1" customWidth="1"/>
    <col min="5389" max="5616" width="9.140625" style="104"/>
    <col min="5617" max="5617" width="5.28515625" style="104" customWidth="1"/>
    <col min="5618" max="5618" width="35.28515625" style="104" customWidth="1"/>
    <col min="5619" max="5619" width="8.7109375" style="104" customWidth="1"/>
    <col min="5620" max="5620" width="10.5703125" style="104" customWidth="1"/>
    <col min="5621" max="5621" width="9.85546875" style="104" customWidth="1"/>
    <col min="5622" max="5622" width="8.42578125" style="104" customWidth="1"/>
    <col min="5623" max="5623" width="8.140625" style="104" customWidth="1"/>
    <col min="5624" max="5624" width="9" style="104" customWidth="1"/>
    <col min="5625" max="5625" width="8.7109375" style="104" customWidth="1"/>
    <col min="5626" max="5627" width="8.85546875" style="104" customWidth="1"/>
    <col min="5628" max="5628" width="9" style="104" customWidth="1"/>
    <col min="5629" max="5629" width="9.28515625" style="104" customWidth="1"/>
    <col min="5630" max="5631" width="8.5703125" style="104" customWidth="1"/>
    <col min="5632" max="5632" width="8.42578125" style="104" customWidth="1"/>
    <col min="5633" max="5633" width="8.7109375" style="104" customWidth="1"/>
    <col min="5634" max="5634" width="8.42578125" style="104" customWidth="1"/>
    <col min="5635" max="5635" width="9" style="104" customWidth="1"/>
    <col min="5636" max="5639" width="0" style="104" hidden="1" customWidth="1"/>
    <col min="5640" max="5640" width="8.7109375" style="104" customWidth="1"/>
    <col min="5641" max="5641" width="10" style="104" bestFit="1" customWidth="1"/>
    <col min="5642" max="5642" width="11.42578125" style="104" bestFit="1" customWidth="1"/>
    <col min="5643" max="5643" width="23.28515625" style="104" customWidth="1"/>
    <col min="5644" max="5644" width="11.42578125" style="104" bestFit="1" customWidth="1"/>
    <col min="5645" max="5872" width="9.140625" style="104"/>
    <col min="5873" max="5873" width="5.28515625" style="104" customWidth="1"/>
    <col min="5874" max="5874" width="35.28515625" style="104" customWidth="1"/>
    <col min="5875" max="5875" width="8.7109375" style="104" customWidth="1"/>
    <col min="5876" max="5876" width="10.5703125" style="104" customWidth="1"/>
    <col min="5877" max="5877" width="9.85546875" style="104" customWidth="1"/>
    <col min="5878" max="5878" width="8.42578125" style="104" customWidth="1"/>
    <col min="5879" max="5879" width="8.140625" style="104" customWidth="1"/>
    <col min="5880" max="5880" width="9" style="104" customWidth="1"/>
    <col min="5881" max="5881" width="8.7109375" style="104" customWidth="1"/>
    <col min="5882" max="5883" width="8.85546875" style="104" customWidth="1"/>
    <col min="5884" max="5884" width="9" style="104" customWidth="1"/>
    <col min="5885" max="5885" width="9.28515625" style="104" customWidth="1"/>
    <col min="5886" max="5887" width="8.5703125" style="104" customWidth="1"/>
    <col min="5888" max="5888" width="8.42578125" style="104" customWidth="1"/>
    <col min="5889" max="5889" width="8.7109375" style="104" customWidth="1"/>
    <col min="5890" max="5890" width="8.42578125" style="104" customWidth="1"/>
    <col min="5891" max="5891" width="9" style="104" customWidth="1"/>
    <col min="5892" max="5895" width="0" style="104" hidden="1" customWidth="1"/>
    <col min="5896" max="5896" width="8.7109375" style="104" customWidth="1"/>
    <col min="5897" max="5897" width="10" style="104" bestFit="1" customWidth="1"/>
    <col min="5898" max="5898" width="11.42578125" style="104" bestFit="1" customWidth="1"/>
    <col min="5899" max="5899" width="23.28515625" style="104" customWidth="1"/>
    <col min="5900" max="5900" width="11.42578125" style="104" bestFit="1" customWidth="1"/>
    <col min="5901" max="6128" width="9.140625" style="104"/>
    <col min="6129" max="6129" width="5.28515625" style="104" customWidth="1"/>
    <col min="6130" max="6130" width="35.28515625" style="104" customWidth="1"/>
    <col min="6131" max="6131" width="8.7109375" style="104" customWidth="1"/>
    <col min="6132" max="6132" width="10.5703125" style="104" customWidth="1"/>
    <col min="6133" max="6133" width="9.85546875" style="104" customWidth="1"/>
    <col min="6134" max="6134" width="8.42578125" style="104" customWidth="1"/>
    <col min="6135" max="6135" width="8.140625" style="104" customWidth="1"/>
    <col min="6136" max="6136" width="9" style="104" customWidth="1"/>
    <col min="6137" max="6137" width="8.7109375" style="104" customWidth="1"/>
    <col min="6138" max="6139" width="8.85546875" style="104" customWidth="1"/>
    <col min="6140" max="6140" width="9" style="104" customWidth="1"/>
    <col min="6141" max="6141" width="9.28515625" style="104" customWidth="1"/>
    <col min="6142" max="6143" width="8.5703125" style="104" customWidth="1"/>
    <col min="6144" max="6144" width="8.42578125" style="104" customWidth="1"/>
    <col min="6145" max="6145" width="8.7109375" style="104" customWidth="1"/>
    <col min="6146" max="6146" width="8.42578125" style="104" customWidth="1"/>
    <col min="6147" max="6147" width="9" style="104" customWidth="1"/>
    <col min="6148" max="6151" width="0" style="104" hidden="1" customWidth="1"/>
    <col min="6152" max="6152" width="8.7109375" style="104" customWidth="1"/>
    <col min="6153" max="6153" width="10" style="104" bestFit="1" customWidth="1"/>
    <col min="6154" max="6154" width="11.42578125" style="104" bestFit="1" customWidth="1"/>
    <col min="6155" max="6155" width="23.28515625" style="104" customWidth="1"/>
    <col min="6156" max="6156" width="11.42578125" style="104" bestFit="1" customWidth="1"/>
    <col min="6157" max="6384" width="9.140625" style="104"/>
    <col min="6385" max="6385" width="5.28515625" style="104" customWidth="1"/>
    <col min="6386" max="6386" width="35.28515625" style="104" customWidth="1"/>
    <col min="6387" max="6387" width="8.7109375" style="104" customWidth="1"/>
    <col min="6388" max="6388" width="10.5703125" style="104" customWidth="1"/>
    <col min="6389" max="6389" width="9.85546875" style="104" customWidth="1"/>
    <col min="6390" max="6390" width="8.42578125" style="104" customWidth="1"/>
    <col min="6391" max="6391" width="8.140625" style="104" customWidth="1"/>
    <col min="6392" max="6392" width="9" style="104" customWidth="1"/>
    <col min="6393" max="6393" width="8.7109375" style="104" customWidth="1"/>
    <col min="6394" max="6395" width="8.85546875" style="104" customWidth="1"/>
    <col min="6396" max="6396" width="9" style="104" customWidth="1"/>
    <col min="6397" max="6397" width="9.28515625" style="104" customWidth="1"/>
    <col min="6398" max="6399" width="8.5703125" style="104" customWidth="1"/>
    <col min="6400" max="6400" width="8.42578125" style="104" customWidth="1"/>
    <col min="6401" max="6401" width="8.7109375" style="104" customWidth="1"/>
    <col min="6402" max="6402" width="8.42578125" style="104" customWidth="1"/>
    <col min="6403" max="6403" width="9" style="104" customWidth="1"/>
    <col min="6404" max="6407" width="0" style="104" hidden="1" customWidth="1"/>
    <col min="6408" max="6408" width="8.7109375" style="104" customWidth="1"/>
    <col min="6409" max="6409" width="10" style="104" bestFit="1" customWidth="1"/>
    <col min="6410" max="6410" width="11.42578125" style="104" bestFit="1" customWidth="1"/>
    <col min="6411" max="6411" width="23.28515625" style="104" customWidth="1"/>
    <col min="6412" max="6412" width="11.42578125" style="104" bestFit="1" customWidth="1"/>
    <col min="6413" max="6640" width="9.140625" style="104"/>
    <col min="6641" max="6641" width="5.28515625" style="104" customWidth="1"/>
    <col min="6642" max="6642" width="35.28515625" style="104" customWidth="1"/>
    <col min="6643" max="6643" width="8.7109375" style="104" customWidth="1"/>
    <col min="6644" max="6644" width="10.5703125" style="104" customWidth="1"/>
    <col min="6645" max="6645" width="9.85546875" style="104" customWidth="1"/>
    <col min="6646" max="6646" width="8.42578125" style="104" customWidth="1"/>
    <col min="6647" max="6647" width="8.140625" style="104" customWidth="1"/>
    <col min="6648" max="6648" width="9" style="104" customWidth="1"/>
    <col min="6649" max="6649" width="8.7109375" style="104" customWidth="1"/>
    <col min="6650" max="6651" width="8.85546875" style="104" customWidth="1"/>
    <col min="6652" max="6652" width="9" style="104" customWidth="1"/>
    <col min="6653" max="6653" width="9.28515625" style="104" customWidth="1"/>
    <col min="6654" max="6655" width="8.5703125" style="104" customWidth="1"/>
    <col min="6656" max="6656" width="8.42578125" style="104" customWidth="1"/>
    <col min="6657" max="6657" width="8.7109375" style="104" customWidth="1"/>
    <col min="6658" max="6658" width="8.42578125" style="104" customWidth="1"/>
    <col min="6659" max="6659" width="9" style="104" customWidth="1"/>
    <col min="6660" max="6663" width="0" style="104" hidden="1" customWidth="1"/>
    <col min="6664" max="6664" width="8.7109375" style="104" customWidth="1"/>
    <col min="6665" max="6665" width="10" style="104" bestFit="1" customWidth="1"/>
    <col min="6666" max="6666" width="11.42578125" style="104" bestFit="1" customWidth="1"/>
    <col min="6667" max="6667" width="23.28515625" style="104" customWidth="1"/>
    <col min="6668" max="6668" width="11.42578125" style="104" bestFit="1" customWidth="1"/>
    <col min="6669" max="6896" width="9.140625" style="104"/>
    <col min="6897" max="6897" width="5.28515625" style="104" customWidth="1"/>
    <col min="6898" max="6898" width="35.28515625" style="104" customWidth="1"/>
    <col min="6899" max="6899" width="8.7109375" style="104" customWidth="1"/>
    <col min="6900" max="6900" width="10.5703125" style="104" customWidth="1"/>
    <col min="6901" max="6901" width="9.85546875" style="104" customWidth="1"/>
    <col min="6902" max="6902" width="8.42578125" style="104" customWidth="1"/>
    <col min="6903" max="6903" width="8.140625" style="104" customWidth="1"/>
    <col min="6904" max="6904" width="9" style="104" customWidth="1"/>
    <col min="6905" max="6905" width="8.7109375" style="104" customWidth="1"/>
    <col min="6906" max="6907" width="8.85546875" style="104" customWidth="1"/>
    <col min="6908" max="6908" width="9" style="104" customWidth="1"/>
    <col min="6909" max="6909" width="9.28515625" style="104" customWidth="1"/>
    <col min="6910" max="6911" width="8.5703125" style="104" customWidth="1"/>
    <col min="6912" max="6912" width="8.42578125" style="104" customWidth="1"/>
    <col min="6913" max="6913" width="8.7109375" style="104" customWidth="1"/>
    <col min="6914" max="6914" width="8.42578125" style="104" customWidth="1"/>
    <col min="6915" max="6915" width="9" style="104" customWidth="1"/>
    <col min="6916" max="6919" width="0" style="104" hidden="1" customWidth="1"/>
    <col min="6920" max="6920" width="8.7109375" style="104" customWidth="1"/>
    <col min="6921" max="6921" width="10" style="104" bestFit="1" customWidth="1"/>
    <col min="6922" max="6922" width="11.42578125" style="104" bestFit="1" customWidth="1"/>
    <col min="6923" max="6923" width="23.28515625" style="104" customWidth="1"/>
    <col min="6924" max="6924" width="11.42578125" style="104" bestFit="1" customWidth="1"/>
    <col min="6925" max="7152" width="9.140625" style="104"/>
    <col min="7153" max="7153" width="5.28515625" style="104" customWidth="1"/>
    <col min="7154" max="7154" width="35.28515625" style="104" customWidth="1"/>
    <col min="7155" max="7155" width="8.7109375" style="104" customWidth="1"/>
    <col min="7156" max="7156" width="10.5703125" style="104" customWidth="1"/>
    <col min="7157" max="7157" width="9.85546875" style="104" customWidth="1"/>
    <col min="7158" max="7158" width="8.42578125" style="104" customWidth="1"/>
    <col min="7159" max="7159" width="8.140625" style="104" customWidth="1"/>
    <col min="7160" max="7160" width="9" style="104" customWidth="1"/>
    <col min="7161" max="7161" width="8.7109375" style="104" customWidth="1"/>
    <col min="7162" max="7163" width="8.85546875" style="104" customWidth="1"/>
    <col min="7164" max="7164" width="9" style="104" customWidth="1"/>
    <col min="7165" max="7165" width="9.28515625" style="104" customWidth="1"/>
    <col min="7166" max="7167" width="8.5703125" style="104" customWidth="1"/>
    <col min="7168" max="7168" width="8.42578125" style="104" customWidth="1"/>
    <col min="7169" max="7169" width="8.7109375" style="104" customWidth="1"/>
    <col min="7170" max="7170" width="8.42578125" style="104" customWidth="1"/>
    <col min="7171" max="7171" width="9" style="104" customWidth="1"/>
    <col min="7172" max="7175" width="0" style="104" hidden="1" customWidth="1"/>
    <col min="7176" max="7176" width="8.7109375" style="104" customWidth="1"/>
    <col min="7177" max="7177" width="10" style="104" bestFit="1" customWidth="1"/>
    <col min="7178" max="7178" width="11.42578125" style="104" bestFit="1" customWidth="1"/>
    <col min="7179" max="7179" width="23.28515625" style="104" customWidth="1"/>
    <col min="7180" max="7180" width="11.42578125" style="104" bestFit="1" customWidth="1"/>
    <col min="7181" max="7408" width="9.140625" style="104"/>
    <col min="7409" max="7409" width="5.28515625" style="104" customWidth="1"/>
    <col min="7410" max="7410" width="35.28515625" style="104" customWidth="1"/>
    <col min="7411" max="7411" width="8.7109375" style="104" customWidth="1"/>
    <col min="7412" max="7412" width="10.5703125" style="104" customWidth="1"/>
    <col min="7413" max="7413" width="9.85546875" style="104" customWidth="1"/>
    <col min="7414" max="7414" width="8.42578125" style="104" customWidth="1"/>
    <col min="7415" max="7415" width="8.140625" style="104" customWidth="1"/>
    <col min="7416" max="7416" width="9" style="104" customWidth="1"/>
    <col min="7417" max="7417" width="8.7109375" style="104" customWidth="1"/>
    <col min="7418" max="7419" width="8.85546875" style="104" customWidth="1"/>
    <col min="7420" max="7420" width="9" style="104" customWidth="1"/>
    <col min="7421" max="7421" width="9.28515625" style="104" customWidth="1"/>
    <col min="7422" max="7423" width="8.5703125" style="104" customWidth="1"/>
    <col min="7424" max="7424" width="8.42578125" style="104" customWidth="1"/>
    <col min="7425" max="7425" width="8.7109375" style="104" customWidth="1"/>
    <col min="7426" max="7426" width="8.42578125" style="104" customWidth="1"/>
    <col min="7427" max="7427" width="9" style="104" customWidth="1"/>
    <col min="7428" max="7431" width="0" style="104" hidden="1" customWidth="1"/>
    <col min="7432" max="7432" width="8.7109375" style="104" customWidth="1"/>
    <col min="7433" max="7433" width="10" style="104" bestFit="1" customWidth="1"/>
    <col min="7434" max="7434" width="11.42578125" style="104" bestFit="1" customWidth="1"/>
    <col min="7435" max="7435" width="23.28515625" style="104" customWidth="1"/>
    <col min="7436" max="7436" width="11.42578125" style="104" bestFit="1" customWidth="1"/>
    <col min="7437" max="7664" width="9.140625" style="104"/>
    <col min="7665" max="7665" width="5.28515625" style="104" customWidth="1"/>
    <col min="7666" max="7666" width="35.28515625" style="104" customWidth="1"/>
    <col min="7667" max="7667" width="8.7109375" style="104" customWidth="1"/>
    <col min="7668" max="7668" width="10.5703125" style="104" customWidth="1"/>
    <col min="7669" max="7669" width="9.85546875" style="104" customWidth="1"/>
    <col min="7670" max="7670" width="8.42578125" style="104" customWidth="1"/>
    <col min="7671" max="7671" width="8.140625" style="104" customWidth="1"/>
    <col min="7672" max="7672" width="9" style="104" customWidth="1"/>
    <col min="7673" max="7673" width="8.7109375" style="104" customWidth="1"/>
    <col min="7674" max="7675" width="8.85546875" style="104" customWidth="1"/>
    <col min="7676" max="7676" width="9" style="104" customWidth="1"/>
    <col min="7677" max="7677" width="9.28515625" style="104" customWidth="1"/>
    <col min="7678" max="7679" width="8.5703125" style="104" customWidth="1"/>
    <col min="7680" max="7680" width="8.42578125" style="104" customWidth="1"/>
    <col min="7681" max="7681" width="8.7109375" style="104" customWidth="1"/>
    <col min="7682" max="7682" width="8.42578125" style="104" customWidth="1"/>
    <col min="7683" max="7683" width="9" style="104" customWidth="1"/>
    <col min="7684" max="7687" width="0" style="104" hidden="1" customWidth="1"/>
    <col min="7688" max="7688" width="8.7109375" style="104" customWidth="1"/>
    <col min="7689" max="7689" width="10" style="104" bestFit="1" customWidth="1"/>
    <col min="7690" max="7690" width="11.42578125" style="104" bestFit="1" customWidth="1"/>
    <col min="7691" max="7691" width="23.28515625" style="104" customWidth="1"/>
    <col min="7692" max="7692" width="11.42578125" style="104" bestFit="1" customWidth="1"/>
    <col min="7693" max="7920" width="9.140625" style="104"/>
    <col min="7921" max="7921" width="5.28515625" style="104" customWidth="1"/>
    <col min="7922" max="7922" width="35.28515625" style="104" customWidth="1"/>
    <col min="7923" max="7923" width="8.7109375" style="104" customWidth="1"/>
    <col min="7924" max="7924" width="10.5703125" style="104" customWidth="1"/>
    <col min="7925" max="7925" width="9.85546875" style="104" customWidth="1"/>
    <col min="7926" max="7926" width="8.42578125" style="104" customWidth="1"/>
    <col min="7927" max="7927" width="8.140625" style="104" customWidth="1"/>
    <col min="7928" max="7928" width="9" style="104" customWidth="1"/>
    <col min="7929" max="7929" width="8.7109375" style="104" customWidth="1"/>
    <col min="7930" max="7931" width="8.85546875" style="104" customWidth="1"/>
    <col min="7932" max="7932" width="9" style="104" customWidth="1"/>
    <col min="7933" max="7933" width="9.28515625" style="104" customWidth="1"/>
    <col min="7934" max="7935" width="8.5703125" style="104" customWidth="1"/>
    <col min="7936" max="7936" width="8.42578125" style="104" customWidth="1"/>
    <col min="7937" max="7937" width="8.7109375" style="104" customWidth="1"/>
    <col min="7938" max="7938" width="8.42578125" style="104" customWidth="1"/>
    <col min="7939" max="7939" width="9" style="104" customWidth="1"/>
    <col min="7940" max="7943" width="0" style="104" hidden="1" customWidth="1"/>
    <col min="7944" max="7944" width="8.7109375" style="104" customWidth="1"/>
    <col min="7945" max="7945" width="10" style="104" bestFit="1" customWidth="1"/>
    <col min="7946" max="7946" width="11.42578125" style="104" bestFit="1" customWidth="1"/>
    <col min="7947" max="7947" width="23.28515625" style="104" customWidth="1"/>
    <col min="7948" max="7948" width="11.42578125" style="104" bestFit="1" customWidth="1"/>
    <col min="7949" max="8176" width="9.140625" style="104"/>
    <col min="8177" max="8177" width="5.28515625" style="104" customWidth="1"/>
    <col min="8178" max="8178" width="35.28515625" style="104" customWidth="1"/>
    <col min="8179" max="8179" width="8.7109375" style="104" customWidth="1"/>
    <col min="8180" max="8180" width="10.5703125" style="104" customWidth="1"/>
    <col min="8181" max="8181" width="9.85546875" style="104" customWidth="1"/>
    <col min="8182" max="8182" width="8.42578125" style="104" customWidth="1"/>
    <col min="8183" max="8183" width="8.140625" style="104" customWidth="1"/>
    <col min="8184" max="8184" width="9" style="104" customWidth="1"/>
    <col min="8185" max="8185" width="8.7109375" style="104" customWidth="1"/>
    <col min="8186" max="8187" width="8.85546875" style="104" customWidth="1"/>
    <col min="8188" max="8188" width="9" style="104" customWidth="1"/>
    <col min="8189" max="8189" width="9.28515625" style="104" customWidth="1"/>
    <col min="8190" max="8191" width="8.5703125" style="104" customWidth="1"/>
    <col min="8192" max="8192" width="8.42578125" style="104" customWidth="1"/>
    <col min="8193" max="8193" width="8.7109375" style="104" customWidth="1"/>
    <col min="8194" max="8194" width="8.42578125" style="104" customWidth="1"/>
    <col min="8195" max="8195" width="9" style="104" customWidth="1"/>
    <col min="8196" max="8199" width="0" style="104" hidden="1" customWidth="1"/>
    <col min="8200" max="8200" width="8.7109375" style="104" customWidth="1"/>
    <col min="8201" max="8201" width="10" style="104" bestFit="1" customWidth="1"/>
    <col min="8202" max="8202" width="11.42578125" style="104" bestFit="1" customWidth="1"/>
    <col min="8203" max="8203" width="23.28515625" style="104" customWidth="1"/>
    <col min="8204" max="8204" width="11.42578125" style="104" bestFit="1" customWidth="1"/>
    <col min="8205" max="8432" width="9.140625" style="104"/>
    <col min="8433" max="8433" width="5.28515625" style="104" customWidth="1"/>
    <col min="8434" max="8434" width="35.28515625" style="104" customWidth="1"/>
    <col min="8435" max="8435" width="8.7109375" style="104" customWidth="1"/>
    <col min="8436" max="8436" width="10.5703125" style="104" customWidth="1"/>
    <col min="8437" max="8437" width="9.85546875" style="104" customWidth="1"/>
    <col min="8438" max="8438" width="8.42578125" style="104" customWidth="1"/>
    <col min="8439" max="8439" width="8.140625" style="104" customWidth="1"/>
    <col min="8440" max="8440" width="9" style="104" customWidth="1"/>
    <col min="8441" max="8441" width="8.7109375" style="104" customWidth="1"/>
    <col min="8442" max="8443" width="8.85546875" style="104" customWidth="1"/>
    <col min="8444" max="8444" width="9" style="104" customWidth="1"/>
    <col min="8445" max="8445" width="9.28515625" style="104" customWidth="1"/>
    <col min="8446" max="8447" width="8.5703125" style="104" customWidth="1"/>
    <col min="8448" max="8448" width="8.42578125" style="104" customWidth="1"/>
    <col min="8449" max="8449" width="8.7109375" style="104" customWidth="1"/>
    <col min="8450" max="8450" width="8.42578125" style="104" customWidth="1"/>
    <col min="8451" max="8451" width="9" style="104" customWidth="1"/>
    <col min="8452" max="8455" width="0" style="104" hidden="1" customWidth="1"/>
    <col min="8456" max="8456" width="8.7109375" style="104" customWidth="1"/>
    <col min="8457" max="8457" width="10" style="104" bestFit="1" customWidth="1"/>
    <col min="8458" max="8458" width="11.42578125" style="104" bestFit="1" customWidth="1"/>
    <col min="8459" max="8459" width="23.28515625" style="104" customWidth="1"/>
    <col min="8460" max="8460" width="11.42578125" style="104" bestFit="1" customWidth="1"/>
    <col min="8461" max="8688" width="9.140625" style="104"/>
    <col min="8689" max="8689" width="5.28515625" style="104" customWidth="1"/>
    <col min="8690" max="8690" width="35.28515625" style="104" customWidth="1"/>
    <col min="8691" max="8691" width="8.7109375" style="104" customWidth="1"/>
    <col min="8692" max="8692" width="10.5703125" style="104" customWidth="1"/>
    <col min="8693" max="8693" width="9.85546875" style="104" customWidth="1"/>
    <col min="8694" max="8694" width="8.42578125" style="104" customWidth="1"/>
    <col min="8695" max="8695" width="8.140625" style="104" customWidth="1"/>
    <col min="8696" max="8696" width="9" style="104" customWidth="1"/>
    <col min="8697" max="8697" width="8.7109375" style="104" customWidth="1"/>
    <col min="8698" max="8699" width="8.85546875" style="104" customWidth="1"/>
    <col min="8700" max="8700" width="9" style="104" customWidth="1"/>
    <col min="8701" max="8701" width="9.28515625" style="104" customWidth="1"/>
    <col min="8702" max="8703" width="8.5703125" style="104" customWidth="1"/>
    <col min="8704" max="8704" width="8.42578125" style="104" customWidth="1"/>
    <col min="8705" max="8705" width="8.7109375" style="104" customWidth="1"/>
    <col min="8706" max="8706" width="8.42578125" style="104" customWidth="1"/>
    <col min="8707" max="8707" width="9" style="104" customWidth="1"/>
    <col min="8708" max="8711" width="0" style="104" hidden="1" customWidth="1"/>
    <col min="8712" max="8712" width="8.7109375" style="104" customWidth="1"/>
    <col min="8713" max="8713" width="10" style="104" bestFit="1" customWidth="1"/>
    <col min="8714" max="8714" width="11.42578125" style="104" bestFit="1" customWidth="1"/>
    <col min="8715" max="8715" width="23.28515625" style="104" customWidth="1"/>
    <col min="8716" max="8716" width="11.42578125" style="104" bestFit="1" customWidth="1"/>
    <col min="8717" max="8944" width="9.140625" style="104"/>
    <col min="8945" max="8945" width="5.28515625" style="104" customWidth="1"/>
    <col min="8946" max="8946" width="35.28515625" style="104" customWidth="1"/>
    <col min="8947" max="8947" width="8.7109375" style="104" customWidth="1"/>
    <col min="8948" max="8948" width="10.5703125" style="104" customWidth="1"/>
    <col min="8949" max="8949" width="9.85546875" style="104" customWidth="1"/>
    <col min="8950" max="8950" width="8.42578125" style="104" customWidth="1"/>
    <col min="8951" max="8951" width="8.140625" style="104" customWidth="1"/>
    <col min="8952" max="8952" width="9" style="104" customWidth="1"/>
    <col min="8953" max="8953" width="8.7109375" style="104" customWidth="1"/>
    <col min="8954" max="8955" width="8.85546875" style="104" customWidth="1"/>
    <col min="8956" max="8956" width="9" style="104" customWidth="1"/>
    <col min="8957" max="8957" width="9.28515625" style="104" customWidth="1"/>
    <col min="8958" max="8959" width="8.5703125" style="104" customWidth="1"/>
    <col min="8960" max="8960" width="8.42578125" style="104" customWidth="1"/>
    <col min="8961" max="8961" width="8.7109375" style="104" customWidth="1"/>
    <col min="8962" max="8962" width="8.42578125" style="104" customWidth="1"/>
    <col min="8963" max="8963" width="9" style="104" customWidth="1"/>
    <col min="8964" max="8967" width="0" style="104" hidden="1" customWidth="1"/>
    <col min="8968" max="8968" width="8.7109375" style="104" customWidth="1"/>
    <col min="8969" max="8969" width="10" style="104" bestFit="1" customWidth="1"/>
    <col min="8970" max="8970" width="11.42578125" style="104" bestFit="1" customWidth="1"/>
    <col min="8971" max="8971" width="23.28515625" style="104" customWidth="1"/>
    <col min="8972" max="8972" width="11.42578125" style="104" bestFit="1" customWidth="1"/>
    <col min="8973" max="9200" width="9.140625" style="104"/>
    <col min="9201" max="9201" width="5.28515625" style="104" customWidth="1"/>
    <col min="9202" max="9202" width="35.28515625" style="104" customWidth="1"/>
    <col min="9203" max="9203" width="8.7109375" style="104" customWidth="1"/>
    <col min="9204" max="9204" width="10.5703125" style="104" customWidth="1"/>
    <col min="9205" max="9205" width="9.85546875" style="104" customWidth="1"/>
    <col min="9206" max="9206" width="8.42578125" style="104" customWidth="1"/>
    <col min="9207" max="9207" width="8.140625" style="104" customWidth="1"/>
    <col min="9208" max="9208" width="9" style="104" customWidth="1"/>
    <col min="9209" max="9209" width="8.7109375" style="104" customWidth="1"/>
    <col min="9210" max="9211" width="8.85546875" style="104" customWidth="1"/>
    <col min="9212" max="9212" width="9" style="104" customWidth="1"/>
    <col min="9213" max="9213" width="9.28515625" style="104" customWidth="1"/>
    <col min="9214" max="9215" width="8.5703125" style="104" customWidth="1"/>
    <col min="9216" max="9216" width="8.42578125" style="104" customWidth="1"/>
    <col min="9217" max="9217" width="8.7109375" style="104" customWidth="1"/>
    <col min="9218" max="9218" width="8.42578125" style="104" customWidth="1"/>
    <col min="9219" max="9219" width="9" style="104" customWidth="1"/>
    <col min="9220" max="9223" width="0" style="104" hidden="1" customWidth="1"/>
    <col min="9224" max="9224" width="8.7109375" style="104" customWidth="1"/>
    <col min="9225" max="9225" width="10" style="104" bestFit="1" customWidth="1"/>
    <col min="9226" max="9226" width="11.42578125" style="104" bestFit="1" customWidth="1"/>
    <col min="9227" max="9227" width="23.28515625" style="104" customWidth="1"/>
    <col min="9228" max="9228" width="11.42578125" style="104" bestFit="1" customWidth="1"/>
    <col min="9229" max="9456" width="9.140625" style="104"/>
    <col min="9457" max="9457" width="5.28515625" style="104" customWidth="1"/>
    <col min="9458" max="9458" width="35.28515625" style="104" customWidth="1"/>
    <col min="9459" max="9459" width="8.7109375" style="104" customWidth="1"/>
    <col min="9460" max="9460" width="10.5703125" style="104" customWidth="1"/>
    <col min="9461" max="9461" width="9.85546875" style="104" customWidth="1"/>
    <col min="9462" max="9462" width="8.42578125" style="104" customWidth="1"/>
    <col min="9463" max="9463" width="8.140625" style="104" customWidth="1"/>
    <col min="9464" max="9464" width="9" style="104" customWidth="1"/>
    <col min="9465" max="9465" width="8.7109375" style="104" customWidth="1"/>
    <col min="9466" max="9467" width="8.85546875" style="104" customWidth="1"/>
    <col min="9468" max="9468" width="9" style="104" customWidth="1"/>
    <col min="9469" max="9469" width="9.28515625" style="104" customWidth="1"/>
    <col min="9470" max="9471" width="8.5703125" style="104" customWidth="1"/>
    <col min="9472" max="9472" width="8.42578125" style="104" customWidth="1"/>
    <col min="9473" max="9473" width="8.7109375" style="104" customWidth="1"/>
    <col min="9474" max="9474" width="8.42578125" style="104" customWidth="1"/>
    <col min="9475" max="9475" width="9" style="104" customWidth="1"/>
    <col min="9476" max="9479" width="0" style="104" hidden="1" customWidth="1"/>
    <col min="9480" max="9480" width="8.7109375" style="104" customWidth="1"/>
    <col min="9481" max="9481" width="10" style="104" bestFit="1" customWidth="1"/>
    <col min="9482" max="9482" width="11.42578125" style="104" bestFit="1" customWidth="1"/>
    <col min="9483" max="9483" width="23.28515625" style="104" customWidth="1"/>
    <col min="9484" max="9484" width="11.42578125" style="104" bestFit="1" customWidth="1"/>
    <col min="9485" max="9712" width="9.140625" style="104"/>
    <col min="9713" max="9713" width="5.28515625" style="104" customWidth="1"/>
    <col min="9714" max="9714" width="35.28515625" style="104" customWidth="1"/>
    <col min="9715" max="9715" width="8.7109375" style="104" customWidth="1"/>
    <col min="9716" max="9716" width="10.5703125" style="104" customWidth="1"/>
    <col min="9717" max="9717" width="9.85546875" style="104" customWidth="1"/>
    <col min="9718" max="9718" width="8.42578125" style="104" customWidth="1"/>
    <col min="9719" max="9719" width="8.140625" style="104" customWidth="1"/>
    <col min="9720" max="9720" width="9" style="104" customWidth="1"/>
    <col min="9721" max="9721" width="8.7109375" style="104" customWidth="1"/>
    <col min="9722" max="9723" width="8.85546875" style="104" customWidth="1"/>
    <col min="9724" max="9724" width="9" style="104" customWidth="1"/>
    <col min="9725" max="9725" width="9.28515625" style="104" customWidth="1"/>
    <col min="9726" max="9727" width="8.5703125" style="104" customWidth="1"/>
    <col min="9728" max="9728" width="8.42578125" style="104" customWidth="1"/>
    <col min="9729" max="9729" width="8.7109375" style="104" customWidth="1"/>
    <col min="9730" max="9730" width="8.42578125" style="104" customWidth="1"/>
    <col min="9731" max="9731" width="9" style="104" customWidth="1"/>
    <col min="9732" max="9735" width="0" style="104" hidden="1" customWidth="1"/>
    <col min="9736" max="9736" width="8.7109375" style="104" customWidth="1"/>
    <col min="9737" max="9737" width="10" style="104" bestFit="1" customWidth="1"/>
    <col min="9738" max="9738" width="11.42578125" style="104" bestFit="1" customWidth="1"/>
    <col min="9739" max="9739" width="23.28515625" style="104" customWidth="1"/>
    <col min="9740" max="9740" width="11.42578125" style="104" bestFit="1" customWidth="1"/>
    <col min="9741" max="9968" width="9.140625" style="104"/>
    <col min="9969" max="9969" width="5.28515625" style="104" customWidth="1"/>
    <col min="9970" max="9970" width="35.28515625" style="104" customWidth="1"/>
    <col min="9971" max="9971" width="8.7109375" style="104" customWidth="1"/>
    <col min="9972" max="9972" width="10.5703125" style="104" customWidth="1"/>
    <col min="9973" max="9973" width="9.85546875" style="104" customWidth="1"/>
    <col min="9974" max="9974" width="8.42578125" style="104" customWidth="1"/>
    <col min="9975" max="9975" width="8.140625" style="104" customWidth="1"/>
    <col min="9976" max="9976" width="9" style="104" customWidth="1"/>
    <col min="9977" max="9977" width="8.7109375" style="104" customWidth="1"/>
    <col min="9978" max="9979" width="8.85546875" style="104" customWidth="1"/>
    <col min="9980" max="9980" width="9" style="104" customWidth="1"/>
    <col min="9981" max="9981" width="9.28515625" style="104" customWidth="1"/>
    <col min="9982" max="9983" width="8.5703125" style="104" customWidth="1"/>
    <col min="9984" max="9984" width="8.42578125" style="104" customWidth="1"/>
    <col min="9985" max="9985" width="8.7109375" style="104" customWidth="1"/>
    <col min="9986" max="9986" width="8.42578125" style="104" customWidth="1"/>
    <col min="9987" max="9987" width="9" style="104" customWidth="1"/>
    <col min="9988" max="9991" width="0" style="104" hidden="1" customWidth="1"/>
    <col min="9992" max="9992" width="8.7109375" style="104" customWidth="1"/>
    <col min="9993" max="9993" width="10" style="104" bestFit="1" customWidth="1"/>
    <col min="9994" max="9994" width="11.42578125" style="104" bestFit="1" customWidth="1"/>
    <col min="9995" max="9995" width="23.28515625" style="104" customWidth="1"/>
    <col min="9996" max="9996" width="11.42578125" style="104" bestFit="1" customWidth="1"/>
    <col min="9997" max="10224" width="9.140625" style="104"/>
    <col min="10225" max="10225" width="5.28515625" style="104" customWidth="1"/>
    <col min="10226" max="10226" width="35.28515625" style="104" customWidth="1"/>
    <col min="10227" max="10227" width="8.7109375" style="104" customWidth="1"/>
    <col min="10228" max="10228" width="10.5703125" style="104" customWidth="1"/>
    <col min="10229" max="10229" width="9.85546875" style="104" customWidth="1"/>
    <col min="10230" max="10230" width="8.42578125" style="104" customWidth="1"/>
    <col min="10231" max="10231" width="8.140625" style="104" customWidth="1"/>
    <col min="10232" max="10232" width="9" style="104" customWidth="1"/>
    <col min="10233" max="10233" width="8.7109375" style="104" customWidth="1"/>
    <col min="10234" max="10235" width="8.85546875" style="104" customWidth="1"/>
    <col min="10236" max="10236" width="9" style="104" customWidth="1"/>
    <col min="10237" max="10237" width="9.28515625" style="104" customWidth="1"/>
    <col min="10238" max="10239" width="8.5703125" style="104" customWidth="1"/>
    <col min="10240" max="10240" width="8.42578125" style="104" customWidth="1"/>
    <col min="10241" max="10241" width="8.7109375" style="104" customWidth="1"/>
    <col min="10242" max="10242" width="8.42578125" style="104" customWidth="1"/>
    <col min="10243" max="10243" width="9" style="104" customWidth="1"/>
    <col min="10244" max="10247" width="0" style="104" hidden="1" customWidth="1"/>
    <col min="10248" max="10248" width="8.7109375" style="104" customWidth="1"/>
    <col min="10249" max="10249" width="10" style="104" bestFit="1" customWidth="1"/>
    <col min="10250" max="10250" width="11.42578125" style="104" bestFit="1" customWidth="1"/>
    <col min="10251" max="10251" width="23.28515625" style="104" customWidth="1"/>
    <col min="10252" max="10252" width="11.42578125" style="104" bestFit="1" customWidth="1"/>
    <col min="10253" max="10480" width="9.140625" style="104"/>
    <col min="10481" max="10481" width="5.28515625" style="104" customWidth="1"/>
    <col min="10482" max="10482" width="35.28515625" style="104" customWidth="1"/>
    <col min="10483" max="10483" width="8.7109375" style="104" customWidth="1"/>
    <col min="10484" max="10484" width="10.5703125" style="104" customWidth="1"/>
    <col min="10485" max="10485" width="9.85546875" style="104" customWidth="1"/>
    <col min="10486" max="10486" width="8.42578125" style="104" customWidth="1"/>
    <col min="10487" max="10487" width="8.140625" style="104" customWidth="1"/>
    <col min="10488" max="10488" width="9" style="104" customWidth="1"/>
    <col min="10489" max="10489" width="8.7109375" style="104" customWidth="1"/>
    <col min="10490" max="10491" width="8.85546875" style="104" customWidth="1"/>
    <col min="10492" max="10492" width="9" style="104" customWidth="1"/>
    <col min="10493" max="10493" width="9.28515625" style="104" customWidth="1"/>
    <col min="10494" max="10495" width="8.5703125" style="104" customWidth="1"/>
    <col min="10496" max="10496" width="8.42578125" style="104" customWidth="1"/>
    <col min="10497" max="10497" width="8.7109375" style="104" customWidth="1"/>
    <col min="10498" max="10498" width="8.42578125" style="104" customWidth="1"/>
    <col min="10499" max="10499" width="9" style="104" customWidth="1"/>
    <col min="10500" max="10503" width="0" style="104" hidden="1" customWidth="1"/>
    <col min="10504" max="10504" width="8.7109375" style="104" customWidth="1"/>
    <col min="10505" max="10505" width="10" style="104" bestFit="1" customWidth="1"/>
    <col min="10506" max="10506" width="11.42578125" style="104" bestFit="1" customWidth="1"/>
    <col min="10507" max="10507" width="23.28515625" style="104" customWidth="1"/>
    <col min="10508" max="10508" width="11.42578125" style="104" bestFit="1" customWidth="1"/>
    <col min="10509" max="10736" width="9.140625" style="104"/>
    <col min="10737" max="10737" width="5.28515625" style="104" customWidth="1"/>
    <col min="10738" max="10738" width="35.28515625" style="104" customWidth="1"/>
    <col min="10739" max="10739" width="8.7109375" style="104" customWidth="1"/>
    <col min="10740" max="10740" width="10.5703125" style="104" customWidth="1"/>
    <col min="10741" max="10741" width="9.85546875" style="104" customWidth="1"/>
    <col min="10742" max="10742" width="8.42578125" style="104" customWidth="1"/>
    <col min="10743" max="10743" width="8.140625" style="104" customWidth="1"/>
    <col min="10744" max="10744" width="9" style="104" customWidth="1"/>
    <col min="10745" max="10745" width="8.7109375" style="104" customWidth="1"/>
    <col min="10746" max="10747" width="8.85546875" style="104" customWidth="1"/>
    <col min="10748" max="10748" width="9" style="104" customWidth="1"/>
    <col min="10749" max="10749" width="9.28515625" style="104" customWidth="1"/>
    <col min="10750" max="10751" width="8.5703125" style="104" customWidth="1"/>
    <col min="10752" max="10752" width="8.42578125" style="104" customWidth="1"/>
    <col min="10753" max="10753" width="8.7109375" style="104" customWidth="1"/>
    <col min="10754" max="10754" width="8.42578125" style="104" customWidth="1"/>
    <col min="10755" max="10755" width="9" style="104" customWidth="1"/>
    <col min="10756" max="10759" width="0" style="104" hidden="1" customWidth="1"/>
    <col min="10760" max="10760" width="8.7109375" style="104" customWidth="1"/>
    <col min="10761" max="10761" width="10" style="104" bestFit="1" customWidth="1"/>
    <col min="10762" max="10762" width="11.42578125" style="104" bestFit="1" customWidth="1"/>
    <col min="10763" max="10763" width="23.28515625" style="104" customWidth="1"/>
    <col min="10764" max="10764" width="11.42578125" style="104" bestFit="1" customWidth="1"/>
    <col min="10765" max="10992" width="9.140625" style="104"/>
    <col min="10993" max="10993" width="5.28515625" style="104" customWidth="1"/>
    <col min="10994" max="10994" width="35.28515625" style="104" customWidth="1"/>
    <col min="10995" max="10995" width="8.7109375" style="104" customWidth="1"/>
    <col min="10996" max="10996" width="10.5703125" style="104" customWidth="1"/>
    <col min="10997" max="10997" width="9.85546875" style="104" customWidth="1"/>
    <col min="10998" max="10998" width="8.42578125" style="104" customWidth="1"/>
    <col min="10999" max="10999" width="8.140625" style="104" customWidth="1"/>
    <col min="11000" max="11000" width="9" style="104" customWidth="1"/>
    <col min="11001" max="11001" width="8.7109375" style="104" customWidth="1"/>
    <col min="11002" max="11003" width="8.85546875" style="104" customWidth="1"/>
    <col min="11004" max="11004" width="9" style="104" customWidth="1"/>
    <col min="11005" max="11005" width="9.28515625" style="104" customWidth="1"/>
    <col min="11006" max="11007" width="8.5703125" style="104" customWidth="1"/>
    <col min="11008" max="11008" width="8.42578125" style="104" customWidth="1"/>
    <col min="11009" max="11009" width="8.7109375" style="104" customWidth="1"/>
    <col min="11010" max="11010" width="8.42578125" style="104" customWidth="1"/>
    <col min="11011" max="11011" width="9" style="104" customWidth="1"/>
    <col min="11012" max="11015" width="0" style="104" hidden="1" customWidth="1"/>
    <col min="11016" max="11016" width="8.7109375" style="104" customWidth="1"/>
    <col min="11017" max="11017" width="10" style="104" bestFit="1" customWidth="1"/>
    <col min="11018" max="11018" width="11.42578125" style="104" bestFit="1" customWidth="1"/>
    <col min="11019" max="11019" width="23.28515625" style="104" customWidth="1"/>
    <col min="11020" max="11020" width="11.42578125" style="104" bestFit="1" customWidth="1"/>
    <col min="11021" max="11248" width="9.140625" style="104"/>
    <col min="11249" max="11249" width="5.28515625" style="104" customWidth="1"/>
    <col min="11250" max="11250" width="35.28515625" style="104" customWidth="1"/>
    <col min="11251" max="11251" width="8.7109375" style="104" customWidth="1"/>
    <col min="11252" max="11252" width="10.5703125" style="104" customWidth="1"/>
    <col min="11253" max="11253" width="9.85546875" style="104" customWidth="1"/>
    <col min="11254" max="11254" width="8.42578125" style="104" customWidth="1"/>
    <col min="11255" max="11255" width="8.140625" style="104" customWidth="1"/>
    <col min="11256" max="11256" width="9" style="104" customWidth="1"/>
    <col min="11257" max="11257" width="8.7109375" style="104" customWidth="1"/>
    <col min="11258" max="11259" width="8.85546875" style="104" customWidth="1"/>
    <col min="11260" max="11260" width="9" style="104" customWidth="1"/>
    <col min="11261" max="11261" width="9.28515625" style="104" customWidth="1"/>
    <col min="11262" max="11263" width="8.5703125" style="104" customWidth="1"/>
    <col min="11264" max="11264" width="8.42578125" style="104" customWidth="1"/>
    <col min="11265" max="11265" width="8.7109375" style="104" customWidth="1"/>
    <col min="11266" max="11266" width="8.42578125" style="104" customWidth="1"/>
    <col min="11267" max="11267" width="9" style="104" customWidth="1"/>
    <col min="11268" max="11271" width="0" style="104" hidden="1" customWidth="1"/>
    <col min="11272" max="11272" width="8.7109375" style="104" customWidth="1"/>
    <col min="11273" max="11273" width="10" style="104" bestFit="1" customWidth="1"/>
    <col min="11274" max="11274" width="11.42578125" style="104" bestFit="1" customWidth="1"/>
    <col min="11275" max="11275" width="23.28515625" style="104" customWidth="1"/>
    <col min="11276" max="11276" width="11.42578125" style="104" bestFit="1" customWidth="1"/>
    <col min="11277" max="11504" width="9.140625" style="104"/>
    <col min="11505" max="11505" width="5.28515625" style="104" customWidth="1"/>
    <col min="11506" max="11506" width="35.28515625" style="104" customWidth="1"/>
    <col min="11507" max="11507" width="8.7109375" style="104" customWidth="1"/>
    <col min="11508" max="11508" width="10.5703125" style="104" customWidth="1"/>
    <col min="11509" max="11509" width="9.85546875" style="104" customWidth="1"/>
    <col min="11510" max="11510" width="8.42578125" style="104" customWidth="1"/>
    <col min="11511" max="11511" width="8.140625" style="104" customWidth="1"/>
    <col min="11512" max="11512" width="9" style="104" customWidth="1"/>
    <col min="11513" max="11513" width="8.7109375" style="104" customWidth="1"/>
    <col min="11514" max="11515" width="8.85546875" style="104" customWidth="1"/>
    <col min="11516" max="11516" width="9" style="104" customWidth="1"/>
    <col min="11517" max="11517" width="9.28515625" style="104" customWidth="1"/>
    <col min="11518" max="11519" width="8.5703125" style="104" customWidth="1"/>
    <col min="11520" max="11520" width="8.42578125" style="104" customWidth="1"/>
    <col min="11521" max="11521" width="8.7109375" style="104" customWidth="1"/>
    <col min="11522" max="11522" width="8.42578125" style="104" customWidth="1"/>
    <col min="11523" max="11523" width="9" style="104" customWidth="1"/>
    <col min="11524" max="11527" width="0" style="104" hidden="1" customWidth="1"/>
    <col min="11528" max="11528" width="8.7109375" style="104" customWidth="1"/>
    <col min="11529" max="11529" width="10" style="104" bestFit="1" customWidth="1"/>
    <col min="11530" max="11530" width="11.42578125" style="104" bestFit="1" customWidth="1"/>
    <col min="11531" max="11531" width="23.28515625" style="104" customWidth="1"/>
    <col min="11532" max="11532" width="11.42578125" style="104" bestFit="1" customWidth="1"/>
    <col min="11533" max="11760" width="9.140625" style="104"/>
    <col min="11761" max="11761" width="5.28515625" style="104" customWidth="1"/>
    <col min="11762" max="11762" width="35.28515625" style="104" customWidth="1"/>
    <col min="11763" max="11763" width="8.7109375" style="104" customWidth="1"/>
    <col min="11764" max="11764" width="10.5703125" style="104" customWidth="1"/>
    <col min="11765" max="11765" width="9.85546875" style="104" customWidth="1"/>
    <col min="11766" max="11766" width="8.42578125" style="104" customWidth="1"/>
    <col min="11767" max="11767" width="8.140625" style="104" customWidth="1"/>
    <col min="11768" max="11768" width="9" style="104" customWidth="1"/>
    <col min="11769" max="11769" width="8.7109375" style="104" customWidth="1"/>
    <col min="11770" max="11771" width="8.85546875" style="104" customWidth="1"/>
    <col min="11772" max="11772" width="9" style="104" customWidth="1"/>
    <col min="11773" max="11773" width="9.28515625" style="104" customWidth="1"/>
    <col min="11774" max="11775" width="8.5703125" style="104" customWidth="1"/>
    <col min="11776" max="11776" width="8.42578125" style="104" customWidth="1"/>
    <col min="11777" max="11777" width="8.7109375" style="104" customWidth="1"/>
    <col min="11778" max="11778" width="8.42578125" style="104" customWidth="1"/>
    <col min="11779" max="11779" width="9" style="104" customWidth="1"/>
    <col min="11780" max="11783" width="0" style="104" hidden="1" customWidth="1"/>
    <col min="11784" max="11784" width="8.7109375" style="104" customWidth="1"/>
    <col min="11785" max="11785" width="10" style="104" bestFit="1" customWidth="1"/>
    <col min="11786" max="11786" width="11.42578125" style="104" bestFit="1" customWidth="1"/>
    <col min="11787" max="11787" width="23.28515625" style="104" customWidth="1"/>
    <col min="11788" max="11788" width="11.42578125" style="104" bestFit="1" customWidth="1"/>
    <col min="11789" max="12016" width="9.140625" style="104"/>
    <col min="12017" max="12017" width="5.28515625" style="104" customWidth="1"/>
    <col min="12018" max="12018" width="35.28515625" style="104" customWidth="1"/>
    <col min="12019" max="12019" width="8.7109375" style="104" customWidth="1"/>
    <col min="12020" max="12020" width="10.5703125" style="104" customWidth="1"/>
    <col min="12021" max="12021" width="9.85546875" style="104" customWidth="1"/>
    <col min="12022" max="12022" width="8.42578125" style="104" customWidth="1"/>
    <col min="12023" max="12023" width="8.140625" style="104" customWidth="1"/>
    <col min="12024" max="12024" width="9" style="104" customWidth="1"/>
    <col min="12025" max="12025" width="8.7109375" style="104" customWidth="1"/>
    <col min="12026" max="12027" width="8.85546875" style="104" customWidth="1"/>
    <col min="12028" max="12028" width="9" style="104" customWidth="1"/>
    <col min="12029" max="12029" width="9.28515625" style="104" customWidth="1"/>
    <col min="12030" max="12031" width="8.5703125" style="104" customWidth="1"/>
    <col min="12032" max="12032" width="8.42578125" style="104" customWidth="1"/>
    <col min="12033" max="12033" width="8.7109375" style="104" customWidth="1"/>
    <col min="12034" max="12034" width="8.42578125" style="104" customWidth="1"/>
    <col min="12035" max="12035" width="9" style="104" customWidth="1"/>
    <col min="12036" max="12039" width="0" style="104" hidden="1" customWidth="1"/>
    <col min="12040" max="12040" width="8.7109375" style="104" customWidth="1"/>
    <col min="12041" max="12041" width="10" style="104" bestFit="1" customWidth="1"/>
    <col min="12042" max="12042" width="11.42578125" style="104" bestFit="1" customWidth="1"/>
    <col min="12043" max="12043" width="23.28515625" style="104" customWidth="1"/>
    <col min="12044" max="12044" width="11.42578125" style="104" bestFit="1" customWidth="1"/>
    <col min="12045" max="12272" width="9.140625" style="104"/>
    <col min="12273" max="12273" width="5.28515625" style="104" customWidth="1"/>
    <col min="12274" max="12274" width="35.28515625" style="104" customWidth="1"/>
    <col min="12275" max="12275" width="8.7109375" style="104" customWidth="1"/>
    <col min="12276" max="12276" width="10.5703125" style="104" customWidth="1"/>
    <col min="12277" max="12277" width="9.85546875" style="104" customWidth="1"/>
    <col min="12278" max="12278" width="8.42578125" style="104" customWidth="1"/>
    <col min="12279" max="12279" width="8.140625" style="104" customWidth="1"/>
    <col min="12280" max="12280" width="9" style="104" customWidth="1"/>
    <col min="12281" max="12281" width="8.7109375" style="104" customWidth="1"/>
    <col min="12282" max="12283" width="8.85546875" style="104" customWidth="1"/>
    <col min="12284" max="12284" width="9" style="104" customWidth="1"/>
    <col min="12285" max="12285" width="9.28515625" style="104" customWidth="1"/>
    <col min="12286" max="12287" width="8.5703125" style="104" customWidth="1"/>
    <col min="12288" max="12288" width="8.42578125" style="104" customWidth="1"/>
    <col min="12289" max="12289" width="8.7109375" style="104" customWidth="1"/>
    <col min="12290" max="12290" width="8.42578125" style="104" customWidth="1"/>
    <col min="12291" max="12291" width="9" style="104" customWidth="1"/>
    <col min="12292" max="12295" width="0" style="104" hidden="1" customWidth="1"/>
    <col min="12296" max="12296" width="8.7109375" style="104" customWidth="1"/>
    <col min="12297" max="12297" width="10" style="104" bestFit="1" customWidth="1"/>
    <col min="12298" max="12298" width="11.42578125" style="104" bestFit="1" customWidth="1"/>
    <col min="12299" max="12299" width="23.28515625" style="104" customWidth="1"/>
    <col min="12300" max="12300" width="11.42578125" style="104" bestFit="1" customWidth="1"/>
    <col min="12301" max="12528" width="9.140625" style="104"/>
    <col min="12529" max="12529" width="5.28515625" style="104" customWidth="1"/>
    <col min="12530" max="12530" width="35.28515625" style="104" customWidth="1"/>
    <col min="12531" max="12531" width="8.7109375" style="104" customWidth="1"/>
    <col min="12532" max="12532" width="10.5703125" style="104" customWidth="1"/>
    <col min="12533" max="12533" width="9.85546875" style="104" customWidth="1"/>
    <col min="12534" max="12534" width="8.42578125" style="104" customWidth="1"/>
    <col min="12535" max="12535" width="8.140625" style="104" customWidth="1"/>
    <col min="12536" max="12536" width="9" style="104" customWidth="1"/>
    <col min="12537" max="12537" width="8.7109375" style="104" customWidth="1"/>
    <col min="12538" max="12539" width="8.85546875" style="104" customWidth="1"/>
    <col min="12540" max="12540" width="9" style="104" customWidth="1"/>
    <col min="12541" max="12541" width="9.28515625" style="104" customWidth="1"/>
    <col min="12542" max="12543" width="8.5703125" style="104" customWidth="1"/>
    <col min="12544" max="12544" width="8.42578125" style="104" customWidth="1"/>
    <col min="12545" max="12545" width="8.7109375" style="104" customWidth="1"/>
    <col min="12546" max="12546" width="8.42578125" style="104" customWidth="1"/>
    <col min="12547" max="12547" width="9" style="104" customWidth="1"/>
    <col min="12548" max="12551" width="0" style="104" hidden="1" customWidth="1"/>
    <col min="12552" max="12552" width="8.7109375" style="104" customWidth="1"/>
    <col min="12553" max="12553" width="10" style="104" bestFit="1" customWidth="1"/>
    <col min="12554" max="12554" width="11.42578125" style="104" bestFit="1" customWidth="1"/>
    <col min="12555" max="12555" width="23.28515625" style="104" customWidth="1"/>
    <col min="12556" max="12556" width="11.42578125" style="104" bestFit="1" customWidth="1"/>
    <col min="12557" max="12784" width="9.140625" style="104"/>
    <col min="12785" max="12785" width="5.28515625" style="104" customWidth="1"/>
    <col min="12786" max="12786" width="35.28515625" style="104" customWidth="1"/>
    <col min="12787" max="12787" width="8.7109375" style="104" customWidth="1"/>
    <col min="12788" max="12788" width="10.5703125" style="104" customWidth="1"/>
    <col min="12789" max="12789" width="9.85546875" style="104" customWidth="1"/>
    <col min="12790" max="12790" width="8.42578125" style="104" customWidth="1"/>
    <col min="12791" max="12791" width="8.140625" style="104" customWidth="1"/>
    <col min="12792" max="12792" width="9" style="104" customWidth="1"/>
    <col min="12793" max="12793" width="8.7109375" style="104" customWidth="1"/>
    <col min="12794" max="12795" width="8.85546875" style="104" customWidth="1"/>
    <col min="12796" max="12796" width="9" style="104" customWidth="1"/>
    <col min="12797" max="12797" width="9.28515625" style="104" customWidth="1"/>
    <col min="12798" max="12799" width="8.5703125" style="104" customWidth="1"/>
    <col min="12800" max="12800" width="8.42578125" style="104" customWidth="1"/>
    <col min="12801" max="12801" width="8.7109375" style="104" customWidth="1"/>
    <col min="12802" max="12802" width="8.42578125" style="104" customWidth="1"/>
    <col min="12803" max="12803" width="9" style="104" customWidth="1"/>
    <col min="12804" max="12807" width="0" style="104" hidden="1" customWidth="1"/>
    <col min="12808" max="12808" width="8.7109375" style="104" customWidth="1"/>
    <col min="12809" max="12809" width="10" style="104" bestFit="1" customWidth="1"/>
    <col min="12810" max="12810" width="11.42578125" style="104" bestFit="1" customWidth="1"/>
    <col min="12811" max="12811" width="23.28515625" style="104" customWidth="1"/>
    <col min="12812" max="12812" width="11.42578125" style="104" bestFit="1" customWidth="1"/>
    <col min="12813" max="13040" width="9.140625" style="104"/>
    <col min="13041" max="13041" width="5.28515625" style="104" customWidth="1"/>
    <col min="13042" max="13042" width="35.28515625" style="104" customWidth="1"/>
    <col min="13043" max="13043" width="8.7109375" style="104" customWidth="1"/>
    <col min="13044" max="13044" width="10.5703125" style="104" customWidth="1"/>
    <col min="13045" max="13045" width="9.85546875" style="104" customWidth="1"/>
    <col min="13046" max="13046" width="8.42578125" style="104" customWidth="1"/>
    <col min="13047" max="13047" width="8.140625" style="104" customWidth="1"/>
    <col min="13048" max="13048" width="9" style="104" customWidth="1"/>
    <col min="13049" max="13049" width="8.7109375" style="104" customWidth="1"/>
    <col min="13050" max="13051" width="8.85546875" style="104" customWidth="1"/>
    <col min="13052" max="13052" width="9" style="104" customWidth="1"/>
    <col min="13053" max="13053" width="9.28515625" style="104" customWidth="1"/>
    <col min="13054" max="13055" width="8.5703125" style="104" customWidth="1"/>
    <col min="13056" max="13056" width="8.42578125" style="104" customWidth="1"/>
    <col min="13057" max="13057" width="8.7109375" style="104" customWidth="1"/>
    <col min="13058" max="13058" width="8.42578125" style="104" customWidth="1"/>
    <col min="13059" max="13059" width="9" style="104" customWidth="1"/>
    <col min="13060" max="13063" width="0" style="104" hidden="1" customWidth="1"/>
    <col min="13064" max="13064" width="8.7109375" style="104" customWidth="1"/>
    <col min="13065" max="13065" width="10" style="104" bestFit="1" customWidth="1"/>
    <col min="13066" max="13066" width="11.42578125" style="104" bestFit="1" customWidth="1"/>
    <col min="13067" max="13067" width="23.28515625" style="104" customWidth="1"/>
    <col min="13068" max="13068" width="11.42578125" style="104" bestFit="1" customWidth="1"/>
    <col min="13069" max="13296" width="9.140625" style="104"/>
    <col min="13297" max="13297" width="5.28515625" style="104" customWidth="1"/>
    <col min="13298" max="13298" width="35.28515625" style="104" customWidth="1"/>
    <col min="13299" max="13299" width="8.7109375" style="104" customWidth="1"/>
    <col min="13300" max="13300" width="10.5703125" style="104" customWidth="1"/>
    <col min="13301" max="13301" width="9.85546875" style="104" customWidth="1"/>
    <col min="13302" max="13302" width="8.42578125" style="104" customWidth="1"/>
    <col min="13303" max="13303" width="8.140625" style="104" customWidth="1"/>
    <col min="13304" max="13304" width="9" style="104" customWidth="1"/>
    <col min="13305" max="13305" width="8.7109375" style="104" customWidth="1"/>
    <col min="13306" max="13307" width="8.85546875" style="104" customWidth="1"/>
    <col min="13308" max="13308" width="9" style="104" customWidth="1"/>
    <col min="13309" max="13309" width="9.28515625" style="104" customWidth="1"/>
    <col min="13310" max="13311" width="8.5703125" style="104" customWidth="1"/>
    <col min="13312" max="13312" width="8.42578125" style="104" customWidth="1"/>
    <col min="13313" max="13313" width="8.7109375" style="104" customWidth="1"/>
    <col min="13314" max="13314" width="8.42578125" style="104" customWidth="1"/>
    <col min="13315" max="13315" width="9" style="104" customWidth="1"/>
    <col min="13316" max="13319" width="0" style="104" hidden="1" customWidth="1"/>
    <col min="13320" max="13320" width="8.7109375" style="104" customWidth="1"/>
    <col min="13321" max="13321" width="10" style="104" bestFit="1" customWidth="1"/>
    <col min="13322" max="13322" width="11.42578125" style="104" bestFit="1" customWidth="1"/>
    <col min="13323" max="13323" width="23.28515625" style="104" customWidth="1"/>
    <col min="13324" max="13324" width="11.42578125" style="104" bestFit="1" customWidth="1"/>
    <col min="13325" max="13552" width="9.140625" style="104"/>
    <col min="13553" max="13553" width="5.28515625" style="104" customWidth="1"/>
    <col min="13554" max="13554" width="35.28515625" style="104" customWidth="1"/>
    <col min="13555" max="13555" width="8.7109375" style="104" customWidth="1"/>
    <col min="13556" max="13556" width="10.5703125" style="104" customWidth="1"/>
    <col min="13557" max="13557" width="9.85546875" style="104" customWidth="1"/>
    <col min="13558" max="13558" width="8.42578125" style="104" customWidth="1"/>
    <col min="13559" max="13559" width="8.140625" style="104" customWidth="1"/>
    <col min="13560" max="13560" width="9" style="104" customWidth="1"/>
    <col min="13561" max="13561" width="8.7109375" style="104" customWidth="1"/>
    <col min="13562" max="13563" width="8.85546875" style="104" customWidth="1"/>
    <col min="13564" max="13564" width="9" style="104" customWidth="1"/>
    <col min="13565" max="13565" width="9.28515625" style="104" customWidth="1"/>
    <col min="13566" max="13567" width="8.5703125" style="104" customWidth="1"/>
    <col min="13568" max="13568" width="8.42578125" style="104" customWidth="1"/>
    <col min="13569" max="13569" width="8.7109375" style="104" customWidth="1"/>
    <col min="13570" max="13570" width="8.42578125" style="104" customWidth="1"/>
    <col min="13571" max="13571" width="9" style="104" customWidth="1"/>
    <col min="13572" max="13575" width="0" style="104" hidden="1" customWidth="1"/>
    <col min="13576" max="13576" width="8.7109375" style="104" customWidth="1"/>
    <col min="13577" max="13577" width="10" style="104" bestFit="1" customWidth="1"/>
    <col min="13578" max="13578" width="11.42578125" style="104" bestFit="1" customWidth="1"/>
    <col min="13579" max="13579" width="23.28515625" style="104" customWidth="1"/>
    <col min="13580" max="13580" width="11.42578125" style="104" bestFit="1" customWidth="1"/>
    <col min="13581" max="13808" width="9.140625" style="104"/>
    <col min="13809" max="13809" width="5.28515625" style="104" customWidth="1"/>
    <col min="13810" max="13810" width="35.28515625" style="104" customWidth="1"/>
    <col min="13811" max="13811" width="8.7109375" style="104" customWidth="1"/>
    <col min="13812" max="13812" width="10.5703125" style="104" customWidth="1"/>
    <col min="13813" max="13813" width="9.85546875" style="104" customWidth="1"/>
    <col min="13814" max="13814" width="8.42578125" style="104" customWidth="1"/>
    <col min="13815" max="13815" width="8.140625" style="104" customWidth="1"/>
    <col min="13816" max="13816" width="9" style="104" customWidth="1"/>
    <col min="13817" max="13817" width="8.7109375" style="104" customWidth="1"/>
    <col min="13818" max="13819" width="8.85546875" style="104" customWidth="1"/>
    <col min="13820" max="13820" width="9" style="104" customWidth="1"/>
    <col min="13821" max="13821" width="9.28515625" style="104" customWidth="1"/>
    <col min="13822" max="13823" width="8.5703125" style="104" customWidth="1"/>
    <col min="13824" max="13824" width="8.42578125" style="104" customWidth="1"/>
    <col min="13825" max="13825" width="8.7109375" style="104" customWidth="1"/>
    <col min="13826" max="13826" width="8.42578125" style="104" customWidth="1"/>
    <col min="13827" max="13827" width="9" style="104" customWidth="1"/>
    <col min="13828" max="13831" width="0" style="104" hidden="1" customWidth="1"/>
    <col min="13832" max="13832" width="8.7109375" style="104" customWidth="1"/>
    <col min="13833" max="13833" width="10" style="104" bestFit="1" customWidth="1"/>
    <col min="13834" max="13834" width="11.42578125" style="104" bestFit="1" customWidth="1"/>
    <col min="13835" max="13835" width="23.28515625" style="104" customWidth="1"/>
    <col min="13836" max="13836" width="11.42578125" style="104" bestFit="1" customWidth="1"/>
    <col min="13837" max="14064" width="9.140625" style="104"/>
    <col min="14065" max="14065" width="5.28515625" style="104" customWidth="1"/>
    <col min="14066" max="14066" width="35.28515625" style="104" customWidth="1"/>
    <col min="14067" max="14067" width="8.7109375" style="104" customWidth="1"/>
    <col min="14068" max="14068" width="10.5703125" style="104" customWidth="1"/>
    <col min="14069" max="14069" width="9.85546875" style="104" customWidth="1"/>
    <col min="14070" max="14070" width="8.42578125" style="104" customWidth="1"/>
    <col min="14071" max="14071" width="8.140625" style="104" customWidth="1"/>
    <col min="14072" max="14072" width="9" style="104" customWidth="1"/>
    <col min="14073" max="14073" width="8.7109375" style="104" customWidth="1"/>
    <col min="14074" max="14075" width="8.85546875" style="104" customWidth="1"/>
    <col min="14076" max="14076" width="9" style="104" customWidth="1"/>
    <col min="14077" max="14077" width="9.28515625" style="104" customWidth="1"/>
    <col min="14078" max="14079" width="8.5703125" style="104" customWidth="1"/>
    <col min="14080" max="14080" width="8.42578125" style="104" customWidth="1"/>
    <col min="14081" max="14081" width="8.7109375" style="104" customWidth="1"/>
    <col min="14082" max="14082" width="8.42578125" style="104" customWidth="1"/>
    <col min="14083" max="14083" width="9" style="104" customWidth="1"/>
    <col min="14084" max="14087" width="0" style="104" hidden="1" customWidth="1"/>
    <col min="14088" max="14088" width="8.7109375" style="104" customWidth="1"/>
    <col min="14089" max="14089" width="10" style="104" bestFit="1" customWidth="1"/>
    <col min="14090" max="14090" width="11.42578125" style="104" bestFit="1" customWidth="1"/>
    <col min="14091" max="14091" width="23.28515625" style="104" customWidth="1"/>
    <col min="14092" max="14092" width="11.42578125" style="104" bestFit="1" customWidth="1"/>
    <col min="14093" max="14320" width="9.140625" style="104"/>
    <col min="14321" max="14321" width="5.28515625" style="104" customWidth="1"/>
    <col min="14322" max="14322" width="35.28515625" style="104" customWidth="1"/>
    <col min="14323" max="14323" width="8.7109375" style="104" customWidth="1"/>
    <col min="14324" max="14324" width="10.5703125" style="104" customWidth="1"/>
    <col min="14325" max="14325" width="9.85546875" style="104" customWidth="1"/>
    <col min="14326" max="14326" width="8.42578125" style="104" customWidth="1"/>
    <col min="14327" max="14327" width="8.140625" style="104" customWidth="1"/>
    <col min="14328" max="14328" width="9" style="104" customWidth="1"/>
    <col min="14329" max="14329" width="8.7109375" style="104" customWidth="1"/>
    <col min="14330" max="14331" width="8.85546875" style="104" customWidth="1"/>
    <col min="14332" max="14332" width="9" style="104" customWidth="1"/>
    <col min="14333" max="14333" width="9.28515625" style="104" customWidth="1"/>
    <col min="14334" max="14335" width="8.5703125" style="104" customWidth="1"/>
    <col min="14336" max="14336" width="8.42578125" style="104" customWidth="1"/>
    <col min="14337" max="14337" width="8.7109375" style="104" customWidth="1"/>
    <col min="14338" max="14338" width="8.42578125" style="104" customWidth="1"/>
    <col min="14339" max="14339" width="9" style="104" customWidth="1"/>
    <col min="14340" max="14343" width="0" style="104" hidden="1" customWidth="1"/>
    <col min="14344" max="14344" width="8.7109375" style="104" customWidth="1"/>
    <col min="14345" max="14345" width="10" style="104" bestFit="1" customWidth="1"/>
    <col min="14346" max="14346" width="11.42578125" style="104" bestFit="1" customWidth="1"/>
    <col min="14347" max="14347" width="23.28515625" style="104" customWidth="1"/>
    <col min="14348" max="14348" width="11.42578125" style="104" bestFit="1" customWidth="1"/>
    <col min="14349" max="14576" width="9.140625" style="104"/>
    <col min="14577" max="14577" width="5.28515625" style="104" customWidth="1"/>
    <col min="14578" max="14578" width="35.28515625" style="104" customWidth="1"/>
    <col min="14579" max="14579" width="8.7109375" style="104" customWidth="1"/>
    <col min="14580" max="14580" width="10.5703125" style="104" customWidth="1"/>
    <col min="14581" max="14581" width="9.85546875" style="104" customWidth="1"/>
    <col min="14582" max="14582" width="8.42578125" style="104" customWidth="1"/>
    <col min="14583" max="14583" width="8.140625" style="104" customWidth="1"/>
    <col min="14584" max="14584" width="9" style="104" customWidth="1"/>
    <col min="14585" max="14585" width="8.7109375" style="104" customWidth="1"/>
    <col min="14586" max="14587" width="8.85546875" style="104" customWidth="1"/>
    <col min="14588" max="14588" width="9" style="104" customWidth="1"/>
    <col min="14589" max="14589" width="9.28515625" style="104" customWidth="1"/>
    <col min="14590" max="14591" width="8.5703125" style="104" customWidth="1"/>
    <col min="14592" max="14592" width="8.42578125" style="104" customWidth="1"/>
    <col min="14593" max="14593" width="8.7109375" style="104" customWidth="1"/>
    <col min="14594" max="14594" width="8.42578125" style="104" customWidth="1"/>
    <col min="14595" max="14595" width="9" style="104" customWidth="1"/>
    <col min="14596" max="14599" width="0" style="104" hidden="1" customWidth="1"/>
    <col min="14600" max="14600" width="8.7109375" style="104" customWidth="1"/>
    <col min="14601" max="14601" width="10" style="104" bestFit="1" customWidth="1"/>
    <col min="14602" max="14602" width="11.42578125" style="104" bestFit="1" customWidth="1"/>
    <col min="14603" max="14603" width="23.28515625" style="104" customWidth="1"/>
    <col min="14604" max="14604" width="11.42578125" style="104" bestFit="1" customWidth="1"/>
    <col min="14605" max="14832" width="9.140625" style="104"/>
    <col min="14833" max="14833" width="5.28515625" style="104" customWidth="1"/>
    <col min="14834" max="14834" width="35.28515625" style="104" customWidth="1"/>
    <col min="14835" max="14835" width="8.7109375" style="104" customWidth="1"/>
    <col min="14836" max="14836" width="10.5703125" style="104" customWidth="1"/>
    <col min="14837" max="14837" width="9.85546875" style="104" customWidth="1"/>
    <col min="14838" max="14838" width="8.42578125" style="104" customWidth="1"/>
    <col min="14839" max="14839" width="8.140625" style="104" customWidth="1"/>
    <col min="14840" max="14840" width="9" style="104" customWidth="1"/>
    <col min="14841" max="14841" width="8.7109375" style="104" customWidth="1"/>
    <col min="14842" max="14843" width="8.85546875" style="104" customWidth="1"/>
    <col min="14844" max="14844" width="9" style="104" customWidth="1"/>
    <col min="14845" max="14845" width="9.28515625" style="104" customWidth="1"/>
    <col min="14846" max="14847" width="8.5703125" style="104" customWidth="1"/>
    <col min="14848" max="14848" width="8.42578125" style="104" customWidth="1"/>
    <col min="14849" max="14849" width="8.7109375" style="104" customWidth="1"/>
    <col min="14850" max="14850" width="8.42578125" style="104" customWidth="1"/>
    <col min="14851" max="14851" width="9" style="104" customWidth="1"/>
    <col min="14852" max="14855" width="0" style="104" hidden="1" customWidth="1"/>
    <col min="14856" max="14856" width="8.7109375" style="104" customWidth="1"/>
    <col min="14857" max="14857" width="10" style="104" bestFit="1" customWidth="1"/>
    <col min="14858" max="14858" width="11.42578125" style="104" bestFit="1" customWidth="1"/>
    <col min="14859" max="14859" width="23.28515625" style="104" customWidth="1"/>
    <col min="14860" max="14860" width="11.42578125" style="104" bestFit="1" customWidth="1"/>
    <col min="14861" max="15088" width="9.140625" style="104"/>
    <col min="15089" max="15089" width="5.28515625" style="104" customWidth="1"/>
    <col min="15090" max="15090" width="35.28515625" style="104" customWidth="1"/>
    <col min="15091" max="15091" width="8.7109375" style="104" customWidth="1"/>
    <col min="15092" max="15092" width="10.5703125" style="104" customWidth="1"/>
    <col min="15093" max="15093" width="9.85546875" style="104" customWidth="1"/>
    <col min="15094" max="15094" width="8.42578125" style="104" customWidth="1"/>
    <col min="15095" max="15095" width="8.140625" style="104" customWidth="1"/>
    <col min="15096" max="15096" width="9" style="104" customWidth="1"/>
    <col min="15097" max="15097" width="8.7109375" style="104" customWidth="1"/>
    <col min="15098" max="15099" width="8.85546875" style="104" customWidth="1"/>
    <col min="15100" max="15100" width="9" style="104" customWidth="1"/>
    <col min="15101" max="15101" width="9.28515625" style="104" customWidth="1"/>
    <col min="15102" max="15103" width="8.5703125" style="104" customWidth="1"/>
    <col min="15104" max="15104" width="8.42578125" style="104" customWidth="1"/>
    <col min="15105" max="15105" width="8.7109375" style="104" customWidth="1"/>
    <col min="15106" max="15106" width="8.42578125" style="104" customWidth="1"/>
    <col min="15107" max="15107" width="9" style="104" customWidth="1"/>
    <col min="15108" max="15111" width="0" style="104" hidden="1" customWidth="1"/>
    <col min="15112" max="15112" width="8.7109375" style="104" customWidth="1"/>
    <col min="15113" max="15113" width="10" style="104" bestFit="1" customWidth="1"/>
    <col min="15114" max="15114" width="11.42578125" style="104" bestFit="1" customWidth="1"/>
    <col min="15115" max="15115" width="23.28515625" style="104" customWidth="1"/>
    <col min="15116" max="15116" width="11.42578125" style="104" bestFit="1" customWidth="1"/>
    <col min="15117" max="15344" width="9.140625" style="104"/>
    <col min="15345" max="15345" width="5.28515625" style="104" customWidth="1"/>
    <col min="15346" max="15346" width="35.28515625" style="104" customWidth="1"/>
    <col min="15347" max="15347" width="8.7109375" style="104" customWidth="1"/>
    <col min="15348" max="15348" width="10.5703125" style="104" customWidth="1"/>
    <col min="15349" max="15349" width="9.85546875" style="104" customWidth="1"/>
    <col min="15350" max="15350" width="8.42578125" style="104" customWidth="1"/>
    <col min="15351" max="15351" width="8.140625" style="104" customWidth="1"/>
    <col min="15352" max="15352" width="9" style="104" customWidth="1"/>
    <col min="15353" max="15353" width="8.7109375" style="104" customWidth="1"/>
    <col min="15354" max="15355" width="8.85546875" style="104" customWidth="1"/>
    <col min="15356" max="15356" width="9" style="104" customWidth="1"/>
    <col min="15357" max="15357" width="9.28515625" style="104" customWidth="1"/>
    <col min="15358" max="15359" width="8.5703125" style="104" customWidth="1"/>
    <col min="15360" max="15360" width="8.42578125" style="104" customWidth="1"/>
    <col min="15361" max="15361" width="8.7109375" style="104" customWidth="1"/>
    <col min="15362" max="15362" width="8.42578125" style="104" customWidth="1"/>
    <col min="15363" max="15363" width="9" style="104" customWidth="1"/>
    <col min="15364" max="15367" width="0" style="104" hidden="1" customWidth="1"/>
    <col min="15368" max="15368" width="8.7109375" style="104" customWidth="1"/>
    <col min="15369" max="15369" width="10" style="104" bestFit="1" customWidth="1"/>
    <col min="15370" max="15370" width="11.42578125" style="104" bestFit="1" customWidth="1"/>
    <col min="15371" max="15371" width="23.28515625" style="104" customWidth="1"/>
    <col min="15372" max="15372" width="11.42578125" style="104" bestFit="1" customWidth="1"/>
    <col min="15373" max="15600" width="9.140625" style="104"/>
    <col min="15601" max="15601" width="5.28515625" style="104" customWidth="1"/>
    <col min="15602" max="15602" width="35.28515625" style="104" customWidth="1"/>
    <col min="15603" max="15603" width="8.7109375" style="104" customWidth="1"/>
    <col min="15604" max="15604" width="10.5703125" style="104" customWidth="1"/>
    <col min="15605" max="15605" width="9.85546875" style="104" customWidth="1"/>
    <col min="15606" max="15606" width="8.42578125" style="104" customWidth="1"/>
    <col min="15607" max="15607" width="8.140625" style="104" customWidth="1"/>
    <col min="15608" max="15608" width="9" style="104" customWidth="1"/>
    <col min="15609" max="15609" width="8.7109375" style="104" customWidth="1"/>
    <col min="15610" max="15611" width="8.85546875" style="104" customWidth="1"/>
    <col min="15612" max="15612" width="9" style="104" customWidth="1"/>
    <col min="15613" max="15613" width="9.28515625" style="104" customWidth="1"/>
    <col min="15614" max="15615" width="8.5703125" style="104" customWidth="1"/>
    <col min="15616" max="15616" width="8.42578125" style="104" customWidth="1"/>
    <col min="15617" max="15617" width="8.7109375" style="104" customWidth="1"/>
    <col min="15618" max="15618" width="8.42578125" style="104" customWidth="1"/>
    <col min="15619" max="15619" width="9" style="104" customWidth="1"/>
    <col min="15620" max="15623" width="0" style="104" hidden="1" customWidth="1"/>
    <col min="15624" max="15624" width="8.7109375" style="104" customWidth="1"/>
    <col min="15625" max="15625" width="10" style="104" bestFit="1" customWidth="1"/>
    <col min="15626" max="15626" width="11.42578125" style="104" bestFit="1" customWidth="1"/>
    <col min="15627" max="15627" width="23.28515625" style="104" customWidth="1"/>
    <col min="15628" max="15628" width="11.42578125" style="104" bestFit="1" customWidth="1"/>
    <col min="15629" max="15856" width="9.140625" style="104"/>
    <col min="15857" max="15857" width="5.28515625" style="104" customWidth="1"/>
    <col min="15858" max="15858" width="35.28515625" style="104" customWidth="1"/>
    <col min="15859" max="15859" width="8.7109375" style="104" customWidth="1"/>
    <col min="15860" max="15860" width="10.5703125" style="104" customWidth="1"/>
    <col min="15861" max="15861" width="9.85546875" style="104" customWidth="1"/>
    <col min="15862" max="15862" width="8.42578125" style="104" customWidth="1"/>
    <col min="15863" max="15863" width="8.140625" style="104" customWidth="1"/>
    <col min="15864" max="15864" width="9" style="104" customWidth="1"/>
    <col min="15865" max="15865" width="8.7109375" style="104" customWidth="1"/>
    <col min="15866" max="15867" width="8.85546875" style="104" customWidth="1"/>
    <col min="15868" max="15868" width="9" style="104" customWidth="1"/>
    <col min="15869" max="15869" width="9.28515625" style="104" customWidth="1"/>
    <col min="15870" max="15871" width="8.5703125" style="104" customWidth="1"/>
    <col min="15872" max="15872" width="8.42578125" style="104" customWidth="1"/>
    <col min="15873" max="15873" width="8.7109375" style="104" customWidth="1"/>
    <col min="15874" max="15874" width="8.42578125" style="104" customWidth="1"/>
    <col min="15875" max="15875" width="9" style="104" customWidth="1"/>
    <col min="15876" max="15879" width="0" style="104" hidden="1" customWidth="1"/>
    <col min="15880" max="15880" width="8.7109375" style="104" customWidth="1"/>
    <col min="15881" max="15881" width="10" style="104" bestFit="1" customWidth="1"/>
    <col min="15882" max="15882" width="11.42578125" style="104" bestFit="1" customWidth="1"/>
    <col min="15883" max="15883" width="23.28515625" style="104" customWidth="1"/>
    <col min="15884" max="15884" width="11.42578125" style="104" bestFit="1" customWidth="1"/>
    <col min="15885" max="16112" width="9.140625" style="104"/>
    <col min="16113" max="16113" width="5.28515625" style="104" customWidth="1"/>
    <col min="16114" max="16114" width="35.28515625" style="104" customWidth="1"/>
    <col min="16115" max="16115" width="8.7109375" style="104" customWidth="1"/>
    <col min="16116" max="16116" width="10.5703125" style="104" customWidth="1"/>
    <col min="16117" max="16117" width="9.85546875" style="104" customWidth="1"/>
    <col min="16118" max="16118" width="8.42578125" style="104" customWidth="1"/>
    <col min="16119" max="16119" width="8.140625" style="104" customWidth="1"/>
    <col min="16120" max="16120" width="9" style="104" customWidth="1"/>
    <col min="16121" max="16121" width="8.7109375" style="104" customWidth="1"/>
    <col min="16122" max="16123" width="8.85546875" style="104" customWidth="1"/>
    <col min="16124" max="16124" width="9" style="104" customWidth="1"/>
    <col min="16125" max="16125" width="9.28515625" style="104" customWidth="1"/>
    <col min="16126" max="16127" width="8.5703125" style="104" customWidth="1"/>
    <col min="16128" max="16128" width="8.42578125" style="104" customWidth="1"/>
    <col min="16129" max="16129" width="8.7109375" style="104" customWidth="1"/>
    <col min="16130" max="16130" width="8.42578125" style="104" customWidth="1"/>
    <col min="16131" max="16131" width="9" style="104" customWidth="1"/>
    <col min="16132" max="16135" width="0" style="104" hidden="1" customWidth="1"/>
    <col min="16136" max="16136" width="8.7109375" style="104" customWidth="1"/>
    <col min="16137" max="16137" width="10" style="104" bestFit="1" customWidth="1"/>
    <col min="16138" max="16138" width="11.42578125" style="104" bestFit="1" customWidth="1"/>
    <col min="16139" max="16139" width="23.28515625" style="104" customWidth="1"/>
    <col min="16140" max="16140" width="11.42578125" style="104" bestFit="1" customWidth="1"/>
    <col min="16141" max="16384" width="9.140625" style="104"/>
  </cols>
  <sheetData>
    <row r="1" spans="1:28">
      <c r="B1" s="438" t="s">
        <v>297</v>
      </c>
    </row>
    <row r="2" spans="1:28" s="109" customFormat="1" ht="24.75" customHeight="1">
      <c r="A2" s="1744" t="s">
        <v>809</v>
      </c>
      <c r="B2" s="1744"/>
      <c r="C2" s="1744"/>
      <c r="D2" s="1744"/>
      <c r="E2" s="1744"/>
      <c r="F2" s="1744"/>
      <c r="G2" s="1744"/>
      <c r="H2" s="1744"/>
      <c r="I2" s="1744"/>
      <c r="J2" s="1744"/>
      <c r="K2" s="1744"/>
      <c r="L2" s="1744"/>
    </row>
    <row r="3" spans="1:28" s="1049" customFormat="1" ht="19.5" hidden="1" customHeight="1">
      <c r="A3" s="1047"/>
      <c r="B3" s="1047"/>
      <c r="C3" s="1047"/>
      <c r="D3" s="1047"/>
      <c r="E3" s="1048">
        <v>0</v>
      </c>
      <c r="F3" s="1048">
        <v>0</v>
      </c>
      <c r="G3" s="1048">
        <v>0</v>
      </c>
      <c r="H3" s="1048">
        <v>0</v>
      </c>
      <c r="I3" s="1048">
        <v>0</v>
      </c>
      <c r="J3" s="1048">
        <v>0</v>
      </c>
      <c r="K3" s="1048">
        <v>0</v>
      </c>
      <c r="L3" s="1048">
        <v>0</v>
      </c>
    </row>
    <row r="4" spans="1:28" s="1049" customFormat="1" ht="19.5" hidden="1" customHeight="1">
      <c r="A4" s="1047"/>
      <c r="B4" s="1047"/>
      <c r="C4" s="1047"/>
      <c r="D4" s="1047"/>
      <c r="E4" s="1047">
        <v>2510.63</v>
      </c>
      <c r="F4" s="1047">
        <v>9481.11</v>
      </c>
      <c r="G4" s="1047">
        <v>18197.299999999992</v>
      </c>
      <c r="H4" s="1047">
        <v>12218.97</v>
      </c>
      <c r="I4" s="1047">
        <v>9575.48</v>
      </c>
      <c r="J4" s="1047">
        <v>9329.4699999999993</v>
      </c>
      <c r="K4" s="1047">
        <v>8648.66</v>
      </c>
      <c r="L4" s="1047">
        <v>13974.63</v>
      </c>
    </row>
    <row r="5" spans="1:28" s="112" customFormat="1" ht="17.25" customHeight="1">
      <c r="A5" s="103"/>
      <c r="B5" s="110"/>
      <c r="C5" s="110"/>
      <c r="D5" s="111"/>
      <c r="E5" s="111"/>
      <c r="F5" s="111"/>
      <c r="G5" s="111"/>
      <c r="H5" s="111"/>
      <c r="I5" s="111"/>
      <c r="J5" s="111"/>
      <c r="K5" s="1771" t="s">
        <v>3</v>
      </c>
      <c r="L5" s="1771"/>
    </row>
    <row r="6" spans="1:28" s="115" customFormat="1" ht="21.75" customHeight="1">
      <c r="A6" s="1766" t="s">
        <v>170</v>
      </c>
      <c r="B6" s="1766" t="s">
        <v>171</v>
      </c>
      <c r="C6" s="1766" t="s">
        <v>6</v>
      </c>
      <c r="D6" s="1759" t="s">
        <v>172</v>
      </c>
      <c r="E6" s="1772" t="s">
        <v>173</v>
      </c>
      <c r="F6" s="1772"/>
      <c r="G6" s="1772"/>
      <c r="H6" s="1772"/>
      <c r="I6" s="1772"/>
      <c r="J6" s="1772"/>
      <c r="K6" s="1772"/>
      <c r="L6" s="1772"/>
    </row>
    <row r="7" spans="1:28" s="118" customFormat="1" ht="51" customHeight="1">
      <c r="A7" s="1768"/>
      <c r="B7" s="1768"/>
      <c r="C7" s="1768"/>
      <c r="D7" s="1760"/>
      <c r="E7" s="437" t="s">
        <v>174</v>
      </c>
      <c r="F7" s="437" t="s">
        <v>175</v>
      </c>
      <c r="G7" s="437" t="s">
        <v>176</v>
      </c>
      <c r="H7" s="437" t="s">
        <v>177</v>
      </c>
      <c r="I7" s="437" t="s">
        <v>178</v>
      </c>
      <c r="J7" s="437" t="s">
        <v>179</v>
      </c>
      <c r="K7" s="437" t="s">
        <v>180</v>
      </c>
      <c r="L7" s="437" t="s">
        <v>181</v>
      </c>
      <c r="M7" s="117"/>
      <c r="N7" s="117"/>
      <c r="O7" s="117"/>
      <c r="P7" s="117"/>
      <c r="Q7" s="117"/>
      <c r="R7" s="117"/>
      <c r="S7" s="117"/>
      <c r="T7" s="117"/>
      <c r="U7" s="117"/>
      <c r="V7" s="117"/>
      <c r="W7" s="117"/>
      <c r="X7" s="117"/>
      <c r="Y7" s="117"/>
      <c r="Z7" s="117"/>
      <c r="AA7" s="117"/>
      <c r="AB7" s="117"/>
    </row>
    <row r="8" spans="1:28" s="281" customFormat="1" ht="21" customHeight="1">
      <c r="A8" s="278" t="s">
        <v>182</v>
      </c>
      <c r="B8" s="278" t="s">
        <v>183</v>
      </c>
      <c r="C8" s="278" t="s">
        <v>184</v>
      </c>
      <c r="D8" s="279" t="s">
        <v>427</v>
      </c>
      <c r="E8" s="278" t="s">
        <v>188</v>
      </c>
      <c r="F8" s="278" t="s">
        <v>189</v>
      </c>
      <c r="G8" s="278" t="s">
        <v>190</v>
      </c>
      <c r="H8" s="278" t="s">
        <v>191</v>
      </c>
      <c r="I8" s="278" t="s">
        <v>192</v>
      </c>
      <c r="J8" s="278" t="s">
        <v>193</v>
      </c>
      <c r="K8" s="280" t="s">
        <v>428</v>
      </c>
      <c r="L8" s="278" t="s">
        <v>429</v>
      </c>
    </row>
    <row r="9" spans="1:28" s="127" customFormat="1" ht="15.75" customHeight="1">
      <c r="A9" s="192"/>
      <c r="B9" s="282" t="s">
        <v>194</v>
      </c>
      <c r="C9" s="192"/>
      <c r="D9" s="602">
        <v>83936.249999999985</v>
      </c>
      <c r="E9" s="602">
        <v>2510.63</v>
      </c>
      <c r="F9" s="602">
        <v>9481.11</v>
      </c>
      <c r="G9" s="602">
        <v>18197.3</v>
      </c>
      <c r="H9" s="602">
        <v>12218.97</v>
      </c>
      <c r="I9" s="602">
        <v>9575.4799999999977</v>
      </c>
      <c r="J9" s="602">
        <v>9329.4700000000012</v>
      </c>
      <c r="K9" s="602">
        <v>8648.66</v>
      </c>
      <c r="L9" s="602">
        <v>13974.63</v>
      </c>
    </row>
    <row r="10" spans="1:28" s="112" customFormat="1" ht="15.75" customHeight="1">
      <c r="A10" s="201">
        <v>1</v>
      </c>
      <c r="B10" s="200" t="s">
        <v>195</v>
      </c>
      <c r="C10" s="201" t="s">
        <v>196</v>
      </c>
      <c r="D10" s="383">
        <v>76944.399999999994</v>
      </c>
      <c r="E10" s="383">
        <v>1738.3299999999997</v>
      </c>
      <c r="F10" s="383">
        <v>8198.89</v>
      </c>
      <c r="G10" s="383">
        <v>16999.21</v>
      </c>
      <c r="H10" s="383">
        <v>11485.099999999999</v>
      </c>
      <c r="I10" s="383">
        <v>8786.0399999999991</v>
      </c>
      <c r="J10" s="383">
        <v>8435.43</v>
      </c>
      <c r="K10" s="383">
        <v>8172.5499999999993</v>
      </c>
      <c r="L10" s="383">
        <v>13128.85</v>
      </c>
    </row>
    <row r="11" spans="1:28" s="136" customFormat="1" ht="15.75" customHeight="1">
      <c r="A11" s="201"/>
      <c r="B11" s="283" t="s">
        <v>197</v>
      </c>
      <c r="C11" s="207"/>
      <c r="D11" s="603">
        <v>0</v>
      </c>
      <c r="E11" s="603">
        <v>0</v>
      </c>
      <c r="F11" s="603">
        <v>0</v>
      </c>
      <c r="G11" s="603">
        <v>0</v>
      </c>
      <c r="H11" s="603">
        <v>0</v>
      </c>
      <c r="I11" s="603">
        <v>0</v>
      </c>
      <c r="J11" s="603">
        <v>0</v>
      </c>
      <c r="K11" s="603">
        <v>0</v>
      </c>
      <c r="L11" s="603">
        <v>0</v>
      </c>
      <c r="O11" s="112"/>
    </row>
    <row r="12" spans="1:28" s="139" customFormat="1" ht="15.75" customHeight="1">
      <c r="A12" s="215" t="s">
        <v>16</v>
      </c>
      <c r="B12" s="284" t="s">
        <v>430</v>
      </c>
      <c r="C12" s="215" t="s">
        <v>151</v>
      </c>
      <c r="D12" s="380">
        <v>1692.28</v>
      </c>
      <c r="E12" s="380">
        <v>60.650000000000006</v>
      </c>
      <c r="F12" s="380">
        <v>181.57999999999998</v>
      </c>
      <c r="G12" s="380">
        <v>221.63</v>
      </c>
      <c r="H12" s="380">
        <v>163.33000000000001</v>
      </c>
      <c r="I12" s="380">
        <v>197.56</v>
      </c>
      <c r="J12" s="380">
        <v>451.75</v>
      </c>
      <c r="K12" s="380">
        <v>356.46999999999997</v>
      </c>
      <c r="L12" s="380">
        <v>59.31</v>
      </c>
      <c r="O12" s="112"/>
    </row>
    <row r="13" spans="1:28" s="112" customFormat="1" ht="15.75" customHeight="1">
      <c r="A13" s="212"/>
      <c r="B13" s="213" t="s">
        <v>199</v>
      </c>
      <c r="C13" s="212" t="s">
        <v>200</v>
      </c>
      <c r="D13" s="380">
        <v>80.94</v>
      </c>
      <c r="E13" s="380">
        <v>0</v>
      </c>
      <c r="F13" s="380">
        <v>0</v>
      </c>
      <c r="G13" s="380">
        <v>0</v>
      </c>
      <c r="H13" s="380">
        <v>0</v>
      </c>
      <c r="I13" s="380">
        <v>0</v>
      </c>
      <c r="J13" s="380">
        <v>80.94</v>
      </c>
      <c r="K13" s="380">
        <v>0</v>
      </c>
      <c r="L13" s="380">
        <v>0</v>
      </c>
    </row>
    <row r="14" spans="1:28" s="112" customFormat="1" ht="15.75" customHeight="1">
      <c r="A14" s="212" t="s">
        <v>30</v>
      </c>
      <c r="B14" s="213" t="s">
        <v>431</v>
      </c>
      <c r="C14" s="212" t="s">
        <v>152</v>
      </c>
      <c r="D14" s="380">
        <v>17113.87</v>
      </c>
      <c r="E14" s="380">
        <v>270.48999999999995</v>
      </c>
      <c r="F14" s="380">
        <v>1892.2600000000002</v>
      </c>
      <c r="G14" s="380">
        <v>3482.0099999999998</v>
      </c>
      <c r="H14" s="380">
        <v>3617.4199999999996</v>
      </c>
      <c r="I14" s="380">
        <v>2117.2700000000004</v>
      </c>
      <c r="J14" s="380">
        <v>1624.3200000000002</v>
      </c>
      <c r="K14" s="380">
        <v>2338.33</v>
      </c>
      <c r="L14" s="380">
        <v>1771.77</v>
      </c>
    </row>
    <row r="15" spans="1:28" s="112" customFormat="1" ht="15.75" customHeight="1">
      <c r="A15" s="212" t="s">
        <v>202</v>
      </c>
      <c r="B15" s="213" t="s">
        <v>203</v>
      </c>
      <c r="C15" s="212" t="s">
        <v>123</v>
      </c>
      <c r="D15" s="380">
        <v>18926.229999999996</v>
      </c>
      <c r="E15" s="380">
        <v>1304.9299999999998</v>
      </c>
      <c r="F15" s="380">
        <v>3925.06</v>
      </c>
      <c r="G15" s="380">
        <v>3224.8999999999996</v>
      </c>
      <c r="H15" s="380">
        <v>2416.5</v>
      </c>
      <c r="I15" s="380">
        <v>1152.3399999999999</v>
      </c>
      <c r="J15" s="380">
        <v>4735.33</v>
      </c>
      <c r="K15" s="380">
        <v>1458.4199999999998</v>
      </c>
      <c r="L15" s="380">
        <v>708.76</v>
      </c>
    </row>
    <row r="16" spans="1:28" s="112" customFormat="1" ht="15.75" customHeight="1">
      <c r="A16" s="212" t="s">
        <v>204</v>
      </c>
      <c r="B16" s="213" t="s">
        <v>432</v>
      </c>
      <c r="C16" s="212" t="s">
        <v>206</v>
      </c>
      <c r="D16" s="380">
        <v>7137.13</v>
      </c>
      <c r="E16" s="380">
        <v>0</v>
      </c>
      <c r="F16" s="380">
        <v>163.46</v>
      </c>
      <c r="G16" s="380">
        <v>0</v>
      </c>
      <c r="H16" s="380">
        <v>0</v>
      </c>
      <c r="I16" s="380">
        <v>0</v>
      </c>
      <c r="J16" s="380">
        <v>0</v>
      </c>
      <c r="K16" s="380">
        <v>0</v>
      </c>
      <c r="L16" s="380">
        <v>6973.67</v>
      </c>
    </row>
    <row r="17" spans="1:15" s="112" customFormat="1" ht="15.75" customHeight="1">
      <c r="A17" s="212" t="s">
        <v>207</v>
      </c>
      <c r="B17" s="213" t="s">
        <v>433</v>
      </c>
      <c r="C17" s="212" t="s">
        <v>209</v>
      </c>
      <c r="D17" s="380">
        <v>10713.320000000002</v>
      </c>
      <c r="E17" s="380">
        <v>0</v>
      </c>
      <c r="F17" s="380">
        <v>1030.19</v>
      </c>
      <c r="G17" s="380">
        <v>9546.5300000000007</v>
      </c>
      <c r="H17" s="380">
        <v>0</v>
      </c>
      <c r="I17" s="380">
        <v>0</v>
      </c>
      <c r="J17" s="380">
        <v>136.59</v>
      </c>
      <c r="K17" s="380">
        <v>0</v>
      </c>
      <c r="L17" s="380">
        <v>0</v>
      </c>
    </row>
    <row r="18" spans="1:15" s="139" customFormat="1" ht="15.75" customHeight="1">
      <c r="A18" s="212" t="s">
        <v>210</v>
      </c>
      <c r="B18" s="213" t="s">
        <v>434</v>
      </c>
      <c r="C18" s="212" t="s">
        <v>153</v>
      </c>
      <c r="D18" s="380">
        <v>20675.190000000002</v>
      </c>
      <c r="E18" s="380">
        <v>17.8</v>
      </c>
      <c r="F18" s="380">
        <v>910.39</v>
      </c>
      <c r="G18" s="380">
        <v>478.13</v>
      </c>
      <c r="H18" s="380">
        <v>5109.3900000000003</v>
      </c>
      <c r="I18" s="380">
        <v>5288.58</v>
      </c>
      <c r="J18" s="380">
        <v>1267.5800000000002</v>
      </c>
      <c r="K18" s="380">
        <v>4003.9900000000002</v>
      </c>
      <c r="L18" s="380">
        <v>3599.33</v>
      </c>
      <c r="O18" s="112"/>
    </row>
    <row r="19" spans="1:15" s="139" customFormat="1" ht="15.75" customHeight="1">
      <c r="A19" s="212"/>
      <c r="B19" s="213" t="s">
        <v>212</v>
      </c>
      <c r="C19" s="212" t="s">
        <v>213</v>
      </c>
      <c r="D19" s="380">
        <v>17507.98</v>
      </c>
      <c r="E19" s="380">
        <v>0</v>
      </c>
      <c r="F19" s="380">
        <v>916.41</v>
      </c>
      <c r="G19" s="380">
        <v>480.23</v>
      </c>
      <c r="H19" s="380">
        <v>5046.7</v>
      </c>
      <c r="I19" s="380">
        <v>5289.03</v>
      </c>
      <c r="J19" s="380">
        <v>0</v>
      </c>
      <c r="K19" s="380">
        <v>3900.65</v>
      </c>
      <c r="L19" s="380">
        <v>1874.96</v>
      </c>
      <c r="O19" s="112"/>
    </row>
    <row r="20" spans="1:15" s="139" customFormat="1" ht="15.75" customHeight="1">
      <c r="A20" s="215" t="s">
        <v>214</v>
      </c>
      <c r="B20" s="284" t="s">
        <v>215</v>
      </c>
      <c r="C20" s="215" t="s">
        <v>154</v>
      </c>
      <c r="D20" s="380">
        <v>585.80000000000007</v>
      </c>
      <c r="E20" s="380">
        <v>84.460000000000008</v>
      </c>
      <c r="F20" s="380">
        <v>95.95</v>
      </c>
      <c r="G20" s="380">
        <v>43.43</v>
      </c>
      <c r="H20" s="380">
        <v>129.83000000000001</v>
      </c>
      <c r="I20" s="380">
        <v>21.47</v>
      </c>
      <c r="J20" s="380">
        <v>182.51</v>
      </c>
      <c r="K20" s="380">
        <v>13.5</v>
      </c>
      <c r="L20" s="380">
        <v>14.65</v>
      </c>
      <c r="O20" s="112"/>
    </row>
    <row r="21" spans="1:15" s="139" customFormat="1" ht="15.75" customHeight="1">
      <c r="A21" s="215" t="s">
        <v>216</v>
      </c>
      <c r="B21" s="284" t="s">
        <v>217</v>
      </c>
      <c r="C21" s="215" t="s">
        <v>218</v>
      </c>
      <c r="D21" s="380">
        <v>0</v>
      </c>
      <c r="E21" s="380">
        <v>0</v>
      </c>
      <c r="F21" s="380">
        <v>0</v>
      </c>
      <c r="G21" s="380">
        <v>0</v>
      </c>
      <c r="H21" s="380">
        <v>0</v>
      </c>
      <c r="I21" s="380">
        <v>0</v>
      </c>
      <c r="J21" s="380">
        <v>0</v>
      </c>
      <c r="K21" s="380">
        <v>0</v>
      </c>
      <c r="L21" s="380">
        <v>0</v>
      </c>
      <c r="O21" s="112"/>
    </row>
    <row r="22" spans="1:15" s="127" customFormat="1" ht="15.75" customHeight="1">
      <c r="A22" s="215" t="s">
        <v>219</v>
      </c>
      <c r="B22" s="284" t="s">
        <v>220</v>
      </c>
      <c r="C22" s="215" t="s">
        <v>90</v>
      </c>
      <c r="D22" s="380">
        <v>100.57999999999998</v>
      </c>
      <c r="E22" s="380">
        <v>0</v>
      </c>
      <c r="F22" s="380">
        <v>0</v>
      </c>
      <c r="G22" s="380">
        <v>2.57</v>
      </c>
      <c r="H22" s="380">
        <v>48.64</v>
      </c>
      <c r="I22" s="380">
        <v>8.82</v>
      </c>
      <c r="J22" s="380">
        <v>37.35</v>
      </c>
      <c r="K22" s="380">
        <v>1.85</v>
      </c>
      <c r="L22" s="380">
        <v>1.35</v>
      </c>
      <c r="O22" s="112"/>
    </row>
    <row r="23" spans="1:15" s="127" customFormat="1" ht="15.75" customHeight="1">
      <c r="A23" s="199">
        <v>2</v>
      </c>
      <c r="B23" s="286" t="s">
        <v>221</v>
      </c>
      <c r="C23" s="199" t="s">
        <v>222</v>
      </c>
      <c r="D23" s="384">
        <v>5661.4199999999992</v>
      </c>
      <c r="E23" s="384">
        <v>768.38000000000011</v>
      </c>
      <c r="F23" s="384">
        <v>872.09999999999991</v>
      </c>
      <c r="G23" s="384">
        <v>940.46000000000015</v>
      </c>
      <c r="H23" s="384">
        <v>724.69</v>
      </c>
      <c r="I23" s="384">
        <v>562.3900000000001</v>
      </c>
      <c r="J23" s="384">
        <v>614.93000000000018</v>
      </c>
      <c r="K23" s="384">
        <v>441.42000000000007</v>
      </c>
      <c r="L23" s="384">
        <v>737.05</v>
      </c>
      <c r="O23" s="112"/>
    </row>
    <row r="24" spans="1:15" s="127" customFormat="1" ht="15.75" customHeight="1">
      <c r="A24" s="199"/>
      <c r="B24" s="283" t="s">
        <v>197</v>
      </c>
      <c r="C24" s="199"/>
      <c r="D24" s="384">
        <v>0</v>
      </c>
      <c r="E24" s="384">
        <v>0</v>
      </c>
      <c r="F24" s="384">
        <v>0</v>
      </c>
      <c r="G24" s="384">
        <v>0</v>
      </c>
      <c r="H24" s="384">
        <v>0</v>
      </c>
      <c r="I24" s="384">
        <v>0</v>
      </c>
      <c r="J24" s="384">
        <v>0</v>
      </c>
      <c r="K24" s="384">
        <v>0</v>
      </c>
      <c r="L24" s="384">
        <v>0</v>
      </c>
      <c r="O24" s="112"/>
    </row>
    <row r="25" spans="1:15" s="112" customFormat="1" ht="15.75" customHeight="1">
      <c r="A25" s="212" t="s">
        <v>223</v>
      </c>
      <c r="B25" s="213" t="s">
        <v>435</v>
      </c>
      <c r="C25" s="212" t="s">
        <v>18</v>
      </c>
      <c r="D25" s="379">
        <v>331.57</v>
      </c>
      <c r="E25" s="379">
        <v>25.17</v>
      </c>
      <c r="F25" s="379">
        <v>31.47</v>
      </c>
      <c r="G25" s="379">
        <v>139.81</v>
      </c>
      <c r="H25" s="379">
        <v>59.12</v>
      </c>
      <c r="I25" s="379">
        <v>0</v>
      </c>
      <c r="J25" s="379">
        <v>71.48</v>
      </c>
      <c r="K25" s="379">
        <v>4.53</v>
      </c>
      <c r="L25" s="379">
        <v>0</v>
      </c>
    </row>
    <row r="26" spans="1:15" s="112" customFormat="1" ht="15.75" customHeight="1">
      <c r="A26" s="212" t="s">
        <v>225</v>
      </c>
      <c r="B26" s="213" t="s">
        <v>436</v>
      </c>
      <c r="C26" s="212" t="s">
        <v>29</v>
      </c>
      <c r="D26" s="379">
        <v>7.3699999999999992</v>
      </c>
      <c r="E26" s="379">
        <v>3.79</v>
      </c>
      <c r="F26" s="379">
        <v>0.39</v>
      </c>
      <c r="G26" s="379">
        <v>0.1</v>
      </c>
      <c r="H26" s="379">
        <v>0</v>
      </c>
      <c r="I26" s="379">
        <v>0.2</v>
      </c>
      <c r="J26" s="379">
        <v>0</v>
      </c>
      <c r="K26" s="379">
        <v>2.79</v>
      </c>
      <c r="L26" s="379">
        <v>0.1</v>
      </c>
    </row>
    <row r="27" spans="1:15" s="112" customFormat="1" ht="15.75" customHeight="1">
      <c r="A27" s="212" t="s">
        <v>227</v>
      </c>
      <c r="B27" s="213" t="s">
        <v>228</v>
      </c>
      <c r="C27" s="212" t="s">
        <v>48</v>
      </c>
      <c r="D27" s="379">
        <v>17.329999999999998</v>
      </c>
      <c r="E27" s="379">
        <v>0</v>
      </c>
      <c r="F27" s="379">
        <v>17.329999999999998</v>
      </c>
      <c r="G27" s="379">
        <v>0</v>
      </c>
      <c r="H27" s="379">
        <v>0</v>
      </c>
      <c r="I27" s="379">
        <v>0</v>
      </c>
      <c r="J27" s="379">
        <v>0</v>
      </c>
      <c r="K27" s="379">
        <v>0</v>
      </c>
      <c r="L27" s="379">
        <v>0</v>
      </c>
    </row>
    <row r="28" spans="1:15" s="112" customFormat="1" ht="15.75" customHeight="1">
      <c r="A28" s="212" t="s">
        <v>229</v>
      </c>
      <c r="B28" s="213" t="s">
        <v>230</v>
      </c>
      <c r="C28" s="212" t="s">
        <v>128</v>
      </c>
      <c r="D28" s="379">
        <v>100.00000000000001</v>
      </c>
      <c r="E28" s="379">
        <v>0</v>
      </c>
      <c r="F28" s="379">
        <v>25</v>
      </c>
      <c r="G28" s="379">
        <v>0</v>
      </c>
      <c r="H28" s="379">
        <v>0</v>
      </c>
      <c r="I28" s="379">
        <v>75.000000000000014</v>
      </c>
      <c r="J28" s="379">
        <v>0</v>
      </c>
      <c r="K28" s="379">
        <v>0</v>
      </c>
      <c r="L28" s="379">
        <v>0</v>
      </c>
    </row>
    <row r="29" spans="1:15" s="112" customFormat="1" ht="15.75" customHeight="1">
      <c r="A29" s="212" t="s">
        <v>231</v>
      </c>
      <c r="B29" s="213" t="s">
        <v>232</v>
      </c>
      <c r="C29" s="212" t="s">
        <v>88</v>
      </c>
      <c r="D29" s="379">
        <v>96.679999999999993</v>
      </c>
      <c r="E29" s="379">
        <v>15.41</v>
      </c>
      <c r="F29" s="379">
        <v>75.91</v>
      </c>
      <c r="G29" s="379">
        <v>9.999999999999995E-3</v>
      </c>
      <c r="H29" s="379">
        <v>0</v>
      </c>
      <c r="I29" s="379">
        <v>0</v>
      </c>
      <c r="J29" s="379">
        <v>0</v>
      </c>
      <c r="K29" s="379">
        <v>5.35</v>
      </c>
      <c r="L29" s="379">
        <v>0</v>
      </c>
    </row>
    <row r="30" spans="1:15" s="112" customFormat="1" ht="15.75" customHeight="1">
      <c r="A30" s="212" t="s">
        <v>233</v>
      </c>
      <c r="B30" s="213" t="s">
        <v>234</v>
      </c>
      <c r="C30" s="212" t="s">
        <v>87</v>
      </c>
      <c r="D30" s="379">
        <v>90.88</v>
      </c>
      <c r="E30" s="379">
        <v>11.96</v>
      </c>
      <c r="F30" s="379">
        <v>23.080000000000002</v>
      </c>
      <c r="G30" s="379">
        <v>0.36</v>
      </c>
      <c r="H30" s="379">
        <v>1.42</v>
      </c>
      <c r="I30" s="379">
        <v>48.78</v>
      </c>
      <c r="J30" s="379">
        <v>5.18</v>
      </c>
      <c r="K30" s="379">
        <v>0.08</v>
      </c>
      <c r="L30" s="379">
        <v>0</v>
      </c>
    </row>
    <row r="31" spans="1:15" s="112" customFormat="1" ht="15.75" customHeight="1">
      <c r="A31" s="212" t="s">
        <v>235</v>
      </c>
      <c r="B31" s="213" t="s">
        <v>236</v>
      </c>
      <c r="C31" s="212" t="s">
        <v>237</v>
      </c>
      <c r="D31" s="379">
        <v>22.3</v>
      </c>
      <c r="E31" s="379">
        <v>0</v>
      </c>
      <c r="F31" s="379">
        <v>2.7</v>
      </c>
      <c r="G31" s="379">
        <v>0</v>
      </c>
      <c r="H31" s="379">
        <v>0</v>
      </c>
      <c r="I31" s="379">
        <v>0</v>
      </c>
      <c r="J31" s="379">
        <v>19.600000000000001</v>
      </c>
      <c r="K31" s="379">
        <v>0</v>
      </c>
      <c r="L31" s="379">
        <v>0</v>
      </c>
    </row>
    <row r="32" spans="1:15" s="112" customFormat="1" ht="15.75" customHeight="1">
      <c r="A32" s="212" t="s">
        <v>238</v>
      </c>
      <c r="B32" s="213" t="s">
        <v>239</v>
      </c>
      <c r="C32" s="212" t="s">
        <v>82</v>
      </c>
      <c r="D32" s="379">
        <v>137.69999999999999</v>
      </c>
      <c r="E32" s="379">
        <v>2.74</v>
      </c>
      <c r="F32" s="379">
        <v>13.92</v>
      </c>
      <c r="G32" s="379">
        <v>4.9000000000000004</v>
      </c>
      <c r="H32" s="379">
        <v>7.5</v>
      </c>
      <c r="I32" s="379">
        <v>57.36</v>
      </c>
      <c r="J32" s="379">
        <v>0</v>
      </c>
      <c r="K32" s="379">
        <v>3.0999999999999996</v>
      </c>
      <c r="L32" s="379">
        <v>48.18</v>
      </c>
    </row>
    <row r="33" spans="1:15" s="127" customFormat="1" ht="29.25" customHeight="1">
      <c r="A33" s="199" t="s">
        <v>240</v>
      </c>
      <c r="B33" s="263" t="s">
        <v>241</v>
      </c>
      <c r="C33" s="199" t="s">
        <v>51</v>
      </c>
      <c r="D33" s="384">
        <v>2520.8000000000002</v>
      </c>
      <c r="E33" s="384">
        <v>385.31</v>
      </c>
      <c r="F33" s="384">
        <v>417.75</v>
      </c>
      <c r="G33" s="384">
        <v>382.29000000000008</v>
      </c>
      <c r="H33" s="384">
        <v>403.84999999999997</v>
      </c>
      <c r="I33" s="384">
        <v>194.26999999999998</v>
      </c>
      <c r="J33" s="384">
        <v>252.92000000000004</v>
      </c>
      <c r="K33" s="384">
        <v>256.18</v>
      </c>
      <c r="L33" s="384">
        <v>228.22999999999996</v>
      </c>
      <c r="M33" s="210"/>
      <c r="O33" s="112"/>
    </row>
    <row r="34" spans="1:15" s="112" customFormat="1" ht="15.75" customHeight="1">
      <c r="A34" s="212"/>
      <c r="B34" s="283" t="s">
        <v>197</v>
      </c>
      <c r="C34" s="287"/>
      <c r="D34" s="381">
        <v>0</v>
      </c>
      <c r="E34" s="381">
        <v>0</v>
      </c>
      <c r="F34" s="381">
        <v>0</v>
      </c>
      <c r="G34" s="381">
        <v>0</v>
      </c>
      <c r="H34" s="381">
        <v>0</v>
      </c>
      <c r="I34" s="381">
        <v>0</v>
      </c>
      <c r="J34" s="381">
        <v>0</v>
      </c>
      <c r="K34" s="381">
        <v>0</v>
      </c>
      <c r="L34" s="381">
        <v>0</v>
      </c>
    </row>
    <row r="35" spans="1:15" s="112" customFormat="1" ht="15.75" customHeight="1">
      <c r="A35" s="221" t="s">
        <v>242</v>
      </c>
      <c r="B35" s="283" t="s">
        <v>243</v>
      </c>
      <c r="C35" s="287" t="s">
        <v>59</v>
      </c>
      <c r="D35" s="381">
        <v>1747.34</v>
      </c>
      <c r="E35" s="381">
        <v>203.24</v>
      </c>
      <c r="F35" s="381">
        <v>358.06</v>
      </c>
      <c r="G35" s="381">
        <v>318.09000000000003</v>
      </c>
      <c r="H35" s="381">
        <v>293.34000000000003</v>
      </c>
      <c r="I35" s="381">
        <v>115.21</v>
      </c>
      <c r="J35" s="381">
        <v>174.83</v>
      </c>
      <c r="K35" s="381">
        <v>154.21999999999997</v>
      </c>
      <c r="L35" s="381">
        <v>130.34</v>
      </c>
    </row>
    <row r="36" spans="1:15" s="112" customFormat="1" ht="15.75" customHeight="1">
      <c r="A36" s="221" t="s">
        <v>242</v>
      </c>
      <c r="B36" s="283" t="s">
        <v>244</v>
      </c>
      <c r="C36" s="287" t="s">
        <v>72</v>
      </c>
      <c r="D36" s="381">
        <v>103.94</v>
      </c>
      <c r="E36" s="381">
        <v>0</v>
      </c>
      <c r="F36" s="381">
        <v>10.5</v>
      </c>
      <c r="G36" s="381">
        <v>44</v>
      </c>
      <c r="H36" s="381">
        <v>9.4499999999999993</v>
      </c>
      <c r="I36" s="381">
        <v>2.27</v>
      </c>
      <c r="J36" s="381">
        <v>2.86</v>
      </c>
      <c r="K36" s="381">
        <v>0</v>
      </c>
      <c r="L36" s="381">
        <v>34.86</v>
      </c>
    </row>
    <row r="37" spans="1:15" s="112" customFormat="1" ht="15.75" customHeight="1">
      <c r="A37" s="221" t="s">
        <v>242</v>
      </c>
      <c r="B37" s="283" t="s">
        <v>245</v>
      </c>
      <c r="C37" s="287" t="s">
        <v>122</v>
      </c>
      <c r="D37" s="381">
        <v>11.42</v>
      </c>
      <c r="E37" s="381">
        <v>4.3899999999999997</v>
      </c>
      <c r="F37" s="381">
        <v>0.55000000000000004</v>
      </c>
      <c r="G37" s="381">
        <v>2.31</v>
      </c>
      <c r="H37" s="381">
        <v>2.2999999999999998</v>
      </c>
      <c r="I37" s="381">
        <v>0</v>
      </c>
      <c r="J37" s="381">
        <v>0</v>
      </c>
      <c r="K37" s="381">
        <v>1.38</v>
      </c>
      <c r="L37" s="381">
        <v>0.48</v>
      </c>
    </row>
    <row r="38" spans="1:15" s="112" customFormat="1" ht="15.75" customHeight="1">
      <c r="A38" s="221" t="s">
        <v>242</v>
      </c>
      <c r="B38" s="283" t="s">
        <v>246</v>
      </c>
      <c r="C38" s="287" t="s">
        <v>247</v>
      </c>
      <c r="D38" s="381">
        <v>5.3</v>
      </c>
      <c r="E38" s="381">
        <v>4.17</v>
      </c>
      <c r="F38" s="381">
        <v>0.13</v>
      </c>
      <c r="G38" s="381">
        <v>0.24</v>
      </c>
      <c r="H38" s="381">
        <v>0.08</v>
      </c>
      <c r="I38" s="381">
        <v>0</v>
      </c>
      <c r="J38" s="381">
        <v>0</v>
      </c>
      <c r="K38" s="381">
        <v>0.39</v>
      </c>
      <c r="L38" s="381">
        <v>0.3</v>
      </c>
    </row>
    <row r="39" spans="1:15" s="112" customFormat="1" ht="15.75" customHeight="1">
      <c r="A39" s="221" t="s">
        <v>242</v>
      </c>
      <c r="B39" s="283" t="s">
        <v>248</v>
      </c>
      <c r="C39" s="287" t="s">
        <v>68</v>
      </c>
      <c r="D39" s="381">
        <v>46.449999999999996</v>
      </c>
      <c r="E39" s="381">
        <v>14.93</v>
      </c>
      <c r="F39" s="381">
        <v>5.68</v>
      </c>
      <c r="G39" s="381">
        <v>3.66</v>
      </c>
      <c r="H39" s="381">
        <v>3.54</v>
      </c>
      <c r="I39" s="381">
        <v>2.75</v>
      </c>
      <c r="J39" s="381">
        <v>5.0599999999999996</v>
      </c>
      <c r="K39" s="381">
        <v>6.46</v>
      </c>
      <c r="L39" s="381">
        <v>4.3899999999999997</v>
      </c>
    </row>
    <row r="40" spans="1:15" s="112" customFormat="1" ht="15.75" customHeight="1">
      <c r="A40" s="221" t="s">
        <v>242</v>
      </c>
      <c r="B40" s="283" t="s">
        <v>249</v>
      </c>
      <c r="C40" s="287" t="s">
        <v>130</v>
      </c>
      <c r="D40" s="381">
        <v>14.67</v>
      </c>
      <c r="E40" s="381">
        <v>0</v>
      </c>
      <c r="F40" s="381">
        <v>0</v>
      </c>
      <c r="G40" s="381">
        <v>0.12</v>
      </c>
      <c r="H40" s="381">
        <v>7.0299999999999994</v>
      </c>
      <c r="I40" s="381">
        <v>3.37</v>
      </c>
      <c r="J40" s="381">
        <v>1.97</v>
      </c>
      <c r="K40" s="381">
        <v>1.81</v>
      </c>
      <c r="L40" s="381">
        <v>0.37</v>
      </c>
    </row>
    <row r="41" spans="1:15" s="112" customFormat="1" ht="15.75" customHeight="1">
      <c r="A41" s="221" t="s">
        <v>242</v>
      </c>
      <c r="B41" s="283" t="s">
        <v>250</v>
      </c>
      <c r="C41" s="287" t="s">
        <v>52</v>
      </c>
      <c r="D41" s="381">
        <v>517.68000000000006</v>
      </c>
      <c r="E41" s="381">
        <v>145.01999999999998</v>
      </c>
      <c r="F41" s="381">
        <v>37.17</v>
      </c>
      <c r="G41" s="381">
        <v>3.35</v>
      </c>
      <c r="H41" s="381">
        <v>78.919999999999987</v>
      </c>
      <c r="I41" s="381">
        <v>64.850000000000009</v>
      </c>
      <c r="J41" s="381">
        <v>52.410000000000004</v>
      </c>
      <c r="K41" s="381">
        <v>87.030000000000015</v>
      </c>
      <c r="L41" s="381">
        <v>48.92</v>
      </c>
    </row>
    <row r="42" spans="1:15" s="112" customFormat="1" ht="15.75" customHeight="1">
      <c r="A42" s="221" t="s">
        <v>242</v>
      </c>
      <c r="B42" s="283" t="s">
        <v>251</v>
      </c>
      <c r="C42" s="287" t="s">
        <v>252</v>
      </c>
      <c r="D42" s="381">
        <v>0.62</v>
      </c>
      <c r="E42" s="381">
        <v>0</v>
      </c>
      <c r="F42" s="381">
        <v>0.46</v>
      </c>
      <c r="G42" s="381">
        <v>0</v>
      </c>
      <c r="H42" s="381">
        <v>0</v>
      </c>
      <c r="I42" s="381">
        <v>0</v>
      </c>
      <c r="J42" s="381">
        <v>0</v>
      </c>
      <c r="K42" s="381">
        <v>0.16</v>
      </c>
      <c r="L42" s="381">
        <v>0</v>
      </c>
    </row>
    <row r="43" spans="1:15" s="112" customFormat="1" ht="15.75" customHeight="1">
      <c r="A43" s="221" t="s">
        <v>242</v>
      </c>
      <c r="B43" s="283" t="s">
        <v>253</v>
      </c>
      <c r="C43" s="287" t="s">
        <v>254</v>
      </c>
      <c r="D43" s="381">
        <v>0</v>
      </c>
      <c r="E43" s="381">
        <v>0</v>
      </c>
      <c r="F43" s="381">
        <v>0</v>
      </c>
      <c r="G43" s="381">
        <v>0</v>
      </c>
      <c r="H43" s="381">
        <v>0</v>
      </c>
      <c r="I43" s="381">
        <v>0</v>
      </c>
      <c r="J43" s="381">
        <v>0</v>
      </c>
      <c r="K43" s="381">
        <v>0</v>
      </c>
      <c r="L43" s="381">
        <v>0</v>
      </c>
    </row>
    <row r="44" spans="1:15" s="112" customFormat="1" ht="15.75" customHeight="1">
      <c r="A44" s="221" t="s">
        <v>242</v>
      </c>
      <c r="B44" s="283" t="s">
        <v>255</v>
      </c>
      <c r="C44" s="287" t="s">
        <v>256</v>
      </c>
      <c r="D44" s="381">
        <v>0.16</v>
      </c>
      <c r="E44" s="381">
        <v>0</v>
      </c>
      <c r="F44" s="381">
        <v>0</v>
      </c>
      <c r="G44" s="381">
        <v>0</v>
      </c>
      <c r="H44" s="381">
        <v>0.11</v>
      </c>
      <c r="I44" s="381">
        <v>0</v>
      </c>
      <c r="J44" s="381">
        <v>0</v>
      </c>
      <c r="K44" s="381">
        <v>0.05</v>
      </c>
      <c r="L44" s="381">
        <v>0</v>
      </c>
    </row>
    <row r="45" spans="1:15" s="112" customFormat="1" ht="15.75" customHeight="1">
      <c r="A45" s="221" t="s">
        <v>242</v>
      </c>
      <c r="B45" s="283" t="s">
        <v>257</v>
      </c>
      <c r="C45" s="287" t="s">
        <v>77</v>
      </c>
      <c r="D45" s="381">
        <v>13.08</v>
      </c>
      <c r="E45" s="381">
        <v>0</v>
      </c>
      <c r="F45" s="381">
        <v>0</v>
      </c>
      <c r="G45" s="381">
        <v>0</v>
      </c>
      <c r="H45" s="381">
        <v>0</v>
      </c>
      <c r="I45" s="381">
        <v>0</v>
      </c>
      <c r="J45" s="381">
        <v>13.08</v>
      </c>
      <c r="K45" s="381">
        <v>0</v>
      </c>
      <c r="L45" s="381">
        <v>0</v>
      </c>
    </row>
    <row r="46" spans="1:15" s="112" customFormat="1" ht="15.75" customHeight="1">
      <c r="A46" s="221" t="s">
        <v>242</v>
      </c>
      <c r="B46" s="283" t="s">
        <v>258</v>
      </c>
      <c r="C46" s="287" t="s">
        <v>259</v>
      </c>
      <c r="D46" s="381">
        <v>6.0499999999999989</v>
      </c>
      <c r="E46" s="381">
        <v>1.44</v>
      </c>
      <c r="F46" s="381">
        <v>0</v>
      </c>
      <c r="G46" s="381">
        <v>3</v>
      </c>
      <c r="H46" s="381">
        <v>1.19</v>
      </c>
      <c r="I46" s="381">
        <v>0</v>
      </c>
      <c r="J46" s="381">
        <v>0</v>
      </c>
      <c r="K46" s="381">
        <v>0</v>
      </c>
      <c r="L46" s="381">
        <v>0.42</v>
      </c>
    </row>
    <row r="47" spans="1:15" s="112" customFormat="1" ht="15.75" customHeight="1">
      <c r="A47" s="221" t="s">
        <v>242</v>
      </c>
      <c r="B47" s="283" t="s">
        <v>260</v>
      </c>
      <c r="C47" s="287" t="s">
        <v>78</v>
      </c>
      <c r="D47" s="381">
        <v>49.06</v>
      </c>
      <c r="E47" s="381">
        <v>8.11</v>
      </c>
      <c r="F47" s="381">
        <v>5.03</v>
      </c>
      <c r="G47" s="381">
        <v>7.52</v>
      </c>
      <c r="H47" s="381">
        <v>7.89</v>
      </c>
      <c r="I47" s="381">
        <v>5.82</v>
      </c>
      <c r="J47" s="381">
        <v>2.71</v>
      </c>
      <c r="K47" s="381">
        <v>3.83</v>
      </c>
      <c r="L47" s="381">
        <v>8.15</v>
      </c>
    </row>
    <row r="48" spans="1:15" s="112" customFormat="1" ht="15.75" customHeight="1">
      <c r="A48" s="221" t="s">
        <v>242</v>
      </c>
      <c r="B48" s="283" t="s">
        <v>261</v>
      </c>
      <c r="C48" s="287" t="s">
        <v>262</v>
      </c>
      <c r="D48" s="381">
        <v>0</v>
      </c>
      <c r="E48" s="381">
        <v>0</v>
      </c>
      <c r="F48" s="381">
        <v>0</v>
      </c>
      <c r="G48" s="381">
        <v>0</v>
      </c>
      <c r="H48" s="381">
        <v>0</v>
      </c>
      <c r="I48" s="381">
        <v>0</v>
      </c>
      <c r="J48" s="381">
        <v>0</v>
      </c>
      <c r="K48" s="381">
        <v>0</v>
      </c>
      <c r="L48" s="381">
        <v>0</v>
      </c>
    </row>
    <row r="49" spans="1:15" s="112" customFormat="1" ht="15.75" customHeight="1">
      <c r="A49" s="221" t="s">
        <v>242</v>
      </c>
      <c r="B49" s="283" t="s">
        <v>263</v>
      </c>
      <c r="C49" s="287" t="s">
        <v>264</v>
      </c>
      <c r="D49" s="381">
        <v>0</v>
      </c>
      <c r="E49" s="381">
        <v>0</v>
      </c>
      <c r="F49" s="381">
        <v>0</v>
      </c>
      <c r="G49" s="381">
        <v>0</v>
      </c>
      <c r="H49" s="381">
        <v>0</v>
      </c>
      <c r="I49" s="381">
        <v>0</v>
      </c>
      <c r="J49" s="381">
        <v>0</v>
      </c>
      <c r="K49" s="381">
        <v>0</v>
      </c>
      <c r="L49" s="381">
        <v>0</v>
      </c>
    </row>
    <row r="50" spans="1:15" s="112" customFormat="1" ht="15.75" customHeight="1">
      <c r="A50" s="221" t="s">
        <v>242</v>
      </c>
      <c r="B50" s="283" t="s">
        <v>265</v>
      </c>
      <c r="C50" s="287" t="s">
        <v>142</v>
      </c>
      <c r="D50" s="381">
        <v>5.0299999999999994</v>
      </c>
      <c r="E50" s="381">
        <v>4.01</v>
      </c>
      <c r="F50" s="381">
        <v>0.17</v>
      </c>
      <c r="G50" s="381">
        <v>0</v>
      </c>
      <c r="H50" s="381">
        <v>0</v>
      </c>
      <c r="I50" s="381">
        <v>0</v>
      </c>
      <c r="J50" s="381">
        <v>0</v>
      </c>
      <c r="K50" s="381">
        <v>0.85</v>
      </c>
      <c r="L50" s="381">
        <v>0</v>
      </c>
    </row>
    <row r="51" spans="1:15" s="112" customFormat="1" ht="15.75" customHeight="1">
      <c r="A51" s="222" t="s">
        <v>266</v>
      </c>
      <c r="B51" s="284" t="s">
        <v>267</v>
      </c>
      <c r="C51" s="215" t="s">
        <v>268</v>
      </c>
      <c r="D51" s="381">
        <v>0</v>
      </c>
      <c r="E51" s="381">
        <v>0</v>
      </c>
      <c r="F51" s="381">
        <v>0</v>
      </c>
      <c r="G51" s="381">
        <v>0</v>
      </c>
      <c r="H51" s="381">
        <v>0</v>
      </c>
      <c r="I51" s="381">
        <v>0</v>
      </c>
      <c r="J51" s="381">
        <v>0</v>
      </c>
      <c r="K51" s="381">
        <v>0</v>
      </c>
      <c r="L51" s="381">
        <v>0</v>
      </c>
    </row>
    <row r="52" spans="1:15" s="112" customFormat="1" ht="15.75" customHeight="1">
      <c r="A52" s="212" t="s">
        <v>269</v>
      </c>
      <c r="B52" s="213" t="s">
        <v>270</v>
      </c>
      <c r="C52" s="215" t="s">
        <v>271</v>
      </c>
      <c r="D52" s="381">
        <v>2.68</v>
      </c>
      <c r="E52" s="381">
        <v>1.08</v>
      </c>
      <c r="F52" s="381">
        <v>0.35</v>
      </c>
      <c r="G52" s="381">
        <v>0</v>
      </c>
      <c r="H52" s="381">
        <v>0</v>
      </c>
      <c r="I52" s="381">
        <v>0.08</v>
      </c>
      <c r="J52" s="381">
        <v>0.94</v>
      </c>
      <c r="K52" s="381">
        <v>0.23</v>
      </c>
      <c r="L52" s="381">
        <v>0</v>
      </c>
    </row>
    <row r="53" spans="1:15" s="112" customFormat="1" ht="15.75" customHeight="1">
      <c r="A53" s="212" t="s">
        <v>272</v>
      </c>
      <c r="B53" s="213" t="s">
        <v>273</v>
      </c>
      <c r="C53" s="215" t="s">
        <v>144</v>
      </c>
      <c r="D53" s="381">
        <v>11.959999999999999</v>
      </c>
      <c r="E53" s="381">
        <v>11.27</v>
      </c>
      <c r="F53" s="381">
        <v>0</v>
      </c>
      <c r="G53" s="381">
        <v>0.69</v>
      </c>
      <c r="H53" s="381">
        <v>0</v>
      </c>
      <c r="I53" s="381">
        <v>0</v>
      </c>
      <c r="J53" s="381">
        <v>0</v>
      </c>
      <c r="K53" s="381">
        <v>0</v>
      </c>
      <c r="L53" s="381">
        <v>0</v>
      </c>
    </row>
    <row r="54" spans="1:15" s="112" customFormat="1" ht="15.75" customHeight="1">
      <c r="A54" s="212" t="s">
        <v>274</v>
      </c>
      <c r="B54" s="213" t="s">
        <v>437</v>
      </c>
      <c r="C54" s="215" t="s">
        <v>121</v>
      </c>
      <c r="D54" s="381">
        <v>614.20999999999992</v>
      </c>
      <c r="E54" s="381">
        <v>0</v>
      </c>
      <c r="F54" s="381">
        <v>163.41000000000003</v>
      </c>
      <c r="G54" s="381">
        <v>132.97</v>
      </c>
      <c r="H54" s="381">
        <v>111.89999999999999</v>
      </c>
      <c r="I54" s="381">
        <v>44.8</v>
      </c>
      <c r="J54" s="381">
        <v>77.73</v>
      </c>
      <c r="K54" s="381">
        <v>44.47</v>
      </c>
      <c r="L54" s="381">
        <v>38.92</v>
      </c>
    </row>
    <row r="55" spans="1:15" s="112" customFormat="1" ht="15.75" customHeight="1">
      <c r="A55" s="212" t="s">
        <v>276</v>
      </c>
      <c r="B55" s="213" t="s">
        <v>438</v>
      </c>
      <c r="C55" s="215" t="s">
        <v>49</v>
      </c>
      <c r="D55" s="381">
        <v>253.47000000000003</v>
      </c>
      <c r="E55" s="381">
        <v>253.47000000000003</v>
      </c>
      <c r="F55" s="381">
        <v>0</v>
      </c>
      <c r="G55" s="381">
        <v>0</v>
      </c>
      <c r="H55" s="381">
        <v>0</v>
      </c>
      <c r="I55" s="381">
        <v>0</v>
      </c>
      <c r="J55" s="381">
        <v>0</v>
      </c>
      <c r="K55" s="381">
        <v>0</v>
      </c>
      <c r="L55" s="381">
        <v>0</v>
      </c>
    </row>
    <row r="56" spans="1:15" s="112" customFormat="1" ht="15.75" customHeight="1">
      <c r="A56" s="212" t="s">
        <v>278</v>
      </c>
      <c r="B56" s="213" t="s">
        <v>439</v>
      </c>
      <c r="C56" s="215" t="s">
        <v>44</v>
      </c>
      <c r="D56" s="381">
        <v>27.310000000000006</v>
      </c>
      <c r="E56" s="381">
        <v>15.11</v>
      </c>
      <c r="F56" s="381">
        <v>5.29</v>
      </c>
      <c r="G56" s="381">
        <v>0.6</v>
      </c>
      <c r="H56" s="381">
        <v>1.57</v>
      </c>
      <c r="I56" s="381">
        <v>0.69</v>
      </c>
      <c r="J56" s="381">
        <v>1.73</v>
      </c>
      <c r="K56" s="381">
        <v>1.6</v>
      </c>
      <c r="L56" s="381">
        <v>0.71</v>
      </c>
    </row>
    <row r="57" spans="1:15" s="112" customFormat="1" ht="15.75" customHeight="1">
      <c r="A57" s="212" t="s">
        <v>280</v>
      </c>
      <c r="B57" s="213" t="s">
        <v>281</v>
      </c>
      <c r="C57" s="215" t="s">
        <v>76</v>
      </c>
      <c r="D57" s="381">
        <v>11.860000000000001</v>
      </c>
      <c r="E57" s="381">
        <v>2.46</v>
      </c>
      <c r="F57" s="381">
        <v>6.77</v>
      </c>
      <c r="G57" s="381">
        <v>0.33</v>
      </c>
      <c r="H57" s="381">
        <v>0</v>
      </c>
      <c r="I57" s="381">
        <v>1.82</v>
      </c>
      <c r="J57" s="381">
        <v>0</v>
      </c>
      <c r="K57" s="381">
        <v>0.25</v>
      </c>
      <c r="L57" s="381">
        <v>0.22</v>
      </c>
    </row>
    <row r="58" spans="1:15" s="112" customFormat="1" ht="15.75" customHeight="1">
      <c r="A58" s="212" t="s">
        <v>282</v>
      </c>
      <c r="B58" s="213" t="s">
        <v>283</v>
      </c>
      <c r="C58" s="215" t="s">
        <v>284</v>
      </c>
      <c r="D58" s="381">
        <v>0</v>
      </c>
      <c r="E58" s="381">
        <v>0</v>
      </c>
      <c r="F58" s="381">
        <v>0</v>
      </c>
      <c r="G58" s="381">
        <v>0</v>
      </c>
      <c r="H58" s="381">
        <v>0</v>
      </c>
      <c r="I58" s="381">
        <v>0</v>
      </c>
      <c r="J58" s="381">
        <v>0</v>
      </c>
      <c r="K58" s="381">
        <v>0</v>
      </c>
      <c r="L58" s="381">
        <v>0</v>
      </c>
    </row>
    <row r="59" spans="1:15" s="112" customFormat="1" ht="15.75" customHeight="1">
      <c r="A59" s="212" t="s">
        <v>285</v>
      </c>
      <c r="B59" s="213" t="s">
        <v>440</v>
      </c>
      <c r="C59" s="215" t="s">
        <v>287</v>
      </c>
      <c r="D59" s="381">
        <v>0</v>
      </c>
      <c r="E59" s="381">
        <v>0</v>
      </c>
      <c r="F59" s="381">
        <v>0</v>
      </c>
      <c r="G59" s="381">
        <v>0</v>
      </c>
      <c r="H59" s="381">
        <v>0</v>
      </c>
      <c r="I59" s="381">
        <v>0</v>
      </c>
      <c r="J59" s="381">
        <v>0</v>
      </c>
      <c r="K59" s="381">
        <v>0</v>
      </c>
      <c r="L59" s="381">
        <v>0</v>
      </c>
    </row>
    <row r="60" spans="1:15" s="112" customFormat="1" ht="15.75" customHeight="1">
      <c r="A60" s="222" t="s">
        <v>288</v>
      </c>
      <c r="B60" s="223" t="s">
        <v>289</v>
      </c>
      <c r="C60" s="285" t="s">
        <v>155</v>
      </c>
      <c r="D60" s="381">
        <v>1226.7</v>
      </c>
      <c r="E60" s="381">
        <v>36.619999999999997</v>
      </c>
      <c r="F60" s="381">
        <v>25.6</v>
      </c>
      <c r="G60" s="381">
        <v>229.09</v>
      </c>
      <c r="H60" s="381">
        <v>128.46</v>
      </c>
      <c r="I60" s="381">
        <v>119.18</v>
      </c>
      <c r="J60" s="381">
        <v>144.77000000000001</v>
      </c>
      <c r="K60" s="381">
        <v>122.85</v>
      </c>
      <c r="L60" s="381">
        <v>420.13</v>
      </c>
    </row>
    <row r="61" spans="1:15" s="112" customFormat="1" ht="15.75" customHeight="1">
      <c r="A61" s="222" t="s">
        <v>290</v>
      </c>
      <c r="B61" s="223" t="s">
        <v>291</v>
      </c>
      <c r="C61" s="285" t="s">
        <v>292</v>
      </c>
      <c r="D61" s="381">
        <v>188.14999999999998</v>
      </c>
      <c r="E61" s="381">
        <v>3.96</v>
      </c>
      <c r="F61" s="381">
        <v>62.680000000000007</v>
      </c>
      <c r="G61" s="381">
        <v>49.3</v>
      </c>
      <c r="H61" s="381">
        <v>10.87</v>
      </c>
      <c r="I61" s="381">
        <v>20.190000000000001</v>
      </c>
      <c r="J61" s="381">
        <v>40.58</v>
      </c>
      <c r="K61" s="381">
        <v>0</v>
      </c>
      <c r="L61" s="381">
        <v>0.56000000000000005</v>
      </c>
    </row>
    <row r="62" spans="1:15" s="136" customFormat="1" ht="15.75" customHeight="1">
      <c r="A62" s="222" t="s">
        <v>293</v>
      </c>
      <c r="B62" s="223" t="s">
        <v>294</v>
      </c>
      <c r="C62" s="285" t="s">
        <v>295</v>
      </c>
      <c r="D62" s="381">
        <v>0.45</v>
      </c>
      <c r="E62" s="381">
        <v>0</v>
      </c>
      <c r="F62" s="381">
        <v>0.45</v>
      </c>
      <c r="G62" s="381">
        <v>0</v>
      </c>
      <c r="H62" s="381">
        <v>0</v>
      </c>
      <c r="I62" s="381">
        <v>0</v>
      </c>
      <c r="J62" s="381">
        <v>0</v>
      </c>
      <c r="K62" s="381">
        <v>0</v>
      </c>
      <c r="L62" s="381">
        <v>0</v>
      </c>
      <c r="O62" s="112"/>
    </row>
    <row r="63" spans="1:15" s="127" customFormat="1" ht="17.25" customHeight="1">
      <c r="A63" s="268">
        <v>3</v>
      </c>
      <c r="B63" s="269" t="s">
        <v>296</v>
      </c>
      <c r="C63" s="270" t="s">
        <v>156</v>
      </c>
      <c r="D63" s="1149">
        <v>1330.4299999999998</v>
      </c>
      <c r="E63" s="1149">
        <v>3.91</v>
      </c>
      <c r="F63" s="381">
        <v>410.1099999999999</v>
      </c>
      <c r="G63" s="381">
        <v>257.63</v>
      </c>
      <c r="H63" s="381">
        <v>9.18</v>
      </c>
      <c r="I63" s="381">
        <v>227.04999999999998</v>
      </c>
      <c r="J63" s="381">
        <v>279.11</v>
      </c>
      <c r="K63" s="381">
        <v>34.699999999999996</v>
      </c>
      <c r="L63" s="381">
        <v>108.73</v>
      </c>
    </row>
    <row r="64" spans="1:15" s="288" customFormat="1" ht="17.25" customHeight="1">
      <c r="A64" s="255" t="s">
        <v>158</v>
      </c>
      <c r="B64" s="256" t="s">
        <v>415</v>
      </c>
      <c r="C64" s="257"/>
      <c r="D64" s="604"/>
      <c r="E64" s="604"/>
      <c r="F64" s="604"/>
      <c r="G64" s="604"/>
      <c r="H64" s="604"/>
      <c r="I64" s="604"/>
      <c r="J64" s="604"/>
      <c r="K64" s="604"/>
      <c r="L64" s="604"/>
      <c r="O64" s="112"/>
    </row>
    <row r="65" spans="1:12" s="290" customFormat="1" ht="17.25" customHeight="1">
      <c r="A65" s="258">
        <v>1</v>
      </c>
      <c r="B65" s="259" t="s">
        <v>416</v>
      </c>
      <c r="C65" s="260" t="s">
        <v>305</v>
      </c>
      <c r="D65" s="605"/>
      <c r="E65" s="605"/>
      <c r="F65" s="605"/>
      <c r="G65" s="605"/>
      <c r="H65" s="605"/>
      <c r="I65" s="605"/>
      <c r="J65" s="605"/>
      <c r="K65" s="605"/>
      <c r="L65" s="605"/>
    </row>
    <row r="66" spans="1:12" s="290" customFormat="1" ht="17.25" customHeight="1">
      <c r="A66" s="258">
        <v>2</v>
      </c>
      <c r="B66" s="259" t="s">
        <v>384</v>
      </c>
      <c r="C66" s="260" t="s">
        <v>306</v>
      </c>
      <c r="D66" s="605">
        <v>386.86</v>
      </c>
      <c r="E66" s="605">
        <v>9.5</v>
      </c>
      <c r="F66" s="605">
        <v>377.36</v>
      </c>
      <c r="G66" s="605"/>
      <c r="H66" s="605"/>
      <c r="I66" s="605"/>
      <c r="J66" s="605"/>
      <c r="K66" s="605"/>
      <c r="L66" s="605"/>
    </row>
    <row r="67" spans="1:12" s="290" customFormat="1" ht="17.25" customHeight="1">
      <c r="A67" s="258">
        <v>3</v>
      </c>
      <c r="B67" s="259" t="s">
        <v>385</v>
      </c>
      <c r="C67" s="260" t="s">
        <v>307</v>
      </c>
      <c r="D67" s="605">
        <v>2510.63</v>
      </c>
      <c r="E67" s="605">
        <v>2510.63</v>
      </c>
      <c r="F67" s="605"/>
      <c r="G67" s="605"/>
      <c r="H67" s="605"/>
      <c r="I67" s="605"/>
      <c r="J67" s="605"/>
      <c r="K67" s="605"/>
      <c r="L67" s="605"/>
    </row>
    <row r="68" spans="1:12" s="290" customFormat="1" ht="36">
      <c r="A68" s="258">
        <v>4</v>
      </c>
      <c r="B68" s="261" t="s">
        <v>386</v>
      </c>
      <c r="C68" s="262" t="s">
        <v>417</v>
      </c>
      <c r="D68" s="605">
        <v>3757.1799999999994</v>
      </c>
      <c r="E68" s="426">
        <v>304.92999999999984</v>
      </c>
      <c r="F68" s="426">
        <v>925.06</v>
      </c>
      <c r="G68" s="426">
        <v>324.89999999999964</v>
      </c>
      <c r="H68" s="426">
        <v>416.5</v>
      </c>
      <c r="I68" s="426">
        <v>152.33999999999992</v>
      </c>
      <c r="J68" s="426">
        <v>816.26999999999953</v>
      </c>
      <c r="K68" s="426">
        <v>458.41999999999985</v>
      </c>
      <c r="L68" s="426">
        <v>358.76</v>
      </c>
    </row>
    <row r="69" spans="1:12" s="290" customFormat="1" ht="24">
      <c r="A69" s="258">
        <v>5</v>
      </c>
      <c r="B69" s="261" t="s">
        <v>387</v>
      </c>
      <c r="C69" s="262" t="s">
        <v>418</v>
      </c>
      <c r="D69" s="605">
        <v>38525.640000000007</v>
      </c>
      <c r="E69" s="426">
        <v>17.8</v>
      </c>
      <c r="F69" s="426">
        <v>2104.04</v>
      </c>
      <c r="G69" s="426">
        <v>10024.66</v>
      </c>
      <c r="H69" s="426">
        <v>5109.3900000000003</v>
      </c>
      <c r="I69" s="426">
        <v>5288.58</v>
      </c>
      <c r="J69" s="426">
        <v>1404.17</v>
      </c>
      <c r="K69" s="426">
        <v>4003.9900000000002</v>
      </c>
      <c r="L69" s="426">
        <v>10573</v>
      </c>
    </row>
    <row r="70" spans="1:12" s="290" customFormat="1" ht="21" customHeight="1">
      <c r="A70" s="258">
        <v>6</v>
      </c>
      <c r="B70" s="261" t="s">
        <v>388</v>
      </c>
      <c r="C70" s="262" t="s">
        <v>419</v>
      </c>
      <c r="D70" s="605">
        <v>0</v>
      </c>
      <c r="E70" s="426"/>
      <c r="F70" s="426"/>
      <c r="G70" s="426"/>
      <c r="H70" s="426"/>
      <c r="I70" s="426"/>
      <c r="J70" s="426"/>
      <c r="K70" s="426"/>
      <c r="L70" s="426"/>
    </row>
    <row r="71" spans="1:12" s="290" customFormat="1" ht="24">
      <c r="A71" s="258">
        <v>7</v>
      </c>
      <c r="B71" s="261" t="s">
        <v>389</v>
      </c>
      <c r="C71" s="262" t="s">
        <v>420</v>
      </c>
      <c r="D71" s="605"/>
      <c r="E71" s="426"/>
      <c r="F71" s="426"/>
      <c r="G71" s="426"/>
      <c r="H71" s="426"/>
      <c r="I71" s="426"/>
      <c r="J71" s="426"/>
      <c r="K71" s="426"/>
      <c r="L71" s="426"/>
    </row>
    <row r="72" spans="1:12" s="290" customFormat="1" ht="24">
      <c r="A72" s="258">
        <v>8</v>
      </c>
      <c r="B72" s="261" t="s">
        <v>390</v>
      </c>
      <c r="C72" s="262" t="s">
        <v>421</v>
      </c>
      <c r="D72" s="605">
        <v>117.33000000000001</v>
      </c>
      <c r="E72" s="426">
        <v>0</v>
      </c>
      <c r="F72" s="426">
        <v>42.33</v>
      </c>
      <c r="G72" s="426">
        <v>0</v>
      </c>
      <c r="H72" s="426"/>
      <c r="I72" s="426">
        <v>75.000000000000014</v>
      </c>
      <c r="J72" s="426">
        <v>0</v>
      </c>
      <c r="K72" s="426">
        <v>0</v>
      </c>
      <c r="L72" s="426">
        <v>0</v>
      </c>
    </row>
    <row r="73" spans="1:12" s="290" customFormat="1" ht="18" customHeight="1">
      <c r="A73" s="258">
        <v>9</v>
      </c>
      <c r="B73" s="261" t="s">
        <v>391</v>
      </c>
      <c r="C73" s="262" t="s">
        <v>422</v>
      </c>
      <c r="D73" s="605">
        <v>0</v>
      </c>
      <c r="E73" s="426"/>
      <c r="F73" s="426"/>
      <c r="G73" s="426"/>
      <c r="H73" s="426"/>
      <c r="I73" s="426"/>
      <c r="J73" s="426"/>
      <c r="K73" s="426"/>
      <c r="L73" s="426"/>
    </row>
    <row r="74" spans="1:12" s="290" customFormat="1" ht="18" customHeight="1">
      <c r="A74" s="258">
        <v>10</v>
      </c>
      <c r="B74" s="261" t="s">
        <v>393</v>
      </c>
      <c r="C74" s="262" t="s">
        <v>423</v>
      </c>
      <c r="D74" s="605">
        <v>77.42</v>
      </c>
      <c r="E74" s="426">
        <v>3.2</v>
      </c>
      <c r="F74" s="426">
        <v>74.22</v>
      </c>
      <c r="G74" s="426"/>
      <c r="H74" s="426">
        <v>0</v>
      </c>
      <c r="I74" s="426">
        <v>0</v>
      </c>
      <c r="J74" s="426">
        <v>0</v>
      </c>
      <c r="K74" s="426"/>
      <c r="L74" s="426">
        <v>0</v>
      </c>
    </row>
    <row r="75" spans="1:12" s="290" customFormat="1" ht="18" customHeight="1">
      <c r="A75" s="258">
        <v>11</v>
      </c>
      <c r="B75" s="261" t="s">
        <v>392</v>
      </c>
      <c r="C75" s="262" t="s">
        <v>424</v>
      </c>
      <c r="D75" s="605">
        <v>89.699999999999989</v>
      </c>
      <c r="E75" s="426">
        <v>89.699999999999989</v>
      </c>
      <c r="F75" s="426"/>
      <c r="G75" s="426"/>
      <c r="H75" s="426"/>
      <c r="I75" s="426"/>
      <c r="J75" s="426"/>
      <c r="K75" s="426"/>
      <c r="L75" s="426"/>
    </row>
    <row r="76" spans="1:12" s="274" customFormat="1" ht="18" customHeight="1">
      <c r="A76" s="255">
        <v>12</v>
      </c>
      <c r="B76" s="263" t="s">
        <v>394</v>
      </c>
      <c r="C76" s="264" t="s">
        <v>425</v>
      </c>
      <c r="D76" s="426">
        <v>1722.03</v>
      </c>
      <c r="E76" s="426"/>
      <c r="F76" s="426">
        <v>403.55</v>
      </c>
      <c r="G76" s="426">
        <v>232.25</v>
      </c>
      <c r="H76" s="426">
        <v>315.69</v>
      </c>
      <c r="I76" s="426">
        <v>176.5</v>
      </c>
      <c r="J76" s="426">
        <v>235.05</v>
      </c>
      <c r="K76" s="426">
        <v>157.04</v>
      </c>
      <c r="L76" s="426">
        <v>201.95</v>
      </c>
    </row>
    <row r="77" spans="1:12" s="290" customFormat="1" ht="24">
      <c r="A77" s="265">
        <v>13</v>
      </c>
      <c r="B77" s="266" t="s">
        <v>395</v>
      </c>
      <c r="C77" s="267" t="s">
        <v>426</v>
      </c>
      <c r="D77" s="606">
        <v>90.420000000000016</v>
      </c>
      <c r="E77" s="606">
        <v>11.96</v>
      </c>
      <c r="F77" s="606">
        <v>23.080000000000002</v>
      </c>
      <c r="G77" s="606"/>
      <c r="H77" s="606">
        <v>1.42</v>
      </c>
      <c r="I77" s="606">
        <v>48.78</v>
      </c>
      <c r="J77" s="606">
        <v>5.18</v>
      </c>
      <c r="K77" s="606"/>
      <c r="L77" s="606">
        <v>0</v>
      </c>
    </row>
    <row r="78" spans="1:12">
      <c r="B78" s="183"/>
    </row>
    <row r="83" spans="3:12">
      <c r="C83" s="104"/>
      <c r="D83" s="104"/>
      <c r="E83" s="104"/>
      <c r="F83" s="104"/>
      <c r="G83" s="104"/>
      <c r="H83" s="104"/>
      <c r="I83" s="104"/>
      <c r="J83" s="104"/>
      <c r="K83" s="104"/>
      <c r="L83" s="104"/>
    </row>
    <row r="84" spans="3:12" ht="12.75" customHeight="1">
      <c r="C84" s="104"/>
      <c r="D84" s="104"/>
      <c r="E84" s="104"/>
      <c r="F84" s="104"/>
      <c r="G84" s="104"/>
      <c r="H84" s="104"/>
      <c r="I84" s="104"/>
      <c r="J84" s="104"/>
      <c r="K84" s="104"/>
      <c r="L84" s="104"/>
    </row>
    <row r="85" spans="3:12">
      <c r="C85" s="104"/>
      <c r="D85" s="104"/>
      <c r="E85" s="104"/>
      <c r="F85" s="104"/>
      <c r="G85" s="104"/>
      <c r="H85" s="104"/>
      <c r="I85" s="104"/>
      <c r="J85" s="104"/>
      <c r="K85" s="104"/>
      <c r="L85" s="104"/>
    </row>
    <row r="86" spans="3:12">
      <c r="C86" s="104"/>
      <c r="D86" s="104"/>
      <c r="E86" s="104"/>
      <c r="F86" s="104"/>
      <c r="G86" s="104"/>
      <c r="H86" s="104"/>
      <c r="I86" s="104"/>
      <c r="J86" s="104"/>
      <c r="K86" s="104"/>
      <c r="L86" s="104"/>
    </row>
  </sheetData>
  <autoFilter ref="A8:WVT77"/>
  <mergeCells count="7">
    <mergeCell ref="A2:L2"/>
    <mergeCell ref="K5:L5"/>
    <mergeCell ref="A6:A7"/>
    <mergeCell ref="B6:B7"/>
    <mergeCell ref="C6:C7"/>
    <mergeCell ref="D6:D7"/>
    <mergeCell ref="E6:L6"/>
  </mergeCells>
  <pageMargins left="0.51181102362204722" right="0.31496062992125984" top="0.55118110236220474" bottom="0.47244094488188981"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L35"/>
  <sheetViews>
    <sheetView showZeros="0" topLeftCell="A22" zoomScale="89" zoomScaleNormal="89" workbookViewId="0">
      <selection activeCell="E9" sqref="E9"/>
    </sheetView>
  </sheetViews>
  <sheetFormatPr defaultColWidth="9.140625" defaultRowHeight="12.75"/>
  <cols>
    <col min="1" max="1" width="7" style="167" customWidth="1"/>
    <col min="2" max="2" width="38" style="152" customWidth="1"/>
    <col min="3" max="3" width="12.140625" style="152" customWidth="1"/>
    <col min="4" max="10" width="8.85546875" style="158" customWidth="1"/>
    <col min="11" max="11" width="9" style="158" customWidth="1"/>
    <col min="12" max="12" width="8.85546875" style="158" customWidth="1"/>
    <col min="13" max="256" width="9.140625" style="152"/>
    <col min="257" max="257" width="7" style="152" customWidth="1"/>
    <col min="258" max="258" width="62.85546875" style="152" customWidth="1"/>
    <col min="259" max="259" width="15.140625" style="152" customWidth="1"/>
    <col min="260" max="260" width="15.5703125" style="152" customWidth="1"/>
    <col min="261" max="268" width="14.5703125" style="152" customWidth="1"/>
    <col min="269" max="512" width="9.140625" style="152"/>
    <col min="513" max="513" width="7" style="152" customWidth="1"/>
    <col min="514" max="514" width="62.85546875" style="152" customWidth="1"/>
    <col min="515" max="515" width="15.140625" style="152" customWidth="1"/>
    <col min="516" max="516" width="15.5703125" style="152" customWidth="1"/>
    <col min="517" max="524" width="14.5703125" style="152" customWidth="1"/>
    <col min="525" max="768" width="9.140625" style="152"/>
    <col min="769" max="769" width="7" style="152" customWidth="1"/>
    <col min="770" max="770" width="62.85546875" style="152" customWidth="1"/>
    <col min="771" max="771" width="15.140625" style="152" customWidth="1"/>
    <col min="772" max="772" width="15.5703125" style="152" customWidth="1"/>
    <col min="773" max="780" width="14.5703125" style="152" customWidth="1"/>
    <col min="781" max="1024" width="9.140625" style="152"/>
    <col min="1025" max="1025" width="7" style="152" customWidth="1"/>
    <col min="1026" max="1026" width="62.85546875" style="152" customWidth="1"/>
    <col min="1027" max="1027" width="15.140625" style="152" customWidth="1"/>
    <col min="1028" max="1028" width="15.5703125" style="152" customWidth="1"/>
    <col min="1029" max="1036" width="14.5703125" style="152" customWidth="1"/>
    <col min="1037" max="1280" width="9.140625" style="152"/>
    <col min="1281" max="1281" width="7" style="152" customWidth="1"/>
    <col min="1282" max="1282" width="62.85546875" style="152" customWidth="1"/>
    <col min="1283" max="1283" width="15.140625" style="152" customWidth="1"/>
    <col min="1284" max="1284" width="15.5703125" style="152" customWidth="1"/>
    <col min="1285" max="1292" width="14.5703125" style="152" customWidth="1"/>
    <col min="1293" max="1536" width="9.140625" style="152"/>
    <col min="1537" max="1537" width="7" style="152" customWidth="1"/>
    <col min="1538" max="1538" width="62.85546875" style="152" customWidth="1"/>
    <col min="1539" max="1539" width="15.140625" style="152" customWidth="1"/>
    <col min="1540" max="1540" width="15.5703125" style="152" customWidth="1"/>
    <col min="1541" max="1548" width="14.5703125" style="152" customWidth="1"/>
    <col min="1549" max="1792" width="9.140625" style="152"/>
    <col min="1793" max="1793" width="7" style="152" customWidth="1"/>
    <col min="1794" max="1794" width="62.85546875" style="152" customWidth="1"/>
    <col min="1795" max="1795" width="15.140625" style="152" customWidth="1"/>
    <col min="1796" max="1796" width="15.5703125" style="152" customWidth="1"/>
    <col min="1797" max="1804" width="14.5703125" style="152" customWidth="1"/>
    <col min="1805" max="2048" width="9.140625" style="152"/>
    <col min="2049" max="2049" width="7" style="152" customWidth="1"/>
    <col min="2050" max="2050" width="62.85546875" style="152" customWidth="1"/>
    <col min="2051" max="2051" width="15.140625" style="152" customWidth="1"/>
    <col min="2052" max="2052" width="15.5703125" style="152" customWidth="1"/>
    <col min="2053" max="2060" width="14.5703125" style="152" customWidth="1"/>
    <col min="2061" max="2304" width="9.140625" style="152"/>
    <col min="2305" max="2305" width="7" style="152" customWidth="1"/>
    <col min="2306" max="2306" width="62.85546875" style="152" customWidth="1"/>
    <col min="2307" max="2307" width="15.140625" style="152" customWidth="1"/>
    <col min="2308" max="2308" width="15.5703125" style="152" customWidth="1"/>
    <col min="2309" max="2316" width="14.5703125" style="152" customWidth="1"/>
    <col min="2317" max="2560" width="9.140625" style="152"/>
    <col min="2561" max="2561" width="7" style="152" customWidth="1"/>
    <col min="2562" max="2562" width="62.85546875" style="152" customWidth="1"/>
    <col min="2563" max="2563" width="15.140625" style="152" customWidth="1"/>
    <col min="2564" max="2564" width="15.5703125" style="152" customWidth="1"/>
    <col min="2565" max="2572" width="14.5703125" style="152" customWidth="1"/>
    <col min="2573" max="2816" width="9.140625" style="152"/>
    <col min="2817" max="2817" width="7" style="152" customWidth="1"/>
    <col min="2818" max="2818" width="62.85546875" style="152" customWidth="1"/>
    <col min="2819" max="2819" width="15.140625" style="152" customWidth="1"/>
    <col min="2820" max="2820" width="15.5703125" style="152" customWidth="1"/>
    <col min="2821" max="2828" width="14.5703125" style="152" customWidth="1"/>
    <col min="2829" max="3072" width="9.140625" style="152"/>
    <col min="3073" max="3073" width="7" style="152" customWidth="1"/>
    <col min="3074" max="3074" width="62.85546875" style="152" customWidth="1"/>
    <col min="3075" max="3075" width="15.140625" style="152" customWidth="1"/>
    <col min="3076" max="3076" width="15.5703125" style="152" customWidth="1"/>
    <col min="3077" max="3084" width="14.5703125" style="152" customWidth="1"/>
    <col min="3085" max="3328" width="9.140625" style="152"/>
    <col min="3329" max="3329" width="7" style="152" customWidth="1"/>
    <col min="3330" max="3330" width="62.85546875" style="152" customWidth="1"/>
    <col min="3331" max="3331" width="15.140625" style="152" customWidth="1"/>
    <col min="3332" max="3332" width="15.5703125" style="152" customWidth="1"/>
    <col min="3333" max="3340" width="14.5703125" style="152" customWidth="1"/>
    <col min="3341" max="3584" width="9.140625" style="152"/>
    <col min="3585" max="3585" width="7" style="152" customWidth="1"/>
    <col min="3586" max="3586" width="62.85546875" style="152" customWidth="1"/>
    <col min="3587" max="3587" width="15.140625" style="152" customWidth="1"/>
    <col min="3588" max="3588" width="15.5703125" style="152" customWidth="1"/>
    <col min="3589" max="3596" width="14.5703125" style="152" customWidth="1"/>
    <col min="3597" max="3840" width="9.140625" style="152"/>
    <col min="3841" max="3841" width="7" style="152" customWidth="1"/>
    <col min="3842" max="3842" width="62.85546875" style="152" customWidth="1"/>
    <col min="3843" max="3843" width="15.140625" style="152" customWidth="1"/>
    <col min="3844" max="3844" width="15.5703125" style="152" customWidth="1"/>
    <col min="3845" max="3852" width="14.5703125" style="152" customWidth="1"/>
    <col min="3853" max="4096" width="9.140625" style="152"/>
    <col min="4097" max="4097" width="7" style="152" customWidth="1"/>
    <col min="4098" max="4098" width="62.85546875" style="152" customWidth="1"/>
    <col min="4099" max="4099" width="15.140625" style="152" customWidth="1"/>
    <col min="4100" max="4100" width="15.5703125" style="152" customWidth="1"/>
    <col min="4101" max="4108" width="14.5703125" style="152" customWidth="1"/>
    <col min="4109" max="4352" width="9.140625" style="152"/>
    <col min="4353" max="4353" width="7" style="152" customWidth="1"/>
    <col min="4354" max="4354" width="62.85546875" style="152" customWidth="1"/>
    <col min="4355" max="4355" width="15.140625" style="152" customWidth="1"/>
    <col min="4356" max="4356" width="15.5703125" style="152" customWidth="1"/>
    <col min="4357" max="4364" width="14.5703125" style="152" customWidth="1"/>
    <col min="4365" max="4608" width="9.140625" style="152"/>
    <col min="4609" max="4609" width="7" style="152" customWidth="1"/>
    <col min="4610" max="4610" width="62.85546875" style="152" customWidth="1"/>
    <col min="4611" max="4611" width="15.140625" style="152" customWidth="1"/>
    <col min="4612" max="4612" width="15.5703125" style="152" customWidth="1"/>
    <col min="4613" max="4620" width="14.5703125" style="152" customWidth="1"/>
    <col min="4621" max="4864" width="9.140625" style="152"/>
    <col min="4865" max="4865" width="7" style="152" customWidth="1"/>
    <col min="4866" max="4866" width="62.85546875" style="152" customWidth="1"/>
    <col min="4867" max="4867" width="15.140625" style="152" customWidth="1"/>
    <col min="4868" max="4868" width="15.5703125" style="152" customWidth="1"/>
    <col min="4869" max="4876" width="14.5703125" style="152" customWidth="1"/>
    <col min="4877" max="5120" width="9.140625" style="152"/>
    <col min="5121" max="5121" width="7" style="152" customWidth="1"/>
    <col min="5122" max="5122" width="62.85546875" style="152" customWidth="1"/>
    <col min="5123" max="5123" width="15.140625" style="152" customWidth="1"/>
    <col min="5124" max="5124" width="15.5703125" style="152" customWidth="1"/>
    <col min="5125" max="5132" width="14.5703125" style="152" customWidth="1"/>
    <col min="5133" max="5376" width="9.140625" style="152"/>
    <col min="5377" max="5377" width="7" style="152" customWidth="1"/>
    <col min="5378" max="5378" width="62.85546875" style="152" customWidth="1"/>
    <col min="5379" max="5379" width="15.140625" style="152" customWidth="1"/>
    <col min="5380" max="5380" width="15.5703125" style="152" customWidth="1"/>
    <col min="5381" max="5388" width="14.5703125" style="152" customWidth="1"/>
    <col min="5389" max="5632" width="9.140625" style="152"/>
    <col min="5633" max="5633" width="7" style="152" customWidth="1"/>
    <col min="5634" max="5634" width="62.85546875" style="152" customWidth="1"/>
    <col min="5635" max="5635" width="15.140625" style="152" customWidth="1"/>
    <col min="5636" max="5636" width="15.5703125" style="152" customWidth="1"/>
    <col min="5637" max="5644" width="14.5703125" style="152" customWidth="1"/>
    <col min="5645" max="5888" width="9.140625" style="152"/>
    <col min="5889" max="5889" width="7" style="152" customWidth="1"/>
    <col min="5890" max="5890" width="62.85546875" style="152" customWidth="1"/>
    <col min="5891" max="5891" width="15.140625" style="152" customWidth="1"/>
    <col min="5892" max="5892" width="15.5703125" style="152" customWidth="1"/>
    <col min="5893" max="5900" width="14.5703125" style="152" customWidth="1"/>
    <col min="5901" max="6144" width="9.140625" style="152"/>
    <col min="6145" max="6145" width="7" style="152" customWidth="1"/>
    <col min="6146" max="6146" width="62.85546875" style="152" customWidth="1"/>
    <col min="6147" max="6147" width="15.140625" style="152" customWidth="1"/>
    <col min="6148" max="6148" width="15.5703125" style="152" customWidth="1"/>
    <col min="6149" max="6156" width="14.5703125" style="152" customWidth="1"/>
    <col min="6157" max="6400" width="9.140625" style="152"/>
    <col min="6401" max="6401" width="7" style="152" customWidth="1"/>
    <col min="6402" max="6402" width="62.85546875" style="152" customWidth="1"/>
    <col min="6403" max="6403" width="15.140625" style="152" customWidth="1"/>
    <col min="6404" max="6404" width="15.5703125" style="152" customWidth="1"/>
    <col min="6405" max="6412" width="14.5703125" style="152" customWidth="1"/>
    <col min="6413" max="6656" width="9.140625" style="152"/>
    <col min="6657" max="6657" width="7" style="152" customWidth="1"/>
    <col min="6658" max="6658" width="62.85546875" style="152" customWidth="1"/>
    <col min="6659" max="6659" width="15.140625" style="152" customWidth="1"/>
    <col min="6660" max="6660" width="15.5703125" style="152" customWidth="1"/>
    <col min="6661" max="6668" width="14.5703125" style="152" customWidth="1"/>
    <col min="6669" max="6912" width="9.140625" style="152"/>
    <col min="6913" max="6913" width="7" style="152" customWidth="1"/>
    <col min="6914" max="6914" width="62.85546875" style="152" customWidth="1"/>
    <col min="6915" max="6915" width="15.140625" style="152" customWidth="1"/>
    <col min="6916" max="6916" width="15.5703125" style="152" customWidth="1"/>
    <col min="6917" max="6924" width="14.5703125" style="152" customWidth="1"/>
    <col min="6925" max="7168" width="9.140625" style="152"/>
    <col min="7169" max="7169" width="7" style="152" customWidth="1"/>
    <col min="7170" max="7170" width="62.85546875" style="152" customWidth="1"/>
    <col min="7171" max="7171" width="15.140625" style="152" customWidth="1"/>
    <col min="7172" max="7172" width="15.5703125" style="152" customWidth="1"/>
    <col min="7173" max="7180" width="14.5703125" style="152" customWidth="1"/>
    <col min="7181" max="7424" width="9.140625" style="152"/>
    <col min="7425" max="7425" width="7" style="152" customWidth="1"/>
    <col min="7426" max="7426" width="62.85546875" style="152" customWidth="1"/>
    <col min="7427" max="7427" width="15.140625" style="152" customWidth="1"/>
    <col min="7428" max="7428" width="15.5703125" style="152" customWidth="1"/>
    <col min="7429" max="7436" width="14.5703125" style="152" customWidth="1"/>
    <col min="7437" max="7680" width="9.140625" style="152"/>
    <col min="7681" max="7681" width="7" style="152" customWidth="1"/>
    <col min="7682" max="7682" width="62.85546875" style="152" customWidth="1"/>
    <col min="7683" max="7683" width="15.140625" style="152" customWidth="1"/>
    <col min="7684" max="7684" width="15.5703125" style="152" customWidth="1"/>
    <col min="7685" max="7692" width="14.5703125" style="152" customWidth="1"/>
    <col min="7693" max="7936" width="9.140625" style="152"/>
    <col min="7937" max="7937" width="7" style="152" customWidth="1"/>
    <col min="7938" max="7938" width="62.85546875" style="152" customWidth="1"/>
    <col min="7939" max="7939" width="15.140625" style="152" customWidth="1"/>
    <col min="7940" max="7940" width="15.5703125" style="152" customWidth="1"/>
    <col min="7941" max="7948" width="14.5703125" style="152" customWidth="1"/>
    <col min="7949" max="8192" width="9.140625" style="152"/>
    <col min="8193" max="8193" width="7" style="152" customWidth="1"/>
    <col min="8194" max="8194" width="62.85546875" style="152" customWidth="1"/>
    <col min="8195" max="8195" width="15.140625" style="152" customWidth="1"/>
    <col min="8196" max="8196" width="15.5703125" style="152" customWidth="1"/>
    <col min="8197" max="8204" width="14.5703125" style="152" customWidth="1"/>
    <col min="8205" max="8448" width="9.140625" style="152"/>
    <col min="8449" max="8449" width="7" style="152" customWidth="1"/>
    <col min="8450" max="8450" width="62.85546875" style="152" customWidth="1"/>
    <col min="8451" max="8451" width="15.140625" style="152" customWidth="1"/>
    <col min="8452" max="8452" width="15.5703125" style="152" customWidth="1"/>
    <col min="8453" max="8460" width="14.5703125" style="152" customWidth="1"/>
    <col min="8461" max="8704" width="9.140625" style="152"/>
    <col min="8705" max="8705" width="7" style="152" customWidth="1"/>
    <col min="8706" max="8706" width="62.85546875" style="152" customWidth="1"/>
    <col min="8707" max="8707" width="15.140625" style="152" customWidth="1"/>
    <col min="8708" max="8708" width="15.5703125" style="152" customWidth="1"/>
    <col min="8709" max="8716" width="14.5703125" style="152" customWidth="1"/>
    <col min="8717" max="8960" width="9.140625" style="152"/>
    <col min="8961" max="8961" width="7" style="152" customWidth="1"/>
    <col min="8962" max="8962" width="62.85546875" style="152" customWidth="1"/>
    <col min="8963" max="8963" width="15.140625" style="152" customWidth="1"/>
    <col min="8964" max="8964" width="15.5703125" style="152" customWidth="1"/>
    <col min="8965" max="8972" width="14.5703125" style="152" customWidth="1"/>
    <col min="8973" max="9216" width="9.140625" style="152"/>
    <col min="9217" max="9217" width="7" style="152" customWidth="1"/>
    <col min="9218" max="9218" width="62.85546875" style="152" customWidth="1"/>
    <col min="9219" max="9219" width="15.140625" style="152" customWidth="1"/>
    <col min="9220" max="9220" width="15.5703125" style="152" customWidth="1"/>
    <col min="9221" max="9228" width="14.5703125" style="152" customWidth="1"/>
    <col min="9229" max="9472" width="9.140625" style="152"/>
    <col min="9473" max="9473" width="7" style="152" customWidth="1"/>
    <col min="9474" max="9474" width="62.85546875" style="152" customWidth="1"/>
    <col min="9475" max="9475" width="15.140625" style="152" customWidth="1"/>
    <col min="9476" max="9476" width="15.5703125" style="152" customWidth="1"/>
    <col min="9477" max="9484" width="14.5703125" style="152" customWidth="1"/>
    <col min="9485" max="9728" width="9.140625" style="152"/>
    <col min="9729" max="9729" width="7" style="152" customWidth="1"/>
    <col min="9730" max="9730" width="62.85546875" style="152" customWidth="1"/>
    <col min="9731" max="9731" width="15.140625" style="152" customWidth="1"/>
    <col min="9732" max="9732" width="15.5703125" style="152" customWidth="1"/>
    <col min="9733" max="9740" width="14.5703125" style="152" customWidth="1"/>
    <col min="9741" max="9984" width="9.140625" style="152"/>
    <col min="9985" max="9985" width="7" style="152" customWidth="1"/>
    <col min="9986" max="9986" width="62.85546875" style="152" customWidth="1"/>
    <col min="9987" max="9987" width="15.140625" style="152" customWidth="1"/>
    <col min="9988" max="9988" width="15.5703125" style="152" customWidth="1"/>
    <col min="9989" max="9996" width="14.5703125" style="152" customWidth="1"/>
    <col min="9997" max="10240" width="9.140625" style="152"/>
    <col min="10241" max="10241" width="7" style="152" customWidth="1"/>
    <col min="10242" max="10242" width="62.85546875" style="152" customWidth="1"/>
    <col min="10243" max="10243" width="15.140625" style="152" customWidth="1"/>
    <col min="10244" max="10244" width="15.5703125" style="152" customWidth="1"/>
    <col min="10245" max="10252" width="14.5703125" style="152" customWidth="1"/>
    <col min="10253" max="10496" width="9.140625" style="152"/>
    <col min="10497" max="10497" width="7" style="152" customWidth="1"/>
    <col min="10498" max="10498" width="62.85546875" style="152" customWidth="1"/>
    <col min="10499" max="10499" width="15.140625" style="152" customWidth="1"/>
    <col min="10500" max="10500" width="15.5703125" style="152" customWidth="1"/>
    <col min="10501" max="10508" width="14.5703125" style="152" customWidth="1"/>
    <col min="10509" max="10752" width="9.140625" style="152"/>
    <col min="10753" max="10753" width="7" style="152" customWidth="1"/>
    <col min="10754" max="10754" width="62.85546875" style="152" customWidth="1"/>
    <col min="10755" max="10755" width="15.140625" style="152" customWidth="1"/>
    <col min="10756" max="10756" width="15.5703125" style="152" customWidth="1"/>
    <col min="10757" max="10764" width="14.5703125" style="152" customWidth="1"/>
    <col min="10765" max="11008" width="9.140625" style="152"/>
    <col min="11009" max="11009" width="7" style="152" customWidth="1"/>
    <col min="11010" max="11010" width="62.85546875" style="152" customWidth="1"/>
    <col min="11011" max="11011" width="15.140625" style="152" customWidth="1"/>
    <col min="11012" max="11012" width="15.5703125" style="152" customWidth="1"/>
    <col min="11013" max="11020" width="14.5703125" style="152" customWidth="1"/>
    <col min="11021" max="11264" width="9.140625" style="152"/>
    <col min="11265" max="11265" width="7" style="152" customWidth="1"/>
    <col min="11266" max="11266" width="62.85546875" style="152" customWidth="1"/>
    <col min="11267" max="11267" width="15.140625" style="152" customWidth="1"/>
    <col min="11268" max="11268" width="15.5703125" style="152" customWidth="1"/>
    <col min="11269" max="11276" width="14.5703125" style="152" customWidth="1"/>
    <col min="11277" max="11520" width="9.140625" style="152"/>
    <col min="11521" max="11521" width="7" style="152" customWidth="1"/>
    <col min="11522" max="11522" width="62.85546875" style="152" customWidth="1"/>
    <col min="11523" max="11523" width="15.140625" style="152" customWidth="1"/>
    <col min="11524" max="11524" width="15.5703125" style="152" customWidth="1"/>
    <col min="11525" max="11532" width="14.5703125" style="152" customWidth="1"/>
    <col min="11533" max="11776" width="9.140625" style="152"/>
    <col min="11777" max="11777" width="7" style="152" customWidth="1"/>
    <col min="11778" max="11778" width="62.85546875" style="152" customWidth="1"/>
    <col min="11779" max="11779" width="15.140625" style="152" customWidth="1"/>
    <col min="11780" max="11780" width="15.5703125" style="152" customWidth="1"/>
    <col min="11781" max="11788" width="14.5703125" style="152" customWidth="1"/>
    <col min="11789" max="12032" width="9.140625" style="152"/>
    <col min="12033" max="12033" width="7" style="152" customWidth="1"/>
    <col min="12034" max="12034" width="62.85546875" style="152" customWidth="1"/>
    <col min="12035" max="12035" width="15.140625" style="152" customWidth="1"/>
    <col min="12036" max="12036" width="15.5703125" style="152" customWidth="1"/>
    <col min="12037" max="12044" width="14.5703125" style="152" customWidth="1"/>
    <col min="12045" max="12288" width="9.140625" style="152"/>
    <col min="12289" max="12289" width="7" style="152" customWidth="1"/>
    <col min="12290" max="12290" width="62.85546875" style="152" customWidth="1"/>
    <col min="12291" max="12291" width="15.140625" style="152" customWidth="1"/>
    <col min="12292" max="12292" width="15.5703125" style="152" customWidth="1"/>
    <col min="12293" max="12300" width="14.5703125" style="152" customWidth="1"/>
    <col min="12301" max="12544" width="9.140625" style="152"/>
    <col min="12545" max="12545" width="7" style="152" customWidth="1"/>
    <col min="12546" max="12546" width="62.85546875" style="152" customWidth="1"/>
    <col min="12547" max="12547" width="15.140625" style="152" customWidth="1"/>
    <col min="12548" max="12548" width="15.5703125" style="152" customWidth="1"/>
    <col min="12549" max="12556" width="14.5703125" style="152" customWidth="1"/>
    <col min="12557" max="12800" width="9.140625" style="152"/>
    <col min="12801" max="12801" width="7" style="152" customWidth="1"/>
    <col min="12802" max="12802" width="62.85546875" style="152" customWidth="1"/>
    <col min="12803" max="12803" width="15.140625" style="152" customWidth="1"/>
    <col min="12804" max="12804" width="15.5703125" style="152" customWidth="1"/>
    <col min="12805" max="12812" width="14.5703125" style="152" customWidth="1"/>
    <col min="12813" max="13056" width="9.140625" style="152"/>
    <col min="13057" max="13057" width="7" style="152" customWidth="1"/>
    <col min="13058" max="13058" width="62.85546875" style="152" customWidth="1"/>
    <col min="13059" max="13059" width="15.140625" style="152" customWidth="1"/>
    <col min="13060" max="13060" width="15.5703125" style="152" customWidth="1"/>
    <col min="13061" max="13068" width="14.5703125" style="152" customWidth="1"/>
    <col min="13069" max="13312" width="9.140625" style="152"/>
    <col min="13313" max="13313" width="7" style="152" customWidth="1"/>
    <col min="13314" max="13314" width="62.85546875" style="152" customWidth="1"/>
    <col min="13315" max="13315" width="15.140625" style="152" customWidth="1"/>
    <col min="13316" max="13316" width="15.5703125" style="152" customWidth="1"/>
    <col min="13317" max="13324" width="14.5703125" style="152" customWidth="1"/>
    <col min="13325" max="13568" width="9.140625" style="152"/>
    <col min="13569" max="13569" width="7" style="152" customWidth="1"/>
    <col min="13570" max="13570" width="62.85546875" style="152" customWidth="1"/>
    <col min="13571" max="13571" width="15.140625" style="152" customWidth="1"/>
    <col min="13572" max="13572" width="15.5703125" style="152" customWidth="1"/>
    <col min="13573" max="13580" width="14.5703125" style="152" customWidth="1"/>
    <col min="13581" max="13824" width="9.140625" style="152"/>
    <col min="13825" max="13825" width="7" style="152" customWidth="1"/>
    <col min="13826" max="13826" width="62.85546875" style="152" customWidth="1"/>
    <col min="13827" max="13827" width="15.140625" style="152" customWidth="1"/>
    <col min="13828" max="13828" width="15.5703125" style="152" customWidth="1"/>
    <col min="13829" max="13836" width="14.5703125" style="152" customWidth="1"/>
    <col min="13837" max="14080" width="9.140625" style="152"/>
    <col min="14081" max="14081" width="7" style="152" customWidth="1"/>
    <col min="14082" max="14082" width="62.85546875" style="152" customWidth="1"/>
    <col min="14083" max="14083" width="15.140625" style="152" customWidth="1"/>
    <col min="14084" max="14084" width="15.5703125" style="152" customWidth="1"/>
    <col min="14085" max="14092" width="14.5703125" style="152" customWidth="1"/>
    <col min="14093" max="14336" width="9.140625" style="152"/>
    <col min="14337" max="14337" width="7" style="152" customWidth="1"/>
    <col min="14338" max="14338" width="62.85546875" style="152" customWidth="1"/>
    <col min="14339" max="14339" width="15.140625" style="152" customWidth="1"/>
    <col min="14340" max="14340" width="15.5703125" style="152" customWidth="1"/>
    <col min="14341" max="14348" width="14.5703125" style="152" customWidth="1"/>
    <col min="14349" max="14592" width="9.140625" style="152"/>
    <col min="14593" max="14593" width="7" style="152" customWidth="1"/>
    <col min="14594" max="14594" width="62.85546875" style="152" customWidth="1"/>
    <col min="14595" max="14595" width="15.140625" style="152" customWidth="1"/>
    <col min="14596" max="14596" width="15.5703125" style="152" customWidth="1"/>
    <col min="14597" max="14604" width="14.5703125" style="152" customWidth="1"/>
    <col min="14605" max="14848" width="9.140625" style="152"/>
    <col min="14849" max="14849" width="7" style="152" customWidth="1"/>
    <col min="14850" max="14850" width="62.85546875" style="152" customWidth="1"/>
    <col min="14851" max="14851" width="15.140625" style="152" customWidth="1"/>
    <col min="14852" max="14852" width="15.5703125" style="152" customWidth="1"/>
    <col min="14853" max="14860" width="14.5703125" style="152" customWidth="1"/>
    <col min="14861" max="15104" width="9.140625" style="152"/>
    <col min="15105" max="15105" width="7" style="152" customWidth="1"/>
    <col min="15106" max="15106" width="62.85546875" style="152" customWidth="1"/>
    <col min="15107" max="15107" width="15.140625" style="152" customWidth="1"/>
    <col min="15108" max="15108" width="15.5703125" style="152" customWidth="1"/>
    <col min="15109" max="15116" width="14.5703125" style="152" customWidth="1"/>
    <col min="15117" max="15360" width="9.140625" style="152"/>
    <col min="15361" max="15361" width="7" style="152" customWidth="1"/>
    <col min="15362" max="15362" width="62.85546875" style="152" customWidth="1"/>
    <col min="15363" max="15363" width="15.140625" style="152" customWidth="1"/>
    <col min="15364" max="15364" width="15.5703125" style="152" customWidth="1"/>
    <col min="15365" max="15372" width="14.5703125" style="152" customWidth="1"/>
    <col min="15373" max="15616" width="9.140625" style="152"/>
    <col min="15617" max="15617" width="7" style="152" customWidth="1"/>
    <col min="15618" max="15618" width="62.85546875" style="152" customWidth="1"/>
    <col min="15619" max="15619" width="15.140625" style="152" customWidth="1"/>
    <col min="15620" max="15620" width="15.5703125" style="152" customWidth="1"/>
    <col min="15621" max="15628" width="14.5703125" style="152" customWidth="1"/>
    <col min="15629" max="15872" width="9.140625" style="152"/>
    <col min="15873" max="15873" width="7" style="152" customWidth="1"/>
    <col min="15874" max="15874" width="62.85546875" style="152" customWidth="1"/>
    <col min="15875" max="15875" width="15.140625" style="152" customWidth="1"/>
    <col min="15876" max="15876" width="15.5703125" style="152" customWidth="1"/>
    <col min="15877" max="15884" width="14.5703125" style="152" customWidth="1"/>
    <col min="15885" max="16128" width="9.140625" style="152"/>
    <col min="16129" max="16129" width="7" style="152" customWidth="1"/>
    <col min="16130" max="16130" width="62.85546875" style="152" customWidth="1"/>
    <col min="16131" max="16131" width="15.140625" style="152" customWidth="1"/>
    <col min="16132" max="16132" width="15.5703125" style="152" customWidth="1"/>
    <col min="16133" max="16140" width="14.5703125" style="152" customWidth="1"/>
    <col min="16141" max="16384" width="9.140625" style="152"/>
  </cols>
  <sheetData>
    <row r="1" spans="1:12" ht="15.75">
      <c r="A1" s="159" t="s">
        <v>308</v>
      </c>
      <c r="B1" s="159"/>
      <c r="C1" s="160"/>
      <c r="D1" s="161"/>
      <c r="E1" s="161"/>
      <c r="F1" s="161"/>
      <c r="G1" s="161"/>
      <c r="H1" s="161"/>
      <c r="I1" s="161"/>
      <c r="J1" s="161"/>
      <c r="K1" s="161"/>
      <c r="L1" s="161"/>
    </row>
    <row r="2" spans="1:12" ht="28.5" customHeight="1">
      <c r="A2" s="1773" t="s">
        <v>874</v>
      </c>
      <c r="B2" s="1773"/>
      <c r="C2" s="1773"/>
      <c r="D2" s="1773"/>
      <c r="E2" s="1773"/>
      <c r="F2" s="1773"/>
      <c r="G2" s="1773"/>
      <c r="H2" s="1773"/>
      <c r="I2" s="1773"/>
      <c r="J2" s="1773"/>
      <c r="K2" s="1773"/>
      <c r="L2" s="1773"/>
    </row>
    <row r="3" spans="1:12" ht="15.75" hidden="1">
      <c r="A3" s="1774" t="s">
        <v>2</v>
      </c>
      <c r="B3" s="1774"/>
      <c r="C3" s="1774"/>
      <c r="D3" s="1774"/>
      <c r="E3" s="1774"/>
      <c r="F3" s="1774"/>
      <c r="G3" s="1774"/>
      <c r="H3" s="1774"/>
      <c r="I3" s="1774"/>
      <c r="J3" s="1774"/>
      <c r="K3" s="1774"/>
      <c r="L3" s="1774"/>
    </row>
    <row r="4" spans="1:12" ht="15.75">
      <c r="A4" s="1775" t="s">
        <v>3</v>
      </c>
      <c r="B4" s="1775"/>
      <c r="C4" s="1775"/>
      <c r="D4" s="1775"/>
      <c r="E4" s="1775"/>
      <c r="F4" s="1775"/>
      <c r="G4" s="1775"/>
      <c r="H4" s="1775"/>
      <c r="I4" s="1775"/>
      <c r="J4" s="1775"/>
      <c r="K4" s="1775"/>
      <c r="L4" s="1775"/>
    </row>
    <row r="5" spans="1:12" ht="9.9499999999999993" customHeight="1">
      <c r="A5" s="1776" t="s">
        <v>4</v>
      </c>
      <c r="B5" s="1776" t="s">
        <v>171</v>
      </c>
      <c r="C5" s="1776" t="s">
        <v>6</v>
      </c>
      <c r="D5" s="1776" t="s">
        <v>298</v>
      </c>
      <c r="E5" s="1777" t="s">
        <v>299</v>
      </c>
      <c r="F5" s="1778"/>
      <c r="G5" s="1778"/>
      <c r="H5" s="1778"/>
      <c r="I5" s="1778"/>
      <c r="J5" s="1778"/>
      <c r="K5" s="1778"/>
      <c r="L5" s="1779"/>
    </row>
    <row r="6" spans="1:12" ht="12.6" customHeight="1">
      <c r="A6" s="1776"/>
      <c r="B6" s="1776"/>
      <c r="C6" s="1776"/>
      <c r="D6" s="1776"/>
      <c r="E6" s="1780"/>
      <c r="F6" s="1781"/>
      <c r="G6" s="1781"/>
      <c r="H6" s="1781"/>
      <c r="I6" s="1781"/>
      <c r="J6" s="1781"/>
      <c r="K6" s="1781"/>
      <c r="L6" s="1782"/>
    </row>
    <row r="7" spans="1:12" ht="63" customHeight="1">
      <c r="A7" s="1776"/>
      <c r="B7" s="1776"/>
      <c r="C7" s="1776"/>
      <c r="D7" s="1776"/>
      <c r="E7" s="436" t="s">
        <v>174</v>
      </c>
      <c r="F7" s="436" t="s">
        <v>175</v>
      </c>
      <c r="G7" s="436" t="s">
        <v>176</v>
      </c>
      <c r="H7" s="436" t="s">
        <v>177</v>
      </c>
      <c r="I7" s="436" t="s">
        <v>178</v>
      </c>
      <c r="J7" s="436" t="s">
        <v>179</v>
      </c>
      <c r="K7" s="436" t="s">
        <v>180</v>
      </c>
      <c r="L7" s="436" t="s">
        <v>181</v>
      </c>
    </row>
    <row r="8" spans="1:12" ht="30">
      <c r="A8" s="162">
        <v>-1</v>
      </c>
      <c r="B8" s="162">
        <v>-2</v>
      </c>
      <c r="C8" s="162">
        <v>-3</v>
      </c>
      <c r="D8" s="162" t="s">
        <v>309</v>
      </c>
      <c r="E8" s="162">
        <v>-5</v>
      </c>
      <c r="F8" s="162">
        <v>-6</v>
      </c>
      <c r="G8" s="162">
        <v>-7</v>
      </c>
      <c r="H8" s="162">
        <v>-8</v>
      </c>
      <c r="I8" s="162">
        <v>-9</v>
      </c>
      <c r="J8" s="162">
        <v>-10</v>
      </c>
      <c r="K8" s="162">
        <v>-11</v>
      </c>
      <c r="L8" s="162">
        <v>-12</v>
      </c>
    </row>
    <row r="9" spans="1:12" ht="28.5">
      <c r="A9" s="390">
        <v>1</v>
      </c>
      <c r="B9" s="396" t="s">
        <v>310</v>
      </c>
      <c r="C9" s="390" t="s">
        <v>311</v>
      </c>
      <c r="D9" s="1235">
        <v>915.74000000000012</v>
      </c>
      <c r="E9" s="390">
        <v>210.45</v>
      </c>
      <c r="F9" s="390">
        <v>288.98000000000008</v>
      </c>
      <c r="G9" s="390">
        <v>74.709999999999994</v>
      </c>
      <c r="H9" s="390">
        <v>67.72999999999999</v>
      </c>
      <c r="I9" s="390">
        <v>98.22</v>
      </c>
      <c r="J9" s="390">
        <v>91.570000000000007</v>
      </c>
      <c r="K9" s="390">
        <v>26.6</v>
      </c>
      <c r="L9" s="390">
        <v>57.480000000000004</v>
      </c>
    </row>
    <row r="10" spans="1:12" ht="21.75" customHeight="1">
      <c r="A10" s="397"/>
      <c r="B10" s="163" t="s">
        <v>197</v>
      </c>
      <c r="C10" s="398"/>
      <c r="D10" s="1236"/>
      <c r="E10" s="398"/>
      <c r="F10" s="398"/>
      <c r="G10" s="398"/>
      <c r="H10" s="398"/>
      <c r="I10" s="398"/>
      <c r="J10" s="398"/>
      <c r="K10" s="398"/>
      <c r="L10" s="398"/>
    </row>
    <row r="11" spans="1:12" ht="21.75" customHeight="1">
      <c r="A11" s="391" t="s">
        <v>16</v>
      </c>
      <c r="B11" s="392" t="s">
        <v>300</v>
      </c>
      <c r="C11" s="391" t="s">
        <v>312</v>
      </c>
      <c r="D11" s="471">
        <v>11.27</v>
      </c>
      <c r="E11" s="471">
        <v>1.73</v>
      </c>
      <c r="F11" s="471">
        <v>0.86</v>
      </c>
      <c r="G11" s="472">
        <v>0.89</v>
      </c>
      <c r="H11" s="391"/>
      <c r="I11" s="472">
        <v>3.7600000000000002</v>
      </c>
      <c r="J11" s="391"/>
      <c r="K11" s="472">
        <v>1.03</v>
      </c>
      <c r="L11" s="472">
        <v>3</v>
      </c>
    </row>
    <row r="12" spans="1:12" ht="21.75" customHeight="1">
      <c r="A12" s="391"/>
      <c r="B12" s="164" t="s">
        <v>199</v>
      </c>
      <c r="C12" s="394" t="s">
        <v>313</v>
      </c>
      <c r="D12" s="1237">
        <v>0</v>
      </c>
      <c r="E12" s="394"/>
      <c r="F12" s="394"/>
      <c r="G12" s="394"/>
      <c r="H12" s="394"/>
      <c r="I12" s="394"/>
      <c r="J12" s="394"/>
      <c r="K12" s="394"/>
      <c r="L12" s="394"/>
    </row>
    <row r="13" spans="1:12" ht="21.75" customHeight="1">
      <c r="A13" s="391" t="s">
        <v>30</v>
      </c>
      <c r="B13" s="392" t="s">
        <v>201</v>
      </c>
      <c r="C13" s="391" t="s">
        <v>314</v>
      </c>
      <c r="D13" s="471">
        <v>238.61999999999998</v>
      </c>
      <c r="E13" s="471">
        <v>24.32</v>
      </c>
      <c r="F13" s="471">
        <v>93.710000000000008</v>
      </c>
      <c r="G13" s="471">
        <v>18.82</v>
      </c>
      <c r="H13" s="471">
        <v>16.11</v>
      </c>
      <c r="I13" s="472">
        <v>46.160000000000004</v>
      </c>
      <c r="J13" s="472">
        <v>2.88</v>
      </c>
      <c r="K13" s="472">
        <v>14.430000000000001</v>
      </c>
      <c r="L13" s="472">
        <v>22.19</v>
      </c>
    </row>
    <row r="14" spans="1:12" ht="21.75" customHeight="1">
      <c r="A14" s="391" t="s">
        <v>202</v>
      </c>
      <c r="B14" s="392" t="s">
        <v>203</v>
      </c>
      <c r="C14" s="391" t="s">
        <v>315</v>
      </c>
      <c r="D14" s="471">
        <v>538.00000000000011</v>
      </c>
      <c r="E14" s="471">
        <v>183.29999999999995</v>
      </c>
      <c r="F14" s="471">
        <v>187.67000000000004</v>
      </c>
      <c r="G14" s="471">
        <v>31.590000000000003</v>
      </c>
      <c r="H14" s="472">
        <v>33.659999999999997</v>
      </c>
      <c r="I14" s="472">
        <v>47.050000000000004</v>
      </c>
      <c r="J14" s="472">
        <v>39.21</v>
      </c>
      <c r="K14" s="471">
        <v>10.690000000000001</v>
      </c>
      <c r="L14" s="472">
        <v>4.83</v>
      </c>
    </row>
    <row r="15" spans="1:12" ht="21.75" customHeight="1">
      <c r="A15" s="391" t="s">
        <v>204</v>
      </c>
      <c r="B15" s="392" t="s">
        <v>205</v>
      </c>
      <c r="C15" s="391" t="s">
        <v>316</v>
      </c>
      <c r="D15" s="471">
        <v>11.66</v>
      </c>
      <c r="E15" s="391"/>
      <c r="F15" s="471">
        <v>0.5</v>
      </c>
      <c r="G15" s="391"/>
      <c r="H15" s="391"/>
      <c r="I15" s="391"/>
      <c r="J15" s="391"/>
      <c r="K15" s="391"/>
      <c r="L15" s="471">
        <v>11.16</v>
      </c>
    </row>
    <row r="16" spans="1:12" ht="21.75" customHeight="1">
      <c r="A16" s="391" t="s">
        <v>207</v>
      </c>
      <c r="B16" s="392" t="s">
        <v>208</v>
      </c>
      <c r="C16" s="391" t="s">
        <v>317</v>
      </c>
      <c r="D16" s="471">
        <v>18.98</v>
      </c>
      <c r="E16" s="391"/>
      <c r="F16" s="391"/>
      <c r="G16" s="471">
        <v>18.98</v>
      </c>
      <c r="H16" s="391"/>
      <c r="I16" s="391"/>
      <c r="J16" s="391"/>
      <c r="K16" s="391"/>
      <c r="L16" s="391"/>
    </row>
    <row r="17" spans="1:12" ht="21.75" customHeight="1">
      <c r="A17" s="391" t="s">
        <v>210</v>
      </c>
      <c r="B17" s="392" t="s">
        <v>211</v>
      </c>
      <c r="C17" s="391" t="s">
        <v>318</v>
      </c>
      <c r="D17" s="471">
        <v>92.73</v>
      </c>
      <c r="E17" s="471">
        <v>0.3</v>
      </c>
      <c r="F17" s="471">
        <v>6.02</v>
      </c>
      <c r="G17" s="471">
        <v>2.1</v>
      </c>
      <c r="H17" s="471">
        <v>17.96</v>
      </c>
      <c r="I17" s="471">
        <v>0.45</v>
      </c>
      <c r="J17" s="472">
        <v>49.15</v>
      </c>
      <c r="K17" s="471">
        <v>0.45</v>
      </c>
      <c r="L17" s="472">
        <v>16.3</v>
      </c>
    </row>
    <row r="18" spans="1:12" ht="30">
      <c r="A18" s="391"/>
      <c r="B18" s="164" t="s">
        <v>319</v>
      </c>
      <c r="C18" s="394" t="s">
        <v>320</v>
      </c>
      <c r="D18" s="1237">
        <v>0</v>
      </c>
      <c r="E18" s="394"/>
      <c r="F18" s="394"/>
      <c r="G18" s="394"/>
      <c r="H18" s="394"/>
      <c r="I18" s="394"/>
      <c r="J18" s="394"/>
      <c r="K18" s="394"/>
      <c r="L18" s="394"/>
    </row>
    <row r="19" spans="1:12" ht="21.75" customHeight="1">
      <c r="A19" s="391" t="s">
        <v>214</v>
      </c>
      <c r="B19" s="392" t="s">
        <v>301</v>
      </c>
      <c r="C19" s="391" t="s">
        <v>321</v>
      </c>
      <c r="D19" s="471">
        <v>4.4799999999999995</v>
      </c>
      <c r="E19" s="471">
        <v>0.8</v>
      </c>
      <c r="F19" s="471">
        <v>0.22</v>
      </c>
      <c r="G19" s="471">
        <v>2.3299999999999996</v>
      </c>
      <c r="H19" s="391"/>
      <c r="I19" s="472">
        <v>0.8</v>
      </c>
      <c r="J19" s="472">
        <v>0.33</v>
      </c>
      <c r="K19" s="391"/>
      <c r="L19" s="472"/>
    </row>
    <row r="20" spans="1:12" ht="21.75" customHeight="1">
      <c r="A20" s="391" t="s">
        <v>216</v>
      </c>
      <c r="B20" s="392" t="s">
        <v>217</v>
      </c>
      <c r="C20" s="391" t="s">
        <v>322</v>
      </c>
      <c r="D20" s="471"/>
      <c r="E20" s="391"/>
      <c r="F20" s="391"/>
      <c r="G20" s="391"/>
      <c r="H20" s="391"/>
      <c r="I20" s="391"/>
      <c r="J20" s="391"/>
      <c r="K20" s="391"/>
      <c r="L20" s="391"/>
    </row>
    <row r="21" spans="1:12" ht="21.75" customHeight="1">
      <c r="A21" s="391" t="s">
        <v>219</v>
      </c>
      <c r="B21" s="392" t="s">
        <v>220</v>
      </c>
      <c r="C21" s="391" t="s">
        <v>323</v>
      </c>
      <c r="D21" s="471"/>
      <c r="E21" s="391"/>
      <c r="F21" s="391"/>
      <c r="G21" s="391"/>
      <c r="H21" s="391"/>
      <c r="I21" s="391"/>
      <c r="J21" s="391"/>
      <c r="K21" s="391"/>
      <c r="L21" s="391"/>
    </row>
    <row r="22" spans="1:12" ht="30" customHeight="1">
      <c r="A22" s="397">
        <v>2</v>
      </c>
      <c r="B22" s="399" t="s">
        <v>324</v>
      </c>
      <c r="C22" s="397"/>
      <c r="D22" s="1238">
        <v>0</v>
      </c>
      <c r="E22" s="397">
        <v>0</v>
      </c>
      <c r="F22" s="397">
        <v>0</v>
      </c>
      <c r="G22" s="397">
        <v>0</v>
      </c>
      <c r="H22" s="397">
        <v>0</v>
      </c>
      <c r="I22" s="397">
        <v>0</v>
      </c>
      <c r="J22" s="397">
        <v>0</v>
      </c>
      <c r="K22" s="397">
        <v>0</v>
      </c>
      <c r="L22" s="397">
        <v>0</v>
      </c>
    </row>
    <row r="23" spans="1:12" s="156" customFormat="1" ht="21.95" customHeight="1">
      <c r="A23" s="400"/>
      <c r="B23" s="164" t="s">
        <v>197</v>
      </c>
      <c r="C23" s="394"/>
      <c r="D23" s="394"/>
      <c r="E23" s="394"/>
      <c r="F23" s="394"/>
      <c r="G23" s="394"/>
      <c r="H23" s="394"/>
      <c r="I23" s="394"/>
      <c r="J23" s="394"/>
      <c r="K23" s="394"/>
      <c r="L23" s="394"/>
    </row>
    <row r="24" spans="1:12" ht="30">
      <c r="A24" s="391" t="s">
        <v>223</v>
      </c>
      <c r="B24" s="393" t="s">
        <v>325</v>
      </c>
      <c r="C24" s="391" t="s">
        <v>326</v>
      </c>
      <c r="D24" s="391">
        <v>0</v>
      </c>
      <c r="E24" s="391"/>
      <c r="F24" s="391"/>
      <c r="G24" s="391"/>
      <c r="H24" s="391">
        <v>0</v>
      </c>
      <c r="I24" s="391"/>
      <c r="J24" s="391"/>
      <c r="K24" s="391"/>
      <c r="L24" s="391"/>
    </row>
    <row r="25" spans="1:12" ht="23.25" customHeight="1">
      <c r="A25" s="391" t="s">
        <v>225</v>
      </c>
      <c r="B25" s="393" t="s">
        <v>327</v>
      </c>
      <c r="C25" s="391" t="s">
        <v>328</v>
      </c>
      <c r="D25" s="391"/>
      <c r="E25" s="391"/>
      <c r="F25" s="391"/>
      <c r="G25" s="391"/>
      <c r="H25" s="391"/>
      <c r="I25" s="391"/>
      <c r="J25" s="391"/>
      <c r="K25" s="391"/>
      <c r="L25" s="391"/>
    </row>
    <row r="26" spans="1:12" ht="30">
      <c r="A26" s="391" t="s">
        <v>227</v>
      </c>
      <c r="B26" s="393" t="s">
        <v>329</v>
      </c>
      <c r="C26" s="391" t="s">
        <v>330</v>
      </c>
      <c r="D26" s="391"/>
      <c r="E26" s="391"/>
      <c r="F26" s="391"/>
      <c r="G26" s="391"/>
      <c r="H26" s="391"/>
      <c r="I26" s="391"/>
      <c r="J26" s="391"/>
      <c r="K26" s="391"/>
      <c r="L26" s="391"/>
    </row>
    <row r="27" spans="1:12" s="165" customFormat="1" ht="31.5" customHeight="1">
      <c r="A27" s="391" t="s">
        <v>229</v>
      </c>
      <c r="B27" s="393" t="s">
        <v>331</v>
      </c>
      <c r="C27" s="391" t="s">
        <v>332</v>
      </c>
      <c r="D27" s="391"/>
      <c r="E27" s="391"/>
      <c r="F27" s="391"/>
      <c r="G27" s="391"/>
      <c r="H27" s="391"/>
      <c r="I27" s="391"/>
      <c r="J27" s="391"/>
      <c r="K27" s="391"/>
      <c r="L27" s="391"/>
    </row>
    <row r="28" spans="1:12" s="165" customFormat="1" ht="33" customHeight="1">
      <c r="A28" s="391" t="s">
        <v>231</v>
      </c>
      <c r="B28" s="166" t="s">
        <v>333</v>
      </c>
      <c r="C28" s="395" t="s">
        <v>334</v>
      </c>
      <c r="D28" s="395"/>
      <c r="E28" s="395"/>
      <c r="F28" s="395"/>
      <c r="G28" s="395"/>
      <c r="H28" s="395"/>
      <c r="I28" s="395"/>
      <c r="J28" s="395"/>
      <c r="K28" s="395"/>
      <c r="L28" s="395"/>
    </row>
    <row r="29" spans="1:12" ht="33" customHeight="1">
      <c r="A29" s="391" t="s">
        <v>233</v>
      </c>
      <c r="B29" s="393" t="s">
        <v>335</v>
      </c>
      <c r="C29" s="391" t="s">
        <v>336</v>
      </c>
      <c r="D29" s="391"/>
      <c r="E29" s="391"/>
      <c r="F29" s="391"/>
      <c r="G29" s="391"/>
      <c r="H29" s="391"/>
      <c r="I29" s="391"/>
      <c r="J29" s="391"/>
      <c r="K29" s="391"/>
      <c r="L29" s="391"/>
    </row>
    <row r="30" spans="1:12" ht="33" customHeight="1">
      <c r="A30" s="391" t="s">
        <v>235</v>
      </c>
      <c r="B30" s="393" t="s">
        <v>337</v>
      </c>
      <c r="C30" s="391" t="s">
        <v>338</v>
      </c>
      <c r="D30" s="391"/>
      <c r="E30" s="391"/>
      <c r="F30" s="391"/>
      <c r="G30" s="391"/>
      <c r="H30" s="391"/>
      <c r="I30" s="391"/>
      <c r="J30" s="391"/>
      <c r="K30" s="391"/>
      <c r="L30" s="391"/>
    </row>
    <row r="31" spans="1:12" ht="33" customHeight="1">
      <c r="A31" s="391" t="s">
        <v>238</v>
      </c>
      <c r="B31" s="393" t="s">
        <v>339</v>
      </c>
      <c r="C31" s="391" t="s">
        <v>340</v>
      </c>
      <c r="D31" s="391"/>
      <c r="E31" s="391"/>
      <c r="F31" s="391"/>
      <c r="G31" s="391"/>
      <c r="H31" s="391"/>
      <c r="I31" s="391"/>
      <c r="J31" s="391"/>
      <c r="K31" s="391"/>
      <c r="L31" s="391"/>
    </row>
    <row r="32" spans="1:12" ht="33" customHeight="1">
      <c r="A32" s="391" t="s">
        <v>240</v>
      </c>
      <c r="B32" s="393" t="s">
        <v>341</v>
      </c>
      <c r="C32" s="391" t="s">
        <v>739</v>
      </c>
      <c r="D32" s="391"/>
      <c r="E32" s="391"/>
      <c r="F32" s="391"/>
      <c r="G32" s="391"/>
      <c r="H32" s="391"/>
      <c r="I32" s="391"/>
      <c r="J32" s="391"/>
      <c r="K32" s="391"/>
      <c r="L32" s="391"/>
    </row>
    <row r="33" spans="1:12" ht="30">
      <c r="A33" s="391"/>
      <c r="B33" s="164" t="s">
        <v>319</v>
      </c>
      <c r="C33" s="394" t="s">
        <v>342</v>
      </c>
      <c r="D33" s="394"/>
      <c r="E33" s="394"/>
      <c r="F33" s="394"/>
      <c r="G33" s="394"/>
      <c r="H33" s="394"/>
      <c r="I33" s="394"/>
      <c r="J33" s="394"/>
      <c r="K33" s="394"/>
      <c r="L33" s="394"/>
    </row>
    <row r="34" spans="1:12" s="155" customFormat="1" ht="33.75" customHeight="1">
      <c r="A34" s="401" t="s">
        <v>412</v>
      </c>
      <c r="B34" s="402" t="s">
        <v>343</v>
      </c>
      <c r="C34" s="403" t="s">
        <v>344</v>
      </c>
      <c r="D34" s="403">
        <v>1.44</v>
      </c>
      <c r="E34" s="677">
        <v>1.44</v>
      </c>
      <c r="F34" s="403"/>
      <c r="G34" s="403"/>
      <c r="H34" s="677">
        <v>0</v>
      </c>
      <c r="I34" s="403"/>
      <c r="J34" s="403"/>
      <c r="K34" s="403"/>
      <c r="L34" s="403"/>
    </row>
    <row r="35" spans="1:12">
      <c r="L35" s="152"/>
    </row>
  </sheetData>
  <mergeCells count="8">
    <mergeCell ref="A2:L2"/>
    <mergeCell ref="A3:L3"/>
    <mergeCell ref="A4:L4"/>
    <mergeCell ref="A5:A7"/>
    <mergeCell ref="B5:B7"/>
    <mergeCell ref="C5:C7"/>
    <mergeCell ref="D5:D7"/>
    <mergeCell ref="E5:L6"/>
  </mergeCells>
  <pageMargins left="0.51181102362204722" right="0.31496062992125984" top="0.55118110236220474" bottom="0.47244094488188981"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N62"/>
  <sheetViews>
    <sheetView showZeros="0" topLeftCell="A10" zoomScaleNormal="100" workbookViewId="0">
      <selection activeCell="E9" sqref="E9"/>
    </sheetView>
  </sheetViews>
  <sheetFormatPr defaultColWidth="9.140625" defaultRowHeight="12.75"/>
  <cols>
    <col min="1" max="1" width="6.5703125" style="158" customWidth="1"/>
    <col min="2" max="2" width="36.85546875" style="152" customWidth="1"/>
    <col min="3" max="3" width="6.7109375" style="158" customWidth="1"/>
    <col min="4" max="4" width="10.7109375" style="609" customWidth="1"/>
    <col min="5" max="12" width="9.42578125" style="610" customWidth="1"/>
    <col min="13" max="249" width="9.140625" style="152"/>
    <col min="250" max="250" width="6.5703125" style="152" customWidth="1"/>
    <col min="251" max="251" width="64" style="152" customWidth="1"/>
    <col min="252" max="252" width="10" style="152" customWidth="1"/>
    <col min="253" max="261" width="15.5703125" style="152" customWidth="1"/>
    <col min="262" max="262" width="0" style="152" hidden="1" customWidth="1"/>
    <col min="263" max="505" width="9.140625" style="152"/>
    <col min="506" max="506" width="6.5703125" style="152" customWidth="1"/>
    <col min="507" max="507" width="64" style="152" customWidth="1"/>
    <col min="508" max="508" width="10" style="152" customWidth="1"/>
    <col min="509" max="517" width="15.5703125" style="152" customWidth="1"/>
    <col min="518" max="518" width="0" style="152" hidden="1" customWidth="1"/>
    <col min="519" max="761" width="9.140625" style="152"/>
    <col min="762" max="762" width="6.5703125" style="152" customWidth="1"/>
    <col min="763" max="763" width="64" style="152" customWidth="1"/>
    <col min="764" max="764" width="10" style="152" customWidth="1"/>
    <col min="765" max="773" width="15.5703125" style="152" customWidth="1"/>
    <col min="774" max="774" width="0" style="152" hidden="1" customWidth="1"/>
    <col min="775" max="1017" width="9.140625" style="152"/>
    <col min="1018" max="1018" width="6.5703125" style="152" customWidth="1"/>
    <col min="1019" max="1019" width="64" style="152" customWidth="1"/>
    <col min="1020" max="1020" width="10" style="152" customWidth="1"/>
    <col min="1021" max="1029" width="15.5703125" style="152" customWidth="1"/>
    <col min="1030" max="1030" width="0" style="152" hidden="1" customWidth="1"/>
    <col min="1031" max="1273" width="9.140625" style="152"/>
    <col min="1274" max="1274" width="6.5703125" style="152" customWidth="1"/>
    <col min="1275" max="1275" width="64" style="152" customWidth="1"/>
    <col min="1276" max="1276" width="10" style="152" customWidth="1"/>
    <col min="1277" max="1285" width="15.5703125" style="152" customWidth="1"/>
    <col min="1286" max="1286" width="0" style="152" hidden="1" customWidth="1"/>
    <col min="1287" max="1529" width="9.140625" style="152"/>
    <col min="1530" max="1530" width="6.5703125" style="152" customWidth="1"/>
    <col min="1531" max="1531" width="64" style="152" customWidth="1"/>
    <col min="1532" max="1532" width="10" style="152" customWidth="1"/>
    <col min="1533" max="1541" width="15.5703125" style="152" customWidth="1"/>
    <col min="1542" max="1542" width="0" style="152" hidden="1" customWidth="1"/>
    <col min="1543" max="1785" width="9.140625" style="152"/>
    <col min="1786" max="1786" width="6.5703125" style="152" customWidth="1"/>
    <col min="1787" max="1787" width="64" style="152" customWidth="1"/>
    <col min="1788" max="1788" width="10" style="152" customWidth="1"/>
    <col min="1789" max="1797" width="15.5703125" style="152" customWidth="1"/>
    <col min="1798" max="1798" width="0" style="152" hidden="1" customWidth="1"/>
    <col min="1799" max="2041" width="9.140625" style="152"/>
    <col min="2042" max="2042" width="6.5703125" style="152" customWidth="1"/>
    <col min="2043" max="2043" width="64" style="152" customWidth="1"/>
    <col min="2044" max="2044" width="10" style="152" customWidth="1"/>
    <col min="2045" max="2053" width="15.5703125" style="152" customWidth="1"/>
    <col min="2054" max="2054" width="0" style="152" hidden="1" customWidth="1"/>
    <col min="2055" max="2297" width="9.140625" style="152"/>
    <col min="2298" max="2298" width="6.5703125" style="152" customWidth="1"/>
    <col min="2299" max="2299" width="64" style="152" customWidth="1"/>
    <col min="2300" max="2300" width="10" style="152" customWidth="1"/>
    <col min="2301" max="2309" width="15.5703125" style="152" customWidth="1"/>
    <col min="2310" max="2310" width="0" style="152" hidden="1" customWidth="1"/>
    <col min="2311" max="2553" width="9.140625" style="152"/>
    <col min="2554" max="2554" width="6.5703125" style="152" customWidth="1"/>
    <col min="2555" max="2555" width="64" style="152" customWidth="1"/>
    <col min="2556" max="2556" width="10" style="152" customWidth="1"/>
    <col min="2557" max="2565" width="15.5703125" style="152" customWidth="1"/>
    <col min="2566" max="2566" width="0" style="152" hidden="1" customWidth="1"/>
    <col min="2567" max="2809" width="9.140625" style="152"/>
    <col min="2810" max="2810" width="6.5703125" style="152" customWidth="1"/>
    <col min="2811" max="2811" width="64" style="152" customWidth="1"/>
    <col min="2812" max="2812" width="10" style="152" customWidth="1"/>
    <col min="2813" max="2821" width="15.5703125" style="152" customWidth="1"/>
    <col min="2822" max="2822" width="0" style="152" hidden="1" customWidth="1"/>
    <col min="2823" max="3065" width="9.140625" style="152"/>
    <col min="3066" max="3066" width="6.5703125" style="152" customWidth="1"/>
    <col min="3067" max="3067" width="64" style="152" customWidth="1"/>
    <col min="3068" max="3068" width="10" style="152" customWidth="1"/>
    <col min="3069" max="3077" width="15.5703125" style="152" customWidth="1"/>
    <col min="3078" max="3078" width="0" style="152" hidden="1" customWidth="1"/>
    <col min="3079" max="3321" width="9.140625" style="152"/>
    <col min="3322" max="3322" width="6.5703125" style="152" customWidth="1"/>
    <col min="3323" max="3323" width="64" style="152" customWidth="1"/>
    <col min="3324" max="3324" width="10" style="152" customWidth="1"/>
    <col min="3325" max="3333" width="15.5703125" style="152" customWidth="1"/>
    <col min="3334" max="3334" width="0" style="152" hidden="1" customWidth="1"/>
    <col min="3335" max="3577" width="9.140625" style="152"/>
    <col min="3578" max="3578" width="6.5703125" style="152" customWidth="1"/>
    <col min="3579" max="3579" width="64" style="152" customWidth="1"/>
    <col min="3580" max="3580" width="10" style="152" customWidth="1"/>
    <col min="3581" max="3589" width="15.5703125" style="152" customWidth="1"/>
    <col min="3590" max="3590" width="0" style="152" hidden="1" customWidth="1"/>
    <col min="3591" max="3833" width="9.140625" style="152"/>
    <col min="3834" max="3834" width="6.5703125" style="152" customWidth="1"/>
    <col min="3835" max="3835" width="64" style="152" customWidth="1"/>
    <col min="3836" max="3836" width="10" style="152" customWidth="1"/>
    <col min="3837" max="3845" width="15.5703125" style="152" customWidth="1"/>
    <col min="3846" max="3846" width="0" style="152" hidden="1" customWidth="1"/>
    <col min="3847" max="4089" width="9.140625" style="152"/>
    <col min="4090" max="4090" width="6.5703125" style="152" customWidth="1"/>
    <col min="4091" max="4091" width="64" style="152" customWidth="1"/>
    <col min="4092" max="4092" width="10" style="152" customWidth="1"/>
    <col min="4093" max="4101" width="15.5703125" style="152" customWidth="1"/>
    <col min="4102" max="4102" width="0" style="152" hidden="1" customWidth="1"/>
    <col min="4103" max="4345" width="9.140625" style="152"/>
    <col min="4346" max="4346" width="6.5703125" style="152" customWidth="1"/>
    <col min="4347" max="4347" width="64" style="152" customWidth="1"/>
    <col min="4348" max="4348" width="10" style="152" customWidth="1"/>
    <col min="4349" max="4357" width="15.5703125" style="152" customWidth="1"/>
    <col min="4358" max="4358" width="0" style="152" hidden="1" customWidth="1"/>
    <col min="4359" max="4601" width="9.140625" style="152"/>
    <col min="4602" max="4602" width="6.5703125" style="152" customWidth="1"/>
    <col min="4603" max="4603" width="64" style="152" customWidth="1"/>
    <col min="4604" max="4604" width="10" style="152" customWidth="1"/>
    <col min="4605" max="4613" width="15.5703125" style="152" customWidth="1"/>
    <col min="4614" max="4614" width="0" style="152" hidden="1" customWidth="1"/>
    <col min="4615" max="4857" width="9.140625" style="152"/>
    <col min="4858" max="4858" width="6.5703125" style="152" customWidth="1"/>
    <col min="4859" max="4859" width="64" style="152" customWidth="1"/>
    <col min="4860" max="4860" width="10" style="152" customWidth="1"/>
    <col min="4861" max="4869" width="15.5703125" style="152" customWidth="1"/>
    <col min="4870" max="4870" width="0" style="152" hidden="1" customWidth="1"/>
    <col min="4871" max="5113" width="9.140625" style="152"/>
    <col min="5114" max="5114" width="6.5703125" style="152" customWidth="1"/>
    <col min="5115" max="5115" width="64" style="152" customWidth="1"/>
    <col min="5116" max="5116" width="10" style="152" customWidth="1"/>
    <col min="5117" max="5125" width="15.5703125" style="152" customWidth="1"/>
    <col min="5126" max="5126" width="0" style="152" hidden="1" customWidth="1"/>
    <col min="5127" max="5369" width="9.140625" style="152"/>
    <col min="5370" max="5370" width="6.5703125" style="152" customWidth="1"/>
    <col min="5371" max="5371" width="64" style="152" customWidth="1"/>
    <col min="5372" max="5372" width="10" style="152" customWidth="1"/>
    <col min="5373" max="5381" width="15.5703125" style="152" customWidth="1"/>
    <col min="5382" max="5382" width="0" style="152" hidden="1" customWidth="1"/>
    <col min="5383" max="5625" width="9.140625" style="152"/>
    <col min="5626" max="5626" width="6.5703125" style="152" customWidth="1"/>
    <col min="5627" max="5627" width="64" style="152" customWidth="1"/>
    <col min="5628" max="5628" width="10" style="152" customWidth="1"/>
    <col min="5629" max="5637" width="15.5703125" style="152" customWidth="1"/>
    <col min="5638" max="5638" width="0" style="152" hidden="1" customWidth="1"/>
    <col min="5639" max="5881" width="9.140625" style="152"/>
    <col min="5882" max="5882" width="6.5703125" style="152" customWidth="1"/>
    <col min="5883" max="5883" width="64" style="152" customWidth="1"/>
    <col min="5884" max="5884" width="10" style="152" customWidth="1"/>
    <col min="5885" max="5893" width="15.5703125" style="152" customWidth="1"/>
    <col min="5894" max="5894" width="0" style="152" hidden="1" customWidth="1"/>
    <col min="5895" max="6137" width="9.140625" style="152"/>
    <col min="6138" max="6138" width="6.5703125" style="152" customWidth="1"/>
    <col min="6139" max="6139" width="64" style="152" customWidth="1"/>
    <col min="6140" max="6140" width="10" style="152" customWidth="1"/>
    <col min="6141" max="6149" width="15.5703125" style="152" customWidth="1"/>
    <col min="6150" max="6150" width="0" style="152" hidden="1" customWidth="1"/>
    <col min="6151" max="6393" width="9.140625" style="152"/>
    <col min="6394" max="6394" width="6.5703125" style="152" customWidth="1"/>
    <col min="6395" max="6395" width="64" style="152" customWidth="1"/>
    <col min="6396" max="6396" width="10" style="152" customWidth="1"/>
    <col min="6397" max="6405" width="15.5703125" style="152" customWidth="1"/>
    <col min="6406" max="6406" width="0" style="152" hidden="1" customWidth="1"/>
    <col min="6407" max="6649" width="9.140625" style="152"/>
    <col min="6650" max="6650" width="6.5703125" style="152" customWidth="1"/>
    <col min="6651" max="6651" width="64" style="152" customWidth="1"/>
    <col min="6652" max="6652" width="10" style="152" customWidth="1"/>
    <col min="6653" max="6661" width="15.5703125" style="152" customWidth="1"/>
    <col min="6662" max="6662" width="0" style="152" hidden="1" customWidth="1"/>
    <col min="6663" max="6905" width="9.140625" style="152"/>
    <col min="6906" max="6906" width="6.5703125" style="152" customWidth="1"/>
    <col min="6907" max="6907" width="64" style="152" customWidth="1"/>
    <col min="6908" max="6908" width="10" style="152" customWidth="1"/>
    <col min="6909" max="6917" width="15.5703125" style="152" customWidth="1"/>
    <col min="6918" max="6918" width="0" style="152" hidden="1" customWidth="1"/>
    <col min="6919" max="7161" width="9.140625" style="152"/>
    <col min="7162" max="7162" width="6.5703125" style="152" customWidth="1"/>
    <col min="7163" max="7163" width="64" style="152" customWidth="1"/>
    <col min="7164" max="7164" width="10" style="152" customWidth="1"/>
    <col min="7165" max="7173" width="15.5703125" style="152" customWidth="1"/>
    <col min="7174" max="7174" width="0" style="152" hidden="1" customWidth="1"/>
    <col min="7175" max="7417" width="9.140625" style="152"/>
    <col min="7418" max="7418" width="6.5703125" style="152" customWidth="1"/>
    <col min="7419" max="7419" width="64" style="152" customWidth="1"/>
    <col min="7420" max="7420" width="10" style="152" customWidth="1"/>
    <col min="7421" max="7429" width="15.5703125" style="152" customWidth="1"/>
    <col min="7430" max="7430" width="0" style="152" hidden="1" customWidth="1"/>
    <col min="7431" max="7673" width="9.140625" style="152"/>
    <col min="7674" max="7674" width="6.5703125" style="152" customWidth="1"/>
    <col min="7675" max="7675" width="64" style="152" customWidth="1"/>
    <col min="7676" max="7676" width="10" style="152" customWidth="1"/>
    <col min="7677" max="7685" width="15.5703125" style="152" customWidth="1"/>
    <col min="7686" max="7686" width="0" style="152" hidden="1" customWidth="1"/>
    <col min="7687" max="7929" width="9.140625" style="152"/>
    <col min="7930" max="7930" width="6.5703125" style="152" customWidth="1"/>
    <col min="7931" max="7931" width="64" style="152" customWidth="1"/>
    <col min="7932" max="7932" width="10" style="152" customWidth="1"/>
    <col min="7933" max="7941" width="15.5703125" style="152" customWidth="1"/>
    <col min="7942" max="7942" width="0" style="152" hidden="1" customWidth="1"/>
    <col min="7943" max="8185" width="9.140625" style="152"/>
    <col min="8186" max="8186" width="6.5703125" style="152" customWidth="1"/>
    <col min="8187" max="8187" width="64" style="152" customWidth="1"/>
    <col min="8188" max="8188" width="10" style="152" customWidth="1"/>
    <col min="8189" max="8197" width="15.5703125" style="152" customWidth="1"/>
    <col min="8198" max="8198" width="0" style="152" hidden="1" customWidth="1"/>
    <col min="8199" max="8441" width="9.140625" style="152"/>
    <col min="8442" max="8442" width="6.5703125" style="152" customWidth="1"/>
    <col min="8443" max="8443" width="64" style="152" customWidth="1"/>
    <col min="8444" max="8444" width="10" style="152" customWidth="1"/>
    <col min="8445" max="8453" width="15.5703125" style="152" customWidth="1"/>
    <col min="8454" max="8454" width="0" style="152" hidden="1" customWidth="1"/>
    <col min="8455" max="8697" width="9.140625" style="152"/>
    <col min="8698" max="8698" width="6.5703125" style="152" customWidth="1"/>
    <col min="8699" max="8699" width="64" style="152" customWidth="1"/>
    <col min="8700" max="8700" width="10" style="152" customWidth="1"/>
    <col min="8701" max="8709" width="15.5703125" style="152" customWidth="1"/>
    <col min="8710" max="8710" width="0" style="152" hidden="1" customWidth="1"/>
    <col min="8711" max="8953" width="9.140625" style="152"/>
    <col min="8954" max="8954" width="6.5703125" style="152" customWidth="1"/>
    <col min="8955" max="8955" width="64" style="152" customWidth="1"/>
    <col min="8956" max="8956" width="10" style="152" customWidth="1"/>
    <col min="8957" max="8965" width="15.5703125" style="152" customWidth="1"/>
    <col min="8966" max="8966" width="0" style="152" hidden="1" customWidth="1"/>
    <col min="8967" max="9209" width="9.140625" style="152"/>
    <col min="9210" max="9210" width="6.5703125" style="152" customWidth="1"/>
    <col min="9211" max="9211" width="64" style="152" customWidth="1"/>
    <col min="9212" max="9212" width="10" style="152" customWidth="1"/>
    <col min="9213" max="9221" width="15.5703125" style="152" customWidth="1"/>
    <col min="9222" max="9222" width="0" style="152" hidden="1" customWidth="1"/>
    <col min="9223" max="9465" width="9.140625" style="152"/>
    <col min="9466" max="9466" width="6.5703125" style="152" customWidth="1"/>
    <col min="9467" max="9467" width="64" style="152" customWidth="1"/>
    <col min="9468" max="9468" width="10" style="152" customWidth="1"/>
    <col min="9469" max="9477" width="15.5703125" style="152" customWidth="1"/>
    <col min="9478" max="9478" width="0" style="152" hidden="1" customWidth="1"/>
    <col min="9479" max="9721" width="9.140625" style="152"/>
    <col min="9722" max="9722" width="6.5703125" style="152" customWidth="1"/>
    <col min="9723" max="9723" width="64" style="152" customWidth="1"/>
    <col min="9724" max="9724" width="10" style="152" customWidth="1"/>
    <col min="9725" max="9733" width="15.5703125" style="152" customWidth="1"/>
    <col min="9734" max="9734" width="0" style="152" hidden="1" customWidth="1"/>
    <col min="9735" max="9977" width="9.140625" style="152"/>
    <col min="9978" max="9978" width="6.5703125" style="152" customWidth="1"/>
    <col min="9979" max="9979" width="64" style="152" customWidth="1"/>
    <col min="9980" max="9980" width="10" style="152" customWidth="1"/>
    <col min="9981" max="9989" width="15.5703125" style="152" customWidth="1"/>
    <col min="9990" max="9990" width="0" style="152" hidden="1" customWidth="1"/>
    <col min="9991" max="10233" width="9.140625" style="152"/>
    <col min="10234" max="10234" width="6.5703125" style="152" customWidth="1"/>
    <col min="10235" max="10235" width="64" style="152" customWidth="1"/>
    <col min="10236" max="10236" width="10" style="152" customWidth="1"/>
    <col min="10237" max="10245" width="15.5703125" style="152" customWidth="1"/>
    <col min="10246" max="10246" width="0" style="152" hidden="1" customWidth="1"/>
    <col min="10247" max="10489" width="9.140625" style="152"/>
    <col min="10490" max="10490" width="6.5703125" style="152" customWidth="1"/>
    <col min="10491" max="10491" width="64" style="152" customWidth="1"/>
    <col min="10492" max="10492" width="10" style="152" customWidth="1"/>
    <col min="10493" max="10501" width="15.5703125" style="152" customWidth="1"/>
    <col min="10502" max="10502" width="0" style="152" hidden="1" customWidth="1"/>
    <col min="10503" max="10745" width="9.140625" style="152"/>
    <col min="10746" max="10746" width="6.5703125" style="152" customWidth="1"/>
    <col min="10747" max="10747" width="64" style="152" customWidth="1"/>
    <col min="10748" max="10748" width="10" style="152" customWidth="1"/>
    <col min="10749" max="10757" width="15.5703125" style="152" customWidth="1"/>
    <col min="10758" max="10758" width="0" style="152" hidden="1" customWidth="1"/>
    <col min="10759" max="11001" width="9.140625" style="152"/>
    <col min="11002" max="11002" width="6.5703125" style="152" customWidth="1"/>
    <col min="11003" max="11003" width="64" style="152" customWidth="1"/>
    <col min="11004" max="11004" width="10" style="152" customWidth="1"/>
    <col min="11005" max="11013" width="15.5703125" style="152" customWidth="1"/>
    <col min="11014" max="11014" width="0" style="152" hidden="1" customWidth="1"/>
    <col min="11015" max="11257" width="9.140625" style="152"/>
    <col min="11258" max="11258" width="6.5703125" style="152" customWidth="1"/>
    <col min="11259" max="11259" width="64" style="152" customWidth="1"/>
    <col min="11260" max="11260" width="10" style="152" customWidth="1"/>
    <col min="11261" max="11269" width="15.5703125" style="152" customWidth="1"/>
    <col min="11270" max="11270" width="0" style="152" hidden="1" customWidth="1"/>
    <col min="11271" max="11513" width="9.140625" style="152"/>
    <col min="11514" max="11514" width="6.5703125" style="152" customWidth="1"/>
    <col min="11515" max="11515" width="64" style="152" customWidth="1"/>
    <col min="11516" max="11516" width="10" style="152" customWidth="1"/>
    <col min="11517" max="11525" width="15.5703125" style="152" customWidth="1"/>
    <col min="11526" max="11526" width="0" style="152" hidden="1" customWidth="1"/>
    <col min="11527" max="11769" width="9.140625" style="152"/>
    <col min="11770" max="11770" width="6.5703125" style="152" customWidth="1"/>
    <col min="11771" max="11771" width="64" style="152" customWidth="1"/>
    <col min="11772" max="11772" width="10" style="152" customWidth="1"/>
    <col min="11773" max="11781" width="15.5703125" style="152" customWidth="1"/>
    <col min="11782" max="11782" width="0" style="152" hidden="1" customWidth="1"/>
    <col min="11783" max="12025" width="9.140625" style="152"/>
    <col min="12026" max="12026" width="6.5703125" style="152" customWidth="1"/>
    <col min="12027" max="12027" width="64" style="152" customWidth="1"/>
    <col min="12028" max="12028" width="10" style="152" customWidth="1"/>
    <col min="12029" max="12037" width="15.5703125" style="152" customWidth="1"/>
    <col min="12038" max="12038" width="0" style="152" hidden="1" customWidth="1"/>
    <col min="12039" max="12281" width="9.140625" style="152"/>
    <col min="12282" max="12282" width="6.5703125" style="152" customWidth="1"/>
    <col min="12283" max="12283" width="64" style="152" customWidth="1"/>
    <col min="12284" max="12284" width="10" style="152" customWidth="1"/>
    <col min="12285" max="12293" width="15.5703125" style="152" customWidth="1"/>
    <col min="12294" max="12294" width="0" style="152" hidden="1" customWidth="1"/>
    <col min="12295" max="12537" width="9.140625" style="152"/>
    <col min="12538" max="12538" width="6.5703125" style="152" customWidth="1"/>
    <col min="12539" max="12539" width="64" style="152" customWidth="1"/>
    <col min="12540" max="12540" width="10" style="152" customWidth="1"/>
    <col min="12541" max="12549" width="15.5703125" style="152" customWidth="1"/>
    <col min="12550" max="12550" width="0" style="152" hidden="1" customWidth="1"/>
    <col min="12551" max="12793" width="9.140625" style="152"/>
    <col min="12794" max="12794" width="6.5703125" style="152" customWidth="1"/>
    <col min="12795" max="12795" width="64" style="152" customWidth="1"/>
    <col min="12796" max="12796" width="10" style="152" customWidth="1"/>
    <col min="12797" max="12805" width="15.5703125" style="152" customWidth="1"/>
    <col min="12806" max="12806" width="0" style="152" hidden="1" customWidth="1"/>
    <col min="12807" max="13049" width="9.140625" style="152"/>
    <col min="13050" max="13050" width="6.5703125" style="152" customWidth="1"/>
    <col min="13051" max="13051" width="64" style="152" customWidth="1"/>
    <col min="13052" max="13052" width="10" style="152" customWidth="1"/>
    <col min="13053" max="13061" width="15.5703125" style="152" customWidth="1"/>
    <col min="13062" max="13062" width="0" style="152" hidden="1" customWidth="1"/>
    <col min="13063" max="13305" width="9.140625" style="152"/>
    <col min="13306" max="13306" width="6.5703125" style="152" customWidth="1"/>
    <col min="13307" max="13307" width="64" style="152" customWidth="1"/>
    <col min="13308" max="13308" width="10" style="152" customWidth="1"/>
    <col min="13309" max="13317" width="15.5703125" style="152" customWidth="1"/>
    <col min="13318" max="13318" width="0" style="152" hidden="1" customWidth="1"/>
    <col min="13319" max="13561" width="9.140625" style="152"/>
    <col min="13562" max="13562" width="6.5703125" style="152" customWidth="1"/>
    <col min="13563" max="13563" width="64" style="152" customWidth="1"/>
    <col min="13564" max="13564" width="10" style="152" customWidth="1"/>
    <col min="13565" max="13573" width="15.5703125" style="152" customWidth="1"/>
    <col min="13574" max="13574" width="0" style="152" hidden="1" customWidth="1"/>
    <col min="13575" max="13817" width="9.140625" style="152"/>
    <col min="13818" max="13818" width="6.5703125" style="152" customWidth="1"/>
    <col min="13819" max="13819" width="64" style="152" customWidth="1"/>
    <col min="13820" max="13820" width="10" style="152" customWidth="1"/>
    <col min="13821" max="13829" width="15.5703125" style="152" customWidth="1"/>
    <col min="13830" max="13830" width="0" style="152" hidden="1" customWidth="1"/>
    <col min="13831" max="14073" width="9.140625" style="152"/>
    <col min="14074" max="14074" width="6.5703125" style="152" customWidth="1"/>
    <col min="14075" max="14075" width="64" style="152" customWidth="1"/>
    <col min="14076" max="14076" width="10" style="152" customWidth="1"/>
    <col min="14077" max="14085" width="15.5703125" style="152" customWidth="1"/>
    <col min="14086" max="14086" width="0" style="152" hidden="1" customWidth="1"/>
    <col min="14087" max="14329" width="9.140625" style="152"/>
    <col min="14330" max="14330" width="6.5703125" style="152" customWidth="1"/>
    <col min="14331" max="14331" width="64" style="152" customWidth="1"/>
    <col min="14332" max="14332" width="10" style="152" customWidth="1"/>
    <col min="14333" max="14341" width="15.5703125" style="152" customWidth="1"/>
    <col min="14342" max="14342" width="0" style="152" hidden="1" customWidth="1"/>
    <col min="14343" max="14585" width="9.140625" style="152"/>
    <col min="14586" max="14586" width="6.5703125" style="152" customWidth="1"/>
    <col min="14587" max="14587" width="64" style="152" customWidth="1"/>
    <col min="14588" max="14588" width="10" style="152" customWidth="1"/>
    <col min="14589" max="14597" width="15.5703125" style="152" customWidth="1"/>
    <col min="14598" max="14598" width="0" style="152" hidden="1" customWidth="1"/>
    <col min="14599" max="14841" width="9.140625" style="152"/>
    <col min="14842" max="14842" width="6.5703125" style="152" customWidth="1"/>
    <col min="14843" max="14843" width="64" style="152" customWidth="1"/>
    <col min="14844" max="14844" width="10" style="152" customWidth="1"/>
    <col min="14845" max="14853" width="15.5703125" style="152" customWidth="1"/>
    <col min="14854" max="14854" width="0" style="152" hidden="1" customWidth="1"/>
    <col min="14855" max="15097" width="9.140625" style="152"/>
    <col min="15098" max="15098" width="6.5703125" style="152" customWidth="1"/>
    <col min="15099" max="15099" width="64" style="152" customWidth="1"/>
    <col min="15100" max="15100" width="10" style="152" customWidth="1"/>
    <col min="15101" max="15109" width="15.5703125" style="152" customWidth="1"/>
    <col min="15110" max="15110" width="0" style="152" hidden="1" customWidth="1"/>
    <col min="15111" max="15353" width="9.140625" style="152"/>
    <col min="15354" max="15354" width="6.5703125" style="152" customWidth="1"/>
    <col min="15355" max="15355" width="64" style="152" customWidth="1"/>
    <col min="15356" max="15356" width="10" style="152" customWidth="1"/>
    <col min="15357" max="15365" width="15.5703125" style="152" customWidth="1"/>
    <col min="15366" max="15366" width="0" style="152" hidden="1" customWidth="1"/>
    <col min="15367" max="15609" width="9.140625" style="152"/>
    <col min="15610" max="15610" width="6.5703125" style="152" customWidth="1"/>
    <col min="15611" max="15611" width="64" style="152" customWidth="1"/>
    <col min="15612" max="15612" width="10" style="152" customWidth="1"/>
    <col min="15613" max="15621" width="15.5703125" style="152" customWidth="1"/>
    <col min="15622" max="15622" width="0" style="152" hidden="1" customWidth="1"/>
    <col min="15623" max="15865" width="9.140625" style="152"/>
    <col min="15866" max="15866" width="6.5703125" style="152" customWidth="1"/>
    <col min="15867" max="15867" width="64" style="152" customWidth="1"/>
    <col min="15868" max="15868" width="10" style="152" customWidth="1"/>
    <col min="15869" max="15877" width="15.5703125" style="152" customWidth="1"/>
    <col min="15878" max="15878" width="0" style="152" hidden="1" customWidth="1"/>
    <col min="15879" max="16121" width="9.140625" style="152"/>
    <col min="16122" max="16122" width="6.5703125" style="152" customWidth="1"/>
    <col min="16123" max="16123" width="64" style="152" customWidth="1"/>
    <col min="16124" max="16124" width="10" style="152" customWidth="1"/>
    <col min="16125" max="16133" width="15.5703125" style="152" customWidth="1"/>
    <col min="16134" max="16134" width="0" style="152" hidden="1" customWidth="1"/>
    <col min="16135" max="16384" width="9.140625" style="152"/>
  </cols>
  <sheetData>
    <row r="1" spans="1:14" ht="14.25">
      <c r="A1" s="1783" t="s">
        <v>345</v>
      </c>
      <c r="B1" s="1783"/>
      <c r="C1" s="177"/>
      <c r="D1" s="169"/>
      <c r="E1" s="168"/>
      <c r="F1" s="168"/>
      <c r="G1" s="168"/>
      <c r="H1" s="168"/>
      <c r="I1" s="168"/>
      <c r="J1" s="168"/>
      <c r="K1" s="168"/>
      <c r="L1" s="168"/>
    </row>
    <row r="2" spans="1:14" s="158" customFormat="1" ht="20.25">
      <c r="A2" s="1773" t="s">
        <v>875</v>
      </c>
      <c r="B2" s="1784"/>
      <c r="C2" s="1784"/>
      <c r="D2" s="1784"/>
      <c r="E2" s="1784"/>
      <c r="F2" s="1784"/>
      <c r="G2" s="1784"/>
      <c r="H2" s="1784"/>
      <c r="I2" s="1784"/>
      <c r="J2" s="1784"/>
      <c r="K2" s="1784"/>
      <c r="L2" s="1784"/>
    </row>
    <row r="3" spans="1:14" s="158" customFormat="1" ht="20.25" hidden="1" customHeight="1">
      <c r="A3" s="1774" t="s">
        <v>2</v>
      </c>
      <c r="B3" s="1774"/>
      <c r="C3" s="1774"/>
      <c r="D3" s="1774"/>
      <c r="E3" s="1774"/>
      <c r="F3" s="1774"/>
      <c r="G3" s="1774"/>
      <c r="H3" s="1774"/>
      <c r="I3" s="1774"/>
      <c r="J3" s="1774"/>
      <c r="K3" s="1774"/>
      <c r="L3" s="1774"/>
    </row>
    <row r="4" spans="1:14" s="167" customFormat="1" ht="15.75">
      <c r="A4" s="1785" t="s">
        <v>3</v>
      </c>
      <c r="B4" s="1785"/>
      <c r="C4" s="1785"/>
      <c r="D4" s="1785"/>
      <c r="E4" s="1785"/>
      <c r="F4" s="1785"/>
      <c r="G4" s="1785"/>
      <c r="H4" s="1785"/>
      <c r="I4" s="1785"/>
      <c r="J4" s="1785"/>
      <c r="K4" s="1785"/>
      <c r="L4" s="1785"/>
    </row>
    <row r="5" spans="1:14" s="158" customFormat="1">
      <c r="A5" s="1786" t="s">
        <v>4</v>
      </c>
      <c r="B5" s="1786" t="s">
        <v>171</v>
      </c>
      <c r="C5" s="1786" t="s">
        <v>6</v>
      </c>
      <c r="D5" s="1787" t="s">
        <v>298</v>
      </c>
      <c r="E5" s="1786" t="s">
        <v>299</v>
      </c>
      <c r="F5" s="1786"/>
      <c r="G5" s="1786"/>
      <c r="H5" s="1786"/>
      <c r="I5" s="1786"/>
      <c r="J5" s="1786"/>
      <c r="K5" s="1786"/>
      <c r="L5" s="1786"/>
    </row>
    <row r="6" spans="1:14" s="158" customFormat="1">
      <c r="A6" s="1786"/>
      <c r="B6" s="1786"/>
      <c r="C6" s="1786"/>
      <c r="D6" s="1787"/>
      <c r="E6" s="1786"/>
      <c r="F6" s="1786"/>
      <c r="G6" s="1786"/>
      <c r="H6" s="1786"/>
      <c r="I6" s="1786"/>
      <c r="J6" s="1786"/>
      <c r="K6" s="1786"/>
      <c r="L6" s="1786"/>
    </row>
    <row r="7" spans="1:14" s="158" customFormat="1" ht="37.5" customHeight="1">
      <c r="A7" s="1786"/>
      <c r="B7" s="1786"/>
      <c r="C7" s="1786"/>
      <c r="D7" s="1787"/>
      <c r="E7" s="436" t="s">
        <v>174</v>
      </c>
      <c r="F7" s="436" t="s">
        <v>175</v>
      </c>
      <c r="G7" s="436" t="s">
        <v>176</v>
      </c>
      <c r="H7" s="436" t="s">
        <v>177</v>
      </c>
      <c r="I7" s="436" t="s">
        <v>178</v>
      </c>
      <c r="J7" s="436" t="s">
        <v>179</v>
      </c>
      <c r="K7" s="436" t="s">
        <v>180</v>
      </c>
      <c r="L7" s="436" t="s">
        <v>181</v>
      </c>
    </row>
    <row r="8" spans="1:14" ht="17.25" customHeight="1">
      <c r="A8" s="170">
        <v>-1</v>
      </c>
      <c r="B8" s="170">
        <v>-2</v>
      </c>
      <c r="C8" s="170">
        <v>-3</v>
      </c>
      <c r="D8" s="611" t="s">
        <v>346</v>
      </c>
      <c r="E8" s="170">
        <v>-5</v>
      </c>
      <c r="F8" s="170">
        <v>-6</v>
      </c>
      <c r="G8" s="170">
        <v>-7</v>
      </c>
      <c r="H8" s="170">
        <v>-8</v>
      </c>
      <c r="I8" s="170">
        <v>-9</v>
      </c>
      <c r="J8" s="170">
        <v>-10</v>
      </c>
      <c r="K8" s="170">
        <v>-11</v>
      </c>
      <c r="L8" s="170">
        <v>-12</v>
      </c>
    </row>
    <row r="9" spans="1:14" ht="17.25" customHeight="1">
      <c r="A9" s="434"/>
      <c r="B9" s="433" t="s">
        <v>347</v>
      </c>
      <c r="C9" s="434"/>
      <c r="D9" s="735">
        <v>1117.1100000000001</v>
      </c>
      <c r="E9" s="735">
        <v>227.72</v>
      </c>
      <c r="F9" s="735">
        <v>302.69000000000005</v>
      </c>
      <c r="G9" s="735">
        <v>88.08</v>
      </c>
      <c r="H9" s="735">
        <v>111.71</v>
      </c>
      <c r="I9" s="735">
        <v>112.82</v>
      </c>
      <c r="J9" s="735">
        <v>145.69</v>
      </c>
      <c r="K9" s="735">
        <v>53.08</v>
      </c>
      <c r="L9" s="735">
        <v>75.320000000000007</v>
      </c>
      <c r="N9" s="152">
        <v>0</v>
      </c>
    </row>
    <row r="10" spans="1:14" ht="17.25" customHeight="1">
      <c r="A10" s="435">
        <v>1</v>
      </c>
      <c r="B10" s="431" t="s">
        <v>195</v>
      </c>
      <c r="C10" s="432" t="s">
        <v>196</v>
      </c>
      <c r="D10" s="747">
        <v>1002.4600000000002</v>
      </c>
      <c r="E10" s="747">
        <v>211.95</v>
      </c>
      <c r="F10" s="747">
        <v>288.98000000000008</v>
      </c>
      <c r="G10" s="747">
        <v>74.709999999999994</v>
      </c>
      <c r="H10" s="747">
        <v>109.33</v>
      </c>
      <c r="I10" s="747">
        <v>98.22</v>
      </c>
      <c r="J10" s="747">
        <v>135.19</v>
      </c>
      <c r="K10" s="747">
        <v>26.6</v>
      </c>
      <c r="L10" s="747">
        <v>57.480000000000004</v>
      </c>
    </row>
    <row r="11" spans="1:14" ht="17.25" customHeight="1">
      <c r="A11" s="404"/>
      <c r="B11" s="607" t="s">
        <v>197</v>
      </c>
      <c r="C11" s="405"/>
      <c r="D11" s="735"/>
      <c r="E11" s="735"/>
      <c r="F11" s="735"/>
      <c r="G11" s="735"/>
      <c r="H11" s="735"/>
      <c r="I11" s="735"/>
      <c r="J11" s="735"/>
      <c r="K11" s="735"/>
      <c r="L11" s="735"/>
    </row>
    <row r="12" spans="1:14" ht="17.25" customHeight="1">
      <c r="A12" s="406" t="s">
        <v>16</v>
      </c>
      <c r="B12" s="407" t="s">
        <v>300</v>
      </c>
      <c r="C12" s="408" t="s">
        <v>151</v>
      </c>
      <c r="D12" s="543">
        <v>11.27</v>
      </c>
      <c r="E12" s="543">
        <v>1.73</v>
      </c>
      <c r="F12" s="543">
        <v>0.86</v>
      </c>
      <c r="G12" s="543">
        <v>0.89</v>
      </c>
      <c r="H12" s="543">
        <v>0</v>
      </c>
      <c r="I12" s="543">
        <v>3.7600000000000002</v>
      </c>
      <c r="J12" s="543">
        <v>0</v>
      </c>
      <c r="K12" s="543">
        <v>1.03</v>
      </c>
      <c r="L12" s="543">
        <v>3</v>
      </c>
    </row>
    <row r="13" spans="1:14" s="156" customFormat="1" ht="17.25" customHeight="1">
      <c r="A13" s="409"/>
      <c r="B13" s="410" t="s">
        <v>199</v>
      </c>
      <c r="C13" s="411" t="s">
        <v>200</v>
      </c>
      <c r="D13" s="543">
        <v>0</v>
      </c>
      <c r="E13" s="543">
        <v>0</v>
      </c>
      <c r="F13" s="543">
        <v>0</v>
      </c>
      <c r="G13" s="543">
        <v>0</v>
      </c>
      <c r="H13" s="543">
        <v>0</v>
      </c>
      <c r="I13" s="543">
        <v>0</v>
      </c>
      <c r="J13" s="543">
        <v>0</v>
      </c>
      <c r="K13" s="543">
        <v>0</v>
      </c>
      <c r="L13" s="543">
        <v>0</v>
      </c>
    </row>
    <row r="14" spans="1:14" ht="17.25" customHeight="1">
      <c r="A14" s="406" t="s">
        <v>30</v>
      </c>
      <c r="B14" s="407" t="s">
        <v>201</v>
      </c>
      <c r="C14" s="408" t="s">
        <v>152</v>
      </c>
      <c r="D14" s="543">
        <v>248.42</v>
      </c>
      <c r="E14" s="543">
        <v>24.32</v>
      </c>
      <c r="F14" s="543">
        <v>93.710000000000008</v>
      </c>
      <c r="G14" s="543">
        <v>18.82</v>
      </c>
      <c r="H14" s="543">
        <v>25.91</v>
      </c>
      <c r="I14" s="543">
        <v>46.160000000000004</v>
      </c>
      <c r="J14" s="543">
        <v>2.88</v>
      </c>
      <c r="K14" s="543">
        <v>14.430000000000001</v>
      </c>
      <c r="L14" s="543">
        <v>22.19</v>
      </c>
    </row>
    <row r="15" spans="1:14" ht="17.25" customHeight="1">
      <c r="A15" s="406" t="s">
        <v>202</v>
      </c>
      <c r="B15" s="407" t="s">
        <v>203</v>
      </c>
      <c r="C15" s="408" t="s">
        <v>123</v>
      </c>
      <c r="D15" s="543">
        <v>597.6600000000002</v>
      </c>
      <c r="E15" s="543">
        <v>184.79999999999995</v>
      </c>
      <c r="F15" s="543">
        <v>187.67000000000004</v>
      </c>
      <c r="G15" s="543">
        <v>31.590000000000003</v>
      </c>
      <c r="H15" s="543">
        <v>61.819999999999993</v>
      </c>
      <c r="I15" s="543">
        <v>47.050000000000004</v>
      </c>
      <c r="J15" s="543">
        <v>69.210000000000008</v>
      </c>
      <c r="K15" s="543">
        <v>10.690000000000001</v>
      </c>
      <c r="L15" s="543">
        <v>4.83</v>
      </c>
      <c r="M15" s="748"/>
    </row>
    <row r="16" spans="1:14" ht="17.25" customHeight="1">
      <c r="A16" s="406" t="s">
        <v>204</v>
      </c>
      <c r="B16" s="407" t="s">
        <v>205</v>
      </c>
      <c r="C16" s="408" t="s">
        <v>206</v>
      </c>
      <c r="D16" s="543">
        <v>11.66</v>
      </c>
      <c r="E16" s="543">
        <v>0</v>
      </c>
      <c r="F16" s="543">
        <v>0.5</v>
      </c>
      <c r="G16" s="543">
        <v>0</v>
      </c>
      <c r="H16" s="543">
        <v>0</v>
      </c>
      <c r="I16" s="543">
        <v>0</v>
      </c>
      <c r="J16" s="543">
        <v>0</v>
      </c>
      <c r="K16" s="543">
        <v>0</v>
      </c>
      <c r="L16" s="543">
        <v>11.16</v>
      </c>
    </row>
    <row r="17" spans="1:13" ht="17.25" customHeight="1">
      <c r="A17" s="406" t="s">
        <v>207</v>
      </c>
      <c r="B17" s="407" t="s">
        <v>208</v>
      </c>
      <c r="C17" s="408" t="s">
        <v>209</v>
      </c>
      <c r="D17" s="543">
        <v>18.98</v>
      </c>
      <c r="E17" s="543">
        <v>0</v>
      </c>
      <c r="F17" s="543">
        <v>0</v>
      </c>
      <c r="G17" s="543">
        <v>18.98</v>
      </c>
      <c r="H17" s="543">
        <v>0</v>
      </c>
      <c r="I17" s="543">
        <v>0</v>
      </c>
      <c r="J17" s="543">
        <v>0</v>
      </c>
      <c r="K17" s="543">
        <v>0</v>
      </c>
      <c r="L17" s="543">
        <v>0</v>
      </c>
      <c r="M17" s="748"/>
    </row>
    <row r="18" spans="1:13" ht="17.25" customHeight="1">
      <c r="A18" s="406" t="s">
        <v>210</v>
      </c>
      <c r="B18" s="407" t="s">
        <v>211</v>
      </c>
      <c r="C18" s="408" t="s">
        <v>153</v>
      </c>
      <c r="D18" s="543">
        <v>92.73</v>
      </c>
      <c r="E18" s="543">
        <v>0.3</v>
      </c>
      <c r="F18" s="543">
        <v>6.02</v>
      </c>
      <c r="G18" s="543">
        <v>2.1</v>
      </c>
      <c r="H18" s="543">
        <v>17.96</v>
      </c>
      <c r="I18" s="543">
        <v>0.45</v>
      </c>
      <c r="J18" s="543">
        <v>49.15</v>
      </c>
      <c r="K18" s="543">
        <v>0.45</v>
      </c>
      <c r="L18" s="543">
        <v>16.3</v>
      </c>
    </row>
    <row r="19" spans="1:13" ht="31.5">
      <c r="A19" s="406"/>
      <c r="B19" s="410" t="s">
        <v>212</v>
      </c>
      <c r="C19" s="171" t="s">
        <v>213</v>
      </c>
      <c r="D19" s="543">
        <v>0</v>
      </c>
      <c r="E19" s="543">
        <v>0</v>
      </c>
      <c r="F19" s="543">
        <v>0</v>
      </c>
      <c r="G19" s="543">
        <v>0</v>
      </c>
      <c r="H19" s="543">
        <v>0</v>
      </c>
      <c r="I19" s="543">
        <v>0</v>
      </c>
      <c r="J19" s="543">
        <v>0</v>
      </c>
      <c r="K19" s="543">
        <v>0</v>
      </c>
      <c r="L19" s="543">
        <v>0</v>
      </c>
    </row>
    <row r="20" spans="1:13" ht="17.25" customHeight="1">
      <c r="A20" s="406" t="s">
        <v>214</v>
      </c>
      <c r="B20" s="407" t="s">
        <v>301</v>
      </c>
      <c r="C20" s="408" t="s">
        <v>154</v>
      </c>
      <c r="D20" s="543">
        <v>21.74</v>
      </c>
      <c r="E20" s="543">
        <v>0.8</v>
      </c>
      <c r="F20" s="543">
        <v>0.22</v>
      </c>
      <c r="G20" s="543">
        <v>2.3299999999999996</v>
      </c>
      <c r="H20" s="543">
        <v>3.64</v>
      </c>
      <c r="I20" s="543">
        <v>0.8</v>
      </c>
      <c r="J20" s="543">
        <v>13.95</v>
      </c>
      <c r="K20" s="543">
        <v>0</v>
      </c>
      <c r="L20" s="543">
        <v>0</v>
      </c>
    </row>
    <row r="21" spans="1:13" ht="17.25" customHeight="1">
      <c r="A21" s="406" t="s">
        <v>216</v>
      </c>
      <c r="B21" s="407" t="s">
        <v>217</v>
      </c>
      <c r="C21" s="408" t="s">
        <v>218</v>
      </c>
      <c r="D21" s="543">
        <v>0</v>
      </c>
      <c r="E21" s="543">
        <v>0</v>
      </c>
      <c r="F21" s="543">
        <v>0</v>
      </c>
      <c r="G21" s="543">
        <v>0</v>
      </c>
      <c r="H21" s="543">
        <v>0</v>
      </c>
      <c r="I21" s="543">
        <v>0</v>
      </c>
      <c r="J21" s="543">
        <v>0</v>
      </c>
      <c r="K21" s="543">
        <v>0</v>
      </c>
      <c r="L21" s="543">
        <v>0</v>
      </c>
    </row>
    <row r="22" spans="1:13" ht="17.25" customHeight="1">
      <c r="A22" s="406" t="s">
        <v>219</v>
      </c>
      <c r="B22" s="407" t="s">
        <v>220</v>
      </c>
      <c r="C22" s="408" t="s">
        <v>90</v>
      </c>
      <c r="D22" s="543">
        <v>0</v>
      </c>
      <c r="E22" s="543">
        <v>0</v>
      </c>
      <c r="F22" s="543">
        <v>0</v>
      </c>
      <c r="G22" s="543">
        <v>0</v>
      </c>
      <c r="H22" s="543">
        <v>0</v>
      </c>
      <c r="I22" s="543">
        <v>0</v>
      </c>
      <c r="J22" s="543">
        <v>0</v>
      </c>
      <c r="K22" s="543">
        <v>0</v>
      </c>
      <c r="L22" s="543">
        <v>0</v>
      </c>
    </row>
    <row r="23" spans="1:13" s="155" customFormat="1" ht="17.25" customHeight="1">
      <c r="A23" s="412">
        <v>2</v>
      </c>
      <c r="B23" s="413" t="s">
        <v>221</v>
      </c>
      <c r="C23" s="405" t="s">
        <v>222</v>
      </c>
      <c r="D23" s="735">
        <v>114.65</v>
      </c>
      <c r="E23" s="735">
        <v>15.77</v>
      </c>
      <c r="F23" s="735">
        <v>13.709999999999999</v>
      </c>
      <c r="G23" s="735">
        <v>13.37</v>
      </c>
      <c r="H23" s="735">
        <v>2.38</v>
      </c>
      <c r="I23" s="735">
        <v>14.6</v>
      </c>
      <c r="J23" s="735">
        <v>10.5</v>
      </c>
      <c r="K23" s="735">
        <v>26.479999999999997</v>
      </c>
      <c r="L23" s="735">
        <v>17.84</v>
      </c>
    </row>
    <row r="24" spans="1:13" s="155" customFormat="1" ht="17.25" customHeight="1">
      <c r="A24" s="412"/>
      <c r="B24" s="607" t="s">
        <v>197</v>
      </c>
      <c r="C24" s="405"/>
      <c r="D24" s="735"/>
      <c r="E24" s="1238"/>
      <c r="F24" s="1238"/>
      <c r="G24" s="1238"/>
      <c r="H24" s="1238"/>
      <c r="I24" s="1238"/>
      <c r="J24" s="1238"/>
      <c r="K24" s="1238"/>
      <c r="L24" s="1238"/>
    </row>
    <row r="25" spans="1:13" ht="17.25" customHeight="1">
      <c r="A25" s="406" t="s">
        <v>223</v>
      </c>
      <c r="B25" s="407" t="s">
        <v>224</v>
      </c>
      <c r="C25" s="408" t="s">
        <v>18</v>
      </c>
      <c r="D25" s="543">
        <v>0.95</v>
      </c>
      <c r="E25" s="543">
        <v>0.95</v>
      </c>
      <c r="F25" s="543"/>
      <c r="G25" s="543"/>
      <c r="H25" s="543"/>
      <c r="I25" s="543"/>
      <c r="J25" s="543"/>
      <c r="K25" s="543"/>
      <c r="L25" s="543"/>
    </row>
    <row r="26" spans="1:13" ht="17.25" customHeight="1">
      <c r="A26" s="406" t="s">
        <v>225</v>
      </c>
      <c r="B26" s="407" t="s">
        <v>226</v>
      </c>
      <c r="C26" s="408" t="s">
        <v>29</v>
      </c>
      <c r="D26" s="543">
        <v>0</v>
      </c>
      <c r="E26" s="543"/>
      <c r="F26" s="543"/>
      <c r="G26" s="543"/>
      <c r="H26" s="543"/>
      <c r="I26" s="543"/>
      <c r="J26" s="543"/>
      <c r="K26" s="543"/>
      <c r="L26" s="543"/>
    </row>
    <row r="27" spans="1:13" ht="17.25" customHeight="1">
      <c r="A27" s="406" t="s">
        <v>227</v>
      </c>
      <c r="B27" s="407" t="s">
        <v>228</v>
      </c>
      <c r="C27" s="408" t="s">
        <v>48</v>
      </c>
      <c r="D27" s="543">
        <v>0</v>
      </c>
      <c r="E27" s="543"/>
      <c r="F27" s="543"/>
      <c r="G27" s="543"/>
      <c r="H27" s="543"/>
      <c r="I27" s="543"/>
      <c r="J27" s="543"/>
      <c r="K27" s="543"/>
      <c r="L27" s="543"/>
    </row>
    <row r="28" spans="1:13" ht="17.25" customHeight="1">
      <c r="A28" s="406" t="s">
        <v>229</v>
      </c>
      <c r="B28" s="407" t="s">
        <v>230</v>
      </c>
      <c r="C28" s="408" t="s">
        <v>128</v>
      </c>
      <c r="D28" s="543">
        <v>0</v>
      </c>
      <c r="E28" s="543"/>
      <c r="F28" s="543"/>
      <c r="G28" s="543"/>
      <c r="H28" s="543"/>
      <c r="I28" s="543"/>
      <c r="J28" s="543"/>
      <c r="K28" s="543"/>
      <c r="L28" s="543"/>
    </row>
    <row r="29" spans="1:13" ht="17.25" customHeight="1">
      <c r="A29" s="406" t="s">
        <v>231</v>
      </c>
      <c r="B29" s="407" t="s">
        <v>232</v>
      </c>
      <c r="C29" s="408" t="s">
        <v>88</v>
      </c>
      <c r="D29" s="543">
        <v>1.6</v>
      </c>
      <c r="E29" s="543"/>
      <c r="F29" s="543">
        <v>1.5</v>
      </c>
      <c r="G29" s="543">
        <v>0.1</v>
      </c>
      <c r="H29" s="543"/>
      <c r="I29" s="543"/>
      <c r="J29" s="543"/>
      <c r="K29" s="543"/>
      <c r="L29" s="543"/>
    </row>
    <row r="30" spans="1:13" ht="17.25" customHeight="1">
      <c r="A30" s="406" t="s">
        <v>233</v>
      </c>
      <c r="B30" s="407" t="s">
        <v>234</v>
      </c>
      <c r="C30" s="408" t="s">
        <v>87</v>
      </c>
      <c r="D30" s="543">
        <v>5.71</v>
      </c>
      <c r="E30" s="543">
        <v>0.11</v>
      </c>
      <c r="F30" s="543">
        <v>2.2000000000000002</v>
      </c>
      <c r="G30" s="543"/>
      <c r="H30" s="543"/>
      <c r="I30" s="543">
        <v>3.4</v>
      </c>
      <c r="J30" s="543"/>
      <c r="K30" s="543"/>
      <c r="L30" s="543"/>
    </row>
    <row r="31" spans="1:13" ht="17.25" customHeight="1">
      <c r="A31" s="406" t="s">
        <v>235</v>
      </c>
      <c r="B31" s="407" t="s">
        <v>236</v>
      </c>
      <c r="C31" s="408" t="s">
        <v>237</v>
      </c>
      <c r="D31" s="543">
        <v>0</v>
      </c>
      <c r="E31" s="543"/>
      <c r="F31" s="543"/>
      <c r="G31" s="543"/>
      <c r="H31" s="543"/>
      <c r="I31" s="543"/>
      <c r="J31" s="543"/>
      <c r="K31" s="543"/>
      <c r="L31" s="543"/>
    </row>
    <row r="32" spans="1:13" ht="31.5">
      <c r="A32" s="406" t="s">
        <v>238</v>
      </c>
      <c r="B32" s="407" t="s">
        <v>239</v>
      </c>
      <c r="C32" s="408" t="s">
        <v>82</v>
      </c>
      <c r="D32" s="543">
        <v>0</v>
      </c>
      <c r="E32" s="543"/>
      <c r="F32" s="543"/>
      <c r="G32" s="543"/>
      <c r="H32" s="543"/>
      <c r="I32" s="543"/>
      <c r="J32" s="543"/>
      <c r="K32" s="543"/>
      <c r="L32" s="543"/>
    </row>
    <row r="33" spans="1:12" ht="34.5" customHeight="1">
      <c r="A33" s="406" t="s">
        <v>240</v>
      </c>
      <c r="B33" s="407" t="s">
        <v>241</v>
      </c>
      <c r="C33" s="408" t="s">
        <v>51</v>
      </c>
      <c r="D33" s="543">
        <v>13.02</v>
      </c>
      <c r="E33" s="543">
        <v>3.1799999999999997</v>
      </c>
      <c r="F33" s="543">
        <v>0.81</v>
      </c>
      <c r="G33" s="543">
        <v>5.1099999999999994</v>
      </c>
      <c r="H33" s="543">
        <v>0</v>
      </c>
      <c r="I33" s="543">
        <v>3.09</v>
      </c>
      <c r="J33" s="543">
        <v>0.5</v>
      </c>
      <c r="K33" s="543">
        <v>0.32999999999999996</v>
      </c>
      <c r="L33" s="543">
        <v>0</v>
      </c>
    </row>
    <row r="34" spans="1:12" ht="17.25" customHeight="1">
      <c r="A34" s="415"/>
      <c r="B34" s="410" t="s">
        <v>197</v>
      </c>
      <c r="C34" s="411"/>
      <c r="D34" s="543">
        <v>0</v>
      </c>
      <c r="E34" s="543"/>
      <c r="F34" s="543"/>
      <c r="G34" s="543"/>
      <c r="H34" s="543"/>
      <c r="I34" s="543"/>
      <c r="J34" s="543"/>
      <c r="K34" s="543"/>
      <c r="L34" s="543"/>
    </row>
    <row r="35" spans="1:12" ht="17.25" customHeight="1">
      <c r="A35" s="415" t="s">
        <v>242</v>
      </c>
      <c r="B35" s="410" t="s">
        <v>243</v>
      </c>
      <c r="C35" s="411" t="s">
        <v>59</v>
      </c>
      <c r="D35" s="543">
        <v>6.34</v>
      </c>
      <c r="E35" s="543">
        <v>2.0499999999999998</v>
      </c>
      <c r="F35" s="543">
        <v>0.81</v>
      </c>
      <c r="G35" s="543">
        <v>1</v>
      </c>
      <c r="H35" s="543"/>
      <c r="I35" s="543">
        <v>1.8299999999999998</v>
      </c>
      <c r="J35" s="543">
        <v>0.5</v>
      </c>
      <c r="K35" s="543">
        <v>0.15</v>
      </c>
      <c r="L35" s="543"/>
    </row>
    <row r="36" spans="1:12" ht="17.25" customHeight="1">
      <c r="A36" s="415" t="s">
        <v>242</v>
      </c>
      <c r="B36" s="410" t="s">
        <v>244</v>
      </c>
      <c r="C36" s="411" t="s">
        <v>72</v>
      </c>
      <c r="D36" s="543">
        <v>3.6</v>
      </c>
      <c r="E36" s="543"/>
      <c r="F36" s="543"/>
      <c r="G36" s="543">
        <v>3.6</v>
      </c>
      <c r="H36" s="543"/>
      <c r="I36" s="543"/>
      <c r="J36" s="543"/>
      <c r="K36" s="543"/>
      <c r="L36" s="543"/>
    </row>
    <row r="37" spans="1:12" ht="17.25" customHeight="1">
      <c r="A37" s="415" t="s">
        <v>242</v>
      </c>
      <c r="B37" s="410" t="s">
        <v>245</v>
      </c>
      <c r="C37" s="411" t="s">
        <v>122</v>
      </c>
      <c r="D37" s="543">
        <v>0</v>
      </c>
      <c r="E37" s="543"/>
      <c r="F37" s="543"/>
      <c r="G37" s="543"/>
      <c r="H37" s="543"/>
      <c r="I37" s="543"/>
      <c r="J37" s="543"/>
      <c r="K37" s="543"/>
      <c r="L37" s="543"/>
    </row>
    <row r="38" spans="1:12" ht="17.25" customHeight="1">
      <c r="A38" s="415" t="s">
        <v>242</v>
      </c>
      <c r="B38" s="410" t="s">
        <v>246</v>
      </c>
      <c r="C38" s="411" t="s">
        <v>247</v>
      </c>
      <c r="D38" s="543">
        <v>0.03</v>
      </c>
      <c r="E38" s="543"/>
      <c r="F38" s="543"/>
      <c r="G38" s="543"/>
      <c r="H38" s="543"/>
      <c r="I38" s="543"/>
      <c r="J38" s="543"/>
      <c r="K38" s="543">
        <v>0.03</v>
      </c>
      <c r="L38" s="543"/>
    </row>
    <row r="39" spans="1:12" ht="31.5">
      <c r="A39" s="415" t="s">
        <v>242</v>
      </c>
      <c r="B39" s="410" t="s">
        <v>248</v>
      </c>
      <c r="C39" s="411" t="s">
        <v>68</v>
      </c>
      <c r="D39" s="543">
        <v>1.9899999999999998</v>
      </c>
      <c r="E39" s="543">
        <v>1.1299999999999999</v>
      </c>
      <c r="F39" s="543"/>
      <c r="G39" s="543">
        <v>0.51</v>
      </c>
      <c r="H39" s="543"/>
      <c r="I39" s="543">
        <v>0.2</v>
      </c>
      <c r="J39" s="543"/>
      <c r="K39" s="543">
        <v>0.15</v>
      </c>
      <c r="L39" s="543"/>
    </row>
    <row r="40" spans="1:12" ht="17.25" customHeight="1">
      <c r="A40" s="415" t="s">
        <v>242</v>
      </c>
      <c r="B40" s="410" t="s">
        <v>249</v>
      </c>
      <c r="C40" s="411" t="s">
        <v>130</v>
      </c>
      <c r="D40" s="543">
        <v>0</v>
      </c>
      <c r="E40" s="543"/>
      <c r="F40" s="543"/>
      <c r="G40" s="543"/>
      <c r="H40" s="543"/>
      <c r="I40" s="543"/>
      <c r="J40" s="543"/>
      <c r="K40" s="543"/>
      <c r="L40" s="543"/>
    </row>
    <row r="41" spans="1:12" ht="17.25" customHeight="1">
      <c r="A41" s="415" t="s">
        <v>242</v>
      </c>
      <c r="B41" s="410" t="s">
        <v>250</v>
      </c>
      <c r="C41" s="411" t="s">
        <v>52</v>
      </c>
      <c r="D41" s="543">
        <v>1.06</v>
      </c>
      <c r="E41" s="543"/>
      <c r="F41" s="543"/>
      <c r="G41" s="543"/>
      <c r="H41" s="543"/>
      <c r="I41" s="543">
        <v>1.06</v>
      </c>
      <c r="J41" s="543"/>
      <c r="K41" s="543"/>
      <c r="L41" s="543"/>
    </row>
    <row r="42" spans="1:12" ht="15.75">
      <c r="A42" s="415" t="s">
        <v>242</v>
      </c>
      <c r="B42" s="410" t="s">
        <v>251</v>
      </c>
      <c r="C42" s="411" t="s">
        <v>252</v>
      </c>
      <c r="D42" s="543">
        <v>0</v>
      </c>
      <c r="E42" s="543"/>
      <c r="F42" s="543"/>
      <c r="G42" s="543"/>
      <c r="H42" s="543"/>
      <c r="I42" s="543"/>
      <c r="J42" s="543"/>
      <c r="K42" s="543"/>
      <c r="L42" s="543"/>
    </row>
    <row r="43" spans="1:12" ht="17.25" customHeight="1">
      <c r="A43" s="415" t="s">
        <v>242</v>
      </c>
      <c r="B43" s="410" t="s">
        <v>253</v>
      </c>
      <c r="C43" s="411" t="s">
        <v>254</v>
      </c>
      <c r="D43" s="543">
        <v>0</v>
      </c>
      <c r="E43" s="543"/>
      <c r="F43" s="543"/>
      <c r="G43" s="543"/>
      <c r="H43" s="543"/>
      <c r="I43" s="543"/>
      <c r="J43" s="543"/>
      <c r="K43" s="543"/>
      <c r="L43" s="543"/>
    </row>
    <row r="44" spans="1:12" ht="17.25" customHeight="1">
      <c r="A44" s="415" t="s">
        <v>242</v>
      </c>
      <c r="B44" s="410" t="s">
        <v>255</v>
      </c>
      <c r="C44" s="411" t="s">
        <v>256</v>
      </c>
      <c r="D44" s="543">
        <v>0</v>
      </c>
      <c r="E44" s="543"/>
      <c r="F44" s="543"/>
      <c r="G44" s="543"/>
      <c r="H44" s="543"/>
      <c r="I44" s="543"/>
      <c r="J44" s="543"/>
      <c r="K44" s="543"/>
      <c r="L44" s="543"/>
    </row>
    <row r="45" spans="1:12" ht="17.25" customHeight="1">
      <c r="A45" s="415" t="s">
        <v>242</v>
      </c>
      <c r="B45" s="410" t="s">
        <v>257</v>
      </c>
      <c r="C45" s="411" t="s">
        <v>77</v>
      </c>
      <c r="D45" s="543">
        <v>0</v>
      </c>
      <c r="E45" s="543"/>
      <c r="F45" s="543"/>
      <c r="G45" s="543"/>
      <c r="H45" s="543"/>
      <c r="I45" s="543"/>
      <c r="J45" s="543"/>
      <c r="K45" s="543"/>
      <c r="L45" s="543"/>
    </row>
    <row r="46" spans="1:12" ht="17.25" customHeight="1">
      <c r="A46" s="415" t="s">
        <v>242</v>
      </c>
      <c r="B46" s="410" t="s">
        <v>258</v>
      </c>
      <c r="C46" s="411" t="s">
        <v>259</v>
      </c>
      <c r="D46" s="543">
        <v>0</v>
      </c>
      <c r="E46" s="543"/>
      <c r="F46" s="543"/>
      <c r="G46" s="543"/>
      <c r="H46" s="543"/>
      <c r="I46" s="543"/>
      <c r="J46" s="543"/>
      <c r="K46" s="543"/>
      <c r="L46" s="543"/>
    </row>
    <row r="47" spans="1:12" ht="31.5">
      <c r="A47" s="415" t="s">
        <v>242</v>
      </c>
      <c r="B47" s="410" t="s">
        <v>260</v>
      </c>
      <c r="C47" s="411" t="s">
        <v>78</v>
      </c>
      <c r="D47" s="543">
        <v>0</v>
      </c>
      <c r="E47" s="543"/>
      <c r="F47" s="543"/>
      <c r="G47" s="543"/>
      <c r="H47" s="543"/>
      <c r="I47" s="543"/>
      <c r="J47" s="543"/>
      <c r="K47" s="543"/>
      <c r="L47" s="543"/>
    </row>
    <row r="48" spans="1:12" ht="31.5">
      <c r="A48" s="415" t="s">
        <v>242</v>
      </c>
      <c r="B48" s="410" t="s">
        <v>261</v>
      </c>
      <c r="C48" s="411" t="s">
        <v>262</v>
      </c>
      <c r="D48" s="543">
        <v>0</v>
      </c>
      <c r="E48" s="543"/>
      <c r="F48" s="543"/>
      <c r="G48" s="543"/>
      <c r="H48" s="543"/>
      <c r="I48" s="543"/>
      <c r="J48" s="543"/>
      <c r="K48" s="543"/>
      <c r="L48" s="543"/>
    </row>
    <row r="49" spans="1:12" ht="17.25" customHeight="1">
      <c r="A49" s="415" t="s">
        <v>242</v>
      </c>
      <c r="B49" s="410" t="s">
        <v>263</v>
      </c>
      <c r="C49" s="411" t="s">
        <v>264</v>
      </c>
      <c r="D49" s="543">
        <v>0</v>
      </c>
      <c r="E49" s="543"/>
      <c r="F49" s="543"/>
      <c r="G49" s="543"/>
      <c r="H49" s="543"/>
      <c r="I49" s="543"/>
      <c r="J49" s="543"/>
      <c r="K49" s="543"/>
      <c r="L49" s="543"/>
    </row>
    <row r="50" spans="1:12" ht="17.25" customHeight="1">
      <c r="A50" s="415" t="s">
        <v>242</v>
      </c>
      <c r="B50" s="410" t="s">
        <v>265</v>
      </c>
      <c r="C50" s="411" t="s">
        <v>142</v>
      </c>
      <c r="D50" s="543">
        <v>0</v>
      </c>
      <c r="E50" s="543"/>
      <c r="F50" s="543"/>
      <c r="G50" s="543"/>
      <c r="H50" s="543"/>
      <c r="I50" s="543"/>
      <c r="J50" s="543"/>
      <c r="K50" s="543"/>
      <c r="L50" s="543"/>
    </row>
    <row r="51" spans="1:12" ht="15.75">
      <c r="A51" s="414" t="s">
        <v>266</v>
      </c>
      <c r="B51" s="407" t="s">
        <v>267</v>
      </c>
      <c r="C51" s="408" t="s">
        <v>268</v>
      </c>
      <c r="D51" s="543">
        <v>0</v>
      </c>
      <c r="E51" s="543"/>
      <c r="F51" s="543"/>
      <c r="G51" s="543"/>
      <c r="H51" s="543"/>
      <c r="I51" s="543"/>
      <c r="J51" s="543"/>
      <c r="K51" s="543"/>
      <c r="L51" s="543"/>
    </row>
    <row r="52" spans="1:12" ht="15.75">
      <c r="A52" s="172" t="s">
        <v>269</v>
      </c>
      <c r="B52" s="608" t="s">
        <v>270</v>
      </c>
      <c r="C52" s="172" t="s">
        <v>271</v>
      </c>
      <c r="D52" s="543">
        <v>0</v>
      </c>
      <c r="E52" s="543"/>
      <c r="F52" s="543"/>
      <c r="G52" s="543"/>
      <c r="H52" s="543"/>
      <c r="I52" s="543"/>
      <c r="J52" s="543"/>
      <c r="K52" s="543"/>
      <c r="L52" s="543"/>
    </row>
    <row r="53" spans="1:12" ht="15.75">
      <c r="A53" s="414" t="s">
        <v>272</v>
      </c>
      <c r="B53" s="407" t="s">
        <v>273</v>
      </c>
      <c r="C53" s="408" t="s">
        <v>144</v>
      </c>
      <c r="D53" s="543">
        <v>0</v>
      </c>
      <c r="E53" s="543"/>
      <c r="F53" s="543"/>
      <c r="G53" s="543"/>
      <c r="H53" s="543"/>
      <c r="I53" s="543"/>
      <c r="J53" s="543"/>
      <c r="K53" s="543"/>
      <c r="L53" s="543"/>
    </row>
    <row r="54" spans="1:12" ht="15.75">
      <c r="A54" s="172" t="s">
        <v>274</v>
      </c>
      <c r="B54" s="407" t="s">
        <v>275</v>
      </c>
      <c r="C54" s="408" t="s">
        <v>121</v>
      </c>
      <c r="D54" s="543">
        <v>2.33</v>
      </c>
      <c r="E54" s="543"/>
      <c r="F54" s="543">
        <v>0.89999999999999991</v>
      </c>
      <c r="G54" s="543"/>
      <c r="H54" s="543"/>
      <c r="I54" s="543">
        <v>0.56000000000000005</v>
      </c>
      <c r="J54" s="543">
        <v>0.5</v>
      </c>
      <c r="K54" s="543">
        <v>0.21</v>
      </c>
      <c r="L54" s="543">
        <v>0.16</v>
      </c>
    </row>
    <row r="55" spans="1:12" ht="15.75">
      <c r="A55" s="414" t="s">
        <v>276</v>
      </c>
      <c r="B55" s="407" t="s">
        <v>277</v>
      </c>
      <c r="C55" s="408" t="s">
        <v>49</v>
      </c>
      <c r="D55" s="543">
        <v>5.9500000000000011</v>
      </c>
      <c r="E55" s="543">
        <v>5.9500000000000011</v>
      </c>
      <c r="F55" s="543"/>
      <c r="G55" s="543"/>
      <c r="H55" s="543"/>
      <c r="I55" s="543"/>
      <c r="J55" s="543"/>
      <c r="K55" s="543"/>
      <c r="L55" s="543"/>
    </row>
    <row r="56" spans="1:12" ht="15.75">
      <c r="A56" s="172" t="s">
        <v>278</v>
      </c>
      <c r="B56" s="407" t="s">
        <v>303</v>
      </c>
      <c r="C56" s="408" t="s">
        <v>44</v>
      </c>
      <c r="D56" s="543">
        <v>3.49</v>
      </c>
      <c r="E56" s="543">
        <v>2.87</v>
      </c>
      <c r="F56" s="543"/>
      <c r="G56" s="543"/>
      <c r="H56" s="543"/>
      <c r="I56" s="543"/>
      <c r="J56" s="543"/>
      <c r="K56" s="543">
        <v>0.62</v>
      </c>
      <c r="L56" s="543"/>
    </row>
    <row r="57" spans="1:12" ht="31.5">
      <c r="A57" s="414" t="s">
        <v>280</v>
      </c>
      <c r="B57" s="407" t="s">
        <v>281</v>
      </c>
      <c r="C57" s="408" t="s">
        <v>76</v>
      </c>
      <c r="D57" s="543">
        <v>0</v>
      </c>
      <c r="E57" s="543"/>
      <c r="F57" s="543"/>
      <c r="G57" s="543"/>
      <c r="H57" s="543"/>
      <c r="I57" s="543"/>
      <c r="J57" s="543"/>
      <c r="K57" s="543"/>
      <c r="L57" s="543"/>
    </row>
    <row r="58" spans="1:12" ht="15.75">
      <c r="A58" s="172" t="s">
        <v>282</v>
      </c>
      <c r="B58" s="407" t="s">
        <v>283</v>
      </c>
      <c r="C58" s="408" t="s">
        <v>284</v>
      </c>
      <c r="D58" s="543">
        <v>0</v>
      </c>
      <c r="E58" s="543"/>
      <c r="F58" s="543"/>
      <c r="G58" s="543"/>
      <c r="H58" s="543"/>
      <c r="I58" s="543"/>
      <c r="J58" s="543"/>
      <c r="K58" s="543"/>
      <c r="L58" s="543"/>
    </row>
    <row r="59" spans="1:12" ht="15.75">
      <c r="A59" s="414" t="s">
        <v>285</v>
      </c>
      <c r="B59" s="407" t="s">
        <v>286</v>
      </c>
      <c r="C59" s="408" t="s">
        <v>287</v>
      </c>
      <c r="D59" s="543">
        <v>0</v>
      </c>
      <c r="E59" s="543"/>
      <c r="F59" s="543"/>
      <c r="G59" s="543"/>
      <c r="H59" s="543"/>
      <c r="I59" s="543"/>
      <c r="J59" s="543"/>
      <c r="K59" s="543"/>
      <c r="L59" s="543"/>
    </row>
    <row r="60" spans="1:12" ht="15.75">
      <c r="A60" s="172" t="s">
        <v>288</v>
      </c>
      <c r="B60" s="407" t="s">
        <v>289</v>
      </c>
      <c r="C60" s="408" t="s">
        <v>155</v>
      </c>
      <c r="D60" s="543">
        <v>74.56</v>
      </c>
      <c r="E60" s="543">
        <v>2.5099999999999998</v>
      </c>
      <c r="F60" s="543">
        <v>3.56</v>
      </c>
      <c r="G60" s="543">
        <v>6.06</v>
      </c>
      <c r="H60" s="543">
        <v>2.38</v>
      </c>
      <c r="I60" s="543">
        <v>7.55</v>
      </c>
      <c r="J60" s="543">
        <v>9.5</v>
      </c>
      <c r="K60" s="543">
        <v>25.32</v>
      </c>
      <c r="L60" s="543">
        <v>17.68</v>
      </c>
    </row>
    <row r="61" spans="1:12" ht="15.75">
      <c r="A61" s="414" t="s">
        <v>290</v>
      </c>
      <c r="B61" s="407" t="s">
        <v>291</v>
      </c>
      <c r="C61" s="408" t="s">
        <v>292</v>
      </c>
      <c r="D61" s="543">
        <v>7.0400000000000009</v>
      </c>
      <c r="E61" s="543">
        <v>0.2</v>
      </c>
      <c r="F61" s="543">
        <v>4.74</v>
      </c>
      <c r="G61" s="543">
        <v>2.1</v>
      </c>
      <c r="H61" s="543"/>
      <c r="I61" s="543"/>
      <c r="J61" s="543"/>
      <c r="K61" s="543"/>
      <c r="L61" s="543"/>
    </row>
    <row r="62" spans="1:12" ht="15.75">
      <c r="A62" s="678" t="s">
        <v>293</v>
      </c>
      <c r="B62" s="679" t="s">
        <v>294</v>
      </c>
      <c r="C62" s="680" t="s">
        <v>295</v>
      </c>
      <c r="D62" s="1242">
        <v>0</v>
      </c>
      <c r="E62" s="1242"/>
      <c r="F62" s="1242"/>
      <c r="G62" s="1242"/>
      <c r="H62" s="1242"/>
      <c r="I62" s="1242"/>
      <c r="J62" s="1242"/>
      <c r="K62" s="1242"/>
      <c r="L62" s="1242"/>
    </row>
  </sheetData>
  <autoFilter ref="A8:WWD77"/>
  <mergeCells count="9">
    <mergeCell ref="A1:B1"/>
    <mergeCell ref="A2:L2"/>
    <mergeCell ref="A3:L3"/>
    <mergeCell ref="A4:L4"/>
    <mergeCell ref="A5:A7"/>
    <mergeCell ref="B5:B7"/>
    <mergeCell ref="C5:C7"/>
    <mergeCell ref="D5:D7"/>
    <mergeCell ref="E5:L6"/>
  </mergeCells>
  <pageMargins left="0.51181102362204722" right="0.11811023622047245" top="0.39370078740157483" bottom="0.27559055118110237" header="0.11811023622047245" footer="0.11811023622047245"/>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28</vt:i4>
      </vt:variant>
    </vt:vector>
  </HeadingPairs>
  <TitlesOfParts>
    <vt:vector size="58" baseType="lpstr">
      <vt:lpstr>KH-2021</vt:lpstr>
      <vt:lpstr>HT2021</vt:lpstr>
      <vt:lpstr>CT2022 THXONG</vt:lpstr>
      <vt:lpstr>B01CH</vt:lpstr>
      <vt:lpstr>B2CH </vt:lpstr>
      <vt:lpstr>danhmuccongtrinh</vt:lpstr>
      <vt:lpstr>B6CH </vt:lpstr>
      <vt:lpstr>B7CH</vt:lpstr>
      <vt:lpstr>B8CH</vt:lpstr>
      <vt:lpstr>B9CH</vt:lpstr>
      <vt:lpstr>CT_danhgia</vt:lpstr>
      <vt:lpstr>B10CHkytruoc</vt:lpstr>
      <vt:lpstr>B2CH  (3)</vt:lpstr>
      <vt:lpstr>thuchi</vt:lpstr>
      <vt:lpstr>B2CH  (2)</vt:lpstr>
      <vt:lpstr>B6CH  (2)</vt:lpstr>
      <vt:lpstr>Sheet4</vt:lpstr>
      <vt:lpstr>Sheet1</vt:lpstr>
      <vt:lpstr>B11CH</vt:lpstr>
      <vt:lpstr>B13CH</vt:lpstr>
      <vt:lpstr>bang_word</vt:lpstr>
      <vt:lpstr>dmct_luu</vt:lpstr>
      <vt:lpstr>Sheet3</vt:lpstr>
      <vt:lpstr>Sheet5</vt:lpstr>
      <vt:lpstr>Sheet7</vt:lpstr>
      <vt:lpstr>dự án chuyen muc dich dat rưng</vt:lpstr>
      <vt:lpstr>datrinh</vt:lpstr>
      <vt:lpstr>Sheet9</vt:lpstr>
      <vt:lpstr>BO</vt:lpstr>
      <vt:lpstr>đã có nghị quyết</vt:lpstr>
      <vt:lpstr>CLN</vt:lpstr>
      <vt:lpstr>CSD</vt:lpstr>
      <vt:lpstr>DHT</vt:lpstr>
      <vt:lpstr>DTS</vt:lpstr>
      <vt:lpstr>HNK</vt:lpstr>
      <vt:lpstr>LUA</vt:lpstr>
      <vt:lpstr>nhk</vt:lpstr>
      <vt:lpstr>ODT</vt:lpstr>
      <vt:lpstr>ONT</vt:lpstr>
      <vt:lpstr>'dự án chuyen muc dich dat rưng'!Print_Area</vt:lpstr>
      <vt:lpstr>B01CH!Print_Titles</vt:lpstr>
      <vt:lpstr>B11CH!Print_Titles</vt:lpstr>
      <vt:lpstr>'B2CH '!Print_Titles</vt:lpstr>
      <vt:lpstr>'B2CH  (2)'!Print_Titles</vt:lpstr>
      <vt:lpstr>'B2CH  (3)'!Print_Titles</vt:lpstr>
      <vt:lpstr>'B6CH '!Print_Titles</vt:lpstr>
      <vt:lpstr>'B6CH  (2)'!Print_Titles</vt:lpstr>
      <vt:lpstr>B7CH!Print_Titles</vt:lpstr>
      <vt:lpstr>B8CH!Print_Titles</vt:lpstr>
      <vt:lpstr>B9CH!Print_Titles</vt:lpstr>
      <vt:lpstr>'CT2022 THXONG'!Print_Titles</vt:lpstr>
      <vt:lpstr>'dự án chuyen muc dich dat rưng'!Print_Titles</vt:lpstr>
      <vt:lpstr>'HT2021'!Print_Titles</vt:lpstr>
      <vt:lpstr>RSX</vt:lpstr>
      <vt:lpstr>SKC</vt:lpstr>
      <vt:lpstr>SON</vt:lpstr>
      <vt:lpstr>TSC</vt:lpstr>
      <vt:lpstr>xatt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admin_user</dc:creator>
  <cp:lastModifiedBy>ANYONE</cp:lastModifiedBy>
  <cp:lastPrinted>2022-12-08T05:47:51Z</cp:lastPrinted>
  <dcterms:created xsi:type="dcterms:W3CDTF">2021-11-24T01:02:19Z</dcterms:created>
  <dcterms:modified xsi:type="dcterms:W3CDTF">2023-01-30T09:47:21Z</dcterms:modified>
</cp:coreProperties>
</file>